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lia.vatanen\Downloads\"/>
    </mc:Choice>
  </mc:AlternateContent>
  <bookViews>
    <workbookView xWindow="0" yWindow="0" windowWidth="23040" windowHeight="8328" tabRatio="768"/>
  </bookViews>
  <sheets>
    <sheet name="TOIMINTA" sheetId="1" r:id="rId1"/>
    <sheet name="OHJEET JA MÄÄRITELMÄT" sheetId="7" r:id="rId2"/>
    <sheet name="Case-esimerkkejä" sheetId="17" r:id="rId3"/>
    <sheet name="Tilastoinnin tarkoitus" sheetId="16" r:id="rId4"/>
    <sheet name="Tiedot liitolle" sheetId="15" r:id="rId5"/>
    <sheet name="Yhteenveto" sheetId="12" r:id="rId6"/>
    <sheet name="Muuttujat" sheetId="14" r:id="rId7"/>
    <sheet name="Excel for dummies" sheetId="10" r:id="rId8"/>
    <sheet name="VUOSIKELLO" sheetId="6" r:id="rId9"/>
    <sheet name="OHJEITA PÄIVITTÄJÄLLE" sheetId="9" r:id="rId10"/>
  </sheets>
  <definedNames>
    <definedName name="_GoBack" localSheetId="1">'OHJEET JA MÄÄRITELMÄT'!$A$351</definedName>
    <definedName name="ListBoxOutpu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hPzW9xGDezSRUP5WzBv+kTdAOsQQ=="/>
    </ext>
  </extLst>
</workbook>
</file>

<file path=xl/calcChain.xml><?xml version="1.0" encoding="utf-8"?>
<calcChain xmlns="http://schemas.openxmlformats.org/spreadsheetml/2006/main">
  <c r="R201" i="12" l="1"/>
  <c r="Q201" i="12"/>
  <c r="P201" i="12"/>
  <c r="N201" i="12"/>
  <c r="M201" i="12"/>
  <c r="K201" i="12"/>
  <c r="I201" i="12"/>
  <c r="F201" i="12"/>
  <c r="E201" i="12"/>
  <c r="D201" i="12"/>
  <c r="B201" i="12"/>
  <c r="R200" i="12"/>
  <c r="Q200" i="12"/>
  <c r="P200" i="12"/>
  <c r="N200" i="12"/>
  <c r="M200" i="12"/>
  <c r="K200" i="12"/>
  <c r="I200" i="12"/>
  <c r="F200" i="12"/>
  <c r="E200" i="12"/>
  <c r="D200" i="12"/>
  <c r="B200" i="12"/>
  <c r="R199" i="12"/>
  <c r="Q199" i="12"/>
  <c r="P199" i="12"/>
  <c r="N199" i="12"/>
  <c r="M199" i="12"/>
  <c r="K199" i="12"/>
  <c r="I199" i="12"/>
  <c r="F199" i="12"/>
  <c r="E199" i="12"/>
  <c r="D199" i="12"/>
  <c r="B199" i="12"/>
  <c r="R198" i="12"/>
  <c r="Q198" i="12"/>
  <c r="P198" i="12"/>
  <c r="N198" i="12"/>
  <c r="M198" i="12"/>
  <c r="K198" i="12"/>
  <c r="I198" i="12"/>
  <c r="F198" i="12"/>
  <c r="E198" i="12"/>
  <c r="D198" i="12"/>
  <c r="B198" i="12"/>
  <c r="R194" i="12"/>
  <c r="Q194" i="12"/>
  <c r="P194" i="12"/>
  <c r="N194" i="12"/>
  <c r="M194" i="12"/>
  <c r="K194" i="12"/>
  <c r="I194" i="12"/>
  <c r="F194" i="12"/>
  <c r="E194" i="12"/>
  <c r="D194" i="12"/>
  <c r="B194" i="12"/>
  <c r="R193" i="12"/>
  <c r="Q193" i="12"/>
  <c r="P193" i="12"/>
  <c r="N193" i="12"/>
  <c r="M193" i="12"/>
  <c r="K193" i="12"/>
  <c r="I193" i="12"/>
  <c r="F193" i="12"/>
  <c r="E193" i="12"/>
  <c r="D193" i="12"/>
  <c r="B193" i="12"/>
  <c r="R192" i="12"/>
  <c r="Q192" i="12"/>
  <c r="P192" i="12"/>
  <c r="N192" i="12"/>
  <c r="M192" i="12"/>
  <c r="K192" i="12"/>
  <c r="I192" i="12"/>
  <c r="F192" i="12"/>
  <c r="E192" i="12"/>
  <c r="D192" i="12"/>
  <c r="B192" i="12"/>
  <c r="D3" i="1" l="1"/>
  <c r="D1997" i="1" l="1"/>
  <c r="S1997" i="1"/>
  <c r="T1997" i="1"/>
  <c r="W1997" i="1"/>
  <c r="Y1997" i="1" s="1"/>
  <c r="D1998" i="1"/>
  <c r="S1998" i="1"/>
  <c r="T1998" i="1"/>
  <c r="W1998" i="1"/>
  <c r="X1998" i="1" s="1"/>
  <c r="D1999" i="1"/>
  <c r="S1999" i="1"/>
  <c r="T1999" i="1"/>
  <c r="W1999" i="1"/>
  <c r="Y1999" i="1" s="1"/>
  <c r="D2000" i="1"/>
  <c r="S2000" i="1"/>
  <c r="T2000" i="1"/>
  <c r="W2000" i="1"/>
  <c r="X2000" i="1" s="1"/>
  <c r="D1463" i="1"/>
  <c r="S1463" i="1"/>
  <c r="T1463" i="1"/>
  <c r="W1463" i="1"/>
  <c r="X1463" i="1" s="1"/>
  <c r="D1464" i="1"/>
  <c r="S1464" i="1"/>
  <c r="T1464" i="1"/>
  <c r="W1464" i="1"/>
  <c r="X1464" i="1" s="1"/>
  <c r="D1465" i="1"/>
  <c r="S1465" i="1"/>
  <c r="T1465" i="1"/>
  <c r="W1465" i="1"/>
  <c r="Y1465" i="1" s="1"/>
  <c r="D1466" i="1"/>
  <c r="S1466" i="1"/>
  <c r="T1466" i="1"/>
  <c r="W1466" i="1"/>
  <c r="X1466" i="1" s="1"/>
  <c r="D1467" i="1"/>
  <c r="S1467" i="1"/>
  <c r="T1467" i="1"/>
  <c r="W1467" i="1"/>
  <c r="X1467" i="1" s="1"/>
  <c r="D1468" i="1"/>
  <c r="S1468" i="1"/>
  <c r="T1468" i="1"/>
  <c r="W1468" i="1"/>
  <c r="D1469" i="1"/>
  <c r="S1469" i="1"/>
  <c r="T1469" i="1"/>
  <c r="W1469" i="1"/>
  <c r="D1470" i="1"/>
  <c r="S1470" i="1"/>
  <c r="T1470" i="1"/>
  <c r="W1470" i="1"/>
  <c r="X1470" i="1" s="1"/>
  <c r="D1471" i="1"/>
  <c r="S1471" i="1"/>
  <c r="T1471" i="1"/>
  <c r="W1471" i="1"/>
  <c r="X1471" i="1" s="1"/>
  <c r="D1472" i="1"/>
  <c r="S1472" i="1"/>
  <c r="T1472" i="1"/>
  <c r="W1472" i="1"/>
  <c r="X1472" i="1" s="1"/>
  <c r="D1473" i="1"/>
  <c r="S1473" i="1"/>
  <c r="T1473" i="1"/>
  <c r="W1473" i="1"/>
  <c r="D1474" i="1"/>
  <c r="S1474" i="1"/>
  <c r="T1474" i="1"/>
  <c r="W1474" i="1"/>
  <c r="Z1474" i="1" s="1"/>
  <c r="D1475" i="1"/>
  <c r="S1475" i="1"/>
  <c r="T1475" i="1"/>
  <c r="W1475" i="1"/>
  <c r="X1475" i="1" s="1"/>
  <c r="D1476" i="1"/>
  <c r="S1476" i="1"/>
  <c r="T1476" i="1"/>
  <c r="W1476" i="1"/>
  <c r="Z1476" i="1" s="1"/>
  <c r="D1477" i="1"/>
  <c r="S1477" i="1"/>
  <c r="T1477" i="1"/>
  <c r="W1477" i="1"/>
  <c r="X1477" i="1" s="1"/>
  <c r="D1478" i="1"/>
  <c r="S1478" i="1"/>
  <c r="T1478" i="1"/>
  <c r="W1478" i="1"/>
  <c r="Y1478" i="1" s="1"/>
  <c r="D1479" i="1"/>
  <c r="S1479" i="1"/>
  <c r="T1479" i="1"/>
  <c r="W1479" i="1"/>
  <c r="X1479" i="1" s="1"/>
  <c r="D1480" i="1"/>
  <c r="S1480" i="1"/>
  <c r="T1480" i="1"/>
  <c r="W1480" i="1"/>
  <c r="X1480" i="1" s="1"/>
  <c r="D1481" i="1"/>
  <c r="S1481" i="1"/>
  <c r="T1481" i="1"/>
  <c r="W1481" i="1"/>
  <c r="D1482" i="1"/>
  <c r="S1482" i="1"/>
  <c r="T1482" i="1"/>
  <c r="W1482" i="1"/>
  <c r="Y1482" i="1" s="1"/>
  <c r="D1483" i="1"/>
  <c r="S1483" i="1"/>
  <c r="T1483" i="1"/>
  <c r="W1483" i="1"/>
  <c r="X1483" i="1" s="1"/>
  <c r="D1484" i="1"/>
  <c r="S1484" i="1"/>
  <c r="T1484" i="1"/>
  <c r="W1484" i="1"/>
  <c r="D1485" i="1"/>
  <c r="S1485" i="1"/>
  <c r="T1485" i="1"/>
  <c r="W1485" i="1"/>
  <c r="X1485" i="1" s="1"/>
  <c r="D1486" i="1"/>
  <c r="S1486" i="1"/>
  <c r="T1486" i="1"/>
  <c r="W1486" i="1"/>
  <c r="Z1486" i="1" s="1"/>
  <c r="D1487" i="1"/>
  <c r="S1487" i="1"/>
  <c r="T1487" i="1"/>
  <c r="W1487" i="1"/>
  <c r="Z1487" i="1" s="1"/>
  <c r="D1488" i="1"/>
  <c r="S1488" i="1"/>
  <c r="T1488" i="1"/>
  <c r="W1488" i="1"/>
  <c r="X1488" i="1" s="1"/>
  <c r="D1489" i="1"/>
  <c r="S1489" i="1"/>
  <c r="T1489" i="1"/>
  <c r="W1489" i="1"/>
  <c r="D1490" i="1"/>
  <c r="S1490" i="1"/>
  <c r="T1490" i="1"/>
  <c r="W1490" i="1"/>
  <c r="Y1490" i="1" s="1"/>
  <c r="D1491" i="1"/>
  <c r="S1491" i="1"/>
  <c r="T1491" i="1"/>
  <c r="W1491" i="1"/>
  <c r="X1491" i="1" s="1"/>
  <c r="D1492" i="1"/>
  <c r="S1492" i="1"/>
  <c r="T1492" i="1"/>
  <c r="W1492" i="1"/>
  <c r="Z1492" i="1" s="1"/>
  <c r="D1493" i="1"/>
  <c r="S1493" i="1"/>
  <c r="T1493" i="1"/>
  <c r="W1493" i="1"/>
  <c r="X1493" i="1" s="1"/>
  <c r="D1494" i="1"/>
  <c r="S1494" i="1"/>
  <c r="T1494" i="1"/>
  <c r="W1494" i="1"/>
  <c r="Z1494" i="1" s="1"/>
  <c r="D1495" i="1"/>
  <c r="S1495" i="1"/>
  <c r="T1495" i="1"/>
  <c r="W1495" i="1"/>
  <c r="X1495" i="1" s="1"/>
  <c r="D1496" i="1"/>
  <c r="S1496" i="1"/>
  <c r="T1496" i="1"/>
  <c r="W1496" i="1"/>
  <c r="X1496" i="1" s="1"/>
  <c r="D1497" i="1"/>
  <c r="S1497" i="1"/>
  <c r="T1497" i="1"/>
  <c r="W1497" i="1"/>
  <c r="D1498" i="1"/>
  <c r="S1498" i="1"/>
  <c r="T1498" i="1"/>
  <c r="W1498" i="1"/>
  <c r="Z1498" i="1" s="1"/>
  <c r="D1499" i="1"/>
  <c r="S1499" i="1"/>
  <c r="T1499" i="1"/>
  <c r="W1499" i="1"/>
  <c r="X1499" i="1" s="1"/>
  <c r="D1500" i="1"/>
  <c r="S1500" i="1"/>
  <c r="T1500" i="1"/>
  <c r="W1500" i="1"/>
  <c r="Z1500" i="1" s="1"/>
  <c r="D1501" i="1"/>
  <c r="S1501" i="1"/>
  <c r="T1501" i="1"/>
  <c r="W1501" i="1"/>
  <c r="X1501" i="1" s="1"/>
  <c r="D1502" i="1"/>
  <c r="S1502" i="1"/>
  <c r="T1502" i="1"/>
  <c r="W1502" i="1"/>
  <c r="Z1502" i="1" s="1"/>
  <c r="D1503" i="1"/>
  <c r="S1503" i="1"/>
  <c r="T1503" i="1"/>
  <c r="W1503" i="1"/>
  <c r="Z1503" i="1" s="1"/>
  <c r="D1504" i="1"/>
  <c r="S1504" i="1"/>
  <c r="T1504" i="1"/>
  <c r="W1504" i="1"/>
  <c r="X1504" i="1" s="1"/>
  <c r="D1505" i="1"/>
  <c r="S1505" i="1"/>
  <c r="T1505" i="1"/>
  <c r="W1505" i="1"/>
  <c r="D1506" i="1"/>
  <c r="S1506" i="1"/>
  <c r="T1506" i="1"/>
  <c r="W1506" i="1"/>
  <c r="Y1506" i="1" s="1"/>
  <c r="D1507" i="1"/>
  <c r="S1507" i="1"/>
  <c r="T1507" i="1"/>
  <c r="W1507" i="1"/>
  <c r="X1507" i="1" s="1"/>
  <c r="D1508" i="1"/>
  <c r="S1508" i="1"/>
  <c r="T1508" i="1"/>
  <c r="W1508" i="1"/>
  <c r="Z1508" i="1" s="1"/>
  <c r="D1509" i="1"/>
  <c r="S1509" i="1"/>
  <c r="T1509" i="1"/>
  <c r="W1509" i="1"/>
  <c r="X1509" i="1" s="1"/>
  <c r="D1510" i="1"/>
  <c r="S1510" i="1"/>
  <c r="T1510" i="1"/>
  <c r="W1510" i="1"/>
  <c r="Z1510" i="1" s="1"/>
  <c r="D1511" i="1"/>
  <c r="S1511" i="1"/>
  <c r="T1511" i="1"/>
  <c r="W1511" i="1"/>
  <c r="Z1511" i="1" s="1"/>
  <c r="D1512" i="1"/>
  <c r="S1512" i="1"/>
  <c r="T1512" i="1"/>
  <c r="W1512" i="1"/>
  <c r="Y1512" i="1" s="1"/>
  <c r="D1513" i="1"/>
  <c r="S1513" i="1"/>
  <c r="T1513" i="1"/>
  <c r="W1513" i="1"/>
  <c r="D1514" i="1"/>
  <c r="S1514" i="1"/>
  <c r="T1514" i="1"/>
  <c r="W1514" i="1"/>
  <c r="Y1514" i="1" s="1"/>
  <c r="D1515" i="1"/>
  <c r="S1515" i="1"/>
  <c r="T1515" i="1"/>
  <c r="W1515" i="1"/>
  <c r="X1515" i="1" s="1"/>
  <c r="D1516" i="1"/>
  <c r="S1516" i="1"/>
  <c r="T1516" i="1"/>
  <c r="W1516" i="1"/>
  <c r="Z1516" i="1" s="1"/>
  <c r="D1517" i="1"/>
  <c r="S1517" i="1"/>
  <c r="T1517" i="1"/>
  <c r="W1517" i="1"/>
  <c r="X1517" i="1" s="1"/>
  <c r="D1518" i="1"/>
  <c r="S1518" i="1"/>
  <c r="T1518" i="1"/>
  <c r="W1518" i="1"/>
  <c r="Z1518" i="1" s="1"/>
  <c r="D1519" i="1"/>
  <c r="S1519" i="1"/>
  <c r="T1519" i="1"/>
  <c r="W1519" i="1"/>
  <c r="Z1519" i="1" s="1"/>
  <c r="D1520" i="1"/>
  <c r="S1520" i="1"/>
  <c r="T1520" i="1"/>
  <c r="W1520" i="1"/>
  <c r="X1520" i="1" s="1"/>
  <c r="D1521" i="1"/>
  <c r="S1521" i="1"/>
  <c r="T1521" i="1"/>
  <c r="W1521" i="1"/>
  <c r="D1522" i="1"/>
  <c r="S1522" i="1"/>
  <c r="T1522" i="1"/>
  <c r="W1522" i="1"/>
  <c r="Y1522" i="1" s="1"/>
  <c r="D1523" i="1"/>
  <c r="S1523" i="1"/>
  <c r="T1523" i="1"/>
  <c r="W1523" i="1"/>
  <c r="Z1523" i="1" s="1"/>
  <c r="D1524" i="1"/>
  <c r="S1524" i="1"/>
  <c r="T1524" i="1"/>
  <c r="W1524" i="1"/>
  <c r="Z1524" i="1" s="1"/>
  <c r="D1525" i="1"/>
  <c r="S1525" i="1"/>
  <c r="T1525" i="1"/>
  <c r="W1525" i="1"/>
  <c r="X1525" i="1" s="1"/>
  <c r="D1526" i="1"/>
  <c r="S1526" i="1"/>
  <c r="T1526" i="1"/>
  <c r="W1526" i="1"/>
  <c r="Z1526" i="1" s="1"/>
  <c r="D1527" i="1"/>
  <c r="S1527" i="1"/>
  <c r="T1527" i="1"/>
  <c r="W1527" i="1"/>
  <c r="X1527" i="1" s="1"/>
  <c r="Z1527" i="1"/>
  <c r="D1528" i="1"/>
  <c r="S1528" i="1"/>
  <c r="T1528" i="1"/>
  <c r="W1528" i="1"/>
  <c r="X1528" i="1" s="1"/>
  <c r="D1529" i="1"/>
  <c r="S1529" i="1"/>
  <c r="T1529" i="1"/>
  <c r="W1529" i="1"/>
  <c r="D1530" i="1"/>
  <c r="S1530" i="1"/>
  <c r="T1530" i="1"/>
  <c r="W1530" i="1"/>
  <c r="Y1530" i="1" s="1"/>
  <c r="D1531" i="1"/>
  <c r="S1531" i="1"/>
  <c r="T1531" i="1"/>
  <c r="W1531" i="1"/>
  <c r="Z1531" i="1" s="1"/>
  <c r="D1532" i="1"/>
  <c r="S1532" i="1"/>
  <c r="T1532" i="1"/>
  <c r="W1532" i="1"/>
  <c r="D1533" i="1"/>
  <c r="S1533" i="1"/>
  <c r="T1533" i="1"/>
  <c r="W1533" i="1"/>
  <c r="X1533" i="1" s="1"/>
  <c r="D1534" i="1"/>
  <c r="S1534" i="1"/>
  <c r="T1534" i="1"/>
  <c r="W1534" i="1"/>
  <c r="Z1534" i="1" s="1"/>
  <c r="D1535" i="1"/>
  <c r="S1535" i="1"/>
  <c r="T1535" i="1"/>
  <c r="W1535" i="1"/>
  <c r="Y1535" i="1" s="1"/>
  <c r="D1536" i="1"/>
  <c r="S1536" i="1"/>
  <c r="T1536" i="1"/>
  <c r="W1536" i="1"/>
  <c r="Y1536" i="1" s="1"/>
  <c r="D1537" i="1"/>
  <c r="S1537" i="1"/>
  <c r="T1537" i="1"/>
  <c r="W1537" i="1"/>
  <c r="D1538" i="1"/>
  <c r="S1538" i="1"/>
  <c r="T1538" i="1"/>
  <c r="W1538" i="1"/>
  <c r="Y1538" i="1" s="1"/>
  <c r="D1539" i="1"/>
  <c r="S1539" i="1"/>
  <c r="T1539" i="1"/>
  <c r="W1539" i="1"/>
  <c r="Y1539" i="1" s="1"/>
  <c r="D1540" i="1"/>
  <c r="S1540" i="1"/>
  <c r="T1540" i="1"/>
  <c r="W1540" i="1"/>
  <c r="Z1540" i="1" s="1"/>
  <c r="D1541" i="1"/>
  <c r="S1541" i="1"/>
  <c r="T1541" i="1"/>
  <c r="W1541" i="1"/>
  <c r="X1541" i="1" s="1"/>
  <c r="D1542" i="1"/>
  <c r="S1542" i="1"/>
  <c r="T1542" i="1"/>
  <c r="W1542" i="1"/>
  <c r="Z1542" i="1" s="1"/>
  <c r="D1543" i="1"/>
  <c r="S1543" i="1"/>
  <c r="T1543" i="1"/>
  <c r="W1543" i="1"/>
  <c r="Y1543" i="1" s="1"/>
  <c r="D1544" i="1"/>
  <c r="S1544" i="1"/>
  <c r="T1544" i="1"/>
  <c r="W1544" i="1"/>
  <c r="Y1544" i="1" s="1"/>
  <c r="D1545" i="1"/>
  <c r="S1545" i="1"/>
  <c r="T1545" i="1"/>
  <c r="W1545" i="1"/>
  <c r="D1546" i="1"/>
  <c r="S1546" i="1"/>
  <c r="T1546" i="1"/>
  <c r="W1546" i="1"/>
  <c r="Y1546" i="1" s="1"/>
  <c r="D1547" i="1"/>
  <c r="S1547" i="1"/>
  <c r="T1547" i="1"/>
  <c r="W1547" i="1"/>
  <c r="Y1547" i="1" s="1"/>
  <c r="D1548" i="1"/>
  <c r="S1548" i="1"/>
  <c r="T1548" i="1"/>
  <c r="W1548" i="1"/>
  <c r="Z1548" i="1" s="1"/>
  <c r="D1549" i="1"/>
  <c r="S1549" i="1"/>
  <c r="T1549" i="1"/>
  <c r="W1549" i="1"/>
  <c r="X1549" i="1" s="1"/>
  <c r="D1550" i="1"/>
  <c r="S1550" i="1"/>
  <c r="T1550" i="1"/>
  <c r="W1550" i="1"/>
  <c r="Z1550" i="1" s="1"/>
  <c r="D1551" i="1"/>
  <c r="S1551" i="1"/>
  <c r="T1551" i="1"/>
  <c r="W1551" i="1"/>
  <c r="X1551" i="1" s="1"/>
  <c r="D1552" i="1"/>
  <c r="S1552" i="1"/>
  <c r="T1552" i="1"/>
  <c r="W1552" i="1"/>
  <c r="X1552" i="1" s="1"/>
  <c r="Z1552" i="1"/>
  <c r="D1553" i="1"/>
  <c r="S1553" i="1"/>
  <c r="T1553" i="1"/>
  <c r="W1553" i="1"/>
  <c r="D1554" i="1"/>
  <c r="S1554" i="1"/>
  <c r="T1554" i="1"/>
  <c r="W1554" i="1"/>
  <c r="Y1554" i="1" s="1"/>
  <c r="D1555" i="1"/>
  <c r="S1555" i="1"/>
  <c r="T1555" i="1"/>
  <c r="W1555" i="1"/>
  <c r="X1555" i="1" s="1"/>
  <c r="D1556" i="1"/>
  <c r="S1556" i="1"/>
  <c r="T1556" i="1"/>
  <c r="W1556" i="1"/>
  <c r="Z1556" i="1" s="1"/>
  <c r="D1557" i="1"/>
  <c r="S1557" i="1"/>
  <c r="T1557" i="1"/>
  <c r="W1557" i="1"/>
  <c r="X1557" i="1" s="1"/>
  <c r="D1558" i="1"/>
  <c r="S1558" i="1"/>
  <c r="T1558" i="1"/>
  <c r="W1558" i="1"/>
  <c r="Z1558" i="1" s="1"/>
  <c r="D1559" i="1"/>
  <c r="S1559" i="1"/>
  <c r="T1559" i="1"/>
  <c r="W1559" i="1"/>
  <c r="X1559" i="1" s="1"/>
  <c r="D1560" i="1"/>
  <c r="S1560" i="1"/>
  <c r="T1560" i="1"/>
  <c r="W1560" i="1"/>
  <c r="X1560" i="1" s="1"/>
  <c r="D1561" i="1"/>
  <c r="S1561" i="1"/>
  <c r="T1561" i="1"/>
  <c r="W1561" i="1"/>
  <c r="D1562" i="1"/>
  <c r="S1562" i="1"/>
  <c r="T1562" i="1"/>
  <c r="W1562" i="1"/>
  <c r="Y1562" i="1" s="1"/>
  <c r="D1563" i="1"/>
  <c r="S1563" i="1"/>
  <c r="T1563" i="1"/>
  <c r="W1563" i="1"/>
  <c r="X1563" i="1" s="1"/>
  <c r="D1564" i="1"/>
  <c r="S1564" i="1"/>
  <c r="T1564" i="1"/>
  <c r="W1564" i="1"/>
  <c r="Z1564" i="1" s="1"/>
  <c r="D1565" i="1"/>
  <c r="S1565" i="1"/>
  <c r="T1565" i="1"/>
  <c r="W1565" i="1"/>
  <c r="X1565" i="1" s="1"/>
  <c r="D1566" i="1"/>
  <c r="S1566" i="1"/>
  <c r="T1566" i="1"/>
  <c r="W1566" i="1"/>
  <c r="Z1566" i="1" s="1"/>
  <c r="D1567" i="1"/>
  <c r="S1567" i="1"/>
  <c r="T1567" i="1"/>
  <c r="W1567" i="1"/>
  <c r="Z1567" i="1" s="1"/>
  <c r="D1568" i="1"/>
  <c r="S1568" i="1"/>
  <c r="T1568" i="1"/>
  <c r="W1568" i="1"/>
  <c r="Y1568" i="1" s="1"/>
  <c r="D1569" i="1"/>
  <c r="S1569" i="1"/>
  <c r="T1569" i="1"/>
  <c r="W1569" i="1"/>
  <c r="D1570" i="1"/>
  <c r="S1570" i="1"/>
  <c r="T1570" i="1"/>
  <c r="W1570" i="1"/>
  <c r="Y1570" i="1" s="1"/>
  <c r="D1571" i="1"/>
  <c r="S1571" i="1"/>
  <c r="T1571" i="1"/>
  <c r="W1571" i="1"/>
  <c r="Z1571" i="1" s="1"/>
  <c r="D1572" i="1"/>
  <c r="S1572" i="1"/>
  <c r="T1572" i="1"/>
  <c r="W1572" i="1"/>
  <c r="Z1572" i="1" s="1"/>
  <c r="D1573" i="1"/>
  <c r="S1573" i="1"/>
  <c r="T1573" i="1"/>
  <c r="W1573" i="1"/>
  <c r="D1574" i="1"/>
  <c r="S1574" i="1"/>
  <c r="T1574" i="1"/>
  <c r="W1574" i="1"/>
  <c r="Z1574" i="1" s="1"/>
  <c r="D1575" i="1"/>
  <c r="S1575" i="1"/>
  <c r="T1575" i="1"/>
  <c r="W1575" i="1"/>
  <c r="Z1575" i="1" s="1"/>
  <c r="D1576" i="1"/>
  <c r="S1576" i="1"/>
  <c r="T1576" i="1"/>
  <c r="W1576" i="1"/>
  <c r="X1576" i="1" s="1"/>
  <c r="D1577" i="1"/>
  <c r="S1577" i="1"/>
  <c r="T1577" i="1"/>
  <c r="W1577" i="1"/>
  <c r="D1578" i="1"/>
  <c r="S1578" i="1"/>
  <c r="T1578" i="1"/>
  <c r="W1578" i="1"/>
  <c r="Y1578" i="1" s="1"/>
  <c r="D1579" i="1"/>
  <c r="S1579" i="1"/>
  <c r="T1579" i="1"/>
  <c r="W1579" i="1"/>
  <c r="Z1579" i="1" s="1"/>
  <c r="D1580" i="1"/>
  <c r="S1580" i="1"/>
  <c r="T1580" i="1"/>
  <c r="W1580" i="1"/>
  <c r="D1581" i="1"/>
  <c r="S1581" i="1"/>
  <c r="T1581" i="1"/>
  <c r="W1581" i="1"/>
  <c r="X1581" i="1" s="1"/>
  <c r="D1582" i="1"/>
  <c r="S1582" i="1"/>
  <c r="T1582" i="1"/>
  <c r="W1582" i="1"/>
  <c r="Z1582" i="1" s="1"/>
  <c r="D1583" i="1"/>
  <c r="S1583" i="1"/>
  <c r="T1583" i="1"/>
  <c r="W1583" i="1"/>
  <c r="Y1583" i="1" s="1"/>
  <c r="D1584" i="1"/>
  <c r="S1584" i="1"/>
  <c r="T1584" i="1"/>
  <c r="W1584" i="1"/>
  <c r="X1584" i="1" s="1"/>
  <c r="D1585" i="1"/>
  <c r="S1585" i="1"/>
  <c r="T1585" i="1"/>
  <c r="W1585" i="1"/>
  <c r="D1586" i="1"/>
  <c r="S1586" i="1"/>
  <c r="T1586" i="1"/>
  <c r="W1586" i="1"/>
  <c r="Y1586" i="1" s="1"/>
  <c r="D1587" i="1"/>
  <c r="S1587" i="1"/>
  <c r="T1587" i="1"/>
  <c r="W1587" i="1"/>
  <c r="X1587" i="1" s="1"/>
  <c r="D1588" i="1"/>
  <c r="S1588" i="1"/>
  <c r="T1588" i="1"/>
  <c r="W1588" i="1"/>
  <c r="Z1588" i="1" s="1"/>
  <c r="D1589" i="1"/>
  <c r="S1589" i="1"/>
  <c r="T1589" i="1"/>
  <c r="W1589" i="1"/>
  <c r="X1589" i="1" s="1"/>
  <c r="D1590" i="1"/>
  <c r="S1590" i="1"/>
  <c r="T1590" i="1"/>
  <c r="W1590" i="1"/>
  <c r="Z1590" i="1" s="1"/>
  <c r="D1591" i="1"/>
  <c r="S1591" i="1"/>
  <c r="T1591" i="1"/>
  <c r="W1591" i="1"/>
  <c r="X1591" i="1" s="1"/>
  <c r="D1592" i="1"/>
  <c r="S1592" i="1"/>
  <c r="T1592" i="1"/>
  <c r="W1592" i="1"/>
  <c r="Z1592" i="1" s="1"/>
  <c r="D1593" i="1"/>
  <c r="S1593" i="1"/>
  <c r="T1593" i="1"/>
  <c r="W1593" i="1"/>
  <c r="D1594" i="1"/>
  <c r="S1594" i="1"/>
  <c r="T1594" i="1"/>
  <c r="W1594" i="1"/>
  <c r="Y1594" i="1" s="1"/>
  <c r="D1595" i="1"/>
  <c r="S1595" i="1"/>
  <c r="T1595" i="1"/>
  <c r="W1595" i="1"/>
  <c r="X1595" i="1" s="1"/>
  <c r="D1596" i="1"/>
  <c r="S1596" i="1"/>
  <c r="T1596" i="1"/>
  <c r="W1596" i="1"/>
  <c r="D1597" i="1"/>
  <c r="S1597" i="1"/>
  <c r="T1597" i="1"/>
  <c r="W1597" i="1"/>
  <c r="X1597" i="1" s="1"/>
  <c r="D1598" i="1"/>
  <c r="S1598" i="1"/>
  <c r="T1598" i="1"/>
  <c r="W1598" i="1"/>
  <c r="Z1598" i="1" s="1"/>
  <c r="D1599" i="1"/>
  <c r="S1599" i="1"/>
  <c r="T1599" i="1"/>
  <c r="W1599" i="1"/>
  <c r="Z1599" i="1" s="1"/>
  <c r="D1600" i="1"/>
  <c r="S1600" i="1"/>
  <c r="T1600" i="1"/>
  <c r="W1600" i="1"/>
  <c r="Z1600" i="1" s="1"/>
  <c r="D1601" i="1"/>
  <c r="S1601" i="1"/>
  <c r="T1601" i="1"/>
  <c r="W1601" i="1"/>
  <c r="D1602" i="1"/>
  <c r="S1602" i="1"/>
  <c r="T1602" i="1"/>
  <c r="W1602" i="1"/>
  <c r="Y1602" i="1" s="1"/>
  <c r="D1603" i="1"/>
  <c r="S1603" i="1"/>
  <c r="T1603" i="1"/>
  <c r="W1603" i="1"/>
  <c r="Z1603" i="1" s="1"/>
  <c r="D1604" i="1"/>
  <c r="S1604" i="1"/>
  <c r="T1604" i="1"/>
  <c r="W1604" i="1"/>
  <c r="Z1604" i="1" s="1"/>
  <c r="D1605" i="1"/>
  <c r="S1605" i="1"/>
  <c r="T1605" i="1"/>
  <c r="W1605" i="1"/>
  <c r="X1605" i="1" s="1"/>
  <c r="D1606" i="1"/>
  <c r="S1606" i="1"/>
  <c r="T1606" i="1"/>
  <c r="W1606" i="1"/>
  <c r="Z1606" i="1" s="1"/>
  <c r="D1607" i="1"/>
  <c r="S1607" i="1"/>
  <c r="T1607" i="1"/>
  <c r="W1607" i="1"/>
  <c r="X1607" i="1" s="1"/>
  <c r="D1608" i="1"/>
  <c r="S1608" i="1"/>
  <c r="T1608" i="1"/>
  <c r="W1608" i="1"/>
  <c r="X1608" i="1" s="1"/>
  <c r="D1609" i="1"/>
  <c r="S1609" i="1"/>
  <c r="T1609" i="1"/>
  <c r="W1609" i="1"/>
  <c r="D1610" i="1"/>
  <c r="S1610" i="1"/>
  <c r="T1610" i="1"/>
  <c r="W1610" i="1"/>
  <c r="Y1610" i="1" s="1"/>
  <c r="D1611" i="1"/>
  <c r="S1611" i="1"/>
  <c r="T1611" i="1"/>
  <c r="W1611" i="1"/>
  <c r="X1611" i="1" s="1"/>
  <c r="D1612" i="1"/>
  <c r="S1612" i="1"/>
  <c r="T1612" i="1"/>
  <c r="W1612" i="1"/>
  <c r="Z1612" i="1" s="1"/>
  <c r="D1613" i="1"/>
  <c r="S1613" i="1"/>
  <c r="T1613" i="1"/>
  <c r="W1613" i="1"/>
  <c r="X1613" i="1" s="1"/>
  <c r="D1614" i="1"/>
  <c r="S1614" i="1"/>
  <c r="T1614" i="1"/>
  <c r="W1614" i="1"/>
  <c r="Z1614" i="1" s="1"/>
  <c r="D1615" i="1"/>
  <c r="S1615" i="1"/>
  <c r="T1615" i="1"/>
  <c r="W1615" i="1"/>
  <c r="X1615" i="1" s="1"/>
  <c r="D1616" i="1"/>
  <c r="S1616" i="1"/>
  <c r="T1616" i="1"/>
  <c r="W1616" i="1"/>
  <c r="Z1616" i="1" s="1"/>
  <c r="D1617" i="1"/>
  <c r="S1617" i="1"/>
  <c r="T1617" i="1"/>
  <c r="W1617" i="1"/>
  <c r="D1618" i="1"/>
  <c r="S1618" i="1"/>
  <c r="T1618" i="1"/>
  <c r="W1618" i="1"/>
  <c r="Y1618" i="1" s="1"/>
  <c r="D1619" i="1"/>
  <c r="S1619" i="1"/>
  <c r="T1619" i="1"/>
  <c r="W1619" i="1"/>
  <c r="Z1619" i="1" s="1"/>
  <c r="D1620" i="1"/>
  <c r="S1620" i="1"/>
  <c r="T1620" i="1"/>
  <c r="W1620" i="1"/>
  <c r="Z1620" i="1" s="1"/>
  <c r="D1621" i="1"/>
  <c r="S1621" i="1"/>
  <c r="T1621" i="1"/>
  <c r="W1621" i="1"/>
  <c r="X1621" i="1" s="1"/>
  <c r="D1622" i="1"/>
  <c r="S1622" i="1"/>
  <c r="T1622" i="1"/>
  <c r="W1622" i="1"/>
  <c r="Z1622" i="1" s="1"/>
  <c r="D1623" i="1"/>
  <c r="S1623" i="1"/>
  <c r="T1623" i="1"/>
  <c r="W1623" i="1"/>
  <c r="Z1623" i="1" s="1"/>
  <c r="D1624" i="1"/>
  <c r="S1624" i="1"/>
  <c r="T1624" i="1"/>
  <c r="W1624" i="1"/>
  <c r="Z1624" i="1" s="1"/>
  <c r="D1625" i="1"/>
  <c r="S1625" i="1"/>
  <c r="T1625" i="1"/>
  <c r="W1625" i="1"/>
  <c r="D1626" i="1"/>
  <c r="S1626" i="1"/>
  <c r="T1626" i="1"/>
  <c r="W1626" i="1"/>
  <c r="Y1626" i="1" s="1"/>
  <c r="D1627" i="1"/>
  <c r="S1627" i="1"/>
  <c r="T1627" i="1"/>
  <c r="W1627" i="1"/>
  <c r="Z1627" i="1" s="1"/>
  <c r="D1628" i="1"/>
  <c r="S1628" i="1"/>
  <c r="T1628" i="1"/>
  <c r="W1628" i="1"/>
  <c r="Z1628" i="1" s="1"/>
  <c r="D1629" i="1"/>
  <c r="S1629" i="1"/>
  <c r="T1629" i="1"/>
  <c r="W1629" i="1"/>
  <c r="X1629" i="1" s="1"/>
  <c r="D1630" i="1"/>
  <c r="S1630" i="1"/>
  <c r="T1630" i="1"/>
  <c r="W1630" i="1"/>
  <c r="Z1630" i="1" s="1"/>
  <c r="D1631" i="1"/>
  <c r="S1631" i="1"/>
  <c r="T1631" i="1"/>
  <c r="W1631" i="1"/>
  <c r="Z1631" i="1" s="1"/>
  <c r="D1632" i="1"/>
  <c r="S1632" i="1"/>
  <c r="T1632" i="1"/>
  <c r="W1632" i="1"/>
  <c r="X1632" i="1" s="1"/>
  <c r="D1633" i="1"/>
  <c r="S1633" i="1"/>
  <c r="T1633" i="1"/>
  <c r="W1633" i="1"/>
  <c r="D1634" i="1"/>
  <c r="S1634" i="1"/>
  <c r="T1634" i="1"/>
  <c r="W1634" i="1"/>
  <c r="Y1634" i="1" s="1"/>
  <c r="D1635" i="1"/>
  <c r="S1635" i="1"/>
  <c r="T1635" i="1"/>
  <c r="W1635" i="1"/>
  <c r="Z1635" i="1" s="1"/>
  <c r="D1636" i="1"/>
  <c r="S1636" i="1"/>
  <c r="T1636" i="1"/>
  <c r="W1636" i="1"/>
  <c r="D1637" i="1"/>
  <c r="S1637" i="1"/>
  <c r="T1637" i="1"/>
  <c r="W1637" i="1"/>
  <c r="X1637" i="1" s="1"/>
  <c r="D1638" i="1"/>
  <c r="S1638" i="1"/>
  <c r="T1638" i="1"/>
  <c r="W1638" i="1"/>
  <c r="Z1638" i="1" s="1"/>
  <c r="D1639" i="1"/>
  <c r="S1639" i="1"/>
  <c r="T1639" i="1"/>
  <c r="W1639" i="1"/>
  <c r="X1639" i="1" s="1"/>
  <c r="D1640" i="1"/>
  <c r="S1640" i="1"/>
  <c r="T1640" i="1"/>
  <c r="W1640" i="1"/>
  <c r="X1640" i="1" s="1"/>
  <c r="D1641" i="1"/>
  <c r="S1641" i="1"/>
  <c r="T1641" i="1"/>
  <c r="W1641" i="1"/>
  <c r="D1642" i="1"/>
  <c r="S1642" i="1"/>
  <c r="T1642" i="1"/>
  <c r="W1642" i="1"/>
  <c r="Y1642" i="1" s="1"/>
  <c r="D1643" i="1"/>
  <c r="S1643" i="1"/>
  <c r="T1643" i="1"/>
  <c r="W1643" i="1"/>
  <c r="X1643" i="1" s="1"/>
  <c r="D1644" i="1"/>
  <c r="S1644" i="1"/>
  <c r="T1644" i="1"/>
  <c r="W1644" i="1"/>
  <c r="Z1644" i="1" s="1"/>
  <c r="D1645" i="1"/>
  <c r="S1645" i="1"/>
  <c r="T1645" i="1"/>
  <c r="W1645" i="1"/>
  <c r="X1645" i="1" s="1"/>
  <c r="D1646" i="1"/>
  <c r="S1646" i="1"/>
  <c r="T1646" i="1"/>
  <c r="W1646" i="1"/>
  <c r="Z1646" i="1" s="1"/>
  <c r="D1647" i="1"/>
  <c r="S1647" i="1"/>
  <c r="T1647" i="1"/>
  <c r="W1647" i="1"/>
  <c r="X1647" i="1" s="1"/>
  <c r="D1648" i="1"/>
  <c r="S1648" i="1"/>
  <c r="T1648" i="1"/>
  <c r="W1648" i="1"/>
  <c r="Y1648" i="1" s="1"/>
  <c r="D1649" i="1"/>
  <c r="S1649" i="1"/>
  <c r="T1649" i="1"/>
  <c r="W1649" i="1"/>
  <c r="D1650" i="1"/>
  <c r="S1650" i="1"/>
  <c r="T1650" i="1"/>
  <c r="W1650" i="1"/>
  <c r="Y1650" i="1" s="1"/>
  <c r="D1651" i="1"/>
  <c r="S1651" i="1"/>
  <c r="T1651" i="1"/>
  <c r="W1651" i="1"/>
  <c r="X1651" i="1" s="1"/>
  <c r="D1652" i="1"/>
  <c r="S1652" i="1"/>
  <c r="T1652" i="1"/>
  <c r="W1652" i="1"/>
  <c r="Z1652" i="1" s="1"/>
  <c r="D1653" i="1"/>
  <c r="S1653" i="1"/>
  <c r="T1653" i="1"/>
  <c r="W1653" i="1"/>
  <c r="X1653" i="1" s="1"/>
  <c r="D1654" i="1"/>
  <c r="S1654" i="1"/>
  <c r="T1654" i="1"/>
  <c r="W1654" i="1"/>
  <c r="Z1654" i="1" s="1"/>
  <c r="D1655" i="1"/>
  <c r="S1655" i="1"/>
  <c r="T1655" i="1"/>
  <c r="W1655" i="1"/>
  <c r="Y1655" i="1" s="1"/>
  <c r="D1656" i="1"/>
  <c r="S1656" i="1"/>
  <c r="T1656" i="1"/>
  <c r="W1656" i="1"/>
  <c r="Z1656" i="1" s="1"/>
  <c r="D1657" i="1"/>
  <c r="S1657" i="1"/>
  <c r="T1657" i="1"/>
  <c r="W1657" i="1"/>
  <c r="D1658" i="1"/>
  <c r="S1658" i="1"/>
  <c r="T1658" i="1"/>
  <c r="W1658" i="1"/>
  <c r="Y1658" i="1" s="1"/>
  <c r="D1659" i="1"/>
  <c r="S1659" i="1"/>
  <c r="T1659" i="1"/>
  <c r="W1659" i="1"/>
  <c r="X1659" i="1" s="1"/>
  <c r="D1660" i="1"/>
  <c r="S1660" i="1"/>
  <c r="T1660" i="1"/>
  <c r="W1660" i="1"/>
  <c r="Z1660" i="1" s="1"/>
  <c r="D1661" i="1"/>
  <c r="S1661" i="1"/>
  <c r="T1661" i="1"/>
  <c r="W1661" i="1"/>
  <c r="X1661" i="1" s="1"/>
  <c r="D1662" i="1"/>
  <c r="S1662" i="1"/>
  <c r="T1662" i="1"/>
  <c r="W1662" i="1"/>
  <c r="Z1662" i="1" s="1"/>
  <c r="D1663" i="1"/>
  <c r="S1663" i="1"/>
  <c r="T1663" i="1"/>
  <c r="W1663" i="1"/>
  <c r="X1663" i="1" s="1"/>
  <c r="D1664" i="1"/>
  <c r="S1664" i="1"/>
  <c r="T1664" i="1"/>
  <c r="W1664" i="1"/>
  <c r="X1664" i="1" s="1"/>
  <c r="D1665" i="1"/>
  <c r="S1665" i="1"/>
  <c r="T1665" i="1"/>
  <c r="W1665" i="1"/>
  <c r="Z1665" i="1" s="1"/>
  <c r="D1666" i="1"/>
  <c r="S1666" i="1"/>
  <c r="T1666" i="1"/>
  <c r="W1666" i="1"/>
  <c r="Y1666" i="1" s="1"/>
  <c r="D1667" i="1"/>
  <c r="S1667" i="1"/>
  <c r="T1667" i="1"/>
  <c r="W1667" i="1"/>
  <c r="X1667" i="1" s="1"/>
  <c r="D1668" i="1"/>
  <c r="S1668" i="1"/>
  <c r="T1668" i="1"/>
  <c r="W1668" i="1"/>
  <c r="Z1668" i="1" s="1"/>
  <c r="D1669" i="1"/>
  <c r="S1669" i="1"/>
  <c r="T1669" i="1"/>
  <c r="W1669" i="1"/>
  <c r="X1669" i="1" s="1"/>
  <c r="D1670" i="1"/>
  <c r="S1670" i="1"/>
  <c r="T1670" i="1"/>
  <c r="W1670" i="1"/>
  <c r="Z1670" i="1" s="1"/>
  <c r="D1671" i="1"/>
  <c r="S1671" i="1"/>
  <c r="T1671" i="1"/>
  <c r="W1671" i="1"/>
  <c r="Y1671" i="1" s="1"/>
  <c r="D1672" i="1"/>
  <c r="S1672" i="1"/>
  <c r="T1672" i="1"/>
  <c r="W1672" i="1"/>
  <c r="X1672" i="1" s="1"/>
  <c r="D1673" i="1"/>
  <c r="S1673" i="1"/>
  <c r="T1673" i="1"/>
  <c r="W1673" i="1"/>
  <c r="Z1673" i="1" s="1"/>
  <c r="D1674" i="1"/>
  <c r="S1674" i="1"/>
  <c r="T1674" i="1"/>
  <c r="W1674" i="1"/>
  <c r="Y1674" i="1" s="1"/>
  <c r="D1675" i="1"/>
  <c r="S1675" i="1"/>
  <c r="T1675" i="1"/>
  <c r="W1675" i="1"/>
  <c r="X1675" i="1" s="1"/>
  <c r="D1676" i="1"/>
  <c r="S1676" i="1"/>
  <c r="T1676" i="1"/>
  <c r="W1676" i="1"/>
  <c r="Z1676" i="1" s="1"/>
  <c r="D1677" i="1"/>
  <c r="S1677" i="1"/>
  <c r="T1677" i="1"/>
  <c r="W1677" i="1"/>
  <c r="X1677" i="1" s="1"/>
  <c r="D1678" i="1"/>
  <c r="S1678" i="1"/>
  <c r="T1678" i="1"/>
  <c r="W1678" i="1"/>
  <c r="Z1678" i="1" s="1"/>
  <c r="D1679" i="1"/>
  <c r="S1679" i="1"/>
  <c r="T1679" i="1"/>
  <c r="W1679" i="1"/>
  <c r="X1679" i="1" s="1"/>
  <c r="D1680" i="1"/>
  <c r="S1680" i="1"/>
  <c r="T1680" i="1"/>
  <c r="W1680" i="1"/>
  <c r="X1680" i="1" s="1"/>
  <c r="D1681" i="1"/>
  <c r="S1681" i="1"/>
  <c r="T1681" i="1"/>
  <c r="W1681" i="1"/>
  <c r="Z1681" i="1" s="1"/>
  <c r="D1682" i="1"/>
  <c r="S1682" i="1"/>
  <c r="T1682" i="1"/>
  <c r="W1682" i="1"/>
  <c r="Y1682" i="1" s="1"/>
  <c r="D1683" i="1"/>
  <c r="S1683" i="1"/>
  <c r="T1683" i="1"/>
  <c r="W1683" i="1"/>
  <c r="X1683" i="1" s="1"/>
  <c r="D1684" i="1"/>
  <c r="S1684" i="1"/>
  <c r="T1684" i="1"/>
  <c r="W1684" i="1"/>
  <c r="Z1684" i="1" s="1"/>
  <c r="D1685" i="1"/>
  <c r="S1685" i="1"/>
  <c r="T1685" i="1"/>
  <c r="W1685" i="1"/>
  <c r="X1685" i="1" s="1"/>
  <c r="D1686" i="1"/>
  <c r="S1686" i="1"/>
  <c r="T1686" i="1"/>
  <c r="W1686" i="1"/>
  <c r="Z1686" i="1" s="1"/>
  <c r="D1687" i="1"/>
  <c r="S1687" i="1"/>
  <c r="T1687" i="1"/>
  <c r="W1687" i="1"/>
  <c r="X1687" i="1" s="1"/>
  <c r="D1688" i="1"/>
  <c r="S1688" i="1"/>
  <c r="T1688" i="1"/>
  <c r="W1688" i="1"/>
  <c r="X1688" i="1" s="1"/>
  <c r="D1689" i="1"/>
  <c r="S1689" i="1"/>
  <c r="T1689" i="1"/>
  <c r="W1689" i="1"/>
  <c r="Z1689" i="1" s="1"/>
  <c r="D1690" i="1"/>
  <c r="S1690" i="1"/>
  <c r="T1690" i="1"/>
  <c r="W1690" i="1"/>
  <c r="Y1690" i="1" s="1"/>
  <c r="D1691" i="1"/>
  <c r="S1691" i="1"/>
  <c r="T1691" i="1"/>
  <c r="W1691" i="1"/>
  <c r="X1691" i="1" s="1"/>
  <c r="D1692" i="1"/>
  <c r="S1692" i="1"/>
  <c r="T1692" i="1"/>
  <c r="W1692" i="1"/>
  <c r="Z1692" i="1" s="1"/>
  <c r="D1693" i="1"/>
  <c r="S1693" i="1"/>
  <c r="T1693" i="1"/>
  <c r="W1693" i="1"/>
  <c r="X1693" i="1" s="1"/>
  <c r="D1694" i="1"/>
  <c r="S1694" i="1"/>
  <c r="T1694" i="1"/>
  <c r="W1694" i="1"/>
  <c r="Z1694" i="1" s="1"/>
  <c r="D1695" i="1"/>
  <c r="S1695" i="1"/>
  <c r="T1695" i="1"/>
  <c r="W1695" i="1"/>
  <c r="Y1695" i="1" s="1"/>
  <c r="D1696" i="1"/>
  <c r="S1696" i="1"/>
  <c r="T1696" i="1"/>
  <c r="W1696" i="1"/>
  <c r="Y1696" i="1" s="1"/>
  <c r="D1697" i="1"/>
  <c r="S1697" i="1"/>
  <c r="T1697" i="1"/>
  <c r="W1697" i="1"/>
  <c r="X1697" i="1" s="1"/>
  <c r="D1698" i="1"/>
  <c r="S1698" i="1"/>
  <c r="T1698" i="1"/>
  <c r="W1698" i="1"/>
  <c r="Y1698" i="1" s="1"/>
  <c r="D1699" i="1"/>
  <c r="S1699" i="1"/>
  <c r="T1699" i="1"/>
  <c r="W1699" i="1"/>
  <c r="X1699" i="1" s="1"/>
  <c r="D1700" i="1"/>
  <c r="S1700" i="1"/>
  <c r="T1700" i="1"/>
  <c r="W1700" i="1"/>
  <c r="X1700" i="1" s="1"/>
  <c r="D1701" i="1"/>
  <c r="S1701" i="1"/>
  <c r="T1701" i="1"/>
  <c r="W1701" i="1"/>
  <c r="Z1701" i="1" s="1"/>
  <c r="D1702" i="1"/>
  <c r="S1702" i="1"/>
  <c r="T1702" i="1"/>
  <c r="W1702" i="1"/>
  <c r="X1702" i="1" s="1"/>
  <c r="D1703" i="1"/>
  <c r="S1703" i="1"/>
  <c r="T1703" i="1"/>
  <c r="W1703" i="1"/>
  <c r="Y1703" i="1" s="1"/>
  <c r="D1704" i="1"/>
  <c r="S1704" i="1"/>
  <c r="T1704" i="1"/>
  <c r="W1704" i="1"/>
  <c r="X1704" i="1" s="1"/>
  <c r="D1705" i="1"/>
  <c r="S1705" i="1"/>
  <c r="T1705" i="1"/>
  <c r="W1705" i="1"/>
  <c r="X1705" i="1" s="1"/>
  <c r="D1706" i="1"/>
  <c r="S1706" i="1"/>
  <c r="T1706" i="1"/>
  <c r="W1706" i="1"/>
  <c r="Y1706" i="1" s="1"/>
  <c r="D1707" i="1"/>
  <c r="S1707" i="1"/>
  <c r="T1707" i="1"/>
  <c r="W1707" i="1"/>
  <c r="X1707" i="1" s="1"/>
  <c r="D1708" i="1"/>
  <c r="S1708" i="1"/>
  <c r="T1708" i="1"/>
  <c r="W1708" i="1"/>
  <c r="X1708" i="1" s="1"/>
  <c r="D1709" i="1"/>
  <c r="S1709" i="1"/>
  <c r="T1709" i="1"/>
  <c r="W1709" i="1"/>
  <c r="X1709" i="1" s="1"/>
  <c r="D1710" i="1"/>
  <c r="S1710" i="1"/>
  <c r="T1710" i="1"/>
  <c r="W1710" i="1"/>
  <c r="X1710" i="1" s="1"/>
  <c r="D1711" i="1"/>
  <c r="S1711" i="1"/>
  <c r="T1711" i="1"/>
  <c r="W1711" i="1"/>
  <c r="Y1711" i="1" s="1"/>
  <c r="D1712" i="1"/>
  <c r="S1712" i="1"/>
  <c r="T1712" i="1"/>
  <c r="W1712" i="1"/>
  <c r="X1712" i="1" s="1"/>
  <c r="D1713" i="1"/>
  <c r="S1713" i="1"/>
  <c r="T1713" i="1"/>
  <c r="W1713" i="1"/>
  <c r="X1713" i="1" s="1"/>
  <c r="D1714" i="1"/>
  <c r="S1714" i="1"/>
  <c r="T1714" i="1"/>
  <c r="W1714" i="1"/>
  <c r="Y1714" i="1" s="1"/>
  <c r="D1715" i="1"/>
  <c r="S1715" i="1"/>
  <c r="T1715" i="1"/>
  <c r="W1715" i="1"/>
  <c r="X1715" i="1" s="1"/>
  <c r="D1716" i="1"/>
  <c r="S1716" i="1"/>
  <c r="T1716" i="1"/>
  <c r="W1716" i="1"/>
  <c r="Z1716" i="1" s="1"/>
  <c r="D1717" i="1"/>
  <c r="S1717" i="1"/>
  <c r="T1717" i="1"/>
  <c r="W1717" i="1"/>
  <c r="X1717" i="1" s="1"/>
  <c r="D1718" i="1"/>
  <c r="S1718" i="1"/>
  <c r="T1718" i="1"/>
  <c r="W1718" i="1"/>
  <c r="X1718" i="1" s="1"/>
  <c r="D1719" i="1"/>
  <c r="S1719" i="1"/>
  <c r="T1719" i="1"/>
  <c r="W1719" i="1"/>
  <c r="Y1719" i="1" s="1"/>
  <c r="D1720" i="1"/>
  <c r="S1720" i="1"/>
  <c r="T1720" i="1"/>
  <c r="W1720" i="1"/>
  <c r="Z1720" i="1" s="1"/>
  <c r="D1721" i="1"/>
  <c r="S1721" i="1"/>
  <c r="T1721" i="1"/>
  <c r="W1721" i="1"/>
  <c r="X1721" i="1" s="1"/>
  <c r="D1722" i="1"/>
  <c r="S1722" i="1"/>
  <c r="T1722" i="1"/>
  <c r="W1722" i="1"/>
  <c r="Y1722" i="1" s="1"/>
  <c r="D1723" i="1"/>
  <c r="S1723" i="1"/>
  <c r="T1723" i="1"/>
  <c r="W1723" i="1"/>
  <c r="X1723" i="1" s="1"/>
  <c r="D1724" i="1"/>
  <c r="S1724" i="1"/>
  <c r="T1724" i="1"/>
  <c r="W1724" i="1"/>
  <c r="X1724" i="1" s="1"/>
  <c r="D1725" i="1"/>
  <c r="S1725" i="1"/>
  <c r="T1725" i="1"/>
  <c r="W1725" i="1"/>
  <c r="X1725" i="1" s="1"/>
  <c r="D1726" i="1"/>
  <c r="S1726" i="1"/>
  <c r="T1726" i="1"/>
  <c r="W1726" i="1"/>
  <c r="X1726" i="1" s="1"/>
  <c r="D1727" i="1"/>
  <c r="S1727" i="1"/>
  <c r="T1727" i="1"/>
  <c r="W1727" i="1"/>
  <c r="Y1727" i="1" s="1"/>
  <c r="D1728" i="1"/>
  <c r="S1728" i="1"/>
  <c r="T1728" i="1"/>
  <c r="W1728" i="1"/>
  <c r="X1728" i="1" s="1"/>
  <c r="D1729" i="1"/>
  <c r="S1729" i="1"/>
  <c r="T1729" i="1"/>
  <c r="W1729" i="1"/>
  <c r="X1729" i="1" s="1"/>
  <c r="D1730" i="1"/>
  <c r="S1730" i="1"/>
  <c r="T1730" i="1"/>
  <c r="W1730" i="1"/>
  <c r="Y1730" i="1" s="1"/>
  <c r="D1731" i="1"/>
  <c r="S1731" i="1"/>
  <c r="T1731" i="1"/>
  <c r="W1731" i="1"/>
  <c r="X1731" i="1" s="1"/>
  <c r="D1732" i="1"/>
  <c r="S1732" i="1"/>
  <c r="T1732" i="1"/>
  <c r="W1732" i="1"/>
  <c r="Y1732" i="1" s="1"/>
  <c r="D1733" i="1"/>
  <c r="S1733" i="1"/>
  <c r="T1733" i="1"/>
  <c r="W1733" i="1"/>
  <c r="Z1733" i="1" s="1"/>
  <c r="D1734" i="1"/>
  <c r="S1734" i="1"/>
  <c r="T1734" i="1"/>
  <c r="W1734" i="1"/>
  <c r="X1734" i="1" s="1"/>
  <c r="D1735" i="1"/>
  <c r="S1735" i="1"/>
  <c r="T1735" i="1"/>
  <c r="W1735" i="1"/>
  <c r="Y1735" i="1" s="1"/>
  <c r="D1736" i="1"/>
  <c r="S1736" i="1"/>
  <c r="T1736" i="1"/>
  <c r="W1736" i="1"/>
  <c r="Y1736" i="1" s="1"/>
  <c r="D1737" i="1"/>
  <c r="S1737" i="1"/>
  <c r="T1737" i="1"/>
  <c r="W1737" i="1"/>
  <c r="X1737" i="1" s="1"/>
  <c r="D1738" i="1"/>
  <c r="S1738" i="1"/>
  <c r="T1738" i="1"/>
  <c r="W1738" i="1"/>
  <c r="Y1738" i="1" s="1"/>
  <c r="D1739" i="1"/>
  <c r="S1739" i="1"/>
  <c r="T1739" i="1"/>
  <c r="W1739" i="1"/>
  <c r="X1739" i="1" s="1"/>
  <c r="D1740" i="1"/>
  <c r="S1740" i="1"/>
  <c r="T1740" i="1"/>
  <c r="W1740" i="1"/>
  <c r="X1740" i="1" s="1"/>
  <c r="D1741" i="1"/>
  <c r="S1741" i="1"/>
  <c r="T1741" i="1"/>
  <c r="W1741" i="1"/>
  <c r="X1741" i="1" s="1"/>
  <c r="D1742" i="1"/>
  <c r="S1742" i="1"/>
  <c r="T1742" i="1"/>
  <c r="W1742" i="1"/>
  <c r="X1742" i="1" s="1"/>
  <c r="D1743" i="1"/>
  <c r="S1743" i="1"/>
  <c r="T1743" i="1"/>
  <c r="W1743" i="1"/>
  <c r="Y1743" i="1" s="1"/>
  <c r="D1744" i="1"/>
  <c r="S1744" i="1"/>
  <c r="T1744" i="1"/>
  <c r="W1744" i="1"/>
  <c r="X1744" i="1" s="1"/>
  <c r="D1745" i="1"/>
  <c r="S1745" i="1"/>
  <c r="T1745" i="1"/>
  <c r="W1745" i="1"/>
  <c r="X1745" i="1" s="1"/>
  <c r="D1746" i="1"/>
  <c r="S1746" i="1"/>
  <c r="T1746" i="1"/>
  <c r="W1746" i="1"/>
  <c r="Y1746" i="1" s="1"/>
  <c r="D1747" i="1"/>
  <c r="S1747" i="1"/>
  <c r="T1747" i="1"/>
  <c r="W1747" i="1"/>
  <c r="X1747" i="1" s="1"/>
  <c r="D1748" i="1"/>
  <c r="S1748" i="1"/>
  <c r="T1748" i="1"/>
  <c r="W1748" i="1"/>
  <c r="Y1748" i="1" s="1"/>
  <c r="X1748" i="1"/>
  <c r="D1749" i="1"/>
  <c r="S1749" i="1"/>
  <c r="T1749" i="1"/>
  <c r="W1749" i="1"/>
  <c r="Y1749" i="1" s="1"/>
  <c r="D1750" i="1"/>
  <c r="S1750" i="1"/>
  <c r="T1750" i="1"/>
  <c r="W1750" i="1"/>
  <c r="X1750" i="1" s="1"/>
  <c r="D1751" i="1"/>
  <c r="S1751" i="1"/>
  <c r="T1751" i="1"/>
  <c r="W1751" i="1"/>
  <c r="Y1751" i="1" s="1"/>
  <c r="D1752" i="1"/>
  <c r="S1752" i="1"/>
  <c r="T1752" i="1"/>
  <c r="W1752" i="1"/>
  <c r="Y1752" i="1" s="1"/>
  <c r="D1753" i="1"/>
  <c r="S1753" i="1"/>
  <c r="T1753" i="1"/>
  <c r="W1753" i="1"/>
  <c r="X1753" i="1" s="1"/>
  <c r="D1754" i="1"/>
  <c r="S1754" i="1"/>
  <c r="T1754" i="1"/>
  <c r="W1754" i="1"/>
  <c r="Y1754" i="1" s="1"/>
  <c r="D1755" i="1"/>
  <c r="S1755" i="1"/>
  <c r="T1755" i="1"/>
  <c r="W1755" i="1"/>
  <c r="X1755" i="1" s="1"/>
  <c r="D1756" i="1"/>
  <c r="S1756" i="1"/>
  <c r="T1756" i="1"/>
  <c r="W1756" i="1"/>
  <c r="Z1756" i="1" s="1"/>
  <c r="D1757" i="1"/>
  <c r="S1757" i="1"/>
  <c r="T1757" i="1"/>
  <c r="W1757" i="1"/>
  <c r="X1757" i="1" s="1"/>
  <c r="D1758" i="1"/>
  <c r="S1758" i="1"/>
  <c r="T1758" i="1"/>
  <c r="W1758" i="1"/>
  <c r="X1758" i="1" s="1"/>
  <c r="D1759" i="1"/>
  <c r="S1759" i="1"/>
  <c r="T1759" i="1"/>
  <c r="W1759" i="1"/>
  <c r="Y1759" i="1" s="1"/>
  <c r="D1760" i="1"/>
  <c r="S1760" i="1"/>
  <c r="T1760" i="1"/>
  <c r="W1760" i="1"/>
  <c r="X1760" i="1" s="1"/>
  <c r="D1761" i="1"/>
  <c r="S1761" i="1"/>
  <c r="T1761" i="1"/>
  <c r="W1761" i="1"/>
  <c r="X1761" i="1" s="1"/>
  <c r="D1762" i="1"/>
  <c r="S1762" i="1"/>
  <c r="T1762" i="1"/>
  <c r="W1762" i="1"/>
  <c r="Y1762" i="1" s="1"/>
  <c r="D1763" i="1"/>
  <c r="S1763" i="1"/>
  <c r="T1763" i="1"/>
  <c r="W1763" i="1"/>
  <c r="X1763" i="1" s="1"/>
  <c r="D1764" i="1"/>
  <c r="S1764" i="1"/>
  <c r="T1764" i="1"/>
  <c r="W1764" i="1"/>
  <c r="Y1764" i="1" s="1"/>
  <c r="D1765" i="1"/>
  <c r="S1765" i="1"/>
  <c r="T1765" i="1"/>
  <c r="W1765" i="1"/>
  <c r="X1765" i="1" s="1"/>
  <c r="D1766" i="1"/>
  <c r="S1766" i="1"/>
  <c r="T1766" i="1"/>
  <c r="W1766" i="1"/>
  <c r="X1766" i="1" s="1"/>
  <c r="D1767" i="1"/>
  <c r="S1767" i="1"/>
  <c r="T1767" i="1"/>
  <c r="W1767" i="1"/>
  <c r="Y1767" i="1" s="1"/>
  <c r="D1768" i="1"/>
  <c r="S1768" i="1"/>
  <c r="T1768" i="1"/>
  <c r="W1768" i="1"/>
  <c r="X1768" i="1" s="1"/>
  <c r="D1769" i="1"/>
  <c r="S1769" i="1"/>
  <c r="T1769" i="1"/>
  <c r="W1769" i="1"/>
  <c r="X1769" i="1" s="1"/>
  <c r="D1770" i="1"/>
  <c r="S1770" i="1"/>
  <c r="T1770" i="1"/>
  <c r="W1770" i="1"/>
  <c r="Y1770" i="1" s="1"/>
  <c r="D1771" i="1"/>
  <c r="S1771" i="1"/>
  <c r="T1771" i="1"/>
  <c r="W1771" i="1"/>
  <c r="X1771" i="1" s="1"/>
  <c r="D1772" i="1"/>
  <c r="S1772" i="1"/>
  <c r="T1772" i="1"/>
  <c r="W1772" i="1"/>
  <c r="Z1772" i="1" s="1"/>
  <c r="D1773" i="1"/>
  <c r="S1773" i="1"/>
  <c r="T1773" i="1"/>
  <c r="W1773" i="1"/>
  <c r="X1773" i="1" s="1"/>
  <c r="D1774" i="1"/>
  <c r="S1774" i="1"/>
  <c r="T1774" i="1"/>
  <c r="W1774" i="1"/>
  <c r="X1774" i="1" s="1"/>
  <c r="Z1774" i="1"/>
  <c r="D1775" i="1"/>
  <c r="S1775" i="1"/>
  <c r="T1775" i="1"/>
  <c r="W1775" i="1"/>
  <c r="Y1775" i="1" s="1"/>
  <c r="D1776" i="1"/>
  <c r="S1776" i="1"/>
  <c r="T1776" i="1"/>
  <c r="W1776" i="1"/>
  <c r="Y1776" i="1" s="1"/>
  <c r="D1777" i="1"/>
  <c r="S1777" i="1"/>
  <c r="T1777" i="1"/>
  <c r="W1777" i="1"/>
  <c r="X1777" i="1" s="1"/>
  <c r="D1778" i="1"/>
  <c r="S1778" i="1"/>
  <c r="T1778" i="1"/>
  <c r="W1778" i="1"/>
  <c r="Y1778" i="1" s="1"/>
  <c r="D1779" i="1"/>
  <c r="S1779" i="1"/>
  <c r="T1779" i="1"/>
  <c r="W1779" i="1"/>
  <c r="X1779" i="1" s="1"/>
  <c r="D1780" i="1"/>
  <c r="S1780" i="1"/>
  <c r="T1780" i="1"/>
  <c r="W1780" i="1"/>
  <c r="X1780" i="1" s="1"/>
  <c r="D1781" i="1"/>
  <c r="S1781" i="1"/>
  <c r="T1781" i="1"/>
  <c r="W1781" i="1"/>
  <c r="X1781" i="1" s="1"/>
  <c r="D1782" i="1"/>
  <c r="S1782" i="1"/>
  <c r="T1782" i="1"/>
  <c r="W1782" i="1"/>
  <c r="X1782" i="1" s="1"/>
  <c r="D1783" i="1"/>
  <c r="S1783" i="1"/>
  <c r="T1783" i="1"/>
  <c r="W1783" i="1"/>
  <c r="Y1783" i="1" s="1"/>
  <c r="D1784" i="1"/>
  <c r="S1784" i="1"/>
  <c r="T1784" i="1"/>
  <c r="W1784" i="1"/>
  <c r="Y1784" i="1" s="1"/>
  <c r="D1785" i="1"/>
  <c r="S1785" i="1"/>
  <c r="T1785" i="1"/>
  <c r="W1785" i="1"/>
  <c r="X1785" i="1" s="1"/>
  <c r="D1786" i="1"/>
  <c r="S1786" i="1"/>
  <c r="T1786" i="1"/>
  <c r="W1786" i="1"/>
  <c r="Y1786" i="1" s="1"/>
  <c r="D1787" i="1"/>
  <c r="S1787" i="1"/>
  <c r="T1787" i="1"/>
  <c r="W1787" i="1"/>
  <c r="X1787" i="1" s="1"/>
  <c r="D1788" i="1"/>
  <c r="S1788" i="1"/>
  <c r="T1788" i="1"/>
  <c r="W1788" i="1"/>
  <c r="Y1788" i="1" s="1"/>
  <c r="D1789" i="1"/>
  <c r="S1789" i="1"/>
  <c r="T1789" i="1"/>
  <c r="W1789" i="1"/>
  <c r="X1789" i="1" s="1"/>
  <c r="D1790" i="1"/>
  <c r="S1790" i="1"/>
  <c r="T1790" i="1"/>
  <c r="W1790" i="1"/>
  <c r="X1790" i="1" s="1"/>
  <c r="D1791" i="1"/>
  <c r="S1791" i="1"/>
  <c r="T1791" i="1"/>
  <c r="W1791" i="1"/>
  <c r="Y1791" i="1" s="1"/>
  <c r="D1792" i="1"/>
  <c r="S1792" i="1"/>
  <c r="T1792" i="1"/>
  <c r="W1792" i="1"/>
  <c r="X1792" i="1" s="1"/>
  <c r="D1793" i="1"/>
  <c r="S1793" i="1"/>
  <c r="T1793" i="1"/>
  <c r="W1793" i="1"/>
  <c r="X1793" i="1" s="1"/>
  <c r="D1794" i="1"/>
  <c r="S1794" i="1"/>
  <c r="T1794" i="1"/>
  <c r="W1794" i="1"/>
  <c r="Y1794" i="1" s="1"/>
  <c r="D1795" i="1"/>
  <c r="S1795" i="1"/>
  <c r="T1795" i="1"/>
  <c r="W1795" i="1"/>
  <c r="X1795" i="1" s="1"/>
  <c r="D1796" i="1"/>
  <c r="S1796" i="1"/>
  <c r="T1796" i="1"/>
  <c r="W1796" i="1"/>
  <c r="X1796" i="1" s="1"/>
  <c r="D1797" i="1"/>
  <c r="S1797" i="1"/>
  <c r="T1797" i="1"/>
  <c r="W1797" i="1"/>
  <c r="Y1797" i="1" s="1"/>
  <c r="D1798" i="1"/>
  <c r="S1798" i="1"/>
  <c r="T1798" i="1"/>
  <c r="W1798" i="1"/>
  <c r="X1798" i="1" s="1"/>
  <c r="D1799" i="1"/>
  <c r="S1799" i="1"/>
  <c r="T1799" i="1"/>
  <c r="W1799" i="1"/>
  <c r="Y1799" i="1" s="1"/>
  <c r="D1800" i="1"/>
  <c r="S1800" i="1"/>
  <c r="T1800" i="1"/>
  <c r="W1800" i="1"/>
  <c r="X1800" i="1" s="1"/>
  <c r="D1801" i="1"/>
  <c r="S1801" i="1"/>
  <c r="T1801" i="1"/>
  <c r="W1801" i="1"/>
  <c r="X1801" i="1" s="1"/>
  <c r="D1802" i="1"/>
  <c r="S1802" i="1"/>
  <c r="T1802" i="1"/>
  <c r="W1802" i="1"/>
  <c r="Y1802" i="1" s="1"/>
  <c r="D1803" i="1"/>
  <c r="S1803" i="1"/>
  <c r="T1803" i="1"/>
  <c r="W1803" i="1"/>
  <c r="X1803" i="1" s="1"/>
  <c r="D1804" i="1"/>
  <c r="S1804" i="1"/>
  <c r="T1804" i="1"/>
  <c r="W1804" i="1"/>
  <c r="Z1804" i="1" s="1"/>
  <c r="D1805" i="1"/>
  <c r="S1805" i="1"/>
  <c r="T1805" i="1"/>
  <c r="W1805" i="1"/>
  <c r="X1805" i="1" s="1"/>
  <c r="D1806" i="1"/>
  <c r="S1806" i="1"/>
  <c r="T1806" i="1"/>
  <c r="W1806" i="1"/>
  <c r="X1806" i="1" s="1"/>
  <c r="D1807" i="1"/>
  <c r="S1807" i="1"/>
  <c r="T1807" i="1"/>
  <c r="W1807" i="1"/>
  <c r="Y1807" i="1" s="1"/>
  <c r="D1808" i="1"/>
  <c r="S1808" i="1"/>
  <c r="T1808" i="1"/>
  <c r="W1808" i="1"/>
  <c r="Y1808" i="1" s="1"/>
  <c r="D1809" i="1"/>
  <c r="S1809" i="1"/>
  <c r="T1809" i="1"/>
  <c r="W1809" i="1"/>
  <c r="X1809" i="1" s="1"/>
  <c r="D1810" i="1"/>
  <c r="S1810" i="1"/>
  <c r="T1810" i="1"/>
  <c r="W1810" i="1"/>
  <c r="Y1810" i="1" s="1"/>
  <c r="D1811" i="1"/>
  <c r="S1811" i="1"/>
  <c r="T1811" i="1"/>
  <c r="W1811" i="1"/>
  <c r="X1811" i="1" s="1"/>
  <c r="D1812" i="1"/>
  <c r="S1812" i="1"/>
  <c r="T1812" i="1"/>
  <c r="W1812" i="1"/>
  <c r="Y1812" i="1" s="1"/>
  <c r="D1813" i="1"/>
  <c r="S1813" i="1"/>
  <c r="T1813" i="1"/>
  <c r="W1813" i="1"/>
  <c r="X1813" i="1" s="1"/>
  <c r="D1814" i="1"/>
  <c r="S1814" i="1"/>
  <c r="T1814" i="1"/>
  <c r="W1814" i="1"/>
  <c r="X1814" i="1" s="1"/>
  <c r="D1815" i="1"/>
  <c r="S1815" i="1"/>
  <c r="T1815" i="1"/>
  <c r="W1815" i="1"/>
  <c r="Y1815" i="1" s="1"/>
  <c r="D1816" i="1"/>
  <c r="S1816" i="1"/>
  <c r="T1816" i="1"/>
  <c r="W1816" i="1"/>
  <c r="X1816" i="1" s="1"/>
  <c r="D1817" i="1"/>
  <c r="S1817" i="1"/>
  <c r="T1817" i="1"/>
  <c r="W1817" i="1"/>
  <c r="X1817" i="1" s="1"/>
  <c r="D1818" i="1"/>
  <c r="S1818" i="1"/>
  <c r="T1818" i="1"/>
  <c r="W1818" i="1"/>
  <c r="Y1818" i="1" s="1"/>
  <c r="D1819" i="1"/>
  <c r="S1819" i="1"/>
  <c r="T1819" i="1"/>
  <c r="W1819" i="1"/>
  <c r="X1819" i="1" s="1"/>
  <c r="D1820" i="1"/>
  <c r="S1820" i="1"/>
  <c r="T1820" i="1"/>
  <c r="W1820" i="1"/>
  <c r="X1820" i="1" s="1"/>
  <c r="D1821" i="1"/>
  <c r="S1821" i="1"/>
  <c r="T1821" i="1"/>
  <c r="W1821" i="1"/>
  <c r="Y1821" i="1" s="1"/>
  <c r="D1822" i="1"/>
  <c r="S1822" i="1"/>
  <c r="T1822" i="1"/>
  <c r="W1822" i="1"/>
  <c r="X1822" i="1" s="1"/>
  <c r="D1823" i="1"/>
  <c r="S1823" i="1"/>
  <c r="T1823" i="1"/>
  <c r="W1823" i="1"/>
  <c r="Y1823" i="1" s="1"/>
  <c r="D1824" i="1"/>
  <c r="S1824" i="1"/>
  <c r="T1824" i="1"/>
  <c r="W1824" i="1"/>
  <c r="Z1824" i="1" s="1"/>
  <c r="D1825" i="1"/>
  <c r="S1825" i="1"/>
  <c r="T1825" i="1"/>
  <c r="W1825" i="1"/>
  <c r="X1825" i="1" s="1"/>
  <c r="D1826" i="1"/>
  <c r="S1826" i="1"/>
  <c r="T1826" i="1"/>
  <c r="W1826" i="1"/>
  <c r="Y1826" i="1" s="1"/>
  <c r="D1827" i="1"/>
  <c r="S1827" i="1"/>
  <c r="T1827" i="1"/>
  <c r="W1827" i="1"/>
  <c r="X1827" i="1" s="1"/>
  <c r="D1828" i="1"/>
  <c r="S1828" i="1"/>
  <c r="T1828" i="1"/>
  <c r="W1828" i="1"/>
  <c r="X1828" i="1" s="1"/>
  <c r="D1829" i="1"/>
  <c r="S1829" i="1"/>
  <c r="T1829" i="1"/>
  <c r="W1829" i="1"/>
  <c r="Y1829" i="1" s="1"/>
  <c r="D1830" i="1"/>
  <c r="S1830" i="1"/>
  <c r="T1830" i="1"/>
  <c r="W1830" i="1"/>
  <c r="X1830" i="1" s="1"/>
  <c r="D1831" i="1"/>
  <c r="S1831" i="1"/>
  <c r="T1831" i="1"/>
  <c r="W1831" i="1"/>
  <c r="Y1831" i="1" s="1"/>
  <c r="D1832" i="1"/>
  <c r="S1832" i="1"/>
  <c r="T1832" i="1"/>
  <c r="W1832" i="1"/>
  <c r="X1832" i="1" s="1"/>
  <c r="D1833" i="1"/>
  <c r="S1833" i="1"/>
  <c r="T1833" i="1"/>
  <c r="W1833" i="1"/>
  <c r="X1833" i="1" s="1"/>
  <c r="D1834" i="1"/>
  <c r="S1834" i="1"/>
  <c r="T1834" i="1"/>
  <c r="W1834" i="1"/>
  <c r="Y1834" i="1" s="1"/>
  <c r="D1835" i="1"/>
  <c r="S1835" i="1"/>
  <c r="T1835" i="1"/>
  <c r="W1835" i="1"/>
  <c r="X1835" i="1" s="1"/>
  <c r="D1836" i="1"/>
  <c r="S1836" i="1"/>
  <c r="T1836" i="1"/>
  <c r="W1836" i="1"/>
  <c r="Y1836" i="1" s="1"/>
  <c r="D1837" i="1"/>
  <c r="S1837" i="1"/>
  <c r="T1837" i="1"/>
  <c r="W1837" i="1"/>
  <c r="X1837" i="1" s="1"/>
  <c r="D1838" i="1"/>
  <c r="S1838" i="1"/>
  <c r="T1838" i="1"/>
  <c r="W1838" i="1"/>
  <c r="X1838" i="1" s="1"/>
  <c r="D1839" i="1"/>
  <c r="S1839" i="1"/>
  <c r="T1839" i="1"/>
  <c r="W1839" i="1"/>
  <c r="Y1839" i="1" s="1"/>
  <c r="D1840" i="1"/>
  <c r="S1840" i="1"/>
  <c r="T1840" i="1"/>
  <c r="W1840" i="1"/>
  <c r="X1840" i="1" s="1"/>
  <c r="D1841" i="1"/>
  <c r="S1841" i="1"/>
  <c r="T1841" i="1"/>
  <c r="W1841" i="1"/>
  <c r="X1841" i="1" s="1"/>
  <c r="D1842" i="1"/>
  <c r="S1842" i="1"/>
  <c r="T1842" i="1"/>
  <c r="W1842" i="1"/>
  <c r="Y1842" i="1" s="1"/>
  <c r="D1843" i="1"/>
  <c r="S1843" i="1"/>
  <c r="T1843" i="1"/>
  <c r="W1843" i="1"/>
  <c r="X1843" i="1" s="1"/>
  <c r="Y1843" i="1"/>
  <c r="D1844" i="1"/>
  <c r="S1844" i="1"/>
  <c r="T1844" i="1"/>
  <c r="W1844" i="1"/>
  <c r="Z1844" i="1" s="1"/>
  <c r="D1845" i="1"/>
  <c r="S1845" i="1"/>
  <c r="T1845" i="1"/>
  <c r="W1845" i="1"/>
  <c r="X1845" i="1" s="1"/>
  <c r="D1846" i="1"/>
  <c r="S1846" i="1"/>
  <c r="T1846" i="1"/>
  <c r="W1846" i="1"/>
  <c r="X1846" i="1" s="1"/>
  <c r="D1847" i="1"/>
  <c r="S1847" i="1"/>
  <c r="T1847" i="1"/>
  <c r="W1847" i="1"/>
  <c r="Y1847" i="1" s="1"/>
  <c r="D1848" i="1"/>
  <c r="S1848" i="1"/>
  <c r="T1848" i="1"/>
  <c r="W1848" i="1"/>
  <c r="X1848" i="1" s="1"/>
  <c r="Z1848" i="1"/>
  <c r="D1849" i="1"/>
  <c r="S1849" i="1"/>
  <c r="T1849" i="1"/>
  <c r="W1849" i="1"/>
  <c r="X1849" i="1" s="1"/>
  <c r="D1850" i="1"/>
  <c r="S1850" i="1"/>
  <c r="T1850" i="1"/>
  <c r="W1850" i="1"/>
  <c r="Y1850" i="1" s="1"/>
  <c r="D1851" i="1"/>
  <c r="S1851" i="1"/>
  <c r="T1851" i="1"/>
  <c r="W1851" i="1"/>
  <c r="X1851" i="1" s="1"/>
  <c r="D1852" i="1"/>
  <c r="S1852" i="1"/>
  <c r="T1852" i="1"/>
  <c r="W1852" i="1"/>
  <c r="Y1852" i="1" s="1"/>
  <c r="D1853" i="1"/>
  <c r="S1853" i="1"/>
  <c r="T1853" i="1"/>
  <c r="W1853" i="1"/>
  <c r="X1853" i="1" s="1"/>
  <c r="D1854" i="1"/>
  <c r="S1854" i="1"/>
  <c r="T1854" i="1"/>
  <c r="W1854" i="1"/>
  <c r="X1854" i="1" s="1"/>
  <c r="D1855" i="1"/>
  <c r="S1855" i="1"/>
  <c r="T1855" i="1"/>
  <c r="W1855" i="1"/>
  <c r="Y1855" i="1" s="1"/>
  <c r="D1856" i="1"/>
  <c r="S1856" i="1"/>
  <c r="T1856" i="1"/>
  <c r="W1856" i="1"/>
  <c r="X1856" i="1" s="1"/>
  <c r="D1857" i="1"/>
  <c r="S1857" i="1"/>
  <c r="T1857" i="1"/>
  <c r="W1857" i="1"/>
  <c r="X1857" i="1" s="1"/>
  <c r="D1858" i="1"/>
  <c r="S1858" i="1"/>
  <c r="T1858" i="1"/>
  <c r="W1858" i="1"/>
  <c r="Y1858" i="1" s="1"/>
  <c r="D1859" i="1"/>
  <c r="S1859" i="1"/>
  <c r="T1859" i="1"/>
  <c r="W1859" i="1"/>
  <c r="X1859" i="1" s="1"/>
  <c r="D1860" i="1"/>
  <c r="S1860" i="1"/>
  <c r="T1860" i="1"/>
  <c r="W1860" i="1"/>
  <c r="X1860" i="1" s="1"/>
  <c r="D1861" i="1"/>
  <c r="S1861" i="1"/>
  <c r="T1861" i="1"/>
  <c r="W1861" i="1"/>
  <c r="Y1861" i="1" s="1"/>
  <c r="D1862" i="1"/>
  <c r="S1862" i="1"/>
  <c r="T1862" i="1"/>
  <c r="W1862" i="1"/>
  <c r="X1862" i="1" s="1"/>
  <c r="D1863" i="1"/>
  <c r="S1863" i="1"/>
  <c r="T1863" i="1"/>
  <c r="W1863" i="1"/>
  <c r="X1863" i="1" s="1"/>
  <c r="Y1779" i="1" l="1"/>
  <c r="Y1587" i="1"/>
  <c r="Y1638" i="1"/>
  <c r="Y1515" i="1"/>
  <c r="Y1741" i="1"/>
  <c r="Z1663" i="1"/>
  <c r="X1770" i="1"/>
  <c r="Y1663" i="1"/>
  <c r="Z1748" i="1"/>
  <c r="X1582" i="1"/>
  <c r="Z1515" i="1"/>
  <c r="Y1724" i="1"/>
  <c r="X1622" i="1"/>
  <c r="X1999" i="1"/>
  <c r="X1818" i="1"/>
  <c r="X1720" i="1"/>
  <c r="Y1606" i="1"/>
  <c r="Y1598" i="1"/>
  <c r="Y1631" i="1"/>
  <c r="Z1551" i="1"/>
  <c r="Y1837" i="1"/>
  <c r="Y1582" i="1"/>
  <c r="Z1854" i="1"/>
  <c r="Z1837" i="1"/>
  <c r="X1788" i="1"/>
  <c r="Y1773" i="1"/>
  <c r="Y1733" i="1"/>
  <c r="Z1626" i="1"/>
  <c r="Y1607" i="1"/>
  <c r="X1594" i="1"/>
  <c r="X1583" i="1"/>
  <c r="Z1560" i="1"/>
  <c r="X1531" i="1"/>
  <c r="X1526" i="1"/>
  <c r="Z1757" i="1"/>
  <c r="X1618" i="1"/>
  <c r="Y1527" i="1"/>
  <c r="Y1840" i="1"/>
  <c r="Z1740" i="1"/>
  <c r="Y1717" i="1"/>
  <c r="X1579" i="1"/>
  <c r="Y1510" i="1"/>
  <c r="Y1498" i="1"/>
  <c r="Y1496" i="1"/>
  <c r="Z1583" i="1"/>
  <c r="X1810" i="1"/>
  <c r="Z1773" i="1"/>
  <c r="X1754" i="1"/>
  <c r="Z1607" i="1"/>
  <c r="X1598" i="1"/>
  <c r="X1535" i="1"/>
  <c r="X1858" i="1"/>
  <c r="Z1840" i="1"/>
  <c r="Z1822" i="1"/>
  <c r="Y1781" i="1"/>
  <c r="X1776" i="1"/>
  <c r="X1764" i="1"/>
  <c r="Y1739" i="1"/>
  <c r="Y1704" i="1"/>
  <c r="Y1675" i="1"/>
  <c r="X1648" i="1"/>
  <c r="X1562" i="1"/>
  <c r="Y1531" i="1"/>
  <c r="Z1504" i="1"/>
  <c r="Y1499" i="1"/>
  <c r="Y1471" i="1"/>
  <c r="X1767" i="1"/>
  <c r="X1751" i="1"/>
  <c r="X1733" i="1"/>
  <c r="Z1718" i="1"/>
  <c r="X1711" i="1"/>
  <c r="X1662" i="1"/>
  <c r="X1606" i="1"/>
  <c r="X1567" i="1"/>
  <c r="Y1558" i="1"/>
  <c r="Y1551" i="1"/>
  <c r="Z1520" i="1"/>
  <c r="Y1474" i="1"/>
  <c r="X1812" i="1"/>
  <c r="Y1805" i="1"/>
  <c r="X1784" i="1"/>
  <c r="Z1765" i="1"/>
  <c r="X1682" i="1"/>
  <c r="X1554" i="1"/>
  <c r="X1997" i="1"/>
  <c r="X1797" i="1"/>
  <c r="X1772" i="1"/>
  <c r="Z1752" i="1"/>
  <c r="Y1723" i="1"/>
  <c r="X1714" i="1"/>
  <c r="Y1654" i="1"/>
  <c r="Z1632" i="1"/>
  <c r="X1623" i="1"/>
  <c r="X1616" i="1"/>
  <c r="Z1535" i="1"/>
  <c r="Y1487" i="1"/>
  <c r="Y1848" i="1"/>
  <c r="Z1808" i="1"/>
  <c r="X1791" i="1"/>
  <c r="X1752" i="1"/>
  <c r="Z1712" i="1"/>
  <c r="X1701" i="1"/>
  <c r="Y1614" i="1"/>
  <c r="Z1594" i="1"/>
  <c r="Y1503" i="1"/>
  <c r="Z1470" i="1"/>
  <c r="Z1853" i="1"/>
  <c r="X1844" i="1"/>
  <c r="X1836" i="1"/>
  <c r="X1815" i="1"/>
  <c r="X1808" i="1"/>
  <c r="Z1776" i="1"/>
  <c r="Y1755" i="1"/>
  <c r="Z1648" i="1"/>
  <c r="Y1643" i="1"/>
  <c r="X1619" i="1"/>
  <c r="X1614" i="1"/>
  <c r="Y1853" i="1"/>
  <c r="X1839" i="1"/>
  <c r="Y1832" i="1"/>
  <c r="Z1704" i="1"/>
  <c r="X1544" i="1"/>
  <c r="Y1519" i="1"/>
  <c r="Z1499" i="1"/>
  <c r="Y1494" i="1"/>
  <c r="Z1471" i="1"/>
  <c r="Z1997" i="1"/>
  <c r="Z1998" i="1"/>
  <c r="Z1999" i="1"/>
  <c r="Y1998" i="1"/>
  <c r="Z2000" i="1"/>
  <c r="Y2000" i="1"/>
  <c r="X1855" i="1"/>
  <c r="X1852" i="1"/>
  <c r="Z1832" i="1"/>
  <c r="X1829" i="1"/>
  <c r="X1807" i="1"/>
  <c r="Z1798" i="1"/>
  <c r="Z1790" i="1"/>
  <c r="Y1787" i="1"/>
  <c r="X1778" i="1"/>
  <c r="X1775" i="1"/>
  <c r="Y1772" i="1"/>
  <c r="Z1766" i="1"/>
  <c r="X1756" i="1"/>
  <c r="Y1720" i="1"/>
  <c r="Z1717" i="1"/>
  <c r="Y1701" i="1"/>
  <c r="Y1694" i="1"/>
  <c r="Y1672" i="1"/>
  <c r="Y1662" i="1"/>
  <c r="Y1659" i="1"/>
  <c r="X1656" i="1"/>
  <c r="X1650" i="1"/>
  <c r="Z1642" i="1"/>
  <c r="X1635" i="1"/>
  <c r="Y1622" i="1"/>
  <c r="Y1619" i="1"/>
  <c r="Y1616" i="1"/>
  <c r="X1603" i="1"/>
  <c r="X1590" i="1"/>
  <c r="Y1579" i="1"/>
  <c r="Y1567" i="1"/>
  <c r="Z1562" i="1"/>
  <c r="Z1544" i="1"/>
  <c r="X1539" i="1"/>
  <c r="Y1526" i="1"/>
  <c r="X1506" i="1"/>
  <c r="Z1496" i="1"/>
  <c r="X1482" i="1"/>
  <c r="Z1861" i="1"/>
  <c r="X1799" i="1"/>
  <c r="X1794" i="1"/>
  <c r="Y1740" i="1"/>
  <c r="Z1732" i="1"/>
  <c r="Y1712" i="1"/>
  <c r="Z1709" i="1"/>
  <c r="Z1687" i="1"/>
  <c r="Y1560" i="1"/>
  <c r="Z1555" i="1"/>
  <c r="Y1552" i="1"/>
  <c r="Z1530" i="1"/>
  <c r="X1519" i="1"/>
  <c r="Y1507" i="1"/>
  <c r="X1494" i="1"/>
  <c r="X1487" i="1"/>
  <c r="X1861" i="1"/>
  <c r="Y1844" i="1"/>
  <c r="Z1838" i="1"/>
  <c r="Z1821" i="1"/>
  <c r="Z1814" i="1"/>
  <c r="Y1811" i="1"/>
  <c r="Z1792" i="1"/>
  <c r="Z1768" i="1"/>
  <c r="Z1760" i="1"/>
  <c r="X1746" i="1"/>
  <c r="X1743" i="1"/>
  <c r="X1732" i="1"/>
  <c r="Y1715" i="1"/>
  <c r="Y1709" i="1"/>
  <c r="X1690" i="1"/>
  <c r="Y1687" i="1"/>
  <c r="X1666" i="1"/>
  <c r="X1654" i="1"/>
  <c r="Y1646" i="1"/>
  <c r="X1631" i="1"/>
  <c r="X1626" i="1"/>
  <c r="X1599" i="1"/>
  <c r="Z1586" i="1"/>
  <c r="Y1575" i="1"/>
  <c r="Y1555" i="1"/>
  <c r="X1530" i="1"/>
  <c r="Z1828" i="1"/>
  <c r="X1821" i="1"/>
  <c r="Z1812" i="1"/>
  <c r="Y1792" i="1"/>
  <c r="Z1789" i="1"/>
  <c r="Y1768" i="1"/>
  <c r="Y1760" i="1"/>
  <c r="Z1744" i="1"/>
  <c r="Z1691" i="1"/>
  <c r="Z1688" i="1"/>
  <c r="Z1680" i="1"/>
  <c r="Z1658" i="1"/>
  <c r="Z1655" i="1"/>
  <c r="X1646" i="1"/>
  <c r="Y1639" i="1"/>
  <c r="Y1624" i="1"/>
  <c r="X1610" i="1"/>
  <c r="X1602" i="1"/>
  <c r="Y1592" i="1"/>
  <c r="Z1587" i="1"/>
  <c r="X1586" i="1"/>
  <c r="X1575" i="1"/>
  <c r="Y1520" i="1"/>
  <c r="Z1488" i="1"/>
  <c r="Y1479" i="1"/>
  <c r="Z1862" i="1"/>
  <c r="Z1855" i="1"/>
  <c r="Z1829" i="1"/>
  <c r="Y1828" i="1"/>
  <c r="X1802" i="1"/>
  <c r="Y1795" i="1"/>
  <c r="Y1789" i="1"/>
  <c r="Y1771" i="1"/>
  <c r="Y1765" i="1"/>
  <c r="Y1744" i="1"/>
  <c r="Z1736" i="1"/>
  <c r="X1719" i="1"/>
  <c r="Y1716" i="1"/>
  <c r="Z1710" i="1"/>
  <c r="Z1700" i="1"/>
  <c r="Y1691" i="1"/>
  <c r="Y1688" i="1"/>
  <c r="Y1683" i="1"/>
  <c r="Y1680" i="1"/>
  <c r="X1658" i="1"/>
  <c r="X1655" i="1"/>
  <c r="Y1632" i="1"/>
  <c r="X1627" i="1"/>
  <c r="X1624" i="1"/>
  <c r="Y1600" i="1"/>
  <c r="X1592" i="1"/>
  <c r="Z1576" i="1"/>
  <c r="Y1571" i="1"/>
  <c r="X1558" i="1"/>
  <c r="Z1539" i="1"/>
  <c r="Y1523" i="1"/>
  <c r="Y1511" i="1"/>
  <c r="Z1845" i="1"/>
  <c r="X1842" i="1"/>
  <c r="Y1756" i="1"/>
  <c r="Z1750" i="1"/>
  <c r="Y1747" i="1"/>
  <c r="X1736" i="1"/>
  <c r="X1722" i="1"/>
  <c r="X1716" i="1"/>
  <c r="Y1700" i="1"/>
  <c r="Y1667" i="1"/>
  <c r="Y1656" i="1"/>
  <c r="Z1650" i="1"/>
  <c r="Y1635" i="1"/>
  <c r="Y1603" i="1"/>
  <c r="X1600" i="1"/>
  <c r="Y1590" i="1"/>
  <c r="Y1576" i="1"/>
  <c r="X1571" i="1"/>
  <c r="X1550" i="1"/>
  <c r="X1523" i="1"/>
  <c r="X1511" i="1"/>
  <c r="X1503" i="1"/>
  <c r="Y1475" i="1"/>
  <c r="Z1860" i="1"/>
  <c r="Z1820" i="1"/>
  <c r="Y1860" i="1"/>
  <c r="Y1824" i="1"/>
  <c r="Y1820" i="1"/>
  <c r="Y1804" i="1"/>
  <c r="Z1788" i="1"/>
  <c r="X1850" i="1"/>
  <c r="X1847" i="1"/>
  <c r="X1834" i="1"/>
  <c r="X1831" i="1"/>
  <c r="Y1827" i="1"/>
  <c r="X1824" i="1"/>
  <c r="Z1805" i="1"/>
  <c r="X1804" i="1"/>
  <c r="Z1782" i="1"/>
  <c r="X1762" i="1"/>
  <c r="X1759" i="1"/>
  <c r="X1749" i="1"/>
  <c r="Z1726" i="1"/>
  <c r="X1706" i="1"/>
  <c r="X1703" i="1"/>
  <c r="Y1699" i="1"/>
  <c r="X1696" i="1"/>
  <c r="Y1686" i="1"/>
  <c r="Z1672" i="1"/>
  <c r="X1671" i="1"/>
  <c r="X1634" i="1"/>
  <c r="X1630" i="1"/>
  <c r="Y1627" i="1"/>
  <c r="Y1623" i="1"/>
  <c r="Y1599" i="1"/>
  <c r="X1578" i="1"/>
  <c r="X1574" i="1"/>
  <c r="X1568" i="1"/>
  <c r="Z1554" i="1"/>
  <c r="Y1550" i="1"/>
  <c r="X1547" i="1"/>
  <c r="X1543" i="1"/>
  <c r="X1536" i="1"/>
  <c r="X1522" i="1"/>
  <c r="X1518" i="1"/>
  <c r="X1512" i="1"/>
  <c r="X1502" i="1"/>
  <c r="X1490" i="1"/>
  <c r="X1486" i="1"/>
  <c r="Z1479" i="1"/>
  <c r="X1478" i="1"/>
  <c r="X1465" i="1"/>
  <c r="Y1488" i="1"/>
  <c r="Y1470" i="1"/>
  <c r="Z1463" i="1"/>
  <c r="Z1863" i="1"/>
  <c r="Z1856" i="1"/>
  <c r="Y1851" i="1"/>
  <c r="Y1845" i="1"/>
  <c r="Y1835" i="1"/>
  <c r="Z1816" i="1"/>
  <c r="Z1806" i="1"/>
  <c r="Z1800" i="1"/>
  <c r="Z1796" i="1"/>
  <c r="X1786" i="1"/>
  <c r="X1783" i="1"/>
  <c r="Z1780" i="1"/>
  <c r="Y1763" i="1"/>
  <c r="Y1757" i="1"/>
  <c r="Z1741" i="1"/>
  <c r="Z1734" i="1"/>
  <c r="X1730" i="1"/>
  <c r="X1727" i="1"/>
  <c r="Z1724" i="1"/>
  <c r="Y1707" i="1"/>
  <c r="X1694" i="1"/>
  <c r="X1678" i="1"/>
  <c r="Z1664" i="1"/>
  <c r="Z1643" i="1"/>
  <c r="X1642" i="1"/>
  <c r="Z1639" i="1"/>
  <c r="X1638" i="1"/>
  <c r="Z1611" i="1"/>
  <c r="Z1608" i="1"/>
  <c r="Z1584" i="1"/>
  <c r="Z1528" i="1"/>
  <c r="Y1504" i="1"/>
  <c r="Y1491" i="1"/>
  <c r="Z1480" i="1"/>
  <c r="Y1463" i="1"/>
  <c r="Y1816" i="1"/>
  <c r="Z1813" i="1"/>
  <c r="Z1764" i="1"/>
  <c r="Z1728" i="1"/>
  <c r="Z1708" i="1"/>
  <c r="Z1679" i="1"/>
  <c r="Y1664" i="1"/>
  <c r="Z1647" i="1"/>
  <c r="Z1640" i="1"/>
  <c r="Z1615" i="1"/>
  <c r="Y1611" i="1"/>
  <c r="Y1608" i="1"/>
  <c r="Z1595" i="1"/>
  <c r="Z1591" i="1"/>
  <c r="Y1584" i="1"/>
  <c r="Z1570" i="1"/>
  <c r="Y1566" i="1"/>
  <c r="Z1563" i="1"/>
  <c r="Z1559" i="1"/>
  <c r="Z1538" i="1"/>
  <c r="Y1534" i="1"/>
  <c r="Y1528" i="1"/>
  <c r="Z1514" i="1"/>
  <c r="Z1495" i="1"/>
  <c r="Y1863" i="1"/>
  <c r="Y1856" i="1"/>
  <c r="Z1852" i="1"/>
  <c r="Z1836" i="1"/>
  <c r="Y1800" i="1"/>
  <c r="Z1797" i="1"/>
  <c r="Y1796" i="1"/>
  <c r="Z1784" i="1"/>
  <c r="Y1780" i="1"/>
  <c r="Y1859" i="1"/>
  <c r="Z1846" i="1"/>
  <c r="Z1830" i="1"/>
  <c r="X1826" i="1"/>
  <c r="X1823" i="1"/>
  <c r="Y1819" i="1"/>
  <c r="Y1813" i="1"/>
  <c r="Y1803" i="1"/>
  <c r="Z1781" i="1"/>
  <c r="Z1758" i="1"/>
  <c r="Y1728" i="1"/>
  <c r="Z1725" i="1"/>
  <c r="Y1708" i="1"/>
  <c r="Z1702" i="1"/>
  <c r="X1698" i="1"/>
  <c r="X1695" i="1"/>
  <c r="Y1679" i="1"/>
  <c r="Y1670" i="1"/>
  <c r="Y1647" i="1"/>
  <c r="Y1640" i="1"/>
  <c r="Y1615" i="1"/>
  <c r="Y1595" i="1"/>
  <c r="Y1591" i="1"/>
  <c r="X1570" i="1"/>
  <c r="X1566" i="1"/>
  <c r="Y1563" i="1"/>
  <c r="Y1559" i="1"/>
  <c r="Z1546" i="1"/>
  <c r="Y1542" i="1"/>
  <c r="X1538" i="1"/>
  <c r="X1534" i="1"/>
  <c r="X1514" i="1"/>
  <c r="X1510" i="1"/>
  <c r="X1498" i="1"/>
  <c r="Y1495" i="1"/>
  <c r="Y1483" i="1"/>
  <c r="X1474" i="1"/>
  <c r="Z1464" i="1"/>
  <c r="Z1749" i="1"/>
  <c r="Z1742" i="1"/>
  <c r="X1738" i="1"/>
  <c r="X1735" i="1"/>
  <c r="Y1731" i="1"/>
  <c r="Y1725" i="1"/>
  <c r="Z1696" i="1"/>
  <c r="X1674" i="1"/>
  <c r="Z1671" i="1"/>
  <c r="Y1651" i="1"/>
  <c r="Z1568" i="1"/>
  <c r="Z1547" i="1"/>
  <c r="X1546" i="1"/>
  <c r="Z1543" i="1"/>
  <c r="X1542" i="1"/>
  <c r="Z1536" i="1"/>
  <c r="Z1512" i="1"/>
  <c r="Z1478" i="1"/>
  <c r="Z1472" i="1"/>
  <c r="Z1634" i="1"/>
  <c r="Y1630" i="1"/>
  <c r="Z1578" i="1"/>
  <c r="Y1574" i="1"/>
  <c r="Z1522" i="1"/>
  <c r="Y1518" i="1"/>
  <c r="Y1502" i="1"/>
  <c r="Y1486" i="1"/>
  <c r="Y1532" i="1"/>
  <c r="X1532" i="1"/>
  <c r="X1521" i="1"/>
  <c r="Y1521" i="1"/>
  <c r="Z1521" i="1"/>
  <c r="Y1484" i="1"/>
  <c r="X1484" i="1"/>
  <c r="Y1862" i="1"/>
  <c r="Y1854" i="1"/>
  <c r="Z1847" i="1"/>
  <c r="Y1846" i="1"/>
  <c r="Z1839" i="1"/>
  <c r="Y1838" i="1"/>
  <c r="Z1831" i="1"/>
  <c r="Y1830" i="1"/>
  <c r="Z1823" i="1"/>
  <c r="Y1822" i="1"/>
  <c r="Z1815" i="1"/>
  <c r="Y1814" i="1"/>
  <c r="Z1807" i="1"/>
  <c r="Y1806" i="1"/>
  <c r="Z1799" i="1"/>
  <c r="Y1798" i="1"/>
  <c r="Z1791" i="1"/>
  <c r="Y1790" i="1"/>
  <c r="Z1783" i="1"/>
  <c r="Y1782" i="1"/>
  <c r="Z1775" i="1"/>
  <c r="Y1774" i="1"/>
  <c r="Z1767" i="1"/>
  <c r="Y1766" i="1"/>
  <c r="Z1759" i="1"/>
  <c r="Y1758" i="1"/>
  <c r="Z1751" i="1"/>
  <c r="Y1750" i="1"/>
  <c r="Z1743" i="1"/>
  <c r="Y1742" i="1"/>
  <c r="Z1735" i="1"/>
  <c r="Y1734" i="1"/>
  <c r="Z1727" i="1"/>
  <c r="Y1726" i="1"/>
  <c r="Z1719" i="1"/>
  <c r="Y1718" i="1"/>
  <c r="Z1711" i="1"/>
  <c r="Y1710" i="1"/>
  <c r="Z1703" i="1"/>
  <c r="Y1702" i="1"/>
  <c r="Z1695" i="1"/>
  <c r="X1681" i="1"/>
  <c r="Y1681" i="1"/>
  <c r="Z1677" i="1"/>
  <c r="Y1677" i="1"/>
  <c r="X1665" i="1"/>
  <c r="Y1665" i="1"/>
  <c r="Y1644" i="1"/>
  <c r="X1644" i="1"/>
  <c r="X1633" i="1"/>
  <c r="Y1633" i="1"/>
  <c r="Z1633" i="1"/>
  <c r="Z1621" i="1"/>
  <c r="Y1621" i="1"/>
  <c r="X1593" i="1"/>
  <c r="Y1593" i="1"/>
  <c r="Z1593" i="1"/>
  <c r="Z1581" i="1"/>
  <c r="Y1581" i="1"/>
  <c r="Y1540" i="1"/>
  <c r="X1540" i="1"/>
  <c r="X1529" i="1"/>
  <c r="Y1529" i="1"/>
  <c r="Z1529" i="1"/>
  <c r="Z1517" i="1"/>
  <c r="Y1517" i="1"/>
  <c r="X1473" i="1"/>
  <c r="Y1473" i="1"/>
  <c r="Z1473" i="1"/>
  <c r="Y1580" i="1"/>
  <c r="X1580" i="1"/>
  <c r="Z1573" i="1"/>
  <c r="Y1573" i="1"/>
  <c r="Y1684" i="1"/>
  <c r="X1684" i="1"/>
  <c r="Y1678" i="1"/>
  <c r="Y1668" i="1"/>
  <c r="X1668" i="1"/>
  <c r="Z1661" i="1"/>
  <c r="Y1661" i="1"/>
  <c r="X1641" i="1"/>
  <c r="Y1641" i="1"/>
  <c r="Z1641" i="1"/>
  <c r="Z1629" i="1"/>
  <c r="Y1629" i="1"/>
  <c r="Y1604" i="1"/>
  <c r="X1604" i="1"/>
  <c r="X1601" i="1"/>
  <c r="Y1601" i="1"/>
  <c r="Z1601" i="1"/>
  <c r="Z1589" i="1"/>
  <c r="Y1589" i="1"/>
  <c r="Y1548" i="1"/>
  <c r="X1548" i="1"/>
  <c r="X1537" i="1"/>
  <c r="Y1537" i="1"/>
  <c r="Z1537" i="1"/>
  <c r="Z1525" i="1"/>
  <c r="Y1525" i="1"/>
  <c r="X1505" i="1"/>
  <c r="Y1505" i="1"/>
  <c r="Z1505" i="1"/>
  <c r="Z1501" i="1"/>
  <c r="Y1501" i="1"/>
  <c r="X1489" i="1"/>
  <c r="Y1489" i="1"/>
  <c r="Z1489" i="1"/>
  <c r="Y1476" i="1"/>
  <c r="X1476" i="1"/>
  <c r="X1657" i="1"/>
  <c r="Y1657" i="1"/>
  <c r="Z1657" i="1"/>
  <c r="X1625" i="1"/>
  <c r="Y1625" i="1"/>
  <c r="Z1625" i="1"/>
  <c r="Z1469" i="1"/>
  <c r="Y1469" i="1"/>
  <c r="Z1849" i="1"/>
  <c r="Z1817" i="1"/>
  <c r="Z1809" i="1"/>
  <c r="Z1801" i="1"/>
  <c r="Z1793" i="1"/>
  <c r="Z1785" i="1"/>
  <c r="Z1777" i="1"/>
  <c r="Z1769" i="1"/>
  <c r="Z1761" i="1"/>
  <c r="Z1753" i="1"/>
  <c r="Z1745" i="1"/>
  <c r="Z1737" i="1"/>
  <c r="Z1729" i="1"/>
  <c r="Z1721" i="1"/>
  <c r="Z1713" i="1"/>
  <c r="Z1705" i="1"/>
  <c r="Z1697" i="1"/>
  <c r="X1649" i="1"/>
  <c r="Y1649" i="1"/>
  <c r="Z1649" i="1"/>
  <c r="Z1637" i="1"/>
  <c r="Y1637" i="1"/>
  <c r="Z1597" i="1"/>
  <c r="Y1597" i="1"/>
  <c r="Y1556" i="1"/>
  <c r="X1556" i="1"/>
  <c r="X1545" i="1"/>
  <c r="Y1545" i="1"/>
  <c r="Z1545" i="1"/>
  <c r="Z1533" i="1"/>
  <c r="Y1533" i="1"/>
  <c r="Z1485" i="1"/>
  <c r="Y1485" i="1"/>
  <c r="Y1596" i="1"/>
  <c r="X1596" i="1"/>
  <c r="Z1833" i="1"/>
  <c r="Y1857" i="1"/>
  <c r="Z1850" i="1"/>
  <c r="Y1849" i="1"/>
  <c r="Z1842" i="1"/>
  <c r="Y1841" i="1"/>
  <c r="Z1834" i="1"/>
  <c r="Y1833" i="1"/>
  <c r="Z1826" i="1"/>
  <c r="Y1825" i="1"/>
  <c r="Z1818" i="1"/>
  <c r="Y1817" i="1"/>
  <c r="Z1810" i="1"/>
  <c r="Y1809" i="1"/>
  <c r="Z1802" i="1"/>
  <c r="Y1801" i="1"/>
  <c r="Z1794" i="1"/>
  <c r="Y1793" i="1"/>
  <c r="Z1786" i="1"/>
  <c r="Y1785" i="1"/>
  <c r="Z1778" i="1"/>
  <c r="Y1777" i="1"/>
  <c r="Z1770" i="1"/>
  <c r="Y1769" i="1"/>
  <c r="Z1762" i="1"/>
  <c r="Y1761" i="1"/>
  <c r="Z1754" i="1"/>
  <c r="Y1753" i="1"/>
  <c r="Z1746" i="1"/>
  <c r="Y1745" i="1"/>
  <c r="Z1738" i="1"/>
  <c r="Y1737" i="1"/>
  <c r="Z1730" i="1"/>
  <c r="Y1729" i="1"/>
  <c r="Z1722" i="1"/>
  <c r="Y1721" i="1"/>
  <c r="Z1714" i="1"/>
  <c r="Y1713" i="1"/>
  <c r="Z1706" i="1"/>
  <c r="Y1705" i="1"/>
  <c r="Z1698" i="1"/>
  <c r="Y1697" i="1"/>
  <c r="Y1692" i="1"/>
  <c r="X1692" i="1"/>
  <c r="Y1652" i="1"/>
  <c r="X1652" i="1"/>
  <c r="Z1645" i="1"/>
  <c r="Y1645" i="1"/>
  <c r="Y1612" i="1"/>
  <c r="X1612" i="1"/>
  <c r="X1609" i="1"/>
  <c r="Y1609" i="1"/>
  <c r="Z1609" i="1"/>
  <c r="Y1564" i="1"/>
  <c r="X1564" i="1"/>
  <c r="X1553" i="1"/>
  <c r="Y1553" i="1"/>
  <c r="Z1553" i="1"/>
  <c r="Z1541" i="1"/>
  <c r="Y1541" i="1"/>
  <c r="Y1508" i="1"/>
  <c r="X1508" i="1"/>
  <c r="Y1492" i="1"/>
  <c r="X1492" i="1"/>
  <c r="Y1468" i="1"/>
  <c r="Z1468" i="1"/>
  <c r="X1468" i="1"/>
  <c r="Y1636" i="1"/>
  <c r="X1636" i="1"/>
  <c r="X1585" i="1"/>
  <c r="Y1585" i="1"/>
  <c r="Z1585" i="1"/>
  <c r="Z1857" i="1"/>
  <c r="Z1841" i="1"/>
  <c r="Z1825" i="1"/>
  <c r="Z1858" i="1"/>
  <c r="Z1859" i="1"/>
  <c r="Z1851" i="1"/>
  <c r="Z1843" i="1"/>
  <c r="Z1835" i="1"/>
  <c r="Z1827" i="1"/>
  <c r="Z1819" i="1"/>
  <c r="Z1811" i="1"/>
  <c r="Z1803" i="1"/>
  <c r="Z1795" i="1"/>
  <c r="Z1787" i="1"/>
  <c r="Z1779" i="1"/>
  <c r="Z1771" i="1"/>
  <c r="Z1763" i="1"/>
  <c r="Z1755" i="1"/>
  <c r="Z1747" i="1"/>
  <c r="Z1739" i="1"/>
  <c r="Z1731" i="1"/>
  <c r="Z1723" i="1"/>
  <c r="Z1715" i="1"/>
  <c r="Z1707" i="1"/>
  <c r="Z1699" i="1"/>
  <c r="X1689" i="1"/>
  <c r="Y1689" i="1"/>
  <c r="Z1685" i="1"/>
  <c r="Y1685" i="1"/>
  <c r="X1673" i="1"/>
  <c r="Y1673" i="1"/>
  <c r="Z1669" i="1"/>
  <c r="Y1669" i="1"/>
  <c r="Z1605" i="1"/>
  <c r="Y1605" i="1"/>
  <c r="Z1580" i="1"/>
  <c r="Y1572" i="1"/>
  <c r="X1572" i="1"/>
  <c r="X1561" i="1"/>
  <c r="Y1561" i="1"/>
  <c r="Z1561" i="1"/>
  <c r="Z1549" i="1"/>
  <c r="Y1549" i="1"/>
  <c r="Z1477" i="1"/>
  <c r="Y1477" i="1"/>
  <c r="Y1676" i="1"/>
  <c r="X1676" i="1"/>
  <c r="Y1620" i="1"/>
  <c r="X1620" i="1"/>
  <c r="X1617" i="1"/>
  <c r="Y1617" i="1"/>
  <c r="Z1617" i="1"/>
  <c r="X1569" i="1"/>
  <c r="Y1569" i="1"/>
  <c r="Z1569" i="1"/>
  <c r="Z1557" i="1"/>
  <c r="Y1557" i="1"/>
  <c r="Y1516" i="1"/>
  <c r="X1516" i="1"/>
  <c r="X1513" i="1"/>
  <c r="Y1513" i="1"/>
  <c r="Z1513" i="1"/>
  <c r="X1481" i="1"/>
  <c r="Y1481" i="1"/>
  <c r="Z1481" i="1"/>
  <c r="Z1693" i="1"/>
  <c r="Y1693" i="1"/>
  <c r="X1686" i="1"/>
  <c r="X1670" i="1"/>
  <c r="Y1660" i="1"/>
  <c r="X1660" i="1"/>
  <c r="Z1653" i="1"/>
  <c r="Y1653" i="1"/>
  <c r="Z1636" i="1"/>
  <c r="Y1628" i="1"/>
  <c r="X1628" i="1"/>
  <c r="Z1613" i="1"/>
  <c r="Y1613" i="1"/>
  <c r="Z1596" i="1"/>
  <c r="Y1588" i="1"/>
  <c r="X1588" i="1"/>
  <c r="X1577" i="1"/>
  <c r="Y1577" i="1"/>
  <c r="Z1577" i="1"/>
  <c r="X1573" i="1"/>
  <c r="Z1565" i="1"/>
  <c r="Y1565" i="1"/>
  <c r="Z1532" i="1"/>
  <c r="Y1524" i="1"/>
  <c r="X1524" i="1"/>
  <c r="Z1509" i="1"/>
  <c r="Y1509" i="1"/>
  <c r="Y1500" i="1"/>
  <c r="X1500" i="1"/>
  <c r="X1497" i="1"/>
  <c r="Y1497" i="1"/>
  <c r="Z1497" i="1"/>
  <c r="Z1493" i="1"/>
  <c r="Y1493" i="1"/>
  <c r="Z1484" i="1"/>
  <c r="X1469" i="1"/>
  <c r="Y1480" i="1"/>
  <c r="Y1472" i="1"/>
  <c r="Z1465" i="1"/>
  <c r="Y1464" i="1"/>
  <c r="Z1690" i="1"/>
  <c r="Z1682" i="1"/>
  <c r="Z1674" i="1"/>
  <c r="Z1666" i="1"/>
  <c r="Z1618" i="1"/>
  <c r="Z1610" i="1"/>
  <c r="Z1602" i="1"/>
  <c r="Z1506" i="1"/>
  <c r="Z1490" i="1"/>
  <c r="Z1482" i="1"/>
  <c r="Z1466" i="1"/>
  <c r="Z1683" i="1"/>
  <c r="Z1675" i="1"/>
  <c r="Z1667" i="1"/>
  <c r="Z1659" i="1"/>
  <c r="Z1651" i="1"/>
  <c r="Z1507" i="1"/>
  <c r="Z1491" i="1"/>
  <c r="Z1483" i="1"/>
  <c r="Z1475" i="1"/>
  <c r="Z1467" i="1"/>
  <c r="Y1466" i="1"/>
  <c r="Y1467" i="1"/>
  <c r="S4" i="1" l="1"/>
  <c r="T4" i="1"/>
  <c r="W4" i="1"/>
  <c r="X4" i="1" s="1"/>
  <c r="S5" i="1"/>
  <c r="T5" i="1"/>
  <c r="W5" i="1"/>
  <c r="Y5" i="1" s="1"/>
  <c r="S6" i="1"/>
  <c r="T6" i="1"/>
  <c r="W6" i="1"/>
  <c r="S7" i="1"/>
  <c r="T7" i="1"/>
  <c r="W7" i="1"/>
  <c r="Y7" i="1" s="1"/>
  <c r="S8" i="1"/>
  <c r="T8" i="1"/>
  <c r="W8" i="1"/>
  <c r="Y8" i="1" s="1"/>
  <c r="S9" i="1"/>
  <c r="T9" i="1"/>
  <c r="W9" i="1"/>
  <c r="Z9" i="1" s="1"/>
  <c r="S10" i="1"/>
  <c r="T10" i="1"/>
  <c r="W10" i="1"/>
  <c r="S11" i="1"/>
  <c r="T11" i="1"/>
  <c r="W11" i="1"/>
  <c r="X11" i="1" s="1"/>
  <c r="S12" i="1"/>
  <c r="T12" i="1"/>
  <c r="W12" i="1"/>
  <c r="S13" i="1"/>
  <c r="T13" i="1"/>
  <c r="W13" i="1"/>
  <c r="Y13" i="1" s="1"/>
  <c r="S14" i="1"/>
  <c r="T14" i="1"/>
  <c r="W14" i="1"/>
  <c r="S15" i="1"/>
  <c r="T15" i="1"/>
  <c r="W15" i="1"/>
  <c r="Y15" i="1" s="1"/>
  <c r="S16" i="1"/>
  <c r="T16" i="1"/>
  <c r="W16" i="1"/>
  <c r="Y16" i="1" s="1"/>
  <c r="S17" i="1"/>
  <c r="T17" i="1"/>
  <c r="W17" i="1"/>
  <c r="Y17" i="1" s="1"/>
  <c r="S18" i="1"/>
  <c r="T18" i="1"/>
  <c r="W18" i="1"/>
  <c r="S19" i="1"/>
  <c r="T19" i="1"/>
  <c r="W19" i="1"/>
  <c r="X19" i="1" s="1"/>
  <c r="S20" i="1"/>
  <c r="T20" i="1"/>
  <c r="W20" i="1"/>
  <c r="S21" i="1"/>
  <c r="T21" i="1"/>
  <c r="W21" i="1"/>
  <c r="Y21" i="1" s="1"/>
  <c r="S22" i="1"/>
  <c r="T22" i="1"/>
  <c r="W22" i="1"/>
  <c r="S23" i="1"/>
  <c r="T23" i="1"/>
  <c r="W23" i="1"/>
  <c r="S24" i="1"/>
  <c r="T24" i="1"/>
  <c r="W24" i="1"/>
  <c r="Y24" i="1" s="1"/>
  <c r="S25" i="1"/>
  <c r="T25" i="1"/>
  <c r="W25" i="1"/>
  <c r="S26" i="1"/>
  <c r="T26" i="1"/>
  <c r="W26" i="1"/>
  <c r="S27" i="1"/>
  <c r="T27" i="1"/>
  <c r="W27" i="1"/>
  <c r="S28" i="1"/>
  <c r="T28" i="1"/>
  <c r="W28" i="1"/>
  <c r="Z28" i="1" s="1"/>
  <c r="S29" i="1"/>
  <c r="T29" i="1"/>
  <c r="W29" i="1"/>
  <c r="Z29" i="1" s="1"/>
  <c r="S30" i="1"/>
  <c r="T30" i="1"/>
  <c r="W30" i="1"/>
  <c r="S31" i="1"/>
  <c r="T31" i="1"/>
  <c r="W31" i="1"/>
  <c r="Y31" i="1" s="1"/>
  <c r="S32" i="1"/>
  <c r="T32" i="1"/>
  <c r="W32" i="1"/>
  <c r="Y32" i="1" s="1"/>
  <c r="S33" i="1"/>
  <c r="T33" i="1"/>
  <c r="W33" i="1"/>
  <c r="Z33" i="1" s="1"/>
  <c r="S34" i="1"/>
  <c r="T34" i="1"/>
  <c r="W34" i="1"/>
  <c r="S35" i="1"/>
  <c r="T35" i="1"/>
  <c r="W35" i="1"/>
  <c r="Y35" i="1" s="1"/>
  <c r="S36" i="1"/>
  <c r="T36" i="1"/>
  <c r="W36" i="1"/>
  <c r="Y36" i="1" s="1"/>
  <c r="S37" i="1"/>
  <c r="T37" i="1"/>
  <c r="W37" i="1"/>
  <c r="Y37" i="1" s="1"/>
  <c r="S38" i="1"/>
  <c r="T38" i="1"/>
  <c r="W38" i="1"/>
  <c r="S39" i="1"/>
  <c r="T39" i="1"/>
  <c r="W39" i="1"/>
  <c r="Z39" i="1" s="1"/>
  <c r="S40" i="1"/>
  <c r="T40" i="1"/>
  <c r="W40" i="1"/>
  <c r="Y40" i="1" s="1"/>
  <c r="S41" i="1"/>
  <c r="T41" i="1"/>
  <c r="W41" i="1"/>
  <c r="S42" i="1"/>
  <c r="T42" i="1"/>
  <c r="W42" i="1"/>
  <c r="S43" i="1"/>
  <c r="T43" i="1"/>
  <c r="W43" i="1"/>
  <c r="S44" i="1"/>
  <c r="T44" i="1"/>
  <c r="W44" i="1"/>
  <c r="Y44" i="1" s="1"/>
  <c r="S45" i="1"/>
  <c r="T45" i="1"/>
  <c r="W45" i="1"/>
  <c r="S46" i="1"/>
  <c r="T46" i="1"/>
  <c r="W46" i="1"/>
  <c r="S47" i="1"/>
  <c r="T47" i="1"/>
  <c r="W47" i="1"/>
  <c r="S48" i="1"/>
  <c r="T48" i="1"/>
  <c r="W48" i="1"/>
  <c r="S49" i="1"/>
  <c r="T49" i="1"/>
  <c r="W49" i="1"/>
  <c r="Y49" i="1" s="1"/>
  <c r="S50" i="1"/>
  <c r="T50" i="1"/>
  <c r="W50" i="1"/>
  <c r="S51" i="1"/>
  <c r="T51" i="1"/>
  <c r="W51" i="1"/>
  <c r="X51" i="1" s="1"/>
  <c r="S52" i="1"/>
  <c r="T52" i="1"/>
  <c r="W52" i="1"/>
  <c r="S53" i="1"/>
  <c r="T53" i="1"/>
  <c r="W53" i="1"/>
  <c r="S54" i="1"/>
  <c r="T54" i="1"/>
  <c r="W54" i="1"/>
  <c r="S55" i="1"/>
  <c r="T55" i="1"/>
  <c r="W55" i="1"/>
  <c r="Y55" i="1" s="1"/>
  <c r="S56" i="1"/>
  <c r="T56" i="1"/>
  <c r="W56" i="1"/>
  <c r="Y56" i="1" s="1"/>
  <c r="S57" i="1"/>
  <c r="T57" i="1"/>
  <c r="W57" i="1"/>
  <c r="S58" i="1"/>
  <c r="T58" i="1"/>
  <c r="W58" i="1"/>
  <c r="S59" i="1"/>
  <c r="T59" i="1"/>
  <c r="W59" i="1"/>
  <c r="S60" i="1"/>
  <c r="T60" i="1"/>
  <c r="W60" i="1"/>
  <c r="Z60" i="1" s="1"/>
  <c r="S61" i="1"/>
  <c r="T61" i="1"/>
  <c r="W61" i="1"/>
  <c r="Y61" i="1" s="1"/>
  <c r="S62" i="1"/>
  <c r="T62" i="1"/>
  <c r="W62" i="1"/>
  <c r="S63" i="1"/>
  <c r="T63" i="1"/>
  <c r="W63" i="1"/>
  <c r="X63" i="1" s="1"/>
  <c r="S64" i="1"/>
  <c r="T64" i="1"/>
  <c r="W64" i="1"/>
  <c r="Y64" i="1" s="1"/>
  <c r="S65" i="1"/>
  <c r="T65" i="1"/>
  <c r="W65" i="1"/>
  <c r="S66" i="1"/>
  <c r="T66" i="1"/>
  <c r="W66" i="1"/>
  <c r="S67" i="1"/>
  <c r="T67" i="1"/>
  <c r="W67" i="1"/>
  <c r="Y67" i="1" s="1"/>
  <c r="S68" i="1"/>
  <c r="T68" i="1"/>
  <c r="W68" i="1"/>
  <c r="S69" i="1"/>
  <c r="T69" i="1"/>
  <c r="W69" i="1"/>
  <c r="Y69" i="1" s="1"/>
  <c r="S70" i="1"/>
  <c r="T70" i="1"/>
  <c r="W70" i="1"/>
  <c r="S71" i="1"/>
  <c r="T71" i="1"/>
  <c r="W71" i="1"/>
  <c r="Y71" i="1" s="1"/>
  <c r="S72" i="1"/>
  <c r="T72" i="1"/>
  <c r="W72" i="1"/>
  <c r="S73" i="1"/>
  <c r="T73" i="1"/>
  <c r="W73" i="1"/>
  <c r="Y73" i="1" s="1"/>
  <c r="S74" i="1"/>
  <c r="T74" i="1"/>
  <c r="W74" i="1"/>
  <c r="S75" i="1"/>
  <c r="T75" i="1"/>
  <c r="W75" i="1"/>
  <c r="X75" i="1" s="1"/>
  <c r="S76" i="1"/>
  <c r="T76" i="1"/>
  <c r="W76" i="1"/>
  <c r="Y76" i="1" s="1"/>
  <c r="S77" i="1"/>
  <c r="T77" i="1"/>
  <c r="W77" i="1"/>
  <c r="Y77" i="1" s="1"/>
  <c r="S78" i="1"/>
  <c r="T78" i="1"/>
  <c r="W78" i="1"/>
  <c r="S79" i="1"/>
  <c r="T79" i="1"/>
  <c r="W79" i="1"/>
  <c r="Y79" i="1" s="1"/>
  <c r="S80" i="1"/>
  <c r="T80" i="1"/>
  <c r="W80" i="1"/>
  <c r="Y80" i="1" s="1"/>
  <c r="S81" i="1"/>
  <c r="T81" i="1"/>
  <c r="W81" i="1"/>
  <c r="Y81" i="1" s="1"/>
  <c r="S82" i="1"/>
  <c r="T82" i="1"/>
  <c r="W82" i="1"/>
  <c r="S83" i="1"/>
  <c r="T83" i="1"/>
  <c r="W83" i="1"/>
  <c r="X83" i="1" s="1"/>
  <c r="S84" i="1"/>
  <c r="T84" i="1"/>
  <c r="W84" i="1"/>
  <c r="S85" i="1"/>
  <c r="T85" i="1"/>
  <c r="W85" i="1"/>
  <c r="Y85" i="1" s="1"/>
  <c r="S86" i="1"/>
  <c r="T86" i="1"/>
  <c r="W86" i="1"/>
  <c r="S87" i="1"/>
  <c r="T87" i="1"/>
  <c r="W87" i="1"/>
  <c r="S88" i="1"/>
  <c r="T88" i="1"/>
  <c r="W88" i="1"/>
  <c r="Y88" i="1" s="1"/>
  <c r="S89" i="1"/>
  <c r="T89" i="1"/>
  <c r="W89" i="1"/>
  <c r="S90" i="1"/>
  <c r="T90" i="1"/>
  <c r="W90" i="1"/>
  <c r="S91" i="1"/>
  <c r="T91" i="1"/>
  <c r="W91" i="1"/>
  <c r="S92" i="1"/>
  <c r="T92" i="1"/>
  <c r="W92" i="1"/>
  <c r="S93" i="1"/>
  <c r="T93" i="1"/>
  <c r="W93" i="1"/>
  <c r="Z93" i="1" s="1"/>
  <c r="S94" i="1"/>
  <c r="T94" i="1"/>
  <c r="W94" i="1"/>
  <c r="S95" i="1"/>
  <c r="T95" i="1"/>
  <c r="W95" i="1"/>
  <c r="Y95" i="1" s="1"/>
  <c r="S96" i="1"/>
  <c r="T96" i="1"/>
  <c r="W96" i="1"/>
  <c r="Y96" i="1" s="1"/>
  <c r="S97" i="1"/>
  <c r="T97" i="1"/>
  <c r="W97" i="1"/>
  <c r="Z97" i="1" s="1"/>
  <c r="S98" i="1"/>
  <c r="T98" i="1"/>
  <c r="W98" i="1"/>
  <c r="S99" i="1"/>
  <c r="T99" i="1"/>
  <c r="W99" i="1"/>
  <c r="Y99" i="1" s="1"/>
  <c r="S100" i="1"/>
  <c r="T100" i="1"/>
  <c r="W100" i="1"/>
  <c r="Y100" i="1" s="1"/>
  <c r="S101" i="1"/>
  <c r="T101" i="1"/>
  <c r="W101" i="1"/>
  <c r="Y101" i="1" s="1"/>
  <c r="S102" i="1"/>
  <c r="T102" i="1"/>
  <c r="W102" i="1"/>
  <c r="S103" i="1"/>
  <c r="T103" i="1"/>
  <c r="W103" i="1"/>
  <c r="Y103" i="1" s="1"/>
  <c r="S104" i="1"/>
  <c r="T104" i="1"/>
  <c r="W104" i="1"/>
  <c r="Y104" i="1" s="1"/>
  <c r="S105" i="1"/>
  <c r="T105" i="1"/>
  <c r="W105" i="1"/>
  <c r="S106" i="1"/>
  <c r="T106" i="1"/>
  <c r="W106" i="1"/>
  <c r="S107" i="1"/>
  <c r="T107" i="1"/>
  <c r="W107" i="1"/>
  <c r="X107" i="1" s="1"/>
  <c r="S108" i="1"/>
  <c r="T108" i="1"/>
  <c r="W108" i="1"/>
  <c r="Y108" i="1" s="1"/>
  <c r="S109" i="1"/>
  <c r="T109" i="1"/>
  <c r="W109" i="1"/>
  <c r="Y109" i="1" s="1"/>
  <c r="S110" i="1"/>
  <c r="T110" i="1"/>
  <c r="W110" i="1"/>
  <c r="S111" i="1"/>
  <c r="T111" i="1"/>
  <c r="W111" i="1"/>
  <c r="Z111" i="1" s="1"/>
  <c r="S112" i="1"/>
  <c r="T112" i="1"/>
  <c r="W112" i="1"/>
  <c r="Y112" i="1" s="1"/>
  <c r="S113" i="1"/>
  <c r="T113" i="1"/>
  <c r="W113" i="1"/>
  <c r="Y113" i="1" s="1"/>
  <c r="S114" i="1"/>
  <c r="T114" i="1"/>
  <c r="W114" i="1"/>
  <c r="S115" i="1"/>
  <c r="T115" i="1"/>
  <c r="W115" i="1"/>
  <c r="X115" i="1" s="1"/>
  <c r="S116" i="1"/>
  <c r="T116" i="1"/>
  <c r="W116" i="1"/>
  <c r="S117" i="1"/>
  <c r="T117" i="1"/>
  <c r="W117" i="1"/>
  <c r="Y117" i="1" s="1"/>
  <c r="S118" i="1"/>
  <c r="T118" i="1"/>
  <c r="W118" i="1"/>
  <c r="S119" i="1"/>
  <c r="T119" i="1"/>
  <c r="W119" i="1"/>
  <c r="Y119" i="1" s="1"/>
  <c r="S120" i="1"/>
  <c r="T120" i="1"/>
  <c r="W120" i="1"/>
  <c r="S121" i="1"/>
  <c r="T121" i="1"/>
  <c r="W121" i="1"/>
  <c r="S122" i="1"/>
  <c r="T122" i="1"/>
  <c r="W122" i="1"/>
  <c r="S123" i="1"/>
  <c r="T123" i="1"/>
  <c r="W123" i="1"/>
  <c r="Y123" i="1" s="1"/>
  <c r="S124" i="1"/>
  <c r="T124" i="1"/>
  <c r="W124" i="1"/>
  <c r="Z124" i="1" s="1"/>
  <c r="S125" i="1"/>
  <c r="T125" i="1"/>
  <c r="W125" i="1"/>
  <c r="Z125" i="1" s="1"/>
  <c r="S126" i="1"/>
  <c r="T126" i="1"/>
  <c r="W126" i="1"/>
  <c r="S127" i="1"/>
  <c r="T127" i="1"/>
  <c r="W127" i="1"/>
  <c r="Y127" i="1" s="1"/>
  <c r="S128" i="1"/>
  <c r="T128" i="1"/>
  <c r="W128" i="1"/>
  <c r="S129" i="1"/>
  <c r="T129" i="1"/>
  <c r="W129" i="1"/>
  <c r="S130" i="1"/>
  <c r="T130" i="1"/>
  <c r="W130" i="1"/>
  <c r="S131" i="1"/>
  <c r="T131" i="1"/>
  <c r="W131" i="1"/>
  <c r="S132" i="1"/>
  <c r="T132" i="1"/>
  <c r="W132" i="1"/>
  <c r="Z132" i="1" s="1"/>
  <c r="S133" i="1"/>
  <c r="T133" i="1"/>
  <c r="W133" i="1"/>
  <c r="X133" i="1" s="1"/>
  <c r="S134" i="1"/>
  <c r="T134" i="1"/>
  <c r="W134" i="1"/>
  <c r="S135" i="1"/>
  <c r="T135" i="1"/>
  <c r="W135" i="1"/>
  <c r="Z135" i="1" s="1"/>
  <c r="S136" i="1"/>
  <c r="T136" i="1"/>
  <c r="W136" i="1"/>
  <c r="Y136" i="1" s="1"/>
  <c r="S137" i="1"/>
  <c r="T137" i="1"/>
  <c r="W137" i="1"/>
  <c r="X137" i="1" s="1"/>
  <c r="S138" i="1"/>
  <c r="T138" i="1"/>
  <c r="W138" i="1"/>
  <c r="S139" i="1"/>
  <c r="T139" i="1"/>
  <c r="W139" i="1"/>
  <c r="S140" i="1"/>
  <c r="T140" i="1"/>
  <c r="W140" i="1"/>
  <c r="Z140" i="1" s="1"/>
  <c r="S141" i="1"/>
  <c r="T141" i="1"/>
  <c r="W141" i="1"/>
  <c r="X141" i="1" s="1"/>
  <c r="S142" i="1"/>
  <c r="T142" i="1"/>
  <c r="W142" i="1"/>
  <c r="S143" i="1"/>
  <c r="T143" i="1"/>
  <c r="W143" i="1"/>
  <c r="X143" i="1" s="1"/>
  <c r="S144" i="1"/>
  <c r="T144" i="1"/>
  <c r="W144" i="1"/>
  <c r="Y144" i="1" s="1"/>
  <c r="S145" i="1"/>
  <c r="T145" i="1"/>
  <c r="W145" i="1"/>
  <c r="X145" i="1" s="1"/>
  <c r="S146" i="1"/>
  <c r="T146" i="1"/>
  <c r="W146" i="1"/>
  <c r="S147" i="1"/>
  <c r="T147" i="1"/>
  <c r="W147" i="1"/>
  <c r="S148" i="1"/>
  <c r="T148" i="1"/>
  <c r="W148" i="1"/>
  <c r="Z148" i="1" s="1"/>
  <c r="S149" i="1"/>
  <c r="T149" i="1"/>
  <c r="W149" i="1"/>
  <c r="X149" i="1" s="1"/>
  <c r="S150" i="1"/>
  <c r="T150" i="1"/>
  <c r="W150" i="1"/>
  <c r="S151" i="1"/>
  <c r="T151" i="1"/>
  <c r="W151" i="1"/>
  <c r="Z151" i="1" s="1"/>
  <c r="S152" i="1"/>
  <c r="T152" i="1"/>
  <c r="W152" i="1"/>
  <c r="Y152" i="1" s="1"/>
  <c r="S153" i="1"/>
  <c r="T153" i="1"/>
  <c r="W153" i="1"/>
  <c r="Y153" i="1" s="1"/>
  <c r="S154" i="1"/>
  <c r="T154" i="1"/>
  <c r="W154" i="1"/>
  <c r="S155" i="1"/>
  <c r="T155" i="1"/>
  <c r="W155" i="1"/>
  <c r="X155" i="1" s="1"/>
  <c r="S156" i="1"/>
  <c r="T156" i="1"/>
  <c r="W156" i="1"/>
  <c r="Y156" i="1" s="1"/>
  <c r="S157" i="1"/>
  <c r="T157" i="1"/>
  <c r="W157" i="1"/>
  <c r="X157" i="1" s="1"/>
  <c r="S158" i="1"/>
  <c r="T158" i="1"/>
  <c r="W158" i="1"/>
  <c r="S159" i="1"/>
  <c r="T159" i="1"/>
  <c r="W159" i="1"/>
  <c r="X159" i="1" s="1"/>
  <c r="S160" i="1"/>
  <c r="T160" i="1"/>
  <c r="W160" i="1"/>
  <c r="Y160" i="1" s="1"/>
  <c r="X160" i="1"/>
  <c r="S161" i="1"/>
  <c r="T161" i="1"/>
  <c r="W161" i="1"/>
  <c r="Y161" i="1" s="1"/>
  <c r="S162" i="1"/>
  <c r="T162" i="1"/>
  <c r="W162" i="1"/>
  <c r="S163" i="1"/>
  <c r="T163" i="1"/>
  <c r="W163" i="1"/>
  <c r="X163" i="1" s="1"/>
  <c r="S164" i="1"/>
  <c r="T164" i="1"/>
  <c r="W164" i="1"/>
  <c r="Y164" i="1" s="1"/>
  <c r="S165" i="1"/>
  <c r="T165" i="1"/>
  <c r="W165" i="1"/>
  <c r="Y165" i="1" s="1"/>
  <c r="S166" i="1"/>
  <c r="T166" i="1"/>
  <c r="W166" i="1"/>
  <c r="S167" i="1"/>
  <c r="T167" i="1"/>
  <c r="W167" i="1"/>
  <c r="X167" i="1" s="1"/>
  <c r="S168" i="1"/>
  <c r="T168" i="1"/>
  <c r="W168" i="1"/>
  <c r="S169" i="1"/>
  <c r="T169" i="1"/>
  <c r="W169" i="1"/>
  <c r="Y169" i="1" s="1"/>
  <c r="S170" i="1"/>
  <c r="T170" i="1"/>
  <c r="W170" i="1"/>
  <c r="S171" i="1"/>
  <c r="T171" i="1"/>
  <c r="W171" i="1"/>
  <c r="S172" i="1"/>
  <c r="T172" i="1"/>
  <c r="W172" i="1"/>
  <c r="Y172" i="1" s="1"/>
  <c r="S173" i="1"/>
  <c r="T173" i="1"/>
  <c r="W173" i="1"/>
  <c r="S174" i="1"/>
  <c r="T174" i="1"/>
  <c r="W174" i="1"/>
  <c r="S175" i="1"/>
  <c r="T175" i="1"/>
  <c r="W175" i="1"/>
  <c r="S176" i="1"/>
  <c r="T176" i="1"/>
  <c r="W176" i="1"/>
  <c r="Y176" i="1" s="1"/>
  <c r="S177" i="1"/>
  <c r="T177" i="1"/>
  <c r="W177" i="1"/>
  <c r="Z177" i="1" s="1"/>
  <c r="S178" i="1"/>
  <c r="T178" i="1"/>
  <c r="W178" i="1"/>
  <c r="S179" i="1"/>
  <c r="T179" i="1"/>
  <c r="W179" i="1"/>
  <c r="Y179" i="1" s="1"/>
  <c r="S180" i="1"/>
  <c r="T180" i="1"/>
  <c r="W180" i="1"/>
  <c r="Z180" i="1" s="1"/>
  <c r="S181" i="1"/>
  <c r="T181" i="1"/>
  <c r="W181" i="1"/>
  <c r="S182" i="1"/>
  <c r="T182" i="1"/>
  <c r="W182" i="1"/>
  <c r="S183" i="1"/>
  <c r="T183" i="1"/>
  <c r="W183" i="1"/>
  <c r="Y183" i="1" s="1"/>
  <c r="S184" i="1"/>
  <c r="T184" i="1"/>
  <c r="W184" i="1"/>
  <c r="Y184" i="1" s="1"/>
  <c r="S185" i="1"/>
  <c r="T185" i="1"/>
  <c r="W185" i="1"/>
  <c r="Z185" i="1" s="1"/>
  <c r="S186" i="1"/>
  <c r="T186" i="1"/>
  <c r="W186" i="1"/>
  <c r="S187" i="1"/>
  <c r="T187" i="1"/>
  <c r="W187" i="1"/>
  <c r="Y187" i="1" s="1"/>
  <c r="S188" i="1"/>
  <c r="T188" i="1"/>
  <c r="W188" i="1"/>
  <c r="Y188" i="1" s="1"/>
  <c r="S189" i="1"/>
  <c r="T189" i="1"/>
  <c r="W189" i="1"/>
  <c r="S190" i="1"/>
  <c r="T190" i="1"/>
  <c r="W190" i="1"/>
  <c r="S191" i="1"/>
  <c r="T191" i="1"/>
  <c r="W191" i="1"/>
  <c r="Y191" i="1" s="1"/>
  <c r="S192" i="1"/>
  <c r="T192" i="1"/>
  <c r="W192" i="1"/>
  <c r="Z192" i="1" s="1"/>
  <c r="S193" i="1"/>
  <c r="T193" i="1"/>
  <c r="W193" i="1"/>
  <c r="Z193" i="1" s="1"/>
  <c r="S194" i="1"/>
  <c r="T194" i="1"/>
  <c r="W194" i="1"/>
  <c r="S195" i="1"/>
  <c r="T195" i="1"/>
  <c r="W195" i="1"/>
  <c r="Y195" i="1" s="1"/>
  <c r="S196" i="1"/>
  <c r="T196" i="1"/>
  <c r="W196" i="1"/>
  <c r="S197" i="1"/>
  <c r="T197" i="1"/>
  <c r="W197" i="1"/>
  <c r="S198" i="1"/>
  <c r="T198" i="1"/>
  <c r="W198" i="1"/>
  <c r="S199" i="1"/>
  <c r="T199" i="1"/>
  <c r="W199" i="1"/>
  <c r="Y199" i="1" s="1"/>
  <c r="S200" i="1"/>
  <c r="T200" i="1"/>
  <c r="W200" i="1"/>
  <c r="Y200" i="1" s="1"/>
  <c r="S201" i="1"/>
  <c r="T201" i="1"/>
  <c r="W201" i="1"/>
  <c r="Z201" i="1" s="1"/>
  <c r="S202" i="1"/>
  <c r="T202" i="1"/>
  <c r="W202" i="1"/>
  <c r="S203" i="1"/>
  <c r="T203" i="1"/>
  <c r="W203" i="1"/>
  <c r="Y203" i="1" s="1"/>
  <c r="S204" i="1"/>
  <c r="T204" i="1"/>
  <c r="W204" i="1"/>
  <c r="Y204" i="1" s="1"/>
  <c r="S205" i="1"/>
  <c r="T205" i="1"/>
  <c r="W205" i="1"/>
  <c r="S206" i="1"/>
  <c r="T206" i="1"/>
  <c r="W206" i="1"/>
  <c r="S207" i="1"/>
  <c r="T207" i="1"/>
  <c r="W207" i="1"/>
  <c r="Y207" i="1" s="1"/>
  <c r="S208" i="1"/>
  <c r="T208" i="1"/>
  <c r="W208" i="1"/>
  <c r="Y208" i="1" s="1"/>
  <c r="S209" i="1"/>
  <c r="T209" i="1"/>
  <c r="W209" i="1"/>
  <c r="Y209" i="1" s="1"/>
  <c r="S210" i="1"/>
  <c r="T210" i="1"/>
  <c r="W210" i="1"/>
  <c r="S211" i="1"/>
  <c r="T211" i="1"/>
  <c r="W211" i="1"/>
  <c r="Z211" i="1" s="1"/>
  <c r="S212" i="1"/>
  <c r="T212" i="1"/>
  <c r="W212" i="1"/>
  <c r="Y212" i="1" s="1"/>
  <c r="S213" i="1"/>
  <c r="T213" i="1"/>
  <c r="W213" i="1"/>
  <c r="S214" i="1"/>
  <c r="T214" i="1"/>
  <c r="W214" i="1"/>
  <c r="S215" i="1"/>
  <c r="T215" i="1"/>
  <c r="W215" i="1"/>
  <c r="Z215" i="1" s="1"/>
  <c r="S216" i="1"/>
  <c r="T216" i="1"/>
  <c r="W216" i="1"/>
  <c r="Y216" i="1" s="1"/>
  <c r="S217" i="1"/>
  <c r="T217" i="1"/>
  <c r="W217" i="1"/>
  <c r="S218" i="1"/>
  <c r="T218" i="1"/>
  <c r="W218" i="1"/>
  <c r="S219" i="1"/>
  <c r="T219" i="1"/>
  <c r="W219" i="1"/>
  <c r="S220" i="1"/>
  <c r="T220" i="1"/>
  <c r="W220" i="1"/>
  <c r="Y220" i="1" s="1"/>
  <c r="S221" i="1"/>
  <c r="T221" i="1"/>
  <c r="W221" i="1"/>
  <c r="S222" i="1"/>
  <c r="T222" i="1"/>
  <c r="W222" i="1"/>
  <c r="S223" i="1"/>
  <c r="T223" i="1"/>
  <c r="W223" i="1"/>
  <c r="S224" i="1"/>
  <c r="T224" i="1"/>
  <c r="W224" i="1"/>
  <c r="Y224" i="1" s="1"/>
  <c r="S225" i="1"/>
  <c r="T225" i="1"/>
  <c r="W225" i="1"/>
  <c r="Y225" i="1" s="1"/>
  <c r="S226" i="1"/>
  <c r="T226" i="1"/>
  <c r="W226" i="1"/>
  <c r="S227" i="1"/>
  <c r="T227" i="1"/>
  <c r="W227" i="1"/>
  <c r="Z227" i="1" s="1"/>
  <c r="S228" i="1"/>
  <c r="T228" i="1"/>
  <c r="W228" i="1"/>
  <c r="Y228" i="1" s="1"/>
  <c r="S229" i="1"/>
  <c r="T229" i="1"/>
  <c r="W229" i="1"/>
  <c r="Y229" i="1" s="1"/>
  <c r="S230" i="1"/>
  <c r="T230" i="1"/>
  <c r="W230" i="1"/>
  <c r="S231" i="1"/>
  <c r="T231" i="1"/>
  <c r="W231" i="1"/>
  <c r="X231" i="1" s="1"/>
  <c r="S232" i="1"/>
  <c r="T232" i="1"/>
  <c r="W232" i="1"/>
  <c r="S233" i="1"/>
  <c r="T233" i="1"/>
  <c r="W233" i="1"/>
  <c r="Y233" i="1" s="1"/>
  <c r="S234" i="1"/>
  <c r="T234" i="1"/>
  <c r="W234" i="1"/>
  <c r="S235" i="1"/>
  <c r="T235" i="1"/>
  <c r="W235" i="1"/>
  <c r="X235" i="1" s="1"/>
  <c r="S236" i="1"/>
  <c r="T236" i="1"/>
  <c r="W236" i="1"/>
  <c r="S237" i="1"/>
  <c r="T237" i="1"/>
  <c r="W237" i="1"/>
  <c r="S238" i="1"/>
  <c r="T238" i="1"/>
  <c r="W238" i="1"/>
  <c r="S239" i="1"/>
  <c r="T239" i="1"/>
  <c r="W239" i="1"/>
  <c r="Y239" i="1" s="1"/>
  <c r="S240" i="1"/>
  <c r="T240" i="1"/>
  <c r="W240" i="1"/>
  <c r="Y240" i="1" s="1"/>
  <c r="S241" i="1"/>
  <c r="T241" i="1"/>
  <c r="W241" i="1"/>
  <c r="S242" i="1"/>
  <c r="T242" i="1"/>
  <c r="W242" i="1"/>
  <c r="S243" i="1"/>
  <c r="T243" i="1"/>
  <c r="W243" i="1"/>
  <c r="S244" i="1"/>
  <c r="T244" i="1"/>
  <c r="W244" i="1"/>
  <c r="Z244" i="1" s="1"/>
  <c r="S245" i="1"/>
  <c r="T245" i="1"/>
  <c r="W245" i="1"/>
  <c r="Y245" i="1" s="1"/>
  <c r="S246" i="1"/>
  <c r="T246" i="1"/>
  <c r="W246" i="1"/>
  <c r="S247" i="1"/>
  <c r="T247" i="1"/>
  <c r="W247" i="1"/>
  <c r="Y247" i="1" s="1"/>
  <c r="S248" i="1"/>
  <c r="T248" i="1"/>
  <c r="W248" i="1"/>
  <c r="Y248" i="1" s="1"/>
  <c r="S249" i="1"/>
  <c r="T249" i="1"/>
  <c r="W249" i="1"/>
  <c r="S250" i="1"/>
  <c r="T250" i="1"/>
  <c r="W250" i="1"/>
  <c r="S251" i="1"/>
  <c r="T251" i="1"/>
  <c r="W251" i="1"/>
  <c r="Y251" i="1" s="1"/>
  <c r="S252" i="1"/>
  <c r="T252" i="1"/>
  <c r="W252" i="1"/>
  <c r="Y252" i="1" s="1"/>
  <c r="S253" i="1"/>
  <c r="T253" i="1"/>
  <c r="W253" i="1"/>
  <c r="S254" i="1"/>
  <c r="T254" i="1"/>
  <c r="W254" i="1"/>
  <c r="S255" i="1"/>
  <c r="T255" i="1"/>
  <c r="W255" i="1"/>
  <c r="Y255" i="1" s="1"/>
  <c r="S256" i="1"/>
  <c r="T256" i="1"/>
  <c r="W256" i="1"/>
  <c r="Y256" i="1" s="1"/>
  <c r="S257" i="1"/>
  <c r="T257" i="1"/>
  <c r="W257" i="1"/>
  <c r="Y257" i="1" s="1"/>
  <c r="S258" i="1"/>
  <c r="T258" i="1"/>
  <c r="W258" i="1"/>
  <c r="S259" i="1"/>
  <c r="T259" i="1"/>
  <c r="W259" i="1"/>
  <c r="S260" i="1"/>
  <c r="T260" i="1"/>
  <c r="W260" i="1"/>
  <c r="Y260" i="1" s="1"/>
  <c r="S261" i="1"/>
  <c r="T261" i="1"/>
  <c r="W261" i="1"/>
  <c r="Y261" i="1" s="1"/>
  <c r="S262" i="1"/>
  <c r="T262" i="1"/>
  <c r="W262" i="1"/>
  <c r="S263" i="1"/>
  <c r="T263" i="1"/>
  <c r="W263" i="1"/>
  <c r="S264" i="1"/>
  <c r="T264" i="1"/>
  <c r="W264" i="1"/>
  <c r="Z264" i="1" s="1"/>
  <c r="S265" i="1"/>
  <c r="T265" i="1"/>
  <c r="W265" i="1"/>
  <c r="Z265" i="1" s="1"/>
  <c r="S266" i="1"/>
  <c r="T266" i="1"/>
  <c r="W266" i="1"/>
  <c r="S267" i="1"/>
  <c r="T267" i="1"/>
  <c r="W267" i="1"/>
  <c r="X267" i="1" s="1"/>
  <c r="S268" i="1"/>
  <c r="T268" i="1"/>
  <c r="W268" i="1"/>
  <c r="Y268" i="1" s="1"/>
  <c r="S269" i="1"/>
  <c r="T269" i="1"/>
  <c r="W269" i="1"/>
  <c r="Y269" i="1" s="1"/>
  <c r="S270" i="1"/>
  <c r="T270" i="1"/>
  <c r="W270" i="1"/>
  <c r="S271" i="1"/>
  <c r="T271" i="1"/>
  <c r="W271" i="1"/>
  <c r="Z271" i="1" s="1"/>
  <c r="S272" i="1"/>
  <c r="T272" i="1"/>
  <c r="W272" i="1"/>
  <c r="Y272" i="1" s="1"/>
  <c r="S273" i="1"/>
  <c r="T273" i="1"/>
  <c r="W273" i="1"/>
  <c r="Y273" i="1" s="1"/>
  <c r="S274" i="1"/>
  <c r="T274" i="1"/>
  <c r="W274" i="1"/>
  <c r="S275" i="1"/>
  <c r="T275" i="1"/>
  <c r="W275" i="1"/>
  <c r="X275" i="1" s="1"/>
  <c r="S276" i="1"/>
  <c r="T276" i="1"/>
  <c r="W276" i="1"/>
  <c r="S277" i="1"/>
  <c r="T277" i="1"/>
  <c r="W277" i="1"/>
  <c r="Y277" i="1" s="1"/>
  <c r="S278" i="1"/>
  <c r="T278" i="1"/>
  <c r="W278" i="1"/>
  <c r="Z278" i="1" s="1"/>
  <c r="S279" i="1"/>
  <c r="T279" i="1"/>
  <c r="W279" i="1"/>
  <c r="Y279" i="1" s="1"/>
  <c r="S280" i="1"/>
  <c r="T280" i="1"/>
  <c r="W280" i="1"/>
  <c r="Z280" i="1" s="1"/>
  <c r="S281" i="1"/>
  <c r="T281" i="1"/>
  <c r="W281" i="1"/>
  <c r="S282" i="1"/>
  <c r="T282" i="1"/>
  <c r="W282" i="1"/>
  <c r="Z282" i="1" s="1"/>
  <c r="S283" i="1"/>
  <c r="T283" i="1"/>
  <c r="W283" i="1"/>
  <c r="Y283" i="1" s="1"/>
  <c r="S284" i="1"/>
  <c r="T284" i="1"/>
  <c r="W284" i="1"/>
  <c r="Y284" i="1" s="1"/>
  <c r="S285" i="1"/>
  <c r="T285" i="1"/>
  <c r="W285" i="1"/>
  <c r="Y285" i="1" s="1"/>
  <c r="S286" i="1"/>
  <c r="T286" i="1"/>
  <c r="W286" i="1"/>
  <c r="Z286" i="1" s="1"/>
  <c r="S287" i="1"/>
  <c r="T287" i="1"/>
  <c r="W287" i="1"/>
  <c r="X287" i="1" s="1"/>
  <c r="S288" i="1"/>
  <c r="T288" i="1"/>
  <c r="W288" i="1"/>
  <c r="Y288" i="1" s="1"/>
  <c r="S289" i="1"/>
  <c r="T289" i="1"/>
  <c r="W289" i="1"/>
  <c r="Y289" i="1" s="1"/>
  <c r="S290" i="1"/>
  <c r="T290" i="1"/>
  <c r="W290" i="1"/>
  <c r="Z290" i="1" s="1"/>
  <c r="S291" i="1"/>
  <c r="T291" i="1"/>
  <c r="W291" i="1"/>
  <c r="S292" i="1"/>
  <c r="T292" i="1"/>
  <c r="W292" i="1"/>
  <c r="S293" i="1"/>
  <c r="T293" i="1"/>
  <c r="W293" i="1"/>
  <c r="S294" i="1"/>
  <c r="T294" i="1"/>
  <c r="W294" i="1"/>
  <c r="Z294" i="1" s="1"/>
  <c r="S295" i="1"/>
  <c r="T295" i="1"/>
  <c r="W295" i="1"/>
  <c r="X295" i="1" s="1"/>
  <c r="S296" i="1"/>
  <c r="T296" i="1"/>
  <c r="W296" i="1"/>
  <c r="Y296" i="1" s="1"/>
  <c r="S297" i="1"/>
  <c r="T297" i="1"/>
  <c r="W297" i="1"/>
  <c r="S298" i="1"/>
  <c r="T298" i="1"/>
  <c r="W298" i="1"/>
  <c r="Y298" i="1" s="1"/>
  <c r="S299" i="1"/>
  <c r="T299" i="1"/>
  <c r="W299" i="1"/>
  <c r="X299" i="1" s="1"/>
  <c r="S300" i="1"/>
  <c r="T300" i="1"/>
  <c r="W300" i="1"/>
  <c r="Y300" i="1" s="1"/>
  <c r="S301" i="1"/>
  <c r="T301" i="1"/>
  <c r="W301" i="1"/>
  <c r="S302" i="1"/>
  <c r="T302" i="1"/>
  <c r="W302" i="1"/>
  <c r="S303" i="1"/>
  <c r="T303" i="1"/>
  <c r="W303" i="1"/>
  <c r="X303" i="1" s="1"/>
  <c r="S304" i="1"/>
  <c r="T304" i="1"/>
  <c r="W304" i="1"/>
  <c r="Y304" i="1" s="1"/>
  <c r="S305" i="1"/>
  <c r="T305" i="1"/>
  <c r="W305" i="1"/>
  <c r="S306" i="1"/>
  <c r="T306" i="1"/>
  <c r="W306" i="1"/>
  <c r="S307" i="1"/>
  <c r="T307" i="1"/>
  <c r="W307" i="1"/>
  <c r="S308" i="1"/>
  <c r="T308" i="1"/>
  <c r="W308" i="1"/>
  <c r="Y308" i="1" s="1"/>
  <c r="S309" i="1"/>
  <c r="T309" i="1"/>
  <c r="W309" i="1"/>
  <c r="Z309" i="1" s="1"/>
  <c r="S310" i="1"/>
  <c r="T310" i="1"/>
  <c r="W310" i="1"/>
  <c r="Y310" i="1" s="1"/>
  <c r="S311" i="1"/>
  <c r="T311" i="1"/>
  <c r="W311" i="1"/>
  <c r="X311" i="1" s="1"/>
  <c r="S312" i="1"/>
  <c r="T312" i="1"/>
  <c r="W312" i="1"/>
  <c r="Y312" i="1" s="1"/>
  <c r="S313" i="1"/>
  <c r="T313" i="1"/>
  <c r="W313" i="1"/>
  <c r="S314" i="1"/>
  <c r="T314" i="1"/>
  <c r="W314" i="1"/>
  <c r="X314" i="1" s="1"/>
  <c r="S315" i="1"/>
  <c r="T315" i="1"/>
  <c r="W315" i="1"/>
  <c r="Y315" i="1" s="1"/>
  <c r="S316" i="1"/>
  <c r="T316" i="1"/>
  <c r="W316" i="1"/>
  <c r="S317" i="1"/>
  <c r="T317" i="1"/>
  <c r="W317" i="1"/>
  <c r="S318" i="1"/>
  <c r="T318" i="1"/>
  <c r="W318" i="1"/>
  <c r="X318" i="1" s="1"/>
  <c r="S319" i="1"/>
  <c r="T319" i="1"/>
  <c r="W319" i="1"/>
  <c r="S320" i="1"/>
  <c r="T320" i="1"/>
  <c r="W320" i="1"/>
  <c r="S321" i="1"/>
  <c r="T321" i="1"/>
  <c r="W321" i="1"/>
  <c r="X321" i="1" s="1"/>
  <c r="S322" i="1"/>
  <c r="T322" i="1"/>
  <c r="W322" i="1"/>
  <c r="Z322" i="1" s="1"/>
  <c r="S323" i="1"/>
  <c r="T323" i="1"/>
  <c r="W323" i="1"/>
  <c r="Z323" i="1" s="1"/>
  <c r="S324" i="1"/>
  <c r="T324" i="1"/>
  <c r="W324" i="1"/>
  <c r="S325" i="1"/>
  <c r="T325" i="1"/>
  <c r="W325" i="1"/>
  <c r="X325" i="1" s="1"/>
  <c r="S326" i="1"/>
  <c r="T326" i="1"/>
  <c r="W326" i="1"/>
  <c r="S327" i="1"/>
  <c r="T327" i="1"/>
  <c r="W327" i="1"/>
  <c r="Y327" i="1" s="1"/>
  <c r="S328" i="1"/>
  <c r="T328" i="1"/>
  <c r="W328" i="1"/>
  <c r="Y328" i="1" s="1"/>
  <c r="S329" i="1"/>
  <c r="T329" i="1"/>
  <c r="W329" i="1"/>
  <c r="Z329" i="1" s="1"/>
  <c r="S330" i="1"/>
  <c r="T330" i="1"/>
  <c r="W330" i="1"/>
  <c r="S331" i="1"/>
  <c r="T331" i="1"/>
  <c r="W331" i="1"/>
  <c r="Y331" i="1" s="1"/>
  <c r="S332" i="1"/>
  <c r="T332" i="1"/>
  <c r="W332" i="1"/>
  <c r="Y332" i="1" s="1"/>
  <c r="S333" i="1"/>
  <c r="T333" i="1"/>
  <c r="W333" i="1"/>
  <c r="X333" i="1" s="1"/>
  <c r="S334" i="1"/>
  <c r="T334" i="1"/>
  <c r="W334" i="1"/>
  <c r="S335" i="1"/>
  <c r="T335" i="1"/>
  <c r="W335" i="1"/>
  <c r="X335" i="1" s="1"/>
  <c r="S336" i="1"/>
  <c r="T336" i="1"/>
  <c r="W336" i="1"/>
  <c r="Y336" i="1" s="1"/>
  <c r="S337" i="1"/>
  <c r="T337" i="1"/>
  <c r="W337" i="1"/>
  <c r="S338" i="1"/>
  <c r="T338" i="1"/>
  <c r="W338" i="1"/>
  <c r="S339" i="1"/>
  <c r="T339" i="1"/>
  <c r="W339" i="1"/>
  <c r="Y339" i="1" s="1"/>
  <c r="S340" i="1"/>
  <c r="T340" i="1"/>
  <c r="W340" i="1"/>
  <c r="Y340" i="1" s="1"/>
  <c r="S341" i="1"/>
  <c r="T341" i="1"/>
  <c r="W341" i="1"/>
  <c r="S342" i="1"/>
  <c r="T342" i="1"/>
  <c r="W342" i="1"/>
  <c r="Y342" i="1" s="1"/>
  <c r="S343" i="1"/>
  <c r="T343" i="1"/>
  <c r="W343" i="1"/>
  <c r="X343" i="1" s="1"/>
  <c r="S344" i="1"/>
  <c r="T344" i="1"/>
  <c r="W344" i="1"/>
  <c r="Y344" i="1" s="1"/>
  <c r="S345" i="1"/>
  <c r="T345" i="1"/>
  <c r="W345" i="1"/>
  <c r="Y345" i="1" s="1"/>
  <c r="S346" i="1"/>
  <c r="T346" i="1"/>
  <c r="W346" i="1"/>
  <c r="Z346" i="1" s="1"/>
  <c r="S347" i="1"/>
  <c r="T347" i="1"/>
  <c r="W347" i="1"/>
  <c r="X347" i="1" s="1"/>
  <c r="S348" i="1"/>
  <c r="T348" i="1"/>
  <c r="W348" i="1"/>
  <c r="S349" i="1"/>
  <c r="T349" i="1"/>
  <c r="W349" i="1"/>
  <c r="S350" i="1"/>
  <c r="T350" i="1"/>
  <c r="W350" i="1"/>
  <c r="Y350" i="1" s="1"/>
  <c r="S351" i="1"/>
  <c r="T351" i="1"/>
  <c r="W351" i="1"/>
  <c r="X351" i="1" s="1"/>
  <c r="S352" i="1"/>
  <c r="T352" i="1"/>
  <c r="W352" i="1"/>
  <c r="Y352" i="1" s="1"/>
  <c r="S353" i="1"/>
  <c r="T353" i="1"/>
  <c r="W353" i="1"/>
  <c r="Y353" i="1" s="1"/>
  <c r="S354" i="1"/>
  <c r="T354" i="1"/>
  <c r="W354" i="1"/>
  <c r="Z354" i="1" s="1"/>
  <c r="S355" i="1"/>
  <c r="T355" i="1"/>
  <c r="W355" i="1"/>
  <c r="Y355" i="1" s="1"/>
  <c r="S356" i="1"/>
  <c r="T356" i="1"/>
  <c r="W356" i="1"/>
  <c r="Y356" i="1" s="1"/>
  <c r="S357" i="1"/>
  <c r="T357" i="1"/>
  <c r="W357" i="1"/>
  <c r="Y357" i="1" s="1"/>
  <c r="S358" i="1"/>
  <c r="T358" i="1"/>
  <c r="W358" i="1"/>
  <c r="S359" i="1"/>
  <c r="T359" i="1"/>
  <c r="W359" i="1"/>
  <c r="Y359" i="1" s="1"/>
  <c r="S360" i="1"/>
  <c r="T360" i="1"/>
  <c r="W360" i="1"/>
  <c r="S361" i="1"/>
  <c r="T361" i="1"/>
  <c r="W361" i="1"/>
  <c r="Z361" i="1" s="1"/>
  <c r="S362" i="1"/>
  <c r="T362" i="1"/>
  <c r="W362" i="1"/>
  <c r="Y362" i="1" s="1"/>
  <c r="S363" i="1"/>
  <c r="T363" i="1"/>
  <c r="W363" i="1"/>
  <c r="Y363" i="1" s="1"/>
  <c r="S364" i="1"/>
  <c r="T364" i="1"/>
  <c r="W364" i="1"/>
  <c r="Y364" i="1" s="1"/>
  <c r="S365" i="1"/>
  <c r="T365" i="1"/>
  <c r="W365" i="1"/>
  <c r="Y365" i="1" s="1"/>
  <c r="S366" i="1"/>
  <c r="T366" i="1"/>
  <c r="W366" i="1"/>
  <c r="S367" i="1"/>
  <c r="T367" i="1"/>
  <c r="W367" i="1"/>
  <c r="S368" i="1"/>
  <c r="T368" i="1"/>
  <c r="W368" i="1"/>
  <c r="X368" i="1" s="1"/>
  <c r="S369" i="1"/>
  <c r="T369" i="1"/>
  <c r="W369" i="1"/>
  <c r="S370" i="1"/>
  <c r="T370" i="1"/>
  <c r="W370" i="1"/>
  <c r="X370" i="1" s="1"/>
  <c r="S371" i="1"/>
  <c r="T371" i="1"/>
  <c r="W371" i="1"/>
  <c r="Y371" i="1" s="1"/>
  <c r="S372" i="1"/>
  <c r="T372" i="1"/>
  <c r="W372" i="1"/>
  <c r="Y372" i="1" s="1"/>
  <c r="S373" i="1"/>
  <c r="T373" i="1"/>
  <c r="W373" i="1"/>
  <c r="Y373" i="1" s="1"/>
  <c r="S374" i="1"/>
  <c r="T374" i="1"/>
  <c r="W374" i="1"/>
  <c r="X374" i="1" s="1"/>
  <c r="S375" i="1"/>
  <c r="T375" i="1"/>
  <c r="W375" i="1"/>
  <c r="S376" i="1"/>
  <c r="T376" i="1"/>
  <c r="W376" i="1"/>
  <c r="X376" i="1" s="1"/>
  <c r="S377" i="1"/>
  <c r="T377" i="1"/>
  <c r="W377" i="1"/>
  <c r="Z377" i="1" s="1"/>
  <c r="S378" i="1"/>
  <c r="T378" i="1"/>
  <c r="W378" i="1"/>
  <c r="Y378" i="1" s="1"/>
  <c r="S379" i="1"/>
  <c r="T379" i="1"/>
  <c r="W379" i="1"/>
  <c r="Y379" i="1" s="1"/>
  <c r="S380" i="1"/>
  <c r="T380" i="1"/>
  <c r="W380" i="1"/>
  <c r="S381" i="1"/>
  <c r="T381" i="1"/>
  <c r="W381" i="1"/>
  <c r="Z381" i="1" s="1"/>
  <c r="S382" i="1"/>
  <c r="T382" i="1"/>
  <c r="W382" i="1"/>
  <c r="X382" i="1" s="1"/>
  <c r="S383" i="1"/>
  <c r="T383" i="1"/>
  <c r="W383" i="1"/>
  <c r="Y383" i="1" s="1"/>
  <c r="S384" i="1"/>
  <c r="T384" i="1"/>
  <c r="W384" i="1"/>
  <c r="Y384" i="1" s="1"/>
  <c r="S385" i="1"/>
  <c r="T385" i="1"/>
  <c r="W385" i="1"/>
  <c r="Y385" i="1" s="1"/>
  <c r="S386" i="1"/>
  <c r="T386" i="1"/>
  <c r="W386" i="1"/>
  <c r="Y386" i="1" s="1"/>
  <c r="S387" i="1"/>
  <c r="T387" i="1"/>
  <c r="W387" i="1"/>
  <c r="Y387" i="1" s="1"/>
  <c r="S388" i="1"/>
  <c r="T388" i="1"/>
  <c r="W388" i="1"/>
  <c r="X388" i="1" s="1"/>
  <c r="S389" i="1"/>
  <c r="T389" i="1"/>
  <c r="W389" i="1"/>
  <c r="Y389" i="1" s="1"/>
  <c r="S390" i="1"/>
  <c r="T390" i="1"/>
  <c r="W390" i="1"/>
  <c r="Y390" i="1" s="1"/>
  <c r="S391" i="1"/>
  <c r="T391" i="1"/>
  <c r="W391" i="1"/>
  <c r="Z391" i="1" s="1"/>
  <c r="S392" i="1"/>
  <c r="T392" i="1"/>
  <c r="W392" i="1"/>
  <c r="X392" i="1" s="1"/>
  <c r="S393" i="1"/>
  <c r="T393" i="1"/>
  <c r="W393" i="1"/>
  <c r="S394" i="1"/>
  <c r="T394" i="1"/>
  <c r="W394" i="1"/>
  <c r="Y394" i="1" s="1"/>
  <c r="S395" i="1"/>
  <c r="T395" i="1"/>
  <c r="W395" i="1"/>
  <c r="Y395" i="1" s="1"/>
  <c r="S396" i="1"/>
  <c r="T396" i="1"/>
  <c r="W396" i="1"/>
  <c r="S397" i="1"/>
  <c r="T397" i="1"/>
  <c r="W397" i="1"/>
  <c r="S398" i="1"/>
  <c r="T398" i="1"/>
  <c r="W398" i="1"/>
  <c r="S399" i="1"/>
  <c r="T399" i="1"/>
  <c r="W399" i="1"/>
  <c r="Y399" i="1" s="1"/>
  <c r="S400" i="1"/>
  <c r="T400" i="1"/>
  <c r="W400" i="1"/>
  <c r="Y400" i="1" s="1"/>
  <c r="S401" i="1"/>
  <c r="T401" i="1"/>
  <c r="W401" i="1"/>
  <c r="Y401" i="1" s="1"/>
  <c r="S402" i="1"/>
  <c r="T402" i="1"/>
  <c r="W402" i="1"/>
  <c r="S403" i="1"/>
  <c r="T403" i="1"/>
  <c r="W403" i="1"/>
  <c r="S404" i="1"/>
  <c r="T404" i="1"/>
  <c r="W404" i="1"/>
  <c r="X404" i="1" s="1"/>
  <c r="S405" i="1"/>
  <c r="T405" i="1"/>
  <c r="W405" i="1"/>
  <c r="Y405" i="1" s="1"/>
  <c r="S406" i="1"/>
  <c r="T406" i="1"/>
  <c r="W406" i="1"/>
  <c r="Y406" i="1" s="1"/>
  <c r="S407" i="1"/>
  <c r="T407" i="1"/>
  <c r="W407" i="1"/>
  <c r="Y407" i="1" s="1"/>
  <c r="S408" i="1"/>
  <c r="T408" i="1"/>
  <c r="W408" i="1"/>
  <c r="X408" i="1" s="1"/>
  <c r="S409" i="1"/>
  <c r="T409" i="1"/>
  <c r="W409" i="1"/>
  <c r="S410" i="1"/>
  <c r="T410" i="1"/>
  <c r="W410" i="1"/>
  <c r="X410" i="1" s="1"/>
  <c r="S411" i="1"/>
  <c r="T411" i="1"/>
  <c r="W411" i="1"/>
  <c r="Y411" i="1" s="1"/>
  <c r="S412" i="1"/>
  <c r="T412" i="1"/>
  <c r="W412" i="1"/>
  <c r="S413" i="1"/>
  <c r="T413" i="1"/>
  <c r="W413" i="1"/>
  <c r="Z413" i="1" s="1"/>
  <c r="S414" i="1"/>
  <c r="T414" i="1"/>
  <c r="W414" i="1"/>
  <c r="X414" i="1" s="1"/>
  <c r="S415" i="1"/>
  <c r="T415" i="1"/>
  <c r="W415" i="1"/>
  <c r="Y415" i="1" s="1"/>
  <c r="S416" i="1"/>
  <c r="T416" i="1"/>
  <c r="W416" i="1"/>
  <c r="S417" i="1"/>
  <c r="T417" i="1"/>
  <c r="W417" i="1"/>
  <c r="Y417" i="1" s="1"/>
  <c r="S418" i="1"/>
  <c r="T418" i="1"/>
  <c r="W418" i="1"/>
  <c r="Y418" i="1" s="1"/>
  <c r="S419" i="1"/>
  <c r="T419" i="1"/>
  <c r="W419" i="1"/>
  <c r="Y419" i="1" s="1"/>
  <c r="S420" i="1"/>
  <c r="T420" i="1"/>
  <c r="W420" i="1"/>
  <c r="X420" i="1" s="1"/>
  <c r="S421" i="1"/>
  <c r="T421" i="1"/>
  <c r="W421" i="1"/>
  <c r="Y421" i="1" s="1"/>
  <c r="S422" i="1"/>
  <c r="T422" i="1"/>
  <c r="W422" i="1"/>
  <c r="Y422" i="1" s="1"/>
  <c r="S423" i="1"/>
  <c r="T423" i="1"/>
  <c r="W423" i="1"/>
  <c r="S424" i="1"/>
  <c r="T424" i="1"/>
  <c r="W424" i="1"/>
  <c r="X424" i="1" s="1"/>
  <c r="S425" i="1"/>
  <c r="T425" i="1"/>
  <c r="W425" i="1"/>
  <c r="S426" i="1"/>
  <c r="T426" i="1"/>
  <c r="W426" i="1"/>
  <c r="X426" i="1" s="1"/>
  <c r="S427" i="1"/>
  <c r="T427" i="1"/>
  <c r="W427" i="1"/>
  <c r="Y427" i="1" s="1"/>
  <c r="S428" i="1"/>
  <c r="T428" i="1"/>
  <c r="W428" i="1"/>
  <c r="S429" i="1"/>
  <c r="T429" i="1"/>
  <c r="W429" i="1"/>
  <c r="Z429" i="1" s="1"/>
  <c r="S430" i="1"/>
  <c r="T430" i="1"/>
  <c r="W430" i="1"/>
  <c r="X430" i="1" s="1"/>
  <c r="S431" i="1"/>
  <c r="T431" i="1"/>
  <c r="W431" i="1"/>
  <c r="Y431" i="1" s="1"/>
  <c r="S432" i="1"/>
  <c r="T432" i="1"/>
  <c r="W432" i="1"/>
  <c r="Y432" i="1" s="1"/>
  <c r="S433" i="1"/>
  <c r="T433" i="1"/>
  <c r="W433" i="1"/>
  <c r="Y433" i="1" s="1"/>
  <c r="S434" i="1"/>
  <c r="T434" i="1"/>
  <c r="W434" i="1"/>
  <c r="X434" i="1" s="1"/>
  <c r="S435" i="1"/>
  <c r="T435" i="1"/>
  <c r="W435" i="1"/>
  <c r="Y435" i="1" s="1"/>
  <c r="S436" i="1"/>
  <c r="T436" i="1"/>
  <c r="W436" i="1"/>
  <c r="X436" i="1" s="1"/>
  <c r="S437" i="1"/>
  <c r="T437" i="1"/>
  <c r="W437" i="1"/>
  <c r="Y437" i="1" s="1"/>
  <c r="S438" i="1"/>
  <c r="T438" i="1"/>
  <c r="W438" i="1"/>
  <c r="Y438" i="1" s="1"/>
  <c r="S439" i="1"/>
  <c r="T439" i="1"/>
  <c r="W439" i="1"/>
  <c r="Y439" i="1" s="1"/>
  <c r="S440" i="1"/>
  <c r="T440" i="1"/>
  <c r="W440" i="1"/>
  <c r="X440" i="1" s="1"/>
  <c r="S441" i="1"/>
  <c r="T441" i="1"/>
  <c r="W441" i="1"/>
  <c r="S442" i="1"/>
  <c r="T442" i="1"/>
  <c r="W442" i="1"/>
  <c r="Y442" i="1" s="1"/>
  <c r="S443" i="1"/>
  <c r="T443" i="1"/>
  <c r="W443" i="1"/>
  <c r="Y443" i="1" s="1"/>
  <c r="S444" i="1"/>
  <c r="T444" i="1"/>
  <c r="W444" i="1"/>
  <c r="S445" i="1"/>
  <c r="T445" i="1"/>
  <c r="W445" i="1"/>
  <c r="Z445" i="1" s="1"/>
  <c r="S446" i="1"/>
  <c r="T446" i="1"/>
  <c r="W446" i="1"/>
  <c r="X446" i="1" s="1"/>
  <c r="S447" i="1"/>
  <c r="T447" i="1"/>
  <c r="W447" i="1"/>
  <c r="Y447" i="1" s="1"/>
  <c r="S448" i="1"/>
  <c r="T448" i="1"/>
  <c r="W448" i="1"/>
  <c r="Y448" i="1" s="1"/>
  <c r="S449" i="1"/>
  <c r="T449" i="1"/>
  <c r="W449" i="1"/>
  <c r="Y449" i="1" s="1"/>
  <c r="S450" i="1"/>
  <c r="T450" i="1"/>
  <c r="W450" i="1"/>
  <c r="S451" i="1"/>
  <c r="T451" i="1"/>
  <c r="W451" i="1"/>
  <c r="Y451" i="1" s="1"/>
  <c r="S452" i="1"/>
  <c r="T452" i="1"/>
  <c r="W452" i="1"/>
  <c r="S453" i="1"/>
  <c r="T453" i="1"/>
  <c r="W453" i="1"/>
  <c r="Y453" i="1" s="1"/>
  <c r="S454" i="1"/>
  <c r="T454" i="1"/>
  <c r="W454" i="1"/>
  <c r="S455" i="1"/>
  <c r="T455" i="1"/>
  <c r="W455" i="1"/>
  <c r="Y455" i="1" s="1"/>
  <c r="S456" i="1"/>
  <c r="T456" i="1"/>
  <c r="W456" i="1"/>
  <c r="X456" i="1" s="1"/>
  <c r="S457" i="1"/>
  <c r="T457" i="1"/>
  <c r="W457" i="1"/>
  <c r="S458" i="1"/>
  <c r="T458" i="1"/>
  <c r="W458" i="1"/>
  <c r="S459" i="1"/>
  <c r="T459" i="1"/>
  <c r="W459" i="1"/>
  <c r="Y459" i="1" s="1"/>
  <c r="S460" i="1"/>
  <c r="T460" i="1"/>
  <c r="W460" i="1"/>
  <c r="S461" i="1"/>
  <c r="T461" i="1"/>
  <c r="W461" i="1"/>
  <c r="Z461" i="1" s="1"/>
  <c r="S462" i="1"/>
  <c r="T462" i="1"/>
  <c r="W462" i="1"/>
  <c r="X462" i="1" s="1"/>
  <c r="S463" i="1"/>
  <c r="T463" i="1"/>
  <c r="W463" i="1"/>
  <c r="Y463" i="1" s="1"/>
  <c r="S464" i="1"/>
  <c r="T464" i="1"/>
  <c r="W464" i="1"/>
  <c r="Y464" i="1" s="1"/>
  <c r="S465" i="1"/>
  <c r="T465" i="1"/>
  <c r="W465" i="1"/>
  <c r="Y465" i="1" s="1"/>
  <c r="S466" i="1"/>
  <c r="T466" i="1"/>
  <c r="W466" i="1"/>
  <c r="S467" i="1"/>
  <c r="T467" i="1"/>
  <c r="W467" i="1"/>
  <c r="S468" i="1"/>
  <c r="T468" i="1"/>
  <c r="W468" i="1"/>
  <c r="X468" i="1" s="1"/>
  <c r="S469" i="1"/>
  <c r="T469" i="1"/>
  <c r="W469" i="1"/>
  <c r="Y469" i="1" s="1"/>
  <c r="S470" i="1"/>
  <c r="T470" i="1"/>
  <c r="W470" i="1"/>
  <c r="Y470" i="1" s="1"/>
  <c r="S471" i="1"/>
  <c r="T471" i="1"/>
  <c r="W471" i="1"/>
  <c r="Y471" i="1" s="1"/>
  <c r="S472" i="1"/>
  <c r="T472" i="1"/>
  <c r="W472" i="1"/>
  <c r="X472" i="1" s="1"/>
  <c r="S473" i="1"/>
  <c r="T473" i="1"/>
  <c r="W473" i="1"/>
  <c r="S474" i="1"/>
  <c r="T474" i="1"/>
  <c r="W474" i="1"/>
  <c r="X474" i="1" s="1"/>
  <c r="S475" i="1"/>
  <c r="T475" i="1"/>
  <c r="W475" i="1"/>
  <c r="Y475" i="1" s="1"/>
  <c r="S476" i="1"/>
  <c r="T476" i="1"/>
  <c r="W476" i="1"/>
  <c r="S477" i="1"/>
  <c r="T477" i="1"/>
  <c r="W477" i="1"/>
  <c r="Z477" i="1" s="1"/>
  <c r="S478" i="1"/>
  <c r="T478" i="1"/>
  <c r="W478" i="1"/>
  <c r="X478" i="1" s="1"/>
  <c r="S479" i="1"/>
  <c r="T479" i="1"/>
  <c r="W479" i="1"/>
  <c r="Z479" i="1" s="1"/>
  <c r="S480" i="1"/>
  <c r="T480" i="1"/>
  <c r="W480" i="1"/>
  <c r="Y480" i="1" s="1"/>
  <c r="S481" i="1"/>
  <c r="T481" i="1"/>
  <c r="W481" i="1"/>
  <c r="S482" i="1"/>
  <c r="T482" i="1"/>
  <c r="W482" i="1"/>
  <c r="X482" i="1" s="1"/>
  <c r="S483" i="1"/>
  <c r="T483" i="1"/>
  <c r="W483" i="1"/>
  <c r="S484" i="1"/>
  <c r="T484" i="1"/>
  <c r="W484" i="1"/>
  <c r="X484" i="1" s="1"/>
  <c r="S485" i="1"/>
  <c r="T485" i="1"/>
  <c r="W485" i="1"/>
  <c r="Y485" i="1" s="1"/>
  <c r="S486" i="1"/>
  <c r="T486" i="1"/>
  <c r="W486" i="1"/>
  <c r="Y486" i="1" s="1"/>
  <c r="S487" i="1"/>
  <c r="T487" i="1"/>
  <c r="W487" i="1"/>
  <c r="Y487" i="1" s="1"/>
  <c r="S488" i="1"/>
  <c r="T488" i="1"/>
  <c r="W488" i="1"/>
  <c r="X488" i="1" s="1"/>
  <c r="S489" i="1"/>
  <c r="T489" i="1"/>
  <c r="W489" i="1"/>
  <c r="S490" i="1"/>
  <c r="T490" i="1"/>
  <c r="W490" i="1"/>
  <c r="X490" i="1" s="1"/>
  <c r="S491" i="1"/>
  <c r="T491" i="1"/>
  <c r="W491" i="1"/>
  <c r="Y491" i="1" s="1"/>
  <c r="S492" i="1"/>
  <c r="T492" i="1"/>
  <c r="W492" i="1"/>
  <c r="S493" i="1"/>
  <c r="T493" i="1"/>
  <c r="W493" i="1"/>
  <c r="Z493" i="1" s="1"/>
  <c r="S494" i="1"/>
  <c r="T494" i="1"/>
  <c r="W494" i="1"/>
  <c r="X494" i="1" s="1"/>
  <c r="S495" i="1"/>
  <c r="T495" i="1"/>
  <c r="W495" i="1"/>
  <c r="S496" i="1"/>
  <c r="T496" i="1"/>
  <c r="W496" i="1"/>
  <c r="Y496" i="1" s="1"/>
  <c r="S497" i="1"/>
  <c r="T497" i="1"/>
  <c r="W497" i="1"/>
  <c r="Y497" i="1" s="1"/>
  <c r="S498" i="1"/>
  <c r="T498" i="1"/>
  <c r="W498" i="1"/>
  <c r="X498" i="1" s="1"/>
  <c r="S499" i="1"/>
  <c r="T499" i="1"/>
  <c r="W499" i="1"/>
  <c r="Y499" i="1" s="1"/>
  <c r="S500" i="1"/>
  <c r="T500" i="1"/>
  <c r="W500" i="1"/>
  <c r="X500" i="1" s="1"/>
  <c r="S501" i="1"/>
  <c r="T501" i="1"/>
  <c r="W501" i="1"/>
  <c r="Y501" i="1" s="1"/>
  <c r="S502" i="1"/>
  <c r="T502" i="1"/>
  <c r="W502" i="1"/>
  <c r="Y502" i="1" s="1"/>
  <c r="S503" i="1"/>
  <c r="T503" i="1"/>
  <c r="W503" i="1"/>
  <c r="Y503" i="1" s="1"/>
  <c r="S504" i="1"/>
  <c r="T504" i="1"/>
  <c r="W504" i="1"/>
  <c r="X504" i="1" s="1"/>
  <c r="S505" i="1"/>
  <c r="T505" i="1"/>
  <c r="W505" i="1"/>
  <c r="S506" i="1"/>
  <c r="T506" i="1"/>
  <c r="W506" i="1"/>
  <c r="Y506" i="1" s="1"/>
  <c r="S507" i="1"/>
  <c r="T507" i="1"/>
  <c r="W507" i="1"/>
  <c r="Y507" i="1" s="1"/>
  <c r="S508" i="1"/>
  <c r="T508" i="1"/>
  <c r="W508" i="1"/>
  <c r="S509" i="1"/>
  <c r="T509" i="1"/>
  <c r="W509" i="1"/>
  <c r="Z509" i="1" s="1"/>
  <c r="S510" i="1"/>
  <c r="T510" i="1"/>
  <c r="W510" i="1"/>
  <c r="X510" i="1" s="1"/>
  <c r="S511" i="1"/>
  <c r="T511" i="1"/>
  <c r="W511" i="1"/>
  <c r="Y511" i="1" s="1"/>
  <c r="S512" i="1"/>
  <c r="T512" i="1"/>
  <c r="W512" i="1"/>
  <c r="Y512" i="1" s="1"/>
  <c r="S513" i="1"/>
  <c r="T513" i="1"/>
  <c r="W513" i="1"/>
  <c r="Y513" i="1" s="1"/>
  <c r="S514" i="1"/>
  <c r="T514" i="1"/>
  <c r="W514" i="1"/>
  <c r="S515" i="1"/>
  <c r="T515" i="1"/>
  <c r="W515" i="1"/>
  <c r="S516" i="1"/>
  <c r="T516" i="1"/>
  <c r="W516" i="1"/>
  <c r="X516" i="1" s="1"/>
  <c r="S517" i="1"/>
  <c r="T517" i="1"/>
  <c r="W517" i="1"/>
  <c r="Y517" i="1" s="1"/>
  <c r="S518" i="1"/>
  <c r="T518" i="1"/>
  <c r="W518" i="1"/>
  <c r="Y518" i="1" s="1"/>
  <c r="S519" i="1"/>
  <c r="T519" i="1"/>
  <c r="W519" i="1"/>
  <c r="Y519" i="1" s="1"/>
  <c r="S520" i="1"/>
  <c r="T520" i="1"/>
  <c r="W520" i="1"/>
  <c r="Y520" i="1" s="1"/>
  <c r="S521" i="1"/>
  <c r="T521" i="1"/>
  <c r="W521" i="1"/>
  <c r="S522" i="1"/>
  <c r="T522" i="1"/>
  <c r="W522" i="1"/>
  <c r="X522" i="1" s="1"/>
  <c r="S523" i="1"/>
  <c r="T523" i="1"/>
  <c r="W523" i="1"/>
  <c r="Y523" i="1" s="1"/>
  <c r="S524" i="1"/>
  <c r="T524" i="1"/>
  <c r="W524" i="1"/>
  <c r="S525" i="1"/>
  <c r="T525" i="1"/>
  <c r="W525" i="1"/>
  <c r="Z525" i="1" s="1"/>
  <c r="S526" i="1"/>
  <c r="T526" i="1"/>
  <c r="W526" i="1"/>
  <c r="X526" i="1" s="1"/>
  <c r="S527" i="1"/>
  <c r="T527" i="1"/>
  <c r="W527" i="1"/>
  <c r="Y527" i="1" s="1"/>
  <c r="S528" i="1"/>
  <c r="T528" i="1"/>
  <c r="W528" i="1"/>
  <c r="Y528" i="1" s="1"/>
  <c r="S529" i="1"/>
  <c r="T529" i="1"/>
  <c r="W529" i="1"/>
  <c r="S530" i="1"/>
  <c r="T530" i="1"/>
  <c r="W530" i="1"/>
  <c r="X530" i="1" s="1"/>
  <c r="S531" i="1"/>
  <c r="T531" i="1"/>
  <c r="W531" i="1"/>
  <c r="Y531" i="1" s="1"/>
  <c r="S532" i="1"/>
  <c r="T532" i="1"/>
  <c r="W532" i="1"/>
  <c r="Z532" i="1" s="1"/>
  <c r="S533" i="1"/>
  <c r="T533" i="1"/>
  <c r="W533" i="1"/>
  <c r="Y533" i="1" s="1"/>
  <c r="S534" i="1"/>
  <c r="T534" i="1"/>
  <c r="W534" i="1"/>
  <c r="Y534" i="1" s="1"/>
  <c r="S535" i="1"/>
  <c r="T535" i="1"/>
  <c r="W535" i="1"/>
  <c r="Y535" i="1" s="1"/>
  <c r="S536" i="1"/>
  <c r="T536" i="1"/>
  <c r="W536" i="1"/>
  <c r="S537" i="1"/>
  <c r="T537" i="1"/>
  <c r="W537" i="1"/>
  <c r="S538" i="1"/>
  <c r="T538" i="1"/>
  <c r="W538" i="1"/>
  <c r="Y538" i="1" s="1"/>
  <c r="S539" i="1"/>
  <c r="T539" i="1"/>
  <c r="W539" i="1"/>
  <c r="Y539" i="1" s="1"/>
  <c r="S540" i="1"/>
  <c r="T540" i="1"/>
  <c r="W540" i="1"/>
  <c r="S541" i="1"/>
  <c r="T541" i="1"/>
  <c r="W541" i="1"/>
  <c r="Z541" i="1" s="1"/>
  <c r="S542" i="1"/>
  <c r="T542" i="1"/>
  <c r="W542" i="1"/>
  <c r="X542" i="1" s="1"/>
  <c r="S543" i="1"/>
  <c r="T543" i="1"/>
  <c r="W543" i="1"/>
  <c r="Y543" i="1" s="1"/>
  <c r="S544" i="1"/>
  <c r="T544" i="1"/>
  <c r="W544" i="1"/>
  <c r="Y544" i="1" s="1"/>
  <c r="S545" i="1"/>
  <c r="T545" i="1"/>
  <c r="W545" i="1"/>
  <c r="Y545" i="1" s="1"/>
  <c r="S546" i="1"/>
  <c r="T546" i="1"/>
  <c r="W546" i="1"/>
  <c r="Y546" i="1" s="1"/>
  <c r="S547" i="1"/>
  <c r="T547" i="1"/>
  <c r="W547" i="1"/>
  <c r="Y547" i="1" s="1"/>
  <c r="S548" i="1"/>
  <c r="T548" i="1"/>
  <c r="W548" i="1"/>
  <c r="X548" i="1" s="1"/>
  <c r="S549" i="1"/>
  <c r="T549" i="1"/>
  <c r="W549" i="1"/>
  <c r="S550" i="1"/>
  <c r="T550" i="1"/>
  <c r="W550" i="1"/>
  <c r="Y550" i="1" s="1"/>
  <c r="S551" i="1"/>
  <c r="T551" i="1"/>
  <c r="W551" i="1"/>
  <c r="S552" i="1"/>
  <c r="T552" i="1"/>
  <c r="W552" i="1"/>
  <c r="Y552" i="1" s="1"/>
  <c r="S553" i="1"/>
  <c r="T553" i="1"/>
  <c r="W553" i="1"/>
  <c r="S554" i="1"/>
  <c r="T554" i="1"/>
  <c r="W554" i="1"/>
  <c r="Y554" i="1" s="1"/>
  <c r="S555" i="1"/>
  <c r="T555" i="1"/>
  <c r="W555" i="1"/>
  <c r="Y555" i="1" s="1"/>
  <c r="S556" i="1"/>
  <c r="T556" i="1"/>
  <c r="W556" i="1"/>
  <c r="S557" i="1"/>
  <c r="T557" i="1"/>
  <c r="W557" i="1"/>
  <c r="Z557" i="1" s="1"/>
  <c r="S558" i="1"/>
  <c r="T558" i="1"/>
  <c r="W558" i="1"/>
  <c r="X558" i="1" s="1"/>
  <c r="S559" i="1"/>
  <c r="T559" i="1"/>
  <c r="W559" i="1"/>
  <c r="Z559" i="1" s="1"/>
  <c r="S560" i="1"/>
  <c r="T560" i="1"/>
  <c r="W560" i="1"/>
  <c r="Y560" i="1" s="1"/>
  <c r="S561" i="1"/>
  <c r="T561" i="1"/>
  <c r="W561" i="1"/>
  <c r="Y561" i="1" s="1"/>
  <c r="S562" i="1"/>
  <c r="T562" i="1"/>
  <c r="W562" i="1"/>
  <c r="X562" i="1" s="1"/>
  <c r="S563" i="1"/>
  <c r="T563" i="1"/>
  <c r="W563" i="1"/>
  <c r="Y563" i="1" s="1"/>
  <c r="S564" i="1"/>
  <c r="T564" i="1"/>
  <c r="W564" i="1"/>
  <c r="X564" i="1" s="1"/>
  <c r="S565" i="1"/>
  <c r="T565" i="1"/>
  <c r="W565" i="1"/>
  <c r="Y565" i="1" s="1"/>
  <c r="S566" i="1"/>
  <c r="T566" i="1"/>
  <c r="W566" i="1"/>
  <c r="S567" i="1"/>
  <c r="T567" i="1"/>
  <c r="W567" i="1"/>
  <c r="Y567" i="1" s="1"/>
  <c r="S568" i="1"/>
  <c r="T568" i="1"/>
  <c r="W568" i="1"/>
  <c r="Y568" i="1" s="1"/>
  <c r="S569" i="1"/>
  <c r="T569" i="1"/>
  <c r="W569" i="1"/>
  <c r="S570" i="1"/>
  <c r="T570" i="1"/>
  <c r="W570" i="1"/>
  <c r="Y570" i="1" s="1"/>
  <c r="S571" i="1"/>
  <c r="T571" i="1"/>
  <c r="W571" i="1"/>
  <c r="Y571" i="1" s="1"/>
  <c r="S572" i="1"/>
  <c r="T572" i="1"/>
  <c r="W572" i="1"/>
  <c r="S573" i="1"/>
  <c r="T573" i="1"/>
  <c r="W573" i="1"/>
  <c r="Z573" i="1" s="1"/>
  <c r="S574" i="1"/>
  <c r="T574" i="1"/>
  <c r="W574" i="1"/>
  <c r="S575" i="1"/>
  <c r="T575" i="1"/>
  <c r="W575" i="1"/>
  <c r="Y575" i="1" s="1"/>
  <c r="S576" i="1"/>
  <c r="T576" i="1"/>
  <c r="W576" i="1"/>
  <c r="Y576" i="1" s="1"/>
  <c r="S577" i="1"/>
  <c r="T577" i="1"/>
  <c r="W577" i="1"/>
  <c r="Y577" i="1" s="1"/>
  <c r="S578" i="1"/>
  <c r="T578" i="1"/>
  <c r="W578" i="1"/>
  <c r="Y578" i="1" s="1"/>
  <c r="S579" i="1"/>
  <c r="T579" i="1"/>
  <c r="W579" i="1"/>
  <c r="Y579" i="1" s="1"/>
  <c r="S580" i="1"/>
  <c r="T580" i="1"/>
  <c r="W580" i="1"/>
  <c r="S581" i="1"/>
  <c r="T581" i="1"/>
  <c r="W581" i="1"/>
  <c r="Y581" i="1" s="1"/>
  <c r="S582" i="1"/>
  <c r="T582" i="1"/>
  <c r="W582" i="1"/>
  <c r="Y582" i="1" s="1"/>
  <c r="S583" i="1"/>
  <c r="T583" i="1"/>
  <c r="W583" i="1"/>
  <c r="Y583" i="1" s="1"/>
  <c r="S584" i="1"/>
  <c r="T584" i="1"/>
  <c r="W584" i="1"/>
  <c r="Y584" i="1" s="1"/>
  <c r="S585" i="1"/>
  <c r="T585" i="1"/>
  <c r="W585" i="1"/>
  <c r="S586" i="1"/>
  <c r="T586" i="1"/>
  <c r="W586" i="1"/>
  <c r="Y586" i="1" s="1"/>
  <c r="S587" i="1"/>
  <c r="T587" i="1"/>
  <c r="W587" i="1"/>
  <c r="Y587" i="1" s="1"/>
  <c r="S588" i="1"/>
  <c r="T588" i="1"/>
  <c r="W588" i="1"/>
  <c r="S589" i="1"/>
  <c r="T589" i="1"/>
  <c r="W589" i="1"/>
  <c r="Z589" i="1" s="1"/>
  <c r="S590" i="1"/>
  <c r="T590" i="1"/>
  <c r="W590" i="1"/>
  <c r="X590" i="1" s="1"/>
  <c r="S591" i="1"/>
  <c r="T591" i="1"/>
  <c r="W591" i="1"/>
  <c r="Y591" i="1" s="1"/>
  <c r="S592" i="1"/>
  <c r="T592" i="1"/>
  <c r="W592" i="1"/>
  <c r="Y592" i="1" s="1"/>
  <c r="S593" i="1"/>
  <c r="T593" i="1"/>
  <c r="W593" i="1"/>
  <c r="S594" i="1"/>
  <c r="T594" i="1"/>
  <c r="W594" i="1"/>
  <c r="X594" i="1" s="1"/>
  <c r="S595" i="1"/>
  <c r="T595" i="1"/>
  <c r="W595" i="1"/>
  <c r="S596" i="1"/>
  <c r="T596" i="1"/>
  <c r="W596" i="1"/>
  <c r="X596" i="1" s="1"/>
  <c r="S597" i="1"/>
  <c r="T597" i="1"/>
  <c r="W597" i="1"/>
  <c r="Y597" i="1" s="1"/>
  <c r="S598" i="1"/>
  <c r="T598" i="1"/>
  <c r="W598" i="1"/>
  <c r="X598" i="1" s="1"/>
  <c r="S599" i="1"/>
  <c r="T599" i="1"/>
  <c r="W599" i="1"/>
  <c r="Y599" i="1" s="1"/>
  <c r="S600" i="1"/>
  <c r="T600" i="1"/>
  <c r="W600" i="1"/>
  <c r="S601" i="1"/>
  <c r="T601" i="1"/>
  <c r="W601" i="1"/>
  <c r="S602" i="1"/>
  <c r="T602" i="1"/>
  <c r="W602" i="1"/>
  <c r="Y602" i="1" s="1"/>
  <c r="S603" i="1"/>
  <c r="T603" i="1"/>
  <c r="W603" i="1"/>
  <c r="S604" i="1"/>
  <c r="T604" i="1"/>
  <c r="W604" i="1"/>
  <c r="X604" i="1" s="1"/>
  <c r="S605" i="1"/>
  <c r="T605" i="1"/>
  <c r="W605" i="1"/>
  <c r="Y605" i="1" s="1"/>
  <c r="S606" i="1"/>
  <c r="T606" i="1"/>
  <c r="W606" i="1"/>
  <c r="Y606" i="1" s="1"/>
  <c r="S607" i="1"/>
  <c r="T607" i="1"/>
  <c r="W607" i="1"/>
  <c r="S608" i="1"/>
  <c r="T608" i="1"/>
  <c r="W608" i="1"/>
  <c r="S609" i="1"/>
  <c r="T609" i="1"/>
  <c r="W609" i="1"/>
  <c r="S610" i="1"/>
  <c r="T610" i="1"/>
  <c r="W610" i="1"/>
  <c r="Y610" i="1" s="1"/>
  <c r="S611" i="1"/>
  <c r="T611" i="1"/>
  <c r="W611" i="1"/>
  <c r="Z611" i="1" s="1"/>
  <c r="S612" i="1"/>
  <c r="T612" i="1"/>
  <c r="W612" i="1"/>
  <c r="Z612" i="1" s="1"/>
  <c r="S613" i="1"/>
  <c r="T613" i="1"/>
  <c r="W613" i="1"/>
  <c r="Y613" i="1" s="1"/>
  <c r="S614" i="1"/>
  <c r="T614" i="1"/>
  <c r="W614" i="1"/>
  <c r="Y614" i="1" s="1"/>
  <c r="S615" i="1"/>
  <c r="T615" i="1"/>
  <c r="W615" i="1"/>
  <c r="X615" i="1" s="1"/>
  <c r="S616" i="1"/>
  <c r="T616" i="1"/>
  <c r="W616" i="1"/>
  <c r="Z616" i="1" s="1"/>
  <c r="S617" i="1"/>
  <c r="T617" i="1"/>
  <c r="W617" i="1"/>
  <c r="X617" i="1" s="1"/>
  <c r="S618" i="1"/>
  <c r="T618" i="1"/>
  <c r="W618" i="1"/>
  <c r="S619" i="1"/>
  <c r="T619" i="1"/>
  <c r="W619" i="1"/>
  <c r="Y619" i="1" s="1"/>
  <c r="S620" i="1"/>
  <c r="T620" i="1"/>
  <c r="W620" i="1"/>
  <c r="Y620" i="1" s="1"/>
  <c r="S621" i="1"/>
  <c r="T621" i="1"/>
  <c r="W621" i="1"/>
  <c r="Y621" i="1" s="1"/>
  <c r="S622" i="1"/>
  <c r="T622" i="1"/>
  <c r="W622" i="1"/>
  <c r="Z622" i="1" s="1"/>
  <c r="S623" i="1"/>
  <c r="T623" i="1"/>
  <c r="W623" i="1"/>
  <c r="S624" i="1"/>
  <c r="T624" i="1"/>
  <c r="W624" i="1"/>
  <c r="Z624" i="1" s="1"/>
  <c r="S625" i="1"/>
  <c r="T625" i="1"/>
  <c r="W625" i="1"/>
  <c r="X625" i="1" s="1"/>
  <c r="S626" i="1"/>
  <c r="T626" i="1"/>
  <c r="W626" i="1"/>
  <c r="Y626" i="1" s="1"/>
  <c r="S627" i="1"/>
  <c r="T627" i="1"/>
  <c r="W627" i="1"/>
  <c r="Y627" i="1" s="1"/>
  <c r="S628" i="1"/>
  <c r="T628" i="1"/>
  <c r="W628" i="1"/>
  <c r="S629" i="1"/>
  <c r="T629" i="1"/>
  <c r="W629" i="1"/>
  <c r="S630" i="1"/>
  <c r="T630" i="1"/>
  <c r="W630" i="1"/>
  <c r="S631" i="1"/>
  <c r="T631" i="1"/>
  <c r="W631" i="1"/>
  <c r="S632" i="1"/>
  <c r="T632" i="1"/>
  <c r="W632" i="1"/>
  <c r="Z632" i="1" s="1"/>
  <c r="S633" i="1"/>
  <c r="T633" i="1"/>
  <c r="W633" i="1"/>
  <c r="S634" i="1"/>
  <c r="T634" i="1"/>
  <c r="W634" i="1"/>
  <c r="S635" i="1"/>
  <c r="T635" i="1"/>
  <c r="W635" i="1"/>
  <c r="Y635" i="1" s="1"/>
  <c r="S636" i="1"/>
  <c r="T636" i="1"/>
  <c r="W636" i="1"/>
  <c r="S637" i="1"/>
  <c r="T637" i="1"/>
  <c r="W637" i="1"/>
  <c r="X637" i="1" s="1"/>
  <c r="S638" i="1"/>
  <c r="T638" i="1"/>
  <c r="W638" i="1"/>
  <c r="S639" i="1"/>
  <c r="T639" i="1"/>
  <c r="W639" i="1"/>
  <c r="Y639" i="1" s="1"/>
  <c r="S640" i="1"/>
  <c r="T640" i="1"/>
  <c r="W640" i="1"/>
  <c r="Z640" i="1" s="1"/>
  <c r="S641" i="1"/>
  <c r="T641" i="1"/>
  <c r="W641" i="1"/>
  <c r="S642" i="1"/>
  <c r="T642" i="1"/>
  <c r="W642" i="1"/>
  <c r="S643" i="1"/>
  <c r="T643" i="1"/>
  <c r="W643" i="1"/>
  <c r="Y643" i="1" s="1"/>
  <c r="S644" i="1"/>
  <c r="T644" i="1"/>
  <c r="W644" i="1"/>
  <c r="Z644" i="1" s="1"/>
  <c r="S645" i="1"/>
  <c r="T645" i="1"/>
  <c r="W645" i="1"/>
  <c r="X645" i="1" s="1"/>
  <c r="S646" i="1"/>
  <c r="T646" i="1"/>
  <c r="W646" i="1"/>
  <c r="S647" i="1"/>
  <c r="T647" i="1"/>
  <c r="W647" i="1"/>
  <c r="S648" i="1"/>
  <c r="T648" i="1"/>
  <c r="W648" i="1"/>
  <c r="Z648" i="1" s="1"/>
  <c r="S649" i="1"/>
  <c r="T649" i="1"/>
  <c r="W649" i="1"/>
  <c r="X649" i="1" s="1"/>
  <c r="S650" i="1"/>
  <c r="T650" i="1"/>
  <c r="W650" i="1"/>
  <c r="S651" i="1"/>
  <c r="T651" i="1"/>
  <c r="W651" i="1"/>
  <c r="Y651" i="1" s="1"/>
  <c r="S652" i="1"/>
  <c r="T652" i="1"/>
  <c r="W652" i="1"/>
  <c r="S653" i="1"/>
  <c r="T653" i="1"/>
  <c r="W653" i="1"/>
  <c r="X653" i="1" s="1"/>
  <c r="S654" i="1"/>
  <c r="T654" i="1"/>
  <c r="W654" i="1"/>
  <c r="S655" i="1"/>
  <c r="T655" i="1"/>
  <c r="W655" i="1"/>
  <c r="Y655" i="1" s="1"/>
  <c r="S656" i="1"/>
  <c r="T656" i="1"/>
  <c r="W656" i="1"/>
  <c r="Z656" i="1" s="1"/>
  <c r="S657" i="1"/>
  <c r="T657" i="1"/>
  <c r="W657" i="1"/>
  <c r="Z657" i="1" s="1"/>
  <c r="S658" i="1"/>
  <c r="T658" i="1"/>
  <c r="W658" i="1"/>
  <c r="S659" i="1"/>
  <c r="T659" i="1"/>
  <c r="W659" i="1"/>
  <c r="Y659" i="1" s="1"/>
  <c r="S660" i="1"/>
  <c r="T660" i="1"/>
  <c r="W660" i="1"/>
  <c r="Z660" i="1" s="1"/>
  <c r="S661" i="1"/>
  <c r="T661" i="1"/>
  <c r="W661" i="1"/>
  <c r="Z661" i="1" s="1"/>
  <c r="S662" i="1"/>
  <c r="T662" i="1"/>
  <c r="W662" i="1"/>
  <c r="S663" i="1"/>
  <c r="T663" i="1"/>
  <c r="W663" i="1"/>
  <c r="S664" i="1"/>
  <c r="T664" i="1"/>
  <c r="W664" i="1"/>
  <c r="Z664" i="1" s="1"/>
  <c r="S665" i="1"/>
  <c r="T665" i="1"/>
  <c r="W665" i="1"/>
  <c r="X665" i="1" s="1"/>
  <c r="S666" i="1"/>
  <c r="T666" i="1"/>
  <c r="W666" i="1"/>
  <c r="S667" i="1"/>
  <c r="T667" i="1"/>
  <c r="W667" i="1"/>
  <c r="Y667" i="1" s="1"/>
  <c r="S668" i="1"/>
  <c r="T668" i="1"/>
  <c r="W668" i="1"/>
  <c r="Z668" i="1" s="1"/>
  <c r="S669" i="1"/>
  <c r="T669" i="1"/>
  <c r="W669" i="1"/>
  <c r="X669" i="1" s="1"/>
  <c r="S670" i="1"/>
  <c r="T670" i="1"/>
  <c r="W670" i="1"/>
  <c r="S671" i="1"/>
  <c r="T671" i="1"/>
  <c r="W671" i="1"/>
  <c r="Y671" i="1" s="1"/>
  <c r="S672" i="1"/>
  <c r="T672" i="1"/>
  <c r="W672" i="1"/>
  <c r="Z672" i="1" s="1"/>
  <c r="S673" i="1"/>
  <c r="T673" i="1"/>
  <c r="W673" i="1"/>
  <c r="X673" i="1" s="1"/>
  <c r="S674" i="1"/>
  <c r="T674" i="1"/>
  <c r="W674" i="1"/>
  <c r="S675" i="1"/>
  <c r="T675" i="1"/>
  <c r="W675" i="1"/>
  <c r="Y675" i="1" s="1"/>
  <c r="S676" i="1"/>
  <c r="T676" i="1"/>
  <c r="W676" i="1"/>
  <c r="Z676" i="1" s="1"/>
  <c r="S677" i="1"/>
  <c r="T677" i="1"/>
  <c r="W677" i="1"/>
  <c r="S678" i="1"/>
  <c r="T678" i="1"/>
  <c r="W678" i="1"/>
  <c r="S679" i="1"/>
  <c r="T679" i="1"/>
  <c r="W679" i="1"/>
  <c r="S680" i="1"/>
  <c r="T680" i="1"/>
  <c r="W680" i="1"/>
  <c r="Z680" i="1" s="1"/>
  <c r="S681" i="1"/>
  <c r="T681" i="1"/>
  <c r="W681" i="1"/>
  <c r="Y681" i="1" s="1"/>
  <c r="S682" i="1"/>
  <c r="T682" i="1"/>
  <c r="W682" i="1"/>
  <c r="S683" i="1"/>
  <c r="T683" i="1"/>
  <c r="W683" i="1"/>
  <c r="Y683" i="1" s="1"/>
  <c r="S684" i="1"/>
  <c r="T684" i="1"/>
  <c r="W684" i="1"/>
  <c r="Z684" i="1" s="1"/>
  <c r="S685" i="1"/>
  <c r="T685" i="1"/>
  <c r="W685" i="1"/>
  <c r="X685" i="1" s="1"/>
  <c r="S686" i="1"/>
  <c r="T686" i="1"/>
  <c r="W686" i="1"/>
  <c r="S687" i="1"/>
  <c r="T687" i="1"/>
  <c r="W687" i="1"/>
  <c r="Y687" i="1" s="1"/>
  <c r="S688" i="1"/>
  <c r="T688" i="1"/>
  <c r="W688" i="1"/>
  <c r="S689" i="1"/>
  <c r="T689" i="1"/>
  <c r="W689" i="1"/>
  <c r="X689" i="1" s="1"/>
  <c r="S690" i="1"/>
  <c r="T690" i="1"/>
  <c r="W690" i="1"/>
  <c r="S691" i="1"/>
  <c r="T691" i="1"/>
  <c r="W691" i="1"/>
  <c r="Y691" i="1" s="1"/>
  <c r="S692" i="1"/>
  <c r="T692" i="1"/>
  <c r="W692" i="1"/>
  <c r="Z692" i="1" s="1"/>
  <c r="S693" i="1"/>
  <c r="T693" i="1"/>
  <c r="W693" i="1"/>
  <c r="Z693" i="1" s="1"/>
  <c r="S694" i="1"/>
  <c r="T694" i="1"/>
  <c r="W694" i="1"/>
  <c r="S695" i="1"/>
  <c r="T695" i="1"/>
  <c r="W695" i="1"/>
  <c r="S696" i="1"/>
  <c r="T696" i="1"/>
  <c r="W696" i="1"/>
  <c r="Z696" i="1" s="1"/>
  <c r="S697" i="1"/>
  <c r="T697" i="1"/>
  <c r="W697" i="1"/>
  <c r="S698" i="1"/>
  <c r="T698" i="1"/>
  <c r="W698" i="1"/>
  <c r="S699" i="1"/>
  <c r="T699" i="1"/>
  <c r="W699" i="1"/>
  <c r="Y699" i="1" s="1"/>
  <c r="S700" i="1"/>
  <c r="T700" i="1"/>
  <c r="W700" i="1"/>
  <c r="S701" i="1"/>
  <c r="T701" i="1"/>
  <c r="W701" i="1"/>
  <c r="X701" i="1" s="1"/>
  <c r="S702" i="1"/>
  <c r="T702" i="1"/>
  <c r="W702" i="1"/>
  <c r="S703" i="1"/>
  <c r="T703" i="1"/>
  <c r="W703" i="1"/>
  <c r="Y703" i="1" s="1"/>
  <c r="S704" i="1"/>
  <c r="T704" i="1"/>
  <c r="W704" i="1"/>
  <c r="Z704" i="1" s="1"/>
  <c r="S705" i="1"/>
  <c r="T705" i="1"/>
  <c r="W705" i="1"/>
  <c r="X705" i="1" s="1"/>
  <c r="S706" i="1"/>
  <c r="T706" i="1"/>
  <c r="W706" i="1"/>
  <c r="S707" i="1"/>
  <c r="T707" i="1"/>
  <c r="W707" i="1"/>
  <c r="Y707" i="1" s="1"/>
  <c r="S708" i="1"/>
  <c r="T708" i="1"/>
  <c r="W708" i="1"/>
  <c r="Z708" i="1" s="1"/>
  <c r="S709" i="1"/>
  <c r="T709" i="1"/>
  <c r="W709" i="1"/>
  <c r="S710" i="1"/>
  <c r="T710" i="1"/>
  <c r="W710" i="1"/>
  <c r="S711" i="1"/>
  <c r="T711" i="1"/>
  <c r="W711" i="1"/>
  <c r="S712" i="1"/>
  <c r="T712" i="1"/>
  <c r="W712" i="1"/>
  <c r="Z712" i="1" s="1"/>
  <c r="S713" i="1"/>
  <c r="T713" i="1"/>
  <c r="W713" i="1"/>
  <c r="S714" i="1"/>
  <c r="T714" i="1"/>
  <c r="W714" i="1"/>
  <c r="S715" i="1"/>
  <c r="T715" i="1"/>
  <c r="W715" i="1"/>
  <c r="Y715" i="1" s="1"/>
  <c r="S716" i="1"/>
  <c r="T716" i="1"/>
  <c r="W716" i="1"/>
  <c r="Z716" i="1" s="1"/>
  <c r="S717" i="1"/>
  <c r="T717" i="1"/>
  <c r="W717" i="1"/>
  <c r="Z717" i="1" s="1"/>
  <c r="S718" i="1"/>
  <c r="T718" i="1"/>
  <c r="W718" i="1"/>
  <c r="S719" i="1"/>
  <c r="T719" i="1"/>
  <c r="W719" i="1"/>
  <c r="Y719" i="1" s="1"/>
  <c r="S720" i="1"/>
  <c r="T720" i="1"/>
  <c r="W720" i="1"/>
  <c r="Z720" i="1" s="1"/>
  <c r="S721" i="1"/>
  <c r="T721" i="1"/>
  <c r="W721" i="1"/>
  <c r="X721" i="1" s="1"/>
  <c r="S722" i="1"/>
  <c r="T722" i="1"/>
  <c r="W722" i="1"/>
  <c r="S723" i="1"/>
  <c r="T723" i="1"/>
  <c r="W723" i="1"/>
  <c r="Y723" i="1" s="1"/>
  <c r="S724" i="1"/>
  <c r="T724" i="1"/>
  <c r="W724" i="1"/>
  <c r="S725" i="1"/>
  <c r="T725" i="1"/>
  <c r="W725" i="1"/>
  <c r="S726" i="1"/>
  <c r="T726" i="1"/>
  <c r="W726" i="1"/>
  <c r="S727" i="1"/>
  <c r="T727" i="1"/>
  <c r="W727" i="1"/>
  <c r="S728" i="1"/>
  <c r="T728" i="1"/>
  <c r="W728" i="1"/>
  <c r="S729" i="1"/>
  <c r="T729" i="1"/>
  <c r="W729" i="1"/>
  <c r="S730" i="1"/>
  <c r="T730" i="1"/>
  <c r="W730" i="1"/>
  <c r="S731" i="1"/>
  <c r="T731" i="1"/>
  <c r="W731" i="1"/>
  <c r="Y731" i="1" s="1"/>
  <c r="S732" i="1"/>
  <c r="T732" i="1"/>
  <c r="W732" i="1"/>
  <c r="Z732" i="1" s="1"/>
  <c r="S733" i="1"/>
  <c r="T733" i="1"/>
  <c r="W733" i="1"/>
  <c r="S734" i="1"/>
  <c r="T734" i="1"/>
  <c r="W734" i="1"/>
  <c r="S735" i="1"/>
  <c r="T735" i="1"/>
  <c r="W735" i="1"/>
  <c r="Y735" i="1" s="1"/>
  <c r="S736" i="1"/>
  <c r="T736" i="1"/>
  <c r="W736" i="1"/>
  <c r="Z736" i="1" s="1"/>
  <c r="S737" i="1"/>
  <c r="T737" i="1"/>
  <c r="W737" i="1"/>
  <c r="X737" i="1" s="1"/>
  <c r="S738" i="1"/>
  <c r="T738" i="1"/>
  <c r="W738" i="1"/>
  <c r="S739" i="1"/>
  <c r="T739" i="1"/>
  <c r="W739" i="1"/>
  <c r="Y739" i="1" s="1"/>
  <c r="S740" i="1"/>
  <c r="T740" i="1"/>
  <c r="W740" i="1"/>
  <c r="Z740" i="1" s="1"/>
  <c r="S741" i="1"/>
  <c r="T741" i="1"/>
  <c r="W741" i="1"/>
  <c r="X741" i="1" s="1"/>
  <c r="S742" i="1"/>
  <c r="T742" i="1"/>
  <c r="W742" i="1"/>
  <c r="S743" i="1"/>
  <c r="T743" i="1"/>
  <c r="W743" i="1"/>
  <c r="S744" i="1"/>
  <c r="T744" i="1"/>
  <c r="W744" i="1"/>
  <c r="S745" i="1"/>
  <c r="T745" i="1"/>
  <c r="W745" i="1"/>
  <c r="S746" i="1"/>
  <c r="T746" i="1"/>
  <c r="W746" i="1"/>
  <c r="S747" i="1"/>
  <c r="T747" i="1"/>
  <c r="W747" i="1"/>
  <c r="Y747" i="1" s="1"/>
  <c r="S748" i="1"/>
  <c r="T748" i="1"/>
  <c r="W748" i="1"/>
  <c r="Z748" i="1" s="1"/>
  <c r="S749" i="1"/>
  <c r="T749" i="1"/>
  <c r="W749" i="1"/>
  <c r="Z749" i="1" s="1"/>
  <c r="S750" i="1"/>
  <c r="T750" i="1"/>
  <c r="W750" i="1"/>
  <c r="S751" i="1"/>
  <c r="T751" i="1"/>
  <c r="W751" i="1"/>
  <c r="Y751" i="1" s="1"/>
  <c r="S752" i="1"/>
  <c r="T752" i="1"/>
  <c r="W752" i="1"/>
  <c r="Z752" i="1" s="1"/>
  <c r="S753" i="1"/>
  <c r="T753" i="1"/>
  <c r="W753" i="1"/>
  <c r="S754" i="1"/>
  <c r="T754" i="1"/>
  <c r="W754" i="1"/>
  <c r="S755" i="1"/>
  <c r="T755" i="1"/>
  <c r="W755" i="1"/>
  <c r="Y755" i="1" s="1"/>
  <c r="S756" i="1"/>
  <c r="T756" i="1"/>
  <c r="W756" i="1"/>
  <c r="Z756" i="1" s="1"/>
  <c r="S757" i="1"/>
  <c r="T757" i="1"/>
  <c r="W757" i="1"/>
  <c r="X757" i="1" s="1"/>
  <c r="S758" i="1"/>
  <c r="T758" i="1"/>
  <c r="W758" i="1"/>
  <c r="S759" i="1"/>
  <c r="T759" i="1"/>
  <c r="W759" i="1"/>
  <c r="S760" i="1"/>
  <c r="T760" i="1"/>
  <c r="W760" i="1"/>
  <c r="S761" i="1"/>
  <c r="T761" i="1"/>
  <c r="W761" i="1"/>
  <c r="X761" i="1" s="1"/>
  <c r="S762" i="1"/>
  <c r="T762" i="1"/>
  <c r="W762" i="1"/>
  <c r="S763" i="1"/>
  <c r="T763" i="1"/>
  <c r="W763" i="1"/>
  <c r="Y763" i="1" s="1"/>
  <c r="S764" i="1"/>
  <c r="T764" i="1"/>
  <c r="W764" i="1"/>
  <c r="Z764" i="1" s="1"/>
  <c r="S765" i="1"/>
  <c r="T765" i="1"/>
  <c r="W765" i="1"/>
  <c r="X765" i="1" s="1"/>
  <c r="S766" i="1"/>
  <c r="T766" i="1"/>
  <c r="W766" i="1"/>
  <c r="S767" i="1"/>
  <c r="T767" i="1"/>
  <c r="W767" i="1"/>
  <c r="Y767" i="1" s="1"/>
  <c r="S768" i="1"/>
  <c r="T768" i="1"/>
  <c r="W768" i="1"/>
  <c r="Z768" i="1" s="1"/>
  <c r="S769" i="1"/>
  <c r="T769" i="1"/>
  <c r="W769" i="1"/>
  <c r="S770" i="1"/>
  <c r="T770" i="1"/>
  <c r="W770" i="1"/>
  <c r="S771" i="1"/>
  <c r="T771" i="1"/>
  <c r="W771" i="1"/>
  <c r="Y771" i="1" s="1"/>
  <c r="S772" i="1"/>
  <c r="T772" i="1"/>
  <c r="W772" i="1"/>
  <c r="Z772" i="1" s="1"/>
  <c r="S773" i="1"/>
  <c r="T773" i="1"/>
  <c r="W773" i="1"/>
  <c r="X773" i="1" s="1"/>
  <c r="S774" i="1"/>
  <c r="T774" i="1"/>
  <c r="W774" i="1"/>
  <c r="S775" i="1"/>
  <c r="T775" i="1"/>
  <c r="W775" i="1"/>
  <c r="S776" i="1"/>
  <c r="T776" i="1"/>
  <c r="W776" i="1"/>
  <c r="S777" i="1"/>
  <c r="T777" i="1"/>
  <c r="W777" i="1"/>
  <c r="X777" i="1" s="1"/>
  <c r="S778" i="1"/>
  <c r="T778" i="1"/>
  <c r="W778" i="1"/>
  <c r="S779" i="1"/>
  <c r="T779" i="1"/>
  <c r="W779" i="1"/>
  <c r="Y779" i="1" s="1"/>
  <c r="S780" i="1"/>
  <c r="T780" i="1"/>
  <c r="W780" i="1"/>
  <c r="S781" i="1"/>
  <c r="T781" i="1"/>
  <c r="W781" i="1"/>
  <c r="X781" i="1" s="1"/>
  <c r="S782" i="1"/>
  <c r="T782" i="1"/>
  <c r="W782" i="1"/>
  <c r="S783" i="1"/>
  <c r="T783" i="1"/>
  <c r="W783" i="1"/>
  <c r="Y783" i="1" s="1"/>
  <c r="S784" i="1"/>
  <c r="T784" i="1"/>
  <c r="W784" i="1"/>
  <c r="Z784" i="1" s="1"/>
  <c r="S785" i="1"/>
  <c r="T785" i="1"/>
  <c r="W785" i="1"/>
  <c r="S786" i="1"/>
  <c r="T786" i="1"/>
  <c r="W786" i="1"/>
  <c r="S787" i="1"/>
  <c r="T787" i="1"/>
  <c r="W787" i="1"/>
  <c r="Y787" i="1" s="1"/>
  <c r="S788" i="1"/>
  <c r="T788" i="1"/>
  <c r="W788" i="1"/>
  <c r="Z788" i="1" s="1"/>
  <c r="S789" i="1"/>
  <c r="T789" i="1"/>
  <c r="W789" i="1"/>
  <c r="Z789" i="1" s="1"/>
  <c r="S790" i="1"/>
  <c r="T790" i="1"/>
  <c r="W790" i="1"/>
  <c r="Y790" i="1" s="1"/>
  <c r="S791" i="1"/>
  <c r="T791" i="1"/>
  <c r="W791" i="1"/>
  <c r="X791" i="1" s="1"/>
  <c r="S792" i="1"/>
  <c r="T792" i="1"/>
  <c r="W792" i="1"/>
  <c r="S793" i="1"/>
  <c r="T793" i="1"/>
  <c r="W793" i="1"/>
  <c r="X793" i="1" s="1"/>
  <c r="S794" i="1"/>
  <c r="T794" i="1"/>
  <c r="W794" i="1"/>
  <c r="Y794" i="1" s="1"/>
  <c r="S795" i="1"/>
  <c r="T795" i="1"/>
  <c r="W795" i="1"/>
  <c r="Z795" i="1" s="1"/>
  <c r="S796" i="1"/>
  <c r="T796" i="1"/>
  <c r="W796" i="1"/>
  <c r="S797" i="1"/>
  <c r="T797" i="1"/>
  <c r="W797" i="1"/>
  <c r="S798" i="1"/>
  <c r="T798" i="1"/>
  <c r="W798" i="1"/>
  <c r="Y798" i="1" s="1"/>
  <c r="S799" i="1"/>
  <c r="T799" i="1"/>
  <c r="W799" i="1"/>
  <c r="X799" i="1" s="1"/>
  <c r="S800" i="1"/>
  <c r="T800" i="1"/>
  <c r="W800" i="1"/>
  <c r="S801" i="1"/>
  <c r="T801" i="1"/>
  <c r="W801" i="1"/>
  <c r="S802" i="1"/>
  <c r="T802" i="1"/>
  <c r="W802" i="1"/>
  <c r="Y802" i="1" s="1"/>
  <c r="S803" i="1"/>
  <c r="T803" i="1"/>
  <c r="W803" i="1"/>
  <c r="Z803" i="1" s="1"/>
  <c r="S804" i="1"/>
  <c r="T804" i="1"/>
  <c r="W804" i="1"/>
  <c r="S805" i="1"/>
  <c r="T805" i="1"/>
  <c r="W805" i="1"/>
  <c r="S806" i="1"/>
  <c r="T806" i="1"/>
  <c r="W806" i="1"/>
  <c r="Y806" i="1" s="1"/>
  <c r="S807" i="1"/>
  <c r="T807" i="1"/>
  <c r="W807" i="1"/>
  <c r="X807" i="1" s="1"/>
  <c r="S808" i="1"/>
  <c r="T808" i="1"/>
  <c r="W808" i="1"/>
  <c r="S809" i="1"/>
  <c r="T809" i="1"/>
  <c r="W809" i="1"/>
  <c r="X809" i="1" s="1"/>
  <c r="S810" i="1"/>
  <c r="T810" i="1"/>
  <c r="W810" i="1"/>
  <c r="Y810" i="1" s="1"/>
  <c r="S811" i="1"/>
  <c r="T811" i="1"/>
  <c r="W811" i="1"/>
  <c r="Z811" i="1" s="1"/>
  <c r="S812" i="1"/>
  <c r="T812" i="1"/>
  <c r="W812" i="1"/>
  <c r="S813" i="1"/>
  <c r="T813" i="1"/>
  <c r="W813" i="1"/>
  <c r="S814" i="1"/>
  <c r="T814" i="1"/>
  <c r="W814" i="1"/>
  <c r="Y814" i="1" s="1"/>
  <c r="S815" i="1"/>
  <c r="T815" i="1"/>
  <c r="W815" i="1"/>
  <c r="X815" i="1" s="1"/>
  <c r="S816" i="1"/>
  <c r="T816" i="1"/>
  <c r="W816" i="1"/>
  <c r="S817" i="1"/>
  <c r="T817" i="1"/>
  <c r="W817" i="1"/>
  <c r="S818" i="1"/>
  <c r="T818" i="1"/>
  <c r="W818" i="1"/>
  <c r="Y818" i="1" s="1"/>
  <c r="S819" i="1"/>
  <c r="T819" i="1"/>
  <c r="W819" i="1"/>
  <c r="Z819" i="1" s="1"/>
  <c r="S820" i="1"/>
  <c r="T820" i="1"/>
  <c r="W820" i="1"/>
  <c r="S821" i="1"/>
  <c r="T821" i="1"/>
  <c r="W821" i="1"/>
  <c r="S822" i="1"/>
  <c r="T822" i="1"/>
  <c r="W822" i="1"/>
  <c r="S823" i="1"/>
  <c r="T823" i="1"/>
  <c r="W823" i="1"/>
  <c r="X823" i="1" s="1"/>
  <c r="S824" i="1"/>
  <c r="T824" i="1"/>
  <c r="W824" i="1"/>
  <c r="S825" i="1"/>
  <c r="T825" i="1"/>
  <c r="W825" i="1"/>
  <c r="X825" i="1" s="1"/>
  <c r="S826" i="1"/>
  <c r="T826" i="1"/>
  <c r="W826" i="1"/>
  <c r="Y826" i="1" s="1"/>
  <c r="S827" i="1"/>
  <c r="T827" i="1"/>
  <c r="W827" i="1"/>
  <c r="Z827" i="1" s="1"/>
  <c r="S828" i="1"/>
  <c r="T828" i="1"/>
  <c r="W828" i="1"/>
  <c r="S829" i="1"/>
  <c r="T829" i="1"/>
  <c r="W829" i="1"/>
  <c r="S830" i="1"/>
  <c r="T830" i="1"/>
  <c r="W830" i="1"/>
  <c r="Y830" i="1" s="1"/>
  <c r="S831" i="1"/>
  <c r="T831" i="1"/>
  <c r="W831" i="1"/>
  <c r="X831" i="1" s="1"/>
  <c r="S832" i="1"/>
  <c r="T832" i="1"/>
  <c r="W832" i="1"/>
  <c r="S833" i="1"/>
  <c r="T833" i="1"/>
  <c r="W833" i="1"/>
  <c r="S834" i="1"/>
  <c r="T834" i="1"/>
  <c r="W834" i="1"/>
  <c r="Y834" i="1" s="1"/>
  <c r="S835" i="1"/>
  <c r="T835" i="1"/>
  <c r="W835" i="1"/>
  <c r="Z835" i="1" s="1"/>
  <c r="S836" i="1"/>
  <c r="T836" i="1"/>
  <c r="W836" i="1"/>
  <c r="S837" i="1"/>
  <c r="T837" i="1"/>
  <c r="W837" i="1"/>
  <c r="S838" i="1"/>
  <c r="T838" i="1"/>
  <c r="W838" i="1"/>
  <c r="Y838" i="1" s="1"/>
  <c r="S839" i="1"/>
  <c r="T839" i="1"/>
  <c r="W839" i="1"/>
  <c r="X839" i="1" s="1"/>
  <c r="S840" i="1"/>
  <c r="T840" i="1"/>
  <c r="W840" i="1"/>
  <c r="S841" i="1"/>
  <c r="T841" i="1"/>
  <c r="W841" i="1"/>
  <c r="X841" i="1" s="1"/>
  <c r="S842" i="1"/>
  <c r="T842" i="1"/>
  <c r="W842" i="1"/>
  <c r="Y842" i="1" s="1"/>
  <c r="S843" i="1"/>
  <c r="T843" i="1"/>
  <c r="W843" i="1"/>
  <c r="Z843" i="1" s="1"/>
  <c r="S844" i="1"/>
  <c r="T844" i="1"/>
  <c r="W844" i="1"/>
  <c r="S845" i="1"/>
  <c r="T845" i="1"/>
  <c r="W845" i="1"/>
  <c r="S846" i="1"/>
  <c r="T846" i="1"/>
  <c r="W846" i="1"/>
  <c r="Y846" i="1" s="1"/>
  <c r="S847" i="1"/>
  <c r="T847" i="1"/>
  <c r="W847" i="1"/>
  <c r="X847" i="1" s="1"/>
  <c r="S848" i="1"/>
  <c r="T848" i="1"/>
  <c r="W848" i="1"/>
  <c r="S849" i="1"/>
  <c r="T849" i="1"/>
  <c r="W849" i="1"/>
  <c r="S850" i="1"/>
  <c r="T850" i="1"/>
  <c r="W850" i="1"/>
  <c r="Y850" i="1" s="1"/>
  <c r="S851" i="1"/>
  <c r="T851" i="1"/>
  <c r="W851" i="1"/>
  <c r="Z851" i="1" s="1"/>
  <c r="S852" i="1"/>
  <c r="T852" i="1"/>
  <c r="W852" i="1"/>
  <c r="S853" i="1"/>
  <c r="T853" i="1"/>
  <c r="W853" i="1"/>
  <c r="S854" i="1"/>
  <c r="T854" i="1"/>
  <c r="W854" i="1"/>
  <c r="S855" i="1"/>
  <c r="T855" i="1"/>
  <c r="W855" i="1"/>
  <c r="X855" i="1" s="1"/>
  <c r="S856" i="1"/>
  <c r="T856" i="1"/>
  <c r="W856" i="1"/>
  <c r="S857" i="1"/>
  <c r="T857" i="1"/>
  <c r="W857" i="1"/>
  <c r="X857" i="1" s="1"/>
  <c r="S858" i="1"/>
  <c r="T858" i="1"/>
  <c r="W858" i="1"/>
  <c r="Y858" i="1" s="1"/>
  <c r="S859" i="1"/>
  <c r="T859" i="1"/>
  <c r="W859" i="1"/>
  <c r="S860" i="1"/>
  <c r="T860" i="1"/>
  <c r="W860" i="1"/>
  <c r="S861" i="1"/>
  <c r="T861" i="1"/>
  <c r="W861" i="1"/>
  <c r="S862" i="1"/>
  <c r="T862" i="1"/>
  <c r="W862" i="1"/>
  <c r="X862" i="1" s="1"/>
  <c r="S863" i="1"/>
  <c r="T863" i="1"/>
  <c r="W863" i="1"/>
  <c r="X863" i="1" s="1"/>
  <c r="S864" i="1"/>
  <c r="T864" i="1"/>
  <c r="W864" i="1"/>
  <c r="S865" i="1"/>
  <c r="T865" i="1"/>
  <c r="W865" i="1"/>
  <c r="X865" i="1" s="1"/>
  <c r="S866" i="1"/>
  <c r="T866" i="1"/>
  <c r="W866" i="1"/>
  <c r="Y866" i="1" s="1"/>
  <c r="S867" i="1"/>
  <c r="T867" i="1"/>
  <c r="W867" i="1"/>
  <c r="S868" i="1"/>
  <c r="T868" i="1"/>
  <c r="W868" i="1"/>
  <c r="S869" i="1"/>
  <c r="T869" i="1"/>
  <c r="W869" i="1"/>
  <c r="S870" i="1"/>
  <c r="T870" i="1"/>
  <c r="W870" i="1"/>
  <c r="Y870" i="1" s="1"/>
  <c r="S871" i="1"/>
  <c r="T871" i="1"/>
  <c r="W871" i="1"/>
  <c r="X871" i="1" s="1"/>
  <c r="S872" i="1"/>
  <c r="T872" i="1"/>
  <c r="W872" i="1"/>
  <c r="S873" i="1"/>
  <c r="T873" i="1"/>
  <c r="W873" i="1"/>
  <c r="S874" i="1"/>
  <c r="T874" i="1"/>
  <c r="W874" i="1"/>
  <c r="Y874" i="1" s="1"/>
  <c r="S875" i="1"/>
  <c r="T875" i="1"/>
  <c r="W875" i="1"/>
  <c r="S876" i="1"/>
  <c r="T876" i="1"/>
  <c r="W876" i="1"/>
  <c r="S877" i="1"/>
  <c r="T877" i="1"/>
  <c r="W877" i="1"/>
  <c r="S878" i="1"/>
  <c r="T878" i="1"/>
  <c r="W878" i="1"/>
  <c r="Y878" i="1" s="1"/>
  <c r="S879" i="1"/>
  <c r="T879" i="1"/>
  <c r="W879" i="1"/>
  <c r="X879" i="1" s="1"/>
  <c r="S880" i="1"/>
  <c r="T880" i="1"/>
  <c r="W880" i="1"/>
  <c r="S881" i="1"/>
  <c r="T881" i="1"/>
  <c r="W881" i="1"/>
  <c r="X881" i="1" s="1"/>
  <c r="S882" i="1"/>
  <c r="T882" i="1"/>
  <c r="W882" i="1"/>
  <c r="Y882" i="1" s="1"/>
  <c r="S883" i="1"/>
  <c r="T883" i="1"/>
  <c r="W883" i="1"/>
  <c r="Z883" i="1" s="1"/>
  <c r="S884" i="1"/>
  <c r="T884" i="1"/>
  <c r="W884" i="1"/>
  <c r="S885" i="1"/>
  <c r="T885" i="1"/>
  <c r="W885" i="1"/>
  <c r="S886" i="1"/>
  <c r="T886" i="1"/>
  <c r="W886" i="1"/>
  <c r="Y886" i="1" s="1"/>
  <c r="S887" i="1"/>
  <c r="T887" i="1"/>
  <c r="W887" i="1"/>
  <c r="X887" i="1" s="1"/>
  <c r="S888" i="1"/>
  <c r="T888" i="1"/>
  <c r="W888" i="1"/>
  <c r="S889" i="1"/>
  <c r="T889" i="1"/>
  <c r="W889" i="1"/>
  <c r="S890" i="1"/>
  <c r="T890" i="1"/>
  <c r="W890" i="1"/>
  <c r="Y890" i="1" s="1"/>
  <c r="S891" i="1"/>
  <c r="T891" i="1"/>
  <c r="W891" i="1"/>
  <c r="Z891" i="1" s="1"/>
  <c r="S892" i="1"/>
  <c r="T892" i="1"/>
  <c r="W892" i="1"/>
  <c r="S893" i="1"/>
  <c r="T893" i="1"/>
  <c r="W893" i="1"/>
  <c r="S894" i="1"/>
  <c r="T894" i="1"/>
  <c r="W894" i="1"/>
  <c r="Y894" i="1" s="1"/>
  <c r="S895" i="1"/>
  <c r="T895" i="1"/>
  <c r="W895" i="1"/>
  <c r="X895" i="1" s="1"/>
  <c r="S896" i="1"/>
  <c r="T896" i="1"/>
  <c r="W896" i="1"/>
  <c r="S897" i="1"/>
  <c r="T897" i="1"/>
  <c r="W897" i="1"/>
  <c r="X897" i="1" s="1"/>
  <c r="S898" i="1"/>
  <c r="T898" i="1"/>
  <c r="W898" i="1"/>
  <c r="S899" i="1"/>
  <c r="T899" i="1"/>
  <c r="W899" i="1"/>
  <c r="X899" i="1" s="1"/>
  <c r="S900" i="1"/>
  <c r="T900" i="1"/>
  <c r="W900" i="1"/>
  <c r="S901" i="1"/>
  <c r="T901" i="1"/>
  <c r="W901" i="1"/>
  <c r="X901" i="1" s="1"/>
  <c r="S902" i="1"/>
  <c r="T902" i="1"/>
  <c r="W902" i="1"/>
  <c r="Y902" i="1" s="1"/>
  <c r="S903" i="1"/>
  <c r="T903" i="1"/>
  <c r="W903" i="1"/>
  <c r="S904" i="1"/>
  <c r="T904" i="1"/>
  <c r="W904" i="1"/>
  <c r="S905" i="1"/>
  <c r="T905" i="1"/>
  <c r="W905" i="1"/>
  <c r="S906" i="1"/>
  <c r="T906" i="1"/>
  <c r="W906" i="1"/>
  <c r="Y906" i="1" s="1"/>
  <c r="S907" i="1"/>
  <c r="T907" i="1"/>
  <c r="W907" i="1"/>
  <c r="X907" i="1" s="1"/>
  <c r="S908" i="1"/>
  <c r="T908" i="1"/>
  <c r="W908" i="1"/>
  <c r="S909" i="1"/>
  <c r="T909" i="1"/>
  <c r="W909" i="1"/>
  <c r="X909" i="1" s="1"/>
  <c r="S910" i="1"/>
  <c r="T910" i="1"/>
  <c r="W910" i="1"/>
  <c r="Y910" i="1" s="1"/>
  <c r="S911" i="1"/>
  <c r="T911" i="1"/>
  <c r="W911" i="1"/>
  <c r="X911" i="1" s="1"/>
  <c r="S912" i="1"/>
  <c r="T912" i="1"/>
  <c r="W912" i="1"/>
  <c r="S913" i="1"/>
  <c r="T913" i="1"/>
  <c r="W913" i="1"/>
  <c r="X913" i="1" s="1"/>
  <c r="S914" i="1"/>
  <c r="T914" i="1"/>
  <c r="W914" i="1"/>
  <c r="Y914" i="1" s="1"/>
  <c r="S915" i="1"/>
  <c r="T915" i="1"/>
  <c r="W915" i="1"/>
  <c r="S916" i="1"/>
  <c r="T916" i="1"/>
  <c r="W916" i="1"/>
  <c r="S917" i="1"/>
  <c r="T917" i="1"/>
  <c r="W917" i="1"/>
  <c r="Z917" i="1" s="1"/>
  <c r="S918" i="1"/>
  <c r="T918" i="1"/>
  <c r="W918" i="1"/>
  <c r="Y918" i="1" s="1"/>
  <c r="S919" i="1"/>
  <c r="T919" i="1"/>
  <c r="W919" i="1"/>
  <c r="Y919" i="1" s="1"/>
  <c r="S920" i="1"/>
  <c r="T920" i="1"/>
  <c r="W920" i="1"/>
  <c r="S921" i="1"/>
  <c r="T921" i="1"/>
  <c r="W921" i="1"/>
  <c r="X921" i="1" s="1"/>
  <c r="S922" i="1"/>
  <c r="T922" i="1"/>
  <c r="W922" i="1"/>
  <c r="S923" i="1"/>
  <c r="T923" i="1"/>
  <c r="W923" i="1"/>
  <c r="S924" i="1"/>
  <c r="T924" i="1"/>
  <c r="W924" i="1"/>
  <c r="S925" i="1"/>
  <c r="T925" i="1"/>
  <c r="W925" i="1"/>
  <c r="Z925" i="1" s="1"/>
  <c r="S926" i="1"/>
  <c r="T926" i="1"/>
  <c r="W926" i="1"/>
  <c r="Y926" i="1" s="1"/>
  <c r="S927" i="1"/>
  <c r="T927" i="1"/>
  <c r="W927" i="1"/>
  <c r="Y927" i="1" s="1"/>
  <c r="S928" i="1"/>
  <c r="T928" i="1"/>
  <c r="W928" i="1"/>
  <c r="S929" i="1"/>
  <c r="T929" i="1"/>
  <c r="W929" i="1"/>
  <c r="X929" i="1" s="1"/>
  <c r="S930" i="1"/>
  <c r="T930" i="1"/>
  <c r="W930" i="1"/>
  <c r="S931" i="1"/>
  <c r="T931" i="1"/>
  <c r="W931" i="1"/>
  <c r="Y931" i="1" s="1"/>
  <c r="S932" i="1"/>
  <c r="T932" i="1"/>
  <c r="W932" i="1"/>
  <c r="S933" i="1"/>
  <c r="T933" i="1"/>
  <c r="W933" i="1"/>
  <c r="S934" i="1"/>
  <c r="T934" i="1"/>
  <c r="W934" i="1"/>
  <c r="Y934" i="1" s="1"/>
  <c r="S935" i="1"/>
  <c r="T935" i="1"/>
  <c r="W935" i="1"/>
  <c r="S936" i="1"/>
  <c r="T936" i="1"/>
  <c r="W936" i="1"/>
  <c r="S937" i="1"/>
  <c r="T937" i="1"/>
  <c r="W937" i="1"/>
  <c r="Z937" i="1" s="1"/>
  <c r="S938" i="1"/>
  <c r="T938" i="1"/>
  <c r="W938" i="1"/>
  <c r="Y938" i="1" s="1"/>
  <c r="S939" i="1"/>
  <c r="T939" i="1"/>
  <c r="W939" i="1"/>
  <c r="X939" i="1" s="1"/>
  <c r="S940" i="1"/>
  <c r="T940" i="1"/>
  <c r="W940" i="1"/>
  <c r="S941" i="1"/>
  <c r="T941" i="1"/>
  <c r="W941" i="1"/>
  <c r="X941" i="1" s="1"/>
  <c r="S942" i="1"/>
  <c r="T942" i="1"/>
  <c r="W942" i="1"/>
  <c r="Y942" i="1" s="1"/>
  <c r="S943" i="1"/>
  <c r="T943" i="1"/>
  <c r="W943" i="1"/>
  <c r="X943" i="1" s="1"/>
  <c r="S944" i="1"/>
  <c r="T944" i="1"/>
  <c r="W944" i="1"/>
  <c r="S945" i="1"/>
  <c r="T945" i="1"/>
  <c r="W945" i="1"/>
  <c r="S946" i="1"/>
  <c r="T946" i="1"/>
  <c r="W946" i="1"/>
  <c r="X946" i="1" s="1"/>
  <c r="S947" i="1"/>
  <c r="T947" i="1"/>
  <c r="W947" i="1"/>
  <c r="X947" i="1" s="1"/>
  <c r="S948" i="1"/>
  <c r="T948" i="1"/>
  <c r="W948" i="1"/>
  <c r="S949" i="1"/>
  <c r="T949" i="1"/>
  <c r="W949" i="1"/>
  <c r="S950" i="1"/>
  <c r="T950" i="1"/>
  <c r="W950" i="1"/>
  <c r="S951" i="1"/>
  <c r="T951" i="1"/>
  <c r="W951" i="1"/>
  <c r="X951" i="1" s="1"/>
  <c r="S952" i="1"/>
  <c r="T952" i="1"/>
  <c r="W952" i="1"/>
  <c r="S953" i="1"/>
  <c r="T953" i="1"/>
  <c r="W953" i="1"/>
  <c r="X953" i="1" s="1"/>
  <c r="S954" i="1"/>
  <c r="T954" i="1"/>
  <c r="W954" i="1"/>
  <c r="Y954" i="1" s="1"/>
  <c r="S955" i="1"/>
  <c r="T955" i="1"/>
  <c r="W955" i="1"/>
  <c r="S956" i="1"/>
  <c r="T956" i="1"/>
  <c r="W956" i="1"/>
  <c r="S957" i="1"/>
  <c r="T957" i="1"/>
  <c r="W957" i="1"/>
  <c r="S958" i="1"/>
  <c r="T958" i="1"/>
  <c r="W958" i="1"/>
  <c r="X958" i="1" s="1"/>
  <c r="S959" i="1"/>
  <c r="T959" i="1"/>
  <c r="W959" i="1"/>
  <c r="S960" i="1"/>
  <c r="T960" i="1"/>
  <c r="W960" i="1"/>
  <c r="S961" i="1"/>
  <c r="T961" i="1"/>
  <c r="W961" i="1"/>
  <c r="X961" i="1" s="1"/>
  <c r="S962" i="1"/>
  <c r="T962" i="1"/>
  <c r="W962" i="1"/>
  <c r="X962" i="1" s="1"/>
  <c r="S963" i="1"/>
  <c r="T963" i="1"/>
  <c r="W963" i="1"/>
  <c r="S964" i="1"/>
  <c r="T964" i="1"/>
  <c r="W964" i="1"/>
  <c r="S965" i="1"/>
  <c r="T965" i="1"/>
  <c r="W965" i="1"/>
  <c r="X965" i="1" s="1"/>
  <c r="S966" i="1"/>
  <c r="T966" i="1"/>
  <c r="W966" i="1"/>
  <c r="X966" i="1" s="1"/>
  <c r="S967" i="1"/>
  <c r="T967" i="1"/>
  <c r="W967" i="1"/>
  <c r="X967" i="1" s="1"/>
  <c r="S968" i="1"/>
  <c r="T968" i="1"/>
  <c r="W968" i="1"/>
  <c r="S969" i="1"/>
  <c r="T969" i="1"/>
  <c r="W969" i="1"/>
  <c r="Z969" i="1" s="1"/>
  <c r="S970" i="1"/>
  <c r="T970" i="1"/>
  <c r="W970" i="1"/>
  <c r="Z970" i="1" s="1"/>
  <c r="S971" i="1"/>
  <c r="T971" i="1"/>
  <c r="W971" i="1"/>
  <c r="Y971" i="1" s="1"/>
  <c r="S972" i="1"/>
  <c r="T972" i="1"/>
  <c r="W972" i="1"/>
  <c r="S973" i="1"/>
  <c r="T973" i="1"/>
  <c r="W973" i="1"/>
  <c r="X973" i="1" s="1"/>
  <c r="S974" i="1"/>
  <c r="T974" i="1"/>
  <c r="W974" i="1"/>
  <c r="Y974" i="1" s="1"/>
  <c r="S975" i="1"/>
  <c r="T975" i="1"/>
  <c r="W975" i="1"/>
  <c r="S976" i="1"/>
  <c r="T976" i="1"/>
  <c r="W976" i="1"/>
  <c r="S977" i="1"/>
  <c r="T977" i="1"/>
  <c r="W977" i="1"/>
  <c r="S978" i="1"/>
  <c r="T978" i="1"/>
  <c r="W978" i="1"/>
  <c r="X978" i="1" s="1"/>
  <c r="S979" i="1"/>
  <c r="T979" i="1"/>
  <c r="W979" i="1"/>
  <c r="X979" i="1" s="1"/>
  <c r="S980" i="1"/>
  <c r="T980" i="1"/>
  <c r="W980" i="1"/>
  <c r="S981" i="1"/>
  <c r="T981" i="1"/>
  <c r="W981" i="1"/>
  <c r="S982" i="1"/>
  <c r="T982" i="1"/>
  <c r="W982" i="1"/>
  <c r="S983" i="1"/>
  <c r="T983" i="1"/>
  <c r="W983" i="1"/>
  <c r="X983" i="1" s="1"/>
  <c r="S984" i="1"/>
  <c r="T984" i="1"/>
  <c r="W984" i="1"/>
  <c r="S985" i="1"/>
  <c r="T985" i="1"/>
  <c r="W985" i="1"/>
  <c r="X985" i="1" s="1"/>
  <c r="S986" i="1"/>
  <c r="T986" i="1"/>
  <c r="W986" i="1"/>
  <c r="S987" i="1"/>
  <c r="T987" i="1"/>
  <c r="W987" i="1"/>
  <c r="X987" i="1" s="1"/>
  <c r="S988" i="1"/>
  <c r="T988" i="1"/>
  <c r="W988" i="1"/>
  <c r="S989" i="1"/>
  <c r="T989" i="1"/>
  <c r="W989" i="1"/>
  <c r="X989" i="1" s="1"/>
  <c r="S990" i="1"/>
  <c r="T990" i="1"/>
  <c r="W990" i="1"/>
  <c r="X990" i="1" s="1"/>
  <c r="S991" i="1"/>
  <c r="T991" i="1"/>
  <c r="W991" i="1"/>
  <c r="X991" i="1" s="1"/>
  <c r="S992" i="1"/>
  <c r="T992" i="1"/>
  <c r="W992" i="1"/>
  <c r="S993" i="1"/>
  <c r="T993" i="1"/>
  <c r="W993" i="1"/>
  <c r="X993" i="1" s="1"/>
  <c r="S994" i="1"/>
  <c r="T994" i="1"/>
  <c r="W994" i="1"/>
  <c r="S995" i="1"/>
  <c r="T995" i="1"/>
  <c r="W995" i="1"/>
  <c r="X995" i="1" s="1"/>
  <c r="S996" i="1"/>
  <c r="T996" i="1"/>
  <c r="W996" i="1"/>
  <c r="S997" i="1"/>
  <c r="T997" i="1"/>
  <c r="W997" i="1"/>
  <c r="Z997" i="1" s="1"/>
  <c r="S998" i="1"/>
  <c r="T998" i="1"/>
  <c r="W998" i="1"/>
  <c r="X998" i="1" s="1"/>
  <c r="S999" i="1"/>
  <c r="T999" i="1"/>
  <c r="W999" i="1"/>
  <c r="X999" i="1" s="1"/>
  <c r="S1000" i="1"/>
  <c r="T1000" i="1"/>
  <c r="W1000" i="1"/>
  <c r="S1001" i="1"/>
  <c r="T1001" i="1"/>
  <c r="W1001" i="1"/>
  <c r="X1001" i="1" s="1"/>
  <c r="S1002" i="1"/>
  <c r="T1002" i="1"/>
  <c r="W1002" i="1"/>
  <c r="X1002" i="1" s="1"/>
  <c r="S1003" i="1"/>
  <c r="T1003" i="1"/>
  <c r="W1003" i="1"/>
  <c r="Z1003" i="1" s="1"/>
  <c r="S1004" i="1"/>
  <c r="T1004" i="1"/>
  <c r="W1004" i="1"/>
  <c r="S1005" i="1"/>
  <c r="T1005" i="1"/>
  <c r="W1005" i="1"/>
  <c r="S1006" i="1"/>
  <c r="T1006" i="1"/>
  <c r="W1006" i="1"/>
  <c r="X1006" i="1" s="1"/>
  <c r="S1007" i="1"/>
  <c r="T1007" i="1"/>
  <c r="W1007" i="1"/>
  <c r="S1008" i="1"/>
  <c r="T1008" i="1"/>
  <c r="W1008" i="1"/>
  <c r="Z1008" i="1" s="1"/>
  <c r="S1009" i="1"/>
  <c r="T1009" i="1"/>
  <c r="W1009" i="1"/>
  <c r="Y1009" i="1" s="1"/>
  <c r="S1010" i="1"/>
  <c r="T1010" i="1"/>
  <c r="W1010" i="1"/>
  <c r="S1011" i="1"/>
  <c r="T1011" i="1"/>
  <c r="W1011" i="1"/>
  <c r="X1011" i="1" s="1"/>
  <c r="S1012" i="1"/>
  <c r="T1012" i="1"/>
  <c r="W1012" i="1"/>
  <c r="Z1012" i="1" s="1"/>
  <c r="S1013" i="1"/>
  <c r="T1013" i="1"/>
  <c r="W1013" i="1"/>
  <c r="Z1013" i="1" s="1"/>
  <c r="S1014" i="1"/>
  <c r="T1014" i="1"/>
  <c r="W1014" i="1"/>
  <c r="X1014" i="1" s="1"/>
  <c r="S1015" i="1"/>
  <c r="T1015" i="1"/>
  <c r="W1015" i="1"/>
  <c r="Y1015" i="1" s="1"/>
  <c r="S1016" i="1"/>
  <c r="T1016" i="1"/>
  <c r="W1016" i="1"/>
  <c r="Z1016" i="1" s="1"/>
  <c r="S1017" i="1"/>
  <c r="T1017" i="1"/>
  <c r="W1017" i="1"/>
  <c r="S1018" i="1"/>
  <c r="T1018" i="1"/>
  <c r="W1018" i="1"/>
  <c r="S1019" i="1"/>
  <c r="T1019" i="1"/>
  <c r="W1019" i="1"/>
  <c r="Y1019" i="1" s="1"/>
  <c r="S1020" i="1"/>
  <c r="T1020" i="1"/>
  <c r="W1020" i="1"/>
  <c r="Z1020" i="1" s="1"/>
  <c r="S1021" i="1"/>
  <c r="T1021" i="1"/>
  <c r="W1021" i="1"/>
  <c r="Y1021" i="1" s="1"/>
  <c r="S1022" i="1"/>
  <c r="T1022" i="1"/>
  <c r="W1022" i="1"/>
  <c r="Y1022" i="1" s="1"/>
  <c r="S1023" i="1"/>
  <c r="T1023" i="1"/>
  <c r="W1023" i="1"/>
  <c r="Y1023" i="1" s="1"/>
  <c r="S1024" i="1"/>
  <c r="T1024" i="1"/>
  <c r="W1024" i="1"/>
  <c r="Z1024" i="1" s="1"/>
  <c r="S1025" i="1"/>
  <c r="T1025" i="1"/>
  <c r="W1025" i="1"/>
  <c r="X1025" i="1" s="1"/>
  <c r="S1026" i="1"/>
  <c r="T1026" i="1"/>
  <c r="W1026" i="1"/>
  <c r="X1026" i="1" s="1"/>
  <c r="S1027" i="1"/>
  <c r="T1027" i="1"/>
  <c r="W1027" i="1"/>
  <c r="Y1027" i="1" s="1"/>
  <c r="S1028" i="1"/>
  <c r="T1028" i="1"/>
  <c r="W1028" i="1"/>
  <c r="Z1028" i="1" s="1"/>
  <c r="S1029" i="1"/>
  <c r="T1029" i="1"/>
  <c r="W1029" i="1"/>
  <c r="Y1029" i="1" s="1"/>
  <c r="S1030" i="1"/>
  <c r="T1030" i="1"/>
  <c r="W1030" i="1"/>
  <c r="X1030" i="1" s="1"/>
  <c r="S1031" i="1"/>
  <c r="T1031" i="1"/>
  <c r="W1031" i="1"/>
  <c r="S1032" i="1"/>
  <c r="T1032" i="1"/>
  <c r="W1032" i="1"/>
  <c r="Z1032" i="1" s="1"/>
  <c r="S1033" i="1"/>
  <c r="T1033" i="1"/>
  <c r="W1033" i="1"/>
  <c r="S1034" i="1"/>
  <c r="T1034" i="1"/>
  <c r="W1034" i="1"/>
  <c r="X1034" i="1" s="1"/>
  <c r="S1035" i="1"/>
  <c r="T1035" i="1"/>
  <c r="W1035" i="1"/>
  <c r="Y1035" i="1" s="1"/>
  <c r="S1036" i="1"/>
  <c r="T1036" i="1"/>
  <c r="W1036" i="1"/>
  <c r="S1037" i="1"/>
  <c r="T1037" i="1"/>
  <c r="W1037" i="1"/>
  <c r="X1037" i="1" s="1"/>
  <c r="S1038" i="1"/>
  <c r="T1038" i="1"/>
  <c r="W1038" i="1"/>
  <c r="X1038" i="1" s="1"/>
  <c r="S1039" i="1"/>
  <c r="T1039" i="1"/>
  <c r="W1039" i="1"/>
  <c r="Y1039" i="1" s="1"/>
  <c r="S1040" i="1"/>
  <c r="T1040" i="1"/>
  <c r="W1040" i="1"/>
  <c r="Z1040" i="1" s="1"/>
  <c r="S1041" i="1"/>
  <c r="T1041" i="1"/>
  <c r="W1041" i="1"/>
  <c r="X1041" i="1" s="1"/>
  <c r="S1042" i="1"/>
  <c r="T1042" i="1"/>
  <c r="W1042" i="1"/>
  <c r="X1042" i="1" s="1"/>
  <c r="S1043" i="1"/>
  <c r="T1043" i="1"/>
  <c r="W1043" i="1"/>
  <c r="Y1043" i="1" s="1"/>
  <c r="S1044" i="1"/>
  <c r="T1044" i="1"/>
  <c r="W1044" i="1"/>
  <c r="S1045" i="1"/>
  <c r="T1045" i="1"/>
  <c r="W1045" i="1"/>
  <c r="S1046" i="1"/>
  <c r="T1046" i="1"/>
  <c r="W1046" i="1"/>
  <c r="X1046" i="1" s="1"/>
  <c r="S1047" i="1"/>
  <c r="T1047" i="1"/>
  <c r="W1047" i="1"/>
  <c r="Y1047" i="1" s="1"/>
  <c r="S1048" i="1"/>
  <c r="T1048" i="1"/>
  <c r="W1048" i="1"/>
  <c r="Z1048" i="1" s="1"/>
  <c r="S1049" i="1"/>
  <c r="T1049" i="1"/>
  <c r="W1049" i="1"/>
  <c r="X1049" i="1" s="1"/>
  <c r="S1050" i="1"/>
  <c r="T1050" i="1"/>
  <c r="W1050" i="1"/>
  <c r="S1051" i="1"/>
  <c r="T1051" i="1"/>
  <c r="W1051" i="1"/>
  <c r="Y1051" i="1" s="1"/>
  <c r="S1052" i="1"/>
  <c r="T1052" i="1"/>
  <c r="W1052" i="1"/>
  <c r="S1053" i="1"/>
  <c r="T1053" i="1"/>
  <c r="W1053" i="1"/>
  <c r="Z1053" i="1" s="1"/>
  <c r="S1054" i="1"/>
  <c r="T1054" i="1"/>
  <c r="W1054" i="1"/>
  <c r="X1054" i="1" s="1"/>
  <c r="S1055" i="1"/>
  <c r="T1055" i="1"/>
  <c r="W1055" i="1"/>
  <c r="Y1055" i="1" s="1"/>
  <c r="S1056" i="1"/>
  <c r="T1056" i="1"/>
  <c r="W1056" i="1"/>
  <c r="Z1056" i="1" s="1"/>
  <c r="S1057" i="1"/>
  <c r="T1057" i="1"/>
  <c r="W1057" i="1"/>
  <c r="S1058" i="1"/>
  <c r="T1058" i="1"/>
  <c r="W1058" i="1"/>
  <c r="S1059" i="1"/>
  <c r="T1059" i="1"/>
  <c r="W1059" i="1"/>
  <c r="S1060" i="1"/>
  <c r="T1060" i="1"/>
  <c r="W1060" i="1"/>
  <c r="Z1060" i="1" s="1"/>
  <c r="S1061" i="1"/>
  <c r="T1061" i="1"/>
  <c r="W1061" i="1"/>
  <c r="S1062" i="1"/>
  <c r="T1062" i="1"/>
  <c r="W1062" i="1"/>
  <c r="X1062" i="1" s="1"/>
  <c r="S1063" i="1"/>
  <c r="T1063" i="1"/>
  <c r="W1063" i="1"/>
  <c r="Y1063" i="1" s="1"/>
  <c r="S1064" i="1"/>
  <c r="T1064" i="1"/>
  <c r="W1064" i="1"/>
  <c r="Z1064" i="1" s="1"/>
  <c r="S1065" i="1"/>
  <c r="T1065" i="1"/>
  <c r="W1065" i="1"/>
  <c r="X1065" i="1" s="1"/>
  <c r="S1066" i="1"/>
  <c r="T1066" i="1"/>
  <c r="W1066" i="1"/>
  <c r="X1066" i="1" s="1"/>
  <c r="S1067" i="1"/>
  <c r="T1067" i="1"/>
  <c r="W1067" i="1"/>
  <c r="S1068" i="1"/>
  <c r="T1068" i="1"/>
  <c r="W1068" i="1"/>
  <c r="Z1068" i="1" s="1"/>
  <c r="S1069" i="1"/>
  <c r="T1069" i="1"/>
  <c r="W1069" i="1"/>
  <c r="Z1069" i="1" s="1"/>
  <c r="S1070" i="1"/>
  <c r="T1070" i="1"/>
  <c r="W1070" i="1"/>
  <c r="Y1070" i="1" s="1"/>
  <c r="S1071" i="1"/>
  <c r="T1071" i="1"/>
  <c r="W1071" i="1"/>
  <c r="X1071" i="1" s="1"/>
  <c r="S1072" i="1"/>
  <c r="T1072" i="1"/>
  <c r="W1072" i="1"/>
  <c r="S1073" i="1"/>
  <c r="T1073" i="1"/>
  <c r="W1073" i="1"/>
  <c r="Z1073" i="1" s="1"/>
  <c r="S1074" i="1"/>
  <c r="T1074" i="1"/>
  <c r="W1074" i="1"/>
  <c r="X1074" i="1" s="1"/>
  <c r="S1075" i="1"/>
  <c r="T1075" i="1"/>
  <c r="W1075" i="1"/>
  <c r="S1076" i="1"/>
  <c r="T1076" i="1"/>
  <c r="W1076" i="1"/>
  <c r="Z1076" i="1" s="1"/>
  <c r="S1077" i="1"/>
  <c r="T1077" i="1"/>
  <c r="W1077" i="1"/>
  <c r="S1078" i="1"/>
  <c r="T1078" i="1"/>
  <c r="W1078" i="1"/>
  <c r="X1078" i="1" s="1"/>
  <c r="S1079" i="1"/>
  <c r="T1079" i="1"/>
  <c r="W1079" i="1"/>
  <c r="S1080" i="1"/>
  <c r="T1080" i="1"/>
  <c r="W1080" i="1"/>
  <c r="Z1080" i="1" s="1"/>
  <c r="S1081" i="1"/>
  <c r="T1081" i="1"/>
  <c r="W1081" i="1"/>
  <c r="S1082" i="1"/>
  <c r="T1082" i="1"/>
  <c r="W1082" i="1"/>
  <c r="X1082" i="1" s="1"/>
  <c r="S1083" i="1"/>
  <c r="T1083" i="1"/>
  <c r="W1083" i="1"/>
  <c r="S1084" i="1"/>
  <c r="T1084" i="1"/>
  <c r="W1084" i="1"/>
  <c r="Z1084" i="1" s="1"/>
  <c r="S1085" i="1"/>
  <c r="T1085" i="1"/>
  <c r="W1085" i="1"/>
  <c r="Y1085" i="1" s="1"/>
  <c r="S1086" i="1"/>
  <c r="T1086" i="1"/>
  <c r="W1086" i="1"/>
  <c r="X1086" i="1" s="1"/>
  <c r="S1087" i="1"/>
  <c r="T1087" i="1"/>
  <c r="W1087" i="1"/>
  <c r="S1088" i="1"/>
  <c r="T1088" i="1"/>
  <c r="W1088" i="1"/>
  <c r="S1089" i="1"/>
  <c r="T1089" i="1"/>
  <c r="W1089" i="1"/>
  <c r="Y1089" i="1" s="1"/>
  <c r="S1090" i="1"/>
  <c r="T1090" i="1"/>
  <c r="W1090" i="1"/>
  <c r="X1090" i="1" s="1"/>
  <c r="S1091" i="1"/>
  <c r="T1091" i="1"/>
  <c r="W1091" i="1"/>
  <c r="Y1091" i="1" s="1"/>
  <c r="S1092" i="1"/>
  <c r="T1092" i="1"/>
  <c r="W1092" i="1"/>
  <c r="Z1092" i="1" s="1"/>
  <c r="S1093" i="1"/>
  <c r="T1093" i="1"/>
  <c r="W1093" i="1"/>
  <c r="X1093" i="1" s="1"/>
  <c r="S1094" i="1"/>
  <c r="T1094" i="1"/>
  <c r="W1094" i="1"/>
  <c r="Y1094" i="1" s="1"/>
  <c r="S1095" i="1"/>
  <c r="T1095" i="1"/>
  <c r="W1095" i="1"/>
  <c r="S1096" i="1"/>
  <c r="T1096" i="1"/>
  <c r="W1096" i="1"/>
  <c r="Z1096" i="1" s="1"/>
  <c r="S1097" i="1"/>
  <c r="T1097" i="1"/>
  <c r="W1097" i="1"/>
  <c r="X1097" i="1" s="1"/>
  <c r="S1098" i="1"/>
  <c r="T1098" i="1"/>
  <c r="W1098" i="1"/>
  <c r="S1099" i="1"/>
  <c r="T1099" i="1"/>
  <c r="W1099" i="1"/>
  <c r="S1100" i="1"/>
  <c r="T1100" i="1"/>
  <c r="W1100" i="1"/>
  <c r="Z1100" i="1" s="1"/>
  <c r="S1101" i="1"/>
  <c r="T1101" i="1"/>
  <c r="W1101" i="1"/>
  <c r="Y1101" i="1" s="1"/>
  <c r="S1102" i="1"/>
  <c r="T1102" i="1"/>
  <c r="W1102" i="1"/>
  <c r="S1103" i="1"/>
  <c r="T1103" i="1"/>
  <c r="W1103" i="1"/>
  <c r="S1104" i="1"/>
  <c r="T1104" i="1"/>
  <c r="W1104" i="1"/>
  <c r="S1105" i="1"/>
  <c r="T1105" i="1"/>
  <c r="W1105" i="1"/>
  <c r="Y1105" i="1" s="1"/>
  <c r="S1106" i="1"/>
  <c r="T1106" i="1"/>
  <c r="W1106" i="1"/>
  <c r="Y1106" i="1" s="1"/>
  <c r="S1107" i="1"/>
  <c r="T1107" i="1"/>
  <c r="W1107" i="1"/>
  <c r="Y1107" i="1" s="1"/>
  <c r="S1108" i="1"/>
  <c r="T1108" i="1"/>
  <c r="W1108" i="1"/>
  <c r="S1109" i="1"/>
  <c r="T1109" i="1"/>
  <c r="W1109" i="1"/>
  <c r="Y1109" i="1" s="1"/>
  <c r="S1110" i="1"/>
  <c r="T1110" i="1"/>
  <c r="W1110" i="1"/>
  <c r="S1111" i="1"/>
  <c r="T1111" i="1"/>
  <c r="W1111" i="1"/>
  <c r="X1111" i="1" s="1"/>
  <c r="S1112" i="1"/>
  <c r="T1112" i="1"/>
  <c r="W1112" i="1"/>
  <c r="Z1112" i="1" s="1"/>
  <c r="S1113" i="1"/>
  <c r="T1113" i="1"/>
  <c r="W1113" i="1"/>
  <c r="Z1113" i="1" s="1"/>
  <c r="S1114" i="1"/>
  <c r="T1114" i="1"/>
  <c r="W1114" i="1"/>
  <c r="S1115" i="1"/>
  <c r="T1115" i="1"/>
  <c r="W1115" i="1"/>
  <c r="Y1115" i="1" s="1"/>
  <c r="S1116" i="1"/>
  <c r="T1116" i="1"/>
  <c r="W1116" i="1"/>
  <c r="Y1116" i="1" s="1"/>
  <c r="S1117" i="1"/>
  <c r="T1117" i="1"/>
  <c r="W1117" i="1"/>
  <c r="S1118" i="1"/>
  <c r="T1118" i="1"/>
  <c r="W1118" i="1"/>
  <c r="S1119" i="1"/>
  <c r="T1119" i="1"/>
  <c r="W1119" i="1"/>
  <c r="S1120" i="1"/>
  <c r="T1120" i="1"/>
  <c r="W1120" i="1"/>
  <c r="S1121" i="1"/>
  <c r="T1121" i="1"/>
  <c r="W1121" i="1"/>
  <c r="Y1121" i="1" s="1"/>
  <c r="S1122" i="1"/>
  <c r="T1122" i="1"/>
  <c r="W1122" i="1"/>
  <c r="S1123" i="1"/>
  <c r="T1123" i="1"/>
  <c r="W1123" i="1"/>
  <c r="S1124" i="1"/>
  <c r="T1124" i="1"/>
  <c r="W1124" i="1"/>
  <c r="S1125" i="1"/>
  <c r="T1125" i="1"/>
  <c r="W1125" i="1"/>
  <c r="Y1125" i="1" s="1"/>
  <c r="S1126" i="1"/>
  <c r="T1126" i="1"/>
  <c r="W1126" i="1"/>
  <c r="X1126" i="1" s="1"/>
  <c r="S1127" i="1"/>
  <c r="T1127" i="1"/>
  <c r="W1127" i="1"/>
  <c r="S1128" i="1"/>
  <c r="T1128" i="1"/>
  <c r="W1128" i="1"/>
  <c r="X1128" i="1" s="1"/>
  <c r="S1129" i="1"/>
  <c r="T1129" i="1"/>
  <c r="W1129" i="1"/>
  <c r="S1130" i="1"/>
  <c r="T1130" i="1"/>
  <c r="W1130" i="1"/>
  <c r="X1130" i="1" s="1"/>
  <c r="S1131" i="1"/>
  <c r="T1131" i="1"/>
  <c r="W1131" i="1"/>
  <c r="S1132" i="1"/>
  <c r="T1132" i="1"/>
  <c r="W1132" i="1"/>
  <c r="X1132" i="1" s="1"/>
  <c r="S1133" i="1"/>
  <c r="T1133" i="1"/>
  <c r="W1133" i="1"/>
  <c r="Y1133" i="1" s="1"/>
  <c r="S1134" i="1"/>
  <c r="T1134" i="1"/>
  <c r="W1134" i="1"/>
  <c r="S1135" i="1"/>
  <c r="T1135" i="1"/>
  <c r="W1135" i="1"/>
  <c r="S1136" i="1"/>
  <c r="T1136" i="1"/>
  <c r="W1136" i="1"/>
  <c r="S1137" i="1"/>
  <c r="T1137" i="1"/>
  <c r="W1137" i="1"/>
  <c r="Y1137" i="1" s="1"/>
  <c r="S1138" i="1"/>
  <c r="T1138" i="1"/>
  <c r="W1138" i="1"/>
  <c r="S1139" i="1"/>
  <c r="T1139" i="1"/>
  <c r="W1139" i="1"/>
  <c r="S1140" i="1"/>
  <c r="T1140" i="1"/>
  <c r="W1140" i="1"/>
  <c r="S1141" i="1"/>
  <c r="T1141" i="1"/>
  <c r="W1141" i="1"/>
  <c r="S1142" i="1"/>
  <c r="T1142" i="1"/>
  <c r="W1142" i="1"/>
  <c r="X1142" i="1" s="1"/>
  <c r="S1143" i="1"/>
  <c r="T1143" i="1"/>
  <c r="W1143" i="1"/>
  <c r="S1144" i="1"/>
  <c r="T1144" i="1"/>
  <c r="W1144" i="1"/>
  <c r="X1144" i="1" s="1"/>
  <c r="S1145" i="1"/>
  <c r="T1145" i="1"/>
  <c r="W1145" i="1"/>
  <c r="S1146" i="1"/>
  <c r="T1146" i="1"/>
  <c r="W1146" i="1"/>
  <c r="X1146" i="1" s="1"/>
  <c r="S1147" i="1"/>
  <c r="T1147" i="1"/>
  <c r="W1147" i="1"/>
  <c r="S1148" i="1"/>
  <c r="T1148" i="1"/>
  <c r="W1148" i="1"/>
  <c r="X1148" i="1" s="1"/>
  <c r="S1149" i="1"/>
  <c r="T1149" i="1"/>
  <c r="W1149" i="1"/>
  <c r="Y1149" i="1" s="1"/>
  <c r="S1150" i="1"/>
  <c r="T1150" i="1"/>
  <c r="W1150" i="1"/>
  <c r="S1151" i="1"/>
  <c r="T1151" i="1"/>
  <c r="W1151" i="1"/>
  <c r="S1152" i="1"/>
  <c r="T1152" i="1"/>
  <c r="W1152" i="1"/>
  <c r="X1152" i="1" s="1"/>
  <c r="S1153" i="1"/>
  <c r="T1153" i="1"/>
  <c r="W1153" i="1"/>
  <c r="Y1153" i="1" s="1"/>
  <c r="S1154" i="1"/>
  <c r="T1154" i="1"/>
  <c r="W1154" i="1"/>
  <c r="S1155" i="1"/>
  <c r="T1155" i="1"/>
  <c r="W1155" i="1"/>
  <c r="S1156" i="1"/>
  <c r="T1156" i="1"/>
  <c r="W1156" i="1"/>
  <c r="S1157" i="1"/>
  <c r="T1157" i="1"/>
  <c r="W1157" i="1"/>
  <c r="S1158" i="1"/>
  <c r="T1158" i="1"/>
  <c r="W1158" i="1"/>
  <c r="X1158" i="1" s="1"/>
  <c r="S1159" i="1"/>
  <c r="T1159" i="1"/>
  <c r="W1159" i="1"/>
  <c r="S1160" i="1"/>
  <c r="T1160" i="1"/>
  <c r="W1160" i="1"/>
  <c r="X1160" i="1" s="1"/>
  <c r="S1161" i="1"/>
  <c r="T1161" i="1"/>
  <c r="W1161" i="1"/>
  <c r="S1162" i="1"/>
  <c r="T1162" i="1"/>
  <c r="W1162" i="1"/>
  <c r="X1162" i="1" s="1"/>
  <c r="S1163" i="1"/>
  <c r="T1163" i="1"/>
  <c r="W1163" i="1"/>
  <c r="S1164" i="1"/>
  <c r="T1164" i="1"/>
  <c r="W1164" i="1"/>
  <c r="X1164" i="1" s="1"/>
  <c r="S1165" i="1"/>
  <c r="T1165" i="1"/>
  <c r="W1165" i="1"/>
  <c r="Y1165" i="1" s="1"/>
  <c r="S1166" i="1"/>
  <c r="T1166" i="1"/>
  <c r="W1166" i="1"/>
  <c r="S1167" i="1"/>
  <c r="T1167" i="1"/>
  <c r="W1167" i="1"/>
  <c r="S1168" i="1"/>
  <c r="T1168" i="1"/>
  <c r="W1168" i="1"/>
  <c r="Z1168" i="1" s="1"/>
  <c r="S1169" i="1"/>
  <c r="T1169" i="1"/>
  <c r="W1169" i="1"/>
  <c r="Y1169" i="1" s="1"/>
  <c r="S1170" i="1"/>
  <c r="T1170" i="1"/>
  <c r="W1170" i="1"/>
  <c r="S1171" i="1"/>
  <c r="T1171" i="1"/>
  <c r="W1171" i="1"/>
  <c r="S1172" i="1"/>
  <c r="T1172" i="1"/>
  <c r="W1172" i="1"/>
  <c r="S1173" i="1"/>
  <c r="T1173" i="1"/>
  <c r="W1173" i="1"/>
  <c r="Y1173" i="1" s="1"/>
  <c r="S1174" i="1"/>
  <c r="T1174" i="1"/>
  <c r="W1174" i="1"/>
  <c r="X1174" i="1" s="1"/>
  <c r="S1175" i="1"/>
  <c r="T1175" i="1"/>
  <c r="W1175" i="1"/>
  <c r="S1176" i="1"/>
  <c r="T1176" i="1"/>
  <c r="W1176" i="1"/>
  <c r="Y1176" i="1" s="1"/>
  <c r="S1177" i="1"/>
  <c r="T1177" i="1"/>
  <c r="W1177" i="1"/>
  <c r="S1178" i="1"/>
  <c r="T1178" i="1"/>
  <c r="W1178" i="1"/>
  <c r="X1178" i="1" s="1"/>
  <c r="S1179" i="1"/>
  <c r="T1179" i="1"/>
  <c r="W1179" i="1"/>
  <c r="S1180" i="1"/>
  <c r="T1180" i="1"/>
  <c r="W1180" i="1"/>
  <c r="X1180" i="1" s="1"/>
  <c r="S1181" i="1"/>
  <c r="T1181" i="1"/>
  <c r="W1181" i="1"/>
  <c r="Y1181" i="1" s="1"/>
  <c r="S1182" i="1"/>
  <c r="T1182" i="1"/>
  <c r="W1182" i="1"/>
  <c r="X1182" i="1" s="1"/>
  <c r="S1183" i="1"/>
  <c r="T1183" i="1"/>
  <c r="W1183" i="1"/>
  <c r="S1184" i="1"/>
  <c r="T1184" i="1"/>
  <c r="W1184" i="1"/>
  <c r="Z1184" i="1" s="1"/>
  <c r="S1185" i="1"/>
  <c r="T1185" i="1"/>
  <c r="W1185" i="1"/>
  <c r="Y1185" i="1" s="1"/>
  <c r="S1186" i="1"/>
  <c r="T1186" i="1"/>
  <c r="W1186" i="1"/>
  <c r="X1186" i="1" s="1"/>
  <c r="S1187" i="1"/>
  <c r="T1187" i="1"/>
  <c r="W1187" i="1"/>
  <c r="S1188" i="1"/>
  <c r="T1188" i="1"/>
  <c r="W1188" i="1"/>
  <c r="S1189" i="1"/>
  <c r="T1189" i="1"/>
  <c r="W1189" i="1"/>
  <c r="Y1189" i="1" s="1"/>
  <c r="S1190" i="1"/>
  <c r="T1190" i="1"/>
  <c r="W1190" i="1"/>
  <c r="X1190" i="1" s="1"/>
  <c r="S1191" i="1"/>
  <c r="T1191" i="1"/>
  <c r="W1191" i="1"/>
  <c r="S1192" i="1"/>
  <c r="T1192" i="1"/>
  <c r="W1192" i="1"/>
  <c r="X1192" i="1" s="1"/>
  <c r="S1193" i="1"/>
  <c r="T1193" i="1"/>
  <c r="W1193" i="1"/>
  <c r="S1194" i="1"/>
  <c r="T1194" i="1"/>
  <c r="W1194" i="1"/>
  <c r="X1194" i="1" s="1"/>
  <c r="S1195" i="1"/>
  <c r="T1195" i="1"/>
  <c r="W1195" i="1"/>
  <c r="S1196" i="1"/>
  <c r="T1196" i="1"/>
  <c r="W1196" i="1"/>
  <c r="Y1196" i="1" s="1"/>
  <c r="S1197" i="1"/>
  <c r="T1197" i="1"/>
  <c r="W1197" i="1"/>
  <c r="Y1197" i="1" s="1"/>
  <c r="S1198" i="1"/>
  <c r="T1198" i="1"/>
  <c r="W1198" i="1"/>
  <c r="X1198" i="1" s="1"/>
  <c r="S1199" i="1"/>
  <c r="T1199" i="1"/>
  <c r="W1199" i="1"/>
  <c r="S1200" i="1"/>
  <c r="T1200" i="1"/>
  <c r="W1200" i="1"/>
  <c r="Y1200" i="1" s="1"/>
  <c r="S1201" i="1"/>
  <c r="T1201" i="1"/>
  <c r="W1201" i="1"/>
  <c r="S1202" i="1"/>
  <c r="T1202" i="1"/>
  <c r="W1202" i="1"/>
  <c r="S1203" i="1"/>
  <c r="T1203" i="1"/>
  <c r="W1203" i="1"/>
  <c r="S1204" i="1"/>
  <c r="T1204" i="1"/>
  <c r="W1204" i="1"/>
  <c r="X1204" i="1" s="1"/>
  <c r="S1205" i="1"/>
  <c r="T1205" i="1"/>
  <c r="W1205" i="1"/>
  <c r="S1206" i="1"/>
  <c r="T1206" i="1"/>
  <c r="W1206" i="1"/>
  <c r="S1207" i="1"/>
  <c r="T1207" i="1"/>
  <c r="W1207" i="1"/>
  <c r="S1208" i="1"/>
  <c r="T1208" i="1"/>
  <c r="W1208" i="1"/>
  <c r="Z1208" i="1" s="1"/>
  <c r="S1209" i="1"/>
  <c r="T1209" i="1"/>
  <c r="W1209" i="1"/>
  <c r="S1210" i="1"/>
  <c r="T1210" i="1"/>
  <c r="W1210" i="1"/>
  <c r="S1211" i="1"/>
  <c r="T1211" i="1"/>
  <c r="W1211" i="1"/>
  <c r="S1212" i="1"/>
  <c r="T1212" i="1"/>
  <c r="W1212" i="1"/>
  <c r="S1213" i="1"/>
  <c r="T1213" i="1"/>
  <c r="W1213" i="1"/>
  <c r="S1214" i="1"/>
  <c r="T1214" i="1"/>
  <c r="W1214" i="1"/>
  <c r="S1215" i="1"/>
  <c r="T1215" i="1"/>
  <c r="W1215" i="1"/>
  <c r="S1216" i="1"/>
  <c r="T1216" i="1"/>
  <c r="W1216" i="1"/>
  <c r="Z1216" i="1" s="1"/>
  <c r="S1217" i="1"/>
  <c r="T1217" i="1"/>
  <c r="W1217" i="1"/>
  <c r="Y1217" i="1" s="1"/>
  <c r="S1218" i="1"/>
  <c r="T1218" i="1"/>
  <c r="W1218" i="1"/>
  <c r="X1218" i="1" s="1"/>
  <c r="S1219" i="1"/>
  <c r="T1219" i="1"/>
  <c r="W1219" i="1"/>
  <c r="S1220" i="1"/>
  <c r="T1220" i="1"/>
  <c r="W1220" i="1"/>
  <c r="X1220" i="1" s="1"/>
  <c r="S1221" i="1"/>
  <c r="T1221" i="1"/>
  <c r="W1221" i="1"/>
  <c r="X1221" i="1" s="1"/>
  <c r="S1222" i="1"/>
  <c r="T1222" i="1"/>
  <c r="W1222" i="1"/>
  <c r="X1222" i="1" s="1"/>
  <c r="S1223" i="1"/>
  <c r="T1223" i="1"/>
  <c r="W1223" i="1"/>
  <c r="S1224" i="1"/>
  <c r="T1224" i="1"/>
  <c r="W1224" i="1"/>
  <c r="X1224" i="1" s="1"/>
  <c r="S1225" i="1"/>
  <c r="T1225" i="1"/>
  <c r="W1225" i="1"/>
  <c r="Y1225" i="1" s="1"/>
  <c r="S1226" i="1"/>
  <c r="T1226" i="1"/>
  <c r="W1226" i="1"/>
  <c r="X1226" i="1" s="1"/>
  <c r="S1227" i="1"/>
  <c r="T1227" i="1"/>
  <c r="W1227" i="1"/>
  <c r="S1228" i="1"/>
  <c r="T1228" i="1"/>
  <c r="W1228" i="1"/>
  <c r="Y1228" i="1" s="1"/>
  <c r="S1229" i="1"/>
  <c r="T1229" i="1"/>
  <c r="W1229" i="1"/>
  <c r="S1230" i="1"/>
  <c r="T1230" i="1"/>
  <c r="W1230" i="1"/>
  <c r="X1230" i="1" s="1"/>
  <c r="S1231" i="1"/>
  <c r="T1231" i="1"/>
  <c r="W1231" i="1"/>
  <c r="S1232" i="1"/>
  <c r="T1232" i="1"/>
  <c r="W1232" i="1"/>
  <c r="Y1232" i="1" s="1"/>
  <c r="S1233" i="1"/>
  <c r="T1233" i="1"/>
  <c r="W1233" i="1"/>
  <c r="S1234" i="1"/>
  <c r="T1234" i="1"/>
  <c r="W1234" i="1"/>
  <c r="X1234" i="1" s="1"/>
  <c r="S1235" i="1"/>
  <c r="T1235" i="1"/>
  <c r="W1235" i="1"/>
  <c r="S1236" i="1"/>
  <c r="T1236" i="1"/>
  <c r="W1236" i="1"/>
  <c r="X1236" i="1" s="1"/>
  <c r="S1237" i="1"/>
  <c r="T1237" i="1"/>
  <c r="W1237" i="1"/>
  <c r="S1238" i="1"/>
  <c r="T1238" i="1"/>
  <c r="W1238" i="1"/>
  <c r="S1239" i="1"/>
  <c r="T1239" i="1"/>
  <c r="W1239" i="1"/>
  <c r="S1240" i="1"/>
  <c r="T1240" i="1"/>
  <c r="W1240" i="1"/>
  <c r="Y1240" i="1" s="1"/>
  <c r="S1241" i="1"/>
  <c r="T1241" i="1"/>
  <c r="W1241" i="1"/>
  <c r="Y1241" i="1" s="1"/>
  <c r="S1242" i="1"/>
  <c r="T1242" i="1"/>
  <c r="W1242" i="1"/>
  <c r="S1243" i="1"/>
  <c r="T1243" i="1"/>
  <c r="W1243" i="1"/>
  <c r="X1243" i="1" s="1"/>
  <c r="S1244" i="1"/>
  <c r="T1244" i="1"/>
  <c r="W1244" i="1"/>
  <c r="S1245" i="1"/>
  <c r="T1245" i="1"/>
  <c r="W1245" i="1"/>
  <c r="S1246" i="1"/>
  <c r="T1246" i="1"/>
  <c r="W1246" i="1"/>
  <c r="X1246" i="1" s="1"/>
  <c r="S1247" i="1"/>
  <c r="T1247" i="1"/>
  <c r="W1247" i="1"/>
  <c r="S1248" i="1"/>
  <c r="T1248" i="1"/>
  <c r="W1248" i="1"/>
  <c r="X1248" i="1" s="1"/>
  <c r="S1249" i="1"/>
  <c r="T1249" i="1"/>
  <c r="W1249" i="1"/>
  <c r="S1250" i="1"/>
  <c r="T1250" i="1"/>
  <c r="W1250" i="1"/>
  <c r="S1251" i="1"/>
  <c r="T1251" i="1"/>
  <c r="W1251" i="1"/>
  <c r="Z1251" i="1" s="1"/>
  <c r="S1252" i="1"/>
  <c r="T1252" i="1"/>
  <c r="W1252" i="1"/>
  <c r="X1252" i="1" s="1"/>
  <c r="S1253" i="1"/>
  <c r="T1253" i="1"/>
  <c r="W1253" i="1"/>
  <c r="S1254" i="1"/>
  <c r="T1254" i="1"/>
  <c r="W1254" i="1"/>
  <c r="X1254" i="1" s="1"/>
  <c r="S1255" i="1"/>
  <c r="T1255" i="1"/>
  <c r="W1255" i="1"/>
  <c r="Z1255" i="1" s="1"/>
  <c r="S1256" i="1"/>
  <c r="T1256" i="1"/>
  <c r="W1256" i="1"/>
  <c r="S1257" i="1"/>
  <c r="T1257" i="1"/>
  <c r="W1257" i="1"/>
  <c r="Y1257" i="1" s="1"/>
  <c r="S1258" i="1"/>
  <c r="T1258" i="1"/>
  <c r="W1258" i="1"/>
  <c r="S1259" i="1"/>
  <c r="T1259" i="1"/>
  <c r="W1259" i="1"/>
  <c r="Z1259" i="1" s="1"/>
  <c r="S1260" i="1"/>
  <c r="T1260" i="1"/>
  <c r="W1260" i="1"/>
  <c r="Y1260" i="1" s="1"/>
  <c r="S1261" i="1"/>
  <c r="T1261" i="1"/>
  <c r="W1261" i="1"/>
  <c r="S1262" i="1"/>
  <c r="T1262" i="1"/>
  <c r="W1262" i="1"/>
  <c r="X1262" i="1" s="1"/>
  <c r="S1263" i="1"/>
  <c r="T1263" i="1"/>
  <c r="W1263" i="1"/>
  <c r="S1264" i="1"/>
  <c r="T1264" i="1"/>
  <c r="W1264" i="1"/>
  <c r="X1264" i="1" s="1"/>
  <c r="S1265" i="1"/>
  <c r="T1265" i="1"/>
  <c r="W1265" i="1"/>
  <c r="Y1265" i="1" s="1"/>
  <c r="S1266" i="1"/>
  <c r="T1266" i="1"/>
  <c r="W1266" i="1"/>
  <c r="X1266" i="1" s="1"/>
  <c r="S1267" i="1"/>
  <c r="T1267" i="1"/>
  <c r="W1267" i="1"/>
  <c r="Z1267" i="1" s="1"/>
  <c r="S1268" i="1"/>
  <c r="T1268" i="1"/>
  <c r="W1268" i="1"/>
  <c r="X1268" i="1" s="1"/>
  <c r="S1269" i="1"/>
  <c r="T1269" i="1"/>
  <c r="W1269" i="1"/>
  <c r="Y1269" i="1" s="1"/>
  <c r="S1270" i="1"/>
  <c r="T1270" i="1"/>
  <c r="W1270" i="1"/>
  <c r="S1271" i="1"/>
  <c r="T1271" i="1"/>
  <c r="W1271" i="1"/>
  <c r="Z1271" i="1" s="1"/>
  <c r="S1272" i="1"/>
  <c r="T1272" i="1"/>
  <c r="W1272" i="1"/>
  <c r="S1273" i="1"/>
  <c r="T1273" i="1"/>
  <c r="W1273" i="1"/>
  <c r="Y1273" i="1" s="1"/>
  <c r="S1274" i="1"/>
  <c r="T1274" i="1"/>
  <c r="W1274" i="1"/>
  <c r="X1274" i="1" s="1"/>
  <c r="S1275" i="1"/>
  <c r="T1275" i="1"/>
  <c r="W1275" i="1"/>
  <c r="Z1275" i="1" s="1"/>
  <c r="S1276" i="1"/>
  <c r="T1276" i="1"/>
  <c r="W1276" i="1"/>
  <c r="X1276" i="1" s="1"/>
  <c r="S1277" i="1"/>
  <c r="T1277" i="1"/>
  <c r="W1277" i="1"/>
  <c r="S1278" i="1"/>
  <c r="T1278" i="1"/>
  <c r="W1278" i="1"/>
  <c r="X1278" i="1" s="1"/>
  <c r="S1279" i="1"/>
  <c r="T1279" i="1"/>
  <c r="W1279" i="1"/>
  <c r="S1280" i="1"/>
  <c r="T1280" i="1"/>
  <c r="W1280" i="1"/>
  <c r="X1280" i="1" s="1"/>
  <c r="S1281" i="1"/>
  <c r="T1281" i="1"/>
  <c r="W1281" i="1"/>
  <c r="S1282" i="1"/>
  <c r="T1282" i="1"/>
  <c r="W1282" i="1"/>
  <c r="X1282" i="1" s="1"/>
  <c r="S1283" i="1"/>
  <c r="T1283" i="1"/>
  <c r="W1283" i="1"/>
  <c r="Z1283" i="1" s="1"/>
  <c r="S1284" i="1"/>
  <c r="T1284" i="1"/>
  <c r="W1284" i="1"/>
  <c r="S1285" i="1"/>
  <c r="T1285" i="1"/>
  <c r="W1285" i="1"/>
  <c r="Y1285" i="1" s="1"/>
  <c r="S1286" i="1"/>
  <c r="T1286" i="1"/>
  <c r="W1286" i="1"/>
  <c r="S1287" i="1"/>
  <c r="T1287" i="1"/>
  <c r="W1287" i="1"/>
  <c r="Z1287" i="1" s="1"/>
  <c r="S1288" i="1"/>
  <c r="T1288" i="1"/>
  <c r="W1288" i="1"/>
  <c r="X1288" i="1" s="1"/>
  <c r="S1289" i="1"/>
  <c r="T1289" i="1"/>
  <c r="W1289" i="1"/>
  <c r="S1290" i="1"/>
  <c r="T1290" i="1"/>
  <c r="W1290" i="1"/>
  <c r="S1291" i="1"/>
  <c r="T1291" i="1"/>
  <c r="W1291" i="1"/>
  <c r="S1292" i="1"/>
  <c r="T1292" i="1"/>
  <c r="W1292" i="1"/>
  <c r="S1293" i="1"/>
  <c r="T1293" i="1"/>
  <c r="W1293" i="1"/>
  <c r="Y1293" i="1" s="1"/>
  <c r="S1294" i="1"/>
  <c r="T1294" i="1"/>
  <c r="W1294" i="1"/>
  <c r="S1295" i="1"/>
  <c r="T1295" i="1"/>
  <c r="W1295" i="1"/>
  <c r="Z1295" i="1" s="1"/>
  <c r="S1296" i="1"/>
  <c r="T1296" i="1"/>
  <c r="W1296" i="1"/>
  <c r="X1296" i="1" s="1"/>
  <c r="S1297" i="1"/>
  <c r="T1297" i="1"/>
  <c r="W1297" i="1"/>
  <c r="Y1297" i="1" s="1"/>
  <c r="S1298" i="1"/>
  <c r="T1298" i="1"/>
  <c r="W1298" i="1"/>
  <c r="X1298" i="1" s="1"/>
  <c r="S1299" i="1"/>
  <c r="T1299" i="1"/>
  <c r="W1299" i="1"/>
  <c r="Z1299" i="1" s="1"/>
  <c r="S1300" i="1"/>
  <c r="T1300" i="1"/>
  <c r="W1300" i="1"/>
  <c r="X1300" i="1" s="1"/>
  <c r="S1301" i="1"/>
  <c r="T1301" i="1"/>
  <c r="W1301" i="1"/>
  <c r="Y1301" i="1" s="1"/>
  <c r="S1302" i="1"/>
  <c r="T1302" i="1"/>
  <c r="W1302" i="1"/>
  <c r="X1302" i="1" s="1"/>
  <c r="S1303" i="1"/>
  <c r="T1303" i="1"/>
  <c r="W1303" i="1"/>
  <c r="Z1303" i="1" s="1"/>
  <c r="S1304" i="1"/>
  <c r="T1304" i="1"/>
  <c r="W1304" i="1"/>
  <c r="S1305" i="1"/>
  <c r="T1305" i="1"/>
  <c r="W1305" i="1"/>
  <c r="Y1305" i="1" s="1"/>
  <c r="S1306" i="1"/>
  <c r="T1306" i="1"/>
  <c r="W1306" i="1"/>
  <c r="S1307" i="1"/>
  <c r="T1307" i="1"/>
  <c r="W1307" i="1"/>
  <c r="S1308" i="1"/>
  <c r="T1308" i="1"/>
  <c r="W1308" i="1"/>
  <c r="X1308" i="1" s="1"/>
  <c r="S1309" i="1"/>
  <c r="T1309" i="1"/>
  <c r="W1309" i="1"/>
  <c r="S1310" i="1"/>
  <c r="T1310" i="1"/>
  <c r="W1310" i="1"/>
  <c r="X1310" i="1" s="1"/>
  <c r="S1311" i="1"/>
  <c r="T1311" i="1"/>
  <c r="W1311" i="1"/>
  <c r="S1312" i="1"/>
  <c r="T1312" i="1"/>
  <c r="W1312" i="1"/>
  <c r="S1313" i="1"/>
  <c r="T1313" i="1"/>
  <c r="W1313" i="1"/>
  <c r="S1314" i="1"/>
  <c r="T1314" i="1"/>
  <c r="W1314" i="1"/>
  <c r="X1314" i="1" s="1"/>
  <c r="S1315" i="1"/>
  <c r="T1315" i="1"/>
  <c r="W1315" i="1"/>
  <c r="Z1315" i="1" s="1"/>
  <c r="S1316" i="1"/>
  <c r="T1316" i="1"/>
  <c r="W1316" i="1"/>
  <c r="X1316" i="1" s="1"/>
  <c r="S1317" i="1"/>
  <c r="T1317" i="1"/>
  <c r="W1317" i="1"/>
  <c r="S1318" i="1"/>
  <c r="T1318" i="1"/>
  <c r="W1318" i="1"/>
  <c r="X1318" i="1" s="1"/>
  <c r="S1319" i="1"/>
  <c r="T1319" i="1"/>
  <c r="W1319" i="1"/>
  <c r="S1320" i="1"/>
  <c r="T1320" i="1"/>
  <c r="W1320" i="1"/>
  <c r="X1320" i="1" s="1"/>
  <c r="S1321" i="1"/>
  <c r="T1321" i="1"/>
  <c r="W1321" i="1"/>
  <c r="Y1321" i="1" s="1"/>
  <c r="S1322" i="1"/>
  <c r="T1322" i="1"/>
  <c r="W1322" i="1"/>
  <c r="S1323" i="1"/>
  <c r="T1323" i="1"/>
  <c r="W1323" i="1"/>
  <c r="Z1323" i="1" s="1"/>
  <c r="S1324" i="1"/>
  <c r="T1324" i="1"/>
  <c r="W1324" i="1"/>
  <c r="X1324" i="1" s="1"/>
  <c r="S1325" i="1"/>
  <c r="T1325" i="1"/>
  <c r="W1325" i="1"/>
  <c r="Y1325" i="1" s="1"/>
  <c r="S1326" i="1"/>
  <c r="T1326" i="1"/>
  <c r="W1326" i="1"/>
  <c r="X1326" i="1" s="1"/>
  <c r="S1327" i="1"/>
  <c r="T1327" i="1"/>
  <c r="W1327" i="1"/>
  <c r="Z1327" i="1" s="1"/>
  <c r="S1328" i="1"/>
  <c r="T1328" i="1"/>
  <c r="W1328" i="1"/>
  <c r="S1329" i="1"/>
  <c r="T1329" i="1"/>
  <c r="W1329" i="1"/>
  <c r="S1330" i="1"/>
  <c r="T1330" i="1"/>
  <c r="W1330" i="1"/>
  <c r="X1330" i="1" s="1"/>
  <c r="S1331" i="1"/>
  <c r="T1331" i="1"/>
  <c r="W1331" i="1"/>
  <c r="S1332" i="1"/>
  <c r="T1332" i="1"/>
  <c r="W1332" i="1"/>
  <c r="S1333" i="1"/>
  <c r="T1333" i="1"/>
  <c r="W1333" i="1"/>
  <c r="Y1333" i="1" s="1"/>
  <c r="S1334" i="1"/>
  <c r="T1334" i="1"/>
  <c r="W1334" i="1"/>
  <c r="X1334" i="1" s="1"/>
  <c r="S1335" i="1"/>
  <c r="T1335" i="1"/>
  <c r="W1335" i="1"/>
  <c r="Z1335" i="1" s="1"/>
  <c r="S1336" i="1"/>
  <c r="T1336" i="1"/>
  <c r="W1336" i="1"/>
  <c r="S1337" i="1"/>
  <c r="T1337" i="1"/>
  <c r="W1337" i="1"/>
  <c r="Y1337" i="1" s="1"/>
  <c r="S1338" i="1"/>
  <c r="T1338" i="1"/>
  <c r="W1338" i="1"/>
  <c r="S1339" i="1"/>
  <c r="T1339" i="1"/>
  <c r="W1339" i="1"/>
  <c r="Z1339" i="1" s="1"/>
  <c r="S1340" i="1"/>
  <c r="T1340" i="1"/>
  <c r="W1340" i="1"/>
  <c r="X1340" i="1" s="1"/>
  <c r="S1341" i="1"/>
  <c r="T1341" i="1"/>
  <c r="W1341" i="1"/>
  <c r="Y1341" i="1" s="1"/>
  <c r="S1342" i="1"/>
  <c r="T1342" i="1"/>
  <c r="W1342" i="1"/>
  <c r="X1342" i="1" s="1"/>
  <c r="S1343" i="1"/>
  <c r="T1343" i="1"/>
  <c r="W1343" i="1"/>
  <c r="Z1343" i="1" s="1"/>
  <c r="S1344" i="1"/>
  <c r="T1344" i="1"/>
  <c r="W1344" i="1"/>
  <c r="S1345" i="1"/>
  <c r="T1345" i="1"/>
  <c r="W1345" i="1"/>
  <c r="S1346" i="1"/>
  <c r="T1346" i="1"/>
  <c r="W1346" i="1"/>
  <c r="X1346" i="1" s="1"/>
  <c r="S1347" i="1"/>
  <c r="T1347" i="1"/>
  <c r="W1347" i="1"/>
  <c r="S1348" i="1"/>
  <c r="T1348" i="1"/>
  <c r="W1348" i="1"/>
  <c r="X1348" i="1" s="1"/>
  <c r="S1349" i="1"/>
  <c r="T1349" i="1"/>
  <c r="W1349" i="1"/>
  <c r="S1350" i="1"/>
  <c r="T1350" i="1"/>
  <c r="W1350" i="1"/>
  <c r="X1350" i="1" s="1"/>
  <c r="S1351" i="1"/>
  <c r="T1351" i="1"/>
  <c r="W1351" i="1"/>
  <c r="Z1351" i="1" s="1"/>
  <c r="S1352" i="1"/>
  <c r="T1352" i="1"/>
  <c r="W1352" i="1"/>
  <c r="X1352" i="1" s="1"/>
  <c r="S1353" i="1"/>
  <c r="T1353" i="1"/>
  <c r="W1353" i="1"/>
  <c r="Y1353" i="1" s="1"/>
  <c r="S1354" i="1"/>
  <c r="T1354" i="1"/>
  <c r="W1354" i="1"/>
  <c r="S1355" i="1"/>
  <c r="T1355" i="1"/>
  <c r="W1355" i="1"/>
  <c r="Z1355" i="1" s="1"/>
  <c r="S1356" i="1"/>
  <c r="T1356" i="1"/>
  <c r="W1356" i="1"/>
  <c r="X1356" i="1" s="1"/>
  <c r="S1357" i="1"/>
  <c r="T1357" i="1"/>
  <c r="W1357" i="1"/>
  <c r="Y1357" i="1" s="1"/>
  <c r="S1358" i="1"/>
  <c r="T1358" i="1"/>
  <c r="W1358" i="1"/>
  <c r="X1358" i="1" s="1"/>
  <c r="S1359" i="1"/>
  <c r="T1359" i="1"/>
  <c r="W1359" i="1"/>
  <c r="Z1359" i="1" s="1"/>
  <c r="S1360" i="1"/>
  <c r="T1360" i="1"/>
  <c r="W1360" i="1"/>
  <c r="S1361" i="1"/>
  <c r="T1361" i="1"/>
  <c r="W1361" i="1"/>
  <c r="S1362" i="1"/>
  <c r="T1362" i="1"/>
  <c r="W1362" i="1"/>
  <c r="X1362" i="1" s="1"/>
  <c r="S1363" i="1"/>
  <c r="T1363" i="1"/>
  <c r="W1363" i="1"/>
  <c r="S1364" i="1"/>
  <c r="T1364" i="1"/>
  <c r="W1364" i="1"/>
  <c r="X1364" i="1" s="1"/>
  <c r="S1365" i="1"/>
  <c r="T1365" i="1"/>
  <c r="W1365" i="1"/>
  <c r="Y1365" i="1" s="1"/>
  <c r="S1366" i="1"/>
  <c r="T1366" i="1"/>
  <c r="W1366" i="1"/>
  <c r="X1366" i="1" s="1"/>
  <c r="S1367" i="1"/>
  <c r="T1367" i="1"/>
  <c r="W1367" i="1"/>
  <c r="S1368" i="1"/>
  <c r="T1368" i="1"/>
  <c r="W1368" i="1"/>
  <c r="X1368" i="1" s="1"/>
  <c r="S1369" i="1"/>
  <c r="T1369" i="1"/>
  <c r="W1369" i="1"/>
  <c r="Y1369" i="1" s="1"/>
  <c r="S1370" i="1"/>
  <c r="T1370" i="1"/>
  <c r="W1370" i="1"/>
  <c r="X1370" i="1" s="1"/>
  <c r="S1371" i="1"/>
  <c r="T1371" i="1"/>
  <c r="W1371" i="1"/>
  <c r="S1372" i="1"/>
  <c r="T1372" i="1"/>
  <c r="W1372" i="1"/>
  <c r="S1373" i="1"/>
  <c r="T1373" i="1"/>
  <c r="W1373" i="1"/>
  <c r="Y1373" i="1" s="1"/>
  <c r="S1374" i="1"/>
  <c r="T1374" i="1"/>
  <c r="W1374" i="1"/>
  <c r="S1375" i="1"/>
  <c r="T1375" i="1"/>
  <c r="W1375" i="1"/>
  <c r="Z1375" i="1" s="1"/>
  <c r="S1376" i="1"/>
  <c r="T1376" i="1"/>
  <c r="W1376" i="1"/>
  <c r="X1376" i="1" s="1"/>
  <c r="S1377" i="1"/>
  <c r="T1377" i="1"/>
  <c r="W1377" i="1"/>
  <c r="Y1377" i="1" s="1"/>
  <c r="S1378" i="1"/>
  <c r="T1378" i="1"/>
  <c r="W1378" i="1"/>
  <c r="S1379" i="1"/>
  <c r="T1379" i="1"/>
  <c r="W1379" i="1"/>
  <c r="Z1379" i="1" s="1"/>
  <c r="S1380" i="1"/>
  <c r="T1380" i="1"/>
  <c r="W1380" i="1"/>
  <c r="S1381" i="1"/>
  <c r="T1381" i="1"/>
  <c r="W1381" i="1"/>
  <c r="Y1381" i="1" s="1"/>
  <c r="S1382" i="1"/>
  <c r="T1382" i="1"/>
  <c r="W1382" i="1"/>
  <c r="X1382" i="1" s="1"/>
  <c r="S1383" i="1"/>
  <c r="T1383" i="1"/>
  <c r="W1383" i="1"/>
  <c r="Z1383" i="1" s="1"/>
  <c r="S1384" i="1"/>
  <c r="T1384" i="1"/>
  <c r="W1384" i="1"/>
  <c r="S1385" i="1"/>
  <c r="T1385" i="1"/>
  <c r="W1385" i="1"/>
  <c r="Z1385" i="1" s="1"/>
  <c r="S1386" i="1"/>
  <c r="T1386" i="1"/>
  <c r="W1386" i="1"/>
  <c r="X1386" i="1" s="1"/>
  <c r="S1387" i="1"/>
  <c r="T1387" i="1"/>
  <c r="W1387" i="1"/>
  <c r="S1388" i="1"/>
  <c r="T1388" i="1"/>
  <c r="W1388" i="1"/>
  <c r="X1388" i="1" s="1"/>
  <c r="S1389" i="1"/>
  <c r="T1389" i="1"/>
  <c r="W1389" i="1"/>
  <c r="Z1389" i="1" s="1"/>
  <c r="S1390" i="1"/>
  <c r="T1390" i="1"/>
  <c r="W1390" i="1"/>
  <c r="X1390" i="1" s="1"/>
  <c r="S1391" i="1"/>
  <c r="T1391" i="1"/>
  <c r="W1391" i="1"/>
  <c r="S1392" i="1"/>
  <c r="T1392" i="1"/>
  <c r="W1392" i="1"/>
  <c r="S1393" i="1"/>
  <c r="T1393" i="1"/>
  <c r="W1393" i="1"/>
  <c r="Y1393" i="1" s="1"/>
  <c r="S1394" i="1"/>
  <c r="T1394" i="1"/>
  <c r="W1394" i="1"/>
  <c r="X1394" i="1" s="1"/>
  <c r="S1395" i="1"/>
  <c r="T1395" i="1"/>
  <c r="W1395" i="1"/>
  <c r="Z1395" i="1" s="1"/>
  <c r="S1396" i="1"/>
  <c r="T1396" i="1"/>
  <c r="W1396" i="1"/>
  <c r="Y1396" i="1" s="1"/>
  <c r="S1397" i="1"/>
  <c r="T1397" i="1"/>
  <c r="W1397" i="1"/>
  <c r="S1398" i="1"/>
  <c r="T1398" i="1"/>
  <c r="W1398" i="1"/>
  <c r="X1398" i="1" s="1"/>
  <c r="S1399" i="1"/>
  <c r="T1399" i="1"/>
  <c r="W1399" i="1"/>
  <c r="Z1399" i="1" s="1"/>
  <c r="S1400" i="1"/>
  <c r="T1400" i="1"/>
  <c r="W1400" i="1"/>
  <c r="Y1400" i="1" s="1"/>
  <c r="S1401" i="1"/>
  <c r="T1401" i="1"/>
  <c r="W1401" i="1"/>
  <c r="Y1401" i="1" s="1"/>
  <c r="S1402" i="1"/>
  <c r="T1402" i="1"/>
  <c r="W1402" i="1"/>
  <c r="X1402" i="1" s="1"/>
  <c r="S1403" i="1"/>
  <c r="T1403" i="1"/>
  <c r="W1403" i="1"/>
  <c r="X1403" i="1" s="1"/>
  <c r="S1404" i="1"/>
  <c r="T1404" i="1"/>
  <c r="W1404" i="1"/>
  <c r="S1405" i="1"/>
  <c r="T1405" i="1"/>
  <c r="W1405" i="1"/>
  <c r="S1406" i="1"/>
  <c r="T1406" i="1"/>
  <c r="W1406" i="1"/>
  <c r="X1406" i="1" s="1"/>
  <c r="S1407" i="1"/>
  <c r="T1407" i="1"/>
  <c r="W1407" i="1"/>
  <c r="Y1407" i="1" s="1"/>
  <c r="S1408" i="1"/>
  <c r="T1408" i="1"/>
  <c r="W1408" i="1"/>
  <c r="S1409" i="1"/>
  <c r="T1409" i="1"/>
  <c r="W1409" i="1"/>
  <c r="Y1409" i="1" s="1"/>
  <c r="S1410" i="1"/>
  <c r="T1410" i="1"/>
  <c r="W1410" i="1"/>
  <c r="X1410" i="1" s="1"/>
  <c r="S1411" i="1"/>
  <c r="T1411" i="1"/>
  <c r="W1411" i="1"/>
  <c r="S1412" i="1"/>
  <c r="T1412" i="1"/>
  <c r="W1412" i="1"/>
  <c r="S1413" i="1"/>
  <c r="T1413" i="1"/>
  <c r="W1413" i="1"/>
  <c r="Y1413" i="1" s="1"/>
  <c r="S1414" i="1"/>
  <c r="T1414" i="1"/>
  <c r="W1414" i="1"/>
  <c r="S1415" i="1"/>
  <c r="T1415" i="1"/>
  <c r="W1415" i="1"/>
  <c r="Z1415" i="1" s="1"/>
  <c r="S1416" i="1"/>
  <c r="T1416" i="1"/>
  <c r="W1416" i="1"/>
  <c r="X1416" i="1" s="1"/>
  <c r="S1417" i="1"/>
  <c r="T1417" i="1"/>
  <c r="W1417" i="1"/>
  <c r="Y1417" i="1" s="1"/>
  <c r="S1418" i="1"/>
  <c r="T1418" i="1"/>
  <c r="W1418" i="1"/>
  <c r="X1418" i="1" s="1"/>
  <c r="S1419" i="1"/>
  <c r="T1419" i="1"/>
  <c r="W1419" i="1"/>
  <c r="Y1419" i="1" s="1"/>
  <c r="S1420" i="1"/>
  <c r="T1420" i="1"/>
  <c r="W1420" i="1"/>
  <c r="S1421" i="1"/>
  <c r="T1421" i="1"/>
  <c r="W1421" i="1"/>
  <c r="Y1421" i="1" s="1"/>
  <c r="S1422" i="1"/>
  <c r="T1422" i="1"/>
  <c r="W1422" i="1"/>
  <c r="S1423" i="1"/>
  <c r="T1423" i="1"/>
  <c r="W1423" i="1"/>
  <c r="Z1423" i="1" s="1"/>
  <c r="S1424" i="1"/>
  <c r="T1424" i="1"/>
  <c r="W1424" i="1"/>
  <c r="Y1424" i="1" s="1"/>
  <c r="S1425" i="1"/>
  <c r="T1425" i="1"/>
  <c r="W1425" i="1"/>
  <c r="S1426" i="1"/>
  <c r="T1426" i="1"/>
  <c r="W1426" i="1"/>
  <c r="S1427" i="1"/>
  <c r="T1427" i="1"/>
  <c r="W1427" i="1"/>
  <c r="X1427" i="1" s="1"/>
  <c r="S1428" i="1"/>
  <c r="T1428" i="1"/>
  <c r="W1428" i="1"/>
  <c r="S1429" i="1"/>
  <c r="T1429" i="1"/>
  <c r="W1429" i="1"/>
  <c r="Y1429" i="1" s="1"/>
  <c r="S1430" i="1"/>
  <c r="T1430" i="1"/>
  <c r="W1430" i="1"/>
  <c r="Y1430" i="1" s="1"/>
  <c r="S1431" i="1"/>
  <c r="T1431" i="1"/>
  <c r="W1431" i="1"/>
  <c r="S1432" i="1"/>
  <c r="T1432" i="1"/>
  <c r="W1432" i="1"/>
  <c r="S1433" i="1"/>
  <c r="T1433" i="1"/>
  <c r="W1433" i="1"/>
  <c r="X1433" i="1" s="1"/>
  <c r="S1434" i="1"/>
  <c r="T1434" i="1"/>
  <c r="W1434" i="1"/>
  <c r="Y1434" i="1" s="1"/>
  <c r="S1435" i="1"/>
  <c r="T1435" i="1"/>
  <c r="W1435" i="1"/>
  <c r="Y1435" i="1" s="1"/>
  <c r="S1436" i="1"/>
  <c r="T1436" i="1"/>
  <c r="W1436" i="1"/>
  <c r="X1436" i="1" s="1"/>
  <c r="S1437" i="1"/>
  <c r="T1437" i="1"/>
  <c r="W1437" i="1"/>
  <c r="Y1437" i="1" s="1"/>
  <c r="S1438" i="1"/>
  <c r="T1438" i="1"/>
  <c r="W1438" i="1"/>
  <c r="Y1438" i="1" s="1"/>
  <c r="S1439" i="1"/>
  <c r="T1439" i="1"/>
  <c r="W1439" i="1"/>
  <c r="X1439" i="1" s="1"/>
  <c r="S1440" i="1"/>
  <c r="T1440" i="1"/>
  <c r="W1440" i="1"/>
  <c r="X1440" i="1" s="1"/>
  <c r="S1441" i="1"/>
  <c r="T1441" i="1"/>
  <c r="W1441" i="1"/>
  <c r="Y1441" i="1" s="1"/>
  <c r="S1442" i="1"/>
  <c r="T1442" i="1"/>
  <c r="W1442" i="1"/>
  <c r="Y1442" i="1" s="1"/>
  <c r="S1443" i="1"/>
  <c r="T1443" i="1"/>
  <c r="W1443" i="1"/>
  <c r="Y1443" i="1" s="1"/>
  <c r="S1444" i="1"/>
  <c r="T1444" i="1"/>
  <c r="W1444" i="1"/>
  <c r="X1444" i="1" s="1"/>
  <c r="S1445" i="1"/>
  <c r="T1445" i="1"/>
  <c r="W1445" i="1"/>
  <c r="Y1445" i="1" s="1"/>
  <c r="S1446" i="1"/>
  <c r="T1446" i="1"/>
  <c r="W1446" i="1"/>
  <c r="Y1446" i="1" s="1"/>
  <c r="S1447" i="1"/>
  <c r="T1447" i="1"/>
  <c r="W1447" i="1"/>
  <c r="Y1447" i="1" s="1"/>
  <c r="S1448" i="1"/>
  <c r="T1448" i="1"/>
  <c r="W1448" i="1"/>
  <c r="X1448" i="1" s="1"/>
  <c r="S1449" i="1"/>
  <c r="T1449" i="1"/>
  <c r="W1449" i="1"/>
  <c r="Y1449" i="1" s="1"/>
  <c r="S1450" i="1"/>
  <c r="T1450" i="1"/>
  <c r="W1450" i="1"/>
  <c r="Y1450" i="1" s="1"/>
  <c r="S1451" i="1"/>
  <c r="T1451" i="1"/>
  <c r="W1451" i="1"/>
  <c r="S1452" i="1"/>
  <c r="T1452" i="1"/>
  <c r="W1452" i="1"/>
  <c r="Y1452" i="1" s="1"/>
  <c r="S1453" i="1"/>
  <c r="T1453" i="1"/>
  <c r="W1453" i="1"/>
  <c r="Y1453" i="1" s="1"/>
  <c r="S1454" i="1"/>
  <c r="T1454" i="1"/>
  <c r="W1454" i="1"/>
  <c r="Y1454" i="1" s="1"/>
  <c r="S1455" i="1"/>
  <c r="T1455" i="1"/>
  <c r="W1455" i="1"/>
  <c r="Y1455" i="1" s="1"/>
  <c r="S1456" i="1"/>
  <c r="T1456" i="1"/>
  <c r="W1456" i="1"/>
  <c r="Y1456" i="1" s="1"/>
  <c r="S1457" i="1"/>
  <c r="T1457" i="1"/>
  <c r="W1457" i="1"/>
  <c r="Y1457" i="1" s="1"/>
  <c r="S1458" i="1"/>
  <c r="T1458" i="1"/>
  <c r="W1458" i="1"/>
  <c r="X1458" i="1" s="1"/>
  <c r="S1459" i="1"/>
  <c r="T1459" i="1"/>
  <c r="W1459" i="1"/>
  <c r="X1459" i="1" s="1"/>
  <c r="S1460" i="1"/>
  <c r="T1460" i="1"/>
  <c r="W1460" i="1"/>
  <c r="X1460" i="1" s="1"/>
  <c r="S1461" i="1"/>
  <c r="T1461" i="1"/>
  <c r="W1461" i="1"/>
  <c r="Y1461" i="1" s="1"/>
  <c r="S1462" i="1"/>
  <c r="T1462" i="1"/>
  <c r="W1462" i="1"/>
  <c r="X1462" i="1" s="1"/>
  <c r="S1864" i="1"/>
  <c r="T1864" i="1"/>
  <c r="W1864" i="1"/>
  <c r="S1865" i="1"/>
  <c r="T1865" i="1"/>
  <c r="W1865" i="1"/>
  <c r="Y1865" i="1" s="1"/>
  <c r="S1866" i="1"/>
  <c r="T1866" i="1"/>
  <c r="W1866" i="1"/>
  <c r="Z1866" i="1" s="1"/>
  <c r="S1867" i="1"/>
  <c r="T1867" i="1"/>
  <c r="W1867" i="1"/>
  <c r="X1867" i="1" s="1"/>
  <c r="S1868" i="1"/>
  <c r="T1868" i="1"/>
  <c r="W1868" i="1"/>
  <c r="Y1868" i="1" s="1"/>
  <c r="S1869" i="1"/>
  <c r="T1869" i="1"/>
  <c r="W1869" i="1"/>
  <c r="X1869" i="1" s="1"/>
  <c r="S1870" i="1"/>
  <c r="T1870" i="1"/>
  <c r="W1870" i="1"/>
  <c r="Z1870" i="1" s="1"/>
  <c r="S1871" i="1"/>
  <c r="T1871" i="1"/>
  <c r="W1871" i="1"/>
  <c r="Y1871" i="1" s="1"/>
  <c r="S1872" i="1"/>
  <c r="T1872" i="1"/>
  <c r="W1872" i="1"/>
  <c r="S1873" i="1"/>
  <c r="T1873" i="1"/>
  <c r="W1873" i="1"/>
  <c r="Y1873" i="1" s="1"/>
  <c r="S1874" i="1"/>
  <c r="T1874" i="1"/>
  <c r="W1874" i="1"/>
  <c r="Y1874" i="1" s="1"/>
  <c r="S1875" i="1"/>
  <c r="T1875" i="1"/>
  <c r="W1875" i="1"/>
  <c r="Y1875" i="1" s="1"/>
  <c r="S1876" i="1"/>
  <c r="T1876" i="1"/>
  <c r="W1876" i="1"/>
  <c r="Y1876" i="1" s="1"/>
  <c r="S1877" i="1"/>
  <c r="T1877" i="1"/>
  <c r="W1877" i="1"/>
  <c r="Y1877" i="1" s="1"/>
  <c r="S1878" i="1"/>
  <c r="T1878" i="1"/>
  <c r="W1878" i="1"/>
  <c r="Z1878" i="1" s="1"/>
  <c r="S1879" i="1"/>
  <c r="T1879" i="1"/>
  <c r="W1879" i="1"/>
  <c r="Y1879" i="1" s="1"/>
  <c r="S1880" i="1"/>
  <c r="T1880" i="1"/>
  <c r="W1880" i="1"/>
  <c r="S1881" i="1"/>
  <c r="T1881" i="1"/>
  <c r="W1881" i="1"/>
  <c r="S1882" i="1"/>
  <c r="T1882" i="1"/>
  <c r="W1882" i="1"/>
  <c r="X1882" i="1" s="1"/>
  <c r="S1883" i="1"/>
  <c r="T1883" i="1"/>
  <c r="W1883" i="1"/>
  <c r="Y1883" i="1" s="1"/>
  <c r="S1884" i="1"/>
  <c r="T1884" i="1"/>
  <c r="W1884" i="1"/>
  <c r="Y1884" i="1" s="1"/>
  <c r="S1885" i="1"/>
  <c r="T1885" i="1"/>
  <c r="W1885" i="1"/>
  <c r="X1885" i="1" s="1"/>
  <c r="S1886" i="1"/>
  <c r="T1886" i="1"/>
  <c r="W1886" i="1"/>
  <c r="X1886" i="1" s="1"/>
  <c r="S1887" i="1"/>
  <c r="T1887" i="1"/>
  <c r="W1887" i="1"/>
  <c r="Y1887" i="1" s="1"/>
  <c r="S1888" i="1"/>
  <c r="T1888" i="1"/>
  <c r="W1888" i="1"/>
  <c r="Z1888" i="1" s="1"/>
  <c r="S1889" i="1"/>
  <c r="T1889" i="1"/>
  <c r="W1889" i="1"/>
  <c r="X1889" i="1" s="1"/>
  <c r="S1890" i="1"/>
  <c r="T1890" i="1"/>
  <c r="W1890" i="1"/>
  <c r="X1890" i="1" s="1"/>
  <c r="S1891" i="1"/>
  <c r="T1891" i="1"/>
  <c r="W1891" i="1"/>
  <c r="Y1891" i="1" s="1"/>
  <c r="S1892" i="1"/>
  <c r="T1892" i="1"/>
  <c r="W1892" i="1"/>
  <c r="Y1892" i="1" s="1"/>
  <c r="S1893" i="1"/>
  <c r="T1893" i="1"/>
  <c r="W1893" i="1"/>
  <c r="Y1893" i="1" s="1"/>
  <c r="S1894" i="1"/>
  <c r="T1894" i="1"/>
  <c r="W1894" i="1"/>
  <c r="Z1894" i="1" s="1"/>
  <c r="S1895" i="1"/>
  <c r="T1895" i="1"/>
  <c r="W1895" i="1"/>
  <c r="Y1895" i="1" s="1"/>
  <c r="S1896" i="1"/>
  <c r="T1896" i="1"/>
  <c r="W1896" i="1"/>
  <c r="Y1896" i="1" s="1"/>
  <c r="S1897" i="1"/>
  <c r="T1897" i="1"/>
  <c r="W1897" i="1"/>
  <c r="Y1897" i="1" s="1"/>
  <c r="S1898" i="1"/>
  <c r="T1898" i="1"/>
  <c r="W1898" i="1"/>
  <c r="X1898" i="1" s="1"/>
  <c r="S1899" i="1"/>
  <c r="T1899" i="1"/>
  <c r="W1899" i="1"/>
  <c r="Y1899" i="1" s="1"/>
  <c r="S1900" i="1"/>
  <c r="T1900" i="1"/>
  <c r="W1900" i="1"/>
  <c r="Y1900" i="1" s="1"/>
  <c r="S1901" i="1"/>
  <c r="T1901" i="1"/>
  <c r="W1901" i="1"/>
  <c r="X1901" i="1" s="1"/>
  <c r="S1902" i="1"/>
  <c r="T1902" i="1"/>
  <c r="W1902" i="1"/>
  <c r="Z1902" i="1" s="1"/>
  <c r="S1903" i="1"/>
  <c r="T1903" i="1"/>
  <c r="W1903" i="1"/>
  <c r="X1903" i="1" s="1"/>
  <c r="S1904" i="1"/>
  <c r="T1904" i="1"/>
  <c r="W1904" i="1"/>
  <c r="S1905" i="1"/>
  <c r="T1905" i="1"/>
  <c r="W1905" i="1"/>
  <c r="Y1905" i="1" s="1"/>
  <c r="S1906" i="1"/>
  <c r="T1906" i="1"/>
  <c r="W1906" i="1"/>
  <c r="Y1906" i="1" s="1"/>
  <c r="S1907" i="1"/>
  <c r="T1907" i="1"/>
  <c r="W1907" i="1"/>
  <c r="X1907" i="1" s="1"/>
  <c r="S1908" i="1"/>
  <c r="T1908" i="1"/>
  <c r="W1908" i="1"/>
  <c r="X1908" i="1" s="1"/>
  <c r="S1909" i="1"/>
  <c r="T1909" i="1"/>
  <c r="W1909" i="1"/>
  <c r="Y1909" i="1" s="1"/>
  <c r="S1910" i="1"/>
  <c r="T1910" i="1"/>
  <c r="W1910" i="1"/>
  <c r="Y1910" i="1" s="1"/>
  <c r="S1911" i="1"/>
  <c r="T1911" i="1"/>
  <c r="W1911" i="1"/>
  <c r="X1911" i="1" s="1"/>
  <c r="S1912" i="1"/>
  <c r="T1912" i="1"/>
  <c r="W1912" i="1"/>
  <c r="Z1912" i="1" s="1"/>
  <c r="S1913" i="1"/>
  <c r="T1913" i="1"/>
  <c r="W1913" i="1"/>
  <c r="Y1913" i="1" s="1"/>
  <c r="S1914" i="1"/>
  <c r="T1914" i="1"/>
  <c r="W1914" i="1"/>
  <c r="Y1914" i="1" s="1"/>
  <c r="S1915" i="1"/>
  <c r="T1915" i="1"/>
  <c r="W1915" i="1"/>
  <c r="Z1915" i="1" s="1"/>
  <c r="S1916" i="1"/>
  <c r="T1916" i="1"/>
  <c r="W1916" i="1"/>
  <c r="X1916" i="1" s="1"/>
  <c r="S1917" i="1"/>
  <c r="T1917" i="1"/>
  <c r="W1917" i="1"/>
  <c r="S1918" i="1"/>
  <c r="T1918" i="1"/>
  <c r="W1918" i="1"/>
  <c r="X1918" i="1" s="1"/>
  <c r="S1919" i="1"/>
  <c r="T1919" i="1"/>
  <c r="W1919" i="1"/>
  <c r="X1919" i="1" s="1"/>
  <c r="S1920" i="1"/>
  <c r="T1920" i="1"/>
  <c r="W1920" i="1"/>
  <c r="S1921" i="1"/>
  <c r="T1921" i="1"/>
  <c r="W1921" i="1"/>
  <c r="Y1921" i="1" s="1"/>
  <c r="S1922" i="1"/>
  <c r="T1922" i="1"/>
  <c r="W1922" i="1"/>
  <c r="S1923" i="1"/>
  <c r="T1923" i="1"/>
  <c r="W1923" i="1"/>
  <c r="Y1923" i="1" s="1"/>
  <c r="S1924" i="1"/>
  <c r="T1924" i="1"/>
  <c r="W1924" i="1"/>
  <c r="Y1924" i="1" s="1"/>
  <c r="S1925" i="1"/>
  <c r="T1925" i="1"/>
  <c r="W1925" i="1"/>
  <c r="Y1925" i="1" s="1"/>
  <c r="S1926" i="1"/>
  <c r="T1926" i="1"/>
  <c r="W1926" i="1"/>
  <c r="Y1926" i="1" s="1"/>
  <c r="S1927" i="1"/>
  <c r="T1927" i="1"/>
  <c r="W1927" i="1"/>
  <c r="X1927" i="1" s="1"/>
  <c r="S1928" i="1"/>
  <c r="T1928" i="1"/>
  <c r="W1928" i="1"/>
  <c r="Y1928" i="1" s="1"/>
  <c r="S1929" i="1"/>
  <c r="T1929" i="1"/>
  <c r="W1929" i="1"/>
  <c r="S1930" i="1"/>
  <c r="T1930" i="1"/>
  <c r="W1930" i="1"/>
  <c r="Y1930" i="1" s="1"/>
  <c r="S1931" i="1"/>
  <c r="T1931" i="1"/>
  <c r="W1931" i="1"/>
  <c r="X1931" i="1" s="1"/>
  <c r="S1932" i="1"/>
  <c r="T1932" i="1"/>
  <c r="W1932" i="1"/>
  <c r="Y1932" i="1" s="1"/>
  <c r="S1933" i="1"/>
  <c r="T1933" i="1"/>
  <c r="W1933" i="1"/>
  <c r="Y1933" i="1" s="1"/>
  <c r="S1934" i="1"/>
  <c r="T1934" i="1"/>
  <c r="W1934" i="1"/>
  <c r="Y1934" i="1" s="1"/>
  <c r="S1935" i="1"/>
  <c r="T1935" i="1"/>
  <c r="W1935" i="1"/>
  <c r="X1935" i="1" s="1"/>
  <c r="S1936" i="1"/>
  <c r="T1936" i="1"/>
  <c r="W1936" i="1"/>
  <c r="Y1936" i="1" s="1"/>
  <c r="S1937" i="1"/>
  <c r="T1937" i="1"/>
  <c r="W1937" i="1"/>
  <c r="Y1937" i="1" s="1"/>
  <c r="S1938" i="1"/>
  <c r="T1938" i="1"/>
  <c r="W1938" i="1"/>
  <c r="Y1938" i="1" s="1"/>
  <c r="S1939" i="1"/>
  <c r="T1939" i="1"/>
  <c r="W1939" i="1"/>
  <c r="Z1939" i="1" s="1"/>
  <c r="S1940" i="1"/>
  <c r="T1940" i="1"/>
  <c r="W1940" i="1"/>
  <c r="Y1940" i="1" s="1"/>
  <c r="S1941" i="1"/>
  <c r="T1941" i="1"/>
  <c r="W1941" i="1"/>
  <c r="Y1941" i="1" s="1"/>
  <c r="S1942" i="1"/>
  <c r="T1942" i="1"/>
  <c r="W1942" i="1"/>
  <c r="Y1942" i="1" s="1"/>
  <c r="S1943" i="1"/>
  <c r="T1943" i="1"/>
  <c r="W1943" i="1"/>
  <c r="S1944" i="1"/>
  <c r="T1944" i="1"/>
  <c r="W1944" i="1"/>
  <c r="Y1944" i="1" s="1"/>
  <c r="S1945" i="1"/>
  <c r="T1945" i="1"/>
  <c r="W1945" i="1"/>
  <c r="Y1945" i="1" s="1"/>
  <c r="S1946" i="1"/>
  <c r="T1946" i="1"/>
  <c r="W1946" i="1"/>
  <c r="Y1946" i="1" s="1"/>
  <c r="S1947" i="1"/>
  <c r="T1947" i="1"/>
  <c r="W1947" i="1"/>
  <c r="Y1947" i="1" s="1"/>
  <c r="S1948" i="1"/>
  <c r="T1948" i="1"/>
  <c r="W1948" i="1"/>
  <c r="X1948" i="1" s="1"/>
  <c r="S1949" i="1"/>
  <c r="T1949" i="1"/>
  <c r="W1949" i="1"/>
  <c r="Y1949" i="1" s="1"/>
  <c r="S1950" i="1"/>
  <c r="T1950" i="1"/>
  <c r="W1950" i="1"/>
  <c r="Y1950" i="1" s="1"/>
  <c r="S1951" i="1"/>
  <c r="T1951" i="1"/>
  <c r="W1951" i="1"/>
  <c r="X1951" i="1" s="1"/>
  <c r="S1952" i="1"/>
  <c r="T1952" i="1"/>
  <c r="W1952" i="1"/>
  <c r="X1952" i="1" s="1"/>
  <c r="S1953" i="1"/>
  <c r="T1953" i="1"/>
  <c r="W1953" i="1"/>
  <c r="Y1953" i="1" s="1"/>
  <c r="S1954" i="1"/>
  <c r="T1954" i="1"/>
  <c r="W1954" i="1"/>
  <c r="Y1954" i="1" s="1"/>
  <c r="S1955" i="1"/>
  <c r="T1955" i="1"/>
  <c r="W1955" i="1"/>
  <c r="X1955" i="1" s="1"/>
  <c r="S1956" i="1"/>
  <c r="T1956" i="1"/>
  <c r="W1956" i="1"/>
  <c r="S1957" i="1"/>
  <c r="T1957" i="1"/>
  <c r="W1957" i="1"/>
  <c r="S1958" i="1"/>
  <c r="T1958" i="1"/>
  <c r="W1958" i="1"/>
  <c r="S1959" i="1"/>
  <c r="T1959" i="1"/>
  <c r="W1959" i="1"/>
  <c r="Y1959" i="1" s="1"/>
  <c r="S1960" i="1"/>
  <c r="T1960" i="1"/>
  <c r="W1960" i="1"/>
  <c r="Y1960" i="1" s="1"/>
  <c r="S1961" i="1"/>
  <c r="T1961" i="1"/>
  <c r="W1961" i="1"/>
  <c r="S1962" i="1"/>
  <c r="T1962" i="1"/>
  <c r="W1962" i="1"/>
  <c r="Y1962" i="1" s="1"/>
  <c r="S1963" i="1"/>
  <c r="T1963" i="1"/>
  <c r="W1963" i="1"/>
  <c r="X1963" i="1" s="1"/>
  <c r="S1964" i="1"/>
  <c r="T1964" i="1"/>
  <c r="W1964" i="1"/>
  <c r="Y1964" i="1" s="1"/>
  <c r="S1965" i="1"/>
  <c r="T1965" i="1"/>
  <c r="W1965" i="1"/>
  <c r="S1966" i="1"/>
  <c r="T1966" i="1"/>
  <c r="W1966" i="1"/>
  <c r="Y1966" i="1" s="1"/>
  <c r="S1967" i="1"/>
  <c r="T1967" i="1"/>
  <c r="W1967" i="1"/>
  <c r="X1967" i="1" s="1"/>
  <c r="S1968" i="1"/>
  <c r="T1968" i="1"/>
  <c r="W1968" i="1"/>
  <c r="X1968" i="1" s="1"/>
  <c r="S1969" i="1"/>
  <c r="T1969" i="1"/>
  <c r="W1969" i="1"/>
  <c r="X1969" i="1" s="1"/>
  <c r="S1970" i="1"/>
  <c r="T1970" i="1"/>
  <c r="W1970" i="1"/>
  <c r="S1971" i="1"/>
  <c r="T1971" i="1"/>
  <c r="W1971" i="1"/>
  <c r="X1971" i="1" s="1"/>
  <c r="S1972" i="1"/>
  <c r="T1972" i="1"/>
  <c r="W1972" i="1"/>
  <c r="X1972" i="1" s="1"/>
  <c r="S1973" i="1"/>
  <c r="T1973" i="1"/>
  <c r="W1973" i="1"/>
  <c r="X1973" i="1" s="1"/>
  <c r="S1974" i="1"/>
  <c r="T1974" i="1"/>
  <c r="W1974" i="1"/>
  <c r="X1974" i="1" s="1"/>
  <c r="S1975" i="1"/>
  <c r="T1975" i="1"/>
  <c r="W1975" i="1"/>
  <c r="X1975" i="1" s="1"/>
  <c r="S1976" i="1"/>
  <c r="T1976" i="1"/>
  <c r="W1976" i="1"/>
  <c r="Z1976" i="1" s="1"/>
  <c r="S1977" i="1"/>
  <c r="T1977" i="1"/>
  <c r="W1977" i="1"/>
  <c r="X1977" i="1" s="1"/>
  <c r="S1978" i="1"/>
  <c r="T1978" i="1"/>
  <c r="W1978" i="1"/>
  <c r="X1978" i="1" s="1"/>
  <c r="S1979" i="1"/>
  <c r="T1979" i="1"/>
  <c r="W1979" i="1"/>
  <c r="X1979" i="1" s="1"/>
  <c r="S1980" i="1"/>
  <c r="T1980" i="1"/>
  <c r="W1980" i="1"/>
  <c r="S1981" i="1"/>
  <c r="T1981" i="1"/>
  <c r="W1981" i="1"/>
  <c r="X1981" i="1" s="1"/>
  <c r="S1982" i="1"/>
  <c r="T1982" i="1"/>
  <c r="W1982" i="1"/>
  <c r="X1982" i="1" s="1"/>
  <c r="S1983" i="1"/>
  <c r="T1983" i="1"/>
  <c r="W1983" i="1"/>
  <c r="X1983" i="1" s="1"/>
  <c r="S1984" i="1"/>
  <c r="T1984" i="1"/>
  <c r="W1984" i="1"/>
  <c r="X1984" i="1" s="1"/>
  <c r="S1985" i="1"/>
  <c r="T1985" i="1"/>
  <c r="W1985" i="1"/>
  <c r="X1985" i="1" s="1"/>
  <c r="S1986" i="1"/>
  <c r="T1986" i="1"/>
  <c r="W1986" i="1"/>
  <c r="X1986" i="1" s="1"/>
  <c r="S1987" i="1"/>
  <c r="T1987" i="1"/>
  <c r="W1987" i="1"/>
  <c r="X1987" i="1" s="1"/>
  <c r="S1988" i="1"/>
  <c r="T1988" i="1"/>
  <c r="W1988" i="1"/>
  <c r="X1988" i="1" s="1"/>
  <c r="S1989" i="1"/>
  <c r="T1989" i="1"/>
  <c r="W1989" i="1"/>
  <c r="X1989" i="1" s="1"/>
  <c r="S1990" i="1"/>
  <c r="T1990" i="1"/>
  <c r="W1990" i="1"/>
  <c r="X1990" i="1" s="1"/>
  <c r="S1991" i="1"/>
  <c r="T1991" i="1"/>
  <c r="W1991" i="1"/>
  <c r="X1991" i="1" s="1"/>
  <c r="S1992" i="1"/>
  <c r="T1992" i="1"/>
  <c r="W1992" i="1"/>
  <c r="X1992" i="1" s="1"/>
  <c r="S1993" i="1"/>
  <c r="T1993" i="1"/>
  <c r="W1993" i="1"/>
  <c r="X1993" i="1" s="1"/>
  <c r="S1994" i="1"/>
  <c r="T1994" i="1"/>
  <c r="W1994" i="1"/>
  <c r="S1995" i="1"/>
  <c r="T1995" i="1"/>
  <c r="W1995" i="1"/>
  <c r="X1995" i="1" s="1"/>
  <c r="S1996" i="1"/>
  <c r="T1996" i="1"/>
  <c r="W1996" i="1"/>
  <c r="X1996" i="1" s="1"/>
  <c r="S2001" i="1"/>
  <c r="T2001" i="1"/>
  <c r="W2001" i="1"/>
  <c r="X2001" i="1" s="1"/>
  <c r="S2002" i="1"/>
  <c r="T2002" i="1"/>
  <c r="W2002" i="1"/>
  <c r="X2002" i="1" s="1"/>
  <c r="S2003" i="1"/>
  <c r="T2003" i="1"/>
  <c r="W2003" i="1"/>
  <c r="V2004" i="1"/>
  <c r="U2004" i="1"/>
  <c r="R2004" i="1"/>
  <c r="C201" i="12"/>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S3" i="1"/>
  <c r="C200" i="12"/>
  <c r="C199" i="12"/>
  <c r="C194" i="12"/>
  <c r="C193" i="12"/>
  <c r="X1877" i="1" l="1"/>
  <c r="Z350" i="1"/>
  <c r="X502" i="1"/>
  <c r="Z1992" i="1"/>
  <c r="Z1109" i="1"/>
  <c r="X851" i="1"/>
  <c r="Z765" i="1"/>
  <c r="Z298" i="1"/>
  <c r="Y1436" i="1"/>
  <c r="Y1939" i="1"/>
  <c r="Z1400" i="1"/>
  <c r="Y596" i="1"/>
  <c r="Z591" i="1"/>
  <c r="Y1252" i="1"/>
  <c r="Z442" i="1"/>
  <c r="X350" i="1"/>
  <c r="Z1931" i="1"/>
  <c r="X1926" i="1"/>
  <c r="X1015" i="1"/>
  <c r="X938" i="1"/>
  <c r="Z399" i="1"/>
  <c r="X394" i="1"/>
  <c r="Z257" i="1"/>
  <c r="Y1439" i="1"/>
  <c r="Z1046" i="1"/>
  <c r="X1441" i="1"/>
  <c r="X1094" i="1"/>
  <c r="Y978" i="1"/>
  <c r="Z841" i="1"/>
  <c r="Z484" i="1"/>
  <c r="Y426" i="1"/>
  <c r="X13" i="1"/>
  <c r="Y1003" i="1"/>
  <c r="Z417" i="1"/>
  <c r="X298" i="1"/>
  <c r="X119" i="1"/>
  <c r="Z1430" i="1"/>
  <c r="X1240" i="1"/>
  <c r="Z1182" i="1"/>
  <c r="Z564" i="1"/>
  <c r="Z339" i="1"/>
  <c r="X37" i="1"/>
  <c r="X24" i="1"/>
  <c r="Y1340" i="1"/>
  <c r="X1327" i="1"/>
  <c r="Y1182" i="1"/>
  <c r="Z910" i="1"/>
  <c r="Z881" i="1"/>
  <c r="Z741" i="1"/>
  <c r="X704" i="1"/>
  <c r="Z516" i="1"/>
  <c r="X372" i="1"/>
  <c r="X339" i="1"/>
  <c r="X310" i="1"/>
  <c r="Y271" i="1"/>
  <c r="X176" i="1"/>
  <c r="X71" i="1"/>
  <c r="Y1919" i="1"/>
  <c r="Z1914" i="1"/>
  <c r="Z1342" i="1"/>
  <c r="Z13" i="1"/>
  <c r="X1959" i="1"/>
  <c r="Z1941" i="1"/>
  <c r="Z1907" i="1"/>
  <c r="X1897" i="1"/>
  <c r="X1895" i="1"/>
  <c r="Y1448" i="1"/>
  <c r="Z1429" i="1"/>
  <c r="X1424" i="1"/>
  <c r="Z1364" i="1"/>
  <c r="Y1359" i="1"/>
  <c r="X1315" i="1"/>
  <c r="X1107" i="1"/>
  <c r="Z1011" i="1"/>
  <c r="Z247" i="1"/>
  <c r="X77" i="1"/>
  <c r="Z1892" i="1"/>
  <c r="Z1324" i="1"/>
  <c r="Z1001" i="1"/>
  <c r="Z462" i="1"/>
  <c r="Z414" i="1"/>
  <c r="X279" i="1"/>
  <c r="Z269" i="1"/>
  <c r="Z200" i="1"/>
  <c r="Z188" i="1"/>
  <c r="Z1923" i="1"/>
  <c r="Z1418" i="1"/>
  <c r="Z1356" i="1"/>
  <c r="Y1324" i="1"/>
  <c r="Z846" i="1"/>
  <c r="Z207" i="1"/>
  <c r="X200" i="1"/>
  <c r="Z195" i="1"/>
  <c r="X188" i="1"/>
  <c r="X1923" i="1"/>
  <c r="Y1866" i="1"/>
  <c r="Z1358" i="1"/>
  <c r="Y1356" i="1"/>
  <c r="Z1236" i="1"/>
  <c r="Y1046" i="1"/>
  <c r="Y1041" i="1"/>
  <c r="Z990" i="1"/>
  <c r="X661" i="1"/>
  <c r="X582" i="1"/>
  <c r="X546" i="1"/>
  <c r="X486" i="1"/>
  <c r="Y484" i="1"/>
  <c r="X418" i="1"/>
  <c r="X362" i="1"/>
  <c r="X357" i="1"/>
  <c r="Z1932" i="1"/>
  <c r="Z1454" i="1"/>
  <c r="Z1386" i="1"/>
  <c r="Z1298" i="1"/>
  <c r="Y1152" i="1"/>
  <c r="X1053" i="1"/>
  <c r="Y548" i="1"/>
  <c r="Z463" i="1"/>
  <c r="Y420" i="1"/>
  <c r="X342" i="1"/>
  <c r="Z63" i="1"/>
  <c r="Y1952" i="1"/>
  <c r="X1910" i="1"/>
  <c r="Z1461" i="1"/>
  <c r="Z1456" i="1"/>
  <c r="Z1441" i="1"/>
  <c r="Z1439" i="1"/>
  <c r="Z1340" i="1"/>
  <c r="X1325" i="1"/>
  <c r="Z1318" i="1"/>
  <c r="Z1300" i="1"/>
  <c r="Z1240" i="1"/>
  <c r="X1196" i="1"/>
  <c r="Z1107" i="1"/>
  <c r="Z1038" i="1"/>
  <c r="Y987" i="1"/>
  <c r="X684" i="1"/>
  <c r="X550" i="1"/>
  <c r="X463" i="1"/>
  <c r="X422" i="1"/>
  <c r="X201" i="1"/>
  <c r="X169" i="1"/>
  <c r="X164" i="1"/>
  <c r="Y63" i="1"/>
  <c r="Z1959" i="1"/>
  <c r="Z1897" i="1"/>
  <c r="Z1895" i="1"/>
  <c r="X371" i="1"/>
  <c r="Z308" i="1"/>
  <c r="Z303" i="1"/>
  <c r="Y265" i="1"/>
  <c r="X255" i="1"/>
  <c r="X224" i="1"/>
  <c r="Z109" i="1"/>
  <c r="Y1073" i="1"/>
  <c r="X1069" i="1"/>
  <c r="Y1025" i="1"/>
  <c r="Z946" i="1"/>
  <c r="Z941" i="1"/>
  <c r="Z939" i="1"/>
  <c r="Y937" i="1"/>
  <c r="Y862" i="1"/>
  <c r="X803" i="1"/>
  <c r="X798" i="1"/>
  <c r="Z793" i="1"/>
  <c r="Y644" i="1"/>
  <c r="X632" i="1"/>
  <c r="Z614" i="1"/>
  <c r="Z583" i="1"/>
  <c r="X547" i="1"/>
  <c r="X517" i="1"/>
  <c r="Z503" i="1"/>
  <c r="X455" i="1"/>
  <c r="Z418" i="1"/>
  <c r="Z388" i="1"/>
  <c r="X356" i="1"/>
  <c r="X225" i="1"/>
  <c r="Z176" i="1"/>
  <c r="Z159" i="1"/>
  <c r="Y107" i="1"/>
  <c r="X64" i="1"/>
  <c r="Z24" i="1"/>
  <c r="Y941" i="1"/>
  <c r="Y672" i="1"/>
  <c r="X614" i="1"/>
  <c r="X602" i="1"/>
  <c r="Z590" i="1"/>
  <c r="X563" i="1"/>
  <c r="Z561" i="1"/>
  <c r="Z542" i="1"/>
  <c r="X519" i="1"/>
  <c r="Z510" i="1"/>
  <c r="Z1944" i="1"/>
  <c r="Z1925" i="1"/>
  <c r="Z1909" i="1"/>
  <c r="X1456" i="1"/>
  <c r="X1407" i="1"/>
  <c r="Z1402" i="1"/>
  <c r="X1400" i="1"/>
  <c r="Z1382" i="1"/>
  <c r="Y1352" i="1"/>
  <c r="Y1315" i="1"/>
  <c r="Z1234" i="1"/>
  <c r="Z1198" i="1"/>
  <c r="Y1128" i="1"/>
  <c r="Z1022" i="1"/>
  <c r="Y764" i="1"/>
  <c r="Z606" i="1"/>
  <c r="Z498" i="1"/>
  <c r="Z1070" i="1"/>
  <c r="Z1063" i="1"/>
  <c r="X1051" i="1"/>
  <c r="X1039" i="1"/>
  <c r="X1022" i="1"/>
  <c r="Z1015" i="1"/>
  <c r="Y1013" i="1"/>
  <c r="Y1006" i="1"/>
  <c r="Z991" i="1"/>
  <c r="Z918" i="1"/>
  <c r="Y913" i="1"/>
  <c r="X764" i="1"/>
  <c r="X749" i="1"/>
  <c r="Z705" i="1"/>
  <c r="Y661" i="1"/>
  <c r="X606" i="1"/>
  <c r="Z548" i="1"/>
  <c r="Y498" i="1"/>
  <c r="Z486" i="1"/>
  <c r="Z426" i="1"/>
  <c r="Z374" i="1"/>
  <c r="Z362" i="1"/>
  <c r="Z245" i="1"/>
  <c r="X88" i="1"/>
  <c r="Z36" i="1"/>
  <c r="Z1874" i="1"/>
  <c r="Z1268" i="1"/>
  <c r="Z1055" i="1"/>
  <c r="X925" i="1"/>
  <c r="X835" i="1"/>
  <c r="X830" i="1"/>
  <c r="Z825" i="1"/>
  <c r="Z761" i="1"/>
  <c r="X756" i="1"/>
  <c r="X720" i="1"/>
  <c r="X591" i="1"/>
  <c r="Y564" i="1"/>
  <c r="Z562" i="1"/>
  <c r="Y516" i="1"/>
  <c r="X511" i="1"/>
  <c r="X451" i="1"/>
  <c r="X340" i="1"/>
  <c r="Z208" i="1"/>
  <c r="X85" i="1"/>
  <c r="X80" i="1"/>
  <c r="X5" i="1"/>
  <c r="Z1225" i="1"/>
  <c r="Y1184" i="1"/>
  <c r="X1089" i="1"/>
  <c r="X1019" i="1"/>
  <c r="Y965" i="1"/>
  <c r="X499" i="1"/>
  <c r="Z256" i="1"/>
  <c r="Z203" i="1"/>
  <c r="Z55" i="1"/>
  <c r="Z1996" i="1"/>
  <c r="Z1952" i="1"/>
  <c r="Z1950" i="1"/>
  <c r="X1928" i="1"/>
  <c r="Y1912" i="1"/>
  <c r="Y1886" i="1"/>
  <c r="X1442" i="1"/>
  <c r="Z1296" i="1"/>
  <c r="Y1283" i="1"/>
  <c r="Z1252" i="1"/>
  <c r="X1225" i="1"/>
  <c r="X1091" i="1"/>
  <c r="Y1071" i="1"/>
  <c r="Y1069" i="1"/>
  <c r="Z1025" i="1"/>
  <c r="Z1021" i="1"/>
  <c r="Z862" i="1"/>
  <c r="Y637" i="1"/>
  <c r="Y632" i="1"/>
  <c r="X605" i="1"/>
  <c r="X554" i="1"/>
  <c r="X527" i="1"/>
  <c r="Z497" i="1"/>
  <c r="X487" i="1"/>
  <c r="X55" i="1"/>
  <c r="Z1881" i="1"/>
  <c r="X1881" i="1"/>
  <c r="Y1869" i="1"/>
  <c r="Z1869" i="1"/>
  <c r="Z1442" i="1"/>
  <c r="Z1436" i="1"/>
  <c r="Z1434" i="1"/>
  <c r="Z1204" i="1"/>
  <c r="X1166" i="1"/>
  <c r="Z1166" i="1"/>
  <c r="Z1158" i="1"/>
  <c r="X933" i="1"/>
  <c r="Y933" i="1"/>
  <c r="Z933" i="1"/>
  <c r="Z905" i="1"/>
  <c r="X905" i="1"/>
  <c r="Y905" i="1"/>
  <c r="Z728" i="1"/>
  <c r="X728" i="1"/>
  <c r="Y1864" i="1"/>
  <c r="Z1864" i="1"/>
  <c r="Y1272" i="1"/>
  <c r="X1272" i="1"/>
  <c r="Y1244" i="1"/>
  <c r="X1244" i="1"/>
  <c r="X1980" i="1"/>
  <c r="Z1980" i="1"/>
  <c r="X1994" i="1"/>
  <c r="Z1994" i="1"/>
  <c r="X1909" i="1"/>
  <c r="Y1907" i="1"/>
  <c r="Y1888" i="1"/>
  <c r="X1888" i="1"/>
  <c r="X1461" i="1"/>
  <c r="X1411" i="1"/>
  <c r="Z1411" i="1"/>
  <c r="Y1399" i="1"/>
  <c r="Z1394" i="1"/>
  <c r="X1214" i="1"/>
  <c r="Y1214" i="1"/>
  <c r="Z1214" i="1"/>
  <c r="X1150" i="1"/>
  <c r="Z1150" i="1"/>
  <c r="X1134" i="1"/>
  <c r="Y1134" i="1"/>
  <c r="Z1134" i="1"/>
  <c r="Z949" i="1"/>
  <c r="X949" i="1"/>
  <c r="Y822" i="1"/>
  <c r="X822" i="1"/>
  <c r="Z822" i="1"/>
  <c r="Z753" i="1"/>
  <c r="X753" i="1"/>
  <c r="Y753" i="1"/>
  <c r="X1970" i="1"/>
  <c r="Y1970" i="1"/>
  <c r="Z1970" i="1"/>
  <c r="Y1880" i="1"/>
  <c r="X1880" i="1"/>
  <c r="Z1307" i="1"/>
  <c r="X1307" i="1"/>
  <c r="Y1261" i="1"/>
  <c r="X1261" i="1"/>
  <c r="Z1188" i="1"/>
  <c r="Y1188" i="1"/>
  <c r="Y1059" i="1"/>
  <c r="X1059" i="1"/>
  <c r="Z1059" i="1"/>
  <c r="Y1957" i="1"/>
  <c r="X1957" i="1"/>
  <c r="Z1928" i="1"/>
  <c r="Z1926" i="1"/>
  <c r="X1904" i="1"/>
  <c r="Z1904" i="1"/>
  <c r="X1870" i="1"/>
  <c r="Y1870" i="1"/>
  <c r="X1312" i="1"/>
  <c r="Z1312" i="1"/>
  <c r="Y1299" i="1"/>
  <c r="Y1193" i="1"/>
  <c r="X1193" i="1"/>
  <c r="Z1136" i="1"/>
  <c r="X1136" i="1"/>
  <c r="Y1136" i="1"/>
  <c r="X1103" i="1"/>
  <c r="Y1103" i="1"/>
  <c r="X1018" i="1"/>
  <c r="Y1018" i="1"/>
  <c r="Z1018" i="1"/>
  <c r="X1009" i="1"/>
  <c r="Z1009" i="1"/>
  <c r="Y854" i="1"/>
  <c r="X854" i="1"/>
  <c r="Z760" i="1"/>
  <c r="X760" i="1"/>
  <c r="Z1872" i="1"/>
  <c r="Y1872" i="1"/>
  <c r="Y1405" i="1"/>
  <c r="Z1405" i="1"/>
  <c r="X1378" i="1"/>
  <c r="Z1378" i="1"/>
  <c r="Z1316" i="1"/>
  <c r="Y1221" i="1"/>
  <c r="Z1221" i="1"/>
  <c r="Y1213" i="1"/>
  <c r="Z1213" i="1"/>
  <c r="X994" i="1"/>
  <c r="Z994" i="1"/>
  <c r="Z859" i="1"/>
  <c r="X859" i="1"/>
  <c r="Y1961" i="1"/>
  <c r="Z1961" i="1"/>
  <c r="Y1917" i="1"/>
  <c r="Z1917" i="1"/>
  <c r="Z1367" i="1"/>
  <c r="X1367" i="1"/>
  <c r="Y1281" i="1"/>
  <c r="X1281" i="1"/>
  <c r="X1077" i="1"/>
  <c r="Y1077" i="1"/>
  <c r="Z713" i="1"/>
  <c r="X713" i="1"/>
  <c r="Y1935" i="1"/>
  <c r="Z1935" i="1"/>
  <c r="Y2003" i="1"/>
  <c r="X2003" i="1"/>
  <c r="Z1956" i="1"/>
  <c r="Y1956" i="1"/>
  <c r="Z1867" i="1"/>
  <c r="Y1867" i="1"/>
  <c r="X1372" i="1"/>
  <c r="Y1372" i="1"/>
  <c r="Z1372" i="1"/>
  <c r="X1260" i="1"/>
  <c r="Z1260" i="1"/>
  <c r="X1202" i="1"/>
  <c r="Z1202" i="1"/>
  <c r="Y1102" i="1"/>
  <c r="Z1102" i="1"/>
  <c r="Z950" i="1"/>
  <c r="X950" i="1"/>
  <c r="X1021" i="1"/>
  <c r="Z967" i="1"/>
  <c r="Z931" i="1"/>
  <c r="Z926" i="1"/>
  <c r="X891" i="1"/>
  <c r="X819" i="1"/>
  <c r="Z814" i="1"/>
  <c r="X789" i="1"/>
  <c r="X740" i="1"/>
  <c r="X672" i="1"/>
  <c r="X583" i="1"/>
  <c r="X581" i="1"/>
  <c r="Z465" i="1"/>
  <c r="X442" i="1"/>
  <c r="X431" i="1"/>
  <c r="Z407" i="1"/>
  <c r="X390" i="1"/>
  <c r="Y388" i="1"/>
  <c r="Z386" i="1"/>
  <c r="X373" i="1"/>
  <c r="Z365" i="1"/>
  <c r="Z356" i="1"/>
  <c r="Z284" i="1"/>
  <c r="X247" i="1"/>
  <c r="X245" i="1"/>
  <c r="Z240" i="1"/>
  <c r="X101" i="1"/>
  <c r="Z79" i="1"/>
  <c r="X36" i="1"/>
  <c r="Z1919" i="1"/>
  <c r="Z1910" i="1"/>
  <c r="Z1152" i="1"/>
  <c r="Z1071" i="1"/>
  <c r="Y1053" i="1"/>
  <c r="Z1051" i="1"/>
  <c r="Z1006" i="1"/>
  <c r="X870" i="1"/>
  <c r="X838" i="1"/>
  <c r="X814" i="1"/>
  <c r="Z781" i="1"/>
  <c r="Y717" i="1"/>
  <c r="Y684" i="1"/>
  <c r="Z602" i="1"/>
  <c r="Z596" i="1"/>
  <c r="X568" i="1"/>
  <c r="X538" i="1"/>
  <c r="X531" i="1"/>
  <c r="Z522" i="1"/>
  <c r="X506" i="1"/>
  <c r="Z446" i="1"/>
  <c r="X435" i="1"/>
  <c r="Z433" i="1"/>
  <c r="Z422" i="1"/>
  <c r="Z420" i="1"/>
  <c r="X407" i="1"/>
  <c r="X386" i="1"/>
  <c r="Z382" i="1"/>
  <c r="Z342" i="1"/>
  <c r="Z340" i="1"/>
  <c r="Z328" i="1"/>
  <c r="X284" i="1"/>
  <c r="Y267" i="1"/>
  <c r="X227" i="1"/>
  <c r="X220" i="1"/>
  <c r="Y201" i="1"/>
  <c r="Z155" i="1"/>
  <c r="X112" i="1"/>
  <c r="Z103" i="1"/>
  <c r="Z88" i="1"/>
  <c r="X79" i="1"/>
  <c r="X21" i="1"/>
  <c r="X16" i="1"/>
  <c r="Z490" i="1"/>
  <c r="Z1947" i="1"/>
  <c r="Y1894" i="1"/>
  <c r="Z1885" i="1"/>
  <c r="X1878" i="1"/>
  <c r="X1455" i="1"/>
  <c r="X1415" i="1"/>
  <c r="Z1403" i="1"/>
  <c r="X1401" i="1"/>
  <c r="X1351" i="1"/>
  <c r="X1265" i="1"/>
  <c r="X1200" i="1"/>
  <c r="Y1198" i="1"/>
  <c r="Z1186" i="1"/>
  <c r="X1184" i="1"/>
  <c r="Y1111" i="1"/>
  <c r="Z610" i="1"/>
  <c r="Z599" i="1"/>
  <c r="Y490" i="1"/>
  <c r="Z447" i="1"/>
  <c r="Z436" i="1"/>
  <c r="Z430" i="1"/>
  <c r="X387" i="1"/>
  <c r="Z383" i="1"/>
  <c r="Z370" i="1"/>
  <c r="X239" i="1"/>
  <c r="Z163" i="1"/>
  <c r="Z8" i="1"/>
  <c r="X693" i="1"/>
  <c r="X668" i="1"/>
  <c r="Z653" i="1"/>
  <c r="X648" i="1"/>
  <c r="X621" i="1"/>
  <c r="Z619" i="1"/>
  <c r="X610" i="1"/>
  <c r="X599" i="1"/>
  <c r="X597" i="1"/>
  <c r="X586" i="1"/>
  <c r="Z558" i="1"/>
  <c r="Z530" i="1"/>
  <c r="X471" i="1"/>
  <c r="X447" i="1"/>
  <c r="X438" i="1"/>
  <c r="Y436" i="1"/>
  <c r="Z434" i="1"/>
  <c r="Z385" i="1"/>
  <c r="X383" i="1"/>
  <c r="Z376" i="1"/>
  <c r="Y370" i="1"/>
  <c r="Z368" i="1"/>
  <c r="Y295" i="1"/>
  <c r="Z261" i="1"/>
  <c r="Z252" i="1"/>
  <c r="Z204" i="1"/>
  <c r="X184" i="1"/>
  <c r="Z172" i="1"/>
  <c r="Y163" i="1"/>
  <c r="X156" i="1"/>
  <c r="Y125" i="1"/>
  <c r="Y111" i="1"/>
  <c r="Z104" i="1"/>
  <c r="Z73" i="1"/>
  <c r="X8" i="1"/>
  <c r="X534" i="1"/>
  <c r="Y530" i="1"/>
  <c r="Y500" i="1"/>
  <c r="X419" i="1"/>
  <c r="X415" i="1"/>
  <c r="Y368" i="1"/>
  <c r="Z311" i="1"/>
  <c r="X309" i="1"/>
  <c r="Y287" i="1"/>
  <c r="X261" i="1"/>
  <c r="X252" i="1"/>
  <c r="X204" i="1"/>
  <c r="Y193" i="1"/>
  <c r="X172" i="1"/>
  <c r="Z127" i="1"/>
  <c r="X125" i="1"/>
  <c r="X123" i="1"/>
  <c r="Z61" i="1"/>
  <c r="Z56" i="1"/>
  <c r="Y1965" i="1"/>
  <c r="X1965" i="1"/>
  <c r="Z1965" i="1"/>
  <c r="X1432" i="1"/>
  <c r="Y1432" i="1"/>
  <c r="X1336" i="1"/>
  <c r="Y1336" i="1"/>
  <c r="Z1336" i="1"/>
  <c r="X1290" i="1"/>
  <c r="Z1290" i="1"/>
  <c r="Y1141" i="1"/>
  <c r="X1141" i="1"/>
  <c r="Y1061" i="1"/>
  <c r="X1061" i="1"/>
  <c r="Z1061" i="1"/>
  <c r="Z869" i="1"/>
  <c r="X869" i="1"/>
  <c r="Y869" i="1"/>
  <c r="Y1958" i="1"/>
  <c r="X1958" i="1"/>
  <c r="Z1958" i="1"/>
  <c r="Y1920" i="1"/>
  <c r="X1920" i="1"/>
  <c r="Z1920" i="1"/>
  <c r="Y1209" i="1"/>
  <c r="X1209" i="1"/>
  <c r="Z1209" i="1"/>
  <c r="X849" i="1"/>
  <c r="Z849" i="1"/>
  <c r="X1284" i="1"/>
  <c r="Z1284" i="1"/>
  <c r="X1118" i="1"/>
  <c r="Y1118" i="1"/>
  <c r="Z1118" i="1"/>
  <c r="X1099" i="1"/>
  <c r="Y1099" i="1"/>
  <c r="Z1099" i="1"/>
  <c r="Y1079" i="1"/>
  <c r="X1079" i="1"/>
  <c r="X945" i="1"/>
  <c r="Y945" i="1"/>
  <c r="Z945" i="1"/>
  <c r="X889" i="1"/>
  <c r="Z889" i="1"/>
  <c r="X574" i="1"/>
  <c r="Z574" i="1"/>
  <c r="Y1922" i="1"/>
  <c r="X1922" i="1"/>
  <c r="Z1922" i="1"/>
  <c r="X1242" i="1"/>
  <c r="Z1242" i="1"/>
  <c r="Y1110" i="1"/>
  <c r="Z1110" i="1"/>
  <c r="X1081" i="1"/>
  <c r="Y1081" i="1"/>
  <c r="Z1081" i="1"/>
  <c r="Z957" i="1"/>
  <c r="Y957" i="1"/>
  <c r="X873" i="1"/>
  <c r="Y873" i="1"/>
  <c r="Z873" i="1"/>
  <c r="Z628" i="1"/>
  <c r="X628" i="1"/>
  <c r="Y628" i="1"/>
  <c r="Z1371" i="1"/>
  <c r="X1371" i="1"/>
  <c r="X1332" i="1"/>
  <c r="Y1332" i="1"/>
  <c r="Z1332" i="1"/>
  <c r="X1286" i="1"/>
  <c r="Z1286" i="1"/>
  <c r="Z1120" i="1"/>
  <c r="X1120" i="1"/>
  <c r="Y1120" i="1"/>
  <c r="Z1017" i="1"/>
  <c r="X1017" i="1"/>
  <c r="Y1017" i="1"/>
  <c r="X1943" i="1"/>
  <c r="Y1943" i="1"/>
  <c r="Z1943" i="1"/>
  <c r="X1451" i="1"/>
  <c r="Y1451" i="1"/>
  <c r="Z1451" i="1"/>
  <c r="Y1313" i="1"/>
  <c r="X1313" i="1"/>
  <c r="Y1157" i="1"/>
  <c r="X1157" i="1"/>
  <c r="X1083" i="1"/>
  <c r="Y1083" i="1"/>
  <c r="Z1083" i="1"/>
  <c r="X982" i="1"/>
  <c r="Y982" i="1"/>
  <c r="Z982" i="1"/>
  <c r="X833" i="1"/>
  <c r="Z833" i="1"/>
  <c r="X801" i="1"/>
  <c r="Z801" i="1"/>
  <c r="Y1929" i="1"/>
  <c r="Z1929" i="1"/>
  <c r="X1380" i="1"/>
  <c r="Z1380" i="1"/>
  <c r="Y1349" i="1"/>
  <c r="X1349" i="1"/>
  <c r="Y1317" i="1"/>
  <c r="X1317" i="1"/>
  <c r="Y1256" i="1"/>
  <c r="X1256" i="1"/>
  <c r="Z1256" i="1"/>
  <c r="Y1229" i="1"/>
  <c r="Z1229" i="1"/>
  <c r="X1114" i="1"/>
  <c r="Y1114" i="1"/>
  <c r="Z1114" i="1"/>
  <c r="X923" i="1"/>
  <c r="Y923" i="1"/>
  <c r="Z923" i="1"/>
  <c r="Z1319" i="1"/>
  <c r="X1319" i="1"/>
  <c r="X1057" i="1"/>
  <c r="Y1057" i="1"/>
  <c r="Y1031" i="1"/>
  <c r="X1031" i="1"/>
  <c r="Y551" i="1"/>
  <c r="X551" i="1"/>
  <c r="Z551" i="1"/>
  <c r="Y495" i="1"/>
  <c r="X495" i="1"/>
  <c r="Z495" i="1"/>
  <c r="X452" i="1"/>
  <c r="Y452" i="1"/>
  <c r="Z452" i="1"/>
  <c r="X450" i="1"/>
  <c r="Z450" i="1"/>
  <c r="Y237" i="1"/>
  <c r="X237" i="1"/>
  <c r="Z217" i="1"/>
  <c r="X217" i="1"/>
  <c r="Y217" i="1"/>
  <c r="Y120" i="1"/>
  <c r="X120" i="1"/>
  <c r="Y1996" i="1"/>
  <c r="Y1992" i="1"/>
  <c r="Z1969" i="1"/>
  <c r="X1961" i="1"/>
  <c r="X1956" i="1"/>
  <c r="X1944" i="1"/>
  <c r="X1941" i="1"/>
  <c r="X1939" i="1"/>
  <c r="X1925" i="1"/>
  <c r="Z1916" i="1"/>
  <c r="Z1903" i="1"/>
  <c r="X1894" i="1"/>
  <c r="X1892" i="1"/>
  <c r="Z1882" i="1"/>
  <c r="Y1878" i="1"/>
  <c r="X1874" i="1"/>
  <c r="X1872" i="1"/>
  <c r="X1866" i="1"/>
  <c r="X1864" i="1"/>
  <c r="Z1448" i="1"/>
  <c r="Z1444" i="1"/>
  <c r="X1405" i="1"/>
  <c r="Z1390" i="1"/>
  <c r="Z1388" i="1"/>
  <c r="Y1303" i="1"/>
  <c r="X1301" i="1"/>
  <c r="Z1272" i="1"/>
  <c r="Y1268" i="1"/>
  <c r="X1213" i="1"/>
  <c r="Y1204" i="1"/>
  <c r="Y1202" i="1"/>
  <c r="Z1196" i="1"/>
  <c r="Y1194" i="1"/>
  <c r="X1188" i="1"/>
  <c r="Y1186" i="1"/>
  <c r="X1173" i="1"/>
  <c r="Y1168" i="1"/>
  <c r="Y1150" i="1"/>
  <c r="X1115" i="1"/>
  <c r="Z1106" i="1"/>
  <c r="Z1062" i="1"/>
  <c r="X1029" i="1"/>
  <c r="Z1027" i="1"/>
  <c r="Z1023" i="1"/>
  <c r="X1013" i="1"/>
  <c r="Y1011" i="1"/>
  <c r="X1003" i="1"/>
  <c r="Y1001" i="1"/>
  <c r="Y994" i="1"/>
  <c r="Z979" i="1"/>
  <c r="X970" i="1"/>
  <c r="Z966" i="1"/>
  <c r="Z913" i="1"/>
  <c r="Z911" i="1"/>
  <c r="Z886" i="1"/>
  <c r="X729" i="1"/>
  <c r="Y729" i="1"/>
  <c r="Z729" i="1"/>
  <c r="X709" i="1"/>
  <c r="Y709" i="1"/>
  <c r="Z709" i="1"/>
  <c r="X616" i="1"/>
  <c r="Y616" i="1"/>
  <c r="Y479" i="1"/>
  <c r="X479" i="1"/>
  <c r="X466" i="1"/>
  <c r="Y466" i="1"/>
  <c r="Z466" i="1"/>
  <c r="X317" i="1"/>
  <c r="Y317" i="1"/>
  <c r="Z317" i="1"/>
  <c r="X293" i="1"/>
  <c r="Y293" i="1"/>
  <c r="Z293" i="1"/>
  <c r="Y171" i="1"/>
  <c r="X171" i="1"/>
  <c r="Z171" i="1"/>
  <c r="Z43" i="1"/>
  <c r="X43" i="1"/>
  <c r="Y43" i="1"/>
  <c r="Y29" i="1"/>
  <c r="X29" i="1"/>
  <c r="Z1427" i="1"/>
  <c r="Z1352" i="1"/>
  <c r="X1333" i="1"/>
  <c r="Z1320" i="1"/>
  <c r="X1305" i="1"/>
  <c r="Y1287" i="1"/>
  <c r="Y1274" i="1"/>
  <c r="Y1266" i="1"/>
  <c r="Z1220" i="1"/>
  <c r="X1168" i="1"/>
  <c r="Y1166" i="1"/>
  <c r="Z1126" i="1"/>
  <c r="X1106" i="1"/>
  <c r="Z1090" i="1"/>
  <c r="X1070" i="1"/>
  <c r="Y1066" i="1"/>
  <c r="Y1062" i="1"/>
  <c r="Y961" i="1"/>
  <c r="X886" i="1"/>
  <c r="X846" i="1"/>
  <c r="Y618" i="1"/>
  <c r="X618" i="1"/>
  <c r="Y600" i="1"/>
  <c r="X600" i="1"/>
  <c r="Y566" i="1"/>
  <c r="X566" i="1"/>
  <c r="X532" i="1"/>
  <c r="Y532" i="1"/>
  <c r="X514" i="1"/>
  <c r="Y514" i="1"/>
  <c r="Z514" i="1"/>
  <c r="Y481" i="1"/>
  <c r="Z481" i="1"/>
  <c r="Y454" i="1"/>
  <c r="X454" i="1"/>
  <c r="Z454" i="1"/>
  <c r="Y391" i="1"/>
  <c r="X391" i="1"/>
  <c r="X364" i="1"/>
  <c r="Z364" i="1"/>
  <c r="Y346" i="1"/>
  <c r="X346" i="1"/>
  <c r="X259" i="1"/>
  <c r="Y259" i="1"/>
  <c r="Y219" i="1"/>
  <c r="X219" i="1"/>
  <c r="Z219" i="1"/>
  <c r="Y192" i="1"/>
  <c r="X192" i="1"/>
  <c r="Y180" i="1"/>
  <c r="X180" i="1"/>
  <c r="Y128" i="1"/>
  <c r="X128" i="1"/>
  <c r="Z128" i="1"/>
  <c r="Y124" i="1"/>
  <c r="X124" i="1"/>
  <c r="Y105" i="1"/>
  <c r="Z105" i="1"/>
  <c r="Y72" i="1"/>
  <c r="X72" i="1"/>
  <c r="Z72" i="1"/>
  <c r="Y48" i="1"/>
  <c r="X48" i="1"/>
  <c r="X31" i="1"/>
  <c r="Z31" i="1"/>
  <c r="Y1976" i="1"/>
  <c r="Z1974" i="1"/>
  <c r="Z1972" i="1"/>
  <c r="Z1964" i="1"/>
  <c r="Z1962" i="1"/>
  <c r="Z1942" i="1"/>
  <c r="X1914" i="1"/>
  <c r="X1912" i="1"/>
  <c r="X1429" i="1"/>
  <c r="Y1427" i="1"/>
  <c r="Z1421" i="1"/>
  <c r="Z1419" i="1"/>
  <c r="X1413" i="1"/>
  <c r="X1399" i="1"/>
  <c r="Z1348" i="1"/>
  <c r="X1335" i="1"/>
  <c r="Y1320" i="1"/>
  <c r="X1287" i="1"/>
  <c r="X1285" i="1"/>
  <c r="X1255" i="1"/>
  <c r="Z1248" i="1"/>
  <c r="Z1241" i="1"/>
  <c r="Y1230" i="1"/>
  <c r="Z1228" i="1"/>
  <c r="Y1226" i="1"/>
  <c r="Y1220" i="1"/>
  <c r="Z1218" i="1"/>
  <c r="Y1216" i="1"/>
  <c r="X1189" i="1"/>
  <c r="Z1142" i="1"/>
  <c r="Y1113" i="1"/>
  <c r="X1043" i="1"/>
  <c r="Z1034" i="1"/>
  <c r="Z1030" i="1"/>
  <c r="Z1019" i="1"/>
  <c r="X906" i="1"/>
  <c r="Z857" i="1"/>
  <c r="Z785" i="1"/>
  <c r="X785" i="1"/>
  <c r="Z681" i="1"/>
  <c r="X681" i="1"/>
  <c r="X620" i="1"/>
  <c r="Z620" i="1"/>
  <c r="Y423" i="1"/>
  <c r="X423" i="1"/>
  <c r="Z423" i="1"/>
  <c r="Y403" i="1"/>
  <c r="X403" i="1"/>
  <c r="X398" i="1"/>
  <c r="Z398" i="1"/>
  <c r="X348" i="1"/>
  <c r="Y348" i="1"/>
  <c r="Z302" i="1"/>
  <c r="X302" i="1"/>
  <c r="Z209" i="1"/>
  <c r="X209" i="1"/>
  <c r="Y196" i="1"/>
  <c r="X196" i="1"/>
  <c r="Z196" i="1"/>
  <c r="Y175" i="1"/>
  <c r="X175" i="1"/>
  <c r="Y93" i="1"/>
  <c r="X93" i="1"/>
  <c r="Y53" i="1"/>
  <c r="X53" i="1"/>
  <c r="Y45" i="1"/>
  <c r="X45" i="1"/>
  <c r="Z45" i="1"/>
  <c r="Z1993" i="1"/>
  <c r="Z1986" i="1"/>
  <c r="Z1982" i="1"/>
  <c r="X1976" i="1"/>
  <c r="Y1974" i="1"/>
  <c r="Y1972" i="1"/>
  <c r="X1964" i="1"/>
  <c r="X1962" i="1"/>
  <c r="X1942" i="1"/>
  <c r="Z1906" i="1"/>
  <c r="Z1868" i="1"/>
  <c r="Z1445" i="1"/>
  <c r="X1423" i="1"/>
  <c r="X1421" i="1"/>
  <c r="X1419" i="1"/>
  <c r="Z1417" i="1"/>
  <c r="Z1406" i="1"/>
  <c r="Y1385" i="1"/>
  <c r="Y1383" i="1"/>
  <c r="Y1348" i="1"/>
  <c r="Y1343" i="1"/>
  <c r="X1341" i="1"/>
  <c r="Z1326" i="1"/>
  <c r="X1283" i="1"/>
  <c r="X1241" i="1"/>
  <c r="X1232" i="1"/>
  <c r="X1228" i="1"/>
  <c r="Y1218" i="1"/>
  <c r="X1216" i="1"/>
  <c r="Z1197" i="1"/>
  <c r="Z1174" i="1"/>
  <c r="Y1144" i="1"/>
  <c r="X1113" i="1"/>
  <c r="X1109" i="1"/>
  <c r="X1047" i="1"/>
  <c r="Y1034" i="1"/>
  <c r="Y1030" i="1"/>
  <c r="Z987" i="1"/>
  <c r="Z953" i="1"/>
  <c r="Z951" i="1"/>
  <c r="X919" i="1"/>
  <c r="X917" i="1"/>
  <c r="X883" i="1"/>
  <c r="Z865" i="1"/>
  <c r="Z863" i="1"/>
  <c r="X843" i="1"/>
  <c r="X578" i="1"/>
  <c r="Z578" i="1"/>
  <c r="Y536" i="1"/>
  <c r="X536" i="1"/>
  <c r="Y483" i="1"/>
  <c r="X483" i="1"/>
  <c r="Y297" i="1"/>
  <c r="X297" i="1"/>
  <c r="Z297" i="1"/>
  <c r="Y280" i="1"/>
  <c r="X280" i="1"/>
  <c r="Y211" i="1"/>
  <c r="X211" i="1"/>
  <c r="X95" i="1"/>
  <c r="Z95" i="1"/>
  <c r="Y9" i="1"/>
  <c r="X9" i="1"/>
  <c r="Y1986" i="1"/>
  <c r="Z1984" i="1"/>
  <c r="Y1982" i="1"/>
  <c r="Z1955" i="1"/>
  <c r="Z1953" i="1"/>
  <c r="Z1938" i="1"/>
  <c r="X1917" i="1"/>
  <c r="Y1915" i="1"/>
  <c r="X1906" i="1"/>
  <c r="Y1904" i="1"/>
  <c r="Y1902" i="1"/>
  <c r="Z1900" i="1"/>
  <c r="Z1898" i="1"/>
  <c r="Z1891" i="1"/>
  <c r="Z1889" i="1"/>
  <c r="Z1883" i="1"/>
  <c r="Y1881" i="1"/>
  <c r="X1871" i="1"/>
  <c r="X1868" i="1"/>
  <c r="Z1460" i="1"/>
  <c r="X1445" i="1"/>
  <c r="X1417" i="1"/>
  <c r="X1396" i="1"/>
  <c r="X1389" i="1"/>
  <c r="X1385" i="1"/>
  <c r="Z1376" i="1"/>
  <c r="Y1367" i="1"/>
  <c r="X1365" i="1"/>
  <c r="Z1302" i="1"/>
  <c r="X1197" i="1"/>
  <c r="Z1193" i="1"/>
  <c r="X1181" i="1"/>
  <c r="X1176" i="1"/>
  <c r="Y1174" i="1"/>
  <c r="Z1101" i="1"/>
  <c r="Z1093" i="1"/>
  <c r="Z1085" i="1"/>
  <c r="X1073" i="1"/>
  <c r="X1063" i="1"/>
  <c r="Y1049" i="1"/>
  <c r="Z993" i="1"/>
  <c r="Z973" i="1"/>
  <c r="Z971" i="1"/>
  <c r="Y969" i="1"/>
  <c r="Y953" i="1"/>
  <c r="Y951" i="1"/>
  <c r="Y949" i="1"/>
  <c r="Z947" i="1"/>
  <c r="X937" i="1"/>
  <c r="Z901" i="1"/>
  <c r="Z899" i="1"/>
  <c r="Z894" i="1"/>
  <c r="Z878" i="1"/>
  <c r="Y865" i="1"/>
  <c r="Z854" i="1"/>
  <c r="Z838" i="1"/>
  <c r="X817" i="1"/>
  <c r="Z817" i="1"/>
  <c r="X624" i="1"/>
  <c r="Y624" i="1"/>
  <c r="Y608" i="1"/>
  <c r="X608" i="1"/>
  <c r="Y593" i="1"/>
  <c r="Z593" i="1"/>
  <c r="X580" i="1"/>
  <c r="Y580" i="1"/>
  <c r="Z580" i="1"/>
  <c r="X570" i="1"/>
  <c r="Z570" i="1"/>
  <c r="Y559" i="1"/>
  <c r="X559" i="1"/>
  <c r="X458" i="1"/>
  <c r="Y458" i="1"/>
  <c r="Z458" i="1"/>
  <c r="Y223" i="1"/>
  <c r="X223" i="1"/>
  <c r="Z223" i="1"/>
  <c r="X47" i="1"/>
  <c r="Y47" i="1"/>
  <c r="Z47" i="1"/>
  <c r="Y23" i="1"/>
  <c r="X23" i="1"/>
  <c r="Z23" i="1"/>
  <c r="Y1980" i="1"/>
  <c r="Y1955" i="1"/>
  <c r="X1953" i="1"/>
  <c r="Z1949" i="1"/>
  <c r="X1947" i="1"/>
  <c r="X1938" i="1"/>
  <c r="X1915" i="1"/>
  <c r="X1902" i="1"/>
  <c r="X1900" i="1"/>
  <c r="Y1898" i="1"/>
  <c r="X1891" i="1"/>
  <c r="Y1889" i="1"/>
  <c r="Z1424" i="1"/>
  <c r="X1369" i="1"/>
  <c r="Z1288" i="1"/>
  <c r="X1275" i="1"/>
  <c r="Y1267" i="1"/>
  <c r="X1125" i="1"/>
  <c r="X1105" i="1"/>
  <c r="X1101" i="1"/>
  <c r="Y1097" i="1"/>
  <c r="Y1093" i="1"/>
  <c r="Z1089" i="1"/>
  <c r="X1085" i="1"/>
  <c r="Y997" i="1"/>
  <c r="Y993" i="1"/>
  <c r="Y973" i="1"/>
  <c r="X969" i="1"/>
  <c r="X910" i="1"/>
  <c r="Y901" i="1"/>
  <c r="X894" i="1"/>
  <c r="X878" i="1"/>
  <c r="Z871" i="1"/>
  <c r="X745" i="1"/>
  <c r="Y745" i="1"/>
  <c r="Z745" i="1"/>
  <c r="X725" i="1"/>
  <c r="Y725" i="1"/>
  <c r="Z725" i="1"/>
  <c r="Z700" i="1"/>
  <c r="Y700" i="1"/>
  <c r="Y529" i="1"/>
  <c r="Z529" i="1"/>
  <c r="Y467" i="1"/>
  <c r="X467" i="1"/>
  <c r="X402" i="1"/>
  <c r="Y402" i="1"/>
  <c r="Z402" i="1"/>
  <c r="Z306" i="1"/>
  <c r="X306" i="1"/>
  <c r="X301" i="1"/>
  <c r="Y301" i="1"/>
  <c r="Z301" i="1"/>
  <c r="Y39" i="1"/>
  <c r="X39" i="1"/>
  <c r="Z1455" i="1"/>
  <c r="Z1407" i="1"/>
  <c r="Y1351" i="1"/>
  <c r="Y1327" i="1"/>
  <c r="Z776" i="1"/>
  <c r="X776" i="1"/>
  <c r="Y776" i="1"/>
  <c r="Y595" i="1"/>
  <c r="X595" i="1"/>
  <c r="Y549" i="1"/>
  <c r="X549" i="1"/>
  <c r="Y515" i="1"/>
  <c r="X515" i="1"/>
  <c r="Y450" i="1"/>
  <c r="Y354" i="1"/>
  <c r="X354" i="1"/>
  <c r="X323" i="1"/>
  <c r="Y323" i="1"/>
  <c r="Y253" i="1"/>
  <c r="X253" i="1"/>
  <c r="Y232" i="1"/>
  <c r="X232" i="1"/>
  <c r="Y215" i="1"/>
  <c r="X215" i="1"/>
  <c r="Z120" i="1"/>
  <c r="Y87" i="1"/>
  <c r="X87" i="1"/>
  <c r="Z87" i="1"/>
  <c r="Y68" i="1"/>
  <c r="Z68" i="1"/>
  <c r="Y41" i="1"/>
  <c r="X41" i="1"/>
  <c r="Z41" i="1"/>
  <c r="Z809" i="1"/>
  <c r="Y728" i="1"/>
  <c r="X717" i="1"/>
  <c r="Y708" i="1"/>
  <c r="Z673" i="1"/>
  <c r="Z594" i="1"/>
  <c r="X579" i="1"/>
  <c r="Y562" i="1"/>
  <c r="Z554" i="1"/>
  <c r="Z543" i="1"/>
  <c r="Z535" i="1"/>
  <c r="Y522" i="1"/>
  <c r="X520" i="1"/>
  <c r="Z513" i="1"/>
  <c r="Z511" i="1"/>
  <c r="X503" i="1"/>
  <c r="Z494" i="1"/>
  <c r="Z482" i="1"/>
  <c r="Z474" i="1"/>
  <c r="Y434" i="1"/>
  <c r="Z410" i="1"/>
  <c r="Z401" i="1"/>
  <c r="X399" i="1"/>
  <c r="X365" i="1"/>
  <c r="Z285" i="1"/>
  <c r="X271" i="1"/>
  <c r="X269" i="1"/>
  <c r="X265" i="1"/>
  <c r="X240" i="1"/>
  <c r="Z231" i="1"/>
  <c r="Z216" i="1"/>
  <c r="Z212" i="1"/>
  <c r="X207" i="1"/>
  <c r="X203" i="1"/>
  <c r="Y159" i="1"/>
  <c r="Y155" i="1"/>
  <c r="Z153" i="1"/>
  <c r="Y151" i="1"/>
  <c r="Z149" i="1"/>
  <c r="Z145" i="1"/>
  <c r="Z141" i="1"/>
  <c r="Z137" i="1"/>
  <c r="X111" i="1"/>
  <c r="X109" i="1"/>
  <c r="X103" i="1"/>
  <c r="X96" i="1"/>
  <c r="Z77" i="1"/>
  <c r="Y75" i="1"/>
  <c r="Z71" i="1"/>
  <c r="X69" i="1"/>
  <c r="X61" i="1"/>
  <c r="Z40" i="1"/>
  <c r="X32" i="1"/>
  <c r="X17" i="1"/>
  <c r="X827" i="1"/>
  <c r="X811" i="1"/>
  <c r="X795" i="1"/>
  <c r="Y772" i="1"/>
  <c r="X708" i="1"/>
  <c r="Z689" i="1"/>
  <c r="Y673" i="1"/>
  <c r="Z669" i="1"/>
  <c r="Y653" i="1"/>
  <c r="Y648" i="1"/>
  <c r="Y594" i="1"/>
  <c r="Z586" i="1"/>
  <c r="Z575" i="1"/>
  <c r="Z567" i="1"/>
  <c r="X552" i="1"/>
  <c r="Z545" i="1"/>
  <c r="X543" i="1"/>
  <c r="X535" i="1"/>
  <c r="X533" i="1"/>
  <c r="Z526" i="1"/>
  <c r="X518" i="1"/>
  <c r="Y482" i="1"/>
  <c r="Y474" i="1"/>
  <c r="Z470" i="1"/>
  <c r="Z468" i="1"/>
  <c r="Z439" i="1"/>
  <c r="Y410" i="1"/>
  <c r="Z406" i="1"/>
  <c r="Z404" i="1"/>
  <c r="Z394" i="1"/>
  <c r="X355" i="1"/>
  <c r="Z333" i="1"/>
  <c r="Z331" i="1"/>
  <c r="X329" i="1"/>
  <c r="Y311" i="1"/>
  <c r="Y303" i="1"/>
  <c r="Z289" i="1"/>
  <c r="Z283" i="1"/>
  <c r="X248" i="1"/>
  <c r="Y231" i="1"/>
  <c r="Z229" i="1"/>
  <c r="Y227" i="1"/>
  <c r="Z225" i="1"/>
  <c r="X216" i="1"/>
  <c r="X212" i="1"/>
  <c r="X199" i="1"/>
  <c r="X195" i="1"/>
  <c r="X193" i="1"/>
  <c r="Z187" i="1"/>
  <c r="Y185" i="1"/>
  <c r="X153" i="1"/>
  <c r="X151" i="1"/>
  <c r="Y149" i="1"/>
  <c r="Y145" i="1"/>
  <c r="Y143" i="1"/>
  <c r="Y141" i="1"/>
  <c r="Y137" i="1"/>
  <c r="Y135" i="1"/>
  <c r="Z133" i="1"/>
  <c r="X127" i="1"/>
  <c r="X40" i="1"/>
  <c r="Z4" i="1"/>
  <c r="Z806" i="1"/>
  <c r="Z790" i="1"/>
  <c r="Y765" i="1"/>
  <c r="Y736" i="1"/>
  <c r="Y689" i="1"/>
  <c r="Y664" i="1"/>
  <c r="X657" i="1"/>
  <c r="X584" i="1"/>
  <c r="Z577" i="1"/>
  <c r="X575" i="1"/>
  <c r="X567" i="1"/>
  <c r="X565" i="1"/>
  <c r="Z487" i="1"/>
  <c r="Z478" i="1"/>
  <c r="X470" i="1"/>
  <c r="Y468" i="1"/>
  <c r="Z449" i="1"/>
  <c r="X439" i="1"/>
  <c r="X406" i="1"/>
  <c r="Y404" i="1"/>
  <c r="Z390" i="1"/>
  <c r="Y376" i="1"/>
  <c r="Y374" i="1"/>
  <c r="Z353" i="1"/>
  <c r="Z345" i="1"/>
  <c r="Y335" i="1"/>
  <c r="Y333" i="1"/>
  <c r="X331" i="1"/>
  <c r="X322" i="1"/>
  <c r="X289" i="1"/>
  <c r="X283" i="1"/>
  <c r="Z279" i="1"/>
  <c r="X277" i="1"/>
  <c r="X272" i="1"/>
  <c r="X256" i="1"/>
  <c r="X229" i="1"/>
  <c r="X191" i="1"/>
  <c r="X187" i="1"/>
  <c r="X185" i="1"/>
  <c r="Z179" i="1"/>
  <c r="Y177" i="1"/>
  <c r="X135" i="1"/>
  <c r="Y133" i="1"/>
  <c r="Z123" i="1"/>
  <c r="Z119" i="1"/>
  <c r="X117" i="1"/>
  <c r="X56" i="1"/>
  <c r="X806" i="1"/>
  <c r="Y781" i="1"/>
  <c r="Z613" i="1"/>
  <c r="Z546" i="1"/>
  <c r="Z538" i="1"/>
  <c r="Z506" i="1"/>
  <c r="X208" i="1"/>
  <c r="X183" i="1"/>
  <c r="X179" i="1"/>
  <c r="X177" i="1"/>
  <c r="X104" i="1"/>
  <c r="Z100" i="1"/>
  <c r="Y756" i="1"/>
  <c r="Y720" i="1"/>
  <c r="Z527" i="1"/>
  <c r="Z519" i="1"/>
  <c r="Z502" i="1"/>
  <c r="Z500" i="1"/>
  <c r="Z471" i="1"/>
  <c r="Z431" i="1"/>
  <c r="Z239" i="1"/>
  <c r="Z16" i="1"/>
  <c r="Z830" i="1"/>
  <c r="Z798" i="1"/>
  <c r="Y789" i="1"/>
  <c r="Z455" i="1"/>
  <c r="Z438" i="1"/>
  <c r="Z415" i="1"/>
  <c r="Z373" i="1"/>
  <c r="Z310" i="1"/>
  <c r="Z255" i="1"/>
  <c r="Z224" i="1"/>
  <c r="Z220" i="1"/>
  <c r="Z184" i="1"/>
  <c r="Y1420" i="1"/>
  <c r="X1420" i="1"/>
  <c r="X1414" i="1"/>
  <c r="Z1414" i="1"/>
  <c r="Z1347" i="1"/>
  <c r="Y1347" i="1"/>
  <c r="X1347" i="1"/>
  <c r="X1338" i="1"/>
  <c r="Z1338" i="1"/>
  <c r="Y1277" i="1"/>
  <c r="X1277" i="1"/>
  <c r="X1258" i="1"/>
  <c r="Z1258" i="1"/>
  <c r="Y1258" i="1"/>
  <c r="Y1249" i="1"/>
  <c r="X1249" i="1"/>
  <c r="Z1249" i="1"/>
  <c r="X1238" i="1"/>
  <c r="Z1238" i="1"/>
  <c r="Y1129" i="1"/>
  <c r="X1129" i="1"/>
  <c r="X1122" i="1"/>
  <c r="Z1122" i="1"/>
  <c r="Y1122" i="1"/>
  <c r="Y1994" i="1"/>
  <c r="Z1989" i="1"/>
  <c r="Y1984" i="1"/>
  <c r="X1949" i="1"/>
  <c r="Z1946" i="1"/>
  <c r="Z1940" i="1"/>
  <c r="Z1937" i="1"/>
  <c r="Z1934" i="1"/>
  <c r="Y1931" i="1"/>
  <c r="Y1916" i="1"/>
  <c r="Z1913" i="1"/>
  <c r="Y1903" i="1"/>
  <c r="Y1885" i="1"/>
  <c r="Y1882" i="1"/>
  <c r="Z1879" i="1"/>
  <c r="Z1876" i="1"/>
  <c r="Z1873" i="1"/>
  <c r="Z1453" i="1"/>
  <c r="Z1450" i="1"/>
  <c r="Z1447" i="1"/>
  <c r="Y1444" i="1"/>
  <c r="Z1438" i="1"/>
  <c r="Z1435" i="1"/>
  <c r="X1384" i="1"/>
  <c r="Z1384" i="1"/>
  <c r="X1344" i="1"/>
  <c r="Y1344" i="1"/>
  <c r="Z1344" i="1"/>
  <c r="Y1329" i="1"/>
  <c r="X1329" i="1"/>
  <c r="X1292" i="1"/>
  <c r="Z1292" i="1"/>
  <c r="Y1233" i="1"/>
  <c r="Z1233" i="1"/>
  <c r="X1233" i="1"/>
  <c r="X1154" i="1"/>
  <c r="Z1154" i="1"/>
  <c r="Y1154" i="1"/>
  <c r="Y1145" i="1"/>
  <c r="X1145" i="1"/>
  <c r="X1138" i="1"/>
  <c r="Z1138" i="1"/>
  <c r="Y1138" i="1"/>
  <c r="Y1033" i="1"/>
  <c r="Z1033" i="1"/>
  <c r="X1033" i="1"/>
  <c r="Y1005" i="1"/>
  <c r="Z1005" i="1"/>
  <c r="X1005" i="1"/>
  <c r="X977" i="1"/>
  <c r="Z977" i="1"/>
  <c r="Y977" i="1"/>
  <c r="X959" i="1"/>
  <c r="Y959" i="1"/>
  <c r="Y898" i="1"/>
  <c r="Z898" i="1"/>
  <c r="X898" i="1"/>
  <c r="Z688" i="1"/>
  <c r="Y688" i="1"/>
  <c r="X688" i="1"/>
  <c r="Y473" i="1"/>
  <c r="X473" i="1"/>
  <c r="Z473" i="1"/>
  <c r="Y375" i="1"/>
  <c r="X375" i="1"/>
  <c r="Z334" i="1"/>
  <c r="X334" i="1"/>
  <c r="Y249" i="1"/>
  <c r="X249" i="1"/>
  <c r="Z249" i="1"/>
  <c r="Z1977" i="1"/>
  <c r="X1946" i="1"/>
  <c r="X1940" i="1"/>
  <c r="X1937" i="1"/>
  <c r="X1934" i="1"/>
  <c r="X1913" i="1"/>
  <c r="Z1886" i="1"/>
  <c r="X1879" i="1"/>
  <c r="X1876" i="1"/>
  <c r="X1873" i="1"/>
  <c r="Z1458" i="1"/>
  <c r="X1453" i="1"/>
  <c r="X1450" i="1"/>
  <c r="X1447" i="1"/>
  <c r="X1438" i="1"/>
  <c r="X1435" i="1"/>
  <c r="X1431" i="1"/>
  <c r="Y1431" i="1"/>
  <c r="Z1431" i="1"/>
  <c r="Y1425" i="1"/>
  <c r="X1425" i="1"/>
  <c r="Z1425" i="1"/>
  <c r="Y1397" i="1"/>
  <c r="Z1397" i="1"/>
  <c r="X1397" i="1"/>
  <c r="Z1279" i="1"/>
  <c r="Y1279" i="1"/>
  <c r="X1279" i="1"/>
  <c r="X1270" i="1"/>
  <c r="Z1270" i="1"/>
  <c r="X1206" i="1"/>
  <c r="Z1206" i="1"/>
  <c r="Y1206" i="1"/>
  <c r="Y1177" i="1"/>
  <c r="X1177" i="1"/>
  <c r="Y1161" i="1"/>
  <c r="X1161" i="1"/>
  <c r="Y1124" i="1"/>
  <c r="Z1124" i="1"/>
  <c r="X1124" i="1"/>
  <c r="Y1050" i="1"/>
  <c r="Z1050" i="1"/>
  <c r="X1050" i="1"/>
  <c r="Z1990" i="1"/>
  <c r="Y1433" i="1"/>
  <c r="Z1433" i="1"/>
  <c r="X1392" i="1"/>
  <c r="Z1392" i="1"/>
  <c r="Y1392" i="1"/>
  <c r="Y1361" i="1"/>
  <c r="X1361" i="1"/>
  <c r="Z1331" i="1"/>
  <c r="Y1331" i="1"/>
  <c r="X1331" i="1"/>
  <c r="X1294" i="1"/>
  <c r="Z1294" i="1"/>
  <c r="Y1289" i="1"/>
  <c r="X1289" i="1"/>
  <c r="Y1237" i="1"/>
  <c r="X1237" i="1"/>
  <c r="Z1237" i="1"/>
  <c r="X1210" i="1"/>
  <c r="Y1210" i="1"/>
  <c r="Z1210" i="1"/>
  <c r="X1170" i="1"/>
  <c r="Z1170" i="1"/>
  <c r="Y1170" i="1"/>
  <c r="Y1156" i="1"/>
  <c r="Z1156" i="1"/>
  <c r="X1156" i="1"/>
  <c r="Y1140" i="1"/>
  <c r="Z1140" i="1"/>
  <c r="X1140" i="1"/>
  <c r="Y1117" i="1"/>
  <c r="Z1117" i="1"/>
  <c r="X1117" i="1"/>
  <c r="Y1098" i="1"/>
  <c r="Z1098" i="1"/>
  <c r="X1098" i="1"/>
  <c r="Z2003" i="1"/>
  <c r="Y1990" i="1"/>
  <c r="Z1985" i="1"/>
  <c r="Z1978" i="1"/>
  <c r="Z1968" i="1"/>
  <c r="Z1963" i="1"/>
  <c r="Z1960" i="1"/>
  <c r="Z1957" i="1"/>
  <c r="X1950" i="1"/>
  <c r="X1932" i="1"/>
  <c r="X1929" i="1"/>
  <c r="Z1911" i="1"/>
  <c r="Z1908" i="1"/>
  <c r="Z1901" i="1"/>
  <c r="Z1890" i="1"/>
  <c r="X1883" i="1"/>
  <c r="Z1880" i="1"/>
  <c r="Z1877" i="1"/>
  <c r="Z1871" i="1"/>
  <c r="Z1459" i="1"/>
  <c r="Y1408" i="1"/>
  <c r="Z1408" i="1"/>
  <c r="X1408" i="1"/>
  <c r="X1374" i="1"/>
  <c r="Z1374" i="1"/>
  <c r="X1354" i="1"/>
  <c r="Z1354" i="1"/>
  <c r="X1328" i="1"/>
  <c r="Y1328" i="1"/>
  <c r="Z1328" i="1"/>
  <c r="X1322" i="1"/>
  <c r="Z1322" i="1"/>
  <c r="Z1291" i="1"/>
  <c r="X1291" i="1"/>
  <c r="Y1291" i="1"/>
  <c r="Y1208" i="1"/>
  <c r="X1208" i="1"/>
  <c r="Y1058" i="1"/>
  <c r="Z1058" i="1"/>
  <c r="X1058" i="1"/>
  <c r="Z2001" i="1"/>
  <c r="Z1988" i="1"/>
  <c r="Y1978" i="1"/>
  <c r="Z1973" i="1"/>
  <c r="Y1968" i="1"/>
  <c r="Z1966" i="1"/>
  <c r="Y1963" i="1"/>
  <c r="X1960" i="1"/>
  <c r="Z1954" i="1"/>
  <c r="Z1951" i="1"/>
  <c r="Z1948" i="1"/>
  <c r="Z1927" i="1"/>
  <c r="Z1924" i="1"/>
  <c r="Z1921" i="1"/>
  <c r="Z1918" i="1"/>
  <c r="Y1911" i="1"/>
  <c r="Y1908" i="1"/>
  <c r="Z1905" i="1"/>
  <c r="Z1899" i="1"/>
  <c r="Z1896" i="1"/>
  <c r="Z1893" i="1"/>
  <c r="Y1890" i="1"/>
  <c r="Z1887" i="1"/>
  <c r="Z1865" i="1"/>
  <c r="Y1459" i="1"/>
  <c r="X1454" i="1"/>
  <c r="Z1440" i="1"/>
  <c r="X1404" i="1"/>
  <c r="Y1404" i="1"/>
  <c r="Z1404" i="1"/>
  <c r="Z1387" i="1"/>
  <c r="Y1387" i="1"/>
  <c r="X1387" i="1"/>
  <c r="Z1363" i="1"/>
  <c r="Y1363" i="1"/>
  <c r="X1363" i="1"/>
  <c r="Y1309" i="1"/>
  <c r="X1309" i="1"/>
  <c r="Z1263" i="1"/>
  <c r="X1263" i="1"/>
  <c r="Y1245" i="1"/>
  <c r="Z1245" i="1"/>
  <c r="X1245" i="1"/>
  <c r="X1212" i="1"/>
  <c r="Y1212" i="1"/>
  <c r="Z1212" i="1"/>
  <c r="Y1205" i="1"/>
  <c r="X1205" i="1"/>
  <c r="Z1205" i="1"/>
  <c r="Y1201" i="1"/>
  <c r="Z1201" i="1"/>
  <c r="X1201" i="1"/>
  <c r="Y1172" i="1"/>
  <c r="Z1172" i="1"/>
  <c r="X1172" i="1"/>
  <c r="X1045" i="1"/>
  <c r="Z1045" i="1"/>
  <c r="Y1045" i="1"/>
  <c r="Y2001" i="1"/>
  <c r="Y1988" i="1"/>
  <c r="X1966" i="1"/>
  <c r="X1954" i="1"/>
  <c r="Y1951" i="1"/>
  <c r="Y1948" i="1"/>
  <c r="Z1945" i="1"/>
  <c r="Z1936" i="1"/>
  <c r="Z1933" i="1"/>
  <c r="Z1930" i="1"/>
  <c r="Y1927" i="1"/>
  <c r="X1924" i="1"/>
  <c r="X1921" i="1"/>
  <c r="Y1918" i="1"/>
  <c r="X1905" i="1"/>
  <c r="X1899" i="1"/>
  <c r="X1896" i="1"/>
  <c r="X1893" i="1"/>
  <c r="X1887" i="1"/>
  <c r="Z1884" i="1"/>
  <c r="Z1875" i="1"/>
  <c r="X1865" i="1"/>
  <c r="X1457" i="1"/>
  <c r="Z1452" i="1"/>
  <c r="Z1449" i="1"/>
  <c r="Z1446" i="1"/>
  <c r="Z1443" i="1"/>
  <c r="Y1440" i="1"/>
  <c r="Z1437" i="1"/>
  <c r="X1428" i="1"/>
  <c r="Y1428" i="1"/>
  <c r="Z1428" i="1"/>
  <c r="Z1391" i="1"/>
  <c r="X1391" i="1"/>
  <c r="Y1391" i="1"/>
  <c r="X1360" i="1"/>
  <c r="Y1360" i="1"/>
  <c r="Z1360" i="1"/>
  <c r="Y1345" i="1"/>
  <c r="X1345" i="1"/>
  <c r="X1304" i="1"/>
  <c r="Z1304" i="1"/>
  <c r="Y1095" i="1"/>
  <c r="Z1095" i="1"/>
  <c r="X1095" i="1"/>
  <c r="Y1075" i="1"/>
  <c r="Z1075" i="1"/>
  <c r="X1075" i="1"/>
  <c r="Z1981" i="1"/>
  <c r="X1945" i="1"/>
  <c r="X1936" i="1"/>
  <c r="X1933" i="1"/>
  <c r="X1930" i="1"/>
  <c r="X1884" i="1"/>
  <c r="X1875" i="1"/>
  <c r="Z1462" i="1"/>
  <c r="X1452" i="1"/>
  <c r="X1449" i="1"/>
  <c r="X1446" i="1"/>
  <c r="X1443" i="1"/>
  <c r="X1437" i="1"/>
  <c r="Y1426" i="1"/>
  <c r="Z1426" i="1"/>
  <c r="X1426" i="1"/>
  <c r="X1422" i="1"/>
  <c r="Z1422" i="1"/>
  <c r="Z1420" i="1"/>
  <c r="X1412" i="1"/>
  <c r="Z1412" i="1"/>
  <c r="Z1311" i="1"/>
  <c r="Y1311" i="1"/>
  <c r="X1311" i="1"/>
  <c r="X1306" i="1"/>
  <c r="Z1306" i="1"/>
  <c r="Y1087" i="1"/>
  <c r="Z1087" i="1"/>
  <c r="X1087" i="1"/>
  <c r="Y1067" i="1"/>
  <c r="Z1067" i="1"/>
  <c r="X1067" i="1"/>
  <c r="Y1423" i="1"/>
  <c r="Y1415" i="1"/>
  <c r="Y1307" i="1"/>
  <c r="Y1275" i="1"/>
  <c r="Z1261" i="1"/>
  <c r="Z1226" i="1"/>
  <c r="Z1194" i="1"/>
  <c r="Z1189" i="1"/>
  <c r="Z1115" i="1"/>
  <c r="Z1041" i="1"/>
  <c r="Z1031" i="1"/>
  <c r="Y875" i="1"/>
  <c r="Z875" i="1"/>
  <c r="X875" i="1"/>
  <c r="Y733" i="1"/>
  <c r="Z733" i="1"/>
  <c r="X733" i="1"/>
  <c r="Z652" i="1"/>
  <c r="Y652" i="1"/>
  <c r="X652" i="1"/>
  <c r="X1430" i="1"/>
  <c r="Y1411" i="1"/>
  <c r="Y1403" i="1"/>
  <c r="Y1395" i="1"/>
  <c r="X1383" i="1"/>
  <c r="X1381" i="1"/>
  <c r="Y1379" i="1"/>
  <c r="Z1370" i="1"/>
  <c r="Z1368" i="1"/>
  <c r="X1359" i="1"/>
  <c r="X1357" i="1"/>
  <c r="Z1350" i="1"/>
  <c r="X1343" i="1"/>
  <c r="Z1334" i="1"/>
  <c r="X1303" i="1"/>
  <c r="Z1264" i="1"/>
  <c r="Y1248" i="1"/>
  <c r="Z1246" i="1"/>
  <c r="Y1236" i="1"/>
  <c r="Z1224" i="1"/>
  <c r="Z1192" i="1"/>
  <c r="Z1180" i="1"/>
  <c r="Z1164" i="1"/>
  <c r="Z1148" i="1"/>
  <c r="Z1132" i="1"/>
  <c r="Z1065" i="1"/>
  <c r="Z1054" i="1"/>
  <c r="Z1037" i="1"/>
  <c r="Z1026" i="1"/>
  <c r="Y986" i="1"/>
  <c r="Z986" i="1"/>
  <c r="X986" i="1"/>
  <c r="Y893" i="1"/>
  <c r="Z893" i="1"/>
  <c r="X893" i="1"/>
  <c r="Y877" i="1"/>
  <c r="Z877" i="1"/>
  <c r="X877" i="1"/>
  <c r="Y853" i="1"/>
  <c r="Z853" i="1"/>
  <c r="X853" i="1"/>
  <c r="Y837" i="1"/>
  <c r="Z837" i="1"/>
  <c r="X837" i="1"/>
  <c r="Y821" i="1"/>
  <c r="Z821" i="1"/>
  <c r="X821" i="1"/>
  <c r="Y805" i="1"/>
  <c r="Z805" i="1"/>
  <c r="X805" i="1"/>
  <c r="Z780" i="1"/>
  <c r="Y780" i="1"/>
  <c r="X780" i="1"/>
  <c r="Y697" i="1"/>
  <c r="Z697" i="1"/>
  <c r="X697" i="1"/>
  <c r="Z1416" i="1"/>
  <c r="X1409" i="1"/>
  <c r="Z1401" i="1"/>
  <c r="Z1398" i="1"/>
  <c r="X1395" i="1"/>
  <c r="X1393" i="1"/>
  <c r="Y1388" i="1"/>
  <c r="X1379" i="1"/>
  <c r="X1377" i="1"/>
  <c r="Y1375" i="1"/>
  <c r="Z1366" i="1"/>
  <c r="Y1355" i="1"/>
  <c r="Y1339" i="1"/>
  <c r="Y1323" i="1"/>
  <c r="Z1314" i="1"/>
  <c r="X1299" i="1"/>
  <c r="X1297" i="1"/>
  <c r="Y1295" i="1"/>
  <c r="Z1282" i="1"/>
  <c r="Z1280" i="1"/>
  <c r="Y1271" i="1"/>
  <c r="Y1264" i="1"/>
  <c r="X1259" i="1"/>
  <c r="Y1246" i="1"/>
  <c r="Y1234" i="1"/>
  <c r="X1229" i="1"/>
  <c r="Y1224" i="1"/>
  <c r="Z1222" i="1"/>
  <c r="Z1217" i="1"/>
  <c r="Y1192" i="1"/>
  <c r="Z1190" i="1"/>
  <c r="Z1185" i="1"/>
  <c r="Y1180" i="1"/>
  <c r="Z1178" i="1"/>
  <c r="Y1164" i="1"/>
  <c r="Z1162" i="1"/>
  <c r="Y1148" i="1"/>
  <c r="Z1146" i="1"/>
  <c r="Y1132" i="1"/>
  <c r="Z1130" i="1"/>
  <c r="X1110" i="1"/>
  <c r="Z1105" i="1"/>
  <c r="X1102" i="1"/>
  <c r="Z1091" i="1"/>
  <c r="Z1079" i="1"/>
  <c r="Y1065" i="1"/>
  <c r="Y1054" i="1"/>
  <c r="Z1042" i="1"/>
  <c r="Y1037" i="1"/>
  <c r="Z1035" i="1"/>
  <c r="Z1029" i="1"/>
  <c r="Y1026" i="1"/>
  <c r="X1023" i="1"/>
  <c r="Y1014" i="1"/>
  <c r="Z1014" i="1"/>
  <c r="Y1010" i="1"/>
  <c r="X1010" i="1"/>
  <c r="Z1010" i="1"/>
  <c r="X981" i="1"/>
  <c r="Z981" i="1"/>
  <c r="Y981" i="1"/>
  <c r="Y922" i="1"/>
  <c r="Z922" i="1"/>
  <c r="X922" i="1"/>
  <c r="X915" i="1"/>
  <c r="Z915" i="1"/>
  <c r="Z744" i="1"/>
  <c r="Y744" i="1"/>
  <c r="X744" i="1"/>
  <c r="Z724" i="1"/>
  <c r="Y724" i="1"/>
  <c r="X724" i="1"/>
  <c r="Y397" i="1"/>
  <c r="X397" i="1"/>
  <c r="Z397" i="1"/>
  <c r="X1434" i="1"/>
  <c r="Z1396" i="1"/>
  <c r="X1375" i="1"/>
  <c r="X1373" i="1"/>
  <c r="Z1362" i="1"/>
  <c r="X1355" i="1"/>
  <c r="X1353" i="1"/>
  <c r="Z1346" i="1"/>
  <c r="X1339" i="1"/>
  <c r="X1337" i="1"/>
  <c r="Z1330" i="1"/>
  <c r="X1323" i="1"/>
  <c r="X1321" i="1"/>
  <c r="Z1310" i="1"/>
  <c r="Z1308" i="1"/>
  <c r="X1295" i="1"/>
  <c r="X1293" i="1"/>
  <c r="Z1278" i="1"/>
  <c r="Z1276" i="1"/>
  <c r="X1271" i="1"/>
  <c r="X1269" i="1"/>
  <c r="Y1262" i="1"/>
  <c r="Z1244" i="1"/>
  <c r="Z1232" i="1"/>
  <c r="Y1222" i="1"/>
  <c r="X1217" i="1"/>
  <c r="Z1200" i="1"/>
  <c r="Y1190" i="1"/>
  <c r="X1185" i="1"/>
  <c r="Y1178" i="1"/>
  <c r="Z1176" i="1"/>
  <c r="X1169" i="1"/>
  <c r="Y1162" i="1"/>
  <c r="Z1160" i="1"/>
  <c r="X1153" i="1"/>
  <c r="Y1146" i="1"/>
  <c r="Z1144" i="1"/>
  <c r="X1137" i="1"/>
  <c r="Y1130" i="1"/>
  <c r="Z1128" i="1"/>
  <c r="X1121" i="1"/>
  <c r="X1116" i="1"/>
  <c r="Z1111" i="1"/>
  <c r="Z1103" i="1"/>
  <c r="Z1097" i="1"/>
  <c r="Z1094" i="1"/>
  <c r="Z1077" i="1"/>
  <c r="Z1074" i="1"/>
  <c r="Z1066" i="1"/>
  <c r="Z1057" i="1"/>
  <c r="Z1049" i="1"/>
  <c r="Z1047" i="1"/>
  <c r="Y1042" i="1"/>
  <c r="X1035" i="1"/>
  <c r="X963" i="1"/>
  <c r="Y963" i="1"/>
  <c r="Y935" i="1"/>
  <c r="Z935" i="1"/>
  <c r="X935" i="1"/>
  <c r="Z1432" i="1"/>
  <c r="Y1389" i="1"/>
  <c r="Y1371" i="1"/>
  <c r="Y1335" i="1"/>
  <c r="Y1319" i="1"/>
  <c r="Z1274" i="1"/>
  <c r="Y1255" i="1"/>
  <c r="Z1230" i="1"/>
  <c r="Y1160" i="1"/>
  <c r="Y641" i="1"/>
  <c r="Z641" i="1"/>
  <c r="X641" i="1"/>
  <c r="X629" i="1"/>
  <c r="Z629" i="1"/>
  <c r="Y629" i="1"/>
  <c r="X412" i="1"/>
  <c r="Y412" i="1"/>
  <c r="Z412" i="1"/>
  <c r="X1165" i="1"/>
  <c r="Y1158" i="1"/>
  <c r="X1149" i="1"/>
  <c r="Y1142" i="1"/>
  <c r="X1133" i="1"/>
  <c r="Y1126" i="1"/>
  <c r="X1055" i="1"/>
  <c r="Y1038" i="1"/>
  <c r="X1027" i="1"/>
  <c r="Z989" i="1"/>
  <c r="Y989" i="1"/>
  <c r="Y955" i="1"/>
  <c r="Z955" i="1"/>
  <c r="X955" i="1"/>
  <c r="Y930" i="1"/>
  <c r="Z930" i="1"/>
  <c r="X930" i="1"/>
  <c r="Y885" i="1"/>
  <c r="Z885" i="1"/>
  <c r="X885" i="1"/>
  <c r="Y867" i="1"/>
  <c r="Z867" i="1"/>
  <c r="X867" i="1"/>
  <c r="Y861" i="1"/>
  <c r="Z861" i="1"/>
  <c r="X861" i="1"/>
  <c r="Y845" i="1"/>
  <c r="Z845" i="1"/>
  <c r="X845" i="1"/>
  <c r="Y829" i="1"/>
  <c r="Z829" i="1"/>
  <c r="X829" i="1"/>
  <c r="Y813" i="1"/>
  <c r="Z813" i="1"/>
  <c r="X813" i="1"/>
  <c r="Y797" i="1"/>
  <c r="Z797" i="1"/>
  <c r="X797" i="1"/>
  <c r="Y677" i="1"/>
  <c r="Z677" i="1"/>
  <c r="X677" i="1"/>
  <c r="X416" i="1"/>
  <c r="Z416" i="1"/>
  <c r="Y416" i="1"/>
  <c r="Z1410" i="1"/>
  <c r="X1007" i="1"/>
  <c r="Y1007" i="1"/>
  <c r="Z1007" i="1"/>
  <c r="Y975" i="1"/>
  <c r="Z975" i="1"/>
  <c r="X975" i="1"/>
  <c r="Y903" i="1"/>
  <c r="Z903" i="1"/>
  <c r="X903" i="1"/>
  <c r="Y769" i="1"/>
  <c r="Z769" i="1"/>
  <c r="X769" i="1"/>
  <c r="Z633" i="1"/>
  <c r="Y633" i="1"/>
  <c r="X633" i="1"/>
  <c r="Y970" i="1"/>
  <c r="Z965" i="1"/>
  <c r="Z961" i="1"/>
  <c r="Y950" i="1"/>
  <c r="Z938" i="1"/>
  <c r="Y925" i="1"/>
  <c r="Y917" i="1"/>
  <c r="Z906" i="1"/>
  <c r="Y891" i="1"/>
  <c r="Y883" i="1"/>
  <c r="Z870" i="1"/>
  <c r="Y859" i="1"/>
  <c r="Y851" i="1"/>
  <c r="Y843" i="1"/>
  <c r="Y835" i="1"/>
  <c r="Y827" i="1"/>
  <c r="Y819" i="1"/>
  <c r="Y811" i="1"/>
  <c r="Y803" i="1"/>
  <c r="Y795" i="1"/>
  <c r="Y785" i="1"/>
  <c r="Y760" i="1"/>
  <c r="Y749" i="1"/>
  <c r="Y740" i="1"/>
  <c r="Y713" i="1"/>
  <c r="Y704" i="1"/>
  <c r="Y693" i="1"/>
  <c r="Y668" i="1"/>
  <c r="Y657" i="1"/>
  <c r="Z637" i="1"/>
  <c r="Z618" i="1"/>
  <c r="Y598" i="1"/>
  <c r="Z598" i="1"/>
  <c r="Y589" i="1"/>
  <c r="X589" i="1"/>
  <c r="Y557" i="1"/>
  <c r="X557" i="1"/>
  <c r="Y525" i="1"/>
  <c r="X525" i="1"/>
  <c r="X464" i="1"/>
  <c r="Z464" i="1"/>
  <c r="X460" i="1"/>
  <c r="Y460" i="1"/>
  <c r="Z460" i="1"/>
  <c r="Y445" i="1"/>
  <c r="X445" i="1"/>
  <c r="Y393" i="1"/>
  <c r="X393" i="1"/>
  <c r="Z393" i="1"/>
  <c r="X213" i="1"/>
  <c r="Y213" i="1"/>
  <c r="Z213" i="1"/>
  <c r="Y609" i="1"/>
  <c r="X609" i="1"/>
  <c r="Z609" i="1"/>
  <c r="Y603" i="1"/>
  <c r="Z603" i="1"/>
  <c r="X496" i="1"/>
  <c r="Z496" i="1"/>
  <c r="X492" i="1"/>
  <c r="Y492" i="1"/>
  <c r="Z492" i="1"/>
  <c r="Y477" i="1"/>
  <c r="X477" i="1"/>
  <c r="Y425" i="1"/>
  <c r="X425" i="1"/>
  <c r="Z425" i="1"/>
  <c r="X263" i="1"/>
  <c r="Y263" i="1"/>
  <c r="Z263" i="1"/>
  <c r="X205" i="1"/>
  <c r="Y205" i="1"/>
  <c r="Z205" i="1"/>
  <c r="Y168" i="1"/>
  <c r="X168" i="1"/>
  <c r="Z168" i="1"/>
  <c r="Y65" i="1"/>
  <c r="X65" i="1"/>
  <c r="Z65" i="1"/>
  <c r="Y20" i="1"/>
  <c r="X20" i="1"/>
  <c r="Z20" i="1"/>
  <c r="Y990" i="1"/>
  <c r="X971" i="1"/>
  <c r="Y966" i="1"/>
  <c r="Y946" i="1"/>
  <c r="Y939" i="1"/>
  <c r="X931" i="1"/>
  <c r="X926" i="1"/>
  <c r="X918" i="1"/>
  <c r="Z909" i="1"/>
  <c r="Y899" i="1"/>
  <c r="Y889" i="1"/>
  <c r="Z887" i="1"/>
  <c r="Y881" i="1"/>
  <c r="Z879" i="1"/>
  <c r="Y871" i="1"/>
  <c r="Y863" i="1"/>
  <c r="Y857" i="1"/>
  <c r="Z855" i="1"/>
  <c r="Y849" i="1"/>
  <c r="Z847" i="1"/>
  <c r="Y841" i="1"/>
  <c r="Z839" i="1"/>
  <c r="Y833" i="1"/>
  <c r="Z831" i="1"/>
  <c r="Y825" i="1"/>
  <c r="Z823" i="1"/>
  <c r="Y817" i="1"/>
  <c r="Z815" i="1"/>
  <c r="Y809" i="1"/>
  <c r="Z807" i="1"/>
  <c r="Y801" i="1"/>
  <c r="Z799" i="1"/>
  <c r="Y793" i="1"/>
  <c r="Z791" i="1"/>
  <c r="Y788" i="1"/>
  <c r="Z777" i="1"/>
  <c r="X772" i="1"/>
  <c r="Y761" i="1"/>
  <c r="Z757" i="1"/>
  <c r="Y752" i="1"/>
  <c r="Y741" i="1"/>
  <c r="X736" i="1"/>
  <c r="Z721" i="1"/>
  <c r="Y716" i="1"/>
  <c r="Y705" i="1"/>
  <c r="X700" i="1"/>
  <c r="Z685" i="1"/>
  <c r="Y680" i="1"/>
  <c r="Y669" i="1"/>
  <c r="X664" i="1"/>
  <c r="Y660" i="1"/>
  <c r="Z649" i="1"/>
  <c r="X644" i="1"/>
  <c r="Y625" i="1"/>
  <c r="Z625" i="1"/>
  <c r="Y601" i="1"/>
  <c r="X601" i="1"/>
  <c r="Z601" i="1"/>
  <c r="X592" i="1"/>
  <c r="Z592" i="1"/>
  <c r="X588" i="1"/>
  <c r="Y588" i="1"/>
  <c r="Z588" i="1"/>
  <c r="Y569" i="1"/>
  <c r="X569" i="1"/>
  <c r="Z569" i="1"/>
  <c r="X560" i="1"/>
  <c r="Z560" i="1"/>
  <c r="X556" i="1"/>
  <c r="Y556" i="1"/>
  <c r="Z556" i="1"/>
  <c r="Y537" i="1"/>
  <c r="X537" i="1"/>
  <c r="Z537" i="1"/>
  <c r="X528" i="1"/>
  <c r="Z528" i="1"/>
  <c r="X524" i="1"/>
  <c r="Y524" i="1"/>
  <c r="Z524" i="1"/>
  <c r="Y505" i="1"/>
  <c r="X505" i="1"/>
  <c r="Z505" i="1"/>
  <c r="X448" i="1"/>
  <c r="Z448" i="1"/>
  <c r="X444" i="1"/>
  <c r="Y444" i="1"/>
  <c r="Z444" i="1"/>
  <c r="Y429" i="1"/>
  <c r="X429" i="1"/>
  <c r="Y292" i="1"/>
  <c r="X292" i="1"/>
  <c r="Z292" i="1"/>
  <c r="Z985" i="1"/>
  <c r="Z974" i="1"/>
  <c r="Y962" i="1"/>
  <c r="Z954" i="1"/>
  <c r="Z942" i="1"/>
  <c r="Z934" i="1"/>
  <c r="Z929" i="1"/>
  <c r="Z921" i="1"/>
  <c r="Z914" i="1"/>
  <c r="Y909" i="1"/>
  <c r="Z907" i="1"/>
  <c r="Z902" i="1"/>
  <c r="Z897" i="1"/>
  <c r="Y887" i="1"/>
  <c r="Y879" i="1"/>
  <c r="Z874" i="1"/>
  <c r="Z866" i="1"/>
  <c r="Y855" i="1"/>
  <c r="Y847" i="1"/>
  <c r="Y839" i="1"/>
  <c r="Y831" i="1"/>
  <c r="Y823" i="1"/>
  <c r="Y815" i="1"/>
  <c r="Y807" i="1"/>
  <c r="Y799" i="1"/>
  <c r="Y791" i="1"/>
  <c r="X788" i="1"/>
  <c r="Y777" i="1"/>
  <c r="Z773" i="1"/>
  <c r="Y768" i="1"/>
  <c r="Y757" i="1"/>
  <c r="X752" i="1"/>
  <c r="Z737" i="1"/>
  <c r="Y732" i="1"/>
  <c r="Y721" i="1"/>
  <c r="X716" i="1"/>
  <c r="Z701" i="1"/>
  <c r="Y696" i="1"/>
  <c r="Y685" i="1"/>
  <c r="X680" i="1"/>
  <c r="Y676" i="1"/>
  <c r="Z665" i="1"/>
  <c r="X660" i="1"/>
  <c r="Y649" i="1"/>
  <c r="Z645" i="1"/>
  <c r="Y640" i="1"/>
  <c r="Y612" i="1"/>
  <c r="Y573" i="1"/>
  <c r="X573" i="1"/>
  <c r="Y541" i="1"/>
  <c r="X541" i="1"/>
  <c r="Y509" i="1"/>
  <c r="X509" i="1"/>
  <c r="Y457" i="1"/>
  <c r="X457" i="1"/>
  <c r="Z457" i="1"/>
  <c r="X400" i="1"/>
  <c r="Z400" i="1"/>
  <c r="X396" i="1"/>
  <c r="Y396" i="1"/>
  <c r="Z396" i="1"/>
  <c r="Y381" i="1"/>
  <c r="X381" i="1"/>
  <c r="Y985" i="1"/>
  <c r="Z983" i="1"/>
  <c r="X974" i="1"/>
  <c r="X954" i="1"/>
  <c r="X942" i="1"/>
  <c r="X934" i="1"/>
  <c r="Y929" i="1"/>
  <c r="Z927" i="1"/>
  <c r="Y921" i="1"/>
  <c r="Z919" i="1"/>
  <c r="X914" i="1"/>
  <c r="X902" i="1"/>
  <c r="Y897" i="1"/>
  <c r="Z895" i="1"/>
  <c r="Z890" i="1"/>
  <c r="Z882" i="1"/>
  <c r="X874" i="1"/>
  <c r="X866" i="1"/>
  <c r="Z858" i="1"/>
  <c r="Z850" i="1"/>
  <c r="Z842" i="1"/>
  <c r="Z834" i="1"/>
  <c r="Z826" i="1"/>
  <c r="Z818" i="1"/>
  <c r="Z810" i="1"/>
  <c r="Z802" i="1"/>
  <c r="Z794" i="1"/>
  <c r="Y784" i="1"/>
  <c r="Y773" i="1"/>
  <c r="X768" i="1"/>
  <c r="Y748" i="1"/>
  <c r="Y737" i="1"/>
  <c r="X732" i="1"/>
  <c r="Y712" i="1"/>
  <c r="Y701" i="1"/>
  <c r="X696" i="1"/>
  <c r="Y692" i="1"/>
  <c r="X676" i="1"/>
  <c r="Y665" i="1"/>
  <c r="Y656" i="1"/>
  <c r="Y645" i="1"/>
  <c r="X640" i="1"/>
  <c r="Z636" i="1"/>
  <c r="X636" i="1"/>
  <c r="Y636" i="1"/>
  <c r="Z626" i="1"/>
  <c r="X612" i="1"/>
  <c r="X480" i="1"/>
  <c r="Z480" i="1"/>
  <c r="X476" i="1"/>
  <c r="Y476" i="1"/>
  <c r="Z476" i="1"/>
  <c r="Y461" i="1"/>
  <c r="X461" i="1"/>
  <c r="Y409" i="1"/>
  <c r="X409" i="1"/>
  <c r="Z409" i="1"/>
  <c r="Z313" i="1"/>
  <c r="X313" i="1"/>
  <c r="Y313" i="1"/>
  <c r="Y281" i="1"/>
  <c r="X281" i="1"/>
  <c r="Z281" i="1"/>
  <c r="Y92" i="1"/>
  <c r="X92" i="1"/>
  <c r="Z92" i="1"/>
  <c r="X927" i="1"/>
  <c r="X890" i="1"/>
  <c r="X882" i="1"/>
  <c r="X858" i="1"/>
  <c r="X850" i="1"/>
  <c r="X842" i="1"/>
  <c r="X834" i="1"/>
  <c r="X826" i="1"/>
  <c r="X818" i="1"/>
  <c r="X810" i="1"/>
  <c r="X802" i="1"/>
  <c r="X794" i="1"/>
  <c r="X784" i="1"/>
  <c r="X748" i="1"/>
  <c r="X712" i="1"/>
  <c r="X692" i="1"/>
  <c r="X656" i="1"/>
  <c r="X626" i="1"/>
  <c r="Y617" i="1"/>
  <c r="Z617" i="1"/>
  <c r="Y489" i="1"/>
  <c r="X489" i="1"/>
  <c r="Z489" i="1"/>
  <c r="X432" i="1"/>
  <c r="Z432" i="1"/>
  <c r="X428" i="1"/>
  <c r="Y428" i="1"/>
  <c r="Z428" i="1"/>
  <c r="Y413" i="1"/>
  <c r="X413" i="1"/>
  <c r="X378" i="1"/>
  <c r="Z378" i="1"/>
  <c r="Z307" i="1"/>
  <c r="X307" i="1"/>
  <c r="Y307" i="1"/>
  <c r="X622" i="1"/>
  <c r="Y622" i="1"/>
  <c r="Y615" i="1"/>
  <c r="Z615" i="1"/>
  <c r="Y604" i="1"/>
  <c r="Z604" i="1"/>
  <c r="Y585" i="1"/>
  <c r="X585" i="1"/>
  <c r="Z585" i="1"/>
  <c r="X576" i="1"/>
  <c r="Z576" i="1"/>
  <c r="X572" i="1"/>
  <c r="Y572" i="1"/>
  <c r="Z572" i="1"/>
  <c r="Y553" i="1"/>
  <c r="X553" i="1"/>
  <c r="Z553" i="1"/>
  <c r="X544" i="1"/>
  <c r="Z544" i="1"/>
  <c r="X540" i="1"/>
  <c r="Y540" i="1"/>
  <c r="Z540" i="1"/>
  <c r="Y521" i="1"/>
  <c r="X521" i="1"/>
  <c r="Z521" i="1"/>
  <c r="X512" i="1"/>
  <c r="Z512" i="1"/>
  <c r="X508" i="1"/>
  <c r="Y508" i="1"/>
  <c r="Z508" i="1"/>
  <c r="Y493" i="1"/>
  <c r="X493" i="1"/>
  <c r="Y441" i="1"/>
  <c r="X441" i="1"/>
  <c r="Z441" i="1"/>
  <c r="X384" i="1"/>
  <c r="Z384" i="1"/>
  <c r="X380" i="1"/>
  <c r="Y380" i="1"/>
  <c r="Z380" i="1"/>
  <c r="Z358" i="1"/>
  <c r="X358" i="1"/>
  <c r="Y358" i="1"/>
  <c r="X613" i="1"/>
  <c r="Z608" i="1"/>
  <c r="Z600" i="1"/>
  <c r="X593" i="1"/>
  <c r="Y590" i="1"/>
  <c r="Z587" i="1"/>
  <c r="Z584" i="1"/>
  <c r="X577" i="1"/>
  <c r="Y574" i="1"/>
  <c r="Z571" i="1"/>
  <c r="Z568" i="1"/>
  <c r="X561" i="1"/>
  <c r="Y558" i="1"/>
  <c r="Z555" i="1"/>
  <c r="Z552" i="1"/>
  <c r="X545" i="1"/>
  <c r="Y542" i="1"/>
  <c r="Z539" i="1"/>
  <c r="Z536" i="1"/>
  <c r="X529" i="1"/>
  <c r="Y526" i="1"/>
  <c r="Z523" i="1"/>
  <c r="Z520" i="1"/>
  <c r="X513" i="1"/>
  <c r="Y510" i="1"/>
  <c r="Z507" i="1"/>
  <c r="Z504" i="1"/>
  <c r="X497" i="1"/>
  <c r="Y494" i="1"/>
  <c r="Z491" i="1"/>
  <c r="Z488" i="1"/>
  <c r="X481" i="1"/>
  <c r="Y478" i="1"/>
  <c r="Z475" i="1"/>
  <c r="Z472" i="1"/>
  <c r="X465" i="1"/>
  <c r="Y462" i="1"/>
  <c r="Z459" i="1"/>
  <c r="Z456" i="1"/>
  <c r="X449" i="1"/>
  <c r="Y446" i="1"/>
  <c r="Z443" i="1"/>
  <c r="Z440" i="1"/>
  <c r="X433" i="1"/>
  <c r="Y430" i="1"/>
  <c r="Z427" i="1"/>
  <c r="Z424" i="1"/>
  <c r="X417" i="1"/>
  <c r="Y414" i="1"/>
  <c r="Z411" i="1"/>
  <c r="Z408" i="1"/>
  <c r="X401" i="1"/>
  <c r="Y398" i="1"/>
  <c r="Z395" i="1"/>
  <c r="Z392" i="1"/>
  <c r="X385" i="1"/>
  <c r="Y382" i="1"/>
  <c r="X379" i="1"/>
  <c r="Y369" i="1"/>
  <c r="X369" i="1"/>
  <c r="Z369" i="1"/>
  <c r="Y367" i="1"/>
  <c r="X367" i="1"/>
  <c r="Z352" i="1"/>
  <c r="X352" i="1"/>
  <c r="Z344" i="1"/>
  <c r="X344" i="1"/>
  <c r="X291" i="1"/>
  <c r="Y291" i="1"/>
  <c r="Z291" i="1"/>
  <c r="Y236" i="1"/>
  <c r="X236" i="1"/>
  <c r="Z236" i="1"/>
  <c r="X197" i="1"/>
  <c r="Y197" i="1"/>
  <c r="Z197" i="1"/>
  <c r="Y148" i="1"/>
  <c r="X148" i="1"/>
  <c r="Y140" i="1"/>
  <c r="X140" i="1"/>
  <c r="Y116" i="1"/>
  <c r="X116" i="1"/>
  <c r="Z116" i="1"/>
  <c r="Y89" i="1"/>
  <c r="X89" i="1"/>
  <c r="Z89" i="1"/>
  <c r="Y52" i="1"/>
  <c r="X52" i="1"/>
  <c r="Z52" i="1"/>
  <c r="Z597" i="1"/>
  <c r="X587" i="1"/>
  <c r="Z581" i="1"/>
  <c r="X571" i="1"/>
  <c r="Z565" i="1"/>
  <c r="X555" i="1"/>
  <c r="Z549" i="1"/>
  <c r="X539" i="1"/>
  <c r="Z533" i="1"/>
  <c r="X523" i="1"/>
  <c r="Z517" i="1"/>
  <c r="X507" i="1"/>
  <c r="Y504" i="1"/>
  <c r="Z501" i="1"/>
  <c r="X491" i="1"/>
  <c r="Y488" i="1"/>
  <c r="Z485" i="1"/>
  <c r="X475" i="1"/>
  <c r="Y472" i="1"/>
  <c r="Z469" i="1"/>
  <c r="X459" i="1"/>
  <c r="Y456" i="1"/>
  <c r="Z453" i="1"/>
  <c r="X443" i="1"/>
  <c r="Y440" i="1"/>
  <c r="Z437" i="1"/>
  <c r="X427" i="1"/>
  <c r="Y424" i="1"/>
  <c r="Z421" i="1"/>
  <c r="X411" i="1"/>
  <c r="Y408" i="1"/>
  <c r="Z405" i="1"/>
  <c r="X395" i="1"/>
  <c r="Y392" i="1"/>
  <c r="Z389" i="1"/>
  <c r="X189" i="1"/>
  <c r="Y189" i="1"/>
  <c r="Z189" i="1"/>
  <c r="Z161" i="1"/>
  <c r="X161" i="1"/>
  <c r="Y132" i="1"/>
  <c r="X132" i="1"/>
  <c r="Y97" i="1"/>
  <c r="X97" i="1"/>
  <c r="Z7" i="1"/>
  <c r="X7" i="1"/>
  <c r="X501" i="1"/>
  <c r="X485" i="1"/>
  <c r="X469" i="1"/>
  <c r="X453" i="1"/>
  <c r="X437" i="1"/>
  <c r="X421" i="1"/>
  <c r="X405" i="1"/>
  <c r="X389" i="1"/>
  <c r="Z338" i="1"/>
  <c r="X338" i="1"/>
  <c r="Y338" i="1"/>
  <c r="Y264" i="1"/>
  <c r="X264" i="1"/>
  <c r="X181" i="1"/>
  <c r="Y181" i="1"/>
  <c r="Z181" i="1"/>
  <c r="Y129" i="1"/>
  <c r="X129" i="1"/>
  <c r="Z129" i="1"/>
  <c r="Z99" i="1"/>
  <c r="X99" i="1"/>
  <c r="X91" i="1"/>
  <c r="Y91" i="1"/>
  <c r="Z91" i="1"/>
  <c r="Y28" i="1"/>
  <c r="X28" i="1"/>
  <c r="Z15" i="1"/>
  <c r="X15" i="1"/>
  <c r="Z582" i="1"/>
  <c r="Z566" i="1"/>
  <c r="Z550" i="1"/>
  <c r="Z534" i="1"/>
  <c r="Z518" i="1"/>
  <c r="Y377" i="1"/>
  <c r="X377" i="1"/>
  <c r="X366" i="1"/>
  <c r="Y366" i="1"/>
  <c r="Z366" i="1"/>
  <c r="Y361" i="1"/>
  <c r="X361" i="1"/>
  <c r="Z327" i="1"/>
  <c r="X327" i="1"/>
  <c r="Y320" i="1"/>
  <c r="X320" i="1"/>
  <c r="Y276" i="1"/>
  <c r="X276" i="1"/>
  <c r="Z276" i="1"/>
  <c r="Y244" i="1"/>
  <c r="X244" i="1"/>
  <c r="X221" i="1"/>
  <c r="Y221" i="1"/>
  <c r="Z221" i="1"/>
  <c r="X173" i="1"/>
  <c r="Y173" i="1"/>
  <c r="Z173" i="1"/>
  <c r="X147" i="1"/>
  <c r="Y147" i="1"/>
  <c r="Z147" i="1"/>
  <c r="X139" i="1"/>
  <c r="Y139" i="1"/>
  <c r="Z139" i="1"/>
  <c r="Y60" i="1"/>
  <c r="X60" i="1"/>
  <c r="Y25" i="1"/>
  <c r="X25" i="1"/>
  <c r="Z25" i="1"/>
  <c r="Z595" i="1"/>
  <c r="Z579" i="1"/>
  <c r="Z563" i="1"/>
  <c r="Z547" i="1"/>
  <c r="Z531" i="1"/>
  <c r="Z515" i="1"/>
  <c r="Z499" i="1"/>
  <c r="Z483" i="1"/>
  <c r="Z467" i="1"/>
  <c r="Z451" i="1"/>
  <c r="Z435" i="1"/>
  <c r="Z419" i="1"/>
  <c r="Z403" i="1"/>
  <c r="Z387" i="1"/>
  <c r="Y349" i="1"/>
  <c r="X349" i="1"/>
  <c r="Z349" i="1"/>
  <c r="Y341" i="1"/>
  <c r="X341" i="1"/>
  <c r="Z341" i="1"/>
  <c r="Y324" i="1"/>
  <c r="X324" i="1"/>
  <c r="Z324" i="1"/>
  <c r="Y241" i="1"/>
  <c r="X241" i="1"/>
  <c r="Z241" i="1"/>
  <c r="X131" i="1"/>
  <c r="Y131" i="1"/>
  <c r="Z131" i="1"/>
  <c r="X121" i="1"/>
  <c r="Y121" i="1"/>
  <c r="Z121" i="1"/>
  <c r="Y84" i="1"/>
  <c r="X84" i="1"/>
  <c r="Z84" i="1"/>
  <c r="Y57" i="1"/>
  <c r="X57" i="1"/>
  <c r="Z57" i="1"/>
  <c r="Y33" i="1"/>
  <c r="X33" i="1"/>
  <c r="Z35" i="1"/>
  <c r="X35" i="1"/>
  <c r="X27" i="1"/>
  <c r="Y27" i="1"/>
  <c r="Z27" i="1"/>
  <c r="Y12" i="1"/>
  <c r="X12" i="1"/>
  <c r="Z12" i="1"/>
  <c r="X360" i="1"/>
  <c r="Y360" i="1"/>
  <c r="Z360" i="1"/>
  <c r="X326" i="1"/>
  <c r="Y326" i="1"/>
  <c r="Z326" i="1"/>
  <c r="X319" i="1"/>
  <c r="Y319" i="1"/>
  <c r="Z319" i="1"/>
  <c r="Z315" i="1"/>
  <c r="X315" i="1"/>
  <c r="Z251" i="1"/>
  <c r="X251" i="1"/>
  <c r="X243" i="1"/>
  <c r="Y243" i="1"/>
  <c r="Z243" i="1"/>
  <c r="Z67" i="1"/>
  <c r="X67" i="1"/>
  <c r="X59" i="1"/>
  <c r="Y59" i="1"/>
  <c r="Z59" i="1"/>
  <c r="Z335" i="1"/>
  <c r="Y322" i="1"/>
  <c r="Z295" i="1"/>
  <c r="Z287" i="1"/>
  <c r="Z277" i="1"/>
  <c r="Z272" i="1"/>
  <c r="Z267" i="1"/>
  <c r="Z259" i="1"/>
  <c r="Z237" i="1"/>
  <c r="Z232" i="1"/>
  <c r="Z169" i="1"/>
  <c r="Z164" i="1"/>
  <c r="Z156" i="1"/>
  <c r="Z143" i="1"/>
  <c r="Z117" i="1"/>
  <c r="Z112" i="1"/>
  <c r="Z107" i="1"/>
  <c r="Z85" i="1"/>
  <c r="Z80" i="1"/>
  <c r="Z75" i="1"/>
  <c r="Z53" i="1"/>
  <c r="Z48" i="1"/>
  <c r="Z21" i="1"/>
  <c r="X359" i="1"/>
  <c r="X353" i="1"/>
  <c r="Z348" i="1"/>
  <c r="X345" i="1"/>
  <c r="X328" i="1"/>
  <c r="X308" i="1"/>
  <c r="Z299" i="1"/>
  <c r="X285" i="1"/>
  <c r="Z275" i="1"/>
  <c r="X257" i="1"/>
  <c r="Z235" i="1"/>
  <c r="Z167" i="1"/>
  <c r="Z157" i="1"/>
  <c r="Z115" i="1"/>
  <c r="X105" i="1"/>
  <c r="X100" i="1"/>
  <c r="Z83" i="1"/>
  <c r="X73" i="1"/>
  <c r="X68" i="1"/>
  <c r="Z51" i="1"/>
  <c r="Z19" i="1"/>
  <c r="Z11" i="1"/>
  <c r="Y299" i="1"/>
  <c r="Z296" i="1"/>
  <c r="Z288" i="1"/>
  <c r="Y275" i="1"/>
  <c r="Z273" i="1"/>
  <c r="Z268" i="1"/>
  <c r="Z260" i="1"/>
  <c r="Y235" i="1"/>
  <c r="Z233" i="1"/>
  <c r="Z228" i="1"/>
  <c r="Z199" i="1"/>
  <c r="Z191" i="1"/>
  <c r="Z183" i="1"/>
  <c r="Z175" i="1"/>
  <c r="Y167" i="1"/>
  <c r="Z165" i="1"/>
  <c r="Y157" i="1"/>
  <c r="Z152" i="1"/>
  <c r="Z144" i="1"/>
  <c r="Z136" i="1"/>
  <c r="Y115" i="1"/>
  <c r="Z113" i="1"/>
  <c r="Z108" i="1"/>
  <c r="Y83" i="1"/>
  <c r="Z81" i="1"/>
  <c r="Z76" i="1"/>
  <c r="Y51" i="1"/>
  <c r="Z49" i="1"/>
  <c r="Z44" i="1"/>
  <c r="Y19" i="1"/>
  <c r="Z17" i="1"/>
  <c r="Y11" i="1"/>
  <c r="Z357" i="1"/>
  <c r="Y329" i="1"/>
  <c r="Z312" i="1"/>
  <c r="Y306" i="1"/>
  <c r="X296" i="1"/>
  <c r="X288" i="1"/>
  <c r="X273" i="1"/>
  <c r="X268" i="1"/>
  <c r="X260" i="1"/>
  <c r="Z253" i="1"/>
  <c r="Z248" i="1"/>
  <c r="X233" i="1"/>
  <c r="X228" i="1"/>
  <c r="X165" i="1"/>
  <c r="Z160" i="1"/>
  <c r="X152" i="1"/>
  <c r="X144" i="1"/>
  <c r="X136" i="1"/>
  <c r="X113" i="1"/>
  <c r="X108" i="1"/>
  <c r="Z101" i="1"/>
  <c r="Z96" i="1"/>
  <c r="X81" i="1"/>
  <c r="X76" i="1"/>
  <c r="Z69" i="1"/>
  <c r="Z64" i="1"/>
  <c r="X49" i="1"/>
  <c r="X44" i="1"/>
  <c r="Z37" i="1"/>
  <c r="Z32" i="1"/>
  <c r="Z372" i="1"/>
  <c r="X363" i="1"/>
  <c r="X312" i="1"/>
  <c r="Z1247" i="1"/>
  <c r="X1247" i="1"/>
  <c r="Y1247" i="1"/>
  <c r="X980" i="1"/>
  <c r="Y980" i="1"/>
  <c r="Z980" i="1"/>
  <c r="X884" i="1"/>
  <c r="Y884" i="1"/>
  <c r="Z884" i="1"/>
  <c r="X860" i="1"/>
  <c r="Y860" i="1"/>
  <c r="Z860" i="1"/>
  <c r="X836" i="1"/>
  <c r="Y836" i="1"/>
  <c r="Z836" i="1"/>
  <c r="Y1993" i="1"/>
  <c r="Y1989" i="1"/>
  <c r="Y1985" i="1"/>
  <c r="Y1981" i="1"/>
  <c r="Y1977" i="1"/>
  <c r="Y1973" i="1"/>
  <c r="Y1969" i="1"/>
  <c r="X1250" i="1"/>
  <c r="Y1250" i="1"/>
  <c r="Z1250" i="1"/>
  <c r="X876" i="1"/>
  <c r="Y876" i="1"/>
  <c r="Z876" i="1"/>
  <c r="X1203" i="1"/>
  <c r="Y1203" i="1"/>
  <c r="Z1203" i="1"/>
  <c r="X820" i="1"/>
  <c r="Y820" i="1"/>
  <c r="Z820" i="1"/>
  <c r="Z2002" i="1"/>
  <c r="Z1995" i="1"/>
  <c r="Z1991" i="1"/>
  <c r="Z1987" i="1"/>
  <c r="Z1983" i="1"/>
  <c r="Z1979" i="1"/>
  <c r="Z1975" i="1"/>
  <c r="Z1971" i="1"/>
  <c r="Z1967" i="1"/>
  <c r="X1235" i="1"/>
  <c r="Y1235" i="1"/>
  <c r="Z1235" i="1"/>
  <c r="X852" i="1"/>
  <c r="Y852" i="1"/>
  <c r="Z852" i="1"/>
  <c r="X812" i="1"/>
  <c r="Y812" i="1"/>
  <c r="Z812" i="1"/>
  <c r="X796" i="1"/>
  <c r="Y796" i="1"/>
  <c r="Z796" i="1"/>
  <c r="Y607" i="1"/>
  <c r="X607" i="1"/>
  <c r="Z607" i="1"/>
  <c r="Y2002" i="1"/>
  <c r="Y1995" i="1"/>
  <c r="Y1991" i="1"/>
  <c r="Y1987" i="1"/>
  <c r="Y1983" i="1"/>
  <c r="Y1979" i="1"/>
  <c r="Y1975" i="1"/>
  <c r="Y1971" i="1"/>
  <c r="Y1967" i="1"/>
  <c r="Y1253" i="1"/>
  <c r="X1253" i="1"/>
  <c r="Z1253" i="1"/>
  <c r="X976" i="1"/>
  <c r="Y976" i="1"/>
  <c r="Z976" i="1"/>
  <c r="X892" i="1"/>
  <c r="Y892" i="1"/>
  <c r="Z892" i="1"/>
  <c r="X844" i="1"/>
  <c r="Y844" i="1"/>
  <c r="Z844" i="1"/>
  <c r="X828" i="1"/>
  <c r="Y828" i="1"/>
  <c r="Z828" i="1"/>
  <c r="X804" i="1"/>
  <c r="Y804" i="1"/>
  <c r="Z804" i="1"/>
  <c r="X743" i="1"/>
  <c r="Z743" i="1"/>
  <c r="Y743" i="1"/>
  <c r="Y1901" i="1"/>
  <c r="Y1462" i="1"/>
  <c r="Y1458" i="1"/>
  <c r="Y1422" i="1"/>
  <c r="Y1418" i="1"/>
  <c r="Y1414" i="1"/>
  <c r="Y1410" i="1"/>
  <c r="Y1406" i="1"/>
  <c r="Y1402" i="1"/>
  <c r="Y1398" i="1"/>
  <c r="Y1394" i="1"/>
  <c r="Y1390" i="1"/>
  <c r="Y1386" i="1"/>
  <c r="Y1382" i="1"/>
  <c r="Y1378" i="1"/>
  <c r="Y1374" i="1"/>
  <c r="Y1370" i="1"/>
  <c r="Y1366" i="1"/>
  <c r="Y1362" i="1"/>
  <c r="Y1358" i="1"/>
  <c r="Y1354" i="1"/>
  <c r="Y1350" i="1"/>
  <c r="Y1346" i="1"/>
  <c r="Y1342" i="1"/>
  <c r="Y1338" i="1"/>
  <c r="Y1334" i="1"/>
  <c r="Y1330" i="1"/>
  <c r="Y1326" i="1"/>
  <c r="Y1322" i="1"/>
  <c r="Y1318" i="1"/>
  <c r="Y1314" i="1"/>
  <c r="Y1310" i="1"/>
  <c r="Y1306" i="1"/>
  <c r="Y1302" i="1"/>
  <c r="Y1298" i="1"/>
  <c r="Y1294" i="1"/>
  <c r="Y1290" i="1"/>
  <c r="Y1286" i="1"/>
  <c r="Y1282" i="1"/>
  <c r="Y1278" i="1"/>
  <c r="Z1257" i="1"/>
  <c r="Z1254" i="1"/>
  <c r="Y1251" i="1"/>
  <c r="X1223" i="1"/>
  <c r="Y1223" i="1"/>
  <c r="Z1223" i="1"/>
  <c r="X1191" i="1"/>
  <c r="Y1191" i="1"/>
  <c r="Z1191" i="1"/>
  <c r="X1179" i="1"/>
  <c r="Y1179" i="1"/>
  <c r="Z1179" i="1"/>
  <c r="X1163" i="1"/>
  <c r="Y1163" i="1"/>
  <c r="Z1163" i="1"/>
  <c r="X1147" i="1"/>
  <c r="Y1147" i="1"/>
  <c r="Z1147" i="1"/>
  <c r="X1131" i="1"/>
  <c r="Y1131" i="1"/>
  <c r="Z1131" i="1"/>
  <c r="X1036" i="1"/>
  <c r="Y1036" i="1"/>
  <c r="Z1036" i="1"/>
  <c r="Z1269" i="1"/>
  <c r="Z1266" i="1"/>
  <c r="Y1263" i="1"/>
  <c r="X1257" i="1"/>
  <c r="Y1254" i="1"/>
  <c r="X1251" i="1"/>
  <c r="X1211" i="1"/>
  <c r="Y1211" i="1"/>
  <c r="Z1211" i="1"/>
  <c r="X1104" i="1"/>
  <c r="Y1104" i="1"/>
  <c r="Z1104" i="1"/>
  <c r="X1231" i="1"/>
  <c r="Y1231" i="1"/>
  <c r="Z1231" i="1"/>
  <c r="X1199" i="1"/>
  <c r="Y1199" i="1"/>
  <c r="Z1199" i="1"/>
  <c r="X1175" i="1"/>
  <c r="Y1175" i="1"/>
  <c r="Z1175" i="1"/>
  <c r="X1159" i="1"/>
  <c r="Y1159" i="1"/>
  <c r="Z1159" i="1"/>
  <c r="X1143" i="1"/>
  <c r="Y1143" i="1"/>
  <c r="Z1143" i="1"/>
  <c r="X1127" i="1"/>
  <c r="Y1127" i="1"/>
  <c r="Z1127" i="1"/>
  <c r="X972" i="1"/>
  <c r="Y972" i="1"/>
  <c r="Z972" i="1"/>
  <c r="X940" i="1"/>
  <c r="Y940" i="1"/>
  <c r="Z940" i="1"/>
  <c r="X932" i="1"/>
  <c r="Y932" i="1"/>
  <c r="Z932" i="1"/>
  <c r="X912" i="1"/>
  <c r="Y912" i="1"/>
  <c r="Z912" i="1"/>
  <c r="X900" i="1"/>
  <c r="Y900" i="1"/>
  <c r="Z900" i="1"/>
  <c r="X872" i="1"/>
  <c r="Y872" i="1"/>
  <c r="Z872" i="1"/>
  <c r="X864" i="1"/>
  <c r="Y864" i="1"/>
  <c r="Z864" i="1"/>
  <c r="X663" i="1"/>
  <c r="Z663" i="1"/>
  <c r="Y663" i="1"/>
  <c r="Y1243" i="1"/>
  <c r="Z1243" i="1"/>
  <c r="X1219" i="1"/>
  <c r="Y1219" i="1"/>
  <c r="Z1219" i="1"/>
  <c r="X1187" i="1"/>
  <c r="Y1187" i="1"/>
  <c r="Z1187" i="1"/>
  <c r="X1088" i="1"/>
  <c r="Y1088" i="1"/>
  <c r="Z1088" i="1"/>
  <c r="Y1460" i="1"/>
  <c r="Y1416" i="1"/>
  <c r="Y1412" i="1"/>
  <c r="Y1384" i="1"/>
  <c r="Y1380" i="1"/>
  <c r="Y1376" i="1"/>
  <c r="Y1368" i="1"/>
  <c r="Y1364" i="1"/>
  <c r="Y1316" i="1"/>
  <c r="Y1312" i="1"/>
  <c r="Y1308" i="1"/>
  <c r="Y1304" i="1"/>
  <c r="Y1300" i="1"/>
  <c r="Y1296" i="1"/>
  <c r="Y1292" i="1"/>
  <c r="Y1288" i="1"/>
  <c r="Y1284" i="1"/>
  <c r="Y1280" i="1"/>
  <c r="Y1276" i="1"/>
  <c r="Z1273" i="1"/>
  <c r="X1207" i="1"/>
  <c r="Y1207" i="1"/>
  <c r="Z1207" i="1"/>
  <c r="X1171" i="1"/>
  <c r="Y1171" i="1"/>
  <c r="Z1171" i="1"/>
  <c r="X1155" i="1"/>
  <c r="Y1155" i="1"/>
  <c r="Z1155" i="1"/>
  <c r="X1139" i="1"/>
  <c r="Y1139" i="1"/>
  <c r="Z1139" i="1"/>
  <c r="X1123" i="1"/>
  <c r="Y1123" i="1"/>
  <c r="Z1123" i="1"/>
  <c r="X1044" i="1"/>
  <c r="Y1044" i="1"/>
  <c r="Z1044" i="1"/>
  <c r="Z1457" i="1"/>
  <c r="Z1413" i="1"/>
  <c r="Z1409" i="1"/>
  <c r="Z1393" i="1"/>
  <c r="Z1381" i="1"/>
  <c r="Z1377" i="1"/>
  <c r="Z1373" i="1"/>
  <c r="Z1369" i="1"/>
  <c r="Z1365" i="1"/>
  <c r="Z1361" i="1"/>
  <c r="Z1357" i="1"/>
  <c r="Z1353" i="1"/>
  <c r="Z1349" i="1"/>
  <c r="Z1345" i="1"/>
  <c r="Z1341" i="1"/>
  <c r="Z1337" i="1"/>
  <c r="Z1333" i="1"/>
  <c r="Z1329" i="1"/>
  <c r="Z1325" i="1"/>
  <c r="Z1321" i="1"/>
  <c r="Z1317" i="1"/>
  <c r="Z1313" i="1"/>
  <c r="Z1309" i="1"/>
  <c r="Z1305" i="1"/>
  <c r="Z1301" i="1"/>
  <c r="Z1297" i="1"/>
  <c r="Z1293" i="1"/>
  <c r="Z1289" i="1"/>
  <c r="Z1285" i="1"/>
  <c r="Z1281" i="1"/>
  <c r="Z1277" i="1"/>
  <c r="X1273" i="1"/>
  <c r="Y1270" i="1"/>
  <c r="X1267" i="1"/>
  <c r="X1239" i="1"/>
  <c r="Y1239" i="1"/>
  <c r="Z1239" i="1"/>
  <c r="X1227" i="1"/>
  <c r="Y1227" i="1"/>
  <c r="Z1227" i="1"/>
  <c r="X1195" i="1"/>
  <c r="Y1195" i="1"/>
  <c r="Z1195" i="1"/>
  <c r="X1108" i="1"/>
  <c r="Y1108" i="1"/>
  <c r="Z1108" i="1"/>
  <c r="Z1265" i="1"/>
  <c r="Z1262" i="1"/>
  <c r="Y1259" i="1"/>
  <c r="X1215" i="1"/>
  <c r="Y1215" i="1"/>
  <c r="Z1215" i="1"/>
  <c r="X1183" i="1"/>
  <c r="Y1183" i="1"/>
  <c r="Z1183" i="1"/>
  <c r="X1167" i="1"/>
  <c r="Y1167" i="1"/>
  <c r="Z1167" i="1"/>
  <c r="X1151" i="1"/>
  <c r="Y1151" i="1"/>
  <c r="Z1151" i="1"/>
  <c r="X1135" i="1"/>
  <c r="Y1135" i="1"/>
  <c r="Z1135" i="1"/>
  <c r="X1119" i="1"/>
  <c r="Y1119" i="1"/>
  <c r="Z1119" i="1"/>
  <c r="X1072" i="1"/>
  <c r="Y1072" i="1"/>
  <c r="Z1072" i="1"/>
  <c r="X1052" i="1"/>
  <c r="Y1052" i="1"/>
  <c r="Z1052" i="1"/>
  <c r="Z1181" i="1"/>
  <c r="Z1177" i="1"/>
  <c r="Z1173" i="1"/>
  <c r="Z1169" i="1"/>
  <c r="Z1165" i="1"/>
  <c r="Z1161" i="1"/>
  <c r="Z1157" i="1"/>
  <c r="Z1153" i="1"/>
  <c r="Z1149" i="1"/>
  <c r="Z1145" i="1"/>
  <c r="Z1141" i="1"/>
  <c r="Z1137" i="1"/>
  <c r="Z1133" i="1"/>
  <c r="Z1129" i="1"/>
  <c r="Z1125" i="1"/>
  <c r="Z1121" i="1"/>
  <c r="X1080" i="1"/>
  <c r="Y1080" i="1"/>
  <c r="X1060" i="1"/>
  <c r="Y1060" i="1"/>
  <c r="X1004" i="1"/>
  <c r="Y1004" i="1"/>
  <c r="Z1004" i="1"/>
  <c r="X988" i="1"/>
  <c r="Y988" i="1"/>
  <c r="Z988" i="1"/>
  <c r="X964" i="1"/>
  <c r="Y964" i="1"/>
  <c r="Z964" i="1"/>
  <c r="X960" i="1"/>
  <c r="Y960" i="1"/>
  <c r="Z960" i="1"/>
  <c r="X924" i="1"/>
  <c r="Y924" i="1"/>
  <c r="Z924" i="1"/>
  <c r="X916" i="1"/>
  <c r="Y916" i="1"/>
  <c r="Z916" i="1"/>
  <c r="X759" i="1"/>
  <c r="Z759" i="1"/>
  <c r="Y759" i="1"/>
  <c r="X631" i="1"/>
  <c r="Z631" i="1"/>
  <c r="Y631" i="1"/>
  <c r="X1096" i="1"/>
  <c r="Y1096" i="1"/>
  <c r="X1028" i="1"/>
  <c r="Y1028" i="1"/>
  <c r="X1016" i="1"/>
  <c r="Y1016" i="1"/>
  <c r="X1000" i="1"/>
  <c r="Y1000" i="1"/>
  <c r="Z1000" i="1"/>
  <c r="X952" i="1"/>
  <c r="Y952" i="1"/>
  <c r="Z952" i="1"/>
  <c r="X944" i="1"/>
  <c r="Y944" i="1"/>
  <c r="Z944" i="1"/>
  <c r="X775" i="1"/>
  <c r="Z775" i="1"/>
  <c r="Y775" i="1"/>
  <c r="X647" i="1"/>
  <c r="Z647" i="1"/>
  <c r="Y647" i="1"/>
  <c r="Y1242" i="1"/>
  <c r="Y1238" i="1"/>
  <c r="X1076" i="1"/>
  <c r="Y1076" i="1"/>
  <c r="X1064" i="1"/>
  <c r="Y1064" i="1"/>
  <c r="X1020" i="1"/>
  <c r="Y1020" i="1"/>
  <c r="X1008" i="1"/>
  <c r="Y1008" i="1"/>
  <c r="X888" i="1"/>
  <c r="Y888" i="1"/>
  <c r="Z888" i="1"/>
  <c r="X880" i="1"/>
  <c r="Y880" i="1"/>
  <c r="Z880" i="1"/>
  <c r="X856" i="1"/>
  <c r="Y856" i="1"/>
  <c r="Z856" i="1"/>
  <c r="X848" i="1"/>
  <c r="Y848" i="1"/>
  <c r="Z848" i="1"/>
  <c r="X840" i="1"/>
  <c r="Y840" i="1"/>
  <c r="Z840" i="1"/>
  <c r="X832" i="1"/>
  <c r="Y832" i="1"/>
  <c r="Z832" i="1"/>
  <c r="X824" i="1"/>
  <c r="Y824" i="1"/>
  <c r="Z824" i="1"/>
  <c r="X816" i="1"/>
  <c r="Y816" i="1"/>
  <c r="Z816" i="1"/>
  <c r="X808" i="1"/>
  <c r="Y808" i="1"/>
  <c r="Z808" i="1"/>
  <c r="X800" i="1"/>
  <c r="Y800" i="1"/>
  <c r="Z800" i="1"/>
  <c r="X792" i="1"/>
  <c r="Y792" i="1"/>
  <c r="Z792" i="1"/>
  <c r="X679" i="1"/>
  <c r="Z679" i="1"/>
  <c r="Y679" i="1"/>
  <c r="X1100" i="1"/>
  <c r="Y1100" i="1"/>
  <c r="X1040" i="1"/>
  <c r="Y1040" i="1"/>
  <c r="X1032" i="1"/>
  <c r="Y1032" i="1"/>
  <c r="X908" i="1"/>
  <c r="Y908" i="1"/>
  <c r="Z908" i="1"/>
  <c r="X695" i="1"/>
  <c r="Z695" i="1"/>
  <c r="Y695" i="1"/>
  <c r="X1112" i="1"/>
  <c r="Y1112" i="1"/>
  <c r="X1084" i="1"/>
  <c r="Y1084" i="1"/>
  <c r="X1068" i="1"/>
  <c r="Y1068" i="1"/>
  <c r="X1056" i="1"/>
  <c r="Y1056" i="1"/>
  <c r="X984" i="1"/>
  <c r="Y984" i="1"/>
  <c r="Z984" i="1"/>
  <c r="X928" i="1"/>
  <c r="Y928" i="1"/>
  <c r="Z928" i="1"/>
  <c r="X920" i="1"/>
  <c r="Y920" i="1"/>
  <c r="Z920" i="1"/>
  <c r="X896" i="1"/>
  <c r="Y896" i="1"/>
  <c r="Z896" i="1"/>
  <c r="X711" i="1"/>
  <c r="Z711" i="1"/>
  <c r="Y711" i="1"/>
  <c r="Z1116" i="1"/>
  <c r="X1092" i="1"/>
  <c r="Y1092" i="1"/>
  <c r="X1048" i="1"/>
  <c r="Y1048" i="1"/>
  <c r="X1024" i="1"/>
  <c r="Y1024" i="1"/>
  <c r="X1012" i="1"/>
  <c r="Y1012" i="1"/>
  <c r="X996" i="1"/>
  <c r="Y996" i="1"/>
  <c r="Z996" i="1"/>
  <c r="X992" i="1"/>
  <c r="Y992" i="1"/>
  <c r="Z992" i="1"/>
  <c r="X968" i="1"/>
  <c r="Y968" i="1"/>
  <c r="Z968" i="1"/>
  <c r="X956" i="1"/>
  <c r="Y956" i="1"/>
  <c r="Z956" i="1"/>
  <c r="X948" i="1"/>
  <c r="Y948" i="1"/>
  <c r="Z948" i="1"/>
  <c r="X936" i="1"/>
  <c r="Y936" i="1"/>
  <c r="Z936" i="1"/>
  <c r="X904" i="1"/>
  <c r="Y904" i="1"/>
  <c r="Z904" i="1"/>
  <c r="X868" i="1"/>
  <c r="Y868" i="1"/>
  <c r="Z868" i="1"/>
  <c r="X727" i="1"/>
  <c r="Z727" i="1"/>
  <c r="Y727" i="1"/>
  <c r="Z1086" i="1"/>
  <c r="Z1082" i="1"/>
  <c r="Z1078" i="1"/>
  <c r="Z1002" i="1"/>
  <c r="Z998" i="1"/>
  <c r="X997" i="1"/>
  <c r="Z978" i="1"/>
  <c r="Z962" i="1"/>
  <c r="Z958" i="1"/>
  <c r="X957" i="1"/>
  <c r="X778" i="1"/>
  <c r="Y778" i="1"/>
  <c r="Z778" i="1"/>
  <c r="X762" i="1"/>
  <c r="Y762" i="1"/>
  <c r="Z762" i="1"/>
  <c r="X746" i="1"/>
  <c r="Y746" i="1"/>
  <c r="Z746" i="1"/>
  <c r="X730" i="1"/>
  <c r="Y730" i="1"/>
  <c r="Z730" i="1"/>
  <c r="X714" i="1"/>
  <c r="Y714" i="1"/>
  <c r="Z714" i="1"/>
  <c r="X698" i="1"/>
  <c r="Y698" i="1"/>
  <c r="Z698" i="1"/>
  <c r="X682" i="1"/>
  <c r="Y682" i="1"/>
  <c r="Z682" i="1"/>
  <c r="X666" i="1"/>
  <c r="Y666" i="1"/>
  <c r="Z666" i="1"/>
  <c r="X650" i="1"/>
  <c r="Y650" i="1"/>
  <c r="Z650" i="1"/>
  <c r="X634" i="1"/>
  <c r="Y634" i="1"/>
  <c r="Z634" i="1"/>
  <c r="X627" i="1"/>
  <c r="Z627" i="1"/>
  <c r="Y1090" i="1"/>
  <c r="Y1086" i="1"/>
  <c r="Y1082" i="1"/>
  <c r="Y1078" i="1"/>
  <c r="Y1074" i="1"/>
  <c r="Y1002" i="1"/>
  <c r="Y998" i="1"/>
  <c r="Y958" i="1"/>
  <c r="X790" i="1"/>
  <c r="X787" i="1"/>
  <c r="Z787" i="1"/>
  <c r="X771" i="1"/>
  <c r="Z771" i="1"/>
  <c r="X755" i="1"/>
  <c r="Z755" i="1"/>
  <c r="X739" i="1"/>
  <c r="Z739" i="1"/>
  <c r="X723" i="1"/>
  <c r="Z723" i="1"/>
  <c r="X707" i="1"/>
  <c r="Z707" i="1"/>
  <c r="X691" i="1"/>
  <c r="Z691" i="1"/>
  <c r="X675" i="1"/>
  <c r="Z675" i="1"/>
  <c r="X659" i="1"/>
  <c r="Z659" i="1"/>
  <c r="X643" i="1"/>
  <c r="Z643" i="1"/>
  <c r="Z1043" i="1"/>
  <c r="Z1039" i="1"/>
  <c r="Z999" i="1"/>
  <c r="Z995" i="1"/>
  <c r="Z963" i="1"/>
  <c r="Z959" i="1"/>
  <c r="Z943" i="1"/>
  <c r="X774" i="1"/>
  <c r="Y774" i="1"/>
  <c r="Z774" i="1"/>
  <c r="X758" i="1"/>
  <c r="Y758" i="1"/>
  <c r="Z758" i="1"/>
  <c r="X742" i="1"/>
  <c r="Y742" i="1"/>
  <c r="Z742" i="1"/>
  <c r="X726" i="1"/>
  <c r="Y726" i="1"/>
  <c r="Z726" i="1"/>
  <c r="X710" i="1"/>
  <c r="Y710" i="1"/>
  <c r="Z710" i="1"/>
  <c r="X694" i="1"/>
  <c r="Y694" i="1"/>
  <c r="Z694" i="1"/>
  <c r="X678" i="1"/>
  <c r="Y678" i="1"/>
  <c r="Z678" i="1"/>
  <c r="X662" i="1"/>
  <c r="Y662" i="1"/>
  <c r="Z662" i="1"/>
  <c r="X646" i="1"/>
  <c r="Y646" i="1"/>
  <c r="Z646" i="1"/>
  <c r="X630" i="1"/>
  <c r="Y630" i="1"/>
  <c r="Z630" i="1"/>
  <c r="Y999" i="1"/>
  <c r="Y995" i="1"/>
  <c r="Y991" i="1"/>
  <c r="Y983" i="1"/>
  <c r="Y979" i="1"/>
  <c r="Y967" i="1"/>
  <c r="Y947" i="1"/>
  <c r="Y943" i="1"/>
  <c r="Y915" i="1"/>
  <c r="Y911" i="1"/>
  <c r="Y907" i="1"/>
  <c r="Y895" i="1"/>
  <c r="X783" i="1"/>
  <c r="Z783" i="1"/>
  <c r="X767" i="1"/>
  <c r="Z767" i="1"/>
  <c r="X751" i="1"/>
  <c r="Z751" i="1"/>
  <c r="X735" i="1"/>
  <c r="Z735" i="1"/>
  <c r="X719" i="1"/>
  <c r="Z719" i="1"/>
  <c r="X703" i="1"/>
  <c r="Z703" i="1"/>
  <c r="X687" i="1"/>
  <c r="Z687" i="1"/>
  <c r="X671" i="1"/>
  <c r="Z671" i="1"/>
  <c r="X655" i="1"/>
  <c r="Z655" i="1"/>
  <c r="X639" i="1"/>
  <c r="Z639" i="1"/>
  <c r="Y611" i="1"/>
  <c r="X611" i="1"/>
  <c r="X786" i="1"/>
  <c r="Y786" i="1"/>
  <c r="Z786" i="1"/>
  <c r="X770" i="1"/>
  <c r="Y770" i="1"/>
  <c r="Z770" i="1"/>
  <c r="X754" i="1"/>
  <c r="Y754" i="1"/>
  <c r="Z754" i="1"/>
  <c r="X738" i="1"/>
  <c r="Y738" i="1"/>
  <c r="Z738" i="1"/>
  <c r="X722" i="1"/>
  <c r="Y722" i="1"/>
  <c r="Z722" i="1"/>
  <c r="X706" i="1"/>
  <c r="Y706" i="1"/>
  <c r="Z706" i="1"/>
  <c r="X690" i="1"/>
  <c r="Y690" i="1"/>
  <c r="Z690" i="1"/>
  <c r="X674" i="1"/>
  <c r="Y674" i="1"/>
  <c r="Z674" i="1"/>
  <c r="X658" i="1"/>
  <c r="Y658" i="1"/>
  <c r="Z658" i="1"/>
  <c r="X642" i="1"/>
  <c r="Y642" i="1"/>
  <c r="Z642" i="1"/>
  <c r="Y623" i="1"/>
  <c r="X623" i="1"/>
  <c r="Z623" i="1"/>
  <c r="X779" i="1"/>
  <c r="Z779" i="1"/>
  <c r="X763" i="1"/>
  <c r="Z763" i="1"/>
  <c r="X747" i="1"/>
  <c r="Z747" i="1"/>
  <c r="X731" i="1"/>
  <c r="Z731" i="1"/>
  <c r="X715" i="1"/>
  <c r="Z715" i="1"/>
  <c r="X699" i="1"/>
  <c r="Z699" i="1"/>
  <c r="X683" i="1"/>
  <c r="Z683" i="1"/>
  <c r="X667" i="1"/>
  <c r="Z667" i="1"/>
  <c r="X651" i="1"/>
  <c r="Z651" i="1"/>
  <c r="X635" i="1"/>
  <c r="Z635" i="1"/>
  <c r="X782" i="1"/>
  <c r="Y782" i="1"/>
  <c r="Z782" i="1"/>
  <c r="X766" i="1"/>
  <c r="Y766" i="1"/>
  <c r="Z766" i="1"/>
  <c r="X750" i="1"/>
  <c r="Y750" i="1"/>
  <c r="Z750" i="1"/>
  <c r="X734" i="1"/>
  <c r="Y734" i="1"/>
  <c r="Z734" i="1"/>
  <c r="X718" i="1"/>
  <c r="Y718" i="1"/>
  <c r="Z718" i="1"/>
  <c r="X702" i="1"/>
  <c r="Y702" i="1"/>
  <c r="Z702" i="1"/>
  <c r="X686" i="1"/>
  <c r="Y686" i="1"/>
  <c r="Z686" i="1"/>
  <c r="X670" i="1"/>
  <c r="Y670" i="1"/>
  <c r="Z670" i="1"/>
  <c r="X654" i="1"/>
  <c r="Y654" i="1"/>
  <c r="Z654" i="1"/>
  <c r="X638" i="1"/>
  <c r="Y638" i="1"/>
  <c r="Z638" i="1"/>
  <c r="Y274" i="1"/>
  <c r="Z274" i="1"/>
  <c r="X274" i="1"/>
  <c r="Y234" i="1"/>
  <c r="Z234" i="1"/>
  <c r="X234" i="1"/>
  <c r="Y166" i="1"/>
  <c r="Z166" i="1"/>
  <c r="X166" i="1"/>
  <c r="Y114" i="1"/>
  <c r="Z114" i="1"/>
  <c r="X114" i="1"/>
  <c r="Y82" i="1"/>
  <c r="Z82" i="1"/>
  <c r="X82" i="1"/>
  <c r="Y50" i="1"/>
  <c r="Z50" i="1"/>
  <c r="X50" i="1"/>
  <c r="Y18" i="1"/>
  <c r="Z18" i="1"/>
  <c r="X18" i="1"/>
  <c r="Y10" i="1"/>
  <c r="Z10" i="1"/>
  <c r="X10" i="1"/>
  <c r="Y330" i="1"/>
  <c r="Z330" i="1"/>
  <c r="X330" i="1"/>
  <c r="Y305" i="1"/>
  <c r="Z305" i="1"/>
  <c r="X305" i="1"/>
  <c r="X619" i="1"/>
  <c r="X603" i="1"/>
  <c r="Y337" i="1"/>
  <c r="Z337" i="1"/>
  <c r="X337" i="1"/>
  <c r="Y316" i="1"/>
  <c r="Z316" i="1"/>
  <c r="X316" i="1"/>
  <c r="Z621" i="1"/>
  <c r="Z605" i="1"/>
  <c r="Y334" i="1"/>
  <c r="Z320" i="1"/>
  <c r="Y309" i="1"/>
  <c r="Y302" i="1"/>
  <c r="Y246" i="1"/>
  <c r="Z246" i="1"/>
  <c r="X246" i="1"/>
  <c r="Y158" i="1"/>
  <c r="Z158" i="1"/>
  <c r="X158" i="1"/>
  <c r="Y94" i="1"/>
  <c r="Z94" i="1"/>
  <c r="X94" i="1"/>
  <c r="Y62" i="1"/>
  <c r="Z62" i="1"/>
  <c r="X62" i="1"/>
  <c r="Y30" i="1"/>
  <c r="Z30" i="1"/>
  <c r="X30" i="1"/>
  <c r="Z321" i="1"/>
  <c r="Z314" i="1"/>
  <c r="Y290" i="1"/>
  <c r="X290" i="1"/>
  <c r="Y282" i="1"/>
  <c r="X282" i="1"/>
  <c r="Y254" i="1"/>
  <c r="Z254" i="1"/>
  <c r="X254" i="1"/>
  <c r="Y222" i="1"/>
  <c r="Z222" i="1"/>
  <c r="X222" i="1"/>
  <c r="Y214" i="1"/>
  <c r="Z214" i="1"/>
  <c r="X214" i="1"/>
  <c r="Y206" i="1"/>
  <c r="Z206" i="1"/>
  <c r="X206" i="1"/>
  <c r="Y198" i="1"/>
  <c r="Z198" i="1"/>
  <c r="X198" i="1"/>
  <c r="Y190" i="1"/>
  <c r="Z190" i="1"/>
  <c r="X190" i="1"/>
  <c r="Y182" i="1"/>
  <c r="Z182" i="1"/>
  <c r="X182" i="1"/>
  <c r="Y174" i="1"/>
  <c r="Z174" i="1"/>
  <c r="X174" i="1"/>
  <c r="Y122" i="1"/>
  <c r="Z122" i="1"/>
  <c r="X122" i="1"/>
  <c r="Y102" i="1"/>
  <c r="Z102" i="1"/>
  <c r="X102" i="1"/>
  <c r="Y70" i="1"/>
  <c r="Z70" i="1"/>
  <c r="X70" i="1"/>
  <c r="Y38" i="1"/>
  <c r="Z38" i="1"/>
  <c r="X38" i="1"/>
  <c r="Z379" i="1"/>
  <c r="Z375" i="1"/>
  <c r="Z371" i="1"/>
  <c r="Z367" i="1"/>
  <c r="Z363" i="1"/>
  <c r="Z359" i="1"/>
  <c r="Z355" i="1"/>
  <c r="Z351" i="1"/>
  <c r="Z347" i="1"/>
  <c r="Z343" i="1"/>
  <c r="Z332" i="1"/>
  <c r="Z325" i="1"/>
  <c r="Y321" i="1"/>
  <c r="Z318" i="1"/>
  <c r="Y314" i="1"/>
  <c r="Z300" i="1"/>
  <c r="Y262" i="1"/>
  <c r="Z262" i="1"/>
  <c r="X262" i="1"/>
  <c r="Y242" i="1"/>
  <c r="Z242" i="1"/>
  <c r="X242" i="1"/>
  <c r="Y146" i="1"/>
  <c r="Z146" i="1"/>
  <c r="X146" i="1"/>
  <c r="Y138" i="1"/>
  <c r="Z138" i="1"/>
  <c r="X138" i="1"/>
  <c r="Y130" i="1"/>
  <c r="Z130" i="1"/>
  <c r="X130" i="1"/>
  <c r="Y90" i="1"/>
  <c r="Z90" i="1"/>
  <c r="X90" i="1"/>
  <c r="Y58" i="1"/>
  <c r="Z58" i="1"/>
  <c r="X58" i="1"/>
  <c r="Y26" i="1"/>
  <c r="Z26" i="1"/>
  <c r="X26" i="1"/>
  <c r="Y351" i="1"/>
  <c r="Y347" i="1"/>
  <c r="Y343" i="1"/>
  <c r="Z336" i="1"/>
  <c r="X332" i="1"/>
  <c r="Y325" i="1"/>
  <c r="Y318" i="1"/>
  <c r="Z304" i="1"/>
  <c r="X300" i="1"/>
  <c r="Y270" i="1"/>
  <c r="Z270" i="1"/>
  <c r="X270" i="1"/>
  <c r="Y230" i="1"/>
  <c r="Z230" i="1"/>
  <c r="X230" i="1"/>
  <c r="Y162" i="1"/>
  <c r="Z162" i="1"/>
  <c r="X162" i="1"/>
  <c r="Y154" i="1"/>
  <c r="Z154" i="1"/>
  <c r="X154" i="1"/>
  <c r="Y110" i="1"/>
  <c r="Z110" i="1"/>
  <c r="X110" i="1"/>
  <c r="Y78" i="1"/>
  <c r="Z78" i="1"/>
  <c r="X78" i="1"/>
  <c r="Y46" i="1"/>
  <c r="Z46" i="1"/>
  <c r="X46" i="1"/>
  <c r="X336" i="1"/>
  <c r="X304" i="1"/>
  <c r="Y294" i="1"/>
  <c r="X294" i="1"/>
  <c r="Y250" i="1"/>
  <c r="Z250" i="1"/>
  <c r="X250" i="1"/>
  <c r="Y98" i="1"/>
  <c r="Z98" i="1"/>
  <c r="X98" i="1"/>
  <c r="Y66" i="1"/>
  <c r="Z66" i="1"/>
  <c r="X66" i="1"/>
  <c r="Y34" i="1"/>
  <c r="Z34" i="1"/>
  <c r="X34" i="1"/>
  <c r="Y14" i="1"/>
  <c r="Z14" i="1"/>
  <c r="X14" i="1"/>
  <c r="Y6" i="1"/>
  <c r="Z6" i="1"/>
  <c r="X6" i="1"/>
  <c r="Y286" i="1"/>
  <c r="X286" i="1"/>
  <c r="Y278" i="1"/>
  <c r="X278" i="1"/>
  <c r="Y238" i="1"/>
  <c r="Z238" i="1"/>
  <c r="X238" i="1"/>
  <c r="Y218" i="1"/>
  <c r="Z218" i="1"/>
  <c r="X218" i="1"/>
  <c r="Y210" i="1"/>
  <c r="Z210" i="1"/>
  <c r="X210" i="1"/>
  <c r="Y202" i="1"/>
  <c r="Z202" i="1"/>
  <c r="X202" i="1"/>
  <c r="Y194" i="1"/>
  <c r="Z194" i="1"/>
  <c r="X194" i="1"/>
  <c r="Y186" i="1"/>
  <c r="Z186" i="1"/>
  <c r="X186" i="1"/>
  <c r="Y178" i="1"/>
  <c r="Z178" i="1"/>
  <c r="X178" i="1"/>
  <c r="Y170" i="1"/>
  <c r="Z170" i="1"/>
  <c r="X170" i="1"/>
  <c r="Y126" i="1"/>
  <c r="Z126" i="1"/>
  <c r="X126" i="1"/>
  <c r="Y118" i="1"/>
  <c r="Z118" i="1"/>
  <c r="X118" i="1"/>
  <c r="Y86" i="1"/>
  <c r="Z86" i="1"/>
  <c r="X86" i="1"/>
  <c r="Y54" i="1"/>
  <c r="Z54" i="1"/>
  <c r="X54" i="1"/>
  <c r="Y22" i="1"/>
  <c r="Z22" i="1"/>
  <c r="X22" i="1"/>
  <c r="Y266" i="1"/>
  <c r="Z266" i="1"/>
  <c r="X266" i="1"/>
  <c r="Y258" i="1"/>
  <c r="Z258" i="1"/>
  <c r="X258" i="1"/>
  <c r="Y226" i="1"/>
  <c r="Z226" i="1"/>
  <c r="X226" i="1"/>
  <c r="Y150" i="1"/>
  <c r="Z150" i="1"/>
  <c r="X150" i="1"/>
  <c r="Y142" i="1"/>
  <c r="Z142" i="1"/>
  <c r="X142" i="1"/>
  <c r="Y134" i="1"/>
  <c r="Z134" i="1"/>
  <c r="X134" i="1"/>
  <c r="Y106" i="1"/>
  <c r="Z106" i="1"/>
  <c r="X106" i="1"/>
  <c r="Y74" i="1"/>
  <c r="Z74" i="1"/>
  <c r="X74" i="1"/>
  <c r="Y42" i="1"/>
  <c r="Z42" i="1"/>
  <c r="X42" i="1"/>
  <c r="Y4" i="1"/>
  <c r="Z5" i="1"/>
  <c r="W3" i="1"/>
  <c r="W2004" i="1" l="1"/>
  <c r="D1258" i="1"/>
  <c r="D1248" i="1"/>
  <c r="D1249" i="1"/>
  <c r="D1250" i="1"/>
  <c r="D1251" i="1"/>
  <c r="D1252" i="1"/>
  <c r="D1253" i="1"/>
  <c r="D1254" i="1"/>
  <c r="D1255" i="1"/>
  <c r="D1256" i="1"/>
  <c r="D1257" i="1"/>
  <c r="D4" i="12" l="1"/>
  <c r="C192" i="12"/>
  <c r="C198" i="12"/>
  <c r="B34" i="15"/>
  <c r="A218" i="12"/>
  <c r="A217" i="12"/>
  <c r="A216" i="12"/>
  <c r="A215" i="12"/>
  <c r="A5" i="12"/>
  <c r="T5" i="12" s="1"/>
  <c r="A4" i="12"/>
  <c r="T4" i="12" s="1"/>
  <c r="Q5" i="12"/>
  <c r="P5" i="12"/>
  <c r="I5" i="12"/>
  <c r="Q4" i="12"/>
  <c r="P4" i="12"/>
  <c r="Q3" i="12"/>
  <c r="A177" i="12"/>
  <c r="T177" i="12" s="1"/>
  <c r="A178" i="12"/>
  <c r="T178" i="12" s="1"/>
  <c r="A179" i="12"/>
  <c r="T179" i="12" s="1"/>
  <c r="A180" i="12"/>
  <c r="T180" i="12" s="1"/>
  <c r="A181" i="12"/>
  <c r="T181" i="12" s="1"/>
  <c r="A182" i="12"/>
  <c r="T182" i="12" s="1"/>
  <c r="A183" i="12"/>
  <c r="T183" i="12" s="1"/>
  <c r="A184" i="12"/>
  <c r="T184" i="12" s="1"/>
  <c r="A185" i="12"/>
  <c r="T185" i="12" s="1"/>
  <c r="A176" i="12"/>
  <c r="T176" i="12" s="1"/>
  <c r="B175" i="12"/>
  <c r="A223" i="12" s="1"/>
  <c r="A166" i="12"/>
  <c r="T166" i="12" s="1"/>
  <c r="A167" i="12"/>
  <c r="T167" i="12" s="1"/>
  <c r="A168" i="12"/>
  <c r="T168" i="12" s="1"/>
  <c r="A169" i="12"/>
  <c r="T169" i="12" s="1"/>
  <c r="A170" i="12"/>
  <c r="T170" i="12" s="1"/>
  <c r="A171" i="12"/>
  <c r="T171" i="12" s="1"/>
  <c r="A172" i="12"/>
  <c r="T172" i="12" s="1"/>
  <c r="A173" i="12"/>
  <c r="T173" i="12" s="1"/>
  <c r="A174" i="12"/>
  <c r="T174" i="12" s="1"/>
  <c r="A165" i="12"/>
  <c r="T165" i="12" s="1"/>
  <c r="B164" i="12"/>
  <c r="A222" i="12" s="1"/>
  <c r="A155" i="12"/>
  <c r="T155" i="12" s="1"/>
  <c r="A156" i="12"/>
  <c r="T156" i="12" s="1"/>
  <c r="A157" i="12"/>
  <c r="T157" i="12" s="1"/>
  <c r="A158" i="12"/>
  <c r="T158" i="12" s="1"/>
  <c r="A159" i="12"/>
  <c r="T159" i="12" s="1"/>
  <c r="A160" i="12"/>
  <c r="T160" i="12" s="1"/>
  <c r="A161" i="12"/>
  <c r="T161" i="12" s="1"/>
  <c r="A162" i="12"/>
  <c r="T162" i="12" s="1"/>
  <c r="A163" i="12"/>
  <c r="T163" i="12" s="1"/>
  <c r="A154" i="12"/>
  <c r="T154" i="12" s="1"/>
  <c r="B153" i="12"/>
  <c r="A221" i="12" s="1"/>
  <c r="A144" i="12"/>
  <c r="T144" i="12" s="1"/>
  <c r="A145" i="12"/>
  <c r="T145" i="12" s="1"/>
  <c r="A146" i="12"/>
  <c r="T146" i="12" s="1"/>
  <c r="A147" i="12"/>
  <c r="T147" i="12" s="1"/>
  <c r="A148" i="12"/>
  <c r="A149" i="12"/>
  <c r="T149" i="12" s="1"/>
  <c r="A150" i="12"/>
  <c r="T150" i="12" s="1"/>
  <c r="A151" i="12"/>
  <c r="A152" i="12"/>
  <c r="T152" i="12" s="1"/>
  <c r="A143" i="12"/>
  <c r="T143" i="12" s="1"/>
  <c r="B142" i="12"/>
  <c r="A220" i="12" s="1"/>
  <c r="Q185" i="12"/>
  <c r="P185" i="12"/>
  <c r="K185" i="12"/>
  <c r="I185" i="12"/>
  <c r="Q184" i="12"/>
  <c r="P184" i="12"/>
  <c r="K184" i="12"/>
  <c r="I184" i="12"/>
  <c r="Q183" i="12"/>
  <c r="P183" i="12"/>
  <c r="K183" i="12"/>
  <c r="I183" i="12"/>
  <c r="Q182" i="12"/>
  <c r="P182" i="12"/>
  <c r="K182" i="12"/>
  <c r="I182" i="12"/>
  <c r="R181" i="12"/>
  <c r="S181" i="12" s="1"/>
  <c r="Q181" i="12"/>
  <c r="P181" i="12"/>
  <c r="N181" i="12"/>
  <c r="M181" i="12"/>
  <c r="O181" i="12" s="1"/>
  <c r="I181" i="12"/>
  <c r="F181" i="12"/>
  <c r="C181" i="12" s="1"/>
  <c r="E181" i="12"/>
  <c r="D181" i="12"/>
  <c r="B181" i="12"/>
  <c r="R180" i="12"/>
  <c r="S180" i="12" s="1"/>
  <c r="Q180" i="12"/>
  <c r="P180" i="12"/>
  <c r="N180" i="12"/>
  <c r="M180" i="12"/>
  <c r="O180" i="12" s="1"/>
  <c r="I180" i="12"/>
  <c r="F180" i="12"/>
  <c r="C180" i="12" s="1"/>
  <c r="E180" i="12"/>
  <c r="D180" i="12"/>
  <c r="B180" i="12"/>
  <c r="R179" i="12"/>
  <c r="Q179" i="12"/>
  <c r="P179" i="12"/>
  <c r="M179" i="12"/>
  <c r="I179" i="12"/>
  <c r="B179" i="12"/>
  <c r="Q178" i="12"/>
  <c r="P178" i="12"/>
  <c r="K178" i="12"/>
  <c r="I178" i="12"/>
  <c r="Q177" i="12"/>
  <c r="P177" i="12"/>
  <c r="K177" i="12"/>
  <c r="Q176" i="12"/>
  <c r="P176" i="12"/>
  <c r="T175" i="12"/>
  <c r="Q174" i="12"/>
  <c r="P174" i="12"/>
  <c r="K174" i="12"/>
  <c r="I174" i="12"/>
  <c r="Q173" i="12"/>
  <c r="P173" i="12"/>
  <c r="I173" i="12"/>
  <c r="Q172" i="12"/>
  <c r="P172" i="12"/>
  <c r="I172" i="12"/>
  <c r="Q171" i="12"/>
  <c r="P171" i="12"/>
  <c r="K171" i="12"/>
  <c r="Q170" i="12"/>
  <c r="P170" i="12"/>
  <c r="I170" i="12"/>
  <c r="Q169" i="12"/>
  <c r="P169" i="12"/>
  <c r="K169" i="12"/>
  <c r="I169" i="12"/>
  <c r="Q168" i="12"/>
  <c r="P168" i="12"/>
  <c r="K168" i="12"/>
  <c r="I168" i="12"/>
  <c r="Q167" i="12"/>
  <c r="P167" i="12"/>
  <c r="K167" i="12"/>
  <c r="I167" i="12"/>
  <c r="Q166" i="12"/>
  <c r="P166" i="12"/>
  <c r="K166" i="12"/>
  <c r="I166" i="12"/>
  <c r="Q165" i="12"/>
  <c r="P165" i="12"/>
  <c r="T164" i="12"/>
  <c r="Q163" i="12"/>
  <c r="P163" i="12"/>
  <c r="K163" i="12"/>
  <c r="I163" i="12"/>
  <c r="R162" i="12"/>
  <c r="S162" i="12" s="1"/>
  <c r="Q162" i="12"/>
  <c r="P162" i="12"/>
  <c r="N162" i="12"/>
  <c r="M162" i="12"/>
  <c r="O162" i="12" s="1"/>
  <c r="I162" i="12"/>
  <c r="F162" i="12"/>
  <c r="C162" i="12" s="1"/>
  <c r="E162" i="12"/>
  <c r="D162" i="12"/>
  <c r="B162" i="12"/>
  <c r="R161" i="12"/>
  <c r="S161" i="12" s="1"/>
  <c r="Q161" i="12"/>
  <c r="P161" i="12"/>
  <c r="N161" i="12"/>
  <c r="M161" i="12"/>
  <c r="O161" i="12" s="1"/>
  <c r="K161" i="12"/>
  <c r="F161" i="12"/>
  <c r="C161" i="12" s="1"/>
  <c r="E161" i="12"/>
  <c r="D161" i="12"/>
  <c r="B161" i="12"/>
  <c r="Q160" i="12"/>
  <c r="P160" i="12"/>
  <c r="K160" i="12"/>
  <c r="Q159" i="12"/>
  <c r="P159" i="12"/>
  <c r="K159" i="12"/>
  <c r="I159" i="12"/>
  <c r="Q158" i="12"/>
  <c r="P158" i="12"/>
  <c r="K158" i="12"/>
  <c r="I158" i="12"/>
  <c r="Q157" i="12"/>
  <c r="P157" i="12"/>
  <c r="K157" i="12"/>
  <c r="Q156" i="12"/>
  <c r="P156" i="12"/>
  <c r="I156" i="12"/>
  <c r="Q155" i="12"/>
  <c r="P155" i="12"/>
  <c r="I155" i="12"/>
  <c r="Q154" i="12"/>
  <c r="P154" i="12"/>
  <c r="I154" i="12"/>
  <c r="T153" i="12"/>
  <c r="Q152" i="12"/>
  <c r="P152" i="12"/>
  <c r="K152" i="12"/>
  <c r="I152" i="12"/>
  <c r="T151" i="12"/>
  <c r="Q151" i="12"/>
  <c r="P151" i="12"/>
  <c r="K151" i="12"/>
  <c r="I151" i="12"/>
  <c r="R150" i="12"/>
  <c r="S150" i="12" s="1"/>
  <c r="Q150" i="12"/>
  <c r="P150" i="12"/>
  <c r="N150" i="12"/>
  <c r="M150" i="12"/>
  <c r="O150" i="12" s="1"/>
  <c r="I150" i="12"/>
  <c r="F150" i="12"/>
  <c r="C150" i="12" s="1"/>
  <c r="E150" i="12"/>
  <c r="D150" i="12"/>
  <c r="B150" i="12"/>
  <c r="Q149" i="12"/>
  <c r="P149" i="12"/>
  <c r="K149" i="12"/>
  <c r="I149" i="12"/>
  <c r="T148" i="12"/>
  <c r="Q148" i="12"/>
  <c r="P148" i="12"/>
  <c r="K148" i="12"/>
  <c r="I148" i="12"/>
  <c r="Q147" i="12"/>
  <c r="P147" i="12"/>
  <c r="K147" i="12"/>
  <c r="Q146" i="12"/>
  <c r="P146" i="12"/>
  <c r="K146" i="12"/>
  <c r="I146" i="12"/>
  <c r="Q145" i="12"/>
  <c r="P145" i="12"/>
  <c r="Q144" i="12"/>
  <c r="P144" i="12"/>
  <c r="I144" i="12"/>
  <c r="Q143" i="12"/>
  <c r="P143" i="12"/>
  <c r="I143" i="12"/>
  <c r="T142" i="12"/>
  <c r="A133" i="12"/>
  <c r="T133" i="12" s="1"/>
  <c r="A134" i="12"/>
  <c r="T134" i="12" s="1"/>
  <c r="A135" i="12"/>
  <c r="T135" i="12" s="1"/>
  <c r="A136" i="12"/>
  <c r="T136" i="12" s="1"/>
  <c r="A137" i="12"/>
  <c r="T137" i="12" s="1"/>
  <c r="A138" i="12"/>
  <c r="T138" i="12" s="1"/>
  <c r="A139" i="12"/>
  <c r="T139" i="12" s="1"/>
  <c r="A140" i="12"/>
  <c r="T140" i="12" s="1"/>
  <c r="A141" i="12"/>
  <c r="T141" i="12" s="1"/>
  <c r="A132" i="12"/>
  <c r="T132" i="12" s="1"/>
  <c r="B131" i="12"/>
  <c r="A219" i="12" s="1"/>
  <c r="A128" i="12"/>
  <c r="T128" i="12" s="1"/>
  <c r="A129" i="12"/>
  <c r="T129" i="12" s="1"/>
  <c r="A130" i="12"/>
  <c r="T130" i="12" s="1"/>
  <c r="A127" i="12"/>
  <c r="T127" i="12" s="1"/>
  <c r="Q141" i="12"/>
  <c r="P141" i="12"/>
  <c r="I141" i="12"/>
  <c r="Q140" i="12"/>
  <c r="P140" i="12"/>
  <c r="K140" i="12"/>
  <c r="I140" i="12"/>
  <c r="Q139" i="12"/>
  <c r="P139" i="12"/>
  <c r="K139" i="12"/>
  <c r="I139" i="12"/>
  <c r="Q138" i="12"/>
  <c r="P138" i="12"/>
  <c r="K138" i="12"/>
  <c r="I138" i="12"/>
  <c r="Q137" i="12"/>
  <c r="P137" i="12"/>
  <c r="K137" i="12"/>
  <c r="Q136" i="12"/>
  <c r="P136" i="12"/>
  <c r="K136" i="12"/>
  <c r="I136" i="12"/>
  <c r="Q135" i="12"/>
  <c r="P135" i="12"/>
  <c r="I135" i="12"/>
  <c r="Q134" i="12"/>
  <c r="P134" i="12"/>
  <c r="I134" i="12"/>
  <c r="Q133" i="12"/>
  <c r="P133" i="12"/>
  <c r="K133" i="12"/>
  <c r="Q132" i="12"/>
  <c r="P132" i="12"/>
  <c r="I132" i="12"/>
  <c r="T131" i="12"/>
  <c r="Q130" i="12"/>
  <c r="P130" i="12"/>
  <c r="Q129" i="12"/>
  <c r="P129" i="12"/>
  <c r="K129" i="12"/>
  <c r="Q128" i="12"/>
  <c r="P128" i="12"/>
  <c r="K128" i="12"/>
  <c r="I128" i="12"/>
  <c r="Q127" i="12"/>
  <c r="P127" i="12"/>
  <c r="I127" i="12"/>
  <c r="T126" i="12"/>
  <c r="A116" i="12"/>
  <c r="T116" i="12" s="1"/>
  <c r="A117" i="12"/>
  <c r="T117" i="12" s="1"/>
  <c r="A118" i="12"/>
  <c r="T118" i="12" s="1"/>
  <c r="A119" i="12"/>
  <c r="T119" i="12" s="1"/>
  <c r="A120" i="12"/>
  <c r="T120" i="12" s="1"/>
  <c r="A121" i="12"/>
  <c r="T121" i="12" s="1"/>
  <c r="A122" i="12"/>
  <c r="T122" i="12" s="1"/>
  <c r="A123" i="12"/>
  <c r="T123" i="12" s="1"/>
  <c r="A124" i="12"/>
  <c r="T124" i="12" s="1"/>
  <c r="A125" i="12"/>
  <c r="T125" i="12" s="1"/>
  <c r="A115" i="12"/>
  <c r="T115" i="12" s="1"/>
  <c r="A104" i="12"/>
  <c r="T104" i="12" s="1"/>
  <c r="A105" i="12"/>
  <c r="T105" i="12" s="1"/>
  <c r="A106" i="12"/>
  <c r="T106" i="12" s="1"/>
  <c r="A107" i="12"/>
  <c r="A108" i="12"/>
  <c r="T108" i="12" s="1"/>
  <c r="A109" i="12"/>
  <c r="T109" i="12" s="1"/>
  <c r="A110" i="12"/>
  <c r="T110" i="12" s="1"/>
  <c r="A111" i="12"/>
  <c r="T111" i="12" s="1"/>
  <c r="A112" i="12"/>
  <c r="T112" i="12" s="1"/>
  <c r="A113" i="12"/>
  <c r="T113" i="12" s="1"/>
  <c r="A103" i="12"/>
  <c r="T103" i="12" s="1"/>
  <c r="Q125" i="12"/>
  <c r="P125" i="12"/>
  <c r="K125" i="12"/>
  <c r="Q124" i="12"/>
  <c r="P124" i="12"/>
  <c r="K124" i="12"/>
  <c r="I124" i="12"/>
  <c r="B124" i="12"/>
  <c r="Q123" i="12"/>
  <c r="P123" i="12"/>
  <c r="K123" i="12"/>
  <c r="I123" i="12"/>
  <c r="B123" i="12"/>
  <c r="R122" i="12"/>
  <c r="S122" i="12" s="1"/>
  <c r="Q122" i="12"/>
  <c r="P122" i="12"/>
  <c r="N122" i="12"/>
  <c r="M122" i="12"/>
  <c r="O122" i="12" s="1"/>
  <c r="K122" i="12"/>
  <c r="I122" i="12"/>
  <c r="F122" i="12"/>
  <c r="C122" i="12" s="1"/>
  <c r="E122" i="12"/>
  <c r="D122" i="12"/>
  <c r="B122" i="12"/>
  <c r="R121" i="12"/>
  <c r="S121" i="12" s="1"/>
  <c r="Q121" i="12"/>
  <c r="P121" i="12"/>
  <c r="N121" i="12"/>
  <c r="M121" i="12"/>
  <c r="O121" i="12" s="1"/>
  <c r="I121" i="12"/>
  <c r="F121" i="12"/>
  <c r="C121" i="12" s="1"/>
  <c r="E121" i="12"/>
  <c r="D121" i="12"/>
  <c r="B121" i="12"/>
  <c r="R120" i="12"/>
  <c r="S120" i="12" s="1"/>
  <c r="Q120" i="12"/>
  <c r="P120" i="12"/>
  <c r="N120" i="12"/>
  <c r="M120" i="12"/>
  <c r="O120" i="12" s="1"/>
  <c r="I120" i="12"/>
  <c r="F120" i="12"/>
  <c r="C120" i="12" s="1"/>
  <c r="E120" i="12"/>
  <c r="D120" i="12"/>
  <c r="B120" i="12"/>
  <c r="Q119" i="12"/>
  <c r="P119" i="12"/>
  <c r="K119" i="12"/>
  <c r="Q118" i="12"/>
  <c r="P118" i="12"/>
  <c r="K118" i="12"/>
  <c r="I118" i="12"/>
  <c r="Q117" i="12"/>
  <c r="P117" i="12"/>
  <c r="K117" i="12"/>
  <c r="I117" i="12"/>
  <c r="Q116" i="12"/>
  <c r="P116" i="12"/>
  <c r="K116" i="12"/>
  <c r="Q115" i="12"/>
  <c r="P115" i="12"/>
  <c r="T114" i="12"/>
  <c r="Q113" i="12"/>
  <c r="P113" i="12"/>
  <c r="K113" i="12"/>
  <c r="R112" i="12"/>
  <c r="S112" i="12" s="1"/>
  <c r="Q112" i="12"/>
  <c r="P112" i="12"/>
  <c r="N112" i="12"/>
  <c r="M112" i="12"/>
  <c r="O112" i="12" s="1"/>
  <c r="F112" i="12"/>
  <c r="C112" i="12" s="1"/>
  <c r="E112" i="12"/>
  <c r="D112" i="12"/>
  <c r="B112" i="12"/>
  <c r="Q111" i="12"/>
  <c r="P111" i="12"/>
  <c r="K111" i="12"/>
  <c r="I111" i="12"/>
  <c r="B111" i="12"/>
  <c r="R110" i="12"/>
  <c r="S110" i="12" s="1"/>
  <c r="Q110" i="12"/>
  <c r="P110" i="12"/>
  <c r="N110" i="12"/>
  <c r="M110" i="12"/>
  <c r="O110" i="12" s="1"/>
  <c r="I110" i="12"/>
  <c r="F110" i="12"/>
  <c r="C110" i="12" s="1"/>
  <c r="E110" i="12"/>
  <c r="D110" i="12"/>
  <c r="B110" i="12"/>
  <c r="Q109" i="12"/>
  <c r="P109" i="12"/>
  <c r="K109" i="12"/>
  <c r="I109" i="12"/>
  <c r="R108" i="12"/>
  <c r="S108" i="12" s="1"/>
  <c r="Q108" i="12"/>
  <c r="P108" i="12"/>
  <c r="N108" i="12"/>
  <c r="M108" i="12"/>
  <c r="O108" i="12" s="1"/>
  <c r="K108" i="12"/>
  <c r="I108" i="12"/>
  <c r="F108" i="12"/>
  <c r="C108" i="12" s="1"/>
  <c r="E108" i="12"/>
  <c r="D108" i="12"/>
  <c r="B108" i="12"/>
  <c r="T107" i="12"/>
  <c r="Q107" i="12"/>
  <c r="P107" i="12"/>
  <c r="K107" i="12"/>
  <c r="I107" i="12"/>
  <c r="R106" i="12"/>
  <c r="S106" i="12" s="1"/>
  <c r="Q106" i="12"/>
  <c r="P106" i="12"/>
  <c r="N106" i="12"/>
  <c r="M106" i="12"/>
  <c r="O106" i="12" s="1"/>
  <c r="K106" i="12"/>
  <c r="F106" i="12"/>
  <c r="C106" i="12" s="1"/>
  <c r="E106" i="12"/>
  <c r="D106" i="12"/>
  <c r="B106" i="12"/>
  <c r="Q105" i="12"/>
  <c r="P105" i="12"/>
  <c r="K105" i="12"/>
  <c r="I105" i="12"/>
  <c r="Q104" i="12"/>
  <c r="P104" i="12"/>
  <c r="I104" i="12"/>
  <c r="Q103" i="12"/>
  <c r="P103" i="12"/>
  <c r="I103" i="12"/>
  <c r="Q102" i="12"/>
  <c r="A92" i="12"/>
  <c r="T92" i="12" s="1"/>
  <c r="A93" i="12"/>
  <c r="T93" i="12" s="1"/>
  <c r="A94" i="12"/>
  <c r="T94" i="12" s="1"/>
  <c r="A95" i="12"/>
  <c r="T95" i="12" s="1"/>
  <c r="A96" i="12"/>
  <c r="T96" i="12" s="1"/>
  <c r="A97" i="12"/>
  <c r="T97" i="12" s="1"/>
  <c r="A98" i="12"/>
  <c r="T98" i="12" s="1"/>
  <c r="A99" i="12"/>
  <c r="T99" i="12" s="1"/>
  <c r="A100" i="12"/>
  <c r="T100" i="12" s="1"/>
  <c r="A101" i="12"/>
  <c r="T101" i="12" s="1"/>
  <c r="A91" i="12"/>
  <c r="T91" i="12" s="1"/>
  <c r="A80" i="12"/>
  <c r="T80" i="12" s="1"/>
  <c r="A81" i="12"/>
  <c r="T81" i="12" s="1"/>
  <c r="A82" i="12"/>
  <c r="T82" i="12" s="1"/>
  <c r="A83" i="12"/>
  <c r="T83" i="12" s="1"/>
  <c r="A84" i="12"/>
  <c r="T84" i="12" s="1"/>
  <c r="A85" i="12"/>
  <c r="T85" i="12" s="1"/>
  <c r="A86" i="12"/>
  <c r="T86" i="12" s="1"/>
  <c r="A87" i="12"/>
  <c r="T87" i="12" s="1"/>
  <c r="A88" i="12"/>
  <c r="T88" i="12" s="1"/>
  <c r="A89" i="12"/>
  <c r="T89" i="12" s="1"/>
  <c r="A79" i="12"/>
  <c r="T79" i="12" s="1"/>
  <c r="Q101" i="12"/>
  <c r="P101" i="12"/>
  <c r="I101" i="12"/>
  <c r="Q100" i="12"/>
  <c r="P100" i="12"/>
  <c r="K100" i="12"/>
  <c r="I100" i="12"/>
  <c r="Q99" i="12"/>
  <c r="P99" i="12"/>
  <c r="K99" i="12"/>
  <c r="I99" i="12"/>
  <c r="Q98" i="12"/>
  <c r="P98" i="12"/>
  <c r="K98" i="12"/>
  <c r="I98" i="12"/>
  <c r="Q97" i="12"/>
  <c r="P97" i="12"/>
  <c r="K97" i="12"/>
  <c r="I97" i="12"/>
  <c r="Q96" i="12"/>
  <c r="P96" i="12"/>
  <c r="I96" i="12"/>
  <c r="B96" i="12"/>
  <c r="R95" i="12"/>
  <c r="S95" i="12" s="1"/>
  <c r="Q95" i="12"/>
  <c r="P95" i="12"/>
  <c r="N95" i="12"/>
  <c r="M95" i="12"/>
  <c r="O95" i="12" s="1"/>
  <c r="I95" i="12"/>
  <c r="F95" i="12"/>
  <c r="C95" i="12" s="1"/>
  <c r="E95" i="12"/>
  <c r="D95" i="12"/>
  <c r="B95" i="12"/>
  <c r="Q94" i="12"/>
  <c r="P94" i="12"/>
  <c r="N94" i="12"/>
  <c r="I94" i="12"/>
  <c r="Q93" i="12"/>
  <c r="P93" i="12"/>
  <c r="K93" i="12"/>
  <c r="Q92" i="12"/>
  <c r="P92" i="12"/>
  <c r="K92" i="12"/>
  <c r="I92" i="12"/>
  <c r="Q91" i="12"/>
  <c r="P91" i="12"/>
  <c r="K91" i="12"/>
  <c r="Q89" i="12"/>
  <c r="P89" i="12"/>
  <c r="K89" i="12"/>
  <c r="I89" i="12"/>
  <c r="Q88" i="12"/>
  <c r="P88" i="12"/>
  <c r="K88" i="12"/>
  <c r="I88" i="12"/>
  <c r="Q87" i="12"/>
  <c r="P87" i="12"/>
  <c r="K87" i="12"/>
  <c r="I87" i="12"/>
  <c r="Q86" i="12"/>
  <c r="P86" i="12"/>
  <c r="K86" i="12"/>
  <c r="I86" i="12"/>
  <c r="Q85" i="12"/>
  <c r="P85" i="12"/>
  <c r="K85" i="12"/>
  <c r="I85" i="12"/>
  <c r="Q84" i="12"/>
  <c r="P84" i="12"/>
  <c r="K84" i="12"/>
  <c r="I84" i="12"/>
  <c r="R83" i="12"/>
  <c r="S83" i="12" s="1"/>
  <c r="Q83" i="12"/>
  <c r="P83" i="12"/>
  <c r="N83" i="12"/>
  <c r="M83" i="12"/>
  <c r="O83" i="12" s="1"/>
  <c r="I83" i="12"/>
  <c r="F83" i="12"/>
  <c r="C83" i="12" s="1"/>
  <c r="E83" i="12"/>
  <c r="D83" i="12"/>
  <c r="B83" i="12"/>
  <c r="R82" i="12"/>
  <c r="S82" i="12" s="1"/>
  <c r="Q82" i="12"/>
  <c r="P82" i="12"/>
  <c r="N82" i="12"/>
  <c r="M82" i="12"/>
  <c r="O82" i="12" s="1"/>
  <c r="I82" i="12"/>
  <c r="F82" i="12"/>
  <c r="C82" i="12" s="1"/>
  <c r="E82" i="12"/>
  <c r="D82" i="12"/>
  <c r="B82" i="12"/>
  <c r="R81" i="12"/>
  <c r="S81" i="12" s="1"/>
  <c r="Q81" i="12"/>
  <c r="P81" i="12"/>
  <c r="N81" i="12"/>
  <c r="M81" i="12"/>
  <c r="O81" i="12" s="1"/>
  <c r="F81" i="12"/>
  <c r="C81" i="12" s="1"/>
  <c r="E81" i="12"/>
  <c r="D81" i="12"/>
  <c r="B81" i="12"/>
  <c r="Q80" i="12"/>
  <c r="P80" i="12"/>
  <c r="I80" i="12"/>
  <c r="Q79" i="12"/>
  <c r="P79" i="12"/>
  <c r="K79" i="12"/>
  <c r="Q78" i="12"/>
  <c r="A70" i="12"/>
  <c r="T70" i="12" s="1"/>
  <c r="A71" i="12"/>
  <c r="T71" i="12" s="1"/>
  <c r="A72" i="12"/>
  <c r="T72" i="12" s="1"/>
  <c r="A73" i="12"/>
  <c r="T73" i="12" s="1"/>
  <c r="A74" i="12"/>
  <c r="T74" i="12" s="1"/>
  <c r="A75" i="12"/>
  <c r="T75" i="12" s="1"/>
  <c r="A76" i="12"/>
  <c r="T76" i="12" s="1"/>
  <c r="A77" i="12"/>
  <c r="T77" i="12" s="1"/>
  <c r="A69" i="12"/>
  <c r="T69" i="12" s="1"/>
  <c r="Q77" i="12"/>
  <c r="P77" i="12"/>
  <c r="K77" i="12"/>
  <c r="I77" i="12"/>
  <c r="B77" i="12"/>
  <c r="Q76" i="12"/>
  <c r="P76" i="12"/>
  <c r="K76" i="12"/>
  <c r="I76" i="12"/>
  <c r="B76" i="12"/>
  <c r="R75" i="12"/>
  <c r="Q75" i="12"/>
  <c r="P75" i="12"/>
  <c r="K75" i="12"/>
  <c r="B75" i="12"/>
  <c r="R74" i="12"/>
  <c r="S74" i="12" s="1"/>
  <c r="Q74" i="12"/>
  <c r="P74" i="12"/>
  <c r="N74" i="12"/>
  <c r="M74" i="12"/>
  <c r="O74" i="12" s="1"/>
  <c r="K74" i="12"/>
  <c r="I74" i="12"/>
  <c r="F74" i="12"/>
  <c r="C74" i="12" s="1"/>
  <c r="E74" i="12"/>
  <c r="D74" i="12"/>
  <c r="B74" i="12"/>
  <c r="Q73" i="12"/>
  <c r="P73" i="12"/>
  <c r="K73" i="12"/>
  <c r="I73" i="12"/>
  <c r="Q72" i="12"/>
  <c r="P72" i="12"/>
  <c r="K72" i="12"/>
  <c r="I72" i="12"/>
  <c r="Q71" i="12"/>
  <c r="P71" i="12"/>
  <c r="I71" i="12"/>
  <c r="Q70" i="12"/>
  <c r="P70" i="12"/>
  <c r="I70" i="12"/>
  <c r="B70" i="12"/>
  <c r="Q69" i="12"/>
  <c r="P69" i="12"/>
  <c r="Q68" i="12"/>
  <c r="A65" i="12"/>
  <c r="T65" i="12" s="1"/>
  <c r="A66" i="12"/>
  <c r="T66" i="12" s="1"/>
  <c r="A67" i="12"/>
  <c r="T67" i="12" s="1"/>
  <c r="A64" i="12"/>
  <c r="T64" i="12" s="1"/>
  <c r="R67" i="12"/>
  <c r="S67" i="12" s="1"/>
  <c r="Q67" i="12"/>
  <c r="P67" i="12"/>
  <c r="Q66" i="12"/>
  <c r="P66" i="12"/>
  <c r="K66" i="12"/>
  <c r="I66" i="12"/>
  <c r="Q65" i="12"/>
  <c r="P65" i="12"/>
  <c r="I65" i="12"/>
  <c r="Q64" i="12"/>
  <c r="P64" i="12"/>
  <c r="Q63" i="12"/>
  <c r="A60" i="12"/>
  <c r="T60" i="12" s="1"/>
  <c r="A61" i="12"/>
  <c r="T61" i="12" s="1"/>
  <c r="A62" i="12"/>
  <c r="T62" i="12" s="1"/>
  <c r="A59" i="12"/>
  <c r="T59" i="12" s="1"/>
  <c r="Q62" i="12"/>
  <c r="P62" i="12"/>
  <c r="I62" i="12"/>
  <c r="Q61" i="12"/>
  <c r="P61" i="12"/>
  <c r="I61" i="12"/>
  <c r="Q60" i="12"/>
  <c r="P60" i="12"/>
  <c r="Q59" i="12"/>
  <c r="P59" i="12"/>
  <c r="A33" i="12"/>
  <c r="T33" i="12" s="1"/>
  <c r="A34" i="12"/>
  <c r="T34" i="12" s="1"/>
  <c r="A35" i="12"/>
  <c r="T35" i="12" s="1"/>
  <c r="A36" i="12"/>
  <c r="T36" i="12" s="1"/>
  <c r="A37" i="12"/>
  <c r="T37" i="12" s="1"/>
  <c r="A38" i="12"/>
  <c r="T38" i="12" s="1"/>
  <c r="A39" i="12"/>
  <c r="T39" i="12" s="1"/>
  <c r="A40" i="12"/>
  <c r="A41" i="12"/>
  <c r="T41" i="12" s="1"/>
  <c r="A42" i="12"/>
  <c r="T42" i="12" s="1"/>
  <c r="A32" i="12"/>
  <c r="T32" i="12" s="1"/>
  <c r="R42" i="12"/>
  <c r="S42" i="12" s="1"/>
  <c r="Q42" i="12"/>
  <c r="P42" i="12"/>
  <c r="N42" i="12"/>
  <c r="M42" i="12"/>
  <c r="O42" i="12" s="1"/>
  <c r="K42" i="12"/>
  <c r="I42" i="12"/>
  <c r="F42" i="12"/>
  <c r="C42" i="12" s="1"/>
  <c r="E42" i="12"/>
  <c r="D42" i="12"/>
  <c r="B42" i="12"/>
  <c r="R41" i="12"/>
  <c r="S41" i="12" s="1"/>
  <c r="Q41" i="12"/>
  <c r="P41" i="12"/>
  <c r="N41" i="12"/>
  <c r="M41" i="12"/>
  <c r="O41" i="12" s="1"/>
  <c r="K41" i="12"/>
  <c r="I41" i="12"/>
  <c r="F41" i="12"/>
  <c r="C41" i="12" s="1"/>
  <c r="E41" i="12"/>
  <c r="D41" i="12"/>
  <c r="B41" i="12"/>
  <c r="R40" i="12"/>
  <c r="S40" i="12" s="1"/>
  <c r="Q40" i="12"/>
  <c r="P40" i="12"/>
  <c r="N40" i="12"/>
  <c r="M40" i="12"/>
  <c r="O40" i="12" s="1"/>
  <c r="K40" i="12"/>
  <c r="I40" i="12"/>
  <c r="F40" i="12"/>
  <c r="C40" i="12" s="1"/>
  <c r="E40" i="12"/>
  <c r="D40" i="12"/>
  <c r="B40" i="12"/>
  <c r="T40" i="12"/>
  <c r="R39" i="12"/>
  <c r="S39" i="12" s="1"/>
  <c r="Q39" i="12"/>
  <c r="P39" i="12"/>
  <c r="N39" i="12"/>
  <c r="M39" i="12"/>
  <c r="O39" i="12" s="1"/>
  <c r="K39" i="12"/>
  <c r="I39" i="12"/>
  <c r="F39" i="12"/>
  <c r="C39" i="12" s="1"/>
  <c r="E39" i="12"/>
  <c r="D39" i="12"/>
  <c r="B39" i="12"/>
  <c r="R38" i="12"/>
  <c r="S38" i="12" s="1"/>
  <c r="Q38" i="12"/>
  <c r="P38" i="12"/>
  <c r="N38" i="12"/>
  <c r="M38" i="12"/>
  <c r="O38" i="12" s="1"/>
  <c r="K38" i="12"/>
  <c r="I38" i="12"/>
  <c r="F38" i="12"/>
  <c r="C38" i="12" s="1"/>
  <c r="E38" i="12"/>
  <c r="D38" i="12"/>
  <c r="B38" i="12"/>
  <c r="R37" i="12"/>
  <c r="S37" i="12" s="1"/>
  <c r="Q37" i="12"/>
  <c r="P37" i="12"/>
  <c r="N37" i="12"/>
  <c r="M37" i="12"/>
  <c r="O37" i="12" s="1"/>
  <c r="K37" i="12"/>
  <c r="I37" i="12"/>
  <c r="F37" i="12"/>
  <c r="C37" i="12" s="1"/>
  <c r="E37" i="12"/>
  <c r="D37" i="12"/>
  <c r="B37" i="12"/>
  <c r="Q36" i="12"/>
  <c r="P36" i="12"/>
  <c r="K36" i="12"/>
  <c r="I36" i="12"/>
  <c r="Q35" i="12"/>
  <c r="P35" i="12"/>
  <c r="K35" i="12"/>
  <c r="Q34" i="12"/>
  <c r="P34" i="12"/>
  <c r="K34" i="12"/>
  <c r="I34" i="12"/>
  <c r="R33" i="12"/>
  <c r="S33" i="12" s="1"/>
  <c r="Q33" i="12"/>
  <c r="P33" i="12"/>
  <c r="N33" i="12"/>
  <c r="M33" i="12"/>
  <c r="O33" i="12" s="1"/>
  <c r="K33" i="12"/>
  <c r="I33" i="12"/>
  <c r="F33" i="12"/>
  <c r="C33" i="12" s="1"/>
  <c r="E33" i="12"/>
  <c r="D33" i="12"/>
  <c r="B33" i="12"/>
  <c r="Q32" i="12"/>
  <c r="P32" i="12"/>
  <c r="S179" i="12" l="1"/>
  <c r="O179" i="12"/>
  <c r="P213" i="12"/>
  <c r="P217" i="12"/>
  <c r="P214" i="12"/>
  <c r="P221" i="12"/>
  <c r="P218" i="12"/>
  <c r="Q220" i="12"/>
  <c r="Q206" i="12"/>
  <c r="S75" i="12"/>
  <c r="P212" i="12"/>
  <c r="Q218" i="12"/>
  <c r="P219" i="12"/>
  <c r="Q221" i="12"/>
  <c r="Q223" i="12"/>
  <c r="P209" i="12"/>
  <c r="Q219" i="12"/>
  <c r="Q212" i="12"/>
  <c r="Q209" i="12"/>
  <c r="P211" i="12"/>
  <c r="P215" i="12"/>
  <c r="Q211" i="12"/>
  <c r="Q215" i="12"/>
  <c r="P220" i="12"/>
  <c r="P223" i="12"/>
  <c r="Q214" i="12"/>
  <c r="P216" i="12"/>
  <c r="Q217" i="12"/>
  <c r="P222" i="12"/>
  <c r="Q213" i="12"/>
  <c r="Q216" i="12"/>
  <c r="Q222" i="12"/>
  <c r="P206" i="12"/>
  <c r="F56" i="12"/>
  <c r="C56" i="12" s="1"/>
  <c r="F51" i="12"/>
  <c r="C51" i="12" s="1"/>
  <c r="F49" i="12"/>
  <c r="C49" i="12" s="1"/>
  <c r="F28" i="12"/>
  <c r="C28" i="12" s="1"/>
  <c r="F27" i="12"/>
  <c r="C27" i="12" s="1"/>
  <c r="F16" i="12"/>
  <c r="C16" i="12" s="1"/>
  <c r="F15" i="12"/>
  <c r="C15" i="12" s="1"/>
  <c r="F14" i="12"/>
  <c r="C14" i="12" s="1"/>
  <c r="T201" i="12" l="1"/>
  <c r="T200" i="12"/>
  <c r="T199" i="12"/>
  <c r="T198" i="12"/>
  <c r="T197" i="12"/>
  <c r="T194" i="12"/>
  <c r="T193" i="12"/>
  <c r="T192" i="12"/>
  <c r="T187" i="12"/>
  <c r="P202" i="12" l="1"/>
  <c r="Q202" i="12"/>
  <c r="P195" i="12"/>
  <c r="Q195" i="12"/>
  <c r="K54" i="12"/>
  <c r="A54" i="12" l="1"/>
  <c r="T54" i="12" s="1"/>
  <c r="A55" i="12"/>
  <c r="T55" i="12" s="1"/>
  <c r="A56" i="12"/>
  <c r="T56" i="12" s="1"/>
  <c r="A53" i="12"/>
  <c r="T53" i="12" s="1"/>
  <c r="A48" i="12"/>
  <c r="T48" i="12" s="1"/>
  <c r="A49" i="12"/>
  <c r="T49" i="12" s="1"/>
  <c r="A50" i="12"/>
  <c r="T50" i="12" s="1"/>
  <c r="A51" i="12"/>
  <c r="T51" i="12" s="1"/>
  <c r="A47" i="12"/>
  <c r="T47" i="12" s="1"/>
  <c r="A45" i="12"/>
  <c r="T45" i="12" s="1"/>
  <c r="A44" i="12"/>
  <c r="T44" i="12" s="1"/>
  <c r="A20" i="12"/>
  <c r="T20" i="12" s="1"/>
  <c r="A21" i="12"/>
  <c r="T21" i="12" s="1"/>
  <c r="A22" i="12"/>
  <c r="T22" i="12" s="1"/>
  <c r="A23" i="12"/>
  <c r="T23" i="12" s="1"/>
  <c r="A24" i="12"/>
  <c r="T24" i="12" s="1"/>
  <c r="A25" i="12"/>
  <c r="T25" i="12" s="1"/>
  <c r="A26" i="12"/>
  <c r="T26" i="12" s="1"/>
  <c r="A27" i="12"/>
  <c r="T27" i="12" s="1"/>
  <c r="A28" i="12"/>
  <c r="T28" i="12" s="1"/>
  <c r="A29" i="12"/>
  <c r="T29" i="12" s="1"/>
  <c r="A19" i="12"/>
  <c r="T19" i="12" s="1"/>
  <c r="A8" i="12"/>
  <c r="T8" i="12" s="1"/>
  <c r="A9" i="12"/>
  <c r="T9" i="12" s="1"/>
  <c r="A10" i="12"/>
  <c r="T10" i="12" s="1"/>
  <c r="A11" i="12"/>
  <c r="T11" i="12" s="1"/>
  <c r="A12" i="12"/>
  <c r="T12" i="12" s="1"/>
  <c r="A13" i="12"/>
  <c r="T13" i="12" s="1"/>
  <c r="A14" i="12"/>
  <c r="T14" i="12" s="1"/>
  <c r="A15" i="12"/>
  <c r="T15" i="12" s="1"/>
  <c r="A16" i="12"/>
  <c r="T16" i="12" s="1"/>
  <c r="A7" i="12"/>
  <c r="T7" i="12" s="1"/>
  <c r="T46" i="12"/>
  <c r="T57" i="12"/>
  <c r="T52" i="12"/>
  <c r="R56" i="12"/>
  <c r="S56" i="12" s="1"/>
  <c r="Q56" i="12"/>
  <c r="Q55" i="12"/>
  <c r="Q54" i="12"/>
  <c r="P56" i="12"/>
  <c r="P55" i="12"/>
  <c r="P54" i="12"/>
  <c r="N56" i="12"/>
  <c r="M56" i="12"/>
  <c r="O56" i="12" s="1"/>
  <c r="K56" i="12"/>
  <c r="K55" i="12"/>
  <c r="I56" i="12"/>
  <c r="I55" i="12"/>
  <c r="I54" i="12"/>
  <c r="B56" i="12"/>
  <c r="B55" i="12"/>
  <c r="B54" i="12"/>
  <c r="E56" i="12"/>
  <c r="E51" i="12"/>
  <c r="E49" i="12"/>
  <c r="D56" i="12"/>
  <c r="D51" i="12"/>
  <c r="D49" i="12"/>
  <c r="Q53" i="12"/>
  <c r="P53" i="12"/>
  <c r="K53" i="12"/>
  <c r="I53" i="12"/>
  <c r="R51" i="12"/>
  <c r="S51" i="12" s="1"/>
  <c r="Q51" i="12"/>
  <c r="P51" i="12"/>
  <c r="N51" i="12"/>
  <c r="M51" i="12"/>
  <c r="O51" i="12" s="1"/>
  <c r="K51" i="12"/>
  <c r="B51" i="12"/>
  <c r="Q50" i="12"/>
  <c r="P50" i="12"/>
  <c r="I50" i="12"/>
  <c r="R49" i="12"/>
  <c r="S49" i="12" s="1"/>
  <c r="Q49" i="12"/>
  <c r="P49" i="12"/>
  <c r="N49" i="12"/>
  <c r="M49" i="12"/>
  <c r="K49" i="12"/>
  <c r="I49" i="12"/>
  <c r="B49" i="12"/>
  <c r="Q48" i="12"/>
  <c r="P48" i="12"/>
  <c r="I48" i="12"/>
  <c r="Q47" i="12"/>
  <c r="P47" i="12"/>
  <c r="I47" i="12"/>
  <c r="Q45" i="12"/>
  <c r="P45" i="12"/>
  <c r="K45" i="12"/>
  <c r="Q44" i="12"/>
  <c r="P44" i="12"/>
  <c r="K44" i="12"/>
  <c r="I44" i="12"/>
  <c r="T30" i="12"/>
  <c r="P19" i="12"/>
  <c r="Q19" i="12"/>
  <c r="P20" i="12"/>
  <c r="Q20" i="12"/>
  <c r="P21" i="12"/>
  <c r="Q21" i="12"/>
  <c r="P22" i="12"/>
  <c r="Q22" i="12"/>
  <c r="P23" i="12"/>
  <c r="Q23" i="12"/>
  <c r="P24" i="12"/>
  <c r="Q24" i="12"/>
  <c r="P25" i="12"/>
  <c r="Q25" i="12"/>
  <c r="P26" i="12"/>
  <c r="Q26" i="12"/>
  <c r="P27" i="12"/>
  <c r="Q27" i="12"/>
  <c r="R27" i="12"/>
  <c r="S27" i="12" s="1"/>
  <c r="P28" i="12"/>
  <c r="Q28" i="12"/>
  <c r="R28" i="12"/>
  <c r="S28" i="12" s="1"/>
  <c r="P29" i="12"/>
  <c r="Q29" i="12"/>
  <c r="I29" i="12"/>
  <c r="N28" i="12"/>
  <c r="M28" i="12"/>
  <c r="O28" i="12" s="1"/>
  <c r="K28" i="12"/>
  <c r="I28" i="12"/>
  <c r="N27" i="12"/>
  <c r="M27" i="12"/>
  <c r="O27" i="12" s="1"/>
  <c r="K27" i="12"/>
  <c r="I27" i="12"/>
  <c r="K26" i="12"/>
  <c r="K25" i="12"/>
  <c r="I25" i="12"/>
  <c r="K24" i="12"/>
  <c r="I24" i="12"/>
  <c r="K23" i="12"/>
  <c r="I23" i="12"/>
  <c r="K22" i="12"/>
  <c r="I22" i="12"/>
  <c r="I21" i="12"/>
  <c r="I20" i="12"/>
  <c r="E28" i="12"/>
  <c r="E27" i="12"/>
  <c r="D28" i="12"/>
  <c r="D27" i="12"/>
  <c r="B29" i="12"/>
  <c r="B28" i="12"/>
  <c r="B27" i="12"/>
  <c r="R16" i="12"/>
  <c r="S16" i="12" s="1"/>
  <c r="Q16" i="12"/>
  <c r="P16" i="12"/>
  <c r="Q8" i="12"/>
  <c r="P8" i="12"/>
  <c r="P9" i="12"/>
  <c r="Q9" i="12"/>
  <c r="P10" i="12"/>
  <c r="Q10" i="12"/>
  <c r="P11" i="12"/>
  <c r="Q11" i="12"/>
  <c r="P12" i="12"/>
  <c r="Q12" i="12"/>
  <c r="P13" i="12"/>
  <c r="Q13" i="12"/>
  <c r="P14" i="12"/>
  <c r="Q14" i="12"/>
  <c r="R14" i="12"/>
  <c r="S14" i="12" s="1"/>
  <c r="P15" i="12"/>
  <c r="Q15" i="12"/>
  <c r="R15" i="12"/>
  <c r="S15" i="12" s="1"/>
  <c r="N16" i="12"/>
  <c r="M16" i="12"/>
  <c r="O16" i="12" s="1"/>
  <c r="M14" i="12"/>
  <c r="O14" i="12" s="1"/>
  <c r="N14" i="12"/>
  <c r="M15" i="12"/>
  <c r="O15" i="12" s="1"/>
  <c r="N15" i="12"/>
  <c r="K16" i="12"/>
  <c r="K9" i="12"/>
  <c r="K12" i="12"/>
  <c r="K13" i="12"/>
  <c r="K15" i="12"/>
  <c r="I16" i="12"/>
  <c r="I8" i="12"/>
  <c r="I9" i="12"/>
  <c r="I10" i="12"/>
  <c r="I11" i="12"/>
  <c r="I13" i="12"/>
  <c r="I14" i="12"/>
  <c r="I15" i="12"/>
  <c r="B16" i="12"/>
  <c r="B14" i="12"/>
  <c r="B15" i="12"/>
  <c r="E16" i="12"/>
  <c r="E15" i="12"/>
  <c r="E14" i="12"/>
  <c r="D16" i="12"/>
  <c r="D15" i="12"/>
  <c r="D14" i="12"/>
  <c r="T17" i="12"/>
  <c r="Q7" i="12"/>
  <c r="P7" i="12"/>
  <c r="T2" i="12"/>
  <c r="P57" i="12" l="1"/>
  <c r="K57" i="12"/>
  <c r="K46" i="12"/>
  <c r="P46" i="12"/>
  <c r="P52" i="12"/>
  <c r="Q57" i="12"/>
  <c r="Q46" i="12"/>
  <c r="Q52" i="12"/>
  <c r="O49" i="12"/>
  <c r="I57" i="12"/>
  <c r="P17" i="12"/>
  <c r="P207" i="12" s="1"/>
  <c r="P30" i="12"/>
  <c r="P208" i="12" s="1"/>
  <c r="Q30" i="12"/>
  <c r="Q208" i="12" s="1"/>
  <c r="Q17" i="12"/>
  <c r="Q207" i="12" s="1"/>
  <c r="Q210" i="12" l="1"/>
  <c r="P210" i="12"/>
  <c r="B171" i="12" l="1"/>
  <c r="B157" i="12"/>
  <c r="B145" i="12"/>
  <c r="D1244" i="1"/>
  <c r="D1245" i="1"/>
  <c r="D1246" i="1"/>
  <c r="D1247" i="1"/>
  <c r="B23" i="12"/>
  <c r="E13" i="15" s="1"/>
  <c r="M173" i="12"/>
  <c r="O173" i="12" s="1"/>
  <c r="N173" i="12"/>
  <c r="N26" i="12"/>
  <c r="T3" i="1"/>
  <c r="T2004" i="1" l="1"/>
  <c r="X3" i="1"/>
  <c r="Y3" i="1"/>
  <c r="Z3" i="1"/>
  <c r="N179" i="12"/>
  <c r="N70" i="12"/>
  <c r="M70" i="12"/>
  <c r="O70" i="12" s="1"/>
  <c r="B94" i="12"/>
  <c r="S2004" i="1"/>
  <c r="N96" i="12"/>
  <c r="N124" i="12"/>
  <c r="N111" i="12"/>
  <c r="N123" i="12"/>
  <c r="M124" i="12"/>
  <c r="O124" i="12" s="1"/>
  <c r="N77" i="12"/>
  <c r="N75" i="12"/>
  <c r="N76" i="12"/>
  <c r="N54" i="12"/>
  <c r="M123" i="12"/>
  <c r="O123" i="12" s="1"/>
  <c r="N23" i="12"/>
  <c r="N55" i="12"/>
  <c r="M23" i="12"/>
  <c r="M55" i="12"/>
  <c r="N9" i="12"/>
  <c r="N29" i="12"/>
  <c r="N30" i="12" s="1"/>
  <c r="M29" i="12"/>
  <c r="B118" i="12"/>
  <c r="B173" i="12"/>
  <c r="N67" i="12"/>
  <c r="N73" i="12"/>
  <c r="M67" i="12"/>
  <c r="O67" i="12" s="1"/>
  <c r="M73" i="12"/>
  <c r="O73" i="12" s="1"/>
  <c r="B67" i="12"/>
  <c r="B73" i="12"/>
  <c r="N24" i="12"/>
  <c r="N53" i="12"/>
  <c r="M24" i="12"/>
  <c r="O24" i="12" s="1"/>
  <c r="M53" i="12"/>
  <c r="B24" i="12"/>
  <c r="E14" i="15" s="1"/>
  <c r="B53" i="12"/>
  <c r="N10" i="12"/>
  <c r="N148" i="12"/>
  <c r="N141" i="12"/>
  <c r="N125" i="12"/>
  <c r="N71" i="12"/>
  <c r="N165" i="12"/>
  <c r="N160" i="12"/>
  <c r="N149" i="12"/>
  <c r="N139" i="12"/>
  <c r="N107" i="12"/>
  <c r="N100" i="12"/>
  <c r="N88" i="12"/>
  <c r="N34" i="12"/>
  <c r="N184" i="12"/>
  <c r="N159" i="12"/>
  <c r="N146" i="12"/>
  <c r="N136" i="12"/>
  <c r="N85" i="12"/>
  <c r="N62" i="12"/>
  <c r="N170" i="12"/>
  <c r="N152" i="12"/>
  <c r="N92" i="12"/>
  <c r="N80" i="12"/>
  <c r="N154" i="12"/>
  <c r="N138" i="12"/>
  <c r="N99" i="12"/>
  <c r="N87" i="12"/>
  <c r="N65" i="12"/>
  <c r="N183" i="12"/>
  <c r="N167" i="12"/>
  <c r="N151" i="12"/>
  <c r="N135" i="12"/>
  <c r="N129" i="12"/>
  <c r="N119" i="12"/>
  <c r="N105" i="12"/>
  <c r="N98" i="12"/>
  <c r="N66" i="12"/>
  <c r="N36" i="12"/>
  <c r="N177" i="12"/>
  <c r="N174" i="12"/>
  <c r="N156" i="12"/>
  <c r="N147" i="12"/>
  <c r="N116" i="12"/>
  <c r="N93" i="12"/>
  <c r="B143" i="12"/>
  <c r="B113" i="12"/>
  <c r="B72" i="12"/>
  <c r="B35" i="12"/>
  <c r="N172" i="12"/>
  <c r="N158" i="12"/>
  <c r="N140" i="12"/>
  <c r="N128" i="12"/>
  <c r="N109" i="12"/>
  <c r="N101" i="12"/>
  <c r="N89" i="12"/>
  <c r="N185" i="12"/>
  <c r="N169" i="12"/>
  <c r="N163" i="12"/>
  <c r="N137" i="12"/>
  <c r="N86" i="12"/>
  <c r="N182" i="12"/>
  <c r="N166" i="12"/>
  <c r="N144" i="12"/>
  <c r="N134" i="12"/>
  <c r="N117" i="12"/>
  <c r="N104" i="12"/>
  <c r="N97" i="12"/>
  <c r="N84" i="12"/>
  <c r="N61" i="12"/>
  <c r="N4" i="12"/>
  <c r="N176" i="12"/>
  <c r="N171" i="12"/>
  <c r="N157" i="12"/>
  <c r="N145" i="12"/>
  <c r="N132" i="12"/>
  <c r="N130" i="12"/>
  <c r="N118" i="12"/>
  <c r="N103" i="12"/>
  <c r="N69" i="12"/>
  <c r="N60" i="12"/>
  <c r="N32" i="12"/>
  <c r="N5" i="12"/>
  <c r="N178" i="12"/>
  <c r="N168" i="12"/>
  <c r="N155" i="12"/>
  <c r="N143" i="12"/>
  <c r="N133" i="12"/>
  <c r="N127" i="12"/>
  <c r="N115" i="12"/>
  <c r="N113" i="12"/>
  <c r="N91" i="12"/>
  <c r="N79" i="12"/>
  <c r="N72" i="12"/>
  <c r="N64" i="12"/>
  <c r="N59" i="12"/>
  <c r="N35" i="12"/>
  <c r="N11" i="12"/>
  <c r="N44" i="12"/>
  <c r="N45" i="12"/>
  <c r="Q2" i="12"/>
  <c r="Q187" i="12"/>
  <c r="P187" i="12"/>
  <c r="P2" i="12"/>
  <c r="N22" i="12"/>
  <c r="N47" i="12"/>
  <c r="N20" i="12"/>
  <c r="N7" i="12"/>
  <c r="N50" i="12"/>
  <c r="N52" i="12" s="1"/>
  <c r="N13" i="12"/>
  <c r="N25" i="12"/>
  <c r="N8" i="12"/>
  <c r="N19" i="12"/>
  <c r="N48" i="12"/>
  <c r="N21" i="12"/>
  <c r="N12" i="12"/>
  <c r="F179" i="12" l="1"/>
  <c r="C179" i="12" s="1"/>
  <c r="Z2004" i="1"/>
  <c r="Y2004" i="1"/>
  <c r="E179" i="12"/>
  <c r="X2004" i="1"/>
  <c r="D179" i="12"/>
  <c r="N214" i="12"/>
  <c r="N215" i="12"/>
  <c r="N218" i="12"/>
  <c r="O23" i="12"/>
  <c r="N217" i="12"/>
  <c r="N211" i="12"/>
  <c r="O55" i="12"/>
  <c r="N212" i="12"/>
  <c r="N220" i="12"/>
  <c r="N57" i="12"/>
  <c r="M76" i="12"/>
  <c r="O76" i="12" s="1"/>
  <c r="M111" i="12"/>
  <c r="O111" i="12" s="1"/>
  <c r="M77" i="12"/>
  <c r="O77" i="12" s="1"/>
  <c r="M96" i="12"/>
  <c r="O96" i="12" s="1"/>
  <c r="M54" i="12"/>
  <c r="O54" i="12" s="1"/>
  <c r="M75" i="12"/>
  <c r="O75" i="12" s="1"/>
  <c r="O29" i="12"/>
  <c r="B57" i="12"/>
  <c r="O53" i="12"/>
  <c r="M143" i="12"/>
  <c r="M113" i="12"/>
  <c r="O113" i="12" s="1"/>
  <c r="M72" i="12"/>
  <c r="O72" i="12" s="1"/>
  <c r="M35" i="12"/>
  <c r="O35" i="12" s="1"/>
  <c r="N213" i="12"/>
  <c r="N206" i="12"/>
  <c r="N221" i="12"/>
  <c r="N222" i="12"/>
  <c r="N209" i="12"/>
  <c r="N216" i="12"/>
  <c r="N219" i="12"/>
  <c r="N223" i="12"/>
  <c r="N46" i="12"/>
  <c r="N208" i="12"/>
  <c r="N2" i="12"/>
  <c r="N187" i="12"/>
  <c r="N202" i="12"/>
  <c r="N195" i="12"/>
  <c r="N17" i="12"/>
  <c r="N207" i="12" s="1"/>
  <c r="B125" i="12"/>
  <c r="I171" i="12"/>
  <c r="M94" i="12"/>
  <c r="O94" i="12" s="1"/>
  <c r="D2004"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2001" i="1"/>
  <c r="D2002" i="1"/>
  <c r="D2003" i="1"/>
  <c r="G2" i="12" l="1"/>
  <c r="N210" i="12"/>
  <c r="M57" i="12"/>
  <c r="O57" i="12" s="1"/>
  <c r="M26" i="12"/>
  <c r="M9" i="12"/>
  <c r="O9" i="12" s="1"/>
  <c r="B9" i="12"/>
  <c r="E4" i="15" s="1"/>
  <c r="B26" i="12"/>
  <c r="B30" i="12" s="1"/>
  <c r="E16" i="15" s="1"/>
  <c r="K145" i="12"/>
  <c r="K170" i="12"/>
  <c r="I147" i="12"/>
  <c r="I160" i="12"/>
  <c r="K127" i="12"/>
  <c r="K135" i="12"/>
  <c r="I129" i="12"/>
  <c r="I137" i="12"/>
  <c r="K112" i="12"/>
  <c r="K120" i="12"/>
  <c r="I119" i="12"/>
  <c r="I125" i="12"/>
  <c r="I93" i="12"/>
  <c r="I113" i="12"/>
  <c r="I75" i="12"/>
  <c r="I81" i="12"/>
  <c r="K65" i="12"/>
  <c r="K70" i="12"/>
  <c r="I67" i="12"/>
  <c r="K62" i="12"/>
  <c r="K67" i="12"/>
  <c r="K29" i="12"/>
  <c r="K30" i="12" s="1"/>
  <c r="K50" i="12"/>
  <c r="K52" i="12" s="1"/>
  <c r="I35" i="12"/>
  <c r="I51" i="12"/>
  <c r="I52" i="12" s="1"/>
  <c r="I12" i="12"/>
  <c r="I17" i="12" s="1"/>
  <c r="I26" i="12"/>
  <c r="I30" i="12" s="1"/>
  <c r="K5" i="12"/>
  <c r="K14" i="12"/>
  <c r="E23" i="15"/>
  <c r="K10" i="12"/>
  <c r="K176" i="12"/>
  <c r="K154" i="12"/>
  <c r="K150" i="12"/>
  <c r="K141" i="12"/>
  <c r="K121" i="12"/>
  <c r="K110" i="12"/>
  <c r="K101" i="12"/>
  <c r="K80" i="12"/>
  <c r="K71" i="12"/>
  <c r="K59" i="12"/>
  <c r="B165" i="12"/>
  <c r="B160" i="12"/>
  <c r="B149" i="12"/>
  <c r="B139" i="12"/>
  <c r="B107" i="12"/>
  <c r="B100" i="12"/>
  <c r="B88" i="12"/>
  <c r="B34" i="12"/>
  <c r="B127" i="12"/>
  <c r="B184" i="12"/>
  <c r="B159" i="12"/>
  <c r="B146" i="12"/>
  <c r="B136" i="12"/>
  <c r="B85" i="12"/>
  <c r="B62" i="12"/>
  <c r="B168" i="12"/>
  <c r="K181" i="12"/>
  <c r="K165" i="12"/>
  <c r="K162" i="12"/>
  <c r="K96" i="12"/>
  <c r="K83" i="12"/>
  <c r="B170" i="12"/>
  <c r="B152" i="12"/>
  <c r="B92" i="12"/>
  <c r="B80" i="12"/>
  <c r="B178" i="12"/>
  <c r="B115" i="12"/>
  <c r="B133" i="12"/>
  <c r="I4" i="12"/>
  <c r="I206" i="12" s="1"/>
  <c r="I177" i="12"/>
  <c r="I165" i="12"/>
  <c r="I222" i="12" s="1"/>
  <c r="I157" i="12"/>
  <c r="I145" i="12"/>
  <c r="I133" i="12"/>
  <c r="I130" i="12"/>
  <c r="I115" i="12"/>
  <c r="I112" i="12"/>
  <c r="I91" i="12"/>
  <c r="I79" i="12"/>
  <c r="I69" i="12"/>
  <c r="I64" i="12"/>
  <c r="I60" i="12"/>
  <c r="I32" i="12"/>
  <c r="B148" i="12"/>
  <c r="B141" i="12"/>
  <c r="B71" i="12"/>
  <c r="B91" i="12"/>
  <c r="B154" i="12"/>
  <c r="B138" i="12"/>
  <c r="B99" i="12"/>
  <c r="B87" i="12"/>
  <c r="B65" i="12"/>
  <c r="B12" i="12"/>
  <c r="B183" i="12"/>
  <c r="B167" i="12"/>
  <c r="B151" i="12"/>
  <c r="B135" i="12"/>
  <c r="B129" i="12"/>
  <c r="B119" i="12"/>
  <c r="B105" i="12"/>
  <c r="B98" i="12"/>
  <c r="B66" i="12"/>
  <c r="B36" i="12"/>
  <c r="B59" i="12"/>
  <c r="B5" i="12"/>
  <c r="E27" i="15" s="1"/>
  <c r="B155" i="12"/>
  <c r="K180" i="12"/>
  <c r="K172" i="12"/>
  <c r="K156" i="12"/>
  <c r="K144" i="12"/>
  <c r="K134" i="12"/>
  <c r="K104" i="12"/>
  <c r="K95" i="12"/>
  <c r="K82" i="12"/>
  <c r="K61" i="12"/>
  <c r="B177" i="12"/>
  <c r="B174" i="12"/>
  <c r="B156" i="12"/>
  <c r="B147" i="12"/>
  <c r="B116" i="12"/>
  <c r="B93" i="12"/>
  <c r="B4" i="12"/>
  <c r="B130" i="12"/>
  <c r="B69" i="12"/>
  <c r="B60" i="12"/>
  <c r="B132" i="12"/>
  <c r="B103" i="12"/>
  <c r="B32" i="12"/>
  <c r="B79" i="12"/>
  <c r="B64" i="12"/>
  <c r="O143" i="12"/>
  <c r="B172" i="12"/>
  <c r="B158" i="12"/>
  <c r="B140" i="12"/>
  <c r="B128" i="12"/>
  <c r="B109" i="12"/>
  <c r="B101" i="12"/>
  <c r="B89" i="12"/>
  <c r="B176" i="12"/>
  <c r="B185" i="12"/>
  <c r="B169" i="12"/>
  <c r="B163" i="12"/>
  <c r="B137" i="12"/>
  <c r="B86" i="12"/>
  <c r="B182" i="12"/>
  <c r="B166" i="12"/>
  <c r="B144" i="12"/>
  <c r="B134" i="12"/>
  <c r="B117" i="12"/>
  <c r="B104" i="12"/>
  <c r="B97" i="12"/>
  <c r="B84" i="12"/>
  <c r="B61" i="12"/>
  <c r="K4" i="12"/>
  <c r="K179" i="12"/>
  <c r="K173" i="12"/>
  <c r="K155" i="12"/>
  <c r="K143" i="12"/>
  <c r="K132" i="12"/>
  <c r="K130" i="12"/>
  <c r="K115" i="12"/>
  <c r="K103" i="12"/>
  <c r="K94" i="12"/>
  <c r="K81" i="12"/>
  <c r="K69" i="12"/>
  <c r="K64" i="12"/>
  <c r="K60" i="12"/>
  <c r="K32" i="12"/>
  <c r="K209" i="12" s="1"/>
  <c r="I176" i="12"/>
  <c r="I161" i="12"/>
  <c r="I116" i="12"/>
  <c r="I106" i="12"/>
  <c r="I59" i="12"/>
  <c r="B10" i="12"/>
  <c r="E5" i="15" s="1"/>
  <c r="M125" i="12"/>
  <c r="O125" i="12" s="1"/>
  <c r="B44" i="12"/>
  <c r="B45" i="12"/>
  <c r="O198" i="12"/>
  <c r="B2" i="12"/>
  <c r="I187" i="12"/>
  <c r="G187" i="12"/>
  <c r="K187" i="12"/>
  <c r="B187" i="12"/>
  <c r="K48" i="12"/>
  <c r="K19" i="12"/>
  <c r="K8" i="12"/>
  <c r="K47" i="12"/>
  <c r="K20" i="12"/>
  <c r="K7" i="12"/>
  <c r="K2" i="12"/>
  <c r="B22" i="12"/>
  <c r="E12" i="15" s="1"/>
  <c r="B25" i="12"/>
  <c r="E15" i="15" s="1"/>
  <c r="B13" i="12"/>
  <c r="B50" i="12"/>
  <c r="I19" i="12"/>
  <c r="I45" i="12"/>
  <c r="I7" i="12"/>
  <c r="I2" i="12"/>
  <c r="K21" i="12"/>
  <c r="K11" i="12"/>
  <c r="B19" i="12"/>
  <c r="E9" i="15" s="1"/>
  <c r="B8" i="12"/>
  <c r="E3" i="15" s="1"/>
  <c r="B48" i="12"/>
  <c r="E21" i="15" s="1"/>
  <c r="B7" i="12"/>
  <c r="E2" i="15" s="1"/>
  <c r="B47" i="12"/>
  <c r="E20" i="15" s="1"/>
  <c r="B20" i="12"/>
  <c r="E10" i="15" s="1"/>
  <c r="B11" i="12"/>
  <c r="B21" i="12"/>
  <c r="E11" i="15" s="1"/>
  <c r="I208" i="12" l="1"/>
  <c r="H2" i="12"/>
  <c r="I207" i="12"/>
  <c r="J207" i="12" s="1"/>
  <c r="I213" i="12"/>
  <c r="J213" i="12" s="1"/>
  <c r="I218" i="12"/>
  <c r="J218" i="12" s="1"/>
  <c r="I195" i="12"/>
  <c r="I209" i="12"/>
  <c r="J209" i="12" s="1"/>
  <c r="I219" i="12"/>
  <c r="J219" i="12" s="1"/>
  <c r="I214" i="12"/>
  <c r="J214" i="12" s="1"/>
  <c r="K216" i="12"/>
  <c r="L216" i="12" s="1"/>
  <c r="I212" i="12"/>
  <c r="J212" i="12" s="1"/>
  <c r="I220" i="12"/>
  <c r="J220" i="12" s="1"/>
  <c r="I215" i="12"/>
  <c r="J215" i="12" s="1"/>
  <c r="K220" i="12"/>
  <c r="L220" i="12" s="1"/>
  <c r="K206" i="12"/>
  <c r="L206" i="12" s="1"/>
  <c r="K218" i="12"/>
  <c r="L218" i="12" s="1"/>
  <c r="K219" i="12"/>
  <c r="L219" i="12" s="1"/>
  <c r="K212" i="12"/>
  <c r="L212" i="12" s="1"/>
  <c r="I211" i="12"/>
  <c r="J211" i="12" s="1"/>
  <c r="I216" i="12"/>
  <c r="J216" i="12" s="1"/>
  <c r="K215" i="12"/>
  <c r="L215" i="12" s="1"/>
  <c r="B220" i="12"/>
  <c r="G220" i="12" s="1"/>
  <c r="K213" i="12"/>
  <c r="L213" i="12" s="1"/>
  <c r="B213" i="12"/>
  <c r="H213" i="12" s="1"/>
  <c r="B212" i="12"/>
  <c r="G212" i="12" s="1"/>
  <c r="I223" i="12"/>
  <c r="J223" i="12" s="1"/>
  <c r="K217" i="12"/>
  <c r="L217" i="12" s="1"/>
  <c r="O26" i="12"/>
  <c r="M30" i="12"/>
  <c r="O30" i="12" s="1"/>
  <c r="B216" i="12"/>
  <c r="G216" i="12" s="1"/>
  <c r="B221" i="12"/>
  <c r="G221" i="12" s="1"/>
  <c r="B222" i="12"/>
  <c r="H222" i="12" s="1"/>
  <c r="K214" i="12"/>
  <c r="L214" i="12" s="1"/>
  <c r="K221" i="12"/>
  <c r="L221" i="12" s="1"/>
  <c r="M185" i="12"/>
  <c r="O185" i="12" s="1"/>
  <c r="M169" i="12"/>
  <c r="O169" i="12" s="1"/>
  <c r="M163" i="12"/>
  <c r="O163" i="12" s="1"/>
  <c r="M137" i="12"/>
  <c r="O137" i="12" s="1"/>
  <c r="M86" i="12"/>
  <c r="O86" i="12" s="1"/>
  <c r="M154" i="12"/>
  <c r="M138" i="12"/>
  <c r="O138" i="12" s="1"/>
  <c r="M99" i="12"/>
  <c r="O99" i="12" s="1"/>
  <c r="M87" i="12"/>
  <c r="O87" i="12" s="1"/>
  <c r="M65" i="12"/>
  <c r="O65" i="12" s="1"/>
  <c r="M165" i="12"/>
  <c r="M160" i="12"/>
  <c r="O160" i="12" s="1"/>
  <c r="M149" i="12"/>
  <c r="O149" i="12" s="1"/>
  <c r="M139" i="12"/>
  <c r="O139" i="12" s="1"/>
  <c r="M107" i="12"/>
  <c r="O107" i="12" s="1"/>
  <c r="M100" i="12"/>
  <c r="O100" i="12" s="1"/>
  <c r="M88" i="12"/>
  <c r="O88" i="12" s="1"/>
  <c r="M34" i="12"/>
  <c r="O34" i="12" s="1"/>
  <c r="M127" i="12"/>
  <c r="M172" i="12"/>
  <c r="O172" i="12" s="1"/>
  <c r="M158" i="12"/>
  <c r="O158" i="12" s="1"/>
  <c r="M140" i="12"/>
  <c r="O140" i="12" s="1"/>
  <c r="M128" i="12"/>
  <c r="O128" i="12" s="1"/>
  <c r="M109" i="12"/>
  <c r="O109" i="12" s="1"/>
  <c r="M101" i="12"/>
  <c r="O101" i="12" s="1"/>
  <c r="M89" i="12"/>
  <c r="O89" i="12" s="1"/>
  <c r="M182" i="12"/>
  <c r="O182" i="12" s="1"/>
  <c r="M166" i="12"/>
  <c r="O166" i="12" s="1"/>
  <c r="M144" i="12"/>
  <c r="M134" i="12"/>
  <c r="O134" i="12" s="1"/>
  <c r="M117" i="12"/>
  <c r="O117" i="12" s="1"/>
  <c r="M104" i="12"/>
  <c r="O104" i="12" s="1"/>
  <c r="M97" i="12"/>
  <c r="O97" i="12" s="1"/>
  <c r="M84" i="12"/>
  <c r="O84" i="12" s="1"/>
  <c r="M61" i="12"/>
  <c r="O61" i="12" s="1"/>
  <c r="M12" i="12"/>
  <c r="O12" i="12" s="1"/>
  <c r="M183" i="12"/>
  <c r="O183" i="12" s="1"/>
  <c r="M167" i="12"/>
  <c r="O167" i="12" s="1"/>
  <c r="M151" i="12"/>
  <c r="O151" i="12" s="1"/>
  <c r="M135" i="12"/>
  <c r="O135" i="12" s="1"/>
  <c r="M129" i="12"/>
  <c r="O129" i="12" s="1"/>
  <c r="M119" i="12"/>
  <c r="O119" i="12" s="1"/>
  <c r="M105" i="12"/>
  <c r="O105" i="12" s="1"/>
  <c r="M98" i="12"/>
  <c r="O98" i="12" s="1"/>
  <c r="M66" i="12"/>
  <c r="O66" i="12" s="1"/>
  <c r="M36" i="12"/>
  <c r="O36" i="12" s="1"/>
  <c r="M5" i="12"/>
  <c r="O5" i="12" s="1"/>
  <c r="M155" i="12"/>
  <c r="O155" i="12" s="1"/>
  <c r="M59" i="12"/>
  <c r="B214" i="12"/>
  <c r="H214" i="12" s="1"/>
  <c r="B219" i="12"/>
  <c r="G219" i="12" s="1"/>
  <c r="B215" i="12"/>
  <c r="H215" i="12" s="1"/>
  <c r="I217" i="12"/>
  <c r="J217" i="12" s="1"/>
  <c r="B217" i="12"/>
  <c r="H217" i="12" s="1"/>
  <c r="K222" i="12"/>
  <c r="L222" i="12" s="1"/>
  <c r="B218" i="12"/>
  <c r="H218" i="12" s="1"/>
  <c r="K211" i="12"/>
  <c r="L211" i="12" s="1"/>
  <c r="K223" i="12"/>
  <c r="L223" i="12" s="1"/>
  <c r="M4" i="12"/>
  <c r="M176" i="12"/>
  <c r="M171" i="12"/>
  <c r="O171" i="12" s="1"/>
  <c r="M157" i="12"/>
  <c r="O157" i="12" s="1"/>
  <c r="M145" i="12"/>
  <c r="O145" i="12" s="1"/>
  <c r="M132" i="12"/>
  <c r="M130" i="12"/>
  <c r="O130" i="12" s="1"/>
  <c r="M118" i="12"/>
  <c r="O118" i="12" s="1"/>
  <c r="M103" i="12"/>
  <c r="M69" i="12"/>
  <c r="M60" i="12"/>
  <c r="O60" i="12" s="1"/>
  <c r="M32" i="12"/>
  <c r="M91" i="12"/>
  <c r="M64" i="12"/>
  <c r="M79" i="12"/>
  <c r="M184" i="12"/>
  <c r="O184" i="12" s="1"/>
  <c r="M159" i="12"/>
  <c r="O159" i="12" s="1"/>
  <c r="M146" i="12"/>
  <c r="O146" i="12" s="1"/>
  <c r="M136" i="12"/>
  <c r="O136" i="12" s="1"/>
  <c r="M85" i="12"/>
  <c r="O85" i="12" s="1"/>
  <c r="M62" i="12"/>
  <c r="O62" i="12" s="1"/>
  <c r="M168" i="12"/>
  <c r="O168" i="12" s="1"/>
  <c r="M10" i="12"/>
  <c r="O10" i="12" s="1"/>
  <c r="M148" i="12"/>
  <c r="O148" i="12" s="1"/>
  <c r="M141" i="12"/>
  <c r="O141" i="12" s="1"/>
  <c r="M71" i="12"/>
  <c r="O71" i="12" s="1"/>
  <c r="M177" i="12"/>
  <c r="O177" i="12" s="1"/>
  <c r="M174" i="12"/>
  <c r="O174" i="12" s="1"/>
  <c r="M156" i="12"/>
  <c r="O156" i="12" s="1"/>
  <c r="M147" i="12"/>
  <c r="O147" i="12" s="1"/>
  <c r="M116" i="12"/>
  <c r="O116" i="12" s="1"/>
  <c r="M93" i="12"/>
  <c r="O93" i="12" s="1"/>
  <c r="M170" i="12"/>
  <c r="O170" i="12" s="1"/>
  <c r="M152" i="12"/>
  <c r="O152" i="12" s="1"/>
  <c r="M92" i="12"/>
  <c r="O92" i="12" s="1"/>
  <c r="M80" i="12"/>
  <c r="O80" i="12" s="1"/>
  <c r="M178" i="12"/>
  <c r="O178" i="12" s="1"/>
  <c r="M115" i="12"/>
  <c r="M133" i="12"/>
  <c r="O133" i="12" s="1"/>
  <c r="B223" i="12"/>
  <c r="H223" i="12" s="1"/>
  <c r="B209" i="12"/>
  <c r="H209" i="12" s="1"/>
  <c r="B206" i="12"/>
  <c r="G206" i="12" s="1"/>
  <c r="E26" i="15"/>
  <c r="B211" i="12"/>
  <c r="H211" i="12" s="1"/>
  <c r="I221" i="12"/>
  <c r="J221" i="12" s="1"/>
  <c r="L209" i="12"/>
  <c r="J222" i="12"/>
  <c r="J206" i="12"/>
  <c r="H5" i="12"/>
  <c r="G5" i="12"/>
  <c r="H4" i="12"/>
  <c r="G4" i="12"/>
  <c r="J4" i="12"/>
  <c r="L5" i="12"/>
  <c r="L4" i="12"/>
  <c r="J5" i="12"/>
  <c r="J184" i="12"/>
  <c r="H168" i="12"/>
  <c r="H149" i="12"/>
  <c r="H147" i="12"/>
  <c r="J145" i="12"/>
  <c r="G168" i="12"/>
  <c r="J165" i="12"/>
  <c r="J160" i="12"/>
  <c r="H145" i="12"/>
  <c r="G178" i="12"/>
  <c r="H160" i="12"/>
  <c r="J158" i="12"/>
  <c r="L152" i="12"/>
  <c r="L151" i="12"/>
  <c r="G145" i="12"/>
  <c r="H183" i="12"/>
  <c r="G160" i="12"/>
  <c r="H154" i="12"/>
  <c r="G183" i="12"/>
  <c r="J176" i="12"/>
  <c r="L174" i="12"/>
  <c r="J169" i="12"/>
  <c r="L167" i="12"/>
  <c r="J162" i="12"/>
  <c r="G182" i="12"/>
  <c r="H176" i="12"/>
  <c r="H169" i="12"/>
  <c r="J167" i="12"/>
  <c r="L166" i="12"/>
  <c r="L165" i="12"/>
  <c r="H162" i="12"/>
  <c r="J161" i="12"/>
  <c r="L160" i="12"/>
  <c r="H156" i="12"/>
  <c r="J146" i="12"/>
  <c r="H143" i="12"/>
  <c r="L159" i="12"/>
  <c r="H167" i="12"/>
  <c r="G144" i="12"/>
  <c r="H165" i="12"/>
  <c r="H157" i="12"/>
  <c r="L156" i="12"/>
  <c r="H177" i="12"/>
  <c r="L162" i="12"/>
  <c r="J179" i="12"/>
  <c r="H181" i="12"/>
  <c r="H151" i="12"/>
  <c r="L185" i="12"/>
  <c r="H158" i="12"/>
  <c r="H179" i="12"/>
  <c r="L144" i="12"/>
  <c r="G158" i="12"/>
  <c r="G179" i="12"/>
  <c r="H155" i="12"/>
  <c r="L145" i="12"/>
  <c r="H161" i="12"/>
  <c r="J170" i="12"/>
  <c r="G147" i="12"/>
  <c r="H163" i="12"/>
  <c r="L169" i="12"/>
  <c r="G173" i="12"/>
  <c r="J183" i="12"/>
  <c r="L143" i="12"/>
  <c r="J182" i="12"/>
  <c r="J149" i="12"/>
  <c r="L177" i="12"/>
  <c r="L149" i="12"/>
  <c r="J151" i="12"/>
  <c r="G170" i="12"/>
  <c r="H173" i="12"/>
  <c r="L172" i="12"/>
  <c r="G146" i="12"/>
  <c r="H171" i="12"/>
  <c r="L150" i="12"/>
  <c r="J171" i="12"/>
  <c r="G184" i="12"/>
  <c r="G185" i="12"/>
  <c r="G174" i="12"/>
  <c r="G151" i="12"/>
  <c r="H148" i="12"/>
  <c r="J180" i="12"/>
  <c r="L173" i="12"/>
  <c r="G156" i="12"/>
  <c r="H166" i="12"/>
  <c r="L146" i="12"/>
  <c r="G162" i="12"/>
  <c r="J181" i="12"/>
  <c r="L181" i="12"/>
  <c r="J185" i="12"/>
  <c r="G154" i="12"/>
  <c r="H159" i="12"/>
  <c r="L171" i="12"/>
  <c r="G165" i="12"/>
  <c r="G157" i="12"/>
  <c r="L182" i="12"/>
  <c r="H152" i="12"/>
  <c r="J148" i="12"/>
  <c r="G152" i="12"/>
  <c r="J154" i="12"/>
  <c r="G149" i="12"/>
  <c r="H178" i="12"/>
  <c r="L163" i="12"/>
  <c r="L184" i="12"/>
  <c r="J156" i="12"/>
  <c r="J155" i="12"/>
  <c r="G176" i="12"/>
  <c r="L155" i="12"/>
  <c r="G180" i="12"/>
  <c r="J150" i="12"/>
  <c r="J157" i="12"/>
  <c r="H144" i="12"/>
  <c r="H170" i="12"/>
  <c r="G172" i="12"/>
  <c r="J168" i="12"/>
  <c r="J173" i="12"/>
  <c r="H184" i="12"/>
  <c r="H180" i="12"/>
  <c r="G171" i="12"/>
  <c r="L161" i="12"/>
  <c r="L168" i="12"/>
  <c r="G155" i="12"/>
  <c r="G143" i="12"/>
  <c r="G161" i="12"/>
  <c r="J144" i="12"/>
  <c r="J166" i="12"/>
  <c r="L183" i="12"/>
  <c r="J177" i="12"/>
  <c r="G163" i="12"/>
  <c r="G159" i="12"/>
  <c r="J178" i="12"/>
  <c r="H182" i="12"/>
  <c r="L180" i="12"/>
  <c r="L148" i="12"/>
  <c r="J174" i="12"/>
  <c r="L147" i="12"/>
  <c r="G169" i="12"/>
  <c r="J172" i="12"/>
  <c r="J159" i="12"/>
  <c r="G167" i="12"/>
  <c r="L157" i="12"/>
  <c r="G177" i="12"/>
  <c r="G166" i="12"/>
  <c r="J147" i="12"/>
  <c r="H146" i="12"/>
  <c r="L158" i="12"/>
  <c r="H150" i="12"/>
  <c r="L178" i="12"/>
  <c r="L170" i="12"/>
  <c r="J152" i="12"/>
  <c r="H174" i="12"/>
  <c r="L176" i="12"/>
  <c r="L179" i="12"/>
  <c r="G148" i="12"/>
  <c r="L154" i="12"/>
  <c r="H172" i="12"/>
  <c r="J143" i="12"/>
  <c r="J163" i="12"/>
  <c r="H185" i="12"/>
  <c r="G150" i="12"/>
  <c r="G181" i="12"/>
  <c r="J139" i="12"/>
  <c r="J121" i="12"/>
  <c r="J120" i="12"/>
  <c r="L119" i="12"/>
  <c r="J110" i="12"/>
  <c r="L107" i="12"/>
  <c r="J91" i="12"/>
  <c r="J140" i="12"/>
  <c r="H91" i="12"/>
  <c r="L89" i="12"/>
  <c r="G86" i="12"/>
  <c r="J83" i="12"/>
  <c r="H120" i="12"/>
  <c r="H122" i="12"/>
  <c r="G120" i="12"/>
  <c r="G91" i="12"/>
  <c r="H103" i="12"/>
  <c r="J100" i="12"/>
  <c r="J99" i="12"/>
  <c r="J89" i="12"/>
  <c r="L88" i="12"/>
  <c r="H83" i="12"/>
  <c r="J82" i="12"/>
  <c r="J128" i="12"/>
  <c r="J124" i="12"/>
  <c r="G122" i="12"/>
  <c r="H119" i="12"/>
  <c r="G107" i="12"/>
  <c r="J136" i="12"/>
  <c r="J133" i="12"/>
  <c r="J132" i="12"/>
  <c r="H129" i="12"/>
  <c r="G119" i="12"/>
  <c r="L98" i="12"/>
  <c r="L97" i="12"/>
  <c r="J95" i="12"/>
  <c r="H94" i="12"/>
  <c r="G83" i="12"/>
  <c r="L81" i="12"/>
  <c r="L80" i="12"/>
  <c r="G113" i="12"/>
  <c r="H84" i="12"/>
  <c r="H92" i="12"/>
  <c r="J122" i="12"/>
  <c r="H134" i="12"/>
  <c r="G117" i="12"/>
  <c r="J88" i="12"/>
  <c r="L108" i="12"/>
  <c r="L137" i="12"/>
  <c r="H97" i="12"/>
  <c r="J130" i="12"/>
  <c r="L130" i="12"/>
  <c r="J79" i="12"/>
  <c r="H104" i="12"/>
  <c r="L100" i="12"/>
  <c r="L124" i="12"/>
  <c r="J123" i="12"/>
  <c r="H109" i="12"/>
  <c r="L122" i="12"/>
  <c r="H140" i="12"/>
  <c r="G110" i="12"/>
  <c r="L121" i="12"/>
  <c r="L139" i="12"/>
  <c r="G103" i="12"/>
  <c r="G116" i="12"/>
  <c r="G97" i="12"/>
  <c r="J92" i="12"/>
  <c r="H100" i="12"/>
  <c r="G82" i="12"/>
  <c r="J138" i="12"/>
  <c r="H127" i="12"/>
  <c r="H89" i="12"/>
  <c r="G109" i="12"/>
  <c r="J134" i="12"/>
  <c r="H132" i="12"/>
  <c r="J84" i="12"/>
  <c r="L79" i="12"/>
  <c r="J103" i="12"/>
  <c r="H138" i="12"/>
  <c r="L103" i="12"/>
  <c r="H124" i="12"/>
  <c r="G81" i="12"/>
  <c r="L117" i="12"/>
  <c r="L86" i="12"/>
  <c r="G123" i="12"/>
  <c r="L140" i="12"/>
  <c r="L110" i="12"/>
  <c r="G141" i="12"/>
  <c r="H106" i="12"/>
  <c r="G124" i="12"/>
  <c r="H98" i="12"/>
  <c r="J109" i="12"/>
  <c r="J119" i="12"/>
  <c r="H81" i="12"/>
  <c r="L129" i="12"/>
  <c r="L92" i="12"/>
  <c r="J115" i="12"/>
  <c r="G101" i="12"/>
  <c r="H135" i="12"/>
  <c r="L132" i="12"/>
  <c r="H88" i="12"/>
  <c r="L82" i="12"/>
  <c r="J106" i="12"/>
  <c r="G139" i="12"/>
  <c r="G105" i="12"/>
  <c r="J127" i="12"/>
  <c r="L83" i="12"/>
  <c r="L123" i="12"/>
  <c r="H87" i="12"/>
  <c r="L111" i="12"/>
  <c r="G95" i="12"/>
  <c r="G111" i="12"/>
  <c r="G125" i="12"/>
  <c r="G128" i="12"/>
  <c r="G115" i="12"/>
  <c r="G79" i="12"/>
  <c r="J107" i="12"/>
  <c r="H123" i="12"/>
  <c r="J98" i="12"/>
  <c r="G89" i="12"/>
  <c r="J135" i="12"/>
  <c r="J125" i="12"/>
  <c r="H80" i="12"/>
  <c r="H137" i="12"/>
  <c r="L133" i="12"/>
  <c r="J94" i="12"/>
  <c r="L84" i="12"/>
  <c r="L112" i="12"/>
  <c r="L141" i="12"/>
  <c r="H107" i="12"/>
  <c r="H128" i="12"/>
  <c r="L127" i="12"/>
  <c r="L93" i="12"/>
  <c r="G127" i="12"/>
  <c r="J80" i="12"/>
  <c r="J97" i="12"/>
  <c r="H115" i="12"/>
  <c r="G135" i="12"/>
  <c r="H118" i="12"/>
  <c r="G87" i="12"/>
  <c r="L118" i="12"/>
  <c r="H136" i="12"/>
  <c r="G99" i="12"/>
  <c r="H93" i="12"/>
  <c r="L138" i="12"/>
  <c r="G85" i="12"/>
  <c r="L109" i="12"/>
  <c r="J112" i="12"/>
  <c r="G134" i="12"/>
  <c r="H95" i="12"/>
  <c r="J87" i="12"/>
  <c r="L128" i="12"/>
  <c r="G92" i="12"/>
  <c r="G108" i="12"/>
  <c r="J86" i="12"/>
  <c r="J105" i="12"/>
  <c r="L116" i="12"/>
  <c r="G133" i="12"/>
  <c r="J81" i="12"/>
  <c r="H116" i="12"/>
  <c r="G132" i="12"/>
  <c r="H105" i="12"/>
  <c r="G96" i="12"/>
  <c r="H121" i="12"/>
  <c r="L105" i="12"/>
  <c r="L106" i="12"/>
  <c r="H111" i="12"/>
  <c r="H82" i="12"/>
  <c r="H99" i="12"/>
  <c r="J113" i="12"/>
  <c r="J118" i="12"/>
  <c r="L134" i="12"/>
  <c r="L95" i="12"/>
  <c r="G94" i="12"/>
  <c r="G84" i="12"/>
  <c r="G106" i="12"/>
  <c r="H141" i="12"/>
  <c r="H101" i="12"/>
  <c r="H117" i="12"/>
  <c r="J85" i="12"/>
  <c r="J101" i="12"/>
  <c r="G140" i="12"/>
  <c r="H113" i="12"/>
  <c r="G93" i="12"/>
  <c r="H133" i="12"/>
  <c r="H108" i="12"/>
  <c r="H139" i="12"/>
  <c r="L113" i="12"/>
  <c r="L101" i="12"/>
  <c r="L115" i="12"/>
  <c r="H125" i="12"/>
  <c r="L136" i="12"/>
  <c r="L96" i="12"/>
  <c r="L94" i="12"/>
  <c r="H130" i="12"/>
  <c r="H96" i="12"/>
  <c r="J117" i="12"/>
  <c r="L87" i="12"/>
  <c r="J111" i="12"/>
  <c r="G121" i="12"/>
  <c r="G136" i="12"/>
  <c r="H86" i="12"/>
  <c r="J104" i="12"/>
  <c r="J137" i="12"/>
  <c r="G130" i="12"/>
  <c r="G104" i="12"/>
  <c r="G80" i="12"/>
  <c r="H110" i="12"/>
  <c r="G129" i="12"/>
  <c r="J108" i="12"/>
  <c r="J116" i="12"/>
  <c r="L85" i="12"/>
  <c r="L104" i="12"/>
  <c r="L135" i="12"/>
  <c r="J96" i="12"/>
  <c r="L125" i="12"/>
  <c r="J129" i="12"/>
  <c r="J141" i="12"/>
  <c r="G100" i="12"/>
  <c r="L99" i="12"/>
  <c r="G98" i="12"/>
  <c r="G118" i="12"/>
  <c r="H79" i="12"/>
  <c r="J93" i="12"/>
  <c r="H112" i="12"/>
  <c r="H85" i="12"/>
  <c r="G138" i="12"/>
  <c r="L91" i="12"/>
  <c r="L120" i="12"/>
  <c r="G137" i="12"/>
  <c r="G112" i="12"/>
  <c r="G88" i="12"/>
  <c r="L70" i="12"/>
  <c r="H75" i="12"/>
  <c r="J74" i="12"/>
  <c r="H70" i="12"/>
  <c r="G75" i="12"/>
  <c r="G71" i="12"/>
  <c r="J72" i="12"/>
  <c r="J70" i="12"/>
  <c r="H77" i="12"/>
  <c r="H73" i="12"/>
  <c r="H69" i="12"/>
  <c r="J71" i="12"/>
  <c r="G74" i="12"/>
  <c r="G70" i="12"/>
  <c r="G73" i="12"/>
  <c r="H72" i="12"/>
  <c r="H71" i="12"/>
  <c r="L73" i="12"/>
  <c r="L72" i="12"/>
  <c r="L74" i="12"/>
  <c r="L71" i="12"/>
  <c r="L75" i="12"/>
  <c r="J76" i="12"/>
  <c r="H76" i="12"/>
  <c r="H74" i="12"/>
  <c r="J77" i="12"/>
  <c r="J73" i="12"/>
  <c r="L76" i="12"/>
  <c r="G69" i="12"/>
  <c r="L77" i="12"/>
  <c r="L69" i="12"/>
  <c r="G77" i="12"/>
  <c r="J75" i="12"/>
  <c r="G72" i="12"/>
  <c r="J69" i="12"/>
  <c r="G76" i="12"/>
  <c r="J64" i="12"/>
  <c r="H65" i="12"/>
  <c r="J65" i="12"/>
  <c r="H64" i="12"/>
  <c r="J66" i="12"/>
  <c r="L65" i="12"/>
  <c r="L64" i="12"/>
  <c r="G64" i="12"/>
  <c r="J67" i="12"/>
  <c r="H67" i="12"/>
  <c r="G67" i="12"/>
  <c r="L66" i="12"/>
  <c r="G66" i="12"/>
  <c r="H66" i="12"/>
  <c r="G65" i="12"/>
  <c r="L67" i="12"/>
  <c r="H60" i="12"/>
  <c r="G60" i="12"/>
  <c r="J60" i="12"/>
  <c r="L61" i="12"/>
  <c r="J61" i="12"/>
  <c r="H61" i="12"/>
  <c r="J59" i="12"/>
  <c r="L59" i="12"/>
  <c r="H62" i="12"/>
  <c r="G62" i="12"/>
  <c r="L60" i="12"/>
  <c r="H59" i="12"/>
  <c r="J62" i="12"/>
  <c r="G61" i="12"/>
  <c r="L62" i="12"/>
  <c r="G59" i="12"/>
  <c r="J38" i="12"/>
  <c r="J40" i="12"/>
  <c r="J32" i="12"/>
  <c r="G37" i="12"/>
  <c r="J36" i="12"/>
  <c r="H36" i="12"/>
  <c r="J34" i="12"/>
  <c r="H41" i="12"/>
  <c r="G40" i="12"/>
  <c r="J35" i="12"/>
  <c r="L36" i="12"/>
  <c r="H37" i="12"/>
  <c r="G35" i="12"/>
  <c r="J33" i="12"/>
  <c r="L40" i="12"/>
  <c r="L42" i="12"/>
  <c r="L32" i="12"/>
  <c r="L39" i="12"/>
  <c r="J42" i="12"/>
  <c r="G41" i="12"/>
  <c r="H39" i="12"/>
  <c r="H33" i="12"/>
  <c r="L41" i="12"/>
  <c r="H34" i="12"/>
  <c r="L33" i="12"/>
  <c r="G32" i="12"/>
  <c r="J37" i="12"/>
  <c r="L35" i="12"/>
  <c r="L34" i="12"/>
  <c r="G36" i="12"/>
  <c r="H35" i="12"/>
  <c r="H38" i="12"/>
  <c r="L37" i="12"/>
  <c r="L38" i="12"/>
  <c r="G34" i="12"/>
  <c r="J39" i="12"/>
  <c r="J41" i="12"/>
  <c r="H32" i="12"/>
  <c r="G38" i="12"/>
  <c r="G42" i="12"/>
  <c r="H40" i="12"/>
  <c r="H42" i="12"/>
  <c r="G39" i="12"/>
  <c r="G33" i="12"/>
  <c r="I202" i="12"/>
  <c r="K210" i="12"/>
  <c r="L210" i="12" s="1"/>
  <c r="K208" i="12"/>
  <c r="L208" i="12" s="1"/>
  <c r="B208" i="12"/>
  <c r="J208" i="12"/>
  <c r="B46" i="12"/>
  <c r="M22" i="12"/>
  <c r="O22" i="12" s="1"/>
  <c r="K195" i="12"/>
  <c r="O194" i="12"/>
  <c r="O200" i="12"/>
  <c r="O193" i="12"/>
  <c r="K202" i="12"/>
  <c r="L187" i="12"/>
  <c r="O201" i="12"/>
  <c r="B202" i="12"/>
  <c r="B195" i="12"/>
  <c r="G193" i="12"/>
  <c r="G201" i="12"/>
  <c r="G200" i="12"/>
  <c r="G194" i="12"/>
  <c r="G198" i="12"/>
  <c r="G192" i="12"/>
  <c r="G199" i="12"/>
  <c r="H187" i="12"/>
  <c r="J45" i="12"/>
  <c r="L54" i="12"/>
  <c r="L56" i="12"/>
  <c r="J51" i="12"/>
  <c r="J55" i="12"/>
  <c r="J56" i="12"/>
  <c r="J44" i="12"/>
  <c r="J50" i="12"/>
  <c r="J48" i="12"/>
  <c r="J49" i="12"/>
  <c r="J53" i="12"/>
  <c r="J27" i="12"/>
  <c r="J47" i="12"/>
  <c r="H54" i="12"/>
  <c r="J54" i="12"/>
  <c r="L57" i="12"/>
  <c r="J52" i="12"/>
  <c r="J57" i="12"/>
  <c r="J187" i="12"/>
  <c r="G45" i="12"/>
  <c r="M11" i="12"/>
  <c r="M21" i="12"/>
  <c r="O21" i="12" s="1"/>
  <c r="G21" i="12"/>
  <c r="H21" i="12"/>
  <c r="H19" i="12"/>
  <c r="G19" i="12"/>
  <c r="G50" i="12"/>
  <c r="B52" i="12"/>
  <c r="E22" i="15" s="1"/>
  <c r="H50" i="12"/>
  <c r="G49" i="12"/>
  <c r="G54" i="12"/>
  <c r="H56" i="12"/>
  <c r="G14" i="12"/>
  <c r="L29" i="12"/>
  <c r="G29" i="12"/>
  <c r="J28" i="12"/>
  <c r="J26" i="12"/>
  <c r="H26" i="12"/>
  <c r="J10" i="12"/>
  <c r="L55" i="12"/>
  <c r="H53" i="12"/>
  <c r="G56" i="12"/>
  <c r="L44" i="12"/>
  <c r="H24" i="12"/>
  <c r="J22" i="12"/>
  <c r="G24" i="12"/>
  <c r="J20" i="12"/>
  <c r="H29" i="12"/>
  <c r="L13" i="12"/>
  <c r="J9" i="12"/>
  <c r="L49" i="12"/>
  <c r="H49" i="12"/>
  <c r="J15" i="12"/>
  <c r="G26" i="12"/>
  <c r="G28" i="12"/>
  <c r="J24" i="12"/>
  <c r="L22" i="12"/>
  <c r="L26" i="12"/>
  <c r="J12" i="12"/>
  <c r="L14" i="12"/>
  <c r="J14" i="12"/>
  <c r="G53" i="12"/>
  <c r="H57" i="12"/>
  <c r="H55" i="12"/>
  <c r="G23" i="12"/>
  <c r="J21" i="12"/>
  <c r="G27" i="12"/>
  <c r="L24" i="12"/>
  <c r="H15" i="12"/>
  <c r="L10" i="12"/>
  <c r="G10" i="12"/>
  <c r="L12" i="12"/>
  <c r="H51" i="12"/>
  <c r="L51" i="12"/>
  <c r="G57" i="12"/>
  <c r="J23" i="12"/>
  <c r="G15" i="12"/>
  <c r="L30" i="12"/>
  <c r="J13" i="12"/>
  <c r="H14" i="12"/>
  <c r="H9" i="12"/>
  <c r="G51" i="12"/>
  <c r="L46" i="12"/>
  <c r="J25" i="12"/>
  <c r="L23" i="12"/>
  <c r="J16" i="12"/>
  <c r="G16" i="12"/>
  <c r="L28" i="12"/>
  <c r="J8" i="12"/>
  <c r="J11" i="12"/>
  <c r="L9" i="12"/>
  <c r="G9" i="12"/>
  <c r="L50" i="12"/>
  <c r="J29" i="12"/>
  <c r="L53" i="12"/>
  <c r="L25" i="12"/>
  <c r="G55" i="12"/>
  <c r="L45" i="12"/>
  <c r="L15" i="12"/>
  <c r="H16" i="12"/>
  <c r="H27" i="12"/>
  <c r="L27" i="12"/>
  <c r="H10" i="12"/>
  <c r="H23" i="12"/>
  <c r="L16" i="12"/>
  <c r="H28" i="12"/>
  <c r="G30" i="12"/>
  <c r="J17" i="12"/>
  <c r="J30" i="12"/>
  <c r="L52" i="12"/>
  <c r="H30" i="12"/>
  <c r="H12" i="12"/>
  <c r="G12" i="12"/>
  <c r="M45" i="12"/>
  <c r="O45" i="12" s="1"/>
  <c r="M50" i="12"/>
  <c r="M13" i="12"/>
  <c r="O13" i="12" s="1"/>
  <c r="M25" i="12"/>
  <c r="O25" i="12" s="1"/>
  <c r="G20" i="12"/>
  <c r="H20" i="12"/>
  <c r="H22" i="12"/>
  <c r="G22" i="12"/>
  <c r="L19" i="12"/>
  <c r="H13" i="12"/>
  <c r="G13" i="12"/>
  <c r="H45" i="12"/>
  <c r="H25" i="12"/>
  <c r="G25" i="12"/>
  <c r="M8" i="12"/>
  <c r="O8" i="12" s="1"/>
  <c r="M19" i="12"/>
  <c r="M48" i="12"/>
  <c r="O48" i="12" s="1"/>
  <c r="G47" i="12"/>
  <c r="H47" i="12"/>
  <c r="J2" i="12"/>
  <c r="L2" i="12"/>
  <c r="L48" i="12"/>
  <c r="L8" i="12"/>
  <c r="M47" i="12"/>
  <c r="O47" i="12" s="1"/>
  <c r="M20" i="12"/>
  <c r="O20" i="12" s="1"/>
  <c r="M7" i="12"/>
  <c r="M44" i="12"/>
  <c r="G7" i="12"/>
  <c r="H7" i="12"/>
  <c r="J7" i="12"/>
  <c r="L7" i="12"/>
  <c r="H44" i="12"/>
  <c r="K17" i="12"/>
  <c r="L17" i="12" s="1"/>
  <c r="L11" i="12"/>
  <c r="L21" i="12"/>
  <c r="G48" i="12"/>
  <c r="H48" i="12"/>
  <c r="I46" i="12"/>
  <c r="L20" i="12"/>
  <c r="G44" i="12"/>
  <c r="G11" i="12"/>
  <c r="B17" i="12"/>
  <c r="H11" i="12"/>
  <c r="G8" i="12"/>
  <c r="H8" i="12"/>
  <c r="J19" i="12"/>
  <c r="L47" i="12"/>
  <c r="R125" i="12"/>
  <c r="S125" i="12" s="1"/>
  <c r="H221" i="12" l="1"/>
  <c r="H220" i="12"/>
  <c r="H216" i="12"/>
  <c r="R70" i="12"/>
  <c r="S70" i="12" s="1"/>
  <c r="G213" i="12"/>
  <c r="H212" i="12"/>
  <c r="G218" i="12"/>
  <c r="H219" i="12"/>
  <c r="G215" i="12"/>
  <c r="G214" i="12"/>
  <c r="G222" i="12"/>
  <c r="G217" i="12"/>
  <c r="G223" i="12"/>
  <c r="R124" i="12"/>
  <c r="S124" i="12" s="1"/>
  <c r="R77" i="12"/>
  <c r="S77" i="12" s="1"/>
  <c r="R96" i="12"/>
  <c r="S96" i="12" s="1"/>
  <c r="R173" i="12"/>
  <c r="S173" i="12" s="1"/>
  <c r="R73" i="12"/>
  <c r="S73" i="12" s="1"/>
  <c r="R26" i="12"/>
  <c r="S26" i="12" s="1"/>
  <c r="R94" i="12"/>
  <c r="S94" i="12" s="1"/>
  <c r="R123" i="12"/>
  <c r="S123" i="12" s="1"/>
  <c r="R76" i="12"/>
  <c r="S76" i="12" s="1"/>
  <c r="R111" i="12"/>
  <c r="S111" i="12" s="1"/>
  <c r="H206" i="12"/>
  <c r="R55" i="12"/>
  <c r="S55" i="12" s="1"/>
  <c r="R23" i="12"/>
  <c r="S23" i="12" s="1"/>
  <c r="R54" i="12"/>
  <c r="S54" i="12" s="1"/>
  <c r="R29" i="12"/>
  <c r="R9" i="12"/>
  <c r="S9" i="12" s="1"/>
  <c r="R53" i="12"/>
  <c r="R24" i="12"/>
  <c r="S24" i="12" s="1"/>
  <c r="R165" i="12"/>
  <c r="R160" i="12"/>
  <c r="S160" i="12" s="1"/>
  <c r="R149" i="12"/>
  <c r="S149" i="12" s="1"/>
  <c r="R139" i="12"/>
  <c r="S139" i="12" s="1"/>
  <c r="R107" i="12"/>
  <c r="S107" i="12" s="1"/>
  <c r="R100" i="12"/>
  <c r="S100" i="12" s="1"/>
  <c r="R88" i="12"/>
  <c r="S88" i="12" s="1"/>
  <c r="R34" i="12"/>
  <c r="S34" i="12" s="1"/>
  <c r="R184" i="12"/>
  <c r="S184" i="12" s="1"/>
  <c r="R159" i="12"/>
  <c r="S159" i="12" s="1"/>
  <c r="R146" i="12"/>
  <c r="S146" i="12" s="1"/>
  <c r="R136" i="12"/>
  <c r="S136" i="12" s="1"/>
  <c r="R85" i="12"/>
  <c r="S85" i="12" s="1"/>
  <c r="R62" i="12"/>
  <c r="S62" i="12" s="1"/>
  <c r="R170" i="12"/>
  <c r="S170" i="12" s="1"/>
  <c r="R152" i="12"/>
  <c r="S152" i="12" s="1"/>
  <c r="R92" i="12"/>
  <c r="S92" i="12" s="1"/>
  <c r="R80" i="12"/>
  <c r="S80" i="12" s="1"/>
  <c r="M214" i="12"/>
  <c r="O214" i="12" s="1"/>
  <c r="O79" i="12"/>
  <c r="M209" i="12"/>
  <c r="O209" i="12" s="1"/>
  <c r="O32" i="12"/>
  <c r="M216" i="12"/>
  <c r="O216" i="12" s="1"/>
  <c r="O103" i="12"/>
  <c r="M219" i="12"/>
  <c r="O219" i="12" s="1"/>
  <c r="O132" i="12"/>
  <c r="M211" i="12"/>
  <c r="O211" i="12" s="1"/>
  <c r="O59" i="12"/>
  <c r="M218" i="12"/>
  <c r="O218" i="12" s="1"/>
  <c r="O127" i="12"/>
  <c r="R148" i="12"/>
  <c r="S148" i="12" s="1"/>
  <c r="R141" i="12"/>
  <c r="S141" i="12" s="1"/>
  <c r="R71" i="12"/>
  <c r="S71" i="12" s="1"/>
  <c r="R154" i="12"/>
  <c r="R138" i="12"/>
  <c r="S138" i="12" s="1"/>
  <c r="R99" i="12"/>
  <c r="S99" i="12" s="1"/>
  <c r="R87" i="12"/>
  <c r="S87" i="12" s="1"/>
  <c r="R65" i="12"/>
  <c r="S65" i="12" s="1"/>
  <c r="R183" i="12"/>
  <c r="S183" i="12" s="1"/>
  <c r="R167" i="12"/>
  <c r="S167" i="12" s="1"/>
  <c r="R151" i="12"/>
  <c r="S151" i="12" s="1"/>
  <c r="R135" i="12"/>
  <c r="S135" i="12" s="1"/>
  <c r="R129" i="12"/>
  <c r="S129" i="12" s="1"/>
  <c r="R119" i="12"/>
  <c r="S119" i="12" s="1"/>
  <c r="R105" i="12"/>
  <c r="S105" i="12" s="1"/>
  <c r="R98" i="12"/>
  <c r="S98" i="12" s="1"/>
  <c r="R66" i="12"/>
  <c r="S66" i="12" s="1"/>
  <c r="R36" i="12"/>
  <c r="S36" i="12" s="1"/>
  <c r="R177" i="12"/>
  <c r="S177" i="12" s="1"/>
  <c r="R174" i="12"/>
  <c r="S174" i="12" s="1"/>
  <c r="R156" i="12"/>
  <c r="S156" i="12" s="1"/>
  <c r="R147" i="12"/>
  <c r="S147" i="12" s="1"/>
  <c r="R116" i="12"/>
  <c r="S116" i="12" s="1"/>
  <c r="R93" i="12"/>
  <c r="S93" i="12" s="1"/>
  <c r="H46" i="12"/>
  <c r="E19" i="15"/>
  <c r="M217" i="12"/>
  <c r="O217" i="12" s="1"/>
  <c r="O115" i="12"/>
  <c r="M212" i="12"/>
  <c r="O212" i="12" s="1"/>
  <c r="O64" i="12"/>
  <c r="M223" i="12"/>
  <c r="O223" i="12" s="1"/>
  <c r="O176" i="12"/>
  <c r="M221" i="12"/>
  <c r="O221" i="12" s="1"/>
  <c r="O154" i="12"/>
  <c r="R172" i="12"/>
  <c r="S172" i="12" s="1"/>
  <c r="R158" i="12"/>
  <c r="S158" i="12" s="1"/>
  <c r="R140" i="12"/>
  <c r="S140" i="12" s="1"/>
  <c r="R128" i="12"/>
  <c r="S128" i="12" s="1"/>
  <c r="R109" i="12"/>
  <c r="S109" i="12" s="1"/>
  <c r="R101" i="12"/>
  <c r="S101" i="12" s="1"/>
  <c r="R89" i="12"/>
  <c r="S89" i="12" s="1"/>
  <c r="R185" i="12"/>
  <c r="S185" i="12" s="1"/>
  <c r="R169" i="12"/>
  <c r="S169" i="12" s="1"/>
  <c r="R163" i="12"/>
  <c r="S163" i="12" s="1"/>
  <c r="R137" i="12"/>
  <c r="S137" i="12" s="1"/>
  <c r="R86" i="12"/>
  <c r="S86" i="12" s="1"/>
  <c r="R182" i="12"/>
  <c r="S182" i="12" s="1"/>
  <c r="R166" i="12"/>
  <c r="S166" i="12" s="1"/>
  <c r="R144" i="12"/>
  <c r="S144" i="12" s="1"/>
  <c r="R134" i="12"/>
  <c r="S134" i="12" s="1"/>
  <c r="R117" i="12"/>
  <c r="S117" i="12" s="1"/>
  <c r="R104" i="12"/>
  <c r="S104" i="12" s="1"/>
  <c r="R97" i="12"/>
  <c r="S97" i="12" s="1"/>
  <c r="R84" i="12"/>
  <c r="S84" i="12" s="1"/>
  <c r="R61" i="12"/>
  <c r="S61" i="12" s="1"/>
  <c r="R4" i="12"/>
  <c r="R176" i="12"/>
  <c r="R171" i="12"/>
  <c r="S171" i="12" s="1"/>
  <c r="R157" i="12"/>
  <c r="S157" i="12" s="1"/>
  <c r="R145" i="12"/>
  <c r="S145" i="12" s="1"/>
  <c r="R132" i="12"/>
  <c r="R130" i="12"/>
  <c r="S130" i="12" s="1"/>
  <c r="R118" i="12"/>
  <c r="S118" i="12" s="1"/>
  <c r="R103" i="12"/>
  <c r="R69" i="12"/>
  <c r="R60" i="12"/>
  <c r="S60" i="12" s="1"/>
  <c r="B207" i="12"/>
  <c r="G207" i="12" s="1"/>
  <c r="E6" i="15"/>
  <c r="G209" i="12"/>
  <c r="M215" i="12"/>
  <c r="O215" i="12" s="1"/>
  <c r="O91" i="12"/>
  <c r="M213" i="12"/>
  <c r="O213" i="12" s="1"/>
  <c r="O69" i="12"/>
  <c r="O4" i="12"/>
  <c r="M206" i="12"/>
  <c r="O206" i="12" s="1"/>
  <c r="O144" i="12"/>
  <c r="M220" i="12"/>
  <c r="O220" i="12" s="1"/>
  <c r="M222" i="12"/>
  <c r="O222" i="12" s="1"/>
  <c r="O165" i="12"/>
  <c r="G211" i="12"/>
  <c r="G46" i="12"/>
  <c r="B210" i="12"/>
  <c r="J46" i="12"/>
  <c r="I210" i="12"/>
  <c r="J210" i="12" s="1"/>
  <c r="O19" i="12"/>
  <c r="M208" i="12"/>
  <c r="O208" i="12" s="1"/>
  <c r="O7" i="12"/>
  <c r="R10" i="12"/>
  <c r="S10" i="12" s="1"/>
  <c r="K207" i="12"/>
  <c r="L207" i="12" s="1"/>
  <c r="G208" i="12"/>
  <c r="H208" i="12"/>
  <c r="S193" i="12"/>
  <c r="S194" i="12"/>
  <c r="S200" i="12"/>
  <c r="M187" i="12"/>
  <c r="O187" i="12" s="1"/>
  <c r="M2" i="12"/>
  <c r="O2" i="12" s="1"/>
  <c r="S201" i="12"/>
  <c r="M195" i="12"/>
  <c r="O195" i="12" s="1"/>
  <c r="O192" i="12"/>
  <c r="S199" i="12"/>
  <c r="O199" i="12"/>
  <c r="M202" i="12"/>
  <c r="O202" i="12" s="1"/>
  <c r="G202" i="12"/>
  <c r="G195" i="12"/>
  <c r="R8" i="12"/>
  <c r="S8" i="12" s="1"/>
  <c r="R19" i="12"/>
  <c r="F124" i="12"/>
  <c r="C124" i="12" s="1"/>
  <c r="E124" i="12"/>
  <c r="D124" i="12"/>
  <c r="R44" i="12"/>
  <c r="H17" i="12"/>
  <c r="G17" i="12"/>
  <c r="M46" i="12"/>
  <c r="O44" i="12"/>
  <c r="F123" i="12"/>
  <c r="C123" i="12" s="1"/>
  <c r="E123" i="12"/>
  <c r="D123" i="12"/>
  <c r="R45" i="12"/>
  <c r="S45" i="12" s="1"/>
  <c r="F173" i="12"/>
  <c r="C173" i="12" s="1"/>
  <c r="E173" i="12"/>
  <c r="D173" i="12"/>
  <c r="R22" i="12"/>
  <c r="S22" i="12" s="1"/>
  <c r="R20" i="12"/>
  <c r="S20" i="12" s="1"/>
  <c r="R7" i="12"/>
  <c r="R47" i="12"/>
  <c r="S47" i="12" s="1"/>
  <c r="O50" i="12"/>
  <c r="M52" i="12"/>
  <c r="O52" i="12" s="1"/>
  <c r="F125" i="12"/>
  <c r="C125" i="12" s="1"/>
  <c r="E125" i="12"/>
  <c r="D125" i="12"/>
  <c r="R25" i="12"/>
  <c r="S25" i="12" s="1"/>
  <c r="R13" i="12"/>
  <c r="S13" i="12" s="1"/>
  <c r="R50" i="12"/>
  <c r="G52" i="12"/>
  <c r="H52" i="12"/>
  <c r="O11" i="12"/>
  <c r="M17" i="12"/>
  <c r="O17" i="12" s="1"/>
  <c r="E70" i="12" l="1"/>
  <c r="F70" i="12"/>
  <c r="C70" i="12" s="1"/>
  <c r="D70" i="12"/>
  <c r="V15" i="12"/>
  <c r="H207" i="12"/>
  <c r="E26" i="12"/>
  <c r="E94" i="12"/>
  <c r="D26" i="12"/>
  <c r="D94" i="12"/>
  <c r="F26" i="12"/>
  <c r="C26" i="12" s="1"/>
  <c r="F94" i="12"/>
  <c r="C94" i="12" s="1"/>
  <c r="D76" i="12"/>
  <c r="D111" i="12"/>
  <c r="E76" i="12"/>
  <c r="E111" i="12"/>
  <c r="F76" i="12"/>
  <c r="C76" i="12" s="1"/>
  <c r="F111" i="12"/>
  <c r="C111" i="12" s="1"/>
  <c r="D77" i="12"/>
  <c r="D96" i="12"/>
  <c r="E77" i="12"/>
  <c r="E96" i="12"/>
  <c r="F77" i="12"/>
  <c r="C77" i="12" s="1"/>
  <c r="F96" i="12"/>
  <c r="C96" i="12" s="1"/>
  <c r="D54" i="12"/>
  <c r="D75" i="12"/>
  <c r="E54" i="12"/>
  <c r="E75" i="12"/>
  <c r="F54" i="12"/>
  <c r="C54" i="12" s="1"/>
  <c r="F75" i="12"/>
  <c r="C75" i="12" s="1"/>
  <c r="S29" i="12"/>
  <c r="R30" i="12"/>
  <c r="S30" i="12" s="1"/>
  <c r="D23" i="12"/>
  <c r="D55" i="12"/>
  <c r="E23" i="12"/>
  <c r="E55" i="12"/>
  <c r="F23" i="12"/>
  <c r="F55" i="12"/>
  <c r="C55" i="12" s="1"/>
  <c r="D9" i="12"/>
  <c r="D29" i="12"/>
  <c r="E9" i="12"/>
  <c r="E29" i="12"/>
  <c r="F9" i="12"/>
  <c r="F29" i="12"/>
  <c r="C29" i="12" s="1"/>
  <c r="R57" i="12"/>
  <c r="S57" i="12" s="1"/>
  <c r="S53" i="12"/>
  <c r="D67" i="12"/>
  <c r="D73" i="12"/>
  <c r="E67" i="12"/>
  <c r="E73" i="12"/>
  <c r="F67" i="12"/>
  <c r="C67" i="12" s="1"/>
  <c r="F73" i="12"/>
  <c r="C73" i="12" s="1"/>
  <c r="D24" i="12"/>
  <c r="D53" i="12"/>
  <c r="E24" i="12"/>
  <c r="E53" i="12"/>
  <c r="F24" i="12"/>
  <c r="F53" i="12"/>
  <c r="C53" i="12" s="1"/>
  <c r="F184" i="12"/>
  <c r="C184" i="12" s="1"/>
  <c r="F159" i="12"/>
  <c r="C159" i="12" s="1"/>
  <c r="F146" i="12"/>
  <c r="C146" i="12" s="1"/>
  <c r="F136" i="12"/>
  <c r="C136" i="12" s="1"/>
  <c r="F85" i="12"/>
  <c r="C85" i="12" s="1"/>
  <c r="F62" i="12"/>
  <c r="C62" i="12" s="1"/>
  <c r="F165" i="12"/>
  <c r="C165" i="12" s="1"/>
  <c r="F160" i="12"/>
  <c r="C160" i="12" s="1"/>
  <c r="F149" i="12"/>
  <c r="C149" i="12" s="1"/>
  <c r="F139" i="12"/>
  <c r="C139" i="12" s="1"/>
  <c r="F107" i="12"/>
  <c r="C107" i="12" s="1"/>
  <c r="F100" i="12"/>
  <c r="C100" i="12" s="1"/>
  <c r="F88" i="12"/>
  <c r="C88" i="12" s="1"/>
  <c r="F34" i="12"/>
  <c r="C34" i="12" s="1"/>
  <c r="D185" i="12"/>
  <c r="D169" i="12"/>
  <c r="D163" i="12"/>
  <c r="D137" i="12"/>
  <c r="D86" i="12"/>
  <c r="D184" i="12"/>
  <c r="D159" i="12"/>
  <c r="D146" i="12"/>
  <c r="D136" i="12"/>
  <c r="D85" i="12"/>
  <c r="D62" i="12"/>
  <c r="D165" i="12"/>
  <c r="D160" i="12"/>
  <c r="D149" i="12"/>
  <c r="D139" i="12"/>
  <c r="D107" i="12"/>
  <c r="D100" i="12"/>
  <c r="D88" i="12"/>
  <c r="D34" i="12"/>
  <c r="E10" i="12"/>
  <c r="E148" i="12"/>
  <c r="E141" i="12"/>
  <c r="E71" i="12"/>
  <c r="E177" i="12"/>
  <c r="E174" i="12"/>
  <c r="E156" i="12"/>
  <c r="E147" i="12"/>
  <c r="E116" i="12"/>
  <c r="E93" i="12"/>
  <c r="E170" i="12"/>
  <c r="E152" i="12"/>
  <c r="E92" i="12"/>
  <c r="E80" i="12"/>
  <c r="E154" i="12"/>
  <c r="E138" i="12"/>
  <c r="E99" i="12"/>
  <c r="E87" i="12"/>
  <c r="E65" i="12"/>
  <c r="S69" i="12"/>
  <c r="S4" i="12"/>
  <c r="F177" i="12"/>
  <c r="C177" i="12" s="1"/>
  <c r="F174" i="12"/>
  <c r="C174" i="12" s="1"/>
  <c r="F156" i="12"/>
  <c r="C156" i="12" s="1"/>
  <c r="F147" i="12"/>
  <c r="C147" i="12" s="1"/>
  <c r="F116" i="12"/>
  <c r="C116" i="12" s="1"/>
  <c r="F93" i="12"/>
  <c r="C93" i="12" s="1"/>
  <c r="F154" i="12"/>
  <c r="C154" i="12" s="1"/>
  <c r="F138" i="12"/>
  <c r="C138" i="12" s="1"/>
  <c r="F99" i="12"/>
  <c r="C99" i="12" s="1"/>
  <c r="F87" i="12"/>
  <c r="C87" i="12" s="1"/>
  <c r="F65" i="12"/>
  <c r="C65" i="12" s="1"/>
  <c r="F182" i="12"/>
  <c r="C182" i="12" s="1"/>
  <c r="F166" i="12"/>
  <c r="C166" i="12" s="1"/>
  <c r="F144" i="12"/>
  <c r="C144" i="12" s="1"/>
  <c r="F134" i="12"/>
  <c r="C134" i="12" s="1"/>
  <c r="F117" i="12"/>
  <c r="C117" i="12" s="1"/>
  <c r="F104" i="12"/>
  <c r="C104" i="12" s="1"/>
  <c r="F97" i="12"/>
  <c r="C97" i="12" s="1"/>
  <c r="F84" i="12"/>
  <c r="C84" i="12" s="1"/>
  <c r="F61" i="12"/>
  <c r="C61" i="12" s="1"/>
  <c r="D183" i="12"/>
  <c r="D167" i="12"/>
  <c r="D151" i="12"/>
  <c r="D135" i="12"/>
  <c r="D129" i="12"/>
  <c r="D119" i="12"/>
  <c r="D105" i="12"/>
  <c r="D98" i="12"/>
  <c r="D66" i="12"/>
  <c r="D36" i="12"/>
  <c r="E185" i="12"/>
  <c r="E169" i="12"/>
  <c r="E163" i="12"/>
  <c r="E137" i="12"/>
  <c r="E86" i="12"/>
  <c r="D176" i="12"/>
  <c r="D171" i="12"/>
  <c r="D157" i="12"/>
  <c r="D145" i="12"/>
  <c r="D132" i="12"/>
  <c r="D130" i="12"/>
  <c r="D118" i="12"/>
  <c r="D103" i="12"/>
  <c r="D69" i="12"/>
  <c r="D60" i="12"/>
  <c r="E184" i="12"/>
  <c r="E159" i="12"/>
  <c r="E146" i="12"/>
  <c r="E136" i="12"/>
  <c r="E85" i="12"/>
  <c r="E62" i="12"/>
  <c r="E165" i="12"/>
  <c r="E160" i="12"/>
  <c r="E149" i="12"/>
  <c r="E139" i="12"/>
  <c r="E107" i="12"/>
  <c r="E100" i="12"/>
  <c r="E88" i="12"/>
  <c r="E34" i="12"/>
  <c r="D148" i="12"/>
  <c r="D141" i="12"/>
  <c r="D71" i="12"/>
  <c r="F170" i="12"/>
  <c r="C170" i="12" s="1"/>
  <c r="F152" i="12"/>
  <c r="C152" i="12" s="1"/>
  <c r="F92" i="12"/>
  <c r="C92" i="12" s="1"/>
  <c r="F80" i="12"/>
  <c r="C80" i="12" s="1"/>
  <c r="D172" i="12"/>
  <c r="D158" i="12"/>
  <c r="D140" i="12"/>
  <c r="D128" i="12"/>
  <c r="D109" i="12"/>
  <c r="D101" i="12"/>
  <c r="D89" i="12"/>
  <c r="D182" i="12"/>
  <c r="D166" i="12"/>
  <c r="D144" i="12"/>
  <c r="D134" i="12"/>
  <c r="D117" i="12"/>
  <c r="D104" i="12"/>
  <c r="D97" i="12"/>
  <c r="D84" i="12"/>
  <c r="D61" i="12"/>
  <c r="S103" i="12"/>
  <c r="S132" i="12"/>
  <c r="F148" i="12"/>
  <c r="C148" i="12" s="1"/>
  <c r="F141" i="12"/>
  <c r="C141" i="12" s="1"/>
  <c r="F71" i="12"/>
  <c r="C71" i="12" s="1"/>
  <c r="F4" i="12"/>
  <c r="C4" i="12" s="1"/>
  <c r="F176" i="12"/>
  <c r="C176" i="12" s="1"/>
  <c r="F171" i="12"/>
  <c r="C171" i="12" s="1"/>
  <c r="F157" i="12"/>
  <c r="C157" i="12" s="1"/>
  <c r="F145" i="12"/>
  <c r="C145" i="12" s="1"/>
  <c r="F132" i="12"/>
  <c r="C132" i="12" s="1"/>
  <c r="F130" i="12"/>
  <c r="C130" i="12" s="1"/>
  <c r="F118" i="12"/>
  <c r="C118" i="12" s="1"/>
  <c r="F103" i="12"/>
  <c r="C103" i="12" s="1"/>
  <c r="F69" i="12"/>
  <c r="C69" i="12" s="1"/>
  <c r="F60" i="12"/>
  <c r="C60" i="12" s="1"/>
  <c r="F185" i="12"/>
  <c r="C185" i="12" s="1"/>
  <c r="F169" i="12"/>
  <c r="C169" i="12" s="1"/>
  <c r="F163" i="12"/>
  <c r="C163" i="12" s="1"/>
  <c r="F137" i="12"/>
  <c r="C137" i="12" s="1"/>
  <c r="F86" i="12"/>
  <c r="C86" i="12" s="1"/>
  <c r="F172" i="12"/>
  <c r="C172" i="12" s="1"/>
  <c r="F158" i="12"/>
  <c r="C158" i="12" s="1"/>
  <c r="F140" i="12"/>
  <c r="C140" i="12" s="1"/>
  <c r="F128" i="12"/>
  <c r="C128" i="12" s="1"/>
  <c r="F109" i="12"/>
  <c r="C109" i="12" s="1"/>
  <c r="F101" i="12"/>
  <c r="C101" i="12" s="1"/>
  <c r="F89" i="12"/>
  <c r="C89" i="12" s="1"/>
  <c r="F183" i="12"/>
  <c r="C183" i="12" s="1"/>
  <c r="F167" i="12"/>
  <c r="C167" i="12" s="1"/>
  <c r="F151" i="12"/>
  <c r="C151" i="12" s="1"/>
  <c r="F135" i="12"/>
  <c r="C135" i="12" s="1"/>
  <c r="F129" i="12"/>
  <c r="C129" i="12" s="1"/>
  <c r="F119" i="12"/>
  <c r="C119" i="12" s="1"/>
  <c r="F105" i="12"/>
  <c r="C105" i="12" s="1"/>
  <c r="F98" i="12"/>
  <c r="C98" i="12" s="1"/>
  <c r="F66" i="12"/>
  <c r="C66" i="12" s="1"/>
  <c r="F36" i="12"/>
  <c r="C36" i="12" s="1"/>
  <c r="E183" i="12"/>
  <c r="E167" i="12"/>
  <c r="E151" i="12"/>
  <c r="E135" i="12"/>
  <c r="E129" i="12"/>
  <c r="E119" i="12"/>
  <c r="E105" i="12"/>
  <c r="E98" i="12"/>
  <c r="E66" i="12"/>
  <c r="E36" i="12"/>
  <c r="E4" i="12"/>
  <c r="E176" i="12"/>
  <c r="E171" i="12"/>
  <c r="E157" i="12"/>
  <c r="E145" i="12"/>
  <c r="E132" i="12"/>
  <c r="E130" i="12"/>
  <c r="E118" i="12"/>
  <c r="E103" i="12"/>
  <c r="E69" i="12"/>
  <c r="E60" i="12"/>
  <c r="D177" i="12"/>
  <c r="D174" i="12"/>
  <c r="D156" i="12"/>
  <c r="D147" i="12"/>
  <c r="D116" i="12"/>
  <c r="D93" i="12"/>
  <c r="D170" i="12"/>
  <c r="D152" i="12"/>
  <c r="D92" i="12"/>
  <c r="D80" i="12"/>
  <c r="D154" i="12"/>
  <c r="D138" i="12"/>
  <c r="D99" i="12"/>
  <c r="D87" i="12"/>
  <c r="D65" i="12"/>
  <c r="E172" i="12"/>
  <c r="E158" i="12"/>
  <c r="E140" i="12"/>
  <c r="E128" i="12"/>
  <c r="E109" i="12"/>
  <c r="E101" i="12"/>
  <c r="E89" i="12"/>
  <c r="E182" i="12"/>
  <c r="E166" i="12"/>
  <c r="E144" i="12"/>
  <c r="E134" i="12"/>
  <c r="E117" i="12"/>
  <c r="E104" i="12"/>
  <c r="E97" i="12"/>
  <c r="E84" i="12"/>
  <c r="E61" i="12"/>
  <c r="S176" i="12"/>
  <c r="S154" i="12"/>
  <c r="S165" i="12"/>
  <c r="M207" i="12"/>
  <c r="O207" i="12" s="1"/>
  <c r="G210" i="12"/>
  <c r="H210" i="12"/>
  <c r="O46" i="12"/>
  <c r="M210" i="12"/>
  <c r="O210" i="12" s="1"/>
  <c r="F10" i="12"/>
  <c r="S7" i="12"/>
  <c r="D10" i="12"/>
  <c r="S19" i="12"/>
  <c r="D44" i="12"/>
  <c r="E44" i="12"/>
  <c r="F50" i="12"/>
  <c r="C50" i="12" s="1"/>
  <c r="F25" i="12"/>
  <c r="F13" i="12"/>
  <c r="C13" i="12" s="1"/>
  <c r="F22" i="12"/>
  <c r="F44" i="12"/>
  <c r="C44" i="12" s="1"/>
  <c r="F45" i="12"/>
  <c r="C45" i="12" s="1"/>
  <c r="D45" i="12"/>
  <c r="F20" i="12"/>
  <c r="F47" i="12"/>
  <c r="F7" i="12"/>
  <c r="F19" i="12"/>
  <c r="C19" i="12" s="1"/>
  <c r="F8" i="12"/>
  <c r="E45" i="12"/>
  <c r="D13" i="12"/>
  <c r="D50" i="12"/>
  <c r="D52" i="12" s="1"/>
  <c r="D25" i="12"/>
  <c r="D20" i="12"/>
  <c r="D7" i="12"/>
  <c r="D47" i="12"/>
  <c r="D8" i="12"/>
  <c r="D19" i="12"/>
  <c r="E50" i="12"/>
  <c r="E52" i="12" s="1"/>
  <c r="E13" i="12"/>
  <c r="E25" i="12"/>
  <c r="E20" i="12"/>
  <c r="E47" i="12"/>
  <c r="E7" i="12"/>
  <c r="E8" i="12"/>
  <c r="E19" i="12"/>
  <c r="R52" i="12"/>
  <c r="S52" i="12" s="1"/>
  <c r="S50" i="12"/>
  <c r="D22" i="12"/>
  <c r="E22" i="12"/>
  <c r="S44" i="12"/>
  <c r="R46" i="12"/>
  <c r="C47" i="12" l="1"/>
  <c r="F20" i="15" s="1"/>
  <c r="C20" i="12"/>
  <c r="F10" i="15" s="1"/>
  <c r="C8" i="12"/>
  <c r="F3" i="15" s="1"/>
  <c r="C24" i="12"/>
  <c r="F14" i="15" s="1"/>
  <c r="C22" i="12"/>
  <c r="F12" i="15" s="1"/>
  <c r="C7" i="12"/>
  <c r="F2" i="15" s="1"/>
  <c r="C25" i="12"/>
  <c r="F15" i="15" s="1"/>
  <c r="C23" i="12"/>
  <c r="F13" i="15" s="1"/>
  <c r="C9" i="12"/>
  <c r="F4" i="15" s="1"/>
  <c r="C10" i="12"/>
  <c r="F5" i="15" s="1"/>
  <c r="E30" i="12"/>
  <c r="E57" i="12"/>
  <c r="D30" i="12"/>
  <c r="R32" i="12"/>
  <c r="S32" i="12" s="1"/>
  <c r="D57" i="12"/>
  <c r="F30" i="12"/>
  <c r="F57" i="12"/>
  <c r="R11" i="12"/>
  <c r="S11" i="12" s="1"/>
  <c r="R5" i="12"/>
  <c r="R178" i="12"/>
  <c r="R168" i="12"/>
  <c r="R155" i="12"/>
  <c r="R143" i="12"/>
  <c r="R133" i="12"/>
  <c r="R127" i="12"/>
  <c r="R115" i="12"/>
  <c r="R113" i="12"/>
  <c r="R91" i="12"/>
  <c r="R79" i="12"/>
  <c r="R72" i="12"/>
  <c r="R64" i="12"/>
  <c r="R59" i="12"/>
  <c r="R35" i="12"/>
  <c r="S35" i="12" s="1"/>
  <c r="E46" i="12"/>
  <c r="D46" i="12"/>
  <c r="S46" i="12"/>
  <c r="F9" i="15"/>
  <c r="F46" i="12"/>
  <c r="C46" i="12" s="1"/>
  <c r="F52" i="12"/>
  <c r="R12" i="12"/>
  <c r="R21" i="12"/>
  <c r="R48" i="12"/>
  <c r="S48" i="12" s="1"/>
  <c r="C52" i="12" l="1"/>
  <c r="F22" i="15" s="1"/>
  <c r="C57" i="12"/>
  <c r="F23" i="15" s="1"/>
  <c r="C30" i="12"/>
  <c r="F16" i="15" s="1"/>
  <c r="D32" i="12"/>
  <c r="F26" i="15"/>
  <c r="S72" i="12"/>
  <c r="R213" i="12"/>
  <c r="S213" i="12" s="1"/>
  <c r="S113" i="12"/>
  <c r="R216" i="12"/>
  <c r="S216" i="12" s="1"/>
  <c r="S133" i="12"/>
  <c r="R219" i="12"/>
  <c r="S219" i="12" s="1"/>
  <c r="S168" i="12"/>
  <c r="R222" i="12"/>
  <c r="S222" i="12" s="1"/>
  <c r="D11" i="12"/>
  <c r="D5" i="12"/>
  <c r="D206" i="12" s="1"/>
  <c r="D178" i="12"/>
  <c r="D223" i="12" s="1"/>
  <c r="D168" i="12"/>
  <c r="D222" i="12" s="1"/>
  <c r="D155" i="12"/>
  <c r="D221" i="12" s="1"/>
  <c r="D143" i="12"/>
  <c r="D220" i="12" s="1"/>
  <c r="D133" i="12"/>
  <c r="D219" i="12" s="1"/>
  <c r="D127" i="12"/>
  <c r="D218" i="12" s="1"/>
  <c r="D115" i="12"/>
  <c r="D217" i="12" s="1"/>
  <c r="D113" i="12"/>
  <c r="D216" i="12" s="1"/>
  <c r="D91" i="12"/>
  <c r="D215" i="12" s="1"/>
  <c r="D79" i="12"/>
  <c r="D214" i="12" s="1"/>
  <c r="D72" i="12"/>
  <c r="D213" i="12" s="1"/>
  <c r="D64" i="12"/>
  <c r="D212" i="12" s="1"/>
  <c r="D59" i="12"/>
  <c r="D211" i="12" s="1"/>
  <c r="D35" i="12"/>
  <c r="E32" i="12"/>
  <c r="R211" i="12"/>
  <c r="S211" i="12" s="1"/>
  <c r="S59" i="12"/>
  <c r="R214" i="12"/>
  <c r="S214" i="12" s="1"/>
  <c r="S79" i="12"/>
  <c r="R217" i="12"/>
  <c r="S217" i="12" s="1"/>
  <c r="S115" i="12"/>
  <c r="R220" i="12"/>
  <c r="S220" i="12" s="1"/>
  <c r="S143" i="12"/>
  <c r="S178" i="12"/>
  <c r="R223" i="12"/>
  <c r="S223" i="12" s="1"/>
  <c r="R209" i="12"/>
  <c r="S209" i="12" s="1"/>
  <c r="F11" i="12"/>
  <c r="C11" i="12" s="1"/>
  <c r="F5" i="12"/>
  <c r="C5" i="12" s="1"/>
  <c r="F178" i="12"/>
  <c r="C178" i="12" s="1"/>
  <c r="F168" i="12"/>
  <c r="C168" i="12" s="1"/>
  <c r="F155" i="12"/>
  <c r="C155" i="12" s="1"/>
  <c r="F143" i="12"/>
  <c r="C143" i="12" s="1"/>
  <c r="F133" i="12"/>
  <c r="C133" i="12" s="1"/>
  <c r="F127" i="12"/>
  <c r="C127" i="12" s="1"/>
  <c r="F115" i="12"/>
  <c r="C115" i="12" s="1"/>
  <c r="F113" i="12"/>
  <c r="C113" i="12" s="1"/>
  <c r="F91" i="12"/>
  <c r="C91" i="12" s="1"/>
  <c r="F79" i="12"/>
  <c r="C79" i="12" s="1"/>
  <c r="F72" i="12"/>
  <c r="C72" i="12" s="1"/>
  <c r="F64" i="12"/>
  <c r="C64" i="12" s="1"/>
  <c r="F59" i="12"/>
  <c r="C59" i="12" s="1"/>
  <c r="F35" i="12"/>
  <c r="C35" i="12" s="1"/>
  <c r="E11" i="12"/>
  <c r="E5" i="12"/>
  <c r="E206" i="12" s="1"/>
  <c r="E178" i="12"/>
  <c r="E223" i="12" s="1"/>
  <c r="E168" i="12"/>
  <c r="E222" i="12" s="1"/>
  <c r="E155" i="12"/>
  <c r="E221" i="12" s="1"/>
  <c r="E143" i="12"/>
  <c r="E220" i="12" s="1"/>
  <c r="E133" i="12"/>
  <c r="E219" i="12" s="1"/>
  <c r="E127" i="12"/>
  <c r="E218" i="12" s="1"/>
  <c r="E115" i="12"/>
  <c r="E217" i="12" s="1"/>
  <c r="E113" i="12"/>
  <c r="E216" i="12" s="1"/>
  <c r="E91" i="12"/>
  <c r="E215" i="12" s="1"/>
  <c r="E79" i="12"/>
  <c r="E214" i="12" s="1"/>
  <c r="E72" i="12"/>
  <c r="E213" i="12" s="1"/>
  <c r="E64" i="12"/>
  <c r="E212" i="12" s="1"/>
  <c r="E59" i="12"/>
  <c r="E211" i="12" s="1"/>
  <c r="E35" i="12"/>
  <c r="F32" i="12"/>
  <c r="C32" i="12" s="1"/>
  <c r="R212" i="12"/>
  <c r="S212" i="12" s="1"/>
  <c r="S64" i="12"/>
  <c r="R215" i="12"/>
  <c r="S215" i="12" s="1"/>
  <c r="S91" i="12"/>
  <c r="R218" i="12"/>
  <c r="S218" i="12" s="1"/>
  <c r="S127" i="12"/>
  <c r="S155" i="12"/>
  <c r="R221" i="12"/>
  <c r="S221" i="12" s="1"/>
  <c r="S5" i="12"/>
  <c r="R206" i="12"/>
  <c r="S206" i="12" s="1"/>
  <c r="R210" i="12"/>
  <c r="S210" i="12" s="1"/>
  <c r="S21" i="12"/>
  <c r="R208" i="12"/>
  <c r="S208" i="12" s="1"/>
  <c r="F19" i="15"/>
  <c r="R2" i="12"/>
  <c r="S2" i="12" s="1"/>
  <c r="R187" i="12"/>
  <c r="S187" i="12" s="1"/>
  <c r="F21" i="12"/>
  <c r="C21" i="12" s="1"/>
  <c r="F48" i="12"/>
  <c r="F12" i="12"/>
  <c r="C12" i="12" s="1"/>
  <c r="D202" i="12"/>
  <c r="D195" i="12"/>
  <c r="E195" i="12"/>
  <c r="E202" i="12"/>
  <c r="R195" i="12"/>
  <c r="S195" i="12" s="1"/>
  <c r="S192" i="12"/>
  <c r="R202" i="12"/>
  <c r="S202" i="12" s="1"/>
  <c r="S198" i="12"/>
  <c r="S12" i="12"/>
  <c r="R17" i="12"/>
  <c r="D21" i="12"/>
  <c r="D208" i="12" s="1"/>
  <c r="D12" i="12"/>
  <c r="D48" i="12"/>
  <c r="D210" i="12" s="1"/>
  <c r="E21" i="12"/>
  <c r="E208" i="12" s="1"/>
  <c r="E48" i="12"/>
  <c r="E210" i="12" s="1"/>
  <c r="E12" i="12"/>
  <c r="C48" i="12" l="1"/>
  <c r="F21" i="15" s="1"/>
  <c r="D17" i="12"/>
  <c r="D207" i="12" s="1"/>
  <c r="E17" i="12"/>
  <c r="E207" i="12" s="1"/>
  <c r="D209" i="12"/>
  <c r="C213" i="12"/>
  <c r="F213" i="12"/>
  <c r="C216" i="12"/>
  <c r="F216" i="12"/>
  <c r="C219" i="12"/>
  <c r="F219" i="12"/>
  <c r="C222" i="12"/>
  <c r="F222" i="12"/>
  <c r="E209" i="12"/>
  <c r="F209" i="12"/>
  <c r="C209" i="12"/>
  <c r="F211" i="12"/>
  <c r="C211" i="12"/>
  <c r="F214" i="12"/>
  <c r="C214" i="12"/>
  <c r="F217" i="12"/>
  <c r="C217" i="12"/>
  <c r="F220" i="12"/>
  <c r="C220" i="12"/>
  <c r="C223" i="12"/>
  <c r="F223" i="12"/>
  <c r="F212" i="12"/>
  <c r="C212" i="12"/>
  <c r="F215" i="12"/>
  <c r="C215" i="12"/>
  <c r="F218" i="12"/>
  <c r="C218" i="12"/>
  <c r="C221" i="12"/>
  <c r="F221" i="12"/>
  <c r="F206" i="12"/>
  <c r="S17" i="12"/>
  <c r="R207" i="12"/>
  <c r="S207" i="12" s="1"/>
  <c r="F210" i="12"/>
  <c r="F208" i="12"/>
  <c r="F17" i="12"/>
  <c r="C17" i="12" s="1"/>
  <c r="F187" i="12"/>
  <c r="C187" i="12" s="1"/>
  <c r="F2" i="12"/>
  <c r="F195" i="12"/>
  <c r="C195" i="12"/>
  <c r="C202" i="12"/>
  <c r="F202" i="12"/>
  <c r="E187" i="12"/>
  <c r="E2" i="12"/>
  <c r="D2" i="12"/>
  <c r="E31" i="15" s="1"/>
  <c r="D187" i="12"/>
  <c r="C210" i="12" l="1"/>
  <c r="C2" i="12"/>
  <c r="E30" i="15" s="1"/>
  <c r="F27" i="15"/>
  <c r="C206" i="12"/>
  <c r="C208" i="12"/>
  <c r="F11" i="15"/>
  <c r="F207" i="12"/>
  <c r="L194" i="12"/>
  <c r="J192" i="12"/>
  <c r="L200" i="12"/>
  <c r="H194" i="12"/>
  <c r="L192" i="12"/>
  <c r="J200" i="12"/>
  <c r="H199" i="12"/>
  <c r="J193" i="12"/>
  <c r="H198" i="12"/>
  <c r="L198" i="12"/>
  <c r="H192" i="12"/>
  <c r="H200" i="12"/>
  <c r="L199" i="12"/>
  <c r="H201" i="12"/>
  <c r="J201" i="12"/>
  <c r="J198" i="12"/>
  <c r="J194" i="12"/>
  <c r="L193" i="12"/>
  <c r="H193" i="12"/>
  <c r="L201" i="12"/>
  <c r="J199" i="12"/>
  <c r="C207" i="12" l="1"/>
  <c r="F6" i="15"/>
  <c r="H202" i="12"/>
  <c r="J202" i="12"/>
  <c r="H195" i="12"/>
  <c r="L202" i="12"/>
  <c r="J195" i="12"/>
  <c r="L195" i="12"/>
</calcChain>
</file>

<file path=xl/sharedStrings.xml><?xml version="1.0" encoding="utf-8"?>
<sst xmlns="http://schemas.openxmlformats.org/spreadsheetml/2006/main" count="38757" uniqueCount="518">
  <si>
    <t>Tarkistuslistat</t>
  </si>
  <si>
    <t>SISÄLLÖN NIMI</t>
  </si>
  <si>
    <t>Alaotsikko</t>
  </si>
  <si>
    <t>Toteutuminen</t>
  </si>
  <si>
    <t xml:space="preserve">Sisältöjen määrä 
</t>
  </si>
  <si>
    <t>Alku pvm</t>
  </si>
  <si>
    <t>Loppu pvm</t>
  </si>
  <si>
    <t>TOTEUTUSTAPA</t>
  </si>
  <si>
    <t>TOIMINTA</t>
  </si>
  <si>
    <t>SISÄLLÖN MUOTO</t>
  </si>
  <si>
    <t>VERKKOSISÄLLÖN MUOTO</t>
  </si>
  <si>
    <t>KOHDERYHMÄN IKÄ</t>
  </si>
  <si>
    <t>Kohderyhmän tyyppi</t>
  </si>
  <si>
    <t>KOHDERYHMÄN LISÄTIETO</t>
  </si>
  <si>
    <t>ALUEELLISUUS</t>
  </si>
  <si>
    <t>Tapahtumakunta</t>
  </si>
  <si>
    <t>Tapahtumapaikka</t>
  </si>
  <si>
    <t>Osallistujien kotipaikkakunta</t>
  </si>
  <si>
    <t>Kesto (min) /tapaaminen</t>
  </si>
  <si>
    <t>Tapahtumien ja tapaamiskertojen kestot yht.</t>
  </si>
  <si>
    <t>Tapaamis-kerrat /osallistuja</t>
  </si>
  <si>
    <t>Kävijämäärä a) lapset</t>
  </si>
  <si>
    <t>Kävijämäärä b) aikuiset</t>
  </si>
  <si>
    <t>Kokonaiskävijämäärä</t>
  </si>
  <si>
    <t>Asiakaskontaktit lapset</t>
  </si>
  <si>
    <t>Asiakaskontaktit aikuiset</t>
  </si>
  <si>
    <t>Asiakaskontaktit yht. (lkm)</t>
  </si>
  <si>
    <t>RAHOITUS</t>
  </si>
  <si>
    <t>Tiedonantaja / vastuuhenkilö</t>
  </si>
  <si>
    <t>LISÄTIETO</t>
  </si>
  <si>
    <t>Kieli</t>
  </si>
  <si>
    <t>Osallisuus ja vuoro-vaikutteisuus</t>
  </si>
  <si>
    <t>Erityisryhmät</t>
  </si>
  <si>
    <t>Kestävä kehitys</t>
  </si>
  <si>
    <t>Verkkosisältö harrastakotona.fi</t>
  </si>
  <si>
    <t>Oma tarkistuslista 1</t>
  </si>
  <si>
    <t>Oma tarkistuslista 2</t>
  </si>
  <si>
    <t>Oma tarkistuslista 3</t>
  </si>
  <si>
    <t>Oma tarkistuslista 4</t>
  </si>
  <si>
    <t>Oma tarkistuslista 5</t>
  </si>
  <si>
    <t>Toteutunut</t>
  </si>
  <si>
    <t>a) Live</t>
  </si>
  <si>
    <t>a) Yleisölle avoin toiminta</t>
  </si>
  <si>
    <t>a) Esitys</t>
  </si>
  <si>
    <t>a) Ei verkkosisältö</t>
  </si>
  <si>
    <t>a) Vauvat ja taaperot (0-3.v)</t>
  </si>
  <si>
    <t>b) Perheet</t>
  </si>
  <si>
    <t>b) Alueellinen</t>
  </si>
  <si>
    <t>a) Avustus lastenkulttuurikeskuksille (OKM)</t>
  </si>
  <si>
    <t>a) Suomi</t>
  </si>
  <si>
    <t>c) Vuorovaikutteinen</t>
  </si>
  <si>
    <t>a) Toiminta soveltuu kaikille</t>
  </si>
  <si>
    <t>a) Sisältö</t>
  </si>
  <si>
    <t>Ei verkkosisältö</t>
  </si>
  <si>
    <t>Valitse yksi</t>
  </si>
  <si>
    <t>b) Työpaja</t>
  </si>
  <si>
    <t>c) Alakouluikäiset (7-12v.)</t>
  </si>
  <si>
    <t>a) Yksilöt</t>
  </si>
  <si>
    <t>a) Osallistava suunnittelu ja toteutus</t>
  </si>
  <si>
    <t>b) Toiminta soveltuu joillekin erityisryhmille</t>
  </si>
  <si>
    <t>b) Materiaalit ja tarvikkeet</t>
  </si>
  <si>
    <t>b) Ruotsi</t>
  </si>
  <si>
    <t>b) Varhaiskasvatusikäiset (0-6v.)</t>
  </si>
  <si>
    <t>c) Toiminta on suunnattu erityisryhmälle</t>
  </si>
  <si>
    <t>d) Huomioitu kokonaisvaltaisesti</t>
  </si>
  <si>
    <t>b) Verkossa</t>
  </si>
  <si>
    <t>c) Videotallenne</t>
  </si>
  <si>
    <t xml:space="preserve">c) Valtakunnallinen </t>
  </si>
  <si>
    <t>d) Aktivoiva</t>
  </si>
  <si>
    <t>a) Tarjottu</t>
  </si>
  <si>
    <t>b) Kulttuurikasvatussuunnitelman sisältö</t>
  </si>
  <si>
    <t>c) Opetusryhmät</t>
  </si>
  <si>
    <t>a) Paikallinen (oma kunta)</t>
  </si>
  <si>
    <t>d) Myyty palvelu</t>
  </si>
  <si>
    <t>e) Yleisötilaisuus</t>
  </si>
  <si>
    <t>h) Useille kohderyhmille</t>
  </si>
  <si>
    <t>c) Harrastamisen Suomen malli</t>
  </si>
  <si>
    <t>b) Pelkkä omarahoitus</t>
  </si>
  <si>
    <t>c) Muu sisältö kouluille/varhaiskasvatukselle</t>
  </si>
  <si>
    <t>OHJEET JA MÄÄRITELMÄT</t>
  </si>
  <si>
    <t>SUOMEN LASTENKULTTUURIKESKUSTEN LIITTO</t>
  </si>
  <si>
    <t>Lihavoitu teksti = pudotusvalikko</t>
  </si>
  <si>
    <r>
      <t xml:space="preserve">Sisältö on tuotannollinen kokonaisuus, joka ilmoitetaan omalle rivilleen. </t>
    </r>
    <r>
      <rPr>
        <sz val="10"/>
        <color rgb="FF000000"/>
        <rFont val="Calibri"/>
        <family val="2"/>
      </rPr>
      <t xml:space="preserve">Voit halutessasi täyttää yhdelle riville saman sisällön useita toteutus-/tapaamiskertoja, jos niiden KAIKKI PAKOLLISET TIEDOT OVAT SAMAT (esim. toistuva kerho, jossa samat osallistujat joka kerta tai työpaja, joka on toteutettu yhden kunnan samanikäisten lasten eri ryhmille). Esim. kokonaista festivaalia useine eri sisältöineen ei voi niputtaa  yhdelle riville. Tämä on tarkoituksenmukaista, jos esitykset ovat eri tahojen tuottamia, esityksiä katsovat eri osallistujaryhmät ja esitysten kävijämäärät ovat suuria. Myös peruuntuneet sisällöt, jossa oli 0 osallistujaa, tilastoidaan omaksi rivikseen, jos se on suunniteltu ja markkinoitu eli siihen on käytetty keskuksen resursseja. Kävijälukuihin merkitään tällöin 0 osallistujaa. Peruuntumisen syy on hyvä merkitä tilastopohjan sarakkeeseen Lisätieto. </t>
    </r>
  </si>
  <si>
    <r>
      <rPr>
        <b/>
        <sz val="11"/>
        <color rgb="FF000000"/>
        <rFont val="Calibri"/>
        <family val="2"/>
      </rPr>
      <t>HUOM!</t>
    </r>
    <r>
      <rPr>
        <sz val="11"/>
        <color rgb="FF000000"/>
        <rFont val="Calibri"/>
        <family val="2"/>
      </rPr>
      <t xml:space="preserve"> Osa sarakkeista (Tapahtumien määrä, Tapaamiskerrat/osallistuja) sisältävät kaavan, joka nopeuttaa taulukon täyttöä. Näihin sarakkeisiin saa kirjata kaavasta poikkeavia tietoja, mutta silloin Excel voi huomauttaa virheestä (solun nurkkaan tulee vihreä kolmio); tästä ei tarvitse välittää, halutessasi voit poistaa huomautuksen valitsemalla "Ohita virhe".</t>
    </r>
  </si>
  <si>
    <t>Pakollinen tieto</t>
  </si>
  <si>
    <t>Vapaaehtoinen tieto</t>
  </si>
  <si>
    <t>Sisältää kaavan Älä KOSKE!</t>
  </si>
  <si>
    <t>Verkkosisällöistä tilastoidaan ne, jotka on tehty tai joiden ylläpitämiseksi on tehty toimenpiteitä ko. tilastointivuonna.</t>
  </si>
  <si>
    <t>Monisisältöisen tapahtuman (esim. festivaali), jonka kävijöitä ei voida eritellä sisältökohtaisesti, sisältöyksikkö on päivä ja se merkitään yleisötapahtumaksi. Jokainen tapahtumapäivä voidaan merkitä omalle rivilleen tai yhtenä rivinä, jolloin sisältöjen määrä on tapahtumapäivien määrä.</t>
  </si>
  <si>
    <t>SARAKE</t>
  </si>
  <si>
    <t>TÄYTTÖOHJE</t>
  </si>
  <si>
    <t>PUDOTUSVALIKOIDEN VAIHTOEHTOJEN MÄÄRITELMÄT, HUOMIOITAVIA ASIOITA JA VINKKEJÄ</t>
  </si>
  <si>
    <r>
      <rPr>
        <sz val="11"/>
        <color rgb="FF000000"/>
        <rFont val="Calibri"/>
        <family val="2"/>
      </rPr>
      <t xml:space="preserve">SISÄLLÖN NIMI-sarakkeessa festivaalin nimi ja Alaotsikko-sarakkeessa yksittäinen ohjelmasisältö tai SISÄLLÖN NIMI-sarakkeessa toimintakonseptin nimi ja Alaotsikko-sarakkeessa yksittäisen sisällön nimi </t>
    </r>
    <r>
      <rPr>
        <sz val="11"/>
        <color rgb="FF000000"/>
        <rFont val="Calibri"/>
        <family val="2"/>
      </rPr>
      <t>→ Saat SISÄLLÖN NIMI -saraketta suodattamalla näkyviin festivaalin/toimintakonseptin kaikkien sisältöjen määrän ja muut tiedot.</t>
    </r>
  </si>
  <si>
    <t xml:space="preserve">Tätä saraketta voi käyttää saman yläotsikon alle sopivien sisältöjen erotteluun ja suodattamisen helpottamiseen. </t>
  </si>
  <si>
    <t>Valitse pudostusvalikosta.</t>
  </si>
  <si>
    <t>Ei osallistujia: Tapahtuma toteutettiin, mutta paikalle ei tullut osallistujia</t>
  </si>
  <si>
    <t>Peruttu: Tapahtuma peruttiin ennen alkamista, mutta siihen oli käytetty merkittävästi resursseja.</t>
  </si>
  <si>
    <t>Alkupäivämäärä</t>
  </si>
  <si>
    <t>Täytä vain jos sisältö kestää useamman kuin yhden päivän.</t>
  </si>
  <si>
    <t>Loppupäivämäärä</t>
  </si>
  <si>
    <t>Täytä sisällön toteutuksen päivämäärä tai useamman päivän kestoisen tapahtuman loppupäivämäärä.</t>
  </si>
  <si>
    <t>Valitse pudotusvalikosta. Mikäli sama sisältö toteutetaan sekä livenä että verkossa, se eritellään kahdelle riville erillisiksi sisällöiksi. Esimerkiksi konsertti, jossa on yleisöä paikalla ja joka myös striimataan, on kaksi eri sisältöä.</t>
  </si>
  <si>
    <t>Valitse pudotusvalikosta. Mikäli sisältöä kuvaa useampi kohta valitse se, 
joka kuvaa sitä parhaiten.</t>
  </si>
  <si>
    <r>
      <t>a)</t>
    </r>
    <r>
      <rPr>
        <sz val="11"/>
        <color rgb="FF000000"/>
        <rFont val="Times New Roman"/>
        <family val="1"/>
      </rPr>
      <t> </t>
    </r>
    <r>
      <rPr>
        <sz val="11"/>
        <color rgb="FF000000"/>
        <rFont val="Calibri"/>
        <family val="2"/>
      </rPr>
      <t>Yleisölle avoin toiminta = Toiminta, jota tarjotaan kaikille avoimena.</t>
    </r>
  </si>
  <si>
    <r>
      <t xml:space="preserve">b) Kulttuurikasvatussuunnitelman sisältö = Kulttuurikasvatussuunitelman sisältö </t>
    </r>
    <r>
      <rPr>
        <sz val="11"/>
        <rFont val="Calibri"/>
        <family val="2"/>
      </rPr>
      <t>tai siihen liittyvä opettajien tai muiden aikuisten koulutus</t>
    </r>
  </si>
  <si>
    <t>c) Muu sisältö kouluille/varhaiskasvatukselle = koululla/varhaiskasvatuksessa tapahtunut sisältö, joka ei ole osa Kulttuurikasvatussuunnitelmaa</t>
  </si>
  <si>
    <t>d) Harrastamisen Suomen malli = Harrastamisen Suomen mallin sisällöt omassa tai toisen organisaation hankkeessa (hankkeen hallinnointi käy ilmi Rahoitus-sarakkeessa)</t>
  </si>
  <si>
    <t>e) Muu harrastustoiminta = Harrastustoiminta, joka ei ole osa Harrastamisen Suomen mallia</t>
  </si>
  <si>
    <t>f) Kulttuurihyvinvointi = Hyvinvointia edistävä kulttuuritoiminta, joka on toteutettu sote-ammattilaisten kanssa, esim. taideterapeuttinen toiminta, taideneuvolat ja muu sote-yhteistyö</t>
  </si>
  <si>
    <t>g) Muu kohdennettu kulttuuri-/taidetoiminta = tietylle, rajatulle kohderyhmälle  suunnattu toiminta, joka ei sovi muiden vaihtoehtojen alle</t>
  </si>
  <si>
    <t>h) Muu = Muu toiminta, joka ei vastaa edellisiä määritelmiä tai sisältää kokonaisuuksia useasta eri määritelmästä.</t>
  </si>
  <si>
    <t>i) Oma määritelmä A = Voit muuttaa tätä vaihtoehtoa "Muuttujat"-välilehdellä</t>
  </si>
  <si>
    <t>j) Oma määritelmä B = Voit muuttaa tätä vaihtoehtoa "Muuttujat"-välilehdellä</t>
  </si>
  <si>
    <t>SISÄLTÖ</t>
  </si>
  <si>
    <t>Valitse pudotusvalikosta ensisijainen sisältö . Mikäli sisältö koostuu useammista osasista, joihin osallistuu eri ryhmät ja joiden tarkat kävijätiedot tiedetään, jaa se useammalle riville. Näin saadaan tilastoitua myös esim. työpajojen  ja esitysten määrää erikseen.</t>
  </si>
  <si>
    <t>a) Esitys = Yksittäinen tapahtuma, jolla on seuraajia</t>
  </si>
  <si>
    <t>b) Työpaja = Ohjaajan vetämä toiminnallinen sisältö, joka tapahtuu yhden yksittäisen kerran tai useita kertoja, muttei ole harrastustoimintaa</t>
  </si>
  <si>
    <t>c) Harrastustoiminta = Toimintaa, joka tapahtuu kohderyhmän 
vapaa-aikana ja on toistuvaa/pitkäkestoista pysyvämmälle ryhmälle suunnattua</t>
  </si>
  <si>
    <t xml:space="preserve">d) Avoin kulttuurikeskustoiminta = Nonstop-tyyppistä toimintaa, johon voi vain kävellä (voi olla myös maksullinen ”alue”). </t>
  </si>
  <si>
    <t>e) Yleisötilaisuus = Yksittäinen yleisötilaisuus, josta seurataan kokonaiskävijämäärää, jota ei voi ilmoittaa jaoteltuna osiin (esitykset, työpajat ja näyttelyt erikseen). Mikäli kävijät voidaan ilmoittaa yksilöidymmin jokaiselle esitykselle, työpajalle jne. tulee ne kirjata omalle rivilleen työpajaksi tai esitykseksi.</t>
  </si>
  <si>
    <t>f) Näyttely = Sisältö, missä esitellään lyhyt- tai pitkäkestoisesti eri taiteenalojen tuotoksia.</t>
  </si>
  <si>
    <t>g) Koulutus = Luento, seminaari tai koulutuskokonaisuus</t>
  </si>
  <si>
    <t>h) Taiteilijatapaaminen = Taiteilijan kohtaamiseen liittyvä sisältö.</t>
  </si>
  <si>
    <t xml:space="preserve">i) Opastus = Ohjaajan vetämä sisältöä, paikkaa, toimintaa tms. esittelevä toiminto, jota ei voi luokitella työpajaksi. Esimerkiksi soitinopastus, näyttelyopastus tai lastenkulttuurikeskuksen toiminnan esittely. </t>
  </si>
  <si>
    <t>j) Ohje tai opetusmateriaali = Ohjeet, oppaat, videotutorialit tms. verkossa tai fyysiset lainattavat/vuokrattavat materiaalit, joiden käyttäjämääriä on mahdollista seurata</t>
  </si>
  <si>
    <t>k) Jokin muu = Muu sisältö, joka ei vastaa edellisiä määritelmiä. HUOM! Tätä vaihtoehtoa käytetään vain siinä tapauksessa, jos muut sisältökategoriat eivät kuvaa palvelua tai mitään sen osia.</t>
  </si>
  <si>
    <t>Valitse pudotusvalikosta, jos kyseessä on verkkosisältö.</t>
  </si>
  <si>
    <t>a) Ei verkkosisältö = Valikon oletusarvo valmiilla riveillä (kopioi lisätyille riveille)</t>
  </si>
  <si>
    <t>b) Teksti (esim. PDF-tiedosto) = Verkosta ladattava tekstitiedosto (esim. menetelmäopas)</t>
  </si>
  <si>
    <t xml:space="preserve">c) Videotallenne </t>
  </si>
  <si>
    <t>d) Videostriimaus = Reaaliaikaisesti esitetty videointi</t>
  </si>
  <si>
    <t>e) Verkkotapaaminen = Teamsin, Zoomin tms. välityksellä toteutettava työpaja, koulutus tms.</t>
  </si>
  <si>
    <t>f) Verkkosivu</t>
  </si>
  <si>
    <t>g) Muu = Muu verkkosisältö, joka ei vastaa edellisiä määritelmiä</t>
  </si>
  <si>
    <t>h) Oma määritelmä A = Voit muuttaa tätä vaihtoehtoa "Muuttujat"-välilehdellä</t>
  </si>
  <si>
    <t>i) Oma määritelmä B = Voit muuttaa tätä vaihtoehtoa "Muuttujat"-välilehdellä</t>
  </si>
  <si>
    <t>j) Oma määritelmä C = Voit muuttaa tätä vaihtoehtoa "Muuttujat"-välilehdellä</t>
  </si>
  <si>
    <t>k) Oma määritelmä D = Voit muuttaa tätä vaihtoehtoa "Muuttujat"-välilehdellä</t>
  </si>
  <si>
    <t>Valitse pudotusvalikosta ensisijainen kohderyhmä lasten iän mukaan. Valitse aikuiset/ikäihmiset silloin kun sisältö vain ko. kohderyhmälle.</t>
  </si>
  <si>
    <t>d) Nuoret (13-17v.)</t>
  </si>
  <si>
    <t>e) Nuoret aikuiset (18-29v.)</t>
  </si>
  <si>
    <t>f) Aikuiset</t>
  </si>
  <si>
    <t>g) Ikäihmiset</t>
  </si>
  <si>
    <t>i) Useille kohderyhmille</t>
  </si>
  <si>
    <t>i) Oma kohderyhmä A</t>
  </si>
  <si>
    <t>j) Oma kohderyhmä B</t>
  </si>
  <si>
    <t>k) Oma kohderyhmä C</t>
  </si>
  <si>
    <t>KOHDERYHMÄN TYYPPI</t>
  </si>
  <si>
    <t>Valitse pudotusvalikosta, millaisena yksikkönä sisältöön on osallistuttu</t>
  </si>
  <si>
    <t>d) Muut ryhmät</t>
  </si>
  <si>
    <t>Valitse pudotusvalikosta se alueellisuus, jolle sisältö on pääasiallisesti suunnattu, tiedotettu ja markkinoitu.</t>
  </si>
  <si>
    <t>b) Alueellinen = maakunta tai usemmasta lähekkäin olevasta kunnasta muodostuva alue</t>
  </si>
  <si>
    <t>d) Kansainvälinen</t>
  </si>
  <si>
    <t>Kunnan nimi, jossa sisältö on toteutettu. Mikäli sisältö on toteutettu verkossa, eikä osallistujien sijaintia voida määritellä, kirjaa "Verkossa" (tai halutessasi tarkemmin ko. kanava, kuten YouTube, Teams tms.)</t>
  </si>
  <si>
    <t>Rytökyttylän kirjasto / Päiväkoti Pörriäinen / Itsenäisyyden puisto</t>
  </si>
  <si>
    <t>Tarvittaessa voi kirjata useampia kuntia samalle riville</t>
  </si>
  <si>
    <t>Kesto (min) / tapaaminen</t>
  </si>
  <si>
    <t>KAAVAN SISÄLTÄVÄ SARAKE: Laskee automaattisesti. ÄLÄ KOSKE!</t>
  </si>
  <si>
    <t>Tapaamiskerrat / osallistuja</t>
  </si>
  <si>
    <r>
      <t xml:space="preserve">KAAVAN SISÄLTÄVÄ SARAKE: </t>
    </r>
    <r>
      <rPr>
        <b/>
        <sz val="11"/>
        <rFont val="Calibri"/>
        <family val="2"/>
        <scheme val="major"/>
      </rPr>
      <t>Merkitse tapaamiskertojen määrä vain, jos kyseessä on useamman kuin yhden tapaamiskerran kokonaisuus</t>
    </r>
    <r>
      <rPr>
        <sz val="11"/>
        <rFont val="Calibri"/>
        <family val="2"/>
        <scheme val="major"/>
      </rPr>
      <t>. Sarakkeen soluun täyttyy automaattisesti "1", kun NIMI-sarakkeessa on tekstiä ja Toteutuminen-sarakkeessa on "Toteutunut" ja "0", kun Toteutuminen-sarakkeessa on "Ei osallistujia" tai "Peruttu".</t>
    </r>
  </si>
  <si>
    <t>KAAVAN SISÄLTÄVÄ SARAKE: Laskee automaattisesti yhteen osallistuneet lapset ja aikuiset. ÄLÄ KOSKE!</t>
  </si>
  <si>
    <t>Asiakaskontakti (lkm)</t>
  </si>
  <si>
    <t>KAAVAN SISÄLTÄVÄ SARAKE: Laskee automaattisesti yhteen kaikkien tapaamiskertojen osallistuneet lapset ja aikuiset. ÄLÄ KOSKE!</t>
  </si>
  <si>
    <t>Valitse pudostusvalikosta. Millä toiminta on rahoitettu. Rahoitus sisältää aina myös omarahoitusosuuden, vaikka se olisi nimetty ulkopuolisen rahoittajan mukaan. Keskus voi nimetä rahoituskanavia (RAHOITUS A-E) myös oman tarpeensa mukaan ja esimerkiksi käyttää tätä ominaisuutta eri hankkeiden tilastojen seurantaan. Muutoksia voi tehdä Yhteenveto toiminta- välilehden A-sarakkeessa.</t>
  </si>
  <si>
    <t>c) Harrastamisen Suomen malli = Keskuksen itse hallinnoima hanke</t>
  </si>
  <si>
    <t>d) Myyty palvelu = Muun organisaaton keskukselta ostama palvelu</t>
  </si>
  <si>
    <t>e) RAHOITUS A</t>
  </si>
  <si>
    <t>f) RAHOITUS B</t>
  </si>
  <si>
    <t>g) RAHOITUS C</t>
  </si>
  <si>
    <t>h) RAHOITUS D</t>
  </si>
  <si>
    <t>i) RAHOITUS E</t>
  </si>
  <si>
    <t>Yksi tai useampi henkilö, joka voi tarvittaessa antaa toiminnasta lisätietoja. Esim. tuottaja ja/tai taidekasvattaja</t>
  </si>
  <si>
    <t>Tähän sarakkeeseen voi kirjata mitä tahansa lisätietoja, esim. toiminnan peruuntumisen syy/kävijämäärä perustuu arvioon</t>
  </si>
  <si>
    <t>Tarkistuslistat (kaikki vapaaehtoisia)</t>
  </si>
  <si>
    <t>KIELI</t>
  </si>
  <si>
    <t>Valitse pudotusvalikosta. Keskus voi nimetä kieliä (Muu A-E) myös oman tarpeensa mukaan. Muutoksia voi tehdä Yhteenveto toiminta- välilehden A-sarakkeessa.</t>
  </si>
  <si>
    <t>c) Saame</t>
  </si>
  <si>
    <t>d) Englanti</t>
  </si>
  <si>
    <t>e) Venäjä</t>
  </si>
  <si>
    <t>f) Viittomakieli</t>
  </si>
  <si>
    <t>g) Kaksi- tai useampikielinen</t>
  </si>
  <si>
    <t>h) Muu A</t>
  </si>
  <si>
    <t>i) Muu B</t>
  </si>
  <si>
    <t>j) Muu C</t>
  </si>
  <si>
    <t>k) Muu D</t>
  </si>
  <si>
    <t>Osallisuus ja vuorovaikutteisuus</t>
  </si>
  <si>
    <t>Valitse pudotusvalikosta</t>
  </si>
  <si>
    <t>b) Osallistava suunnittelu</t>
  </si>
  <si>
    <t>Esitys, jonka käsikirjoitukseen tai muuhun sisältöön yleisö on voinut vaikuttaa etukäteen, mutta ei ole aktiivisena toimijana esitystilanteessa.</t>
  </si>
  <si>
    <t>Työpajat / osallistavat esitykset / verkkotyöpajat, -koulutukset esim. Teamsin, Zoomin tms. välityksellä</t>
  </si>
  <si>
    <t>Videotutorialit / muut ohjeet / toiminnallinen näyttely, jossa  ei ole henkilökunnan ohjausta</t>
  </si>
  <si>
    <t>e) Passiivinen</t>
  </si>
  <si>
    <t>f) Oma määritelmä B</t>
  </si>
  <si>
    <t>g) Oma määritelmä C</t>
  </si>
  <si>
    <t>h) Oma määritelmä D</t>
  </si>
  <si>
    <t>i) Oma määritelmä E</t>
  </si>
  <si>
    <t>j) Oma määritelmä F</t>
  </si>
  <si>
    <t>k) Oma määritelmä G</t>
  </si>
  <si>
    <t>d) Toiminta ei ole suunnattu erityisryhmille</t>
  </si>
  <si>
    <t>e) Oma määritelmä A</t>
  </si>
  <si>
    <t>Sisältö = Toiminnan sisältö käsittelee yhtä tai useampaa kestävän kehityksen osa-aluetta ja sen tarkoitus on kehittää osallistujien tietoisuutta ja toimintaa kestävän kehityksen arvojen mukaisesti.</t>
  </si>
  <si>
    <t>Esitys, työpaja tms. joka käsittelee esim. ympäristönsuojelua, kierrätystä, tasa-arvoa, tunnetaitoja tai kulttuuriperintöä.</t>
  </si>
  <si>
    <t>Materiaalit ja tarvikkeet = Käytettävien materiaalien ja tarvikkeiden hankinnassa on laajasti huomioitu ympäristöystävällisyys / käytetään pääasiassa kierrätysmateriaaleja / toiminta on aineetonta</t>
  </si>
  <si>
    <t>Taidetyöpaja, jossa käytetään kierrätysmateriaaleja ja/tai muuten ympäristöystävällisiä materiaaleja.  Tanssi-/draamatyöpaja, jossa ei käytetä materiaaleja lainkaan.</t>
  </si>
  <si>
    <t xml:space="preserve">Matkustaminen = Matkustaminen on minimoitu </t>
  </si>
  <si>
    <t>Toiminta on viety ryhmän luokse, vain ohjaaja(t) matkustaa / toteutettu verkossa / ryhmä(t) matkustanut julkisilla kulkuneuvoilla, kävellen tai pyöräillen</t>
  </si>
  <si>
    <t>Huomioitu kokonaisvaltaisesti = Vähintään kaksi em. vaihtoehdoista toteutuu</t>
  </si>
  <si>
    <t>Tarjottu = Verkkosisältöä on tarjottu harrastakotona.fi-sivustolle</t>
  </si>
  <si>
    <t>Ei tarjottu = Verkkosisältöä ei ole tarjottu harrastakotona.fi-sivustolle</t>
  </si>
  <si>
    <t>Ei sovellu = Verkkosisältö ei vastaa harrastakotona.fi-sivuston sisältövaatimuksia</t>
  </si>
  <si>
    <t>d) Ei verkkosisältö</t>
  </si>
  <si>
    <t>Oma tarkistuslista 1-5</t>
  </si>
  <si>
    <t>Näihin sarakkeisiin voi itse tehdä omia tarkistuslistoja tarpeen mukaan. Voit nimetä sarakkeita ja pudotusvalikkojen vaihtoehtoja "Muuttujat"-välilehdellä, nimeä sarake myös "Toiminta"-välilehdellä.</t>
  </si>
  <si>
    <t>CASE-esimerkkejä</t>
  </si>
  <si>
    <t>Some-sisällöt</t>
  </si>
  <si>
    <t>Kiertue-esitykset</t>
  </si>
  <si>
    <t>Näyttelyt</t>
  </si>
  <si>
    <t>Tilastoinnin tarkoitus, tavoitteet, toimittaminen ja kerääminen</t>
  </si>
  <si>
    <t>Tilastoinnin tarkoitus ja tavoitteet</t>
  </si>
  <si>
    <r>
      <t xml:space="preserve">Tilastoinnin tarkoitus on tuottaa </t>
    </r>
    <r>
      <rPr>
        <b/>
        <sz val="12"/>
        <color theme="1"/>
        <rFont val="Calibri"/>
        <family val="2"/>
        <scheme val="minor"/>
      </rPr>
      <t>yhteismitallista ja vertailukelpoista tietoa</t>
    </r>
    <r>
      <rPr>
        <sz val="12"/>
        <color theme="1"/>
        <rFont val="Calibri"/>
        <family val="2"/>
        <scheme val="minor"/>
      </rPr>
      <t xml:space="preserve"> Suomen lastenkulttuurikeskusten liiton ja sen jäsenkeskusten toiminnasta. Tavoitteisiin pyritään yhteisesti sovituilla käsitteillä ja aikatauluilla. Tilastointi palvelee Suomen lastenkulttuurikeskusten liittoa, sen jäseniä, rahoittajia, tutkimusta, Tilastokeskusta ja medioita.</t>
    </r>
  </si>
  <si>
    <t>Tilastoinnin toimittaminen</t>
  </si>
  <si>
    <t>Uusi tilastointimalli tulee käyttöön vuoden 2022 alusta seuraavan viiden vuoden ajaksi. Tilastointi toimitetaan liittoon jatkossa vuosittain verkkolomakkeella. Vuosittainen palautuspäivämäärä on 28.2.</t>
  </si>
  <si>
    <t>Tilastoinnin kerääminen</t>
  </si>
  <si>
    <r>
      <t>Tilastojen keräämiseen on jäsenille luotu kaksi vaihtoehtoisesta taulukkopohjaa. Pohjat on toteutettu siten, että verkkolomakkeella kysyttävät tiedot on mahdollista saada niistä suoraan (</t>
    </r>
    <r>
      <rPr>
        <i/>
        <sz val="12"/>
        <color theme="1"/>
        <rFont val="Calibri"/>
        <family val="2"/>
        <scheme val="minor"/>
      </rPr>
      <t>Tiedot liitolle</t>
    </r>
    <r>
      <rPr>
        <sz val="12"/>
        <color theme="1"/>
        <rFont val="Calibri"/>
        <family val="2"/>
        <scheme val="minor"/>
      </rPr>
      <t xml:space="preserve"> –välilehti). Suppeampi pohja avustaa pelkästään liitolle lähetettävien tietojen keruussa, kun toinen pohja tarjoaa samalla laadukkaan ja mukautuvan työkalun oman keskuksen toiminnan organisointiin, jäsentämiseen ja tiedonkeruuseen.</t>
    </r>
  </si>
  <si>
    <t>Taulukkopohjien käyttö on jäsenkeskuksille kuitenkin vapaaehtoista ja tarvittavat tiedot verkkolomaketta varten voi kerätä myös muilla keinoin.</t>
  </si>
  <si>
    <t xml:space="preserve">LASTENKULTTUURIKESKUKSEN TOIMINTARESURSSIT </t>
  </si>
  <si>
    <t>1. Toiminta</t>
  </si>
  <si>
    <t>Toteutuneet sisällöt</t>
  </si>
  <si>
    <t>Asiakaskontaktit</t>
  </si>
  <si>
    <t>Suomen Lastenkulttuurikeskusten liiton pyytämä tieto (Surveypal)</t>
  </si>
  <si>
    <t>Muu tieto</t>
  </si>
  <si>
    <t>Tiedot keskuksesta edelliseltä kokonaiselta vuodelta</t>
  </si>
  <si>
    <t>d) Harrastamisen Suomen malli</t>
  </si>
  <si>
    <t xml:space="preserve">e) Muu </t>
  </si>
  <si>
    <t>Keskuksen yhteystiedot</t>
  </si>
  <si>
    <t>Keskuksen nimi</t>
  </si>
  <si>
    <t>2. Sisältö</t>
  </si>
  <si>
    <t>Tilastoinnista vastaavan henkilön nimi</t>
  </si>
  <si>
    <t>Tilastoinnista vastaavan henkilön sähköpostiosoite</t>
  </si>
  <si>
    <t>c) Harrastustoiminta</t>
  </si>
  <si>
    <t>d) Avoin kulttuurikeskustoiminta</t>
  </si>
  <si>
    <t xml:space="preserve">Tilat (m2) </t>
  </si>
  <si>
    <t>a) toimintatilat</t>
  </si>
  <si>
    <t>f) Näyttely</t>
  </si>
  <si>
    <t>b) toimistotilat</t>
  </si>
  <si>
    <t>g) Koulutus</t>
  </si>
  <si>
    <t>h) Muu</t>
  </si>
  <si>
    <t>Rahoitus (€)</t>
  </si>
  <si>
    <t>a) valtiolta</t>
  </si>
  <si>
    <t>3. Kohderyhmä</t>
  </si>
  <si>
    <t>b) kunnalta/kunnilta</t>
  </si>
  <si>
    <t>a) Alle kouluikäiset, 0-6 vuotiaat</t>
  </si>
  <si>
    <t>c) muut avustukset</t>
  </si>
  <si>
    <t>b) Alakouluikäiset n. 7–12-vuotiaat</t>
  </si>
  <si>
    <t>d) toiminnan tuotot / omarahoitus</t>
  </si>
  <si>
    <t>c) Nuoret n. 13–18-vuotiaat</t>
  </si>
  <si>
    <t>4. Kustannukset (€)</t>
  </si>
  <si>
    <t>d) Aikuiset</t>
  </si>
  <si>
    <t>a) Henkilöstökulut sivukuluineen</t>
  </si>
  <si>
    <t>e) Useat kohderyhmät</t>
  </si>
  <si>
    <t>b) Tila- ja kiinteistökulut</t>
  </si>
  <si>
    <t>c) Muut kulut</t>
  </si>
  <si>
    <t>4. Toteutustapa (lkm)</t>
  </si>
  <si>
    <t>d) Subventoidut kulut</t>
  </si>
  <si>
    <t>Livetoiminta</t>
  </si>
  <si>
    <t>Verkkosisältö</t>
  </si>
  <si>
    <t>Henkilöstö</t>
  </si>
  <si>
    <t>a) Henkilötyövuodet (htv)</t>
  </si>
  <si>
    <t>5. Asiakaskontaktien määrä (lkm)</t>
  </si>
  <si>
    <t>palkallinen henkilöstö</t>
  </si>
  <si>
    <t>Kaikki yhteensä</t>
  </si>
  <si>
    <t>Taidetestaajat-koordinaatio</t>
  </si>
  <si>
    <t>Lasten määrä</t>
  </si>
  <si>
    <t>ostopalveluhenkilöstö</t>
  </si>
  <si>
    <t xml:space="preserve">palkaton henkilöstö </t>
  </si>
  <si>
    <t>henkilötyövuodet yhteensä</t>
  </si>
  <si>
    <t>b) Nuppiluku (lkm)</t>
  </si>
  <si>
    <t>ostopalvelu henkilöstö</t>
  </si>
  <si>
    <t>c) Nimike/ammattiryhmät (lkm)</t>
  </si>
  <si>
    <t>taiteilija/taidekasvattaja</t>
  </si>
  <si>
    <t>tuotanto/hallinnollinen henkilökunta</t>
  </si>
  <si>
    <t>muu mikä?</t>
  </si>
  <si>
    <t>Keskuksen perustamisvuosi</t>
  </si>
  <si>
    <t>Keskus liittynyt Suomen lastenkulttuurikeskusten liittoon</t>
  </si>
  <si>
    <t>Keskusken organisaatiomuoto</t>
  </si>
  <si>
    <t xml:space="preserve">Onko keskuksessa käytössä jokin kestävän kehityksen sertifikaatti ja/tai oma suunnitelma, ohjeistus tai strategia? </t>
  </si>
  <si>
    <t>Pudotusvalikko</t>
  </si>
  <si>
    <t xml:space="preserve">Onko keskuksessa käytössä Saavutettava taideharrastus -merkki? </t>
  </si>
  <si>
    <t>Pääasiallinen toiminta-alue</t>
  </si>
  <si>
    <t>Kansainvälinen toiminta</t>
  </si>
  <si>
    <t>Onko keskuksella ollut tilastointivuonna kansainvälistä toimintaa?</t>
  </si>
  <si>
    <t>Jos kyllä, missä maassa/maissa?</t>
  </si>
  <si>
    <t>LASTENKULTTUURIN TOIMINTAKENTTÄ</t>
  </si>
  <si>
    <t>Tiedot toiminta-alueesta tilastointivuodelta</t>
  </si>
  <si>
    <t>Lasten määrä (alle 18v.) (lkm) alueella</t>
  </si>
  <si>
    <t>Suomen kunnat, joissa keskus toteutti toimintaa</t>
  </si>
  <si>
    <t>VINKKI: Klikkaamalla suodatinpainiketta TOIMINTA-välilehden Tapahtumakunta-sarakkeesta saat näkyviin listan kunnista, joissa teillä on ollut toimintaa.</t>
  </si>
  <si>
    <r>
      <t>a)</t>
    </r>
    <r>
      <rPr>
        <sz val="7"/>
        <color rgb="FF000000"/>
        <rFont val="Times New Roman"/>
        <family val="1"/>
      </rPr>
      <t xml:space="preserve">      </t>
    </r>
    <r>
      <rPr>
        <sz val="11"/>
        <color rgb="FF000000"/>
        <rFont val="Calibri"/>
        <family val="2"/>
      </rPr>
      <t>Ydintoiminta-alue (nimeä kunnat)</t>
    </r>
  </si>
  <si>
    <r>
      <t>b)</t>
    </r>
    <r>
      <rPr>
        <sz val="7"/>
        <color rgb="FF000000"/>
        <rFont val="Times New Roman"/>
        <family val="1"/>
      </rPr>
      <t xml:space="preserve">      </t>
    </r>
    <r>
      <rPr>
        <sz val="11"/>
        <color rgb="FF000000"/>
        <rFont val="Calibri"/>
        <family val="2"/>
      </rPr>
      <t>Maakuntataso (nimeä maakunta/kunnat)</t>
    </r>
  </si>
  <si>
    <r>
      <t>c)</t>
    </r>
    <r>
      <rPr>
        <sz val="7"/>
        <color rgb="FF000000"/>
        <rFont val="Times New Roman"/>
        <family val="1"/>
      </rPr>
      <t xml:space="preserve">       </t>
    </r>
    <r>
      <rPr>
        <sz val="11"/>
        <color rgb="FF000000"/>
        <rFont val="Calibri"/>
        <family val="2"/>
      </rPr>
      <t>Valtakunnallinen (nimeä kunnat/alueet)</t>
    </r>
  </si>
  <si>
    <t>LASTENKULTTUURIKESKUKSEN TOIMINTA (Minimitilastointi, tästä tiedot Surveypaliin)</t>
  </si>
  <si>
    <t>Toteutuneet sisällöt (lkm)</t>
  </si>
  <si>
    <t>Asiakas-kontaktit kaikki yhteensä (lkm)</t>
  </si>
  <si>
    <t>Asiakas-kontaktit lapset ja aikuiset yht. (lkm)</t>
  </si>
  <si>
    <t>Sisältö prosenttia (%) toteutuneista</t>
  </si>
  <si>
    <t>Tot. % suunnitelluista</t>
  </si>
  <si>
    <t>Ei osallistujia -tapahtumat (lkm)</t>
  </si>
  <si>
    <t>Ei osallistujia % suunnitelluista</t>
  </si>
  <si>
    <t>Perutut tapahtumat (lkm)</t>
  </si>
  <si>
    <t>Peruttu % suunnitelluista</t>
  </si>
  <si>
    <t>Tot. Tapahtumien kestot min. yht.</t>
  </si>
  <si>
    <t>Tot. Tapaamiskerrat yht.</t>
  </si>
  <si>
    <t>Kesto (min) / tapaaminen KA</t>
  </si>
  <si>
    <t>Kokonais-kävijämäärä</t>
  </si>
  <si>
    <t>KA kokonais-kävijämäärä /tapahtuma (lkm)</t>
  </si>
  <si>
    <t>YHTEENSÄ</t>
  </si>
  <si>
    <t>JAOTELTUNA TOTEUTUSTAVAN MUKAAN</t>
  </si>
  <si>
    <t>JAOTELTUNA TOIMINTAOTSIKON MUKAAN</t>
  </si>
  <si>
    <t>Muut (e-j) yht.</t>
  </si>
  <si>
    <t>JAOTELTUNA SISÄLLÖN MUODON MUKAAN</t>
  </si>
  <si>
    <t>Muut (h-k) yht.</t>
  </si>
  <si>
    <t>JAOTELTUNA VERKKOSISÄLLÖN MUODON MUKAAN</t>
  </si>
  <si>
    <t>JAOTELTUNA KOHDERYHMÄN IÄN MUKAAN</t>
  </si>
  <si>
    <t>Alle kouluikäiset yhteensä</t>
  </si>
  <si>
    <t>Aikuiset yhteensä</t>
  </si>
  <si>
    <t>Useille kohderyhmille ja omat kohderyhmät yht.</t>
  </si>
  <si>
    <t>JAOTELTUNA KOHDERYHMÄN TYYPIN MUKAAN</t>
  </si>
  <si>
    <t>JAOTELTUNA ALUEEN MUKAAN</t>
  </si>
  <si>
    <t>JAOTELTUNA RAHOITUKSEN MUKAAN</t>
  </si>
  <si>
    <t>JAOTELTUNA KIELEN MUKAAN</t>
  </si>
  <si>
    <t>JAOTELTUNA OSALLISUUDEN JA VUOROVAIKUTUKSEN MUKAAN</t>
  </si>
  <si>
    <t>JAOTELTUNA SUHTEESSA ERITYISRYHMIIN</t>
  </si>
  <si>
    <t>JAOTELTUNA SUHTEESSA KESTÄVÄÄN KEHITYKSEEN</t>
  </si>
  <si>
    <t>JAOTELTUNA SUHTEESSA HARRASTAKOTONA.FI</t>
  </si>
  <si>
    <t>JAOTELTUNA VUOSIKOLMANNEKSEN MUKAAN</t>
  </si>
  <si>
    <t>1. kolmannes, 1.1.-30.4.</t>
  </si>
  <si>
    <t>2. kolmannes, 1.5.-31.8.</t>
  </si>
  <si>
    <t>3. kolmannes, 1.9.-31.12.</t>
  </si>
  <si>
    <t>yht.</t>
  </si>
  <si>
    <t>JAOTELTUNA VUOSINELJÄNNEKSEN MUKAAN</t>
  </si>
  <si>
    <t>1. neljännes, 1.1.-31.3.</t>
  </si>
  <si>
    <t>2. neljännes 1.4.-30.6.</t>
  </si>
  <si>
    <t>3. neljännes, 1.7.-30.9.</t>
  </si>
  <si>
    <t>4. neljännes 1.10.-31.12.</t>
  </si>
  <si>
    <t>Check point (kategoriat yht.)</t>
  </si>
  <si>
    <t>Tässä taulukossa pitäisi olla sarakkeissa samat summat kuin YHTEENSÄ-riveillä. Jos summa poikkeaa, TOIMINTA-välilehdeltä puuttuu valinta yhdeltä tai useammalta riviltä.</t>
  </si>
  <si>
    <t>Pudotusvalikoiden tekstit</t>
  </si>
  <si>
    <t>Älä muuta valkoisissa soluissa olevia tekstejä!</t>
  </si>
  <si>
    <t>Sinisissä soluissa olevia tekstejä voi muuttaa. Jätä kuitenkin tekstin alkuun kirjain ja sulku, muuten yhteenvetolomake ei ymmärrä pudotusvalikkoja. Eli: kirjain, sulku, välilyönti, oma tekstisi.</t>
  </si>
  <si>
    <t>Voit myös rakentaa omia pudotusvalikkoja harmaalla rajatun alueen ulkopuolelle. Ohjeet pudotusvalikoiden tekemiseen välilehdellä "Excel for dummies".</t>
  </si>
  <si>
    <t>Toteutustapa</t>
  </si>
  <si>
    <t>Toiminta</t>
  </si>
  <si>
    <t>Sisällön muoto</t>
  </si>
  <si>
    <t>Verkkosisällön muoto</t>
  </si>
  <si>
    <t>Ei osallistujia</t>
  </si>
  <si>
    <t>b) Teksti (esim. PDF-tiedosto)</t>
  </si>
  <si>
    <t>Peruttu</t>
  </si>
  <si>
    <t>d) Videostriimaus</t>
  </si>
  <si>
    <t>e) Verkkotapaaminen</t>
  </si>
  <si>
    <t>e) Muu harrastustoiminta</t>
  </si>
  <si>
    <t>f) Kulttuurihyvinvointi</t>
  </si>
  <si>
    <t xml:space="preserve">g) Muu </t>
  </si>
  <si>
    <t xml:space="preserve">g) Muu kohdennettu kulttuuri-/taidetoiminta </t>
  </si>
  <si>
    <t>h) Oma määritelmä A</t>
  </si>
  <si>
    <t>h) Taiteilijatapaaminen</t>
  </si>
  <si>
    <t>i) Oma määritelmä B</t>
  </si>
  <si>
    <t>i) Oma määritelmä A</t>
  </si>
  <si>
    <t>i) Opastus</t>
  </si>
  <si>
    <t>j) Oma määritelmä C</t>
  </si>
  <si>
    <t>j) Oma määritelmä B</t>
  </si>
  <si>
    <t>j) Ohje tai opetusmateriaali</t>
  </si>
  <si>
    <t>k) Oma määritelmä D</t>
  </si>
  <si>
    <t>k) Jokin muu</t>
  </si>
  <si>
    <t>Kohderyhmän ikä</t>
  </si>
  <si>
    <t>Alueellisuus</t>
  </si>
  <si>
    <t>Rahoitus</t>
  </si>
  <si>
    <t>Kyllä</t>
  </si>
  <si>
    <t>Ei</t>
  </si>
  <si>
    <t>b) Ei tarjottu</t>
  </si>
  <si>
    <t>c) Matkustaminen</t>
  </si>
  <si>
    <t>c) Ei sovellu</t>
  </si>
  <si>
    <t>a)</t>
  </si>
  <si>
    <t>b)</t>
  </si>
  <si>
    <t>c)</t>
  </si>
  <si>
    <t>d)</t>
  </si>
  <si>
    <t>e)</t>
  </si>
  <si>
    <t>f)</t>
  </si>
  <si>
    <t>g)</t>
  </si>
  <si>
    <t>h)</t>
  </si>
  <si>
    <t>i)</t>
  </si>
  <si>
    <t>j)</t>
  </si>
  <si>
    <t>Yleisohjeita Excelin käyttöön</t>
  </si>
  <si>
    <t>Sisällys</t>
  </si>
  <si>
    <t xml:space="preserve">A. Rivien ja sarakkeiden lisääminen </t>
  </si>
  <si>
    <t>rivi 13</t>
  </si>
  <si>
    <t>B. Rivien ja sarakkeiden poistaminen</t>
  </si>
  <si>
    <t>rivi 20</t>
  </si>
  <si>
    <t>C. Sarakkeiden ja rivien piilottaminen</t>
  </si>
  <si>
    <t>rivi 27</t>
  </si>
  <si>
    <t>D. Tietojen kopiointi</t>
  </si>
  <si>
    <t>rivi 32</t>
  </si>
  <si>
    <t>E. Tietojen suodattaminen ja lajittelu</t>
  </si>
  <si>
    <t>rivi 41</t>
  </si>
  <si>
    <t>F. Tietojen suodattaminen ja lajittelu</t>
  </si>
  <si>
    <t>rivi 45</t>
  </si>
  <si>
    <t>G. Pudotusvalikon tekeminen</t>
  </si>
  <si>
    <t>rivi 56</t>
  </si>
  <si>
    <t>H. Taulukon suojauksen poistaminen</t>
  </si>
  <si>
    <t>rivi 64</t>
  </si>
  <si>
    <t>A. Rivien ja sarakkeiden lisääminen</t>
  </si>
  <si>
    <t>TOIMINTA-välilehdellä kannataa aina olla valmiina tyhjiä rivejä tulevia sisältöjä varten. Suositeltavin tapa on lisätä rivejä alueelle, johon ei ole vielä täytetty toimintatietoja.</t>
  </si>
  <si>
    <t xml:space="preserve">1. Vie kursori taulukossa siihen kohtaan mihin haluat lisätä rivin tai sarakkeen (uusi rivi tulee valitsemasi paikan yläpuolelle ja uusi sarake vasemmalle). </t>
  </si>
  <si>
    <t>Saat lisättyä useita rivejä kerrallaan maalaamalla niin monta riviä, kuin haluat uusia rivejä. Riittää että teet tämän yhden sarakkeen alueella. Useiden sarakkeiden lisääminen toimii vastaavalla tavalla.</t>
  </si>
  <si>
    <t>HUOM! Rivejä lisättäessä taulukon kaavat ja pudotusvalikot kopioituvat uusille riveille, mutta pudotusvalikkojen oletustekstit (esim. "Valitse yksi") eivät näy lisätyillä riveillä. Voit halutetaasai kopioida valikoiden oletustekstit valmiilta riviltä, johon ei ole vielä täytetty sisältötietoja. (ks. Tietojen kopiointi).</t>
  </si>
  <si>
    <t xml:space="preserve">Baby-lakanasta saa poistaa ainoastaan mahdollisesti itse lisättyjä turhia sarakkeita. Isosta lakanasta voi lisäksi poistaa tarpeettomana pitämiään, vapaaehtoisesti täytettäviä (vaaleamman vihreät) sarakkeita. Rivien poistaminen voi olla tarpeellista esim. tilateissa, joissa sama sisältö on täytetty vahingossa useampaan kertaan tai alustavasti suunniteltu sisältö ei toteudukaan (huom. eri asia kuin "Ei osallistujia" tai "Peruttu") </t>
  </si>
  <si>
    <t>1. Klikkaa poistettavan rivin numeroa (harmaalla pohjalla vasemmalla) / sarakkeen kirjainta (ylhäällä) -&gt; koko rivi/sarakee maalautuu.</t>
  </si>
  <si>
    <t>Saat poistettua useita peräkkäisiä rivejä/sarakkeita kerrallaan maalaamalla kaikkien poistettavien rivien/sarakkeiden numerot/kirjaimet.</t>
  </si>
  <si>
    <t>2. Klikkaa yläosan Aloitus-valikosta "Poista"-painiketta (kuvake, jossa ruudukkoa ja punainen rasti).</t>
  </si>
  <si>
    <t>Kokonaan poistamisen sijaan sarakkeita ja rivejä on mahdollista myös piilottaa. Piilottamisessa samat säännöt kuin poistamisessa, eli ainoastaan vapaaehtoisesti täyttettäviä tai itse lisättyjä sarakkeita saa piilottaa. Rivejä voi halutessaan piilottaa Yhteenveto-välilehdeltä vastaavien tietojen osalta, kuin TOIMINTA-välilehdeltä on piilotettu/poistettu sarakkeita.</t>
  </si>
  <si>
    <r>
      <rPr>
        <b/>
        <sz val="11"/>
        <color theme="1"/>
        <rFont val="Calibri"/>
        <family val="2"/>
        <scheme val="major"/>
      </rPr>
      <t>Näin piilotat sarakkeen:</t>
    </r>
    <r>
      <rPr>
        <sz val="11"/>
        <color theme="1"/>
        <rFont val="Calibri"/>
        <family val="2"/>
        <scheme val="major"/>
      </rPr>
      <t xml:space="preserve">  Klikkaa hiiren oikealla näppäimellä piilotettavan sarakkeen kirjainta (taulukon yläosassa harmaalla pohjalla) ja valitse avautuvasta valikosta "Piilota". Rivin saa piilotettua vastaavasti klikkaamalla hiiren oikealla piilotettavan rivin numeroa vasemmalta.</t>
    </r>
  </si>
  <si>
    <r>
      <rPr>
        <b/>
        <sz val="11"/>
        <color theme="1"/>
        <rFont val="Calibri"/>
        <family val="2"/>
        <scheme val="major"/>
      </rPr>
      <t>Piilotetun sarakkeen/rivin saa uudelleen näkyville</t>
    </r>
    <r>
      <rPr>
        <sz val="11"/>
        <color theme="1"/>
        <rFont val="Calibri"/>
        <family val="2"/>
        <scheme val="major"/>
      </rPr>
      <t>, joko viemällä kursorin piilotetun sarakkeen/rivin kohdalle (näkyy kapeana kaksoisviivana ja puuttuvana kirjaimena/numerona) ja vetämällä saraketta oikealle /riviä TAI klikkaamalla hiiren oikealla näppäimellä ja valitsemalla avautuvasta valikosta "Näytä". Kursori muuttuu molemmissa tapauksissa pystyviivaksi, jossa on pienet nuolet molemmilla sivuilla.</t>
    </r>
  </si>
  <si>
    <t>1. Maalaa kopioitava alue.</t>
  </si>
  <si>
    <t>2. Klikkaa hiiren oikeaa näppäintä ja valitse "Kopioi" TAI Paina näppäimistöllä yhtä aikaa ctrl ja c.</t>
  </si>
  <si>
    <t>3. Vie kursori sen kohdan alkuun (solu, johon tulee kopioidun alueen vasen ylin solu), johon haluat kopioida tiedot -&gt; Klikkaa hiiren oikeaa näppäintä ja valitse "Liitä" (tai Liittämisasetukset alta ensimmäinen kuvake)  TAI Paina näppäimistöllä yhtä aikaa ctrl ja v.</t>
  </si>
  <si>
    <t>Yksittäisen rivin tietoja voi kopioida ylä- tai alapuolelle myös näin:</t>
  </si>
  <si>
    <t>1. Maalaa kopioitava rivi niiden sarakkeiden leveydeltä, josta haluat kopida tietoja.</t>
  </si>
  <si>
    <t xml:space="preserve">2. Ota hiirellä kiinni (vasemmalla näppäimellä) valitun alueen oikeasta alanurkasta ja vedä alaspäin (tai ylös jos haluat kopida yläpuolelle). </t>
  </si>
  <si>
    <t>HUOM! Näin saa kopioitua nopeasti samoja tietoja useille riveille, MUTTA vetämällä kopioitaessa Excel saattaa täyttää mm. numerotietoja uusille riveille, eli kopioinnin sijaan tulee "juoksevaa numerointia"; kopiotu 1 on seuraavilla riveillä 2, 3, 4 jne. Ellei tämä ole tarkoituksesi, klikkaa oikeaan alareunaan ilmestynttä "Automaattisen täytön asetukset" -kuvaketta (pieni ruudukko, jossa sininen kulma) ja valitse "Kopioi solut".</t>
  </si>
  <si>
    <t>E. Solutyylit</t>
  </si>
  <si>
    <t>Solutyylit-valikko löytyy yläosan Aloitus-välilehdeltä. Tavallisesti näkyvissä ovat "Normaali", "Huono", "Hyvä" ja "Neutraali", mutta lisää tyylejä saa näkyviin klikkaamalla valikon oikean alareunan kuvaketta (vaakaviiva, jonka alla kolmionuoli alaspäin) ja avautuvan valikon kautta on mahdollista luoda myös omia tyylejä.</t>
  </si>
  <si>
    <t>Solutyylejä voi käyttää "huomioväreinä". Esimerkiksi voi merkitä solutyylillä "Huono" päivämäärän joka voi muuttua tai kävijämäärä-sarakkeista kohdat joista tieto puuttuu. Suodattamalla saraketta värin mukaan, saat näkyville kohdat, joiden tietoja tulee vielä muuttaa tai täydentää. Kun "Huono" tieto on korjattu, vaihda tyyliksi "Hyvä".</t>
  </si>
  <si>
    <t>TOIMINTA-välilehden otsikkorivillä jokaisen otsikon oikeassa alakulmassa on nuolikuvake, jota klikkaamalla saa esiin suodatus- ja lajitteluvalikon.</t>
  </si>
  <si>
    <t>Tietojen suodattaminen:</t>
  </si>
  <si>
    <t xml:space="preserve">Suodatusvalikossa alimmaisena on lista kaikista erilaisista teksteistä/numeroista, joita ko. sarakkeen riveille on täytetty. Valikon avautuessa kaikki tiedot ovat valittuna. Kun haluat suodattaa näkyville vain yhden tai osan tiedoista klikkaa "Valitse kaikki" (-&gt; valinnat poistuvat) ja sen jälkeen klikkaa valinnat niihin tietoihin (ja "Tyhjät), jotka haluat näkyville. </t>
  </si>
  <si>
    <t>Voit suodattaa esimerkiksi päivämäärä-sarakkeesta yksittäisen kuukauden sisältöjen tiedot tai "Tapahtumakunta"-sarakkeesta yksittäisen kunnan sisällöt.</t>
  </si>
  <si>
    <t>Suodattaminen värin mukaan:</t>
  </si>
  <si>
    <t>Jos olet käyttänyt solutyylejä tai muuten muuttanut solujen taustan tai tekstin väriä, suodatuksia voi tehdä myös värin mukaan. Valitse suodatusvalikosta "Suodatus värin mukaan" ja valitse avautuvasta valikosta väri(t), jotaka haluat näkyville.</t>
  </si>
  <si>
    <t>HUOM! Tiedoston voi tallentaa, vaikka suodattimia on päällä, mutta suodatukset kannattaa poistaa (suodatinvalikosta "Poista suodatin kohteesta...")  ja tiedosto tallentaa vielä uudelleen ennen tiedoston sulkemista. Tai vastaavasti jos tiedostoa avatessa näyttää siltä, että täytettyjä rivejä puuttuu, kannattaa tarkistaa, ettei yhdessä tai useammassa sarakkeessa ole suodattimia päällä. Suodattimen ollessa päällä otsikkosolun oikeassa alakulmassa on suppilon kuva.</t>
  </si>
  <si>
    <t>Tietojen lajittelu:</t>
  </si>
  <si>
    <t>Suodatusvalikosta voi myös lajitella tietoja, esimerkiksi päivämäärät vanhimmasta uusimpaan (tai päinvastoin) tai tekstiä sisältäviä sarakkeita aakkosjärjestykseen.</t>
  </si>
  <si>
    <t>Voit tehdä omia pudotusvalikkoja itse lisäämiisi TOIMINTA-välilehden sarakkeisiin tai esim. Tapahtumakunta-sarakkeeseen, jos toimintaanne on vain tietyissä kunnissa.</t>
  </si>
  <si>
    <t>1. Tee muuttujat välilehdelle lista pudotusvalikkosi vaihtoehdoista (1 vaihtoehto/solu).</t>
  </si>
  <si>
    <t>2. Maalaa sarakkeen kaikki täytettävät rivit (riviltä 3 viimeiselle riville ennen harmaata yhteenlaskuriviä).</t>
  </si>
  <si>
    <t>3. Valitse yläpalkista "Tiedot"-valikko ja sieltä "Tietojen kelpoisuuden tarkistaminen".</t>
  </si>
  <si>
    <t>4. Valitse avautuvan valikon "Hyväksy"-pudotusvalikosta "Luettelo".</t>
  </si>
  <si>
    <t>5. Klikaa "Lähde"-ruutuun -&gt; maalaa "Muuttujat"-välilehdeltä vaihtoehtosi. Klikkaa "OK".</t>
  </si>
  <si>
    <t xml:space="preserve">Tilastointilakanoiden kaikki muut välilehdet, paitsi TOIMINTA ja osittain "Muuttujat" on suojattu. Suojatuille sivuille ei pidä tehdä muutoksia ilman hyvää syytä ja varmuutta siitä, että tietää mitä on tekemässä. Hyvä syy on esim. yhteenvetovälilehden niiden rivien piilottaminen, jotka vastaavat käytöstä poissaolevia TOIMINTA-välilehden sarakkeita. </t>
  </si>
  <si>
    <t>Tarvittaessa suojauksen saa pois päältä seuraavasti:</t>
  </si>
  <si>
    <t>1. Valitse yläpalkista "Tarkista"-valikko ja sieltä "Poista taulukon suojaus".</t>
  </si>
  <si>
    <t>2. Muutosten jälkeen suojaa taulukko uudelleen (sama reitti kuin suojauksen poistamisessa).</t>
  </si>
  <si>
    <t>TOIMIJA</t>
  </si>
  <si>
    <t>TAMMI</t>
  </si>
  <si>
    <t>HELMI</t>
  </si>
  <si>
    <t>MAALIS</t>
  </si>
  <si>
    <t>HUHTI</t>
  </si>
  <si>
    <t>TOUKO</t>
  </si>
  <si>
    <t>KESÄ</t>
  </si>
  <si>
    <t>HEINÄ</t>
  </si>
  <si>
    <t>ELO</t>
  </si>
  <si>
    <t>SYYS</t>
  </si>
  <si>
    <t>LOKA</t>
  </si>
  <si>
    <t>MARRAS</t>
  </si>
  <si>
    <t>JOULU</t>
  </si>
  <si>
    <r>
      <rPr>
        <b/>
        <sz val="11"/>
        <color rgb="FF000000"/>
        <rFont val="Calibri"/>
        <family val="2"/>
      </rPr>
      <t>Kulttuurikeskus /</t>
    </r>
    <r>
      <rPr>
        <sz val="11"/>
        <color rgb="FF000000"/>
        <rFont val="Calibri"/>
        <family val="2"/>
      </rPr>
      <t xml:space="preserve">                                </t>
    </r>
    <r>
      <rPr>
        <b/>
        <sz val="11"/>
        <color rgb="FF000000"/>
        <rFont val="Calibri"/>
        <family val="2"/>
      </rPr>
      <t>Vastuuhenkilöt:</t>
    </r>
  </si>
  <si>
    <t xml:space="preserve">Kuluvan vuoden tilastopohjan käyttöönotto ja edellisvuoden  tilaston täyttö loppuun. 
</t>
  </si>
  <si>
    <t>Edellisvuoden tilastotietojen toimitus Suomen lastenkulttuurikeskusten liiton koordinaattorille helmikuun loppuun mennessä. 
Kuluvan vuoden tilaston täyttö.</t>
  </si>
  <si>
    <t>Kuluvan vuoden tilaston täyttö.</t>
  </si>
  <si>
    <t>1. Ministeriölle toimitetaan edellisvuoden raportoinnin yhteydessä välilehti YHTEENVETO koko toiminta huhtikuun loppuun mennessä. (pdf) 
2. Kuluvan vuoden tilaston täyttö.</t>
  </si>
  <si>
    <t>1. Kuluvan vuoden tilaston täyttö. 
2. Tilastojen välitarkastus.</t>
  </si>
  <si>
    <t>1. Kuluvan vuoden tilaston täyttö.   
2. Välitilastointi hakemuksiin.</t>
  </si>
  <si>
    <t>1. Kuluvan vuoden tilaston täyttö.
2. Tilasto-ohjeisiin perehtyminen seuraavan vuoden tilastointia varten.</t>
  </si>
  <si>
    <t>Kaupungin / muu oma raportointitarve</t>
  </si>
  <si>
    <t>Lastenkulttuurikeskusten Liitto / Vastuuhenkilö: 
koordinaattori</t>
  </si>
  <si>
    <t xml:space="preserve">Edellisen vuoden 
tilastokoonti kaikkien jäsenkeskusten osalta. 
</t>
  </si>
  <si>
    <t>Tiedotus.</t>
  </si>
  <si>
    <t>Tilastokoonnin toimitus Tilastokeskukselle huhtikuun loppuun mennessä.</t>
  </si>
  <si>
    <t>Taloustiedoista tiedottaminen.</t>
  </si>
  <si>
    <t>OKM /                                               Vastuuhenkilö: Iina Berden</t>
  </si>
  <si>
    <t>Edellisen vuoden tilastokoonti ja valtakunnallinen tiedotus</t>
  </si>
  <si>
    <t>Tilastokeskus /                     Vastuuhenkilö: Jukka Ekholm</t>
  </si>
  <si>
    <t>Tilastokeskus päivittää verkkojulkaisunsa kuun lopussa.</t>
  </si>
  <si>
    <t>OHJEITA PÄIVITTÄJÄLLE</t>
  </si>
  <si>
    <t>Vuosiluku muutettava:</t>
  </si>
  <si>
    <t>Toiminta A1</t>
  </si>
  <si>
    <t>Hybridisisällöt</t>
  </si>
  <si>
    <t>Toteutunut: Tapahtuma/palvelu toteutui. Oletusarvo valmiilla riveillä (kopioi lisätyille riveille).</t>
  </si>
  <si>
    <t>Jos sosiaalisen median kanavissa julkaistava sisältö on juuri sitä kanavaa varten tuotettu taide- tai kulttuurikasvatuksellinen sisältö, kuten taiteilijan livestream tai tutorialvideo, voit tilastoida ne "muu"-määritelmällä. Erota kuitenkin tilastoidessasi taidekasvatus ja viestintäsisältö toisistaan. Viestinnällisestä lähtökohdasta julkaistua materiaalia, kuten esim. video-kampanjaa ei tilastoida, vaikka se sisältäisikin taidekasvatuksellista sisältöä.</t>
  </si>
  <si>
    <t>Voit tilastoida yhden kiertueen esitykset samalle riville, jos niiden kaikki pakolliset (paikkakunta, kohderyhmä) tiedot ovat samat. Tällöin kiertueen esitysten määrä laitetaan sisätöjen määrä kohtaan.</t>
  </si>
  <si>
    <t>Yksi näyttely on yksi sisältö, emme siis tilastoi näyttelyä  erillisinä näyttelypäivinä. Näyttelyn sisällä olevat erilliset  palvelut, kuten opastus, työpaja tms. muut palvelut tilastoidaan erillisinä sisältöinä eri riveille.</t>
  </si>
  <si>
    <t>Esim. konsertti joka toteutetaan samanaikaisesti sekä liveyleisölle että striimataan myös esimerkiksi Youtubeen täytetään tilastoon kahdelle eri riville, toiselle livetapahtuman tiedot ja toiselle etätapahtuman tiedot.</t>
  </si>
  <si>
    <t>Merkitse sisällön nimi. Huomioi nimeämisessä, että nimitiedot ovat toisistaan erottuvia ja että käytät itsellesi soveltuvaa logiikkaa, jotta tietojen suodatettavuus helpottuu.</t>
  </si>
  <si>
    <r>
      <rPr>
        <b/>
        <sz val="11"/>
        <color rgb="FF000000"/>
        <rFont val="Calibri"/>
        <family val="2"/>
      </rPr>
      <t>KAAVAN SISÄLTÄVÄ SARAKE:</t>
    </r>
    <r>
      <rPr>
        <sz val="11"/>
        <color rgb="FF000000"/>
        <rFont val="Calibri"/>
        <family val="2"/>
      </rPr>
      <t xml:space="preserve"> Sarakkeen soluun täyttyy automaattisesti "1", kun NIMI-sarakkeessa on tekstiä. Merkitse sisältöjen määrä vain, jos ilmoitat useamman kuin yhden sisällön samalla rivillä.</t>
    </r>
  </si>
  <si>
    <r>
      <rPr>
        <b/>
        <sz val="11"/>
        <color rgb="FF000000"/>
        <rFont val="Calibri"/>
        <family val="2"/>
        <scheme val="minor"/>
      </rPr>
      <t xml:space="preserve">HUOM! </t>
    </r>
    <r>
      <rPr>
        <sz val="11"/>
        <color rgb="FF000000"/>
        <rFont val="Calibri"/>
        <family val="2"/>
        <scheme val="minor"/>
      </rPr>
      <t>Useamman tapaamiskerran kokonaisuus (esim. kerho) on yksi sisältö. &gt; tapaamiskertojen määrä merkitään "Tapaamiskerrat / osallistuja" -sarakkeeseen.  Jos tapaamiskerrat halutaan merkitään omille riveilleen, tapaamiskertojen määrä on 1/rivi MUTTA  sisältöjen määrä on 1 ainoastaan ensimmäisen kerran, sen jälkeisillä riveillä 0.</t>
    </r>
  </si>
  <si>
    <t>Verkossa = Sisältö toteutettu  verkossa.</t>
  </si>
  <si>
    <t>Live = Sisällön toteuttaja ja osallistujat ovat fyysisesti samassa paikassa.</t>
  </si>
  <si>
    <t>a) Yksilöt (esim. Kerho-/harrastustoimintaan yksilöinä osallistujat)</t>
  </si>
  <si>
    <t>c) Opetusryhmät (Esim. koululuokat, varhaiskasvatusryhmät)</t>
  </si>
  <si>
    <t>d) Muut ryhmät (Seurakunnan perhekerho, jonkin yhdistyksen jäsenet)</t>
  </si>
  <si>
    <t>Muista kirjoittaa kunnan nimi tarkasti ja samalla tavalla, niin saat hyödynnettyä suodatinta ja sitä kautta ilmoitettua kaikkien kuntien tiedot Liiton verkkolomakkeelle.</t>
  </si>
  <si>
    <t>Rakennuksen (tai alueen, jos ulkona) nimi.</t>
  </si>
  <si>
    <t>Osallistujien kotikunta, jos eri kuin tapahtumakunta</t>
  </si>
  <si>
    <t xml:space="preserve">Osallistuneiden lasten määrä. </t>
  </si>
  <si>
    <t>Osallistuneiden aikuisten määrä (ei sisällä tapahtuman toteuttajia).</t>
  </si>
  <si>
    <t>HUOM! Kun kyseessä on verkkosisältö tai muu sisältö, josta ei voida tietää muuta kuin esimerkiksi istuntojen määrä, tee valistunut arvio lasten ja aikuisten määrästä.</t>
  </si>
  <si>
    <t>a) Vauvat ja taaperot (0–3.v)</t>
  </si>
  <si>
    <t>b) Varhaiskasvatusikäiset (0–6 v.)</t>
  </si>
  <si>
    <t>c) Alakouluikäiset (7–12 v.)</t>
  </si>
  <si>
    <t>d) Nuoret (13–17 v.)</t>
  </si>
  <si>
    <t>e) Nuoret aikuiset (18–29 v.)</t>
  </si>
  <si>
    <t>Tähän voit halutessasi kirjoittaa tarkennuksen kohderyhmään (esim. päiväkotiryhmän nimi, 5 B, isät lapsineen tms.)</t>
  </si>
  <si>
    <t>Merkitse yhden sisällön kesto/tapaaminen minuutteina pelkillä 
numeroilla. HUOM! Näyttelyiden ja esimerkiksi pdf-verkkomateriaalien osalta ei täytetä kestoa lainkaan.</t>
  </si>
  <si>
    <t>Työpaja, jonka sisältöön osallistujat (tai muut saman kohderyhmän edustajat) ovat voineet vaikuttaa etukäteen tai toiminta etenee hetkessä osallistujien toiveiden mukaan. Näyttely, joka on toteutettu lasten ja taiteilijan kanssatoimijuudella.</t>
  </si>
  <si>
    <t xml:space="preserve">Esitys, esitystallenne tai -striimaus </t>
  </si>
  <si>
    <t>Verkkosisältöjä koskeva tieto</t>
  </si>
  <si>
    <t>Yhteeveto-välilehdellä: kaavat, joissa vuosiluku riveillä 192-201</t>
  </si>
  <si>
    <t>2. Klikkaa yläosan Aloitus-valikosta "Lisää"-painikkeen alaosaa (jossa nuoli/kolmio alaspäin) ja valitse sieltä "Lisää taulukon rivejä" / "Lisää taulukon sarakkeita" (Excelissä on mahdollista lisätä rivejä ja sarakkeita myös käyttämällä hiiren oikeaa näppäintä, mutta tämä voi sekoittaa tiedoston kaavoja.)</t>
  </si>
  <si>
    <t xml:space="preserve">Rivejä ja sarakkeita voi poistaa myös vastaavalla keinolla kuin niitä voi lisätä, valitsemalla yksittäisen solun, jonka rivin tai sarakkeen haluaa poistaa. Tällöin Klikkaa yläosan Aloitus-valikosta "Poista"-painikkeen alaosaa (jossa nuoli/kolmio alaspäin) ja valitse sieltä "Poista taulukon rivejä" / "Poista taulukon sarakkeita" </t>
  </si>
  <si>
    <t>Toimintatiedot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</si>
</sst>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b/>
      <sz val="11"/>
      <color rgb="FF000000"/>
      <name val="Calibri"/>
      <family val="2"/>
    </font>
    <font>
      <sz val="11"/>
      <name val="Arial"/>
      <family val="2"/>
    </font>
    <font>
      <sz val="11"/>
      <color rgb="FF000000"/>
      <name val="Calibri"/>
      <family val="2"/>
    </font>
    <font>
      <b/>
      <sz val="11"/>
      <color rgb="FFFFFFFF"/>
      <name val="Calibri"/>
      <family val="2"/>
    </font>
    <font>
      <sz val="11"/>
      <color rgb="FFA5A5A5"/>
      <name val="Calibri"/>
      <family val="2"/>
    </font>
    <font>
      <sz val="11"/>
      <color rgb="FFFFFFFF"/>
      <name val="Calibri"/>
      <family val="2"/>
    </font>
    <font>
      <sz val="11"/>
      <color theme="1"/>
      <name val="Calibri"/>
      <family val="2"/>
    </font>
    <font>
      <b/>
      <sz val="10"/>
      <color rgb="FFFFFFFF"/>
      <name val="Calibri"/>
      <family val="2"/>
    </font>
    <font>
      <sz val="10"/>
      <color rgb="FF000000"/>
      <name val="Calibri"/>
      <family val="2"/>
    </font>
    <font>
      <b/>
      <sz val="10"/>
      <color rgb="FF000000"/>
      <name val="Calibri"/>
      <family val="2"/>
    </font>
    <font>
      <sz val="10"/>
      <color rgb="FFFF0000"/>
      <name val="Calibri"/>
      <family val="2"/>
    </font>
    <font>
      <sz val="14"/>
      <color rgb="FF000000"/>
      <name val="Calibri"/>
      <family val="2"/>
    </font>
    <font>
      <sz val="12"/>
      <color rgb="FF000000"/>
      <name val="Calibri"/>
      <family val="2"/>
    </font>
    <font>
      <sz val="12"/>
      <color rgb="FFFF0000"/>
      <name val="Calibri"/>
      <family val="2"/>
    </font>
    <font>
      <sz val="12"/>
      <color theme="1"/>
      <name val="Calibri"/>
      <family val="2"/>
    </font>
    <font>
      <b/>
      <u/>
      <sz val="12"/>
      <color rgb="FF000000"/>
      <name val="Calibri"/>
      <family val="2"/>
    </font>
    <font>
      <u/>
      <sz val="14"/>
      <color rgb="FF000000"/>
      <name val="Calibri"/>
      <family val="2"/>
    </font>
    <font>
      <b/>
      <sz val="12"/>
      <color rgb="FF000000"/>
      <name val="Calibri"/>
      <family val="2"/>
    </font>
    <font>
      <sz val="11"/>
      <color rgb="FF000000"/>
      <name val="Times New Roman"/>
      <family val="1"/>
    </font>
    <font>
      <sz val="7"/>
      <color rgb="FF000000"/>
      <name val="Times New Roman"/>
      <family val="1"/>
    </font>
    <font>
      <b/>
      <sz val="11"/>
      <name val="Calibri"/>
      <family val="2"/>
    </font>
    <font>
      <sz val="11"/>
      <color theme="1"/>
      <name val="Arial"/>
      <family val="2"/>
    </font>
    <font>
      <b/>
      <sz val="11"/>
      <color theme="1"/>
      <name val="Arial"/>
      <family val="2"/>
    </font>
    <font>
      <sz val="11"/>
      <color theme="0"/>
      <name val="Calibri"/>
      <family val="2"/>
    </font>
    <font>
      <u/>
      <sz val="11"/>
      <color rgb="FF000000"/>
      <name val="Calibri"/>
      <family val="2"/>
    </font>
    <font>
      <sz val="11"/>
      <color theme="1"/>
      <name val="Calibri"/>
      <family val="2"/>
      <scheme val="major"/>
    </font>
    <font>
      <sz val="11"/>
      <color rgb="FF000000"/>
      <name val="Calibri"/>
      <family val="2"/>
      <scheme val="major"/>
    </font>
    <font>
      <sz val="11"/>
      <name val="Calibri"/>
      <family val="2"/>
      <scheme val="minor"/>
    </font>
    <font>
      <b/>
      <sz val="11"/>
      <color rgb="FF000000"/>
      <name val="Calibri"/>
      <family val="2"/>
      <scheme val="minor"/>
    </font>
    <font>
      <b/>
      <sz val="14"/>
      <color rgb="FF000000"/>
      <name val="Calibri"/>
      <family val="2"/>
      <scheme val="minor"/>
    </font>
    <font>
      <b/>
      <sz val="14"/>
      <color theme="1"/>
      <name val="Calibri"/>
      <family val="2"/>
      <scheme val="minor"/>
    </font>
    <font>
      <sz val="11"/>
      <color rgb="FF000000"/>
      <name val="Calibri"/>
      <family val="2"/>
      <scheme val="minor"/>
    </font>
    <font>
      <b/>
      <u/>
      <sz val="11"/>
      <color rgb="FF000000"/>
      <name val="Calibri"/>
      <family val="2"/>
      <scheme val="minor"/>
    </font>
    <font>
      <b/>
      <sz val="11"/>
      <color theme="1"/>
      <name val="Calibri"/>
      <family val="2"/>
      <scheme val="major"/>
    </font>
    <font>
      <sz val="11"/>
      <color rgb="FF9C0006"/>
      <name val="Calibri"/>
      <family val="2"/>
      <scheme val="minor"/>
    </font>
    <font>
      <sz val="11"/>
      <name val="Calibri"/>
      <family val="2"/>
      <scheme val="major"/>
    </font>
    <font>
      <sz val="11"/>
      <name val="Calibri"/>
      <family val="2"/>
    </font>
    <font>
      <sz val="11"/>
      <color rgb="FF7030A0"/>
      <name val="Calibri"/>
      <family val="2"/>
    </font>
    <font>
      <b/>
      <sz val="11"/>
      <color theme="1"/>
      <name val="Calibri"/>
      <family val="2"/>
      <scheme val="minor"/>
    </font>
    <font>
      <b/>
      <sz val="11"/>
      <color theme="0"/>
      <name val="Calibri"/>
      <family val="2"/>
    </font>
    <font>
      <b/>
      <sz val="11"/>
      <color rgb="FFFF0000"/>
      <name val="Calibri"/>
      <family val="2"/>
      <scheme val="minor"/>
    </font>
    <font>
      <b/>
      <sz val="11"/>
      <color theme="0"/>
      <name val="Calibri"/>
      <family val="2"/>
      <scheme val="minor"/>
    </font>
    <font>
      <sz val="11"/>
      <color theme="2" tint="-0.34998626667073579"/>
      <name val="Calibri"/>
      <family val="2"/>
      <scheme val="major"/>
    </font>
    <font>
      <sz val="11"/>
      <color theme="2" tint="-0.34998626667073579"/>
      <name val="Calibri"/>
      <family val="2"/>
      <scheme val="minor"/>
    </font>
    <font>
      <b/>
      <sz val="11"/>
      <color theme="0"/>
      <name val="Calibri"/>
      <family val="2"/>
      <scheme val="major"/>
    </font>
    <font>
      <b/>
      <sz val="11"/>
      <name val="Calibri"/>
      <family val="2"/>
      <scheme val="major"/>
    </font>
    <font>
      <b/>
      <sz val="12"/>
      <color theme="1"/>
      <name val="Calibri"/>
      <family val="2"/>
      <scheme val="minor"/>
    </font>
    <font>
      <sz val="12"/>
      <color theme="1"/>
      <name val="Calibri"/>
      <family val="2"/>
      <scheme val="minor"/>
    </font>
    <font>
      <i/>
      <sz val="12"/>
      <color theme="1"/>
      <name val="Calibri"/>
      <family val="2"/>
      <scheme val="minor"/>
    </font>
    <font>
      <b/>
      <sz val="11"/>
      <name val="Calibri"/>
      <family val="2"/>
      <scheme val="minor"/>
    </font>
    <font>
      <sz val="12"/>
      <name val="Calibri"/>
      <family val="2"/>
      <scheme val="major"/>
    </font>
    <font>
      <sz val="12"/>
      <color rgb="FFFF0000"/>
      <name val="Calibri"/>
      <family val="2"/>
      <scheme val="major"/>
    </font>
    <font>
      <sz val="12"/>
      <color theme="1"/>
      <name val="Calibri"/>
      <family val="2"/>
      <scheme val="major"/>
    </font>
    <font>
      <b/>
      <sz val="12"/>
      <name val="Calibri"/>
      <family val="2"/>
      <scheme val="major"/>
    </font>
    <font>
      <b/>
      <sz val="12"/>
      <color theme="1"/>
      <name val="Calibri"/>
      <family val="2"/>
      <scheme val="major"/>
    </font>
    <font>
      <b/>
      <sz val="14"/>
      <name val="Calibri"/>
      <family val="2"/>
      <scheme val="major"/>
    </font>
  </fonts>
  <fills count="54">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A5A5A5"/>
        <bgColor rgb="FFA5A5A5"/>
      </patternFill>
    </fill>
    <fill>
      <patternFill patternType="solid">
        <fgColor rgb="FFE7E6E6"/>
        <bgColor rgb="FFE7E6E6"/>
      </patternFill>
    </fill>
    <fill>
      <patternFill patternType="solid">
        <fgColor rgb="FF224F86"/>
        <bgColor rgb="FF224F86"/>
      </patternFill>
    </fill>
    <fill>
      <patternFill patternType="solid">
        <fgColor rgb="FFD9E2F3"/>
        <bgColor rgb="FFD9E2F3"/>
      </patternFill>
    </fill>
    <fill>
      <patternFill patternType="solid">
        <fgColor rgb="FFECECEC"/>
        <bgColor rgb="FFECECEC"/>
      </patternFill>
    </fill>
    <fill>
      <patternFill patternType="solid">
        <fgColor theme="0" tint="-0.499984740745262"/>
        <bgColor rgb="FFDEEAF6"/>
      </patternFill>
    </fill>
    <fill>
      <patternFill patternType="solid">
        <fgColor rgb="FFF1F7ED"/>
        <bgColor rgb="FFDEEAF6"/>
      </patternFill>
    </fill>
    <fill>
      <patternFill patternType="solid">
        <fgColor rgb="FFF1F7ED"/>
        <bgColor indexed="64"/>
      </patternFill>
    </fill>
    <fill>
      <patternFill patternType="solid">
        <fgColor theme="0"/>
        <bgColor rgb="FFD8D8D8"/>
      </patternFill>
    </fill>
    <fill>
      <patternFill patternType="solid">
        <fgColor theme="0"/>
        <bgColor indexed="64"/>
      </patternFill>
    </fill>
    <fill>
      <patternFill patternType="solid">
        <fgColor rgb="FFFFE1FF"/>
        <bgColor indexed="64"/>
      </patternFill>
    </fill>
    <fill>
      <patternFill patternType="solid">
        <fgColor rgb="FFCCCCFF"/>
        <bgColor rgb="FFDEEAF6"/>
      </patternFill>
    </fill>
    <fill>
      <patternFill patternType="solid">
        <fgColor rgb="FFCCCCFF"/>
        <bgColor indexed="64"/>
      </patternFill>
    </fill>
    <fill>
      <patternFill patternType="solid">
        <fgColor rgb="FF92D050"/>
        <bgColor rgb="FFA8D08D"/>
      </patternFill>
    </fill>
    <fill>
      <patternFill patternType="solid">
        <fgColor theme="2" tint="-0.499984740745262"/>
        <bgColor rgb="FFD8D8D8"/>
      </patternFill>
    </fill>
    <fill>
      <patternFill patternType="solid">
        <fgColor theme="9" tint="0.59999389629810485"/>
        <bgColor rgb="FFDEEAF6"/>
      </patternFill>
    </fill>
    <fill>
      <patternFill patternType="solid">
        <fgColor theme="9" tint="0.59999389629810485"/>
        <bgColor indexed="64"/>
      </patternFill>
    </fill>
    <fill>
      <patternFill patternType="solid">
        <fgColor theme="0" tint="-0.499984740745262"/>
        <bgColor indexed="64"/>
      </patternFill>
    </fill>
    <fill>
      <patternFill patternType="solid">
        <fgColor theme="9" tint="0.59999389629810485"/>
        <bgColor theme="0"/>
      </patternFill>
    </fill>
    <fill>
      <patternFill patternType="solid">
        <fgColor rgb="FFF1F7ED"/>
        <bgColor theme="0"/>
      </patternFill>
    </fill>
    <fill>
      <patternFill patternType="solid">
        <fgColor rgb="FFCCCCFF"/>
        <bgColor theme="0"/>
      </patternFill>
    </fill>
    <fill>
      <patternFill patternType="solid">
        <fgColor theme="0" tint="-0.499984740745262"/>
        <bgColor theme="0"/>
      </patternFill>
    </fill>
    <fill>
      <patternFill patternType="solid">
        <fgColor rgb="FFFFC7CE"/>
      </patternFill>
    </fill>
    <fill>
      <patternFill patternType="solid">
        <fgColor rgb="FFFFE1FF"/>
        <bgColor theme="0"/>
      </patternFill>
    </fill>
    <fill>
      <patternFill patternType="solid">
        <fgColor theme="1" tint="0.499984740745262"/>
        <bgColor indexed="64"/>
      </patternFill>
    </fill>
    <fill>
      <patternFill patternType="solid">
        <fgColor theme="2" tint="-0.14999847407452621"/>
        <bgColor indexed="64"/>
      </patternFill>
    </fill>
    <fill>
      <patternFill patternType="solid">
        <fgColor rgb="FF92D050"/>
        <bgColor rgb="FF000000"/>
      </patternFill>
    </fill>
    <fill>
      <patternFill patternType="solid">
        <fgColor rgb="FF92D050"/>
        <bgColor theme="0"/>
      </patternFill>
    </fill>
    <fill>
      <patternFill patternType="solid">
        <fgColor theme="8" tint="0.79998168889431442"/>
        <bgColor indexed="64"/>
      </patternFill>
    </fill>
    <fill>
      <patternFill patternType="solid">
        <fgColor rgb="FFCC0066"/>
        <bgColor rgb="FFA8D08D"/>
      </patternFill>
    </fill>
    <fill>
      <patternFill patternType="solid">
        <fgColor rgb="FFFF7C80"/>
        <bgColor rgb="FFA8D08D"/>
      </patternFill>
    </fill>
    <fill>
      <patternFill patternType="solid">
        <fgColor rgb="FFCC0066"/>
        <bgColor rgb="FF70AD47"/>
      </patternFill>
    </fill>
    <fill>
      <patternFill patternType="solid">
        <fgColor rgb="FFC00000"/>
        <bgColor rgb="FF548135"/>
      </patternFill>
    </fill>
    <fill>
      <patternFill patternType="solid">
        <fgColor theme="1" tint="0.499984740745262"/>
        <bgColor rgb="FFD8D8D8"/>
      </patternFill>
    </fill>
    <fill>
      <patternFill patternType="solid">
        <fgColor theme="2" tint="-0.14999847407452621"/>
        <bgColor rgb="FFD8D8D8"/>
      </patternFill>
    </fill>
    <fill>
      <patternFill patternType="solid">
        <fgColor theme="9" tint="0.59999389629810485"/>
        <bgColor rgb="FFD8D8D8"/>
      </patternFill>
    </fill>
    <fill>
      <patternFill patternType="solid">
        <fgColor rgb="FF92D050"/>
        <bgColor indexed="64"/>
      </patternFill>
    </fill>
    <fill>
      <patternFill patternType="solid">
        <fgColor rgb="FF7030A0"/>
        <bgColor indexed="64"/>
      </patternFill>
    </fill>
    <fill>
      <patternFill patternType="solid">
        <fgColor theme="1"/>
        <bgColor indexed="64"/>
      </patternFill>
    </fill>
    <fill>
      <patternFill patternType="solid">
        <fgColor rgb="FFF1F7ED"/>
        <bgColor rgb="FFF1F7ED"/>
      </patternFill>
    </fill>
    <fill>
      <patternFill patternType="solid">
        <fgColor rgb="FFC5E0B3"/>
        <bgColor rgb="FFC5E0B3"/>
      </patternFill>
    </fill>
    <fill>
      <patternFill patternType="solid">
        <fgColor rgb="FFCCCCFF"/>
        <bgColor rgb="FFCCCCFF"/>
      </patternFill>
    </fill>
    <fill>
      <patternFill patternType="solid">
        <fgColor theme="9" tint="-0.249977111117893"/>
        <bgColor theme="0"/>
      </patternFill>
    </fill>
    <fill>
      <patternFill patternType="solid">
        <fgColor theme="9" tint="-0.249977111117893"/>
        <bgColor rgb="FF000000"/>
      </patternFill>
    </fill>
    <fill>
      <patternFill patternType="solid">
        <fgColor theme="2" tint="-4.9989318521683403E-2"/>
        <bgColor rgb="FFD8D8D8"/>
      </patternFill>
    </fill>
    <fill>
      <patternFill patternType="solid">
        <fgColor theme="2" tint="-4.9989318521683403E-2"/>
        <bgColor indexed="64"/>
      </patternFill>
    </fill>
    <fill>
      <patternFill patternType="solid">
        <fgColor theme="5" tint="0.39997558519241921"/>
        <bgColor rgb="FFD8D8D8"/>
      </patternFill>
    </fill>
    <fill>
      <patternFill patternType="solid">
        <fgColor theme="5" tint="-0.249977111117893"/>
        <bgColor rgb="FFD8D8D8"/>
      </patternFill>
    </fill>
    <fill>
      <patternFill patternType="solid">
        <fgColor theme="9" tint="0.59999389629810485"/>
        <bgColor rgb="FFE7E6E6"/>
      </patternFill>
    </fill>
    <fill>
      <patternFill patternType="solid">
        <fgColor rgb="FFCCFFFF"/>
        <bgColor indexed="64"/>
      </patternFill>
    </fill>
  </fills>
  <borders count="71">
    <border>
      <left/>
      <right/>
      <top/>
      <bottom/>
      <diagonal/>
    </border>
    <border>
      <left style="medium">
        <color rgb="FF000000"/>
      </left>
      <right/>
      <top style="medium">
        <color rgb="FF000000"/>
      </top>
      <bottom/>
      <diagonal/>
    </border>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bottom style="double">
        <color rgb="FF3F3F3F"/>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rgb="FF000000"/>
      </right>
      <top style="medium">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medium">
        <color indexed="64"/>
      </bottom>
      <diagonal/>
    </border>
    <border>
      <left style="thin">
        <color rgb="FF000000"/>
      </left>
      <right/>
      <top style="thin">
        <color rgb="FF000000"/>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style="thin">
        <color rgb="FF000000"/>
      </left>
      <right style="thin">
        <color rgb="FF000000"/>
      </right>
      <top/>
      <bottom style="medium">
        <color indexed="64"/>
      </bottom>
      <diagonal/>
    </border>
    <border>
      <left style="thin">
        <color rgb="FF000000"/>
      </left>
      <right/>
      <top style="thin">
        <color rgb="FF000000"/>
      </top>
      <bottom style="medium">
        <color indexed="64"/>
      </bottom>
      <diagonal/>
    </border>
    <border>
      <left style="thin">
        <color indexed="64"/>
      </left>
      <right style="medium">
        <color rgb="FF000000"/>
      </right>
      <top style="medium">
        <color rgb="FF000000"/>
      </top>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38" fillId="26" borderId="0" applyNumberFormat="0" applyBorder="0" applyAlignment="0" applyProtection="0"/>
  </cellStyleXfs>
  <cellXfs count="508">
    <xf numFmtId="0" fontId="0" fillId="0" borderId="0" xfId="0"/>
    <xf numFmtId="0" fontId="6" fillId="0" borderId="0" xfId="0" applyFont="1"/>
    <xf numFmtId="0" fontId="4" fillId="0" borderId="0" xfId="0" applyFont="1"/>
    <xf numFmtId="0" fontId="4" fillId="0" borderId="0" xfId="0" applyFont="1" applyAlignment="1">
      <alignment horizontal="right"/>
    </xf>
    <xf numFmtId="1" fontId="6" fillId="3" borderId="5" xfId="0" applyNumberFormat="1" applyFont="1" applyFill="1" applyBorder="1"/>
    <xf numFmtId="9" fontId="6" fillId="3" borderId="5" xfId="0" applyNumberFormat="1" applyFont="1" applyFill="1" applyBorder="1"/>
    <xf numFmtId="0" fontId="9" fillId="0" borderId="0" xfId="0" applyFont="1" applyAlignment="1">
      <alignment horizontal="right"/>
    </xf>
    <xf numFmtId="0" fontId="4" fillId="0" borderId="0" xfId="0" applyFont="1" applyAlignment="1">
      <alignment horizontal="left" vertical="center"/>
    </xf>
    <xf numFmtId="0" fontId="6" fillId="0" borderId="0" xfId="0" applyFont="1" applyAlignment="1">
      <alignment horizontal="right"/>
    </xf>
    <xf numFmtId="0" fontId="8" fillId="0" borderId="0" xfId="0" applyFont="1" applyAlignment="1">
      <alignment horizontal="left"/>
    </xf>
    <xf numFmtId="0" fontId="4" fillId="0" borderId="6" xfId="0" applyFont="1" applyBorder="1" applyAlignment="1">
      <alignment horizontal="left" vertical="top"/>
    </xf>
    <xf numFmtId="0" fontId="4" fillId="0" borderId="0" xfId="0" applyFont="1" applyAlignment="1">
      <alignment horizontal="left"/>
    </xf>
    <xf numFmtId="49" fontId="6" fillId="0" borderId="0" xfId="0" applyNumberFormat="1" applyFont="1" applyAlignment="1">
      <alignment horizontal="right" vertical="center"/>
    </xf>
    <xf numFmtId="0" fontId="9" fillId="0" borderId="0" xfId="0" applyFont="1" applyAlignment="1">
      <alignment horizontal="right" vertical="center"/>
    </xf>
    <xf numFmtId="0" fontId="6" fillId="0" borderId="0" xfId="0" applyFont="1" applyAlignment="1">
      <alignment horizontal="right" vertical="center"/>
    </xf>
    <xf numFmtId="0" fontId="6" fillId="3" borderId="5" xfId="0" applyFont="1" applyFill="1" applyBorder="1"/>
    <xf numFmtId="0" fontId="4" fillId="0" borderId="5" xfId="0" applyFont="1" applyBorder="1" applyAlignment="1">
      <alignment horizontal="left" vertical="top" wrapText="1"/>
    </xf>
    <xf numFmtId="0" fontId="6" fillId="0" borderId="5" xfId="0" applyFont="1" applyBorder="1" applyAlignment="1">
      <alignment horizontal="left" vertical="top" wrapText="1"/>
    </xf>
    <xf numFmtId="0" fontId="6" fillId="0" borderId="5" xfId="0" applyFont="1" applyBorder="1" applyAlignment="1">
      <alignment vertical="top" wrapText="1"/>
    </xf>
    <xf numFmtId="0" fontId="6" fillId="0" borderId="5" xfId="0" applyFont="1" applyBorder="1"/>
    <xf numFmtId="0" fontId="6" fillId="0" borderId="5" xfId="0" applyFont="1" applyBorder="1" applyAlignment="1">
      <alignment vertical="center"/>
    </xf>
    <xf numFmtId="49" fontId="11" fillId="6" borderId="5" xfId="0" applyNumberFormat="1" applyFont="1" applyFill="1" applyBorder="1" applyAlignment="1">
      <alignment horizontal="center" vertical="top" wrapText="1"/>
    </xf>
    <xf numFmtId="49" fontId="12" fillId="0" borderId="0" xfId="0" applyNumberFormat="1" applyFont="1"/>
    <xf numFmtId="49" fontId="12" fillId="7" borderId="5" xfId="0" applyNumberFormat="1" applyFont="1" applyFill="1" applyBorder="1" applyAlignment="1">
      <alignment wrapText="1"/>
    </xf>
    <xf numFmtId="49" fontId="13" fillId="8" borderId="5" xfId="0" applyNumberFormat="1" applyFont="1" applyFill="1" applyBorder="1" applyAlignment="1">
      <alignment wrapText="1"/>
    </xf>
    <xf numFmtId="49" fontId="12" fillId="8" borderId="5" xfId="0" applyNumberFormat="1" applyFont="1" applyFill="1" applyBorder="1" applyAlignment="1">
      <alignment wrapText="1"/>
    </xf>
    <xf numFmtId="49" fontId="14" fillId="8" borderId="5" xfId="0" applyNumberFormat="1" applyFont="1" applyFill="1" applyBorder="1" applyAlignment="1">
      <alignment wrapText="1"/>
    </xf>
    <xf numFmtId="49" fontId="13" fillId="7" borderId="5" xfId="0" applyNumberFormat="1" applyFont="1" applyFill="1" applyBorder="1" applyAlignment="1">
      <alignment wrapText="1"/>
    </xf>
    <xf numFmtId="49" fontId="12" fillId="7" borderId="2" xfId="0" applyNumberFormat="1" applyFont="1" applyFill="1" applyBorder="1"/>
    <xf numFmtId="49" fontId="6" fillId="0" borderId="0" xfId="0" applyNumberFormat="1" applyFont="1"/>
    <xf numFmtId="0" fontId="0" fillId="0" borderId="2" xfId="0" applyBorder="1"/>
    <xf numFmtId="1" fontId="6" fillId="12" borderId="2" xfId="0" applyNumberFormat="1" applyFont="1" applyFill="1" applyBorder="1"/>
    <xf numFmtId="9" fontId="6" fillId="12" borderId="2" xfId="0" applyNumberFormat="1" applyFont="1" applyFill="1" applyBorder="1"/>
    <xf numFmtId="1" fontId="4" fillId="12" borderId="2" xfId="0" applyNumberFormat="1" applyFont="1" applyFill="1" applyBorder="1"/>
    <xf numFmtId="1" fontId="6" fillId="3" borderId="9" xfId="0" applyNumberFormat="1" applyFont="1" applyFill="1" applyBorder="1"/>
    <xf numFmtId="0" fontId="27" fillId="13" borderId="0" xfId="0" applyFont="1" applyFill="1" applyAlignment="1">
      <alignment horizontal="right"/>
    </xf>
    <xf numFmtId="0" fontId="4" fillId="0" borderId="0" xfId="0" applyFont="1" applyAlignment="1">
      <alignment horizontal="left" vertical="top" wrapText="1"/>
    </xf>
    <xf numFmtId="0" fontId="0" fillId="0" borderId="0" xfId="0" applyAlignment="1">
      <alignment horizontal="left" vertical="top" wrapText="1"/>
    </xf>
    <xf numFmtId="0" fontId="15" fillId="0" borderId="0" xfId="0" applyFont="1" applyAlignment="1">
      <alignment horizontal="left" vertical="top" wrapText="1"/>
    </xf>
    <xf numFmtId="0" fontId="6"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1" fillId="0" borderId="8" xfId="0" applyFont="1" applyBorder="1" applyAlignment="1">
      <alignment horizontal="left" vertical="top" wrapText="1"/>
    </xf>
    <xf numFmtId="0" fontId="25" fillId="0" borderId="0" xfId="0" applyFont="1" applyAlignment="1">
      <alignment horizontal="left" vertical="top" wrapText="1"/>
    </xf>
    <xf numFmtId="0" fontId="28" fillId="0" borderId="0" xfId="0" applyFont="1" applyAlignment="1">
      <alignment horizontal="left" vertical="top" wrapText="1"/>
    </xf>
    <xf numFmtId="0" fontId="4" fillId="0" borderId="8" xfId="0" applyFont="1" applyBorder="1" applyAlignment="1">
      <alignment horizontal="left" vertical="top" wrapText="1"/>
    </xf>
    <xf numFmtId="0" fontId="25" fillId="0" borderId="0" xfId="0" applyFont="1"/>
    <xf numFmtId="0" fontId="31" fillId="0" borderId="0" xfId="0" applyFont="1" applyAlignment="1">
      <alignment horizontal="right"/>
    </xf>
    <xf numFmtId="0" fontId="26" fillId="0" borderId="0" xfId="0" applyFont="1" applyAlignment="1">
      <alignment horizontal="left" vertical="top" wrapText="1"/>
    </xf>
    <xf numFmtId="0" fontId="33" fillId="0" borderId="15" xfId="0" applyFont="1" applyBorder="1" applyAlignment="1">
      <alignment horizontal="left" vertical="top" wrapText="1"/>
    </xf>
    <xf numFmtId="0" fontId="34" fillId="0" borderId="15" xfId="0" applyFont="1" applyBorder="1" applyAlignment="1">
      <alignment horizontal="left" vertical="top" wrapText="1"/>
    </xf>
    <xf numFmtId="1" fontId="6" fillId="18" borderId="5" xfId="0" applyNumberFormat="1" applyFont="1" applyFill="1" applyBorder="1"/>
    <xf numFmtId="1" fontId="6" fillId="18" borderId="9" xfId="0" applyNumberFormat="1" applyFont="1" applyFill="1" applyBorder="1"/>
    <xf numFmtId="1" fontId="6" fillId="18" borderId="9" xfId="0" applyNumberFormat="1" applyFont="1" applyFill="1" applyBorder="1" applyAlignment="1">
      <alignment vertical="top" wrapText="1"/>
    </xf>
    <xf numFmtId="10" fontId="4" fillId="0" borderId="0" xfId="0" applyNumberFormat="1" applyFont="1"/>
    <xf numFmtId="10" fontId="6" fillId="18" borderId="9" xfId="0" applyNumberFormat="1" applyFont="1" applyFill="1" applyBorder="1" applyAlignment="1">
      <alignment vertical="top" wrapText="1"/>
    </xf>
    <xf numFmtId="10" fontId="4" fillId="12" borderId="2" xfId="0" applyNumberFormat="1" applyFont="1" applyFill="1" applyBorder="1"/>
    <xf numFmtId="10" fontId="6" fillId="18" borderId="9" xfId="0" applyNumberFormat="1" applyFont="1" applyFill="1" applyBorder="1"/>
    <xf numFmtId="10" fontId="4" fillId="0" borderId="0" xfId="0" applyNumberFormat="1" applyFont="1" applyAlignment="1">
      <alignment horizontal="left" vertical="center"/>
    </xf>
    <xf numFmtId="10" fontId="4" fillId="0" borderId="0" xfId="0" applyNumberFormat="1" applyFont="1" applyAlignment="1">
      <alignment horizontal="left"/>
    </xf>
    <xf numFmtId="1" fontId="4" fillId="0" borderId="0" xfId="0" applyNumberFormat="1" applyFont="1"/>
    <xf numFmtId="1" fontId="4" fillId="0" borderId="0" xfId="0" applyNumberFormat="1" applyFont="1" applyAlignment="1">
      <alignment horizontal="left" vertical="center"/>
    </xf>
    <xf numFmtId="1" fontId="4" fillId="0" borderId="0" xfId="0" applyNumberFormat="1" applyFont="1" applyAlignment="1">
      <alignment horizontal="left"/>
    </xf>
    <xf numFmtId="1" fontId="6" fillId="3" borderId="7" xfId="0" applyNumberFormat="1" applyFont="1" applyFill="1" applyBorder="1"/>
    <xf numFmtId="1" fontId="6" fillId="3" borderId="6" xfId="0" applyNumberFormat="1" applyFont="1" applyFill="1" applyBorder="1"/>
    <xf numFmtId="1" fontId="6" fillId="3" borderId="33" xfId="0" applyNumberFormat="1" applyFont="1" applyFill="1" applyBorder="1"/>
    <xf numFmtId="1" fontId="6" fillId="3" borderId="9" xfId="0" applyNumberFormat="1" applyFont="1" applyFill="1" applyBorder="1" applyAlignment="1">
      <alignment vertical="top" wrapText="1"/>
    </xf>
    <xf numFmtId="9" fontId="4" fillId="3" borderId="18" xfId="0" applyNumberFormat="1" applyFont="1" applyFill="1" applyBorder="1" applyAlignment="1">
      <alignment vertical="top" wrapText="1"/>
    </xf>
    <xf numFmtId="10" fontId="4" fillId="18" borderId="18" xfId="0" applyNumberFormat="1" applyFont="1" applyFill="1" applyBorder="1" applyAlignment="1">
      <alignment vertical="top" wrapText="1"/>
    </xf>
    <xf numFmtId="1" fontId="4" fillId="18" borderId="18" xfId="0" applyNumberFormat="1" applyFont="1" applyFill="1" applyBorder="1" applyAlignment="1">
      <alignment vertical="top" wrapText="1"/>
    </xf>
    <xf numFmtId="1" fontId="4" fillId="3" borderId="18" xfId="0" applyNumberFormat="1" applyFont="1" applyFill="1" applyBorder="1" applyAlignment="1">
      <alignment vertical="top" wrapText="1"/>
    </xf>
    <xf numFmtId="0" fontId="4" fillId="3" borderId="18" xfId="0" applyFont="1" applyFill="1" applyBorder="1" applyAlignment="1">
      <alignment vertical="top" wrapText="1"/>
    </xf>
    <xf numFmtId="0" fontId="4" fillId="22" borderId="17" xfId="0" applyFont="1" applyFill="1" applyBorder="1" applyAlignment="1">
      <alignment vertical="top" wrapText="1"/>
    </xf>
    <xf numFmtId="0" fontId="6" fillId="20" borderId="18" xfId="0" applyFont="1" applyFill="1" applyBorder="1" applyAlignment="1">
      <alignment horizontal="left" vertical="top" wrapText="1"/>
    </xf>
    <xf numFmtId="0" fontId="4" fillId="23" borderId="17" xfId="0" applyFont="1" applyFill="1" applyBorder="1" applyAlignment="1">
      <alignment vertical="top" wrapText="1"/>
    </xf>
    <xf numFmtId="0" fontId="6" fillId="11" borderId="18" xfId="0" applyFont="1" applyFill="1" applyBorder="1" applyAlignment="1">
      <alignment horizontal="left" vertical="top" wrapText="1"/>
    </xf>
    <xf numFmtId="0" fontId="29" fillId="11" borderId="18" xfId="0" applyFont="1" applyFill="1" applyBorder="1" applyAlignment="1">
      <alignment horizontal="left" vertical="top" wrapText="1"/>
    </xf>
    <xf numFmtId="0" fontId="29" fillId="20" borderId="13" xfId="0" applyFont="1" applyFill="1" applyBorder="1" applyAlignment="1">
      <alignment horizontal="left" vertical="top" wrapText="1"/>
    </xf>
    <xf numFmtId="0" fontId="29" fillId="20" borderId="9" xfId="0" applyFont="1" applyFill="1" applyBorder="1" applyAlignment="1">
      <alignment horizontal="left" vertical="top" wrapText="1"/>
    </xf>
    <xf numFmtId="0" fontId="27" fillId="0" borderId="0" xfId="0" applyFont="1" applyAlignment="1">
      <alignment horizontal="left"/>
    </xf>
    <xf numFmtId="0" fontId="35" fillId="20" borderId="36" xfId="0" applyFont="1" applyFill="1" applyBorder="1" applyAlignment="1">
      <alignment horizontal="left" vertical="top" wrapText="1"/>
    </xf>
    <xf numFmtId="0" fontId="35" fillId="20" borderId="37" xfId="0" applyFont="1" applyFill="1" applyBorder="1" applyAlignment="1">
      <alignment horizontal="left" vertical="top" wrapText="1"/>
    </xf>
    <xf numFmtId="0" fontId="35" fillId="20" borderId="38" xfId="0" applyFont="1" applyFill="1" applyBorder="1" applyAlignment="1">
      <alignment horizontal="left" vertical="top" wrapText="1"/>
    </xf>
    <xf numFmtId="0" fontId="0" fillId="0" borderId="2" xfId="0" applyBorder="1" applyAlignment="1">
      <alignment horizontal="left" vertical="top" wrapText="1"/>
    </xf>
    <xf numFmtId="0" fontId="26" fillId="0" borderId="15" xfId="0" applyFont="1" applyBorder="1" applyAlignment="1">
      <alignment horizontal="left" vertical="top" wrapText="1"/>
    </xf>
    <xf numFmtId="0" fontId="16" fillId="0" borderId="22" xfId="0" applyFont="1" applyBorder="1" applyAlignment="1">
      <alignment horizontal="left" vertical="top" wrapText="1"/>
    </xf>
    <xf numFmtId="0" fontId="16" fillId="0" borderId="24" xfId="0" applyFont="1" applyBorder="1" applyAlignment="1">
      <alignment horizontal="left" vertical="top" wrapText="1"/>
    </xf>
    <xf numFmtId="0" fontId="16" fillId="0" borderId="27" xfId="0" applyFont="1" applyBorder="1" applyAlignment="1">
      <alignment horizontal="left" vertical="top" wrapText="1"/>
    </xf>
    <xf numFmtId="0" fontId="4" fillId="0" borderId="19" xfId="0" applyFont="1" applyBorder="1" applyAlignment="1">
      <alignment horizontal="left" vertical="top" wrapText="1"/>
    </xf>
    <xf numFmtId="0" fontId="6" fillId="0" borderId="22" xfId="0" applyFont="1" applyBorder="1" applyAlignment="1">
      <alignment horizontal="left" vertical="top" wrapText="1"/>
    </xf>
    <xf numFmtId="0" fontId="6" fillId="0" borderId="24" xfId="0" applyFont="1" applyBorder="1" applyAlignment="1">
      <alignment horizontal="left" vertical="top" wrapText="1"/>
    </xf>
    <xf numFmtId="0" fontId="6" fillId="0" borderId="27" xfId="0" applyFont="1" applyBorder="1" applyAlignment="1">
      <alignment horizontal="left" vertical="top" wrapText="1"/>
    </xf>
    <xf numFmtId="0" fontId="29" fillId="11" borderId="18" xfId="0" applyFont="1" applyFill="1" applyBorder="1" applyAlignment="1">
      <alignment wrapText="1"/>
    </xf>
    <xf numFmtId="0" fontId="29" fillId="21" borderId="18" xfId="0" applyFont="1" applyFill="1" applyBorder="1" applyAlignment="1">
      <alignment horizontal="left" vertical="top" wrapText="1"/>
    </xf>
    <xf numFmtId="0" fontId="4" fillId="22" borderId="20" xfId="0" applyFont="1" applyFill="1" applyBorder="1" applyAlignment="1">
      <alignment horizontal="left" vertical="top" wrapText="1"/>
    </xf>
    <xf numFmtId="0" fontId="25" fillId="0" borderId="2" xfId="0" applyFont="1" applyBorder="1" applyAlignment="1">
      <alignment horizontal="left" vertical="top" wrapText="1"/>
    </xf>
    <xf numFmtId="0" fontId="4" fillId="2" borderId="2" xfId="0" applyFont="1" applyFill="1" applyBorder="1" applyAlignment="1">
      <alignment vertical="top" wrapText="1"/>
    </xf>
    <xf numFmtId="0" fontId="29" fillId="13" borderId="2" xfId="0" applyFont="1" applyFill="1" applyBorder="1" applyAlignment="1">
      <alignment horizontal="left" vertical="top" wrapText="1"/>
    </xf>
    <xf numFmtId="0" fontId="0" fillId="13" borderId="0" xfId="0" applyFill="1" applyAlignment="1">
      <alignment horizontal="left" vertical="top" wrapText="1"/>
    </xf>
    <xf numFmtId="0" fontId="6" fillId="0" borderId="32" xfId="0" applyFont="1" applyBorder="1" applyAlignment="1">
      <alignment horizontal="left" vertical="top" wrapText="1"/>
    </xf>
    <xf numFmtId="0" fontId="41" fillId="0" borderId="19" xfId="0" applyFont="1" applyBorder="1" applyAlignment="1">
      <alignment horizontal="left" vertical="top" wrapText="1"/>
    </xf>
    <xf numFmtId="0" fontId="4" fillId="23" borderId="30" xfId="0" applyFont="1" applyFill="1" applyBorder="1" applyAlignment="1">
      <alignment vertical="top" wrapText="1"/>
    </xf>
    <xf numFmtId="0" fontId="30" fillId="11" borderId="16" xfId="0" applyFont="1" applyFill="1" applyBorder="1" applyAlignment="1">
      <alignment horizontal="left" vertical="top" wrapText="1"/>
    </xf>
    <xf numFmtId="0" fontId="4" fillId="22" borderId="31" xfId="0" applyFont="1" applyFill="1" applyBorder="1" applyAlignment="1">
      <alignment vertical="top" wrapText="1"/>
    </xf>
    <xf numFmtId="0" fontId="29" fillId="20" borderId="26" xfId="0" applyFont="1" applyFill="1" applyBorder="1" applyAlignment="1">
      <alignment horizontal="left" vertical="top" wrapText="1"/>
    </xf>
    <xf numFmtId="0" fontId="36" fillId="11" borderId="40" xfId="0" applyFont="1" applyFill="1" applyBorder="1" applyAlignment="1">
      <alignment horizontal="left" vertical="top" wrapText="1"/>
    </xf>
    <xf numFmtId="0" fontId="19" fillId="0" borderId="48" xfId="0" applyFont="1" applyBorder="1" applyAlignment="1">
      <alignment horizontal="left" vertical="top" wrapText="1"/>
    </xf>
    <xf numFmtId="0" fontId="10" fillId="0" borderId="19" xfId="0" applyFont="1" applyBorder="1" applyAlignment="1">
      <alignment horizontal="left" vertical="top" wrapText="1"/>
    </xf>
    <xf numFmtId="0" fontId="10" fillId="0" borderId="22" xfId="0" applyFont="1" applyBorder="1" applyAlignment="1">
      <alignment horizontal="left" vertical="top" wrapText="1"/>
    </xf>
    <xf numFmtId="0" fontId="10" fillId="0" borderId="24" xfId="0" applyFont="1" applyBorder="1" applyAlignment="1">
      <alignment horizontal="left" vertical="top" wrapText="1"/>
    </xf>
    <xf numFmtId="0" fontId="10" fillId="0" borderId="27" xfId="0" applyFont="1" applyBorder="1" applyAlignment="1">
      <alignment horizontal="left" vertical="top" wrapText="1"/>
    </xf>
    <xf numFmtId="0" fontId="10" fillId="0" borderId="32" xfId="0" applyFont="1" applyBorder="1" applyAlignment="1">
      <alignment horizontal="left" vertical="top" wrapText="1"/>
    </xf>
    <xf numFmtId="0" fontId="10" fillId="13" borderId="24" xfId="0" applyFont="1" applyFill="1" applyBorder="1" applyAlignment="1">
      <alignment horizontal="left" vertical="top" wrapText="1"/>
    </xf>
    <xf numFmtId="0" fontId="10" fillId="13" borderId="27" xfId="0" applyFont="1" applyFill="1" applyBorder="1" applyAlignment="1">
      <alignment horizontal="left" vertical="top" wrapText="1"/>
    </xf>
    <xf numFmtId="0" fontId="10" fillId="0" borderId="43" xfId="0" applyFont="1" applyBorder="1" applyAlignment="1">
      <alignment horizontal="left" vertical="top" wrapText="1"/>
    </xf>
    <xf numFmtId="0" fontId="10" fillId="13" borderId="40" xfId="0" applyFont="1" applyFill="1" applyBorder="1" applyAlignment="1">
      <alignment horizontal="left" vertical="top" wrapText="1"/>
    </xf>
    <xf numFmtId="0" fontId="10" fillId="0" borderId="16" xfId="0" applyFont="1" applyBorder="1" applyAlignment="1">
      <alignment horizontal="left" vertical="top" wrapText="1"/>
    </xf>
    <xf numFmtId="0" fontId="10" fillId="0" borderId="46" xfId="0" applyFont="1" applyBorder="1" applyAlignment="1">
      <alignment horizontal="left" vertical="top" wrapText="1"/>
    </xf>
    <xf numFmtId="0" fontId="6" fillId="0" borderId="50" xfId="0" applyFont="1" applyBorder="1" applyAlignment="1">
      <alignment vertical="top" wrapText="1"/>
    </xf>
    <xf numFmtId="0" fontId="6" fillId="0" borderId="33" xfId="0" applyFont="1" applyBorder="1" applyAlignment="1">
      <alignment vertical="top" wrapText="1"/>
    </xf>
    <xf numFmtId="0" fontId="10" fillId="0" borderId="50" xfId="0" applyFont="1" applyBorder="1"/>
    <xf numFmtId="0" fontId="4" fillId="0" borderId="9" xfId="0" applyFont="1" applyBorder="1" applyAlignment="1">
      <alignment horizontal="left" vertical="top" wrapText="1"/>
    </xf>
    <xf numFmtId="0" fontId="6" fillId="0" borderId="9" xfId="0" applyFont="1" applyBorder="1" applyAlignment="1">
      <alignment horizontal="left" vertical="top" wrapText="1"/>
    </xf>
    <xf numFmtId="0" fontId="4" fillId="0" borderId="0" xfId="0" applyFont="1" applyAlignment="1">
      <alignment horizontal="center" vertical="center" wrapText="1"/>
    </xf>
    <xf numFmtId="1" fontId="43" fillId="17" borderId="3" xfId="0" applyNumberFormat="1" applyFont="1" applyFill="1" applyBorder="1" applyAlignment="1">
      <alignment vertical="top" wrapText="1"/>
    </xf>
    <xf numFmtId="0" fontId="43" fillId="30" borderId="14" xfId="0" applyFont="1" applyFill="1" applyBorder="1" applyAlignment="1">
      <alignment vertical="top" wrapText="1"/>
    </xf>
    <xf numFmtId="0" fontId="43" fillId="31" borderId="11" xfId="0" applyFont="1" applyFill="1" applyBorder="1" applyAlignment="1">
      <alignment vertical="top" wrapText="1"/>
    </xf>
    <xf numFmtId="0" fontId="8" fillId="0" borderId="2" xfId="0" applyFont="1" applyBorder="1" applyAlignment="1">
      <alignment horizontal="left"/>
    </xf>
    <xf numFmtId="0" fontId="10" fillId="0" borderId="0" xfId="0" applyFont="1"/>
    <xf numFmtId="1" fontId="6" fillId="3" borderId="50" xfId="0" applyNumberFormat="1" applyFont="1" applyFill="1" applyBorder="1"/>
    <xf numFmtId="0" fontId="6" fillId="3" borderId="50" xfId="0" applyFont="1" applyFill="1" applyBorder="1"/>
    <xf numFmtId="1" fontId="10" fillId="29" borderId="9" xfId="0" applyNumberFormat="1" applyFont="1" applyFill="1" applyBorder="1"/>
    <xf numFmtId="1" fontId="6" fillId="18" borderId="50" xfId="0" applyNumberFormat="1" applyFont="1" applyFill="1" applyBorder="1"/>
    <xf numFmtId="1" fontId="10" fillId="28" borderId="9" xfId="0" applyNumberFormat="1" applyFont="1" applyFill="1" applyBorder="1"/>
    <xf numFmtId="1" fontId="7" fillId="33" borderId="3" xfId="0" applyNumberFormat="1" applyFont="1" applyFill="1" applyBorder="1" applyAlignment="1">
      <alignment vertical="top" wrapText="1"/>
    </xf>
    <xf numFmtId="1" fontId="7" fillId="34" borderId="3" xfId="0" applyNumberFormat="1" applyFont="1" applyFill="1" applyBorder="1" applyAlignment="1">
      <alignment vertical="top" wrapText="1"/>
    </xf>
    <xf numFmtId="1" fontId="7" fillId="35" borderId="3" xfId="0" applyNumberFormat="1" applyFont="1" applyFill="1" applyBorder="1" applyAlignment="1">
      <alignment vertical="top" wrapText="1"/>
    </xf>
    <xf numFmtId="0" fontId="7" fillId="36" borderId="34" xfId="0" applyFont="1" applyFill="1" applyBorder="1" applyAlignment="1">
      <alignment vertical="top" wrapText="1"/>
    </xf>
    <xf numFmtId="1" fontId="29" fillId="29" borderId="9" xfId="0" applyNumberFormat="1" applyFont="1" applyFill="1" applyBorder="1"/>
    <xf numFmtId="0" fontId="4" fillId="0" borderId="0" xfId="0" applyFont="1" applyAlignment="1">
      <alignment horizontal="right" vertical="center"/>
    </xf>
    <xf numFmtId="0" fontId="4" fillId="13" borderId="0" xfId="0" applyFont="1" applyFill="1" applyAlignment="1">
      <alignment horizontal="right"/>
    </xf>
    <xf numFmtId="0" fontId="4" fillId="0" borderId="2" xfId="0" applyFont="1" applyBorder="1" applyAlignment="1">
      <alignment horizontal="right"/>
    </xf>
    <xf numFmtId="0" fontId="42" fillId="0" borderId="2" xfId="0" applyFont="1" applyBorder="1" applyAlignment="1">
      <alignment horizontal="right"/>
    </xf>
    <xf numFmtId="1" fontId="6" fillId="37" borderId="5" xfId="0" applyNumberFormat="1" applyFont="1" applyFill="1" applyBorder="1"/>
    <xf numFmtId="1" fontId="6" fillId="38" borderId="5" xfId="0" applyNumberFormat="1" applyFont="1" applyFill="1" applyBorder="1"/>
    <xf numFmtId="1" fontId="29" fillId="28" borderId="9" xfId="0" applyNumberFormat="1" applyFont="1" applyFill="1" applyBorder="1"/>
    <xf numFmtId="0" fontId="31" fillId="0" borderId="9" xfId="0" applyFont="1" applyBorder="1" applyAlignment="1">
      <alignment horizontal="right"/>
    </xf>
    <xf numFmtId="0" fontId="6" fillId="32" borderId="9" xfId="0" applyFont="1" applyFill="1" applyBorder="1" applyAlignment="1" applyProtection="1">
      <alignment horizontal="right"/>
      <protection locked="0"/>
    </xf>
    <xf numFmtId="1" fontId="4" fillId="39" borderId="18" xfId="0" applyNumberFormat="1" applyFont="1" applyFill="1" applyBorder="1" applyAlignment="1">
      <alignment vertical="top" wrapText="1"/>
    </xf>
    <xf numFmtId="1" fontId="6" fillId="39" borderId="5" xfId="0" applyNumberFormat="1" applyFont="1" applyFill="1" applyBorder="1"/>
    <xf numFmtId="0" fontId="6" fillId="39" borderId="5" xfId="0" applyFont="1" applyFill="1" applyBorder="1"/>
    <xf numFmtId="1" fontId="10" fillId="20" borderId="9" xfId="0" applyNumberFormat="1" applyFont="1" applyFill="1" applyBorder="1"/>
    <xf numFmtId="1" fontId="29" fillId="20" borderId="9" xfId="0" applyNumberFormat="1" applyFont="1" applyFill="1" applyBorder="1"/>
    <xf numFmtId="1" fontId="6" fillId="39" borderId="9" xfId="0" applyNumberFormat="1" applyFont="1" applyFill="1" applyBorder="1"/>
    <xf numFmtId="0" fontId="46" fillId="0" borderId="2" xfId="0" applyFont="1" applyBorder="1" applyAlignment="1">
      <alignment horizontal="right"/>
    </xf>
    <xf numFmtId="1" fontId="46" fillId="0" borderId="2" xfId="0" applyNumberFormat="1" applyFont="1" applyBorder="1" applyAlignment="1">
      <alignment horizontal="right"/>
    </xf>
    <xf numFmtId="10" fontId="46" fillId="0" borderId="2" xfId="0" applyNumberFormat="1" applyFont="1" applyBorder="1" applyAlignment="1">
      <alignment horizontal="right"/>
    </xf>
    <xf numFmtId="1" fontId="46" fillId="0" borderId="0" xfId="0" applyNumberFormat="1" applyFont="1"/>
    <xf numFmtId="10" fontId="46" fillId="0" borderId="0" xfId="0" applyNumberFormat="1" applyFont="1"/>
    <xf numFmtId="0" fontId="46" fillId="0" borderId="0" xfId="0" applyFont="1"/>
    <xf numFmtId="0" fontId="37" fillId="0" borderId="2" xfId="0" applyFont="1" applyBorder="1"/>
    <xf numFmtId="0" fontId="47" fillId="0" borderId="2" xfId="0" applyFont="1" applyBorder="1"/>
    <xf numFmtId="0" fontId="42" fillId="0" borderId="2" xfId="0" applyFont="1" applyBorder="1"/>
    <xf numFmtId="0" fontId="0" fillId="42" borderId="0" xfId="0" applyFill="1"/>
    <xf numFmtId="0" fontId="3" fillId="0" borderId="0" xfId="0" applyFont="1" applyProtection="1">
      <protection locked="0"/>
    </xf>
    <xf numFmtId="0" fontId="0" fillId="0" borderId="2" xfId="0" applyBorder="1" applyProtection="1">
      <protection locked="0"/>
    </xf>
    <xf numFmtId="0" fontId="35" fillId="32" borderId="9" xfId="0" applyFont="1" applyFill="1" applyBorder="1" applyAlignment="1" applyProtection="1">
      <alignment horizontal="right"/>
      <protection locked="0"/>
    </xf>
    <xf numFmtId="0" fontId="35" fillId="32" borderId="9" xfId="0" applyFont="1" applyFill="1" applyBorder="1" applyAlignment="1" applyProtection="1">
      <alignment horizontal="right" vertical="center"/>
      <protection locked="0"/>
    </xf>
    <xf numFmtId="0" fontId="0" fillId="28" borderId="2" xfId="0" applyFill="1" applyBorder="1" applyProtection="1">
      <protection locked="0"/>
    </xf>
    <xf numFmtId="0" fontId="6" fillId="0" borderId="9" xfId="0" applyFont="1" applyBorder="1" applyAlignment="1" applyProtection="1">
      <alignment horizontal="right"/>
      <protection locked="0"/>
    </xf>
    <xf numFmtId="0" fontId="29" fillId="32" borderId="9" xfId="0" applyFont="1" applyFill="1" applyBorder="1" applyAlignment="1" applyProtection="1">
      <alignment horizontal="right"/>
      <protection locked="0"/>
    </xf>
    <xf numFmtId="0" fontId="2" fillId="32" borderId="9" xfId="0" applyFont="1" applyFill="1" applyBorder="1" applyProtection="1">
      <protection locked="0"/>
    </xf>
    <xf numFmtId="0" fontId="42" fillId="0" borderId="0" xfId="0" applyFont="1"/>
    <xf numFmtId="0" fontId="42" fillId="13" borderId="0" xfId="0" applyFont="1" applyFill="1"/>
    <xf numFmtId="0" fontId="42" fillId="0" borderId="9" xfId="0" applyFont="1" applyBorder="1"/>
    <xf numFmtId="0" fontId="42" fillId="40" borderId="9" xfId="0" applyFont="1" applyFill="1" applyBorder="1"/>
    <xf numFmtId="0" fontId="45" fillId="41" borderId="9" xfId="0" applyFont="1" applyFill="1" applyBorder="1"/>
    <xf numFmtId="0" fontId="35" fillId="0" borderId="9" xfId="0" applyFont="1" applyBorder="1" applyAlignment="1">
      <alignment horizontal="right"/>
    </xf>
    <xf numFmtId="0" fontId="35" fillId="0" borderId="9" xfId="0" applyFont="1" applyBorder="1" applyAlignment="1">
      <alignment horizontal="right" vertical="center"/>
    </xf>
    <xf numFmtId="0" fontId="25" fillId="0" borderId="9" xfId="0" applyFont="1" applyBorder="1"/>
    <xf numFmtId="0" fontId="29" fillId="0" borderId="9" xfId="0" applyFont="1" applyBorder="1"/>
    <xf numFmtId="0" fontId="6" fillId="0" borderId="9" xfId="0" applyFont="1" applyBorder="1" applyAlignment="1">
      <alignment horizontal="right" vertical="center"/>
    </xf>
    <xf numFmtId="0" fontId="6" fillId="0" borderId="9" xfId="0" applyFont="1" applyBorder="1" applyAlignment="1">
      <alignment horizontal="right"/>
    </xf>
    <xf numFmtId="0" fontId="29" fillId="0" borderId="9" xfId="0" applyFont="1" applyBorder="1" applyAlignment="1">
      <alignment horizontal="right"/>
    </xf>
    <xf numFmtId="0" fontId="45" fillId="41" borderId="9" xfId="0" applyFont="1" applyFill="1" applyBorder="1" applyAlignment="1">
      <alignment horizontal="left"/>
    </xf>
    <xf numFmtId="0" fontId="48" fillId="41" borderId="9" xfId="0" applyFont="1" applyFill="1" applyBorder="1"/>
    <xf numFmtId="0" fontId="0" fillId="0" borderId="0" xfId="0" applyAlignment="1">
      <alignment horizontal="right"/>
    </xf>
    <xf numFmtId="0" fontId="0" fillId="0" borderId="9" xfId="0" applyBorder="1" applyAlignment="1">
      <alignment horizontal="right"/>
    </xf>
    <xf numFmtId="0" fontId="0" fillId="0" borderId="2" xfId="0" applyBorder="1" applyAlignment="1">
      <alignment horizontal="right"/>
    </xf>
    <xf numFmtId="0" fontId="42" fillId="0" borderId="0" xfId="0" applyFont="1" applyAlignment="1">
      <alignment horizontal="right"/>
    </xf>
    <xf numFmtId="0" fontId="39" fillId="20" borderId="18" xfId="0" applyFont="1" applyFill="1" applyBorder="1" applyAlignment="1">
      <alignment horizontal="left" vertical="top" wrapText="1"/>
    </xf>
    <xf numFmtId="0" fontId="31" fillId="20" borderId="35" xfId="0" applyFont="1" applyFill="1" applyBorder="1" applyAlignment="1">
      <alignment horizontal="left" vertical="top" wrapText="1"/>
    </xf>
    <xf numFmtId="0" fontId="29" fillId="11" borderId="9" xfId="0" applyFont="1" applyFill="1" applyBorder="1" applyAlignment="1">
      <alignment horizontal="left"/>
    </xf>
    <xf numFmtId="0" fontId="31" fillId="11" borderId="9" xfId="0" applyFont="1" applyFill="1" applyBorder="1" applyAlignment="1">
      <alignment horizontal="left"/>
    </xf>
    <xf numFmtId="0" fontId="31" fillId="11" borderId="12" xfId="0" applyFont="1" applyFill="1" applyBorder="1" applyAlignment="1">
      <alignment horizontal="left"/>
    </xf>
    <xf numFmtId="0" fontId="29" fillId="11" borderId="13" xfId="0" applyFont="1" applyFill="1" applyBorder="1" applyAlignment="1">
      <alignment horizontal="left"/>
    </xf>
    <xf numFmtId="0" fontId="0" fillId="11" borderId="9" xfId="0" applyFill="1" applyBorder="1" applyAlignment="1">
      <alignment horizontal="left" vertical="top" wrapText="1"/>
    </xf>
    <xf numFmtId="0" fontId="6" fillId="20" borderId="0" xfId="0" applyFont="1" applyFill="1" applyAlignment="1">
      <alignment horizontal="left" vertical="top" wrapText="1"/>
    </xf>
    <xf numFmtId="0" fontId="6" fillId="11" borderId="0" xfId="0" applyFont="1" applyFill="1" applyAlignment="1">
      <alignment horizontal="left" vertical="top" wrapText="1"/>
    </xf>
    <xf numFmtId="0" fontId="6" fillId="16" borderId="0" xfId="0" applyFont="1" applyFill="1" applyAlignment="1">
      <alignment horizontal="left" vertical="top" wrapText="1"/>
    </xf>
    <xf numFmtId="0" fontId="6" fillId="21" borderId="0" xfId="0" applyFont="1" applyFill="1" applyAlignment="1">
      <alignment horizontal="left" vertical="top" wrapText="1"/>
    </xf>
    <xf numFmtId="0" fontId="6" fillId="44" borderId="56" xfId="0" applyFont="1" applyFill="1" applyBorder="1" applyAlignment="1">
      <alignment horizontal="left" vertical="top" wrapText="1"/>
    </xf>
    <xf numFmtId="0" fontId="2" fillId="20" borderId="36" xfId="0" applyFont="1" applyFill="1" applyBorder="1" applyAlignment="1">
      <alignment horizontal="left" vertical="top" wrapText="1"/>
    </xf>
    <xf numFmtId="0" fontId="6" fillId="44" borderId="6" xfId="0" applyFont="1" applyFill="1" applyBorder="1" applyAlignment="1">
      <alignment horizontal="left" vertical="top" wrapText="1"/>
    </xf>
    <xf numFmtId="0" fontId="40" fillId="44" borderId="6" xfId="0" applyFont="1" applyFill="1" applyBorder="1" applyAlignment="1">
      <alignment horizontal="left" vertical="top" wrapText="1"/>
    </xf>
    <xf numFmtId="0" fontId="30" fillId="44" borderId="6" xfId="0" applyFont="1" applyFill="1" applyBorder="1" applyAlignment="1">
      <alignment horizontal="left" vertical="top" wrapText="1"/>
    </xf>
    <xf numFmtId="0" fontId="2" fillId="20" borderId="49" xfId="0" applyFont="1" applyFill="1" applyBorder="1" applyAlignment="1">
      <alignment horizontal="left" vertical="top" wrapText="1"/>
    </xf>
    <xf numFmtId="0" fontId="6" fillId="20" borderId="9" xfId="0" applyFont="1" applyFill="1" applyBorder="1" applyAlignment="1">
      <alignment horizontal="left" vertical="top" wrapText="1"/>
    </xf>
    <xf numFmtId="0" fontId="6" fillId="44" borderId="9" xfId="0" applyFont="1" applyFill="1" applyBorder="1" applyAlignment="1">
      <alignment horizontal="left" vertical="top" wrapText="1"/>
    </xf>
    <xf numFmtId="0" fontId="6" fillId="20" borderId="13" xfId="0" applyFont="1" applyFill="1" applyBorder="1" applyAlignment="1">
      <alignment horizontal="left" vertical="center" wrapText="1"/>
    </xf>
    <xf numFmtId="0" fontId="6" fillId="20" borderId="28" xfId="0" applyFont="1" applyFill="1" applyBorder="1" applyAlignment="1">
      <alignment horizontal="left" vertical="top" wrapText="1"/>
    </xf>
    <xf numFmtId="0" fontId="10" fillId="45" borderId="9" xfId="0" applyFont="1" applyFill="1" applyBorder="1"/>
    <xf numFmtId="0" fontId="10" fillId="45" borderId="13" xfId="0" applyFont="1" applyFill="1" applyBorder="1"/>
    <xf numFmtId="0" fontId="6" fillId="44" borderId="61" xfId="0" applyFont="1" applyFill="1" applyBorder="1" applyAlignment="1">
      <alignment horizontal="left" vertical="top" wrapText="1"/>
    </xf>
    <xf numFmtId="0" fontId="6" fillId="44" borderId="63" xfId="0" applyFont="1" applyFill="1" applyBorder="1" applyAlignment="1">
      <alignment horizontal="left" vertical="top" wrapText="1"/>
    </xf>
    <xf numFmtId="0" fontId="0" fillId="32" borderId="9" xfId="0" applyFill="1" applyBorder="1" applyAlignment="1" applyProtection="1">
      <alignment horizontal="right"/>
      <protection locked="0"/>
    </xf>
    <xf numFmtId="0" fontId="10" fillId="45" borderId="15" xfId="0" applyFont="1" applyFill="1" applyBorder="1"/>
    <xf numFmtId="0" fontId="10" fillId="13" borderId="46" xfId="0" applyFont="1" applyFill="1" applyBorder="1" applyAlignment="1">
      <alignment horizontal="left" vertical="top" wrapText="1"/>
    </xf>
    <xf numFmtId="0" fontId="0" fillId="11" borderId="35" xfId="0" applyFill="1" applyBorder="1" applyAlignment="1">
      <alignment horizontal="left" vertical="top" wrapText="1"/>
    </xf>
    <xf numFmtId="0" fontId="39" fillId="11" borderId="9" xfId="0" applyFont="1" applyFill="1" applyBorder="1" applyAlignment="1">
      <alignment vertical="top" wrapText="1"/>
    </xf>
    <xf numFmtId="0" fontId="39" fillId="11" borderId="13" xfId="0" applyFont="1" applyFill="1" applyBorder="1" applyAlignment="1">
      <alignment vertical="top" wrapText="1"/>
    </xf>
    <xf numFmtId="0" fontId="40" fillId="0" borderId="22" xfId="0" applyFont="1" applyBorder="1" applyAlignment="1">
      <alignment horizontal="left" vertical="top" wrapText="1"/>
    </xf>
    <xf numFmtId="0" fontId="40" fillId="0" borderId="24" xfId="0" applyFont="1" applyBorder="1" applyAlignment="1">
      <alignment horizontal="left" vertical="top" wrapText="1"/>
    </xf>
    <xf numFmtId="0" fontId="39" fillId="11" borderId="15" xfId="0" applyFont="1" applyFill="1" applyBorder="1" applyAlignment="1">
      <alignment vertical="top" wrapText="1"/>
    </xf>
    <xf numFmtId="0" fontId="40" fillId="0" borderId="32" xfId="0" applyFont="1" applyBorder="1" applyAlignment="1">
      <alignment horizontal="left" vertical="top" wrapText="1"/>
    </xf>
    <xf numFmtId="0" fontId="39" fillId="11" borderId="26" xfId="0" applyFont="1" applyFill="1" applyBorder="1" applyAlignment="1">
      <alignment horizontal="left" vertical="top" wrapText="1"/>
    </xf>
    <xf numFmtId="0" fontId="39" fillId="11" borderId="41" xfId="0" applyFont="1" applyFill="1" applyBorder="1" applyAlignment="1">
      <alignment horizontal="left" vertical="top" wrapText="1"/>
    </xf>
    <xf numFmtId="0" fontId="29" fillId="16" borderId="9" xfId="0" applyFont="1" applyFill="1" applyBorder="1"/>
    <xf numFmtId="0" fontId="29" fillId="16" borderId="13" xfId="0" applyFont="1" applyFill="1" applyBorder="1"/>
    <xf numFmtId="0" fontId="29" fillId="16" borderId="28" xfId="0" applyFont="1" applyFill="1" applyBorder="1"/>
    <xf numFmtId="49" fontId="42" fillId="32" borderId="9" xfId="0" applyNumberFormat="1" applyFont="1" applyFill="1" applyBorder="1" applyProtection="1">
      <protection locked="0"/>
    </xf>
    <xf numFmtId="0" fontId="37" fillId="14" borderId="31" xfId="0" applyFont="1" applyFill="1" applyBorder="1" applyAlignment="1">
      <alignment vertical="top"/>
    </xf>
    <xf numFmtId="0" fontId="43" fillId="46" borderId="11" xfId="0" applyFont="1" applyFill="1" applyBorder="1" applyAlignment="1">
      <alignment vertical="top" wrapText="1"/>
    </xf>
    <xf numFmtId="1" fontId="6" fillId="38" borderId="9" xfId="0" applyNumberFormat="1" applyFont="1" applyFill="1" applyBorder="1"/>
    <xf numFmtId="0" fontId="43" fillId="47" borderId="4" xfId="0" applyFont="1" applyFill="1" applyBorder="1" applyAlignment="1">
      <alignment vertical="top" wrapText="1"/>
    </xf>
    <xf numFmtId="1" fontId="4" fillId="38" borderId="35" xfId="0" applyNumberFormat="1" applyFont="1" applyFill="1" applyBorder="1" applyAlignment="1">
      <alignment vertical="top" wrapText="1"/>
    </xf>
    <xf numFmtId="0" fontId="4" fillId="0" borderId="2" xfId="0" applyFont="1" applyBorder="1" applyAlignment="1">
      <alignment horizontal="left" vertical="center"/>
    </xf>
    <xf numFmtId="0" fontId="6" fillId="38" borderId="6" xfId="0" applyFont="1" applyFill="1" applyBorder="1"/>
    <xf numFmtId="0" fontId="6" fillId="38" borderId="59" xfId="0" applyFont="1" applyFill="1" applyBorder="1"/>
    <xf numFmtId="1" fontId="10" fillId="29" borderId="37" xfId="0" applyNumberFormat="1" applyFont="1" applyFill="1" applyBorder="1"/>
    <xf numFmtId="0" fontId="6" fillId="3" borderId="6" xfId="0" applyFont="1" applyFill="1" applyBorder="1"/>
    <xf numFmtId="0" fontId="6" fillId="3" borderId="59" xfId="0" applyFont="1" applyFill="1" applyBorder="1"/>
    <xf numFmtId="0" fontId="4" fillId="0" borderId="2" xfId="0" applyFont="1" applyBorder="1" applyAlignment="1">
      <alignment horizontal="left"/>
    </xf>
    <xf numFmtId="1" fontId="6" fillId="38" borderId="6" xfId="0" applyNumberFormat="1" applyFont="1" applyFill="1" applyBorder="1"/>
    <xf numFmtId="1" fontId="29" fillId="29" borderId="37" xfId="0" applyNumberFormat="1" applyFont="1" applyFill="1" applyBorder="1"/>
    <xf numFmtId="1" fontId="6" fillId="38" borderId="37" xfId="0" applyNumberFormat="1" applyFont="1" applyFill="1" applyBorder="1"/>
    <xf numFmtId="0" fontId="0" fillId="42" borderId="2" xfId="0" applyFill="1" applyBorder="1"/>
    <xf numFmtId="0" fontId="6" fillId="0" borderId="2" xfId="0" applyFont="1" applyBorder="1"/>
    <xf numFmtId="1" fontId="6" fillId="3" borderId="37" xfId="0" applyNumberFormat="1" applyFont="1" applyFill="1" applyBorder="1"/>
    <xf numFmtId="1" fontId="46" fillId="0" borderId="2" xfId="0" applyNumberFormat="1" applyFont="1" applyBorder="1"/>
    <xf numFmtId="1" fontId="7" fillId="33" borderId="64" xfId="0" applyNumberFormat="1" applyFont="1" applyFill="1" applyBorder="1" applyAlignment="1">
      <alignment vertical="top" wrapText="1"/>
    </xf>
    <xf numFmtId="0" fontId="4" fillId="0" borderId="40" xfId="0" applyFont="1" applyBorder="1" applyAlignment="1">
      <alignment horizontal="left" vertical="center"/>
    </xf>
    <xf numFmtId="9" fontId="6" fillId="3" borderId="65" xfId="0" applyNumberFormat="1" applyFont="1" applyFill="1" applyBorder="1"/>
    <xf numFmtId="0" fontId="0" fillId="0" borderId="40" xfId="0" applyBorder="1"/>
    <xf numFmtId="0" fontId="4" fillId="0" borderId="40" xfId="0" applyFont="1" applyBorder="1" applyAlignment="1">
      <alignment horizontal="left"/>
    </xf>
    <xf numFmtId="10" fontId="4" fillId="12" borderId="40" xfId="0" applyNumberFormat="1" applyFont="1" applyFill="1" applyBorder="1"/>
    <xf numFmtId="0" fontId="0" fillId="42" borderId="40" xfId="0" applyFill="1" applyBorder="1"/>
    <xf numFmtId="10" fontId="4" fillId="0" borderId="40" xfId="0" applyNumberFormat="1" applyFont="1" applyBorder="1"/>
    <xf numFmtId="9" fontId="6" fillId="3" borderId="66" xfId="0" applyNumberFormat="1" applyFont="1" applyFill="1" applyBorder="1"/>
    <xf numFmtId="10" fontId="46" fillId="0" borderId="40" xfId="0" applyNumberFormat="1" applyFont="1" applyBorder="1" applyAlignment="1">
      <alignment horizontal="right"/>
    </xf>
    <xf numFmtId="10" fontId="46" fillId="0" borderId="40" xfId="0" applyNumberFormat="1" applyFont="1" applyBorder="1"/>
    <xf numFmtId="1" fontId="6" fillId="48" borderId="5" xfId="0" applyNumberFormat="1" applyFont="1" applyFill="1" applyBorder="1"/>
    <xf numFmtId="0" fontId="6" fillId="48" borderId="5" xfId="0" applyFont="1" applyFill="1" applyBorder="1"/>
    <xf numFmtId="1" fontId="6" fillId="48" borderId="50" xfId="0" applyNumberFormat="1" applyFont="1" applyFill="1" applyBorder="1"/>
    <xf numFmtId="0" fontId="6" fillId="48" borderId="50" xfId="0" applyFont="1" applyFill="1" applyBorder="1"/>
    <xf numFmtId="1" fontId="4" fillId="48" borderId="17" xfId="0" applyNumberFormat="1" applyFont="1" applyFill="1" applyBorder="1" applyAlignment="1">
      <alignment vertical="top" wrapText="1"/>
    </xf>
    <xf numFmtId="1" fontId="4" fillId="38" borderId="67" xfId="0" applyNumberFormat="1" applyFont="1" applyFill="1" applyBorder="1" applyAlignment="1">
      <alignment vertical="top" wrapText="1"/>
    </xf>
    <xf numFmtId="1" fontId="4" fillId="39" borderId="11" xfId="0" applyNumberFormat="1" applyFont="1" applyFill="1" applyBorder="1" applyAlignment="1">
      <alignment vertical="top" wrapText="1"/>
    </xf>
    <xf numFmtId="1" fontId="4" fillId="48" borderId="51" xfId="0" applyNumberFormat="1" applyFont="1" applyFill="1" applyBorder="1" applyAlignment="1">
      <alignment vertical="top" wrapText="1"/>
    </xf>
    <xf numFmtId="0" fontId="0" fillId="0" borderId="58" xfId="0" applyBorder="1"/>
    <xf numFmtId="0" fontId="0" fillId="0" borderId="41" xfId="0" applyBorder="1"/>
    <xf numFmtId="0" fontId="6" fillId="0" borderId="2" xfId="0" applyFont="1" applyBorder="1" applyAlignment="1">
      <alignment horizontal="right" vertical="top"/>
    </xf>
    <xf numFmtId="1" fontId="6" fillId="50" borderId="5" xfId="0" applyNumberFormat="1" applyFont="1" applyFill="1" applyBorder="1"/>
    <xf numFmtId="9" fontId="6" fillId="50" borderId="65" xfId="0" applyNumberFormat="1" applyFont="1" applyFill="1" applyBorder="1"/>
    <xf numFmtId="10" fontId="6" fillId="51" borderId="9" xfId="0" applyNumberFormat="1" applyFont="1" applyFill="1" applyBorder="1" applyAlignment="1">
      <alignment vertical="top" wrapText="1"/>
    </xf>
    <xf numFmtId="1" fontId="6" fillId="51" borderId="5" xfId="0" applyNumberFormat="1" applyFont="1" applyFill="1" applyBorder="1"/>
    <xf numFmtId="0" fontId="4" fillId="0" borderId="9" xfId="0" applyFont="1" applyBorder="1" applyAlignment="1">
      <alignment vertical="top" wrapText="1"/>
    </xf>
    <xf numFmtId="0" fontId="4" fillId="0" borderId="0" xfId="0" applyFont="1" applyAlignment="1">
      <alignment vertical="top" wrapText="1"/>
    </xf>
    <xf numFmtId="1" fontId="2" fillId="20" borderId="9" xfId="0" applyNumberFormat="1" applyFont="1" applyFill="1" applyBorder="1"/>
    <xf numFmtId="1" fontId="2" fillId="29" borderId="9" xfId="0" applyNumberFormat="1" applyFont="1" applyFill="1" applyBorder="1"/>
    <xf numFmtId="1" fontId="2" fillId="29" borderId="37" xfId="0" applyNumberFormat="1" applyFont="1" applyFill="1" applyBorder="1"/>
    <xf numFmtId="1" fontId="2" fillId="28" borderId="9" xfId="0" applyNumberFormat="1" applyFont="1" applyFill="1" applyBorder="1"/>
    <xf numFmtId="1" fontId="2" fillId="49" borderId="9" xfId="0" applyNumberFormat="1" applyFont="1" applyFill="1" applyBorder="1"/>
    <xf numFmtId="0" fontId="2" fillId="0" borderId="2" xfId="0" applyFont="1" applyBorder="1" applyAlignment="1">
      <alignment horizontal="right"/>
    </xf>
    <xf numFmtId="0" fontId="2" fillId="11" borderId="35" xfId="0" applyFont="1" applyFill="1" applyBorder="1" applyAlignment="1">
      <alignment horizontal="left" vertical="top" wrapText="1"/>
    </xf>
    <xf numFmtId="0" fontId="2" fillId="20" borderId="13" xfId="0" applyFont="1" applyFill="1" applyBorder="1" applyAlignment="1">
      <alignment horizontal="left" vertical="top" wrapText="1"/>
    </xf>
    <xf numFmtId="0" fontId="2" fillId="20" borderId="9" xfId="0" applyFont="1" applyFill="1" applyBorder="1" applyAlignment="1">
      <alignment horizontal="left" vertical="top" wrapText="1"/>
    </xf>
    <xf numFmtId="0" fontId="2" fillId="20" borderId="28" xfId="0" applyFont="1" applyFill="1" applyBorder="1" applyAlignment="1">
      <alignment horizontal="left" vertical="top" wrapText="1"/>
    </xf>
    <xf numFmtId="0" fontId="2" fillId="11" borderId="39" xfId="0" applyFont="1" applyFill="1" applyBorder="1" applyAlignment="1">
      <alignment horizontal="left" vertical="top" wrapText="1"/>
    </xf>
    <xf numFmtId="0" fontId="2" fillId="11" borderId="37" xfId="0" applyFont="1" applyFill="1" applyBorder="1" applyAlignment="1">
      <alignment horizontal="left" vertical="top" wrapText="1"/>
    </xf>
    <xf numFmtId="0" fontId="2" fillId="11" borderId="38" xfId="0" applyFont="1" applyFill="1" applyBorder="1" applyAlignment="1">
      <alignment horizontal="left" vertical="top" wrapText="1"/>
    </xf>
    <xf numFmtId="0" fontId="2" fillId="11" borderId="13" xfId="0" applyFont="1" applyFill="1" applyBorder="1" applyAlignment="1">
      <alignment horizontal="left" vertical="top" wrapText="1"/>
    </xf>
    <xf numFmtId="0" fontId="2" fillId="11" borderId="9" xfId="0" applyFont="1" applyFill="1" applyBorder="1" applyAlignment="1">
      <alignment horizontal="left" vertical="top" wrapText="1"/>
    </xf>
    <xf numFmtId="0" fontId="2" fillId="11" borderId="28" xfId="0" applyFont="1" applyFill="1" applyBorder="1" applyAlignment="1">
      <alignment horizontal="left" vertical="top" wrapText="1"/>
    </xf>
    <xf numFmtId="0" fontId="2" fillId="20" borderId="41" xfId="0" applyFont="1" applyFill="1" applyBorder="1" applyAlignment="1">
      <alignment horizontal="left" vertical="top" wrapText="1"/>
    </xf>
    <xf numFmtId="0" fontId="4" fillId="25" borderId="17" xfId="0" applyFont="1" applyFill="1" applyBorder="1" applyAlignment="1">
      <alignment vertical="top" wrapText="1"/>
    </xf>
    <xf numFmtId="0" fontId="2" fillId="21" borderId="35" xfId="0" applyFont="1" applyFill="1" applyBorder="1" applyAlignment="1">
      <alignment horizontal="left" vertical="top" wrapText="1"/>
    </xf>
    <xf numFmtId="0" fontId="2" fillId="21" borderId="36" xfId="0" applyFont="1" applyFill="1" applyBorder="1" applyAlignment="1">
      <alignment horizontal="left" vertical="top" wrapText="1"/>
    </xf>
    <xf numFmtId="0" fontId="2" fillId="21" borderId="38" xfId="0" applyFont="1" applyFill="1" applyBorder="1" applyAlignment="1">
      <alignment horizontal="left" vertical="top" wrapText="1"/>
    </xf>
    <xf numFmtId="0" fontId="2" fillId="20" borderId="37" xfId="0" applyFont="1" applyFill="1" applyBorder="1" applyAlignment="1">
      <alignment horizontal="left" vertical="top" wrapText="1"/>
    </xf>
    <xf numFmtId="0" fontId="2" fillId="20" borderId="38" xfId="0" applyFont="1" applyFill="1" applyBorder="1" applyAlignment="1">
      <alignment horizontal="left" vertical="top" wrapText="1"/>
    </xf>
    <xf numFmtId="0" fontId="2" fillId="13" borderId="2" xfId="0" applyFont="1" applyFill="1" applyBorder="1" applyAlignment="1">
      <alignment horizontal="left" vertical="top" wrapText="1"/>
    </xf>
    <xf numFmtId="0" fontId="2" fillId="11" borderId="36" xfId="0" applyFont="1" applyFill="1" applyBorder="1" applyAlignment="1">
      <alignment horizontal="left" vertical="top" wrapText="1"/>
    </xf>
    <xf numFmtId="0" fontId="2" fillId="11" borderId="49" xfId="0" applyFont="1" applyFill="1" applyBorder="1" applyAlignment="1">
      <alignment horizontal="left" vertical="top" wrapText="1"/>
    </xf>
    <xf numFmtId="0" fontId="2" fillId="11" borderId="9" xfId="0" applyFont="1" applyFill="1" applyBorder="1" applyAlignment="1" applyProtection="1">
      <alignment horizontal="left"/>
      <protection locked="0"/>
    </xf>
    <xf numFmtId="0" fontId="2" fillId="11" borderId="28" xfId="0" applyFont="1" applyFill="1" applyBorder="1" applyAlignment="1" applyProtection="1">
      <alignment horizontal="left"/>
      <protection locked="0"/>
    </xf>
    <xf numFmtId="0" fontId="2" fillId="11" borderId="15" xfId="0" applyFont="1" applyFill="1" applyBorder="1" applyAlignment="1" applyProtection="1">
      <alignment horizontal="left"/>
      <protection locked="0"/>
    </xf>
    <xf numFmtId="0" fontId="2" fillId="0" borderId="0" xfId="0" applyFont="1"/>
    <xf numFmtId="0" fontId="2" fillId="28" borderId="0" xfId="0" applyFont="1" applyFill="1" applyProtection="1">
      <protection locked="0"/>
    </xf>
    <xf numFmtId="0" fontId="2" fillId="13" borderId="0" xfId="0" applyFont="1" applyFill="1"/>
    <xf numFmtId="0" fontId="2" fillId="0" borderId="9" xfId="0" applyFont="1" applyBorder="1"/>
    <xf numFmtId="0" fontId="2" fillId="0" borderId="9" xfId="0" applyFont="1" applyBorder="1" applyAlignment="1">
      <alignment horizontal="right"/>
    </xf>
    <xf numFmtId="0" fontId="2" fillId="32" borderId="9" xfId="0" applyFont="1" applyFill="1" applyBorder="1" applyAlignment="1" applyProtection="1">
      <alignment horizontal="right"/>
      <protection locked="0"/>
    </xf>
    <xf numFmtId="0" fontId="2" fillId="28" borderId="0" xfId="0" applyFont="1" applyFill="1"/>
    <xf numFmtId="1" fontId="6" fillId="38" borderId="17" xfId="0" applyNumberFormat="1" applyFont="1" applyFill="1" applyBorder="1" applyAlignment="1">
      <alignment vertical="top" wrapText="1"/>
    </xf>
    <xf numFmtId="49" fontId="42" fillId="0" borderId="0" xfId="0" applyNumberFormat="1" applyFont="1"/>
    <xf numFmtId="49" fontId="0" fillId="0" borderId="0" xfId="0" applyNumberFormat="1" applyAlignment="1">
      <alignment horizontal="right"/>
    </xf>
    <xf numFmtId="0" fontId="4" fillId="0" borderId="37" xfId="0" applyFont="1" applyBorder="1" applyAlignment="1">
      <alignment vertical="top" wrapText="1"/>
    </xf>
    <xf numFmtId="0" fontId="4" fillId="0" borderId="69" xfId="0" applyFont="1" applyBorder="1" applyAlignment="1">
      <alignment vertical="top" wrapText="1"/>
    </xf>
    <xf numFmtId="0" fontId="4" fillId="0" borderId="44" xfId="0" applyFont="1" applyBorder="1" applyAlignment="1">
      <alignment vertical="top" wrapText="1"/>
    </xf>
    <xf numFmtId="0" fontId="6" fillId="0" borderId="0" xfId="0" applyFont="1" applyAlignment="1">
      <alignment horizontal="left" vertical="center"/>
    </xf>
    <xf numFmtId="0" fontId="0" fillId="0" borderId="0" xfId="0" applyAlignment="1">
      <alignment horizontal="center"/>
    </xf>
    <xf numFmtId="1" fontId="0" fillId="20" borderId="9" xfId="0" applyNumberFormat="1" applyFill="1" applyBorder="1"/>
    <xf numFmtId="0" fontId="4" fillId="52" borderId="5" xfId="0" applyFont="1" applyFill="1" applyBorder="1" applyAlignment="1" applyProtection="1">
      <alignment vertical="top" wrapText="1"/>
      <protection locked="0"/>
    </xf>
    <xf numFmtId="0" fontId="6" fillId="52" borderId="5" xfId="0" applyFont="1" applyFill="1" applyBorder="1" applyAlignment="1" applyProtection="1">
      <alignment vertical="top" wrapText="1"/>
      <protection locked="0"/>
    </xf>
    <xf numFmtId="0" fontId="6" fillId="52" borderId="5" xfId="0" applyFont="1" applyFill="1" applyBorder="1" applyAlignment="1" applyProtection="1">
      <alignment horizontal="left" vertical="top" wrapText="1"/>
      <protection locked="0"/>
    </xf>
    <xf numFmtId="0" fontId="6" fillId="5" borderId="5" xfId="0" applyFont="1" applyFill="1" applyBorder="1" applyAlignment="1" applyProtection="1">
      <alignment vertical="top" wrapText="1"/>
      <protection locked="0"/>
    </xf>
    <xf numFmtId="2" fontId="4" fillId="5" borderId="5" xfId="0" applyNumberFormat="1" applyFont="1" applyFill="1" applyBorder="1" applyAlignment="1" applyProtection="1">
      <alignment vertical="top" wrapText="1"/>
      <protection locked="0"/>
    </xf>
    <xf numFmtId="2" fontId="4" fillId="52" borderId="5" xfId="0" applyNumberFormat="1" applyFont="1" applyFill="1" applyBorder="1" applyAlignment="1" applyProtection="1">
      <alignment vertical="top" wrapText="1"/>
      <protection locked="0"/>
    </xf>
    <xf numFmtId="0" fontId="4" fillId="5" borderId="5" xfId="0" applyFont="1" applyFill="1" applyBorder="1" applyAlignment="1" applyProtection="1">
      <alignment vertical="top" wrapText="1"/>
      <protection locked="0"/>
    </xf>
    <xf numFmtId="0" fontId="5" fillId="20" borderId="9" xfId="0" applyFont="1" applyFill="1" applyBorder="1" applyProtection="1">
      <protection locked="0"/>
    </xf>
    <xf numFmtId="0" fontId="4" fillId="52" borderId="9" xfId="0" applyFont="1" applyFill="1" applyBorder="1" applyAlignment="1" applyProtection="1">
      <alignment vertical="top" wrapText="1"/>
      <protection locked="0"/>
    </xf>
    <xf numFmtId="0" fontId="6" fillId="5" borderId="9" xfId="0" applyFont="1" applyFill="1" applyBorder="1" applyAlignment="1" applyProtection="1">
      <alignment vertical="top" wrapText="1"/>
      <protection locked="0"/>
    </xf>
    <xf numFmtId="0" fontId="6" fillId="5" borderId="37" xfId="0" applyFont="1" applyFill="1" applyBorder="1" applyAlignment="1" applyProtection="1">
      <alignment horizontal="left" vertical="top" wrapText="1"/>
      <protection locked="0"/>
    </xf>
    <xf numFmtId="0" fontId="6" fillId="5" borderId="69" xfId="0" applyFont="1" applyFill="1" applyBorder="1" applyAlignment="1" applyProtection="1">
      <alignment horizontal="left" vertical="top" wrapText="1"/>
      <protection locked="0"/>
    </xf>
    <xf numFmtId="0" fontId="0" fillId="0" borderId="0" xfId="0" applyAlignment="1">
      <alignment vertical="top" wrapText="1"/>
    </xf>
    <xf numFmtId="0" fontId="50" fillId="0" borderId="0" xfId="0" applyFont="1" applyAlignment="1">
      <alignment vertical="top" wrapText="1"/>
    </xf>
    <xf numFmtId="0" fontId="51" fillId="0" borderId="0" xfId="0" applyFont="1" applyAlignment="1">
      <alignment vertical="top" wrapText="1"/>
    </xf>
    <xf numFmtId="0" fontId="34" fillId="0" borderId="0" xfId="0" applyFont="1" applyAlignment="1">
      <alignment vertical="top" wrapText="1"/>
    </xf>
    <xf numFmtId="0" fontId="54" fillId="0" borderId="0" xfId="0" applyFont="1" applyAlignment="1">
      <alignment vertical="top" wrapText="1"/>
    </xf>
    <xf numFmtId="0" fontId="55" fillId="0" borderId="0" xfId="0" applyFont="1" applyAlignment="1">
      <alignment vertical="top" wrapText="1"/>
    </xf>
    <xf numFmtId="0" fontId="56" fillId="0" borderId="0" xfId="0" applyFont="1" applyAlignment="1">
      <alignment vertical="top" wrapText="1"/>
    </xf>
    <xf numFmtId="0" fontId="57" fillId="0" borderId="0" xfId="0" applyFont="1" applyAlignment="1">
      <alignment vertical="top" wrapText="1"/>
    </xf>
    <xf numFmtId="0" fontId="29" fillId="0" borderId="0" xfId="0" applyFont="1" applyAlignment="1">
      <alignment vertical="top" wrapText="1"/>
    </xf>
    <xf numFmtId="0" fontId="58" fillId="0" borderId="0" xfId="0" applyFont="1" applyAlignment="1">
      <alignment vertical="top" wrapText="1"/>
    </xf>
    <xf numFmtId="0" fontId="59" fillId="0" borderId="0" xfId="0" applyFont="1" applyAlignment="1">
      <alignment vertical="top" wrapText="1"/>
    </xf>
    <xf numFmtId="0" fontId="4" fillId="0" borderId="1" xfId="0" applyFont="1" applyBorder="1" applyAlignment="1">
      <alignment horizontal="left" vertical="top" wrapText="1"/>
    </xf>
    <xf numFmtId="0" fontId="4" fillId="0" borderId="4" xfId="0" applyFont="1" applyBorder="1" applyAlignment="1">
      <alignment horizontal="center" vertical="top" wrapText="1"/>
    </xf>
    <xf numFmtId="0" fontId="26" fillId="0" borderId="2" xfId="0" applyFont="1" applyBorder="1"/>
    <xf numFmtId="0" fontId="25" fillId="0" borderId="2" xfId="0" applyFont="1" applyBorder="1"/>
    <xf numFmtId="0" fontId="4" fillId="2" borderId="11" xfId="0" applyFont="1" applyFill="1" applyBorder="1" applyAlignment="1">
      <alignment vertical="top" wrapText="1"/>
    </xf>
    <xf numFmtId="0" fontId="4" fillId="2" borderId="11" xfId="0" applyFont="1" applyFill="1" applyBorder="1" applyAlignment="1">
      <alignment horizontal="left" vertical="top" wrapText="1"/>
    </xf>
    <xf numFmtId="0" fontId="4" fillId="2" borderId="51" xfId="0" applyFont="1" applyFill="1" applyBorder="1" applyAlignment="1">
      <alignment vertical="top" wrapText="1"/>
    </xf>
    <xf numFmtId="0" fontId="4" fillId="27" borderId="17" xfId="0" applyFont="1" applyFill="1" applyBorder="1" applyAlignment="1">
      <alignment vertical="top" wrapText="1"/>
    </xf>
    <xf numFmtId="0" fontId="37" fillId="14" borderId="18" xfId="0" applyFont="1" applyFill="1" applyBorder="1" applyAlignment="1">
      <alignment vertical="top" wrapText="1"/>
    </xf>
    <xf numFmtId="0" fontId="37" fillId="14" borderId="52" xfId="0" applyFont="1" applyFill="1" applyBorder="1" applyAlignment="1">
      <alignment vertical="top" wrapText="1"/>
    </xf>
    <xf numFmtId="0" fontId="37" fillId="14" borderId="11" xfId="0" applyFont="1" applyFill="1" applyBorder="1" applyAlignment="1">
      <alignment vertical="top" wrapText="1"/>
    </xf>
    <xf numFmtId="0" fontId="7" fillId="4" borderId="10" xfId="0" applyFont="1" applyFill="1" applyBorder="1"/>
    <xf numFmtId="14" fontId="7" fillId="4" borderId="10" xfId="0" applyNumberFormat="1" applyFont="1" applyFill="1" applyBorder="1"/>
    <xf numFmtId="0" fontId="4" fillId="4" borderId="10" xfId="0" applyFont="1" applyFill="1" applyBorder="1"/>
    <xf numFmtId="0" fontId="0" fillId="32" borderId="9" xfId="0" applyFill="1" applyBorder="1" applyProtection="1">
      <protection locked="0"/>
    </xf>
    <xf numFmtId="0" fontId="29" fillId="20" borderId="2" xfId="0" applyFont="1" applyFill="1" applyBorder="1" applyAlignment="1">
      <alignment horizontal="right"/>
    </xf>
    <xf numFmtId="0" fontId="6" fillId="20" borderId="2" xfId="0" applyFont="1" applyFill="1" applyBorder="1" applyAlignment="1">
      <alignment horizontal="right" vertical="center"/>
    </xf>
    <xf numFmtId="0" fontId="6" fillId="20" borderId="2" xfId="0" applyFont="1" applyFill="1" applyBorder="1" applyAlignment="1">
      <alignment horizontal="right" vertical="top"/>
    </xf>
    <xf numFmtId="0" fontId="6" fillId="20" borderId="2" xfId="0" applyFont="1" applyFill="1" applyBorder="1" applyAlignment="1">
      <alignment horizontal="right"/>
    </xf>
    <xf numFmtId="0" fontId="0" fillId="0" borderId="0" xfId="0" applyAlignment="1">
      <alignment vertical="top"/>
    </xf>
    <xf numFmtId="0" fontId="34" fillId="0" borderId="0" xfId="0" applyFont="1"/>
    <xf numFmtId="0" fontId="0" fillId="0" borderId="0" xfId="0" applyAlignment="1">
      <alignment wrapText="1"/>
    </xf>
    <xf numFmtId="0" fontId="35" fillId="20" borderId="35" xfId="0" applyFont="1" applyFill="1" applyBorder="1" applyAlignment="1">
      <alignment horizontal="left" vertical="top" wrapText="1"/>
    </xf>
    <xf numFmtId="0" fontId="29" fillId="21" borderId="70" xfId="0" applyFont="1" applyFill="1" applyBorder="1" applyAlignment="1">
      <alignment horizontal="left" vertical="top" wrapText="1"/>
    </xf>
    <xf numFmtId="0" fontId="4" fillId="22" borderId="47" xfId="0" applyFont="1" applyFill="1" applyBorder="1" applyAlignment="1">
      <alignment vertical="top" wrapText="1"/>
    </xf>
    <xf numFmtId="0" fontId="29" fillId="21" borderId="53" xfId="0" applyFont="1" applyFill="1" applyBorder="1" applyAlignment="1">
      <alignment horizontal="left" vertical="top" wrapText="1"/>
    </xf>
    <xf numFmtId="0" fontId="4" fillId="25" borderId="9" xfId="0" applyFont="1" applyFill="1" applyBorder="1" applyAlignment="1">
      <alignment vertical="top" wrapText="1"/>
    </xf>
    <xf numFmtId="0" fontId="4" fillId="0" borderId="4" xfId="0" applyFont="1" applyBorder="1" applyAlignment="1">
      <alignment vertical="top" wrapText="1"/>
    </xf>
    <xf numFmtId="0" fontId="5" fillId="0" borderId="4" xfId="0" applyFont="1" applyBorder="1" applyAlignment="1"/>
    <xf numFmtId="1" fontId="4" fillId="39" borderId="9" xfId="0" applyNumberFormat="1" applyFont="1" applyFill="1" applyBorder="1" applyAlignment="1">
      <alignment vertical="top" wrapText="1"/>
    </xf>
    <xf numFmtId="1" fontId="6" fillId="39" borderId="6" xfId="0" applyNumberFormat="1" applyFont="1" applyFill="1" applyBorder="1"/>
    <xf numFmtId="0" fontId="6" fillId="39" borderId="33" xfId="0" applyFont="1" applyFill="1" applyBorder="1"/>
    <xf numFmtId="49" fontId="37" fillId="53" borderId="11" xfId="0" applyNumberFormat="1" applyFont="1" applyFill="1" applyBorder="1" applyAlignment="1">
      <alignment vertical="top" wrapText="1"/>
    </xf>
    <xf numFmtId="0" fontId="37" fillId="53" borderId="11" xfId="0" applyFont="1" applyFill="1" applyBorder="1" applyAlignment="1">
      <alignment vertical="top" wrapText="1"/>
    </xf>
    <xf numFmtId="49" fontId="4" fillId="19" borderId="45" xfId="0" applyNumberFormat="1" applyFont="1" applyFill="1" applyBorder="1" applyProtection="1">
      <protection locked="0"/>
    </xf>
    <xf numFmtId="49" fontId="6" fillId="10" borderId="12" xfId="0" applyNumberFormat="1" applyFont="1" applyFill="1" applyBorder="1" applyProtection="1">
      <protection locked="0"/>
    </xf>
    <xf numFmtId="49" fontId="4" fillId="19" borderId="12" xfId="0" applyNumberFormat="1" applyFont="1" applyFill="1" applyBorder="1" applyProtection="1">
      <protection locked="0"/>
    </xf>
    <xf numFmtId="1" fontId="6" fillId="19" borderId="12" xfId="0" applyNumberFormat="1" applyFont="1" applyFill="1" applyBorder="1" applyProtection="1">
      <protection locked="0"/>
    </xf>
    <xf numFmtId="14" fontId="6" fillId="10" borderId="12" xfId="0" applyNumberFormat="1" applyFont="1" applyFill="1" applyBorder="1" applyAlignment="1" applyProtection="1">
      <alignment horizontal="right"/>
      <protection locked="0"/>
    </xf>
    <xf numFmtId="0" fontId="4" fillId="19" borderId="12" xfId="0" applyFont="1" applyFill="1" applyBorder="1" applyAlignment="1" applyProtection="1">
      <alignment horizontal="left" vertical="top" wrapText="1"/>
      <protection locked="0"/>
    </xf>
    <xf numFmtId="0" fontId="4" fillId="19" borderId="12" xfId="0" applyFont="1" applyFill="1" applyBorder="1" applyAlignment="1" applyProtection="1">
      <alignment vertical="top" wrapText="1"/>
      <protection locked="0"/>
    </xf>
    <xf numFmtId="0" fontId="4" fillId="15" borderId="9" xfId="0" applyFont="1" applyFill="1" applyBorder="1" applyAlignment="1" applyProtection="1">
      <alignment vertical="top" wrapText="1"/>
      <protection locked="0"/>
    </xf>
    <xf numFmtId="0" fontId="4" fillId="10" borderId="12" xfId="0" applyFont="1" applyFill="1" applyBorder="1" applyAlignment="1" applyProtection="1">
      <alignment horizontal="left" vertical="top" wrapText="1"/>
      <protection locked="0"/>
    </xf>
    <xf numFmtId="0" fontId="4" fillId="10" borderId="12" xfId="0" applyFont="1" applyFill="1" applyBorder="1" applyAlignment="1" applyProtection="1">
      <alignment vertical="top" wrapText="1"/>
      <protection locked="0"/>
    </xf>
    <xf numFmtId="49" fontId="6" fillId="19" borderId="12" xfId="0" applyNumberFormat="1" applyFont="1" applyFill="1" applyBorder="1" applyProtection="1">
      <protection locked="0"/>
    </xf>
    <xf numFmtId="1" fontId="6" fillId="10" borderId="12" xfId="0" applyNumberFormat="1" applyFont="1" applyFill="1" applyBorder="1" applyAlignment="1" applyProtection="1">
      <alignment vertical="top" wrapText="1"/>
      <protection locked="0"/>
    </xf>
    <xf numFmtId="1" fontId="6" fillId="19" borderId="12" xfId="0" applyNumberFormat="1" applyFont="1" applyFill="1" applyBorder="1" applyAlignment="1" applyProtection="1">
      <alignment vertical="top" wrapText="1"/>
      <protection locked="0"/>
    </xf>
    <xf numFmtId="1" fontId="6" fillId="19" borderId="12" xfId="0" applyNumberFormat="1" applyFont="1" applyFill="1" applyBorder="1" applyAlignment="1" applyProtection="1">
      <alignment horizontal="right"/>
      <protection locked="0"/>
    </xf>
    <xf numFmtId="49" fontId="6" fillId="10" borderId="12" xfId="0" applyNumberFormat="1" applyFont="1" applyFill="1" applyBorder="1" applyAlignment="1" applyProtection="1">
      <alignment horizontal="left" vertical="top" wrapText="1"/>
      <protection locked="0"/>
    </xf>
    <xf numFmtId="49" fontId="6" fillId="10" borderId="39" xfId="0" applyNumberFormat="1" applyFont="1" applyFill="1" applyBorder="1" applyProtection="1">
      <protection locked="0"/>
    </xf>
    <xf numFmtId="0" fontId="4" fillId="10" borderId="23" xfId="0" applyFont="1" applyFill="1" applyBorder="1" applyProtection="1">
      <protection locked="0"/>
    </xf>
    <xf numFmtId="0" fontId="4" fillId="11" borderId="9" xfId="0" applyFont="1" applyFill="1" applyBorder="1" applyAlignment="1" applyProtection="1">
      <alignment horizontal="left" vertical="top" wrapText="1"/>
      <protection locked="0"/>
    </xf>
    <xf numFmtId="0" fontId="4" fillId="11" borderId="44" xfId="0" applyFont="1" applyFill="1" applyBorder="1" applyAlignment="1" applyProtection="1">
      <alignment horizontal="left" vertical="top" wrapText="1"/>
      <protection locked="0"/>
    </xf>
    <xf numFmtId="0" fontId="37" fillId="16" borderId="9" xfId="0" applyFont="1" applyFill="1" applyBorder="1" applyProtection="1">
      <protection locked="0"/>
    </xf>
    <xf numFmtId="0" fontId="37" fillId="11" borderId="9" xfId="0" applyFont="1" applyFill="1" applyBorder="1" applyProtection="1">
      <protection locked="0"/>
    </xf>
    <xf numFmtId="0" fontId="42" fillId="11" borderId="9" xfId="0" applyFont="1" applyFill="1" applyBorder="1" applyProtection="1">
      <protection locked="0"/>
    </xf>
    <xf numFmtId="0" fontId="37" fillId="11" borderId="24" xfId="0" applyFont="1" applyFill="1" applyBorder="1" applyProtection="1">
      <protection locked="0"/>
    </xf>
    <xf numFmtId="49" fontId="4" fillId="19" borderId="23" xfId="0" applyNumberFormat="1" applyFont="1" applyFill="1" applyBorder="1" applyProtection="1">
      <protection locked="0"/>
    </xf>
    <xf numFmtId="49" fontId="24" fillId="19" borderId="12" xfId="0" applyNumberFormat="1" applyFont="1" applyFill="1" applyBorder="1" applyProtection="1">
      <protection locked="0"/>
    </xf>
    <xf numFmtId="14" fontId="6" fillId="10" borderId="9" xfId="0" applyNumberFormat="1" applyFont="1" applyFill="1" applyBorder="1" applyAlignment="1" applyProtection="1">
      <alignment horizontal="right"/>
      <protection locked="0"/>
    </xf>
    <xf numFmtId="0" fontId="4" fillId="19" borderId="9" xfId="0" applyFont="1" applyFill="1" applyBorder="1" applyAlignment="1" applyProtection="1">
      <alignment vertical="top" wrapText="1"/>
      <protection locked="0"/>
    </xf>
    <xf numFmtId="0" fontId="4" fillId="19" borderId="9" xfId="0" applyFont="1" applyFill="1" applyBorder="1" applyAlignment="1" applyProtection="1">
      <alignment horizontal="left" vertical="top" wrapText="1"/>
      <protection locked="0"/>
    </xf>
    <xf numFmtId="0" fontId="4" fillId="10" borderId="9" xfId="0" applyFont="1" applyFill="1" applyBorder="1" applyAlignment="1" applyProtection="1">
      <alignment vertical="top" wrapText="1"/>
      <protection locked="0"/>
    </xf>
    <xf numFmtId="0" fontId="6" fillId="0" borderId="0" xfId="0" applyFont="1" applyProtection="1"/>
    <xf numFmtId="0" fontId="4" fillId="2" borderId="11" xfId="0" applyFont="1" applyFill="1" applyBorder="1" applyAlignment="1" applyProtection="1">
      <alignment vertical="top" wrapText="1"/>
    </xf>
    <xf numFmtId="1" fontId="6" fillId="9" borderId="12" xfId="0" applyNumberFormat="1" applyFont="1" applyFill="1" applyBorder="1" applyProtection="1"/>
    <xf numFmtId="0" fontId="7" fillId="4" borderId="10" xfId="0" applyFont="1" applyFill="1" applyBorder="1" applyProtection="1"/>
    <xf numFmtId="0" fontId="0" fillId="0" borderId="0" xfId="0" applyProtection="1"/>
    <xf numFmtId="0" fontId="5" fillId="0" borderId="4" xfId="0" applyFont="1" applyBorder="1" applyAlignment="1" applyProtection="1"/>
    <xf numFmtId="1" fontId="6" fillId="9" borderId="9" xfId="0" applyNumberFormat="1" applyFont="1" applyFill="1" applyBorder="1" applyAlignment="1" applyProtection="1">
      <alignment vertical="top" wrapText="1"/>
    </xf>
    <xf numFmtId="0" fontId="29" fillId="16" borderId="13" xfId="0" applyFont="1" applyFill="1" applyBorder="1" applyAlignment="1">
      <alignment horizontal="left" vertical="top" wrapText="1"/>
    </xf>
    <xf numFmtId="0" fontId="29" fillId="16" borderId="9" xfId="0" applyFont="1" applyFill="1" applyBorder="1" applyAlignment="1">
      <alignment horizontal="left" vertical="top" wrapText="1"/>
    </xf>
    <xf numFmtId="0" fontId="29" fillId="16" borderId="28" xfId="0" applyFont="1" applyFill="1" applyBorder="1" applyAlignment="1">
      <alignment horizontal="left" vertical="top" wrapText="1"/>
    </xf>
    <xf numFmtId="0" fontId="37" fillId="14" borderId="20" xfId="0" applyFont="1" applyFill="1" applyBorder="1" applyAlignment="1">
      <alignment vertical="top" wrapText="1"/>
    </xf>
    <xf numFmtId="0" fontId="37" fillId="14" borderId="23" xfId="0" applyFont="1" applyFill="1" applyBorder="1" applyAlignment="1">
      <alignment vertical="top" wrapText="1"/>
    </xf>
    <xf numFmtId="0" fontId="37" fillId="14" borderId="25" xfId="0" applyFont="1" applyFill="1" applyBorder="1" applyAlignment="1">
      <alignment vertical="top" wrapText="1"/>
    </xf>
    <xf numFmtId="0" fontId="12" fillId="0" borderId="68" xfId="0" applyFont="1" applyBorder="1" applyAlignment="1">
      <alignment horizontal="left" vertical="top" wrapText="1"/>
    </xf>
    <xf numFmtId="0" fontId="6" fillId="0" borderId="0" xfId="0" applyFont="1" applyAlignment="1">
      <alignment horizontal="left" vertical="top" wrapText="1"/>
    </xf>
    <xf numFmtId="0" fontId="4" fillId="22" borderId="20" xfId="0" applyFont="1" applyFill="1" applyBorder="1" applyAlignment="1">
      <alignment vertical="top" wrapText="1"/>
    </xf>
    <xf numFmtId="0" fontId="4" fillId="22" borderId="23" xfId="0" applyFont="1" applyFill="1" applyBorder="1" applyAlignment="1">
      <alignment vertical="top" wrapText="1"/>
    </xf>
    <xf numFmtId="0" fontId="4" fillId="22" borderId="25" xfId="0" applyFont="1" applyFill="1" applyBorder="1" applyAlignment="1">
      <alignment vertical="top" wrapText="1"/>
    </xf>
    <xf numFmtId="0" fontId="10" fillId="44" borderId="13" xfId="0" applyFont="1" applyFill="1" applyBorder="1" applyAlignment="1">
      <alignment horizontal="left" vertical="top" wrapText="1"/>
    </xf>
    <xf numFmtId="0" fontId="10" fillId="44" borderId="9" xfId="0" applyFont="1" applyFill="1" applyBorder="1" applyAlignment="1">
      <alignment horizontal="left" vertical="top" wrapText="1"/>
    </xf>
    <xf numFmtId="0" fontId="10" fillId="44" borderId="28" xfId="0" applyFont="1" applyFill="1" applyBorder="1" applyAlignment="1">
      <alignment horizontal="left" vertical="top" wrapText="1"/>
    </xf>
    <xf numFmtId="0" fontId="4" fillId="24" borderId="20" xfId="0" applyFont="1" applyFill="1" applyBorder="1" applyAlignment="1">
      <alignment vertical="top" wrapText="1"/>
    </xf>
    <xf numFmtId="0" fontId="4" fillId="24" borderId="23" xfId="0" applyFont="1" applyFill="1" applyBorder="1" applyAlignment="1">
      <alignment vertical="top" wrapText="1"/>
    </xf>
    <xf numFmtId="0" fontId="4" fillId="24" borderId="47" xfId="0" applyFont="1" applyFill="1" applyBorder="1" applyAlignment="1">
      <alignment vertical="top" wrapText="1"/>
    </xf>
    <xf numFmtId="0" fontId="6" fillId="45" borderId="13" xfId="0" applyFont="1" applyFill="1" applyBorder="1" applyAlignment="1">
      <alignment horizontal="left" vertical="top" wrapText="1"/>
    </xf>
    <xf numFmtId="0" fontId="6" fillId="45" borderId="9" xfId="0" applyFont="1" applyFill="1" applyBorder="1" applyAlignment="1">
      <alignment horizontal="left" vertical="top" wrapText="1"/>
    </xf>
    <xf numFmtId="0" fontId="6" fillId="45" borderId="15" xfId="0" applyFont="1" applyFill="1" applyBorder="1" applyAlignment="1">
      <alignment horizontal="left" vertical="top" wrapText="1"/>
    </xf>
    <xf numFmtId="0" fontId="13" fillId="0" borderId="0" xfId="0" applyFont="1" applyAlignment="1">
      <alignment vertical="top" wrapText="1"/>
    </xf>
    <xf numFmtId="0" fontId="4" fillId="0" borderId="0" xfId="0" applyFont="1" applyAlignment="1">
      <alignment vertical="top" wrapText="1"/>
    </xf>
    <xf numFmtId="0" fontId="6" fillId="20" borderId="21" xfId="0" applyFont="1" applyFill="1" applyBorder="1" applyAlignment="1">
      <alignment horizontal="left" vertical="top" wrapText="1"/>
    </xf>
    <xf numFmtId="0" fontId="6" fillId="20" borderId="16" xfId="0" applyFont="1" applyFill="1" applyBorder="1" applyAlignment="1">
      <alignment horizontal="left" vertical="top" wrapText="1"/>
    </xf>
    <xf numFmtId="0" fontId="6" fillId="20" borderId="26" xfId="0" applyFont="1" applyFill="1" applyBorder="1" applyAlignment="1">
      <alignment horizontal="left" vertical="top" wrapText="1"/>
    </xf>
    <xf numFmtId="0" fontId="4" fillId="22" borderId="29" xfId="0" applyFont="1" applyFill="1" applyBorder="1" applyAlignment="1">
      <alignment vertical="top" wrapText="1"/>
    </xf>
    <xf numFmtId="0" fontId="4" fillId="22" borderId="30" xfId="0" applyFont="1" applyFill="1" applyBorder="1" applyAlignment="1">
      <alignment vertical="top" wrapText="1"/>
    </xf>
    <xf numFmtId="0" fontId="29" fillId="20" borderId="21" xfId="0" applyFont="1" applyFill="1" applyBorder="1" applyAlignment="1">
      <alignment horizontal="left" vertical="top" wrapText="1"/>
    </xf>
    <xf numFmtId="0" fontId="29" fillId="20" borderId="16" xfId="0" applyFont="1" applyFill="1" applyBorder="1" applyAlignment="1">
      <alignment horizontal="left" vertical="top" wrapText="1"/>
    </xf>
    <xf numFmtId="0" fontId="4" fillId="22" borderId="31" xfId="0" applyFont="1" applyFill="1" applyBorder="1" applyAlignment="1">
      <alignment vertical="top" wrapText="1"/>
    </xf>
    <xf numFmtId="0" fontId="29" fillId="20" borderId="26" xfId="0" applyFont="1" applyFill="1" applyBorder="1" applyAlignment="1">
      <alignment horizontal="left" vertical="top" wrapText="1"/>
    </xf>
    <xf numFmtId="0" fontId="53" fillId="14" borderId="45" xfId="1" applyFont="1" applyFill="1" applyBorder="1" applyAlignment="1">
      <alignment vertical="top" wrapText="1"/>
    </xf>
    <xf numFmtId="0" fontId="53" fillId="14" borderId="23" xfId="1" applyFont="1" applyFill="1" applyBorder="1" applyAlignment="1">
      <alignment vertical="top" wrapText="1"/>
    </xf>
    <xf numFmtId="0" fontId="53" fillId="14" borderId="47" xfId="1" applyFont="1" applyFill="1" applyBorder="1" applyAlignment="1">
      <alignment vertical="top" wrapText="1"/>
    </xf>
    <xf numFmtId="0" fontId="39" fillId="11" borderId="12" xfId="0" applyFont="1" applyFill="1" applyBorder="1" applyAlignment="1">
      <alignment horizontal="left" vertical="top" wrapText="1"/>
    </xf>
    <xf numFmtId="0" fontId="39" fillId="11" borderId="9" xfId="0" applyFont="1" applyFill="1" applyBorder="1" applyAlignment="1">
      <alignment horizontal="left" vertical="top" wrapText="1"/>
    </xf>
    <xf numFmtId="0" fontId="39" fillId="11" borderId="15" xfId="0" applyFont="1" applyFill="1" applyBorder="1" applyAlignment="1">
      <alignment horizontal="left" vertical="top" wrapText="1"/>
    </xf>
    <xf numFmtId="0" fontId="24" fillId="27" borderId="20" xfId="0" applyFont="1" applyFill="1" applyBorder="1" applyAlignment="1">
      <alignment horizontal="left" vertical="top" wrapText="1"/>
    </xf>
    <xf numFmtId="0" fontId="24" fillId="27" borderId="23" xfId="0" applyFont="1" applyFill="1" applyBorder="1" applyAlignment="1">
      <alignment horizontal="left" vertical="top" wrapText="1"/>
    </xf>
    <xf numFmtId="0" fontId="24" fillId="27" borderId="47" xfId="0" applyFont="1" applyFill="1" applyBorder="1" applyAlignment="1">
      <alignment horizontal="left" vertical="top" wrapText="1"/>
    </xf>
    <xf numFmtId="0" fontId="39" fillId="11" borderId="13" xfId="0" applyFont="1" applyFill="1" applyBorder="1" applyAlignment="1">
      <alignment horizontal="left" vertical="top" wrapText="1"/>
    </xf>
    <xf numFmtId="0" fontId="24" fillId="27" borderId="20" xfId="0" applyFont="1" applyFill="1" applyBorder="1" applyAlignment="1">
      <alignment vertical="top" wrapText="1"/>
    </xf>
    <xf numFmtId="0" fontId="24" fillId="27" borderId="23" xfId="0" applyFont="1" applyFill="1" applyBorder="1" applyAlignment="1">
      <alignment vertical="top" wrapText="1"/>
    </xf>
    <xf numFmtId="0" fontId="24" fillId="27" borderId="25" xfId="0" applyFont="1" applyFill="1" applyBorder="1" applyAlignment="1">
      <alignment vertical="top" wrapText="1"/>
    </xf>
    <xf numFmtId="0" fontId="39" fillId="11" borderId="28" xfId="0" applyFont="1" applyFill="1" applyBorder="1" applyAlignment="1">
      <alignment horizontal="left" vertical="top" wrapText="1"/>
    </xf>
    <xf numFmtId="0" fontId="6" fillId="43" borderId="54" xfId="0" applyFont="1" applyFill="1" applyBorder="1" applyAlignment="1">
      <alignment horizontal="left" vertical="top" wrapText="1"/>
    </xf>
    <xf numFmtId="0" fontId="5" fillId="0" borderId="55" xfId="0" applyFont="1" applyBorder="1" applyAlignment="1"/>
    <xf numFmtId="0" fontId="4" fillId="23" borderId="30" xfId="0" applyFont="1" applyFill="1" applyBorder="1" applyAlignment="1">
      <alignment vertical="top" wrapText="1"/>
    </xf>
    <xf numFmtId="0" fontId="4" fillId="23" borderId="31" xfId="0" applyFont="1" applyFill="1" applyBorder="1" applyAlignment="1">
      <alignment vertical="top" wrapText="1"/>
    </xf>
    <xf numFmtId="0" fontId="30" fillId="11" borderId="16" xfId="0" applyFont="1" applyFill="1" applyBorder="1" applyAlignment="1">
      <alignment horizontal="left" vertical="top" wrapText="1"/>
    </xf>
    <xf numFmtId="0" fontId="30" fillId="11" borderId="26" xfId="0" applyFont="1" applyFill="1" applyBorder="1" applyAlignment="1">
      <alignment horizontal="left" vertical="top" wrapText="1"/>
    </xf>
    <xf numFmtId="0" fontId="0" fillId="20" borderId="42" xfId="0" applyFill="1" applyBorder="1" applyAlignment="1">
      <alignment horizontal="left" vertical="top" wrapText="1"/>
    </xf>
    <xf numFmtId="0" fontId="2" fillId="20" borderId="40" xfId="0" applyFont="1" applyFill="1" applyBorder="1" applyAlignment="1">
      <alignment horizontal="left" vertical="top" wrapText="1"/>
    </xf>
    <xf numFmtId="0" fontId="4" fillId="27" borderId="29" xfId="0" applyFont="1" applyFill="1" applyBorder="1" applyAlignment="1">
      <alignment vertical="top" wrapText="1"/>
    </xf>
    <xf numFmtId="0" fontId="4" fillId="27" borderId="30" xfId="0" applyFont="1" applyFill="1" applyBorder="1" applyAlignment="1">
      <alignment vertical="top" wrapText="1"/>
    </xf>
    <xf numFmtId="0" fontId="29" fillId="11" borderId="21" xfId="0" applyFont="1" applyFill="1" applyBorder="1" applyAlignment="1">
      <alignment horizontal="left" vertical="top" wrapText="1"/>
    </xf>
    <xf numFmtId="0" fontId="29" fillId="11" borderId="16" xfId="0" applyFont="1" applyFill="1" applyBorder="1" applyAlignment="1">
      <alignment horizontal="left" vertical="top" wrapText="1"/>
    </xf>
    <xf numFmtId="0" fontId="30" fillId="20" borderId="13" xfId="0" applyFont="1" applyFill="1" applyBorder="1" applyAlignment="1">
      <alignment horizontal="left" vertical="top" wrapText="1"/>
    </xf>
    <xf numFmtId="0" fontId="30" fillId="20" borderId="9" xfId="0" applyFont="1" applyFill="1" applyBorder="1" applyAlignment="1">
      <alignment horizontal="left" vertical="top" wrapText="1"/>
    </xf>
    <xf numFmtId="0" fontId="30" fillId="20" borderId="28" xfId="0" applyFont="1" applyFill="1" applyBorder="1" applyAlignment="1">
      <alignment horizontal="left" vertical="top" wrapText="1"/>
    </xf>
    <xf numFmtId="0" fontId="6" fillId="44" borderId="60" xfId="0" applyFont="1" applyFill="1" applyBorder="1" applyAlignment="1">
      <alignment horizontal="left" vertical="top" wrapText="1"/>
    </xf>
    <xf numFmtId="0" fontId="5" fillId="0" borderId="57" xfId="0" applyFont="1" applyBorder="1" applyAlignment="1"/>
    <xf numFmtId="0" fontId="5" fillId="0" borderId="62" xfId="0" applyFont="1" applyBorder="1" applyAlignment="1"/>
    <xf numFmtId="0" fontId="4" fillId="23" borderId="29" xfId="0" applyFont="1" applyFill="1" applyBorder="1" applyAlignment="1">
      <alignment horizontal="left" vertical="top" wrapText="1"/>
    </xf>
    <xf numFmtId="0" fontId="4" fillId="23" borderId="30" xfId="0" applyFont="1" applyFill="1" applyBorder="1" applyAlignment="1">
      <alignment horizontal="left" vertical="top" wrapText="1"/>
    </xf>
    <xf numFmtId="0" fontId="4" fillId="23" borderId="31" xfId="0" applyFont="1" applyFill="1" applyBorder="1" applyAlignment="1">
      <alignment horizontal="left" vertical="top" wrapText="1"/>
    </xf>
    <xf numFmtId="0" fontId="29" fillId="11" borderId="26" xfId="0" applyFont="1" applyFill="1" applyBorder="1" applyAlignment="1">
      <alignment horizontal="left" vertical="top" wrapText="1"/>
    </xf>
    <xf numFmtId="0" fontId="0" fillId="0" borderId="40" xfId="0" applyBorder="1" applyAlignment="1">
      <alignment vertical="top" wrapText="1"/>
    </xf>
    <xf numFmtId="0" fontId="0" fillId="0" borderId="2" xfId="0" applyBorder="1" applyAlignment="1">
      <alignment vertical="top" wrapText="1"/>
    </xf>
    <xf numFmtId="0" fontId="4" fillId="0" borderId="6" xfId="0" applyFont="1" applyBorder="1" applyAlignment="1">
      <alignment horizontal="left" vertical="top" wrapText="1"/>
    </xf>
    <xf numFmtId="0" fontId="5" fillId="0" borderId="7" xfId="0" applyFont="1" applyBorder="1" applyAlignment="1"/>
    <xf numFmtId="0" fontId="6" fillId="20" borderId="6" xfId="0" applyFont="1" applyFill="1" applyBorder="1" applyAlignment="1">
      <alignment horizontal="left" vertical="top" wrapText="1"/>
    </xf>
    <xf numFmtId="0" fontId="6" fillId="20" borderId="7" xfId="0" applyFont="1" applyFill="1" applyBorder="1" applyAlignment="1">
      <alignment horizontal="left" vertical="top" wrapText="1"/>
    </xf>
    <xf numFmtId="0" fontId="6" fillId="29" borderId="6" xfId="0" applyFont="1" applyFill="1" applyBorder="1" applyAlignment="1">
      <alignment horizontal="left" vertical="top" wrapText="1"/>
    </xf>
    <xf numFmtId="0" fontId="6" fillId="29" borderId="7" xfId="0" applyFont="1" applyFill="1" applyBorder="1" applyAlignment="1">
      <alignment horizontal="left" vertical="top" wrapText="1"/>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5" fillId="20" borderId="37" xfId="0" applyFont="1" applyFill="1" applyBorder="1" applyAlignment="1" applyProtection="1">
      <protection locked="0"/>
    </xf>
    <xf numFmtId="0" fontId="5" fillId="20" borderId="69" xfId="0" applyFont="1" applyFill="1" applyBorder="1" applyAlignment="1" applyProtection="1">
      <protection locked="0"/>
    </xf>
    <xf numFmtId="0" fontId="5" fillId="20" borderId="44" xfId="0" applyFont="1" applyFill="1" applyBorder="1" applyAlignment="1" applyProtection="1">
      <protection locked="0"/>
    </xf>
    <xf numFmtId="0" fontId="4" fillId="0" borderId="6" xfId="0" applyFont="1" applyBorder="1" applyAlignment="1">
      <alignment horizontal="left"/>
    </xf>
    <xf numFmtId="0" fontId="4" fillId="0" borderId="6" xfId="0" applyFont="1" applyBorder="1" applyAlignment="1">
      <alignment vertical="top" wrapText="1"/>
    </xf>
    <xf numFmtId="0" fontId="4" fillId="0" borderId="7" xfId="0" applyFont="1" applyBorder="1" applyAlignment="1">
      <alignment vertical="top" wrapText="1"/>
    </xf>
    <xf numFmtId="0" fontId="44" fillId="0" borderId="0" xfId="0" applyFont="1" applyAlignment="1"/>
    <xf numFmtId="0" fontId="42" fillId="32" borderId="0" xfId="0" applyFont="1" applyFill="1" applyAlignment="1"/>
    <xf numFmtId="0" fontId="57" fillId="0" borderId="0" xfId="0" applyFont="1" applyAlignment="1">
      <alignment vertical="top" wrapText="1"/>
    </xf>
    <xf numFmtId="0" fontId="39" fillId="0" borderId="0" xfId="0" applyFont="1" applyAlignment="1">
      <alignment vertical="top" wrapText="1"/>
    </xf>
    <xf numFmtId="0" fontId="29" fillId="0" borderId="0" xfId="0" applyFont="1" applyAlignment="1">
      <alignment vertical="top" wrapText="1"/>
    </xf>
    <xf numFmtId="0" fontId="58" fillId="0" borderId="0" xfId="0" applyFont="1" applyAlignment="1">
      <alignment vertical="top" wrapText="1"/>
    </xf>
    <xf numFmtId="0" fontId="37" fillId="0" borderId="0" xfId="0" applyFont="1" applyAlignment="1">
      <alignment vertical="top" wrapText="1"/>
    </xf>
  </cellXfs>
  <cellStyles count="2">
    <cellStyle name="Huono" xfId="1" builtinId="27"/>
    <cellStyle name="Normaali" xfId="0" builtinId="0" customBuiltin="1"/>
  </cellStyles>
  <dxfs count="54">
    <dxf>
      <font>
        <b/>
        <strike val="0"/>
        <outline val="0"/>
        <shadow val="0"/>
        <u val="none"/>
        <vertAlign val="baseline"/>
        <sz val="11"/>
        <color theme="1"/>
        <name val="Calibri"/>
        <scheme val="major"/>
      </font>
      <fill>
        <patternFill patternType="solid">
          <fgColor indexed="64"/>
          <bgColor rgb="FFF1F7ED"/>
        </patternFill>
      </fill>
      <border diagonalUp="0" diagonalDown="0">
        <left style="thin">
          <color indexed="64"/>
        </left>
        <right style="medium">
          <color indexed="64"/>
        </right>
        <top style="thin">
          <color indexed="64"/>
        </top>
        <bottom style="thin">
          <color indexed="64"/>
        </bottom>
      </border>
      <protection locked="0" hidden="0"/>
    </dxf>
    <dxf>
      <font>
        <b/>
        <strike val="0"/>
        <outline val="0"/>
        <shadow val="0"/>
        <u val="none"/>
        <vertAlign val="baseline"/>
        <sz val="11"/>
        <color theme="1"/>
        <name val="Calibri"/>
        <scheme val="minor"/>
      </font>
      <fill>
        <patternFill patternType="solid">
          <fgColor indexed="64"/>
          <bgColor rgb="FFF1F7ED"/>
        </patternFill>
      </fill>
      <border diagonalUp="0" diagonalDown="0">
        <left/>
        <right/>
        <top style="thin">
          <color indexed="64"/>
        </top>
        <bottom style="thin">
          <color indexed="64"/>
        </bottom>
      </border>
      <protection locked="0" hidden="0"/>
    </dxf>
    <dxf>
      <font>
        <b/>
        <strike val="0"/>
        <outline val="0"/>
        <shadow val="0"/>
        <u val="none"/>
        <vertAlign val="baseline"/>
        <sz val="11"/>
        <color theme="1"/>
        <name val="Calibri"/>
        <scheme val="major"/>
      </font>
      <fill>
        <patternFill patternType="solid">
          <fgColor indexed="64"/>
          <bgColor rgb="FFF1F7ED"/>
        </patternFill>
      </fill>
      <border diagonalUp="0" diagonalDown="0">
        <left style="thin">
          <color indexed="64"/>
        </left>
        <right style="thin">
          <color indexed="64"/>
        </right>
        <top style="thin">
          <color indexed="64"/>
        </top>
        <bottom style="thin">
          <color indexed="64"/>
        </bottom>
      </border>
      <protection locked="0" hidden="0"/>
    </dxf>
    <dxf>
      <font>
        <b/>
        <strike val="0"/>
        <outline val="0"/>
        <shadow val="0"/>
        <u val="none"/>
        <vertAlign val="baseline"/>
        <sz val="11"/>
        <color theme="1"/>
        <name val="Calibri"/>
        <scheme val="major"/>
      </font>
      <fill>
        <patternFill patternType="solid">
          <fgColor indexed="64"/>
          <bgColor rgb="FFF1F7ED"/>
        </patternFill>
      </fill>
      <border diagonalUp="0" diagonalDown="0">
        <left/>
        <right/>
        <top style="thin">
          <color indexed="64"/>
        </top>
        <bottom style="thin">
          <color indexed="64"/>
        </bottom>
      </border>
      <protection locked="0" hidden="0"/>
    </dxf>
    <dxf>
      <font>
        <b/>
        <strike val="0"/>
        <outline val="0"/>
        <shadow val="0"/>
        <u val="none"/>
        <vertAlign val="baseline"/>
        <sz val="11"/>
        <color theme="1"/>
        <name val="Calibri"/>
        <scheme val="major"/>
      </font>
      <fill>
        <patternFill patternType="solid">
          <fgColor indexed="64"/>
          <bgColor rgb="FFF1F7ED"/>
        </patternFill>
      </fill>
      <border diagonalUp="0" diagonalDown="0">
        <left style="thin">
          <color auto="1"/>
        </left>
        <right style="thin">
          <color indexed="64"/>
        </right>
        <top style="thin">
          <color indexed="64"/>
        </top>
        <bottom style="thin">
          <color indexed="64"/>
        </bottom>
      </border>
      <protection locked="0" hidden="0"/>
    </dxf>
    <dxf>
      <fill>
        <patternFill patternType="solid">
          <fgColor indexed="64"/>
          <bgColor rgb="FFCCCCFF"/>
        </patternFill>
      </fill>
      <border diagonalUp="0" diagonalDown="0">
        <left style="thin">
          <color auto="1"/>
        </left>
        <right/>
        <top style="thin">
          <color indexed="64"/>
        </top>
        <bottom style="thin">
          <color indexed="64"/>
        </bottom>
      </border>
      <protection locked="0" hidden="0"/>
    </dxf>
    <dxf>
      <font>
        <b/>
        <i val="0"/>
        <strike val="0"/>
        <condense val="0"/>
        <extend val="0"/>
        <outline val="0"/>
        <shadow val="0"/>
        <u val="none"/>
        <vertAlign val="baseline"/>
        <sz val="11"/>
        <color rgb="FF000000"/>
        <name val="Calibri"/>
        <scheme val="none"/>
      </font>
      <fill>
        <patternFill patternType="solid">
          <fgColor indexed="64"/>
          <bgColor rgb="FFF1F7ED"/>
        </patternFill>
      </fill>
      <alignment horizontal="left" vertical="top" textRotation="0" wrapText="1" indent="0" justifyLastLine="0" shrinkToFit="0" readingOrder="0"/>
      <border diagonalUp="0" diagonalDown="0">
        <left style="thin">
          <color auto="1"/>
        </left>
        <right style="thin">
          <color auto="1"/>
        </right>
        <top style="thin">
          <color indexed="64"/>
        </top>
        <bottom style="thin">
          <color indexed="64"/>
        </bottom>
        <vertical style="thin">
          <color auto="1"/>
        </vertical>
        <horizontal style="thin">
          <color indexed="64"/>
        </horizontal>
      </border>
      <protection locked="0" hidden="0"/>
    </dxf>
    <dxf>
      <font>
        <b/>
        <i val="0"/>
        <strike val="0"/>
        <condense val="0"/>
        <extend val="0"/>
        <outline val="0"/>
        <shadow val="0"/>
        <u val="none"/>
        <vertAlign val="baseline"/>
        <sz val="11"/>
        <color rgb="FF000000"/>
        <name val="Calibri"/>
        <scheme val="none"/>
      </font>
      <fill>
        <patternFill patternType="solid">
          <fgColor indexed="64"/>
          <bgColor rgb="FFF1F7ED"/>
        </patternFill>
      </fill>
      <alignment horizontal="left" vertical="top" textRotation="0" wrapText="1" indent="0" justifyLastLine="0" shrinkToFit="0" readingOrder="0"/>
      <border diagonalUp="0" diagonalDown="0">
        <left style="thin">
          <color auto="1"/>
        </left>
        <right style="thin">
          <color auto="1"/>
        </right>
        <top style="thin">
          <color indexed="64"/>
        </top>
        <bottom style="thin">
          <color indexed="64"/>
        </bottom>
        <vertical style="thin">
          <color auto="1"/>
        </vertical>
        <horizontal style="thin">
          <color indexed="64"/>
        </horizontal>
      </border>
      <protection locked="0" hidden="0"/>
    </dxf>
    <dxf>
      <font>
        <b/>
      </font>
      <numFmt numFmtId="0" formatCode="General"/>
      <border diagonalUp="0" diagonalDown="0">
        <left/>
        <right style="thin">
          <color auto="1"/>
        </right>
        <top style="thin">
          <color indexed="64"/>
        </top>
        <bottom style="thin">
          <color indexed="64"/>
        </bottom>
      </border>
      <protection locked="0" hidden="0"/>
    </dxf>
    <dxf>
      <font>
        <b/>
      </font>
      <border diagonalUp="0" diagonalDown="0">
        <left/>
        <right style="thin">
          <color auto="1"/>
        </right>
        <top style="thin">
          <color indexed="64"/>
        </top>
        <bottom style="thin">
          <color indexed="64"/>
        </bottom>
      </border>
      <protection locked="0" hidden="0"/>
    </dxf>
    <dxf>
      <fill>
        <patternFill patternType="solid">
          <bgColor rgb="FFF1F7ED"/>
        </patternFill>
      </fill>
      <border diagonalUp="0" diagonalDown="0">
        <left style="thin">
          <color indexed="64"/>
        </left>
        <right/>
        <top style="thin">
          <color auto="1"/>
        </top>
        <bottom style="thin">
          <color auto="1"/>
        </bottom>
      </border>
      <protection locked="0" hidden="0"/>
    </dxf>
    <dxf>
      <fill>
        <patternFill patternType="solid">
          <bgColor rgb="FFF1F7ED"/>
        </patternFill>
      </fill>
      <border diagonalUp="0" diagonalDown="0">
        <left style="thin">
          <color indexed="64"/>
        </left>
        <right style="thin">
          <color indexed="64"/>
        </right>
        <top style="thin">
          <color auto="1"/>
        </top>
        <bottom style="thin">
          <color auto="1"/>
        </bottom>
      </border>
      <protection locked="0" hidden="0"/>
    </dxf>
    <dxf>
      <fill>
        <patternFill patternType="solid">
          <fgColor rgb="FFDEEAF6"/>
          <bgColor rgb="FFF1F7ED"/>
        </patternFill>
      </fill>
      <border diagonalUp="0" diagonalDown="0">
        <left style="thin">
          <color indexed="64"/>
        </left>
        <right style="thin">
          <color indexed="64"/>
        </right>
        <top style="thin">
          <color auto="1"/>
        </top>
        <bottom style="thin">
          <color auto="1"/>
        </bottom>
      </border>
      <protection locked="0" hidden="0"/>
    </dxf>
    <dxf>
      <numFmt numFmtId="0" formatCode="General"/>
      <fill>
        <patternFill patternType="solid">
          <bgColor theme="0" tint="-0.499984740745262"/>
        </patternFill>
      </fill>
      <border diagonalUp="0" diagonalDown="0">
        <left style="thin">
          <color indexed="64"/>
        </left>
        <right style="thin">
          <color indexed="64"/>
        </right>
        <top style="thin">
          <color auto="1"/>
        </top>
        <bottom style="thin">
          <color auto="1"/>
        </bottom>
      </border>
      <protection locked="1" hidden="0"/>
    </dxf>
    <dxf>
      <numFmt numFmtId="0" formatCode="General"/>
      <protection locked="1" hidden="0"/>
    </dxf>
    <dxf>
      <numFmt numFmtId="0" formatCode="General"/>
      <protection locked="1" hidden="0"/>
    </dxf>
    <dxf>
      <fill>
        <patternFill patternType="solid">
          <bgColor theme="0" tint="-0.499984740745262"/>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1" formatCode="0"/>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1" formatCode="0"/>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1" formatCode="0"/>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0" formatCode="General"/>
      <fill>
        <patternFill patternType="solid">
          <fgColor rgb="FFDEEAF6"/>
          <bgColor theme="0" tint="-0.499984740745262"/>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ill>
        <patternFill patternType="solid">
          <bgColor rgb="FFF1F7ED"/>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ill>
        <patternFill patternType="solid">
          <bgColor rgb="FFF1F7ED"/>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ill>
        <patternFill patternType="solid">
          <bgColor rgb="FFF1F7ED"/>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0" formatCode="General"/>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ill>
        <patternFill patternType="solid">
          <bgColor rgb="FFF1F7ED"/>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ill>
        <patternFill patternType="solid">
          <bgColor rgb="FFF1F7ED"/>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ont>
        <b/>
        <i val="0"/>
        <strike val="0"/>
        <condense val="0"/>
        <extend val="0"/>
        <outline val="0"/>
        <shadow val="0"/>
        <u val="none"/>
        <vertAlign val="baseline"/>
        <sz val="11"/>
        <color rgb="FF000000"/>
        <name val="Calibri"/>
        <scheme val="none"/>
      </font>
      <fill>
        <patternFill patternType="solid">
          <fgColor rgb="FFDEEAF6"/>
          <bgColor theme="9" tint="0.5999938962981048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ont>
        <b/>
        <i val="0"/>
        <strike val="0"/>
        <condense val="0"/>
        <extend val="0"/>
        <outline val="0"/>
        <shadow val="0"/>
        <u val="none"/>
        <vertAlign val="baseline"/>
        <sz val="11"/>
        <color rgb="FF000000"/>
        <name val="Calibri"/>
        <scheme val="none"/>
      </font>
      <fill>
        <patternFill patternType="solid">
          <fgColor rgb="FFDEEAF6"/>
          <bgColor rgb="FFCCCCFF"/>
        </patternFill>
      </fill>
      <alignment horizontal="general" vertical="top"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30" formatCode="@"/>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19" formatCode="d/m/yyyy"/>
      <fill>
        <patternFill patternType="solid">
          <bgColor theme="9" tint="0.59999389629810485"/>
        </patternFill>
      </fill>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19" formatCode="d/m/yyyy"/>
      <fill>
        <patternFill>
          <bgColor theme="9" tint="0.79998168889431442"/>
        </patternFill>
      </fill>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1" formatCode="0"/>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ont>
        <b/>
      </font>
      <numFmt numFmtId="30" formatCode="@"/>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30" formatCode="@"/>
      <fill>
        <patternFill patternType="solid">
          <bgColor rgb="FFF1F7ED"/>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ont>
        <b/>
      </font>
      <numFmt numFmtId="30" formatCode="@"/>
      <fill>
        <patternFill patternType="solid">
          <bgColor theme="9" tint="0.59999389629810485"/>
        </patternFill>
      </fill>
      <border diagonalUp="0" diagonalDown="0">
        <left style="medium">
          <color indexed="64"/>
        </left>
        <right style="thin">
          <color indexed="64"/>
        </right>
        <top style="thin">
          <color auto="1"/>
        </top>
        <bottom style="thin">
          <color auto="1"/>
        </bottom>
        <vertical style="thin">
          <color indexed="64"/>
        </vertical>
        <horizontal style="thin">
          <color auto="1"/>
        </horizontal>
      </border>
      <protection locked="0" hidden="0"/>
    </dxf>
    <dxf>
      <protection locked="1" hidden="0"/>
    </dxf>
    <dxf>
      <protection locked="0" hidden="0"/>
    </dxf>
    <dxf>
      <protection locked="1" hidden="0"/>
    </dxf>
    <dxf>
      <fill>
        <patternFill patternType="solid">
          <fgColor rgb="FFDEEAF6"/>
          <bgColor rgb="FFDEEAF6"/>
        </patternFill>
      </fill>
    </dxf>
    <dxf>
      <fill>
        <patternFill patternType="solid">
          <fgColor rgb="FFBDD6EE"/>
          <bgColor rgb="FFBDD6EE"/>
        </patternFill>
      </fill>
    </dxf>
    <dxf>
      <fill>
        <patternFill patternType="solid">
          <fgColor rgb="FFDEEAF6"/>
          <bgColor rgb="FFDEEAF6"/>
        </patternFill>
      </fill>
    </dxf>
    <dxf>
      <fill>
        <patternFill patternType="solid">
          <fgColor rgb="FFBDD6EE"/>
          <bgColor rgb="FFBDD6EE"/>
        </patternFill>
      </fill>
    </dxf>
    <dxf>
      <fill>
        <patternFill patternType="solid">
          <fgColor theme="0"/>
          <bgColor theme="0"/>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rgb="FFDEEAF6"/>
          <bgColor rgb="FFDEEAF6"/>
        </patternFill>
      </fill>
    </dxf>
    <dxf>
      <fill>
        <patternFill patternType="solid">
          <fgColor rgb="FFBDD6EE"/>
          <bgColor rgb="FFBDD6EE"/>
        </patternFill>
      </fill>
    </dxf>
    <dxf>
      <fill>
        <patternFill patternType="solid">
          <fgColor theme="0"/>
          <bgColor theme="0"/>
        </patternFill>
      </fill>
    </dxf>
    <dxf>
      <fill>
        <patternFill patternType="solid">
          <fgColor theme="1"/>
          <bgColor theme="1"/>
        </patternFill>
      </fill>
    </dxf>
  </dxfs>
  <tableStyles count="2">
    <tableStyle name="TOIMINTA-style" pivot="0" count="6">
      <tableStyleElement type="headerRow" dxfId="53"/>
      <tableStyleElement type="totalRow" dxfId="52"/>
      <tableStyleElement type="firstRowStripe" dxfId="51"/>
      <tableStyleElement type="secondRowStripe" dxfId="50"/>
      <tableStyleElement type="firstColumnStripe" dxfId="49"/>
      <tableStyleElement type="secondColumnStripe" dxfId="48"/>
    </tableStyle>
    <tableStyle name="VERKKOTOIMINTA-style" pivot="0" count="6">
      <tableStyleElement type="headerRow" dxfId="47"/>
      <tableStyleElement type="totalRow" dxfId="46"/>
      <tableStyleElement type="firstRowStripe" dxfId="45"/>
      <tableStyleElement type="secondRowStripe" dxfId="44"/>
      <tableStyleElement type="firstColumnStripe" dxfId="43"/>
      <tableStyleElement type="secondColumnStripe" dxfId="42"/>
    </tableStyle>
  </tableStyles>
  <colors>
    <mruColors>
      <color rgb="FFCCFFFF"/>
      <color rgb="FFF1F7ED"/>
      <color rgb="FFFFE1FF"/>
      <color rgb="FFFFCCFF"/>
      <color rgb="FFFF99FF"/>
      <color rgb="FF9966FF"/>
      <color rgb="FFCC0066"/>
      <color rgb="FFFF7C80"/>
      <color rgb="FFFF3399"/>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1" name="Table_1" displayName="Table_1" ref="A2:AM2003" headerRowDxfId="41" dataDxfId="40" totalsRowDxfId="39">
  <autoFilter ref="A2:AM2003"/>
  <tableColumns count="39">
    <tableColumn id="1" name="SISÄLLÖN NIMI" dataDxfId="38"/>
    <tableColumn id="25" name="Alaotsikko" dataDxfId="37"/>
    <tableColumn id="26" name="Toteutuminen" dataDxfId="36"/>
    <tableColumn id="2" name="Sisältöjen määrä _x000a_" dataDxfId="35">
      <calculatedColumnFormula>IF(Table_1[[#This Row],[SISÄLLÖN NIMI]]="","",1)</calculatedColumnFormula>
    </tableColumn>
    <tableColumn id="3" name="Alku pvm" dataDxfId="34"/>
    <tableColumn id="4" name="Loppu pvm" dataDxfId="33"/>
    <tableColumn id="27" name="TOTEUTUSTAPA" dataDxfId="32"/>
    <tableColumn id="5" name="TOIMINTA" dataDxfId="31"/>
    <tableColumn id="6" name="SISÄLLÖN MUOTO" dataDxfId="30"/>
    <tableColumn id="31" name="VERKKOSISÄLLÖN MUOTO" dataDxfId="29"/>
    <tableColumn id="7" name="KOHDERYHMÄN IKÄ" dataDxfId="28"/>
    <tableColumn id="24" name="Kohderyhmän tyyppi" dataDxfId="27"/>
    <tableColumn id="8" name="KOHDERYHMÄN LISÄTIETO" dataDxfId="26"/>
    <tableColumn id="9" name="ALUEELLISUUS" dataDxfId="25"/>
    <tableColumn id="10" name="Tapahtumakunta" dataDxfId="24">
      <calculatedColumnFormula>IF(Table_1[[#This Row],[TOTEUTUSTAPA]]="b) Verkossa","Verkossa","")</calculatedColumnFormula>
    </tableColumn>
    <tableColumn id="22" name="Tapahtumapaikka" dataDxfId="23"/>
    <tableColumn id="30" name="Osallistujien kotipaikkakunta" dataDxfId="22"/>
    <tableColumn id="11" name="Kesto (min) /tapaaminen" dataDxfId="21"/>
    <tableColumn id="23" name="Tapahtumien ja tapaamiskertojen kestot yht." dataDxfId="20">
      <calculatedColumnFormula>IF(Table_1[[#This Row],[Kesto (min) /tapaaminen]]&lt;1,0,(Table_1[[#This Row],[Sisältöjen määrä 
]]*Table_1[[#This Row],[Kesto (min) /tapaaminen]]*Table_1[[#This Row],[Tapaamis-kerrat /osallistuja]]))</calculatedColumnFormula>
    </tableColumn>
    <tableColumn id="12" name="Tapaamis-kerrat /osallistuja" dataDxfId="19">
      <calculatedColumnFormula>IF(Table_1[[#This Row],[SISÄLLÖN NIMI]]="","",IF(Table_1[[#This Row],[Toteutuminen]]="Ei osallistujia",0,IF(Table_1[[#This Row],[Toteutuminen]]="Peruttu",0,1)))</calculatedColumnFormula>
    </tableColumn>
    <tableColumn id="13" name="Kävijämäärä a) lapset" dataDxfId="18"/>
    <tableColumn id="14" name="Kävijämäärä b) aikuiset" dataDxfId="17"/>
    <tableColumn id="15" name="Kokonaiskävijämäärä" dataDxfId="16">
      <calculatedColumnFormula>Table_1[[#This Row],[Kävijämäärä a) lapset]]+Table_1[[#This Row],[Kävijämäärä b) aikuiset]]</calculatedColumnFormula>
    </tableColumn>
    <tableColumn id="38" name="Asiakaskontaktit lapset" dataDxfId="15">
      <calculatedColumnFormula>IF(Table_1[[#This Row],[Kokonaiskävijämäärä]]&lt;1,0,Table_1[[#This Row],[Kävijämäärä a) lapset]]*Table_1[[#This Row],[Tapaamis-kerrat /osallistuja]])</calculatedColumnFormula>
    </tableColumn>
    <tableColumn id="32" name="Asiakaskontaktit aikuiset" dataDxfId="14">
      <calculatedColumnFormula>IF(Table_1[[#This Row],[Kokonaiskävijämäärä]]&lt;1,0,Table_1[[#This Row],[Kävijämäärä b) aikuiset]]*Table_1[[#This Row],[Tapaamis-kerrat /osallistuja]])</calculatedColumnFormula>
    </tableColumn>
    <tableColumn id="16" name="Asiakaskontaktit yht. (lkm)" dataDxfId="13">
      <calculatedColumnFormula>IF(Table_1[[#This Row],[Kokonaiskävijämäärä]]&lt;1,0,Table_1[[#This Row],[Kokonaiskävijämäärä]]*Table_1[[#This Row],[Tapaamis-kerrat /osallistuja]])</calculatedColumnFormula>
    </tableColumn>
    <tableColumn id="19" name="RAHOITUS" dataDxfId="12"/>
    <tableColumn id="20" name="Tiedonantaja / vastuuhenkilö" dataDxfId="11"/>
    <tableColumn id="21" name="LISÄTIETO" dataDxfId="10"/>
    <tableColumn id="42" name="Kieli" dataDxfId="9"/>
    <tableColumn id="39" name="Osallisuus ja vuoro-vaikutteisuus" dataDxfId="8"/>
    <tableColumn id="41" name="Erityisryhmät" dataDxfId="7"/>
    <tableColumn id="40" name="Kestävä kehitys" dataDxfId="6"/>
    <tableColumn id="28" name="Verkkosisältö harrastakotona.fi" dataDxfId="5"/>
    <tableColumn id="33" name="Oma tarkistuslista 1" dataDxfId="4"/>
    <tableColumn id="34" name="Oma tarkistuslista 2" dataDxfId="3"/>
    <tableColumn id="35" name="Oma tarkistuslista 3" dataDxfId="2"/>
    <tableColumn id="36" name="Oma tarkistuslista 4" dataDxfId="1"/>
    <tableColumn id="37" name="Oma tarkistuslista 5" dataDxfId="0"/>
  </tableColumns>
  <tableStyleInfo name="TOIMINTA-style" showFirstColumn="1" showLastColumn="1" showRowStripes="1" showColumnStripes="1"/>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936"/>
  <sheetViews>
    <sheetView tabSelected="1" workbookViewId="0">
      <pane xSplit="6" ySplit="2" topLeftCell="G3" activePane="bottomRight" state="frozen"/>
      <selection pane="topRight" activeCell="G1" sqref="G1"/>
      <selection pane="bottomLeft" activeCell="A3" sqref="A3"/>
      <selection pane="bottomRight" activeCell="F11" sqref="F11"/>
    </sheetView>
  </sheetViews>
  <sheetFormatPr defaultColWidth="12.5546875" defaultRowHeight="15" customHeight="1" x14ac:dyDescent="0.3"/>
  <cols>
    <col min="1" max="1" width="19.44140625" style="174" customWidth="1"/>
    <col min="2" max="2" width="15.5546875" customWidth="1"/>
    <col min="3" max="3" width="13.44140625" customWidth="1"/>
    <col min="4" max="4" width="8" customWidth="1"/>
    <col min="5" max="5" width="11.88671875" bestFit="1" customWidth="1"/>
    <col min="6" max="6" width="12" bestFit="1" customWidth="1"/>
    <col min="7" max="7" width="14.5546875" customWidth="1"/>
    <col min="8" max="8" width="31.5546875" customWidth="1"/>
    <col min="9" max="9" width="19.88671875" bestFit="1" customWidth="1"/>
    <col min="10" max="10" width="16.44140625" customWidth="1"/>
    <col min="11" max="11" width="26.44140625" customWidth="1"/>
    <col min="12" max="12" width="17.44140625" customWidth="1"/>
    <col min="13" max="13" width="12.109375" customWidth="1"/>
    <col min="14" max="14" width="14.109375" customWidth="1"/>
    <col min="15" max="17" width="15.5546875" customWidth="1"/>
    <col min="18" max="18" width="11" customWidth="1"/>
    <col min="19" max="19" width="7.44140625" style="415" customWidth="1"/>
    <col min="20" max="20" width="9.5546875" customWidth="1"/>
    <col min="21" max="21" width="10.44140625" customWidth="1"/>
    <col min="22" max="22" width="11.21875" customWidth="1"/>
    <col min="23" max="26" width="10.5546875" style="415" customWidth="1"/>
    <col min="27" max="27" width="15.5546875" customWidth="1"/>
    <col min="28" max="28" width="27.44140625" customWidth="1"/>
    <col min="29" max="29" width="27.5546875" customWidth="1"/>
    <col min="30" max="30" width="15.44140625" customWidth="1"/>
    <col min="31" max="31" width="21.109375" customWidth="1"/>
    <col min="32" max="32" width="22.44140625" customWidth="1"/>
    <col min="33" max="33" width="15.44140625" customWidth="1"/>
    <col min="34" max="39" width="15.44140625" style="30" customWidth="1"/>
    <col min="40" max="78" width="12.5546875" style="30"/>
  </cols>
  <sheetData>
    <row r="1" spans="1:39" ht="14.25" customHeight="1" thickBot="1" x14ac:dyDescent="0.35">
      <c r="A1" s="348" t="s">
        <v>517</v>
      </c>
      <c r="B1" s="349"/>
      <c r="C1" s="349"/>
      <c r="D1" s="349"/>
      <c r="E1" s="349"/>
      <c r="F1" s="349"/>
      <c r="G1" s="349"/>
      <c r="H1" s="349"/>
      <c r="I1" s="349"/>
      <c r="J1" s="349"/>
      <c r="K1" s="349"/>
      <c r="L1" s="349"/>
      <c r="M1" s="349"/>
      <c r="N1" s="375"/>
      <c r="O1" s="375"/>
      <c r="P1" s="376"/>
      <c r="Q1" s="376"/>
      <c r="R1" s="376"/>
      <c r="S1" s="416"/>
      <c r="T1" s="376"/>
      <c r="U1" s="376"/>
      <c r="V1" s="376"/>
      <c r="W1" s="411"/>
      <c r="X1" s="411"/>
      <c r="Y1" s="411"/>
      <c r="Z1" s="411"/>
      <c r="AA1" s="1"/>
      <c r="AB1" s="1"/>
      <c r="AC1" s="1"/>
      <c r="AD1" s="350" t="s">
        <v>0</v>
      </c>
      <c r="AE1" s="350"/>
      <c r="AF1" s="350"/>
      <c r="AG1" s="351"/>
      <c r="AH1" s="351"/>
    </row>
    <row r="2" spans="1:39" ht="45.75" customHeight="1" thickBot="1" x14ac:dyDescent="0.35">
      <c r="A2" s="352" t="s">
        <v>1</v>
      </c>
      <c r="B2" s="352" t="s">
        <v>2</v>
      </c>
      <c r="C2" s="352" t="s">
        <v>3</v>
      </c>
      <c r="D2" s="352" t="s">
        <v>4</v>
      </c>
      <c r="E2" s="352" t="s">
        <v>5</v>
      </c>
      <c r="F2" s="352" t="s">
        <v>6</v>
      </c>
      <c r="G2" s="352" t="s">
        <v>7</v>
      </c>
      <c r="H2" s="352" t="s">
        <v>8</v>
      </c>
      <c r="I2" s="352" t="s">
        <v>9</v>
      </c>
      <c r="J2" s="352" t="s">
        <v>10</v>
      </c>
      <c r="K2" s="352" t="s">
        <v>11</v>
      </c>
      <c r="L2" s="352" t="s">
        <v>12</v>
      </c>
      <c r="M2" s="352" t="s">
        <v>13</v>
      </c>
      <c r="N2" s="352" t="s">
        <v>14</v>
      </c>
      <c r="O2" s="352" t="s">
        <v>15</v>
      </c>
      <c r="P2" s="352" t="s">
        <v>16</v>
      </c>
      <c r="Q2" s="352" t="s">
        <v>17</v>
      </c>
      <c r="R2" s="352" t="s">
        <v>18</v>
      </c>
      <c r="S2" s="412" t="s">
        <v>19</v>
      </c>
      <c r="T2" s="352" t="s">
        <v>20</v>
      </c>
      <c r="U2" s="353" t="s">
        <v>21</v>
      </c>
      <c r="V2" s="352" t="s">
        <v>22</v>
      </c>
      <c r="W2" s="412" t="s">
        <v>23</v>
      </c>
      <c r="X2" s="412" t="s">
        <v>24</v>
      </c>
      <c r="Y2" s="412" t="s">
        <v>25</v>
      </c>
      <c r="Z2" s="412" t="s">
        <v>26</v>
      </c>
      <c r="AA2" s="352" t="s">
        <v>27</v>
      </c>
      <c r="AB2" s="352" t="s">
        <v>28</v>
      </c>
      <c r="AC2" s="354" t="s">
        <v>29</v>
      </c>
      <c r="AD2" s="355" t="s">
        <v>30</v>
      </c>
      <c r="AE2" s="356" t="s">
        <v>31</v>
      </c>
      <c r="AF2" s="357" t="s">
        <v>32</v>
      </c>
      <c r="AG2" s="358" t="s">
        <v>33</v>
      </c>
      <c r="AH2" s="358" t="s">
        <v>34</v>
      </c>
      <c r="AI2" s="380" t="s">
        <v>35</v>
      </c>
      <c r="AJ2" s="381" t="s">
        <v>36</v>
      </c>
      <c r="AK2" s="381" t="s">
        <v>37</v>
      </c>
      <c r="AL2" s="381" t="s">
        <v>38</v>
      </c>
      <c r="AM2" s="381" t="s">
        <v>39</v>
      </c>
    </row>
    <row r="3" spans="1:39" ht="15.75" customHeight="1" x14ac:dyDescent="0.3">
      <c r="A3" s="382"/>
      <c r="B3" s="383"/>
      <c r="C3" s="384" t="s">
        <v>40</v>
      </c>
      <c r="D3" s="385" t="str">
        <f>IF(Table_1[[#This Row],[SISÄLLÖN NIMI]]="","",1)</f>
        <v/>
      </c>
      <c r="E3" s="386"/>
      <c r="F3" s="386"/>
      <c r="G3" s="384" t="s">
        <v>54</v>
      </c>
      <c r="H3" s="387" t="s">
        <v>54</v>
      </c>
      <c r="I3" s="388" t="s">
        <v>54</v>
      </c>
      <c r="J3" s="389" t="s">
        <v>44</v>
      </c>
      <c r="K3" s="387" t="s">
        <v>54</v>
      </c>
      <c r="L3" s="390" t="s">
        <v>54</v>
      </c>
      <c r="M3" s="383"/>
      <c r="N3" s="391" t="s">
        <v>54</v>
      </c>
      <c r="O3" s="392"/>
      <c r="P3" s="383"/>
      <c r="Q3" s="383"/>
      <c r="R3" s="393"/>
      <c r="S3" s="417">
        <f>IF(Table_1[[#This Row],[Kesto (min) /tapaaminen]]&lt;1,0,(Table_1[[#This Row],[Sisältöjen määrä 
]]*Table_1[[#This Row],[Kesto (min) /tapaaminen]]*Table_1[[#This Row],[Tapaamis-kerrat /osallistuja]]))</f>
        <v>0</v>
      </c>
      <c r="T3" s="394" t="str">
        <f>IF(Table_1[[#This Row],[SISÄLLÖN NIMI]]="","",IF(Table_1[[#This Row],[Toteutuminen]]="Ei osallistujia",0,IF(Table_1[[#This Row],[Toteutuminen]]="Peruttu",0,1)))</f>
        <v/>
      </c>
      <c r="U3" s="395"/>
      <c r="V3" s="385"/>
      <c r="W3" s="413">
        <f>Table_1[[#This Row],[Kävijämäärä a) lapset]]+Table_1[[#This Row],[Kävijämäärä b) aikuiset]]</f>
        <v>0</v>
      </c>
      <c r="X3" s="413">
        <f>IF(Table_1[[#This Row],[Kokonaiskävijämäärä]]&lt;1,0,Table_1[[#This Row],[Kävijämäärä a) lapset]]*Table_1[[#This Row],[Tapaamis-kerrat /osallistuja]])</f>
        <v>0</v>
      </c>
      <c r="Y3" s="413">
        <f>IF(Table_1[[#This Row],[Kokonaiskävijämäärä]]&lt;1,0,Table_1[[#This Row],[Kävijämäärä b) aikuiset]]*Table_1[[#This Row],[Tapaamis-kerrat /osallistuja]])</f>
        <v>0</v>
      </c>
      <c r="Z3" s="413">
        <f>IF(Table_1[[#This Row],[Kokonaiskävijämäärä]]&lt;1,0,Table_1[[#This Row],[Kokonaiskävijämäärä]]*Table_1[[#This Row],[Tapaamis-kerrat /osallistuja]])</f>
        <v>0</v>
      </c>
      <c r="AA3" s="390" t="s">
        <v>54</v>
      </c>
      <c r="AB3" s="396"/>
      <c r="AC3" s="397"/>
      <c r="AD3" s="398" t="s">
        <v>54</v>
      </c>
      <c r="AE3" s="399" t="s">
        <v>54</v>
      </c>
      <c r="AF3" s="400" t="s">
        <v>54</v>
      </c>
      <c r="AG3" s="400" t="s">
        <v>54</v>
      </c>
      <c r="AH3" s="401" t="s">
        <v>53</v>
      </c>
      <c r="AI3" s="402" t="s">
        <v>54</v>
      </c>
      <c r="AJ3" s="402" t="s">
        <v>54</v>
      </c>
      <c r="AK3" s="402" t="s">
        <v>54</v>
      </c>
      <c r="AL3" s="403" t="s">
        <v>54</v>
      </c>
      <c r="AM3" s="404" t="s">
        <v>54</v>
      </c>
    </row>
    <row r="4" spans="1:39" ht="15.75" customHeight="1" x14ac:dyDescent="0.3">
      <c r="A4" s="382"/>
      <c r="B4" s="383"/>
      <c r="C4" s="384" t="s">
        <v>40</v>
      </c>
      <c r="D4" s="385" t="str">
        <f>IF(Table_1[[#This Row],[SISÄLLÖN NIMI]]="","",1)</f>
        <v/>
      </c>
      <c r="E4" s="386"/>
      <c r="F4" s="386"/>
      <c r="G4" s="384" t="s">
        <v>54</v>
      </c>
      <c r="H4" s="387" t="s">
        <v>54</v>
      </c>
      <c r="I4" s="388" t="s">
        <v>54</v>
      </c>
      <c r="J4" s="389" t="s">
        <v>44</v>
      </c>
      <c r="K4" s="387" t="s">
        <v>54</v>
      </c>
      <c r="L4" s="390" t="s">
        <v>54</v>
      </c>
      <c r="M4" s="383"/>
      <c r="N4" s="391" t="s">
        <v>54</v>
      </c>
      <c r="O4" s="392"/>
      <c r="P4" s="383"/>
      <c r="Q4" s="383"/>
      <c r="R4" s="393"/>
      <c r="S4" s="417">
        <f>IF(Table_1[[#This Row],[Kesto (min) /tapaaminen]]&lt;1,0,(Table_1[[#This Row],[Sisältöjen määrä 
]]*Table_1[[#This Row],[Kesto (min) /tapaaminen]]*Table_1[[#This Row],[Tapaamis-kerrat /osallistuja]]))</f>
        <v>0</v>
      </c>
      <c r="T4" s="394" t="str">
        <f>IF(Table_1[[#This Row],[SISÄLLÖN NIMI]]="","",IF(Table_1[[#This Row],[Toteutuminen]]="Ei osallistujia",0,IF(Table_1[[#This Row],[Toteutuminen]]="Peruttu",0,1)))</f>
        <v/>
      </c>
      <c r="U4" s="395"/>
      <c r="V4" s="385"/>
      <c r="W4" s="413">
        <f>Table_1[[#This Row],[Kävijämäärä a) lapset]]+Table_1[[#This Row],[Kävijämäärä b) aikuiset]]</f>
        <v>0</v>
      </c>
      <c r="X4" s="413">
        <f>IF(Table_1[[#This Row],[Kokonaiskävijämäärä]]&lt;1,0,Table_1[[#This Row],[Kävijämäärä a) lapset]]*Table_1[[#This Row],[Tapaamis-kerrat /osallistuja]])</f>
        <v>0</v>
      </c>
      <c r="Y4" s="413">
        <f>IF(Table_1[[#This Row],[Kokonaiskävijämäärä]]&lt;1,0,Table_1[[#This Row],[Kävijämäärä b) aikuiset]]*Table_1[[#This Row],[Tapaamis-kerrat /osallistuja]])</f>
        <v>0</v>
      </c>
      <c r="Z4" s="413">
        <f>IF(Table_1[[#This Row],[Kokonaiskävijämäärä]]&lt;1,0,Table_1[[#This Row],[Kokonaiskävijämäärä]]*Table_1[[#This Row],[Tapaamis-kerrat /osallistuja]])</f>
        <v>0</v>
      </c>
      <c r="AA4" s="390" t="s">
        <v>54</v>
      </c>
      <c r="AB4" s="396"/>
      <c r="AC4" s="397"/>
      <c r="AD4" s="398" t="s">
        <v>54</v>
      </c>
      <c r="AE4" s="399" t="s">
        <v>54</v>
      </c>
      <c r="AF4" s="400" t="s">
        <v>54</v>
      </c>
      <c r="AG4" s="400" t="s">
        <v>54</v>
      </c>
      <c r="AH4" s="401" t="s">
        <v>53</v>
      </c>
      <c r="AI4" s="402" t="s">
        <v>54</v>
      </c>
      <c r="AJ4" s="402" t="s">
        <v>54</v>
      </c>
      <c r="AK4" s="402" t="s">
        <v>54</v>
      </c>
      <c r="AL4" s="403" t="s">
        <v>54</v>
      </c>
      <c r="AM4" s="404" t="s">
        <v>54</v>
      </c>
    </row>
    <row r="5" spans="1:39" ht="15.75" customHeight="1" x14ac:dyDescent="0.3">
      <c r="A5" s="382"/>
      <c r="B5" s="383"/>
      <c r="C5" s="384" t="s">
        <v>40</v>
      </c>
      <c r="D5" s="385" t="str">
        <f>IF(Table_1[[#This Row],[SISÄLLÖN NIMI]]="","",1)</f>
        <v/>
      </c>
      <c r="E5" s="386"/>
      <c r="F5" s="386"/>
      <c r="G5" s="384" t="s">
        <v>54</v>
      </c>
      <c r="H5" s="387" t="s">
        <v>54</v>
      </c>
      <c r="I5" s="388" t="s">
        <v>54</v>
      </c>
      <c r="J5" s="389" t="s">
        <v>44</v>
      </c>
      <c r="K5" s="387" t="s">
        <v>54</v>
      </c>
      <c r="L5" s="390" t="s">
        <v>54</v>
      </c>
      <c r="M5" s="383"/>
      <c r="N5" s="391" t="s">
        <v>54</v>
      </c>
      <c r="O5" s="392"/>
      <c r="P5" s="383"/>
      <c r="Q5" s="383"/>
      <c r="R5" s="393"/>
      <c r="S5" s="417">
        <f>IF(Table_1[[#This Row],[Kesto (min) /tapaaminen]]&lt;1,0,(Table_1[[#This Row],[Sisältöjen määrä 
]]*Table_1[[#This Row],[Kesto (min) /tapaaminen]]*Table_1[[#This Row],[Tapaamis-kerrat /osallistuja]]))</f>
        <v>0</v>
      </c>
      <c r="T5" s="394" t="str">
        <f>IF(Table_1[[#This Row],[SISÄLLÖN NIMI]]="","",IF(Table_1[[#This Row],[Toteutuminen]]="Ei osallistujia",0,IF(Table_1[[#This Row],[Toteutuminen]]="Peruttu",0,1)))</f>
        <v/>
      </c>
      <c r="U5" s="395"/>
      <c r="V5" s="385"/>
      <c r="W5" s="413">
        <f>Table_1[[#This Row],[Kävijämäärä a) lapset]]+Table_1[[#This Row],[Kävijämäärä b) aikuiset]]</f>
        <v>0</v>
      </c>
      <c r="X5" s="413">
        <f>IF(Table_1[[#This Row],[Kokonaiskävijämäärä]]&lt;1,0,Table_1[[#This Row],[Kävijämäärä a) lapset]]*Table_1[[#This Row],[Tapaamis-kerrat /osallistuja]])</f>
        <v>0</v>
      </c>
      <c r="Y5" s="413">
        <f>IF(Table_1[[#This Row],[Kokonaiskävijämäärä]]&lt;1,0,Table_1[[#This Row],[Kävijämäärä b) aikuiset]]*Table_1[[#This Row],[Tapaamis-kerrat /osallistuja]])</f>
        <v>0</v>
      </c>
      <c r="Z5" s="413">
        <f>IF(Table_1[[#This Row],[Kokonaiskävijämäärä]]&lt;1,0,Table_1[[#This Row],[Kokonaiskävijämäärä]]*Table_1[[#This Row],[Tapaamis-kerrat /osallistuja]])</f>
        <v>0</v>
      </c>
      <c r="AA5" s="390" t="s">
        <v>54</v>
      </c>
      <c r="AB5" s="396"/>
      <c r="AC5" s="397"/>
      <c r="AD5" s="398" t="s">
        <v>54</v>
      </c>
      <c r="AE5" s="399" t="s">
        <v>54</v>
      </c>
      <c r="AF5" s="400" t="s">
        <v>54</v>
      </c>
      <c r="AG5" s="400" t="s">
        <v>54</v>
      </c>
      <c r="AH5" s="401" t="s">
        <v>53</v>
      </c>
      <c r="AI5" s="402" t="s">
        <v>54</v>
      </c>
      <c r="AJ5" s="402" t="s">
        <v>54</v>
      </c>
      <c r="AK5" s="402" t="s">
        <v>54</v>
      </c>
      <c r="AL5" s="403" t="s">
        <v>54</v>
      </c>
      <c r="AM5" s="404" t="s">
        <v>54</v>
      </c>
    </row>
    <row r="6" spans="1:39" ht="15.75" customHeight="1" x14ac:dyDescent="0.3">
      <c r="A6" s="382"/>
      <c r="B6" s="383"/>
      <c r="C6" s="384" t="s">
        <v>40</v>
      </c>
      <c r="D6" s="385" t="str">
        <f>IF(Table_1[[#This Row],[SISÄLLÖN NIMI]]="","",1)</f>
        <v/>
      </c>
      <c r="E6" s="386"/>
      <c r="F6" s="386"/>
      <c r="G6" s="384" t="s">
        <v>54</v>
      </c>
      <c r="H6" s="387" t="s">
        <v>54</v>
      </c>
      <c r="I6" s="388" t="s">
        <v>54</v>
      </c>
      <c r="J6" s="389" t="s">
        <v>44</v>
      </c>
      <c r="K6" s="387" t="s">
        <v>54</v>
      </c>
      <c r="L6" s="390" t="s">
        <v>54</v>
      </c>
      <c r="M6" s="383"/>
      <c r="N6" s="391" t="s">
        <v>54</v>
      </c>
      <c r="O6" s="392"/>
      <c r="P6" s="383"/>
      <c r="Q6" s="383"/>
      <c r="R6" s="393"/>
      <c r="S6" s="417">
        <f>IF(Table_1[[#This Row],[Kesto (min) /tapaaminen]]&lt;1,0,(Table_1[[#This Row],[Sisältöjen määrä 
]]*Table_1[[#This Row],[Kesto (min) /tapaaminen]]*Table_1[[#This Row],[Tapaamis-kerrat /osallistuja]]))</f>
        <v>0</v>
      </c>
      <c r="T6" s="394" t="str">
        <f>IF(Table_1[[#This Row],[SISÄLLÖN NIMI]]="","",IF(Table_1[[#This Row],[Toteutuminen]]="Ei osallistujia",0,IF(Table_1[[#This Row],[Toteutuminen]]="Peruttu",0,1)))</f>
        <v/>
      </c>
      <c r="U6" s="395"/>
      <c r="V6" s="385"/>
      <c r="W6" s="413">
        <f>Table_1[[#This Row],[Kävijämäärä a) lapset]]+Table_1[[#This Row],[Kävijämäärä b) aikuiset]]</f>
        <v>0</v>
      </c>
      <c r="X6" s="413">
        <f>IF(Table_1[[#This Row],[Kokonaiskävijämäärä]]&lt;1,0,Table_1[[#This Row],[Kävijämäärä a) lapset]]*Table_1[[#This Row],[Tapaamis-kerrat /osallistuja]])</f>
        <v>0</v>
      </c>
      <c r="Y6" s="413">
        <f>IF(Table_1[[#This Row],[Kokonaiskävijämäärä]]&lt;1,0,Table_1[[#This Row],[Kävijämäärä b) aikuiset]]*Table_1[[#This Row],[Tapaamis-kerrat /osallistuja]])</f>
        <v>0</v>
      </c>
      <c r="Z6" s="413">
        <f>IF(Table_1[[#This Row],[Kokonaiskävijämäärä]]&lt;1,0,Table_1[[#This Row],[Kokonaiskävijämäärä]]*Table_1[[#This Row],[Tapaamis-kerrat /osallistuja]])</f>
        <v>0</v>
      </c>
      <c r="AA6" s="390" t="s">
        <v>54</v>
      </c>
      <c r="AB6" s="396"/>
      <c r="AC6" s="397"/>
      <c r="AD6" s="398" t="s">
        <v>54</v>
      </c>
      <c r="AE6" s="399" t="s">
        <v>54</v>
      </c>
      <c r="AF6" s="400" t="s">
        <v>54</v>
      </c>
      <c r="AG6" s="400" t="s">
        <v>54</v>
      </c>
      <c r="AH6" s="401" t="s">
        <v>53</v>
      </c>
      <c r="AI6" s="402" t="s">
        <v>54</v>
      </c>
      <c r="AJ6" s="402" t="s">
        <v>54</v>
      </c>
      <c r="AK6" s="402" t="s">
        <v>54</v>
      </c>
      <c r="AL6" s="403" t="s">
        <v>54</v>
      </c>
      <c r="AM6" s="404" t="s">
        <v>54</v>
      </c>
    </row>
    <row r="7" spans="1:39" ht="15.75" customHeight="1" x14ac:dyDescent="0.3">
      <c r="A7" s="382"/>
      <c r="B7" s="383"/>
      <c r="C7" s="384" t="s">
        <v>40</v>
      </c>
      <c r="D7" s="385" t="str">
        <f>IF(Table_1[[#This Row],[SISÄLLÖN NIMI]]="","",1)</f>
        <v/>
      </c>
      <c r="E7" s="386"/>
      <c r="F7" s="386"/>
      <c r="G7" s="384" t="s">
        <v>54</v>
      </c>
      <c r="H7" s="387" t="s">
        <v>54</v>
      </c>
      <c r="I7" s="388" t="s">
        <v>54</v>
      </c>
      <c r="J7" s="389" t="s">
        <v>44</v>
      </c>
      <c r="K7" s="387" t="s">
        <v>54</v>
      </c>
      <c r="L7" s="390" t="s">
        <v>54</v>
      </c>
      <c r="M7" s="383"/>
      <c r="N7" s="391" t="s">
        <v>54</v>
      </c>
      <c r="O7" s="392"/>
      <c r="P7" s="383"/>
      <c r="Q7" s="383"/>
      <c r="R7" s="393"/>
      <c r="S7" s="417">
        <f>IF(Table_1[[#This Row],[Kesto (min) /tapaaminen]]&lt;1,0,(Table_1[[#This Row],[Sisältöjen määrä 
]]*Table_1[[#This Row],[Kesto (min) /tapaaminen]]*Table_1[[#This Row],[Tapaamis-kerrat /osallistuja]]))</f>
        <v>0</v>
      </c>
      <c r="T7" s="394" t="str">
        <f>IF(Table_1[[#This Row],[SISÄLLÖN NIMI]]="","",IF(Table_1[[#This Row],[Toteutuminen]]="Ei osallistujia",0,IF(Table_1[[#This Row],[Toteutuminen]]="Peruttu",0,1)))</f>
        <v/>
      </c>
      <c r="U7" s="395"/>
      <c r="V7" s="385"/>
      <c r="W7" s="413">
        <f>Table_1[[#This Row],[Kävijämäärä a) lapset]]+Table_1[[#This Row],[Kävijämäärä b) aikuiset]]</f>
        <v>0</v>
      </c>
      <c r="X7" s="413">
        <f>IF(Table_1[[#This Row],[Kokonaiskävijämäärä]]&lt;1,0,Table_1[[#This Row],[Kävijämäärä a) lapset]]*Table_1[[#This Row],[Tapaamis-kerrat /osallistuja]])</f>
        <v>0</v>
      </c>
      <c r="Y7" s="413">
        <f>IF(Table_1[[#This Row],[Kokonaiskävijämäärä]]&lt;1,0,Table_1[[#This Row],[Kävijämäärä b) aikuiset]]*Table_1[[#This Row],[Tapaamis-kerrat /osallistuja]])</f>
        <v>0</v>
      </c>
      <c r="Z7" s="413">
        <f>IF(Table_1[[#This Row],[Kokonaiskävijämäärä]]&lt;1,0,Table_1[[#This Row],[Kokonaiskävijämäärä]]*Table_1[[#This Row],[Tapaamis-kerrat /osallistuja]])</f>
        <v>0</v>
      </c>
      <c r="AA7" s="390" t="s">
        <v>54</v>
      </c>
      <c r="AB7" s="396"/>
      <c r="AC7" s="397"/>
      <c r="AD7" s="398" t="s">
        <v>54</v>
      </c>
      <c r="AE7" s="399" t="s">
        <v>54</v>
      </c>
      <c r="AF7" s="400" t="s">
        <v>54</v>
      </c>
      <c r="AG7" s="400" t="s">
        <v>54</v>
      </c>
      <c r="AH7" s="401" t="s">
        <v>53</v>
      </c>
      <c r="AI7" s="402" t="s">
        <v>54</v>
      </c>
      <c r="AJ7" s="402" t="s">
        <v>54</v>
      </c>
      <c r="AK7" s="402" t="s">
        <v>54</v>
      </c>
      <c r="AL7" s="403" t="s">
        <v>54</v>
      </c>
      <c r="AM7" s="404" t="s">
        <v>54</v>
      </c>
    </row>
    <row r="8" spans="1:39" ht="15.75" customHeight="1" x14ac:dyDescent="0.3">
      <c r="A8" s="382"/>
      <c r="B8" s="383"/>
      <c r="C8" s="384" t="s">
        <v>40</v>
      </c>
      <c r="D8" s="385" t="str">
        <f>IF(Table_1[[#This Row],[SISÄLLÖN NIMI]]="","",1)</f>
        <v/>
      </c>
      <c r="E8" s="386"/>
      <c r="F8" s="386"/>
      <c r="G8" s="384" t="s">
        <v>54</v>
      </c>
      <c r="H8" s="387" t="s">
        <v>54</v>
      </c>
      <c r="I8" s="388" t="s">
        <v>54</v>
      </c>
      <c r="J8" s="389" t="s">
        <v>44</v>
      </c>
      <c r="K8" s="387" t="s">
        <v>54</v>
      </c>
      <c r="L8" s="390" t="s">
        <v>54</v>
      </c>
      <c r="M8" s="383"/>
      <c r="N8" s="391" t="s">
        <v>54</v>
      </c>
      <c r="O8" s="392"/>
      <c r="P8" s="383"/>
      <c r="Q8" s="383"/>
      <c r="R8" s="393"/>
      <c r="S8" s="417">
        <f>IF(Table_1[[#This Row],[Kesto (min) /tapaaminen]]&lt;1,0,(Table_1[[#This Row],[Sisältöjen määrä 
]]*Table_1[[#This Row],[Kesto (min) /tapaaminen]]*Table_1[[#This Row],[Tapaamis-kerrat /osallistuja]]))</f>
        <v>0</v>
      </c>
      <c r="T8" s="394" t="str">
        <f>IF(Table_1[[#This Row],[SISÄLLÖN NIMI]]="","",IF(Table_1[[#This Row],[Toteutuminen]]="Ei osallistujia",0,IF(Table_1[[#This Row],[Toteutuminen]]="Peruttu",0,1)))</f>
        <v/>
      </c>
      <c r="U8" s="395"/>
      <c r="V8" s="385"/>
      <c r="W8" s="413">
        <f>Table_1[[#This Row],[Kävijämäärä a) lapset]]+Table_1[[#This Row],[Kävijämäärä b) aikuiset]]</f>
        <v>0</v>
      </c>
      <c r="X8" s="413">
        <f>IF(Table_1[[#This Row],[Kokonaiskävijämäärä]]&lt;1,0,Table_1[[#This Row],[Kävijämäärä a) lapset]]*Table_1[[#This Row],[Tapaamis-kerrat /osallistuja]])</f>
        <v>0</v>
      </c>
      <c r="Y8" s="413">
        <f>IF(Table_1[[#This Row],[Kokonaiskävijämäärä]]&lt;1,0,Table_1[[#This Row],[Kävijämäärä b) aikuiset]]*Table_1[[#This Row],[Tapaamis-kerrat /osallistuja]])</f>
        <v>0</v>
      </c>
      <c r="Z8" s="413">
        <f>IF(Table_1[[#This Row],[Kokonaiskävijämäärä]]&lt;1,0,Table_1[[#This Row],[Kokonaiskävijämäärä]]*Table_1[[#This Row],[Tapaamis-kerrat /osallistuja]])</f>
        <v>0</v>
      </c>
      <c r="AA8" s="390" t="s">
        <v>54</v>
      </c>
      <c r="AB8" s="396"/>
      <c r="AC8" s="397"/>
      <c r="AD8" s="398" t="s">
        <v>54</v>
      </c>
      <c r="AE8" s="399" t="s">
        <v>54</v>
      </c>
      <c r="AF8" s="400" t="s">
        <v>54</v>
      </c>
      <c r="AG8" s="400" t="s">
        <v>54</v>
      </c>
      <c r="AH8" s="401" t="s">
        <v>53</v>
      </c>
      <c r="AI8" s="402" t="s">
        <v>54</v>
      </c>
      <c r="AJ8" s="402" t="s">
        <v>54</v>
      </c>
      <c r="AK8" s="402" t="s">
        <v>54</v>
      </c>
      <c r="AL8" s="403" t="s">
        <v>54</v>
      </c>
      <c r="AM8" s="404" t="s">
        <v>54</v>
      </c>
    </row>
    <row r="9" spans="1:39" ht="15.75" customHeight="1" x14ac:dyDescent="0.3">
      <c r="A9" s="382"/>
      <c r="B9" s="383"/>
      <c r="C9" s="384" t="s">
        <v>40</v>
      </c>
      <c r="D9" s="385" t="str">
        <f>IF(Table_1[[#This Row],[SISÄLLÖN NIMI]]="","",1)</f>
        <v/>
      </c>
      <c r="E9" s="386"/>
      <c r="F9" s="386"/>
      <c r="G9" s="384" t="s">
        <v>54</v>
      </c>
      <c r="H9" s="387" t="s">
        <v>54</v>
      </c>
      <c r="I9" s="388" t="s">
        <v>54</v>
      </c>
      <c r="J9" s="389" t="s">
        <v>44</v>
      </c>
      <c r="K9" s="387" t="s">
        <v>54</v>
      </c>
      <c r="L9" s="390" t="s">
        <v>54</v>
      </c>
      <c r="M9" s="383"/>
      <c r="N9" s="391" t="s">
        <v>54</v>
      </c>
      <c r="O9" s="392"/>
      <c r="P9" s="383"/>
      <c r="Q9" s="383"/>
      <c r="R9" s="393"/>
      <c r="S9" s="417">
        <f>IF(Table_1[[#This Row],[Kesto (min) /tapaaminen]]&lt;1,0,(Table_1[[#This Row],[Sisältöjen määrä 
]]*Table_1[[#This Row],[Kesto (min) /tapaaminen]]*Table_1[[#This Row],[Tapaamis-kerrat /osallistuja]]))</f>
        <v>0</v>
      </c>
      <c r="T9" s="394" t="str">
        <f>IF(Table_1[[#This Row],[SISÄLLÖN NIMI]]="","",IF(Table_1[[#This Row],[Toteutuminen]]="Ei osallistujia",0,IF(Table_1[[#This Row],[Toteutuminen]]="Peruttu",0,1)))</f>
        <v/>
      </c>
      <c r="U9" s="395"/>
      <c r="V9" s="385"/>
      <c r="W9" s="413">
        <f>Table_1[[#This Row],[Kävijämäärä a) lapset]]+Table_1[[#This Row],[Kävijämäärä b) aikuiset]]</f>
        <v>0</v>
      </c>
      <c r="X9" s="413">
        <f>IF(Table_1[[#This Row],[Kokonaiskävijämäärä]]&lt;1,0,Table_1[[#This Row],[Kävijämäärä a) lapset]]*Table_1[[#This Row],[Tapaamis-kerrat /osallistuja]])</f>
        <v>0</v>
      </c>
      <c r="Y9" s="413">
        <f>IF(Table_1[[#This Row],[Kokonaiskävijämäärä]]&lt;1,0,Table_1[[#This Row],[Kävijämäärä b) aikuiset]]*Table_1[[#This Row],[Tapaamis-kerrat /osallistuja]])</f>
        <v>0</v>
      </c>
      <c r="Z9" s="413">
        <f>IF(Table_1[[#This Row],[Kokonaiskävijämäärä]]&lt;1,0,Table_1[[#This Row],[Kokonaiskävijämäärä]]*Table_1[[#This Row],[Tapaamis-kerrat /osallistuja]])</f>
        <v>0</v>
      </c>
      <c r="AA9" s="390" t="s">
        <v>54</v>
      </c>
      <c r="AB9" s="396"/>
      <c r="AC9" s="397"/>
      <c r="AD9" s="398" t="s">
        <v>54</v>
      </c>
      <c r="AE9" s="399" t="s">
        <v>54</v>
      </c>
      <c r="AF9" s="400" t="s">
        <v>54</v>
      </c>
      <c r="AG9" s="400" t="s">
        <v>54</v>
      </c>
      <c r="AH9" s="401" t="s">
        <v>53</v>
      </c>
      <c r="AI9" s="402" t="s">
        <v>54</v>
      </c>
      <c r="AJ9" s="402" t="s">
        <v>54</v>
      </c>
      <c r="AK9" s="402" t="s">
        <v>54</v>
      </c>
      <c r="AL9" s="403" t="s">
        <v>54</v>
      </c>
      <c r="AM9" s="404" t="s">
        <v>54</v>
      </c>
    </row>
    <row r="10" spans="1:39" ht="15.75" customHeight="1" x14ac:dyDescent="0.3">
      <c r="A10" s="382"/>
      <c r="B10" s="383"/>
      <c r="C10" s="384" t="s">
        <v>40</v>
      </c>
      <c r="D10" s="385" t="str">
        <f>IF(Table_1[[#This Row],[SISÄLLÖN NIMI]]="","",1)</f>
        <v/>
      </c>
      <c r="E10" s="386"/>
      <c r="F10" s="386"/>
      <c r="G10" s="384" t="s">
        <v>54</v>
      </c>
      <c r="H10" s="387" t="s">
        <v>54</v>
      </c>
      <c r="I10" s="388" t="s">
        <v>54</v>
      </c>
      <c r="J10" s="389" t="s">
        <v>44</v>
      </c>
      <c r="K10" s="387" t="s">
        <v>54</v>
      </c>
      <c r="L10" s="390" t="s">
        <v>54</v>
      </c>
      <c r="M10" s="383"/>
      <c r="N10" s="391" t="s">
        <v>54</v>
      </c>
      <c r="O10" s="392"/>
      <c r="P10" s="383"/>
      <c r="Q10" s="383"/>
      <c r="R10" s="393"/>
      <c r="S10" s="417">
        <f>IF(Table_1[[#This Row],[Kesto (min) /tapaaminen]]&lt;1,0,(Table_1[[#This Row],[Sisältöjen määrä 
]]*Table_1[[#This Row],[Kesto (min) /tapaaminen]]*Table_1[[#This Row],[Tapaamis-kerrat /osallistuja]]))</f>
        <v>0</v>
      </c>
      <c r="T10" s="394" t="str">
        <f>IF(Table_1[[#This Row],[SISÄLLÖN NIMI]]="","",IF(Table_1[[#This Row],[Toteutuminen]]="Ei osallistujia",0,IF(Table_1[[#This Row],[Toteutuminen]]="Peruttu",0,1)))</f>
        <v/>
      </c>
      <c r="U10" s="395"/>
      <c r="V10" s="385"/>
      <c r="W10" s="413">
        <f>Table_1[[#This Row],[Kävijämäärä a) lapset]]+Table_1[[#This Row],[Kävijämäärä b) aikuiset]]</f>
        <v>0</v>
      </c>
      <c r="X10" s="413">
        <f>IF(Table_1[[#This Row],[Kokonaiskävijämäärä]]&lt;1,0,Table_1[[#This Row],[Kävijämäärä a) lapset]]*Table_1[[#This Row],[Tapaamis-kerrat /osallistuja]])</f>
        <v>0</v>
      </c>
      <c r="Y10" s="413">
        <f>IF(Table_1[[#This Row],[Kokonaiskävijämäärä]]&lt;1,0,Table_1[[#This Row],[Kävijämäärä b) aikuiset]]*Table_1[[#This Row],[Tapaamis-kerrat /osallistuja]])</f>
        <v>0</v>
      </c>
      <c r="Z10" s="413">
        <f>IF(Table_1[[#This Row],[Kokonaiskävijämäärä]]&lt;1,0,Table_1[[#This Row],[Kokonaiskävijämäärä]]*Table_1[[#This Row],[Tapaamis-kerrat /osallistuja]])</f>
        <v>0</v>
      </c>
      <c r="AA10" s="390" t="s">
        <v>54</v>
      </c>
      <c r="AB10" s="396"/>
      <c r="AC10" s="397"/>
      <c r="AD10" s="398" t="s">
        <v>54</v>
      </c>
      <c r="AE10" s="399" t="s">
        <v>54</v>
      </c>
      <c r="AF10" s="400" t="s">
        <v>54</v>
      </c>
      <c r="AG10" s="400" t="s">
        <v>54</v>
      </c>
      <c r="AH10" s="401" t="s">
        <v>53</v>
      </c>
      <c r="AI10" s="402" t="s">
        <v>54</v>
      </c>
      <c r="AJ10" s="402" t="s">
        <v>54</v>
      </c>
      <c r="AK10" s="402" t="s">
        <v>54</v>
      </c>
      <c r="AL10" s="403" t="s">
        <v>54</v>
      </c>
      <c r="AM10" s="404" t="s">
        <v>54</v>
      </c>
    </row>
    <row r="11" spans="1:39" ht="15.75" customHeight="1" x14ac:dyDescent="0.3">
      <c r="A11" s="382"/>
      <c r="B11" s="383"/>
      <c r="C11" s="384" t="s">
        <v>40</v>
      </c>
      <c r="D11" s="385" t="str">
        <f>IF(Table_1[[#This Row],[SISÄLLÖN NIMI]]="","",1)</f>
        <v/>
      </c>
      <c r="E11" s="386"/>
      <c r="F11" s="386"/>
      <c r="G11" s="384" t="s">
        <v>54</v>
      </c>
      <c r="H11" s="387" t="s">
        <v>54</v>
      </c>
      <c r="I11" s="388" t="s">
        <v>54</v>
      </c>
      <c r="J11" s="389" t="s">
        <v>44</v>
      </c>
      <c r="K11" s="387" t="s">
        <v>54</v>
      </c>
      <c r="L11" s="390" t="s">
        <v>54</v>
      </c>
      <c r="M11" s="383"/>
      <c r="N11" s="391" t="s">
        <v>54</v>
      </c>
      <c r="O11" s="392"/>
      <c r="P11" s="383"/>
      <c r="Q11" s="383"/>
      <c r="R11" s="393"/>
      <c r="S11" s="417">
        <f>IF(Table_1[[#This Row],[Kesto (min) /tapaaminen]]&lt;1,0,(Table_1[[#This Row],[Sisältöjen määrä 
]]*Table_1[[#This Row],[Kesto (min) /tapaaminen]]*Table_1[[#This Row],[Tapaamis-kerrat /osallistuja]]))</f>
        <v>0</v>
      </c>
      <c r="T11" s="394" t="str">
        <f>IF(Table_1[[#This Row],[SISÄLLÖN NIMI]]="","",IF(Table_1[[#This Row],[Toteutuminen]]="Ei osallistujia",0,IF(Table_1[[#This Row],[Toteutuminen]]="Peruttu",0,1)))</f>
        <v/>
      </c>
      <c r="U11" s="395"/>
      <c r="V11" s="385"/>
      <c r="W11" s="413">
        <f>Table_1[[#This Row],[Kävijämäärä a) lapset]]+Table_1[[#This Row],[Kävijämäärä b) aikuiset]]</f>
        <v>0</v>
      </c>
      <c r="X11" s="413">
        <f>IF(Table_1[[#This Row],[Kokonaiskävijämäärä]]&lt;1,0,Table_1[[#This Row],[Kävijämäärä a) lapset]]*Table_1[[#This Row],[Tapaamis-kerrat /osallistuja]])</f>
        <v>0</v>
      </c>
      <c r="Y11" s="413">
        <f>IF(Table_1[[#This Row],[Kokonaiskävijämäärä]]&lt;1,0,Table_1[[#This Row],[Kävijämäärä b) aikuiset]]*Table_1[[#This Row],[Tapaamis-kerrat /osallistuja]])</f>
        <v>0</v>
      </c>
      <c r="Z11" s="413">
        <f>IF(Table_1[[#This Row],[Kokonaiskävijämäärä]]&lt;1,0,Table_1[[#This Row],[Kokonaiskävijämäärä]]*Table_1[[#This Row],[Tapaamis-kerrat /osallistuja]])</f>
        <v>0</v>
      </c>
      <c r="AA11" s="390" t="s">
        <v>54</v>
      </c>
      <c r="AB11" s="396"/>
      <c r="AC11" s="397"/>
      <c r="AD11" s="398" t="s">
        <v>54</v>
      </c>
      <c r="AE11" s="399" t="s">
        <v>54</v>
      </c>
      <c r="AF11" s="400" t="s">
        <v>54</v>
      </c>
      <c r="AG11" s="400" t="s">
        <v>54</v>
      </c>
      <c r="AH11" s="401" t="s">
        <v>53</v>
      </c>
      <c r="AI11" s="402" t="s">
        <v>54</v>
      </c>
      <c r="AJ11" s="402" t="s">
        <v>54</v>
      </c>
      <c r="AK11" s="402" t="s">
        <v>54</v>
      </c>
      <c r="AL11" s="403" t="s">
        <v>54</v>
      </c>
      <c r="AM11" s="404" t="s">
        <v>54</v>
      </c>
    </row>
    <row r="12" spans="1:39" ht="15.75" customHeight="1" x14ac:dyDescent="0.3">
      <c r="A12" s="382"/>
      <c r="B12" s="383"/>
      <c r="C12" s="384" t="s">
        <v>40</v>
      </c>
      <c r="D12" s="385" t="str">
        <f>IF(Table_1[[#This Row],[SISÄLLÖN NIMI]]="","",1)</f>
        <v/>
      </c>
      <c r="E12" s="386"/>
      <c r="F12" s="386"/>
      <c r="G12" s="384" t="s">
        <v>54</v>
      </c>
      <c r="H12" s="387" t="s">
        <v>54</v>
      </c>
      <c r="I12" s="388" t="s">
        <v>54</v>
      </c>
      <c r="J12" s="389" t="s">
        <v>44</v>
      </c>
      <c r="K12" s="387" t="s">
        <v>54</v>
      </c>
      <c r="L12" s="390" t="s">
        <v>54</v>
      </c>
      <c r="M12" s="383"/>
      <c r="N12" s="391" t="s">
        <v>54</v>
      </c>
      <c r="O12" s="392"/>
      <c r="P12" s="383"/>
      <c r="Q12" s="383"/>
      <c r="R12" s="393"/>
      <c r="S12" s="417">
        <f>IF(Table_1[[#This Row],[Kesto (min) /tapaaminen]]&lt;1,0,(Table_1[[#This Row],[Sisältöjen määrä 
]]*Table_1[[#This Row],[Kesto (min) /tapaaminen]]*Table_1[[#This Row],[Tapaamis-kerrat /osallistuja]]))</f>
        <v>0</v>
      </c>
      <c r="T12" s="394" t="str">
        <f>IF(Table_1[[#This Row],[SISÄLLÖN NIMI]]="","",IF(Table_1[[#This Row],[Toteutuminen]]="Ei osallistujia",0,IF(Table_1[[#This Row],[Toteutuminen]]="Peruttu",0,1)))</f>
        <v/>
      </c>
      <c r="U12" s="395"/>
      <c r="V12" s="385"/>
      <c r="W12" s="413">
        <f>Table_1[[#This Row],[Kävijämäärä a) lapset]]+Table_1[[#This Row],[Kävijämäärä b) aikuiset]]</f>
        <v>0</v>
      </c>
      <c r="X12" s="413">
        <f>IF(Table_1[[#This Row],[Kokonaiskävijämäärä]]&lt;1,0,Table_1[[#This Row],[Kävijämäärä a) lapset]]*Table_1[[#This Row],[Tapaamis-kerrat /osallistuja]])</f>
        <v>0</v>
      </c>
      <c r="Y12" s="413">
        <f>IF(Table_1[[#This Row],[Kokonaiskävijämäärä]]&lt;1,0,Table_1[[#This Row],[Kävijämäärä b) aikuiset]]*Table_1[[#This Row],[Tapaamis-kerrat /osallistuja]])</f>
        <v>0</v>
      </c>
      <c r="Z12" s="413">
        <f>IF(Table_1[[#This Row],[Kokonaiskävijämäärä]]&lt;1,0,Table_1[[#This Row],[Kokonaiskävijämäärä]]*Table_1[[#This Row],[Tapaamis-kerrat /osallistuja]])</f>
        <v>0</v>
      </c>
      <c r="AA12" s="390" t="s">
        <v>54</v>
      </c>
      <c r="AB12" s="396"/>
      <c r="AC12" s="397"/>
      <c r="AD12" s="398" t="s">
        <v>54</v>
      </c>
      <c r="AE12" s="399" t="s">
        <v>54</v>
      </c>
      <c r="AF12" s="400" t="s">
        <v>54</v>
      </c>
      <c r="AG12" s="400" t="s">
        <v>54</v>
      </c>
      <c r="AH12" s="401" t="s">
        <v>53</v>
      </c>
      <c r="AI12" s="402" t="s">
        <v>54</v>
      </c>
      <c r="AJ12" s="402" t="s">
        <v>54</v>
      </c>
      <c r="AK12" s="402" t="s">
        <v>54</v>
      </c>
      <c r="AL12" s="403" t="s">
        <v>54</v>
      </c>
      <c r="AM12" s="404" t="s">
        <v>54</v>
      </c>
    </row>
    <row r="13" spans="1:39" ht="15.75" customHeight="1" x14ac:dyDescent="0.3">
      <c r="A13" s="382"/>
      <c r="B13" s="383"/>
      <c r="C13" s="384" t="s">
        <v>40</v>
      </c>
      <c r="D13" s="385" t="str">
        <f>IF(Table_1[[#This Row],[SISÄLLÖN NIMI]]="","",1)</f>
        <v/>
      </c>
      <c r="E13" s="386"/>
      <c r="F13" s="386"/>
      <c r="G13" s="384" t="s">
        <v>54</v>
      </c>
      <c r="H13" s="387" t="s">
        <v>54</v>
      </c>
      <c r="I13" s="388" t="s">
        <v>54</v>
      </c>
      <c r="J13" s="389" t="s">
        <v>44</v>
      </c>
      <c r="K13" s="387" t="s">
        <v>54</v>
      </c>
      <c r="L13" s="390" t="s">
        <v>54</v>
      </c>
      <c r="M13" s="383"/>
      <c r="N13" s="391" t="s">
        <v>54</v>
      </c>
      <c r="O13" s="392"/>
      <c r="P13" s="383"/>
      <c r="Q13" s="383"/>
      <c r="R13" s="393"/>
      <c r="S13" s="417">
        <f>IF(Table_1[[#This Row],[Kesto (min) /tapaaminen]]&lt;1,0,(Table_1[[#This Row],[Sisältöjen määrä 
]]*Table_1[[#This Row],[Kesto (min) /tapaaminen]]*Table_1[[#This Row],[Tapaamis-kerrat /osallistuja]]))</f>
        <v>0</v>
      </c>
      <c r="T13" s="394" t="str">
        <f>IF(Table_1[[#This Row],[SISÄLLÖN NIMI]]="","",IF(Table_1[[#This Row],[Toteutuminen]]="Ei osallistujia",0,IF(Table_1[[#This Row],[Toteutuminen]]="Peruttu",0,1)))</f>
        <v/>
      </c>
      <c r="U13" s="395"/>
      <c r="V13" s="385"/>
      <c r="W13" s="413">
        <f>Table_1[[#This Row],[Kävijämäärä a) lapset]]+Table_1[[#This Row],[Kävijämäärä b) aikuiset]]</f>
        <v>0</v>
      </c>
      <c r="X13" s="413">
        <f>IF(Table_1[[#This Row],[Kokonaiskävijämäärä]]&lt;1,0,Table_1[[#This Row],[Kävijämäärä a) lapset]]*Table_1[[#This Row],[Tapaamis-kerrat /osallistuja]])</f>
        <v>0</v>
      </c>
      <c r="Y13" s="413">
        <f>IF(Table_1[[#This Row],[Kokonaiskävijämäärä]]&lt;1,0,Table_1[[#This Row],[Kävijämäärä b) aikuiset]]*Table_1[[#This Row],[Tapaamis-kerrat /osallistuja]])</f>
        <v>0</v>
      </c>
      <c r="Z13" s="413">
        <f>IF(Table_1[[#This Row],[Kokonaiskävijämäärä]]&lt;1,0,Table_1[[#This Row],[Kokonaiskävijämäärä]]*Table_1[[#This Row],[Tapaamis-kerrat /osallistuja]])</f>
        <v>0</v>
      </c>
      <c r="AA13" s="390" t="s">
        <v>54</v>
      </c>
      <c r="AB13" s="396"/>
      <c r="AC13" s="397"/>
      <c r="AD13" s="398" t="s">
        <v>54</v>
      </c>
      <c r="AE13" s="399" t="s">
        <v>54</v>
      </c>
      <c r="AF13" s="400" t="s">
        <v>54</v>
      </c>
      <c r="AG13" s="400" t="s">
        <v>54</v>
      </c>
      <c r="AH13" s="401" t="s">
        <v>53</v>
      </c>
      <c r="AI13" s="402" t="s">
        <v>54</v>
      </c>
      <c r="AJ13" s="402" t="s">
        <v>54</v>
      </c>
      <c r="AK13" s="402" t="s">
        <v>54</v>
      </c>
      <c r="AL13" s="403" t="s">
        <v>54</v>
      </c>
      <c r="AM13" s="404" t="s">
        <v>54</v>
      </c>
    </row>
    <row r="14" spans="1:39" ht="15.75" customHeight="1" x14ac:dyDescent="0.3">
      <c r="A14" s="382"/>
      <c r="B14" s="383"/>
      <c r="C14" s="384" t="s">
        <v>40</v>
      </c>
      <c r="D14" s="385" t="str">
        <f>IF(Table_1[[#This Row],[SISÄLLÖN NIMI]]="","",1)</f>
        <v/>
      </c>
      <c r="E14" s="386"/>
      <c r="F14" s="386"/>
      <c r="G14" s="384" t="s">
        <v>54</v>
      </c>
      <c r="H14" s="387" t="s">
        <v>54</v>
      </c>
      <c r="I14" s="388" t="s">
        <v>54</v>
      </c>
      <c r="J14" s="389" t="s">
        <v>44</v>
      </c>
      <c r="K14" s="387" t="s">
        <v>54</v>
      </c>
      <c r="L14" s="390" t="s">
        <v>54</v>
      </c>
      <c r="M14" s="383"/>
      <c r="N14" s="391" t="s">
        <v>54</v>
      </c>
      <c r="O14" s="392"/>
      <c r="P14" s="383"/>
      <c r="Q14" s="383"/>
      <c r="R14" s="393"/>
      <c r="S14" s="417">
        <f>IF(Table_1[[#This Row],[Kesto (min) /tapaaminen]]&lt;1,0,(Table_1[[#This Row],[Sisältöjen määrä 
]]*Table_1[[#This Row],[Kesto (min) /tapaaminen]]*Table_1[[#This Row],[Tapaamis-kerrat /osallistuja]]))</f>
        <v>0</v>
      </c>
      <c r="T14" s="394" t="str">
        <f>IF(Table_1[[#This Row],[SISÄLLÖN NIMI]]="","",IF(Table_1[[#This Row],[Toteutuminen]]="Ei osallistujia",0,IF(Table_1[[#This Row],[Toteutuminen]]="Peruttu",0,1)))</f>
        <v/>
      </c>
      <c r="U14" s="395"/>
      <c r="V14" s="385"/>
      <c r="W14" s="413">
        <f>Table_1[[#This Row],[Kävijämäärä a) lapset]]+Table_1[[#This Row],[Kävijämäärä b) aikuiset]]</f>
        <v>0</v>
      </c>
      <c r="X14" s="413">
        <f>IF(Table_1[[#This Row],[Kokonaiskävijämäärä]]&lt;1,0,Table_1[[#This Row],[Kävijämäärä a) lapset]]*Table_1[[#This Row],[Tapaamis-kerrat /osallistuja]])</f>
        <v>0</v>
      </c>
      <c r="Y14" s="413">
        <f>IF(Table_1[[#This Row],[Kokonaiskävijämäärä]]&lt;1,0,Table_1[[#This Row],[Kävijämäärä b) aikuiset]]*Table_1[[#This Row],[Tapaamis-kerrat /osallistuja]])</f>
        <v>0</v>
      </c>
      <c r="Z14" s="413">
        <f>IF(Table_1[[#This Row],[Kokonaiskävijämäärä]]&lt;1,0,Table_1[[#This Row],[Kokonaiskävijämäärä]]*Table_1[[#This Row],[Tapaamis-kerrat /osallistuja]])</f>
        <v>0</v>
      </c>
      <c r="AA14" s="390" t="s">
        <v>54</v>
      </c>
      <c r="AB14" s="396"/>
      <c r="AC14" s="397"/>
      <c r="AD14" s="398" t="s">
        <v>54</v>
      </c>
      <c r="AE14" s="399" t="s">
        <v>54</v>
      </c>
      <c r="AF14" s="400" t="s">
        <v>54</v>
      </c>
      <c r="AG14" s="400" t="s">
        <v>54</v>
      </c>
      <c r="AH14" s="401" t="s">
        <v>53</v>
      </c>
      <c r="AI14" s="402" t="s">
        <v>54</v>
      </c>
      <c r="AJ14" s="402" t="s">
        <v>54</v>
      </c>
      <c r="AK14" s="402" t="s">
        <v>54</v>
      </c>
      <c r="AL14" s="403" t="s">
        <v>54</v>
      </c>
      <c r="AM14" s="404" t="s">
        <v>54</v>
      </c>
    </row>
    <row r="15" spans="1:39" ht="15.75" customHeight="1" x14ac:dyDescent="0.3">
      <c r="A15" s="382"/>
      <c r="B15" s="383"/>
      <c r="C15" s="384" t="s">
        <v>40</v>
      </c>
      <c r="D15" s="385" t="str">
        <f>IF(Table_1[[#This Row],[SISÄLLÖN NIMI]]="","",1)</f>
        <v/>
      </c>
      <c r="E15" s="386"/>
      <c r="F15" s="386"/>
      <c r="G15" s="384" t="s">
        <v>54</v>
      </c>
      <c r="H15" s="387" t="s">
        <v>54</v>
      </c>
      <c r="I15" s="388" t="s">
        <v>54</v>
      </c>
      <c r="J15" s="389" t="s">
        <v>44</v>
      </c>
      <c r="K15" s="387" t="s">
        <v>54</v>
      </c>
      <c r="L15" s="390" t="s">
        <v>54</v>
      </c>
      <c r="M15" s="383"/>
      <c r="N15" s="391" t="s">
        <v>54</v>
      </c>
      <c r="O15" s="392"/>
      <c r="P15" s="383"/>
      <c r="Q15" s="383"/>
      <c r="R15" s="393"/>
      <c r="S15" s="417">
        <f>IF(Table_1[[#This Row],[Kesto (min) /tapaaminen]]&lt;1,0,(Table_1[[#This Row],[Sisältöjen määrä 
]]*Table_1[[#This Row],[Kesto (min) /tapaaminen]]*Table_1[[#This Row],[Tapaamis-kerrat /osallistuja]]))</f>
        <v>0</v>
      </c>
      <c r="T15" s="394" t="str">
        <f>IF(Table_1[[#This Row],[SISÄLLÖN NIMI]]="","",IF(Table_1[[#This Row],[Toteutuminen]]="Ei osallistujia",0,IF(Table_1[[#This Row],[Toteutuminen]]="Peruttu",0,1)))</f>
        <v/>
      </c>
      <c r="U15" s="395"/>
      <c r="V15" s="385"/>
      <c r="W15" s="413">
        <f>Table_1[[#This Row],[Kävijämäärä a) lapset]]+Table_1[[#This Row],[Kävijämäärä b) aikuiset]]</f>
        <v>0</v>
      </c>
      <c r="X15" s="413">
        <f>IF(Table_1[[#This Row],[Kokonaiskävijämäärä]]&lt;1,0,Table_1[[#This Row],[Kävijämäärä a) lapset]]*Table_1[[#This Row],[Tapaamis-kerrat /osallistuja]])</f>
        <v>0</v>
      </c>
      <c r="Y15" s="413">
        <f>IF(Table_1[[#This Row],[Kokonaiskävijämäärä]]&lt;1,0,Table_1[[#This Row],[Kävijämäärä b) aikuiset]]*Table_1[[#This Row],[Tapaamis-kerrat /osallistuja]])</f>
        <v>0</v>
      </c>
      <c r="Z15" s="413">
        <f>IF(Table_1[[#This Row],[Kokonaiskävijämäärä]]&lt;1,0,Table_1[[#This Row],[Kokonaiskävijämäärä]]*Table_1[[#This Row],[Tapaamis-kerrat /osallistuja]])</f>
        <v>0</v>
      </c>
      <c r="AA15" s="390" t="s">
        <v>54</v>
      </c>
      <c r="AB15" s="396"/>
      <c r="AC15" s="397"/>
      <c r="AD15" s="398" t="s">
        <v>54</v>
      </c>
      <c r="AE15" s="399" t="s">
        <v>54</v>
      </c>
      <c r="AF15" s="400" t="s">
        <v>54</v>
      </c>
      <c r="AG15" s="400" t="s">
        <v>54</v>
      </c>
      <c r="AH15" s="401" t="s">
        <v>53</v>
      </c>
      <c r="AI15" s="402" t="s">
        <v>54</v>
      </c>
      <c r="AJ15" s="402" t="s">
        <v>54</v>
      </c>
      <c r="AK15" s="402" t="s">
        <v>54</v>
      </c>
      <c r="AL15" s="403" t="s">
        <v>54</v>
      </c>
      <c r="AM15" s="404" t="s">
        <v>54</v>
      </c>
    </row>
    <row r="16" spans="1:39" ht="15.75" customHeight="1" x14ac:dyDescent="0.3">
      <c r="A16" s="382"/>
      <c r="B16" s="383"/>
      <c r="C16" s="384" t="s">
        <v>40</v>
      </c>
      <c r="D16" s="385" t="str">
        <f>IF(Table_1[[#This Row],[SISÄLLÖN NIMI]]="","",1)</f>
        <v/>
      </c>
      <c r="E16" s="386"/>
      <c r="F16" s="386"/>
      <c r="G16" s="384" t="s">
        <v>54</v>
      </c>
      <c r="H16" s="387" t="s">
        <v>54</v>
      </c>
      <c r="I16" s="388" t="s">
        <v>54</v>
      </c>
      <c r="J16" s="389" t="s">
        <v>44</v>
      </c>
      <c r="K16" s="387" t="s">
        <v>54</v>
      </c>
      <c r="L16" s="390" t="s">
        <v>54</v>
      </c>
      <c r="M16" s="383"/>
      <c r="N16" s="391" t="s">
        <v>54</v>
      </c>
      <c r="O16" s="392"/>
      <c r="P16" s="383"/>
      <c r="Q16" s="383"/>
      <c r="R16" s="393"/>
      <c r="S16" s="417">
        <f>IF(Table_1[[#This Row],[Kesto (min) /tapaaminen]]&lt;1,0,(Table_1[[#This Row],[Sisältöjen määrä 
]]*Table_1[[#This Row],[Kesto (min) /tapaaminen]]*Table_1[[#This Row],[Tapaamis-kerrat /osallistuja]]))</f>
        <v>0</v>
      </c>
      <c r="T16" s="394" t="str">
        <f>IF(Table_1[[#This Row],[SISÄLLÖN NIMI]]="","",IF(Table_1[[#This Row],[Toteutuminen]]="Ei osallistujia",0,IF(Table_1[[#This Row],[Toteutuminen]]="Peruttu",0,1)))</f>
        <v/>
      </c>
      <c r="U16" s="395"/>
      <c r="V16" s="385"/>
      <c r="W16" s="413">
        <f>Table_1[[#This Row],[Kävijämäärä a) lapset]]+Table_1[[#This Row],[Kävijämäärä b) aikuiset]]</f>
        <v>0</v>
      </c>
      <c r="X16" s="413">
        <f>IF(Table_1[[#This Row],[Kokonaiskävijämäärä]]&lt;1,0,Table_1[[#This Row],[Kävijämäärä a) lapset]]*Table_1[[#This Row],[Tapaamis-kerrat /osallistuja]])</f>
        <v>0</v>
      </c>
      <c r="Y16" s="413">
        <f>IF(Table_1[[#This Row],[Kokonaiskävijämäärä]]&lt;1,0,Table_1[[#This Row],[Kävijämäärä b) aikuiset]]*Table_1[[#This Row],[Tapaamis-kerrat /osallistuja]])</f>
        <v>0</v>
      </c>
      <c r="Z16" s="413">
        <f>IF(Table_1[[#This Row],[Kokonaiskävijämäärä]]&lt;1,0,Table_1[[#This Row],[Kokonaiskävijämäärä]]*Table_1[[#This Row],[Tapaamis-kerrat /osallistuja]])</f>
        <v>0</v>
      </c>
      <c r="AA16" s="390" t="s">
        <v>54</v>
      </c>
      <c r="AB16" s="396"/>
      <c r="AC16" s="397"/>
      <c r="AD16" s="398" t="s">
        <v>54</v>
      </c>
      <c r="AE16" s="399" t="s">
        <v>54</v>
      </c>
      <c r="AF16" s="400" t="s">
        <v>54</v>
      </c>
      <c r="AG16" s="400" t="s">
        <v>54</v>
      </c>
      <c r="AH16" s="401" t="s">
        <v>53</v>
      </c>
      <c r="AI16" s="402" t="s">
        <v>54</v>
      </c>
      <c r="AJ16" s="402" t="s">
        <v>54</v>
      </c>
      <c r="AK16" s="402" t="s">
        <v>54</v>
      </c>
      <c r="AL16" s="403" t="s">
        <v>54</v>
      </c>
      <c r="AM16" s="404" t="s">
        <v>54</v>
      </c>
    </row>
    <row r="17" spans="1:39" ht="15.75" customHeight="1" x14ac:dyDescent="0.3">
      <c r="A17" s="382"/>
      <c r="B17" s="383"/>
      <c r="C17" s="384" t="s">
        <v>40</v>
      </c>
      <c r="D17" s="385" t="str">
        <f>IF(Table_1[[#This Row],[SISÄLLÖN NIMI]]="","",1)</f>
        <v/>
      </c>
      <c r="E17" s="386"/>
      <c r="F17" s="386"/>
      <c r="G17" s="384" t="s">
        <v>54</v>
      </c>
      <c r="H17" s="387" t="s">
        <v>54</v>
      </c>
      <c r="I17" s="388" t="s">
        <v>54</v>
      </c>
      <c r="J17" s="389" t="s">
        <v>44</v>
      </c>
      <c r="K17" s="387" t="s">
        <v>54</v>
      </c>
      <c r="L17" s="390" t="s">
        <v>54</v>
      </c>
      <c r="M17" s="383"/>
      <c r="N17" s="391" t="s">
        <v>54</v>
      </c>
      <c r="O17" s="392"/>
      <c r="P17" s="383"/>
      <c r="Q17" s="383"/>
      <c r="R17" s="393"/>
      <c r="S17" s="417">
        <f>IF(Table_1[[#This Row],[Kesto (min) /tapaaminen]]&lt;1,0,(Table_1[[#This Row],[Sisältöjen määrä 
]]*Table_1[[#This Row],[Kesto (min) /tapaaminen]]*Table_1[[#This Row],[Tapaamis-kerrat /osallistuja]]))</f>
        <v>0</v>
      </c>
      <c r="T17" s="394" t="str">
        <f>IF(Table_1[[#This Row],[SISÄLLÖN NIMI]]="","",IF(Table_1[[#This Row],[Toteutuminen]]="Ei osallistujia",0,IF(Table_1[[#This Row],[Toteutuminen]]="Peruttu",0,1)))</f>
        <v/>
      </c>
      <c r="U17" s="395"/>
      <c r="V17" s="385"/>
      <c r="W17" s="413">
        <f>Table_1[[#This Row],[Kävijämäärä a) lapset]]+Table_1[[#This Row],[Kävijämäärä b) aikuiset]]</f>
        <v>0</v>
      </c>
      <c r="X17" s="413">
        <f>IF(Table_1[[#This Row],[Kokonaiskävijämäärä]]&lt;1,0,Table_1[[#This Row],[Kävijämäärä a) lapset]]*Table_1[[#This Row],[Tapaamis-kerrat /osallistuja]])</f>
        <v>0</v>
      </c>
      <c r="Y17" s="413">
        <f>IF(Table_1[[#This Row],[Kokonaiskävijämäärä]]&lt;1,0,Table_1[[#This Row],[Kävijämäärä b) aikuiset]]*Table_1[[#This Row],[Tapaamis-kerrat /osallistuja]])</f>
        <v>0</v>
      </c>
      <c r="Z17" s="413">
        <f>IF(Table_1[[#This Row],[Kokonaiskävijämäärä]]&lt;1,0,Table_1[[#This Row],[Kokonaiskävijämäärä]]*Table_1[[#This Row],[Tapaamis-kerrat /osallistuja]])</f>
        <v>0</v>
      </c>
      <c r="AA17" s="390" t="s">
        <v>54</v>
      </c>
      <c r="AB17" s="396"/>
      <c r="AC17" s="397"/>
      <c r="AD17" s="398" t="s">
        <v>54</v>
      </c>
      <c r="AE17" s="399" t="s">
        <v>54</v>
      </c>
      <c r="AF17" s="400" t="s">
        <v>54</v>
      </c>
      <c r="AG17" s="400" t="s">
        <v>54</v>
      </c>
      <c r="AH17" s="401" t="s">
        <v>53</v>
      </c>
      <c r="AI17" s="402" t="s">
        <v>54</v>
      </c>
      <c r="AJ17" s="402" t="s">
        <v>54</v>
      </c>
      <c r="AK17" s="402" t="s">
        <v>54</v>
      </c>
      <c r="AL17" s="403" t="s">
        <v>54</v>
      </c>
      <c r="AM17" s="404" t="s">
        <v>54</v>
      </c>
    </row>
    <row r="18" spans="1:39" ht="15.75" customHeight="1" x14ac:dyDescent="0.3">
      <c r="A18" s="382"/>
      <c r="B18" s="383"/>
      <c r="C18" s="384" t="s">
        <v>40</v>
      </c>
      <c r="D18" s="385" t="str">
        <f>IF(Table_1[[#This Row],[SISÄLLÖN NIMI]]="","",1)</f>
        <v/>
      </c>
      <c r="E18" s="386"/>
      <c r="F18" s="386"/>
      <c r="G18" s="384" t="s">
        <v>54</v>
      </c>
      <c r="H18" s="387" t="s">
        <v>54</v>
      </c>
      <c r="I18" s="388" t="s">
        <v>54</v>
      </c>
      <c r="J18" s="389" t="s">
        <v>44</v>
      </c>
      <c r="K18" s="387" t="s">
        <v>54</v>
      </c>
      <c r="L18" s="390" t="s">
        <v>54</v>
      </c>
      <c r="M18" s="383"/>
      <c r="N18" s="391" t="s">
        <v>54</v>
      </c>
      <c r="O18" s="392"/>
      <c r="P18" s="383"/>
      <c r="Q18" s="383"/>
      <c r="R18" s="393"/>
      <c r="S18" s="417">
        <f>IF(Table_1[[#This Row],[Kesto (min) /tapaaminen]]&lt;1,0,(Table_1[[#This Row],[Sisältöjen määrä 
]]*Table_1[[#This Row],[Kesto (min) /tapaaminen]]*Table_1[[#This Row],[Tapaamis-kerrat /osallistuja]]))</f>
        <v>0</v>
      </c>
      <c r="T18" s="394" t="str">
        <f>IF(Table_1[[#This Row],[SISÄLLÖN NIMI]]="","",IF(Table_1[[#This Row],[Toteutuminen]]="Ei osallistujia",0,IF(Table_1[[#This Row],[Toteutuminen]]="Peruttu",0,1)))</f>
        <v/>
      </c>
      <c r="U18" s="395"/>
      <c r="V18" s="385"/>
      <c r="W18" s="413">
        <f>Table_1[[#This Row],[Kävijämäärä a) lapset]]+Table_1[[#This Row],[Kävijämäärä b) aikuiset]]</f>
        <v>0</v>
      </c>
      <c r="X18" s="413">
        <f>IF(Table_1[[#This Row],[Kokonaiskävijämäärä]]&lt;1,0,Table_1[[#This Row],[Kävijämäärä a) lapset]]*Table_1[[#This Row],[Tapaamis-kerrat /osallistuja]])</f>
        <v>0</v>
      </c>
      <c r="Y18" s="413">
        <f>IF(Table_1[[#This Row],[Kokonaiskävijämäärä]]&lt;1,0,Table_1[[#This Row],[Kävijämäärä b) aikuiset]]*Table_1[[#This Row],[Tapaamis-kerrat /osallistuja]])</f>
        <v>0</v>
      </c>
      <c r="Z18" s="413">
        <f>IF(Table_1[[#This Row],[Kokonaiskävijämäärä]]&lt;1,0,Table_1[[#This Row],[Kokonaiskävijämäärä]]*Table_1[[#This Row],[Tapaamis-kerrat /osallistuja]])</f>
        <v>0</v>
      </c>
      <c r="AA18" s="390" t="s">
        <v>54</v>
      </c>
      <c r="AB18" s="396"/>
      <c r="AC18" s="397"/>
      <c r="AD18" s="398" t="s">
        <v>54</v>
      </c>
      <c r="AE18" s="399" t="s">
        <v>54</v>
      </c>
      <c r="AF18" s="400" t="s">
        <v>54</v>
      </c>
      <c r="AG18" s="400" t="s">
        <v>54</v>
      </c>
      <c r="AH18" s="401" t="s">
        <v>53</v>
      </c>
      <c r="AI18" s="402" t="s">
        <v>54</v>
      </c>
      <c r="AJ18" s="402" t="s">
        <v>54</v>
      </c>
      <c r="AK18" s="402" t="s">
        <v>54</v>
      </c>
      <c r="AL18" s="403" t="s">
        <v>54</v>
      </c>
      <c r="AM18" s="404" t="s">
        <v>54</v>
      </c>
    </row>
    <row r="19" spans="1:39" ht="15.75" customHeight="1" x14ac:dyDescent="0.3">
      <c r="A19" s="382"/>
      <c r="B19" s="383"/>
      <c r="C19" s="384" t="s">
        <v>40</v>
      </c>
      <c r="D19" s="385" t="str">
        <f>IF(Table_1[[#This Row],[SISÄLLÖN NIMI]]="","",1)</f>
        <v/>
      </c>
      <c r="E19" s="386"/>
      <c r="F19" s="386"/>
      <c r="G19" s="384" t="s">
        <v>54</v>
      </c>
      <c r="H19" s="387" t="s">
        <v>54</v>
      </c>
      <c r="I19" s="388" t="s">
        <v>54</v>
      </c>
      <c r="J19" s="389" t="s">
        <v>44</v>
      </c>
      <c r="K19" s="387" t="s">
        <v>54</v>
      </c>
      <c r="L19" s="390" t="s">
        <v>54</v>
      </c>
      <c r="M19" s="383"/>
      <c r="N19" s="391" t="s">
        <v>54</v>
      </c>
      <c r="O19" s="392"/>
      <c r="P19" s="383"/>
      <c r="Q19" s="383"/>
      <c r="R19" s="393"/>
      <c r="S19" s="417">
        <f>IF(Table_1[[#This Row],[Kesto (min) /tapaaminen]]&lt;1,0,(Table_1[[#This Row],[Sisältöjen määrä 
]]*Table_1[[#This Row],[Kesto (min) /tapaaminen]]*Table_1[[#This Row],[Tapaamis-kerrat /osallistuja]]))</f>
        <v>0</v>
      </c>
      <c r="T19" s="394" t="str">
        <f>IF(Table_1[[#This Row],[SISÄLLÖN NIMI]]="","",IF(Table_1[[#This Row],[Toteutuminen]]="Ei osallistujia",0,IF(Table_1[[#This Row],[Toteutuminen]]="Peruttu",0,1)))</f>
        <v/>
      </c>
      <c r="U19" s="395"/>
      <c r="V19" s="385"/>
      <c r="W19" s="413">
        <f>Table_1[[#This Row],[Kävijämäärä a) lapset]]+Table_1[[#This Row],[Kävijämäärä b) aikuiset]]</f>
        <v>0</v>
      </c>
      <c r="X19" s="413">
        <f>IF(Table_1[[#This Row],[Kokonaiskävijämäärä]]&lt;1,0,Table_1[[#This Row],[Kävijämäärä a) lapset]]*Table_1[[#This Row],[Tapaamis-kerrat /osallistuja]])</f>
        <v>0</v>
      </c>
      <c r="Y19" s="413">
        <f>IF(Table_1[[#This Row],[Kokonaiskävijämäärä]]&lt;1,0,Table_1[[#This Row],[Kävijämäärä b) aikuiset]]*Table_1[[#This Row],[Tapaamis-kerrat /osallistuja]])</f>
        <v>0</v>
      </c>
      <c r="Z19" s="413">
        <f>IF(Table_1[[#This Row],[Kokonaiskävijämäärä]]&lt;1,0,Table_1[[#This Row],[Kokonaiskävijämäärä]]*Table_1[[#This Row],[Tapaamis-kerrat /osallistuja]])</f>
        <v>0</v>
      </c>
      <c r="AA19" s="390" t="s">
        <v>54</v>
      </c>
      <c r="AB19" s="396"/>
      <c r="AC19" s="397"/>
      <c r="AD19" s="398" t="s">
        <v>54</v>
      </c>
      <c r="AE19" s="399" t="s">
        <v>54</v>
      </c>
      <c r="AF19" s="400" t="s">
        <v>54</v>
      </c>
      <c r="AG19" s="400" t="s">
        <v>54</v>
      </c>
      <c r="AH19" s="401" t="s">
        <v>53</v>
      </c>
      <c r="AI19" s="402" t="s">
        <v>54</v>
      </c>
      <c r="AJ19" s="402" t="s">
        <v>54</v>
      </c>
      <c r="AK19" s="402" t="s">
        <v>54</v>
      </c>
      <c r="AL19" s="403" t="s">
        <v>54</v>
      </c>
      <c r="AM19" s="404" t="s">
        <v>54</v>
      </c>
    </row>
    <row r="20" spans="1:39" ht="15.75" customHeight="1" x14ac:dyDescent="0.3">
      <c r="A20" s="382"/>
      <c r="B20" s="383"/>
      <c r="C20" s="384" t="s">
        <v>40</v>
      </c>
      <c r="D20" s="385" t="str">
        <f>IF(Table_1[[#This Row],[SISÄLLÖN NIMI]]="","",1)</f>
        <v/>
      </c>
      <c r="E20" s="386"/>
      <c r="F20" s="386"/>
      <c r="G20" s="384" t="s">
        <v>54</v>
      </c>
      <c r="H20" s="387" t="s">
        <v>54</v>
      </c>
      <c r="I20" s="388" t="s">
        <v>54</v>
      </c>
      <c r="J20" s="389" t="s">
        <v>44</v>
      </c>
      <c r="K20" s="387" t="s">
        <v>54</v>
      </c>
      <c r="L20" s="390" t="s">
        <v>54</v>
      </c>
      <c r="M20" s="383"/>
      <c r="N20" s="391" t="s">
        <v>54</v>
      </c>
      <c r="O20" s="392"/>
      <c r="P20" s="383"/>
      <c r="Q20" s="383"/>
      <c r="R20" s="393"/>
      <c r="S20" s="417">
        <f>IF(Table_1[[#This Row],[Kesto (min) /tapaaminen]]&lt;1,0,(Table_1[[#This Row],[Sisältöjen määrä 
]]*Table_1[[#This Row],[Kesto (min) /tapaaminen]]*Table_1[[#This Row],[Tapaamis-kerrat /osallistuja]]))</f>
        <v>0</v>
      </c>
      <c r="T20" s="394" t="str">
        <f>IF(Table_1[[#This Row],[SISÄLLÖN NIMI]]="","",IF(Table_1[[#This Row],[Toteutuminen]]="Ei osallistujia",0,IF(Table_1[[#This Row],[Toteutuminen]]="Peruttu",0,1)))</f>
        <v/>
      </c>
      <c r="U20" s="395"/>
      <c r="V20" s="385"/>
      <c r="W20" s="413">
        <f>Table_1[[#This Row],[Kävijämäärä a) lapset]]+Table_1[[#This Row],[Kävijämäärä b) aikuiset]]</f>
        <v>0</v>
      </c>
      <c r="X20" s="413">
        <f>IF(Table_1[[#This Row],[Kokonaiskävijämäärä]]&lt;1,0,Table_1[[#This Row],[Kävijämäärä a) lapset]]*Table_1[[#This Row],[Tapaamis-kerrat /osallistuja]])</f>
        <v>0</v>
      </c>
      <c r="Y20" s="413">
        <f>IF(Table_1[[#This Row],[Kokonaiskävijämäärä]]&lt;1,0,Table_1[[#This Row],[Kävijämäärä b) aikuiset]]*Table_1[[#This Row],[Tapaamis-kerrat /osallistuja]])</f>
        <v>0</v>
      </c>
      <c r="Z20" s="413">
        <f>IF(Table_1[[#This Row],[Kokonaiskävijämäärä]]&lt;1,0,Table_1[[#This Row],[Kokonaiskävijämäärä]]*Table_1[[#This Row],[Tapaamis-kerrat /osallistuja]])</f>
        <v>0</v>
      </c>
      <c r="AA20" s="390" t="s">
        <v>54</v>
      </c>
      <c r="AB20" s="396"/>
      <c r="AC20" s="397"/>
      <c r="AD20" s="398" t="s">
        <v>54</v>
      </c>
      <c r="AE20" s="399" t="s">
        <v>54</v>
      </c>
      <c r="AF20" s="400" t="s">
        <v>54</v>
      </c>
      <c r="AG20" s="400" t="s">
        <v>54</v>
      </c>
      <c r="AH20" s="401" t="s">
        <v>53</v>
      </c>
      <c r="AI20" s="402" t="s">
        <v>54</v>
      </c>
      <c r="AJ20" s="402" t="s">
        <v>54</v>
      </c>
      <c r="AK20" s="402" t="s">
        <v>54</v>
      </c>
      <c r="AL20" s="403" t="s">
        <v>54</v>
      </c>
      <c r="AM20" s="404" t="s">
        <v>54</v>
      </c>
    </row>
    <row r="21" spans="1:39" ht="15.75" customHeight="1" x14ac:dyDescent="0.3">
      <c r="A21" s="382"/>
      <c r="B21" s="383"/>
      <c r="C21" s="384" t="s">
        <v>40</v>
      </c>
      <c r="D21" s="385" t="str">
        <f>IF(Table_1[[#This Row],[SISÄLLÖN NIMI]]="","",1)</f>
        <v/>
      </c>
      <c r="E21" s="386"/>
      <c r="F21" s="386"/>
      <c r="G21" s="384" t="s">
        <v>54</v>
      </c>
      <c r="H21" s="387" t="s">
        <v>54</v>
      </c>
      <c r="I21" s="388" t="s">
        <v>54</v>
      </c>
      <c r="J21" s="389" t="s">
        <v>44</v>
      </c>
      <c r="K21" s="387" t="s">
        <v>54</v>
      </c>
      <c r="L21" s="390" t="s">
        <v>54</v>
      </c>
      <c r="M21" s="383"/>
      <c r="N21" s="391" t="s">
        <v>54</v>
      </c>
      <c r="O21" s="392"/>
      <c r="P21" s="383"/>
      <c r="Q21" s="383"/>
      <c r="R21" s="393"/>
      <c r="S21" s="417">
        <f>IF(Table_1[[#This Row],[Kesto (min) /tapaaminen]]&lt;1,0,(Table_1[[#This Row],[Sisältöjen määrä 
]]*Table_1[[#This Row],[Kesto (min) /tapaaminen]]*Table_1[[#This Row],[Tapaamis-kerrat /osallistuja]]))</f>
        <v>0</v>
      </c>
      <c r="T21" s="394" t="str">
        <f>IF(Table_1[[#This Row],[SISÄLLÖN NIMI]]="","",IF(Table_1[[#This Row],[Toteutuminen]]="Ei osallistujia",0,IF(Table_1[[#This Row],[Toteutuminen]]="Peruttu",0,1)))</f>
        <v/>
      </c>
      <c r="U21" s="395"/>
      <c r="V21" s="385"/>
      <c r="W21" s="413">
        <f>Table_1[[#This Row],[Kävijämäärä a) lapset]]+Table_1[[#This Row],[Kävijämäärä b) aikuiset]]</f>
        <v>0</v>
      </c>
      <c r="X21" s="413">
        <f>IF(Table_1[[#This Row],[Kokonaiskävijämäärä]]&lt;1,0,Table_1[[#This Row],[Kävijämäärä a) lapset]]*Table_1[[#This Row],[Tapaamis-kerrat /osallistuja]])</f>
        <v>0</v>
      </c>
      <c r="Y21" s="413">
        <f>IF(Table_1[[#This Row],[Kokonaiskävijämäärä]]&lt;1,0,Table_1[[#This Row],[Kävijämäärä b) aikuiset]]*Table_1[[#This Row],[Tapaamis-kerrat /osallistuja]])</f>
        <v>0</v>
      </c>
      <c r="Z21" s="413">
        <f>IF(Table_1[[#This Row],[Kokonaiskävijämäärä]]&lt;1,0,Table_1[[#This Row],[Kokonaiskävijämäärä]]*Table_1[[#This Row],[Tapaamis-kerrat /osallistuja]])</f>
        <v>0</v>
      </c>
      <c r="AA21" s="390" t="s">
        <v>54</v>
      </c>
      <c r="AB21" s="396"/>
      <c r="AC21" s="397"/>
      <c r="AD21" s="398" t="s">
        <v>54</v>
      </c>
      <c r="AE21" s="399" t="s">
        <v>54</v>
      </c>
      <c r="AF21" s="400" t="s">
        <v>54</v>
      </c>
      <c r="AG21" s="400" t="s">
        <v>54</v>
      </c>
      <c r="AH21" s="401" t="s">
        <v>53</v>
      </c>
      <c r="AI21" s="402" t="s">
        <v>54</v>
      </c>
      <c r="AJ21" s="402" t="s">
        <v>54</v>
      </c>
      <c r="AK21" s="402" t="s">
        <v>54</v>
      </c>
      <c r="AL21" s="403" t="s">
        <v>54</v>
      </c>
      <c r="AM21" s="404" t="s">
        <v>54</v>
      </c>
    </row>
    <row r="22" spans="1:39" ht="15.75" customHeight="1" x14ac:dyDescent="0.3">
      <c r="A22" s="382"/>
      <c r="B22" s="383"/>
      <c r="C22" s="384" t="s">
        <v>40</v>
      </c>
      <c r="D22" s="385" t="str">
        <f>IF(Table_1[[#This Row],[SISÄLLÖN NIMI]]="","",1)</f>
        <v/>
      </c>
      <c r="E22" s="386"/>
      <c r="F22" s="386"/>
      <c r="G22" s="384" t="s">
        <v>54</v>
      </c>
      <c r="H22" s="387" t="s">
        <v>54</v>
      </c>
      <c r="I22" s="388" t="s">
        <v>54</v>
      </c>
      <c r="J22" s="389" t="s">
        <v>44</v>
      </c>
      <c r="K22" s="387" t="s">
        <v>54</v>
      </c>
      <c r="L22" s="390" t="s">
        <v>54</v>
      </c>
      <c r="M22" s="383"/>
      <c r="N22" s="391" t="s">
        <v>54</v>
      </c>
      <c r="O22" s="392"/>
      <c r="P22" s="383"/>
      <c r="Q22" s="383"/>
      <c r="R22" s="393"/>
      <c r="S22" s="417">
        <f>IF(Table_1[[#This Row],[Kesto (min) /tapaaminen]]&lt;1,0,(Table_1[[#This Row],[Sisältöjen määrä 
]]*Table_1[[#This Row],[Kesto (min) /tapaaminen]]*Table_1[[#This Row],[Tapaamis-kerrat /osallistuja]]))</f>
        <v>0</v>
      </c>
      <c r="T22" s="394" t="str">
        <f>IF(Table_1[[#This Row],[SISÄLLÖN NIMI]]="","",IF(Table_1[[#This Row],[Toteutuminen]]="Ei osallistujia",0,IF(Table_1[[#This Row],[Toteutuminen]]="Peruttu",0,1)))</f>
        <v/>
      </c>
      <c r="U22" s="395"/>
      <c r="V22" s="385"/>
      <c r="W22" s="413">
        <f>Table_1[[#This Row],[Kävijämäärä a) lapset]]+Table_1[[#This Row],[Kävijämäärä b) aikuiset]]</f>
        <v>0</v>
      </c>
      <c r="X22" s="413">
        <f>IF(Table_1[[#This Row],[Kokonaiskävijämäärä]]&lt;1,0,Table_1[[#This Row],[Kävijämäärä a) lapset]]*Table_1[[#This Row],[Tapaamis-kerrat /osallistuja]])</f>
        <v>0</v>
      </c>
      <c r="Y22" s="413">
        <f>IF(Table_1[[#This Row],[Kokonaiskävijämäärä]]&lt;1,0,Table_1[[#This Row],[Kävijämäärä b) aikuiset]]*Table_1[[#This Row],[Tapaamis-kerrat /osallistuja]])</f>
        <v>0</v>
      </c>
      <c r="Z22" s="413">
        <f>IF(Table_1[[#This Row],[Kokonaiskävijämäärä]]&lt;1,0,Table_1[[#This Row],[Kokonaiskävijämäärä]]*Table_1[[#This Row],[Tapaamis-kerrat /osallistuja]])</f>
        <v>0</v>
      </c>
      <c r="AA22" s="390" t="s">
        <v>54</v>
      </c>
      <c r="AB22" s="396"/>
      <c r="AC22" s="397"/>
      <c r="AD22" s="398" t="s">
        <v>54</v>
      </c>
      <c r="AE22" s="399" t="s">
        <v>54</v>
      </c>
      <c r="AF22" s="400" t="s">
        <v>54</v>
      </c>
      <c r="AG22" s="400" t="s">
        <v>54</v>
      </c>
      <c r="AH22" s="401" t="s">
        <v>53</v>
      </c>
      <c r="AI22" s="402" t="s">
        <v>54</v>
      </c>
      <c r="AJ22" s="402" t="s">
        <v>54</v>
      </c>
      <c r="AK22" s="402" t="s">
        <v>54</v>
      </c>
      <c r="AL22" s="403" t="s">
        <v>54</v>
      </c>
      <c r="AM22" s="404" t="s">
        <v>54</v>
      </c>
    </row>
    <row r="23" spans="1:39" ht="15.75" customHeight="1" x14ac:dyDescent="0.3">
      <c r="A23" s="382"/>
      <c r="B23" s="383"/>
      <c r="C23" s="384" t="s">
        <v>40</v>
      </c>
      <c r="D23" s="385" t="str">
        <f>IF(Table_1[[#This Row],[SISÄLLÖN NIMI]]="","",1)</f>
        <v/>
      </c>
      <c r="E23" s="386"/>
      <c r="F23" s="386"/>
      <c r="G23" s="384" t="s">
        <v>54</v>
      </c>
      <c r="H23" s="387" t="s">
        <v>54</v>
      </c>
      <c r="I23" s="388" t="s">
        <v>54</v>
      </c>
      <c r="J23" s="389" t="s">
        <v>44</v>
      </c>
      <c r="K23" s="387" t="s">
        <v>54</v>
      </c>
      <c r="L23" s="390" t="s">
        <v>54</v>
      </c>
      <c r="M23" s="383"/>
      <c r="N23" s="391" t="s">
        <v>54</v>
      </c>
      <c r="O23" s="392"/>
      <c r="P23" s="383"/>
      <c r="Q23" s="383"/>
      <c r="R23" s="393"/>
      <c r="S23" s="417">
        <f>IF(Table_1[[#This Row],[Kesto (min) /tapaaminen]]&lt;1,0,(Table_1[[#This Row],[Sisältöjen määrä 
]]*Table_1[[#This Row],[Kesto (min) /tapaaminen]]*Table_1[[#This Row],[Tapaamis-kerrat /osallistuja]]))</f>
        <v>0</v>
      </c>
      <c r="T23" s="394" t="str">
        <f>IF(Table_1[[#This Row],[SISÄLLÖN NIMI]]="","",IF(Table_1[[#This Row],[Toteutuminen]]="Ei osallistujia",0,IF(Table_1[[#This Row],[Toteutuminen]]="Peruttu",0,1)))</f>
        <v/>
      </c>
      <c r="U23" s="395"/>
      <c r="V23" s="385"/>
      <c r="W23" s="413">
        <f>Table_1[[#This Row],[Kävijämäärä a) lapset]]+Table_1[[#This Row],[Kävijämäärä b) aikuiset]]</f>
        <v>0</v>
      </c>
      <c r="X23" s="413">
        <f>IF(Table_1[[#This Row],[Kokonaiskävijämäärä]]&lt;1,0,Table_1[[#This Row],[Kävijämäärä a) lapset]]*Table_1[[#This Row],[Tapaamis-kerrat /osallistuja]])</f>
        <v>0</v>
      </c>
      <c r="Y23" s="413">
        <f>IF(Table_1[[#This Row],[Kokonaiskävijämäärä]]&lt;1,0,Table_1[[#This Row],[Kävijämäärä b) aikuiset]]*Table_1[[#This Row],[Tapaamis-kerrat /osallistuja]])</f>
        <v>0</v>
      </c>
      <c r="Z23" s="413">
        <f>IF(Table_1[[#This Row],[Kokonaiskävijämäärä]]&lt;1,0,Table_1[[#This Row],[Kokonaiskävijämäärä]]*Table_1[[#This Row],[Tapaamis-kerrat /osallistuja]])</f>
        <v>0</v>
      </c>
      <c r="AA23" s="390" t="s">
        <v>54</v>
      </c>
      <c r="AB23" s="396"/>
      <c r="AC23" s="397"/>
      <c r="AD23" s="398" t="s">
        <v>54</v>
      </c>
      <c r="AE23" s="399" t="s">
        <v>54</v>
      </c>
      <c r="AF23" s="400" t="s">
        <v>54</v>
      </c>
      <c r="AG23" s="400" t="s">
        <v>54</v>
      </c>
      <c r="AH23" s="401" t="s">
        <v>53</v>
      </c>
      <c r="AI23" s="402" t="s">
        <v>54</v>
      </c>
      <c r="AJ23" s="402" t="s">
        <v>54</v>
      </c>
      <c r="AK23" s="402" t="s">
        <v>54</v>
      </c>
      <c r="AL23" s="403" t="s">
        <v>54</v>
      </c>
      <c r="AM23" s="404" t="s">
        <v>54</v>
      </c>
    </row>
    <row r="24" spans="1:39" ht="15.75" customHeight="1" x14ac:dyDescent="0.3">
      <c r="A24" s="382"/>
      <c r="B24" s="383"/>
      <c r="C24" s="384" t="s">
        <v>40</v>
      </c>
      <c r="D24" s="385" t="str">
        <f>IF(Table_1[[#This Row],[SISÄLLÖN NIMI]]="","",1)</f>
        <v/>
      </c>
      <c r="E24" s="386"/>
      <c r="F24" s="386"/>
      <c r="G24" s="384" t="s">
        <v>54</v>
      </c>
      <c r="H24" s="387" t="s">
        <v>54</v>
      </c>
      <c r="I24" s="388" t="s">
        <v>54</v>
      </c>
      <c r="J24" s="389" t="s">
        <v>44</v>
      </c>
      <c r="K24" s="387" t="s">
        <v>54</v>
      </c>
      <c r="L24" s="390" t="s">
        <v>54</v>
      </c>
      <c r="M24" s="383"/>
      <c r="N24" s="391" t="s">
        <v>54</v>
      </c>
      <c r="O24" s="392"/>
      <c r="P24" s="383"/>
      <c r="Q24" s="383"/>
      <c r="R24" s="393"/>
      <c r="S24" s="417">
        <f>IF(Table_1[[#This Row],[Kesto (min) /tapaaminen]]&lt;1,0,(Table_1[[#This Row],[Sisältöjen määrä 
]]*Table_1[[#This Row],[Kesto (min) /tapaaminen]]*Table_1[[#This Row],[Tapaamis-kerrat /osallistuja]]))</f>
        <v>0</v>
      </c>
      <c r="T24" s="394" t="str">
        <f>IF(Table_1[[#This Row],[SISÄLLÖN NIMI]]="","",IF(Table_1[[#This Row],[Toteutuminen]]="Ei osallistujia",0,IF(Table_1[[#This Row],[Toteutuminen]]="Peruttu",0,1)))</f>
        <v/>
      </c>
      <c r="U24" s="395"/>
      <c r="V24" s="385"/>
      <c r="W24" s="413">
        <f>Table_1[[#This Row],[Kävijämäärä a) lapset]]+Table_1[[#This Row],[Kävijämäärä b) aikuiset]]</f>
        <v>0</v>
      </c>
      <c r="X24" s="413">
        <f>IF(Table_1[[#This Row],[Kokonaiskävijämäärä]]&lt;1,0,Table_1[[#This Row],[Kävijämäärä a) lapset]]*Table_1[[#This Row],[Tapaamis-kerrat /osallistuja]])</f>
        <v>0</v>
      </c>
      <c r="Y24" s="413">
        <f>IF(Table_1[[#This Row],[Kokonaiskävijämäärä]]&lt;1,0,Table_1[[#This Row],[Kävijämäärä b) aikuiset]]*Table_1[[#This Row],[Tapaamis-kerrat /osallistuja]])</f>
        <v>0</v>
      </c>
      <c r="Z24" s="413">
        <f>IF(Table_1[[#This Row],[Kokonaiskävijämäärä]]&lt;1,0,Table_1[[#This Row],[Kokonaiskävijämäärä]]*Table_1[[#This Row],[Tapaamis-kerrat /osallistuja]])</f>
        <v>0</v>
      </c>
      <c r="AA24" s="390" t="s">
        <v>54</v>
      </c>
      <c r="AB24" s="396"/>
      <c r="AC24" s="397"/>
      <c r="AD24" s="398" t="s">
        <v>54</v>
      </c>
      <c r="AE24" s="399" t="s">
        <v>54</v>
      </c>
      <c r="AF24" s="400" t="s">
        <v>54</v>
      </c>
      <c r="AG24" s="400" t="s">
        <v>54</v>
      </c>
      <c r="AH24" s="401" t="s">
        <v>53</v>
      </c>
      <c r="AI24" s="402" t="s">
        <v>54</v>
      </c>
      <c r="AJ24" s="402" t="s">
        <v>54</v>
      </c>
      <c r="AK24" s="402" t="s">
        <v>54</v>
      </c>
      <c r="AL24" s="403" t="s">
        <v>54</v>
      </c>
      <c r="AM24" s="404" t="s">
        <v>54</v>
      </c>
    </row>
    <row r="25" spans="1:39" ht="15.75" customHeight="1" x14ac:dyDescent="0.3">
      <c r="A25" s="382"/>
      <c r="B25" s="383"/>
      <c r="C25" s="384" t="s">
        <v>40</v>
      </c>
      <c r="D25" s="385" t="str">
        <f>IF(Table_1[[#This Row],[SISÄLLÖN NIMI]]="","",1)</f>
        <v/>
      </c>
      <c r="E25" s="386"/>
      <c r="F25" s="386"/>
      <c r="G25" s="384" t="s">
        <v>54</v>
      </c>
      <c r="H25" s="387" t="s">
        <v>54</v>
      </c>
      <c r="I25" s="388" t="s">
        <v>54</v>
      </c>
      <c r="J25" s="389" t="s">
        <v>44</v>
      </c>
      <c r="K25" s="387" t="s">
        <v>54</v>
      </c>
      <c r="L25" s="390" t="s">
        <v>54</v>
      </c>
      <c r="M25" s="383"/>
      <c r="N25" s="391" t="s">
        <v>54</v>
      </c>
      <c r="O25" s="392"/>
      <c r="P25" s="383"/>
      <c r="Q25" s="383"/>
      <c r="R25" s="393"/>
      <c r="S25" s="417">
        <f>IF(Table_1[[#This Row],[Kesto (min) /tapaaminen]]&lt;1,0,(Table_1[[#This Row],[Sisältöjen määrä 
]]*Table_1[[#This Row],[Kesto (min) /tapaaminen]]*Table_1[[#This Row],[Tapaamis-kerrat /osallistuja]]))</f>
        <v>0</v>
      </c>
      <c r="T25" s="394" t="str">
        <f>IF(Table_1[[#This Row],[SISÄLLÖN NIMI]]="","",IF(Table_1[[#This Row],[Toteutuminen]]="Ei osallistujia",0,IF(Table_1[[#This Row],[Toteutuminen]]="Peruttu",0,1)))</f>
        <v/>
      </c>
      <c r="U25" s="395"/>
      <c r="V25" s="385"/>
      <c r="W25" s="413">
        <f>Table_1[[#This Row],[Kävijämäärä a) lapset]]+Table_1[[#This Row],[Kävijämäärä b) aikuiset]]</f>
        <v>0</v>
      </c>
      <c r="X25" s="413">
        <f>IF(Table_1[[#This Row],[Kokonaiskävijämäärä]]&lt;1,0,Table_1[[#This Row],[Kävijämäärä a) lapset]]*Table_1[[#This Row],[Tapaamis-kerrat /osallistuja]])</f>
        <v>0</v>
      </c>
      <c r="Y25" s="413">
        <f>IF(Table_1[[#This Row],[Kokonaiskävijämäärä]]&lt;1,0,Table_1[[#This Row],[Kävijämäärä b) aikuiset]]*Table_1[[#This Row],[Tapaamis-kerrat /osallistuja]])</f>
        <v>0</v>
      </c>
      <c r="Z25" s="413">
        <f>IF(Table_1[[#This Row],[Kokonaiskävijämäärä]]&lt;1,0,Table_1[[#This Row],[Kokonaiskävijämäärä]]*Table_1[[#This Row],[Tapaamis-kerrat /osallistuja]])</f>
        <v>0</v>
      </c>
      <c r="AA25" s="390" t="s">
        <v>54</v>
      </c>
      <c r="AB25" s="396"/>
      <c r="AC25" s="397"/>
      <c r="AD25" s="398" t="s">
        <v>54</v>
      </c>
      <c r="AE25" s="399" t="s">
        <v>54</v>
      </c>
      <c r="AF25" s="400" t="s">
        <v>54</v>
      </c>
      <c r="AG25" s="400" t="s">
        <v>54</v>
      </c>
      <c r="AH25" s="401" t="s">
        <v>53</v>
      </c>
      <c r="AI25" s="402" t="s">
        <v>54</v>
      </c>
      <c r="AJ25" s="402" t="s">
        <v>54</v>
      </c>
      <c r="AK25" s="402" t="s">
        <v>54</v>
      </c>
      <c r="AL25" s="403" t="s">
        <v>54</v>
      </c>
      <c r="AM25" s="404" t="s">
        <v>54</v>
      </c>
    </row>
    <row r="26" spans="1:39" ht="15.75" customHeight="1" x14ac:dyDescent="0.3">
      <c r="A26" s="382"/>
      <c r="B26" s="383"/>
      <c r="C26" s="384" t="s">
        <v>40</v>
      </c>
      <c r="D26" s="385" t="str">
        <f>IF(Table_1[[#This Row],[SISÄLLÖN NIMI]]="","",1)</f>
        <v/>
      </c>
      <c r="E26" s="386"/>
      <c r="F26" s="386"/>
      <c r="G26" s="384" t="s">
        <v>54</v>
      </c>
      <c r="H26" s="387" t="s">
        <v>54</v>
      </c>
      <c r="I26" s="388" t="s">
        <v>54</v>
      </c>
      <c r="J26" s="389" t="s">
        <v>44</v>
      </c>
      <c r="K26" s="387" t="s">
        <v>54</v>
      </c>
      <c r="L26" s="390" t="s">
        <v>54</v>
      </c>
      <c r="M26" s="383"/>
      <c r="N26" s="391" t="s">
        <v>54</v>
      </c>
      <c r="O26" s="392"/>
      <c r="P26" s="383"/>
      <c r="Q26" s="383"/>
      <c r="R26" s="393"/>
      <c r="S26" s="417">
        <f>IF(Table_1[[#This Row],[Kesto (min) /tapaaminen]]&lt;1,0,(Table_1[[#This Row],[Sisältöjen määrä 
]]*Table_1[[#This Row],[Kesto (min) /tapaaminen]]*Table_1[[#This Row],[Tapaamis-kerrat /osallistuja]]))</f>
        <v>0</v>
      </c>
      <c r="T26" s="394" t="str">
        <f>IF(Table_1[[#This Row],[SISÄLLÖN NIMI]]="","",IF(Table_1[[#This Row],[Toteutuminen]]="Ei osallistujia",0,IF(Table_1[[#This Row],[Toteutuminen]]="Peruttu",0,1)))</f>
        <v/>
      </c>
      <c r="U26" s="395"/>
      <c r="V26" s="385"/>
      <c r="W26" s="413">
        <f>Table_1[[#This Row],[Kävijämäärä a) lapset]]+Table_1[[#This Row],[Kävijämäärä b) aikuiset]]</f>
        <v>0</v>
      </c>
      <c r="X26" s="413">
        <f>IF(Table_1[[#This Row],[Kokonaiskävijämäärä]]&lt;1,0,Table_1[[#This Row],[Kävijämäärä a) lapset]]*Table_1[[#This Row],[Tapaamis-kerrat /osallistuja]])</f>
        <v>0</v>
      </c>
      <c r="Y26" s="413">
        <f>IF(Table_1[[#This Row],[Kokonaiskävijämäärä]]&lt;1,0,Table_1[[#This Row],[Kävijämäärä b) aikuiset]]*Table_1[[#This Row],[Tapaamis-kerrat /osallistuja]])</f>
        <v>0</v>
      </c>
      <c r="Z26" s="413">
        <f>IF(Table_1[[#This Row],[Kokonaiskävijämäärä]]&lt;1,0,Table_1[[#This Row],[Kokonaiskävijämäärä]]*Table_1[[#This Row],[Tapaamis-kerrat /osallistuja]])</f>
        <v>0</v>
      </c>
      <c r="AA26" s="390" t="s">
        <v>54</v>
      </c>
      <c r="AB26" s="396"/>
      <c r="AC26" s="397"/>
      <c r="AD26" s="398" t="s">
        <v>54</v>
      </c>
      <c r="AE26" s="399" t="s">
        <v>54</v>
      </c>
      <c r="AF26" s="400" t="s">
        <v>54</v>
      </c>
      <c r="AG26" s="400" t="s">
        <v>54</v>
      </c>
      <c r="AH26" s="401" t="s">
        <v>53</v>
      </c>
      <c r="AI26" s="402" t="s">
        <v>54</v>
      </c>
      <c r="AJ26" s="402" t="s">
        <v>54</v>
      </c>
      <c r="AK26" s="402" t="s">
        <v>54</v>
      </c>
      <c r="AL26" s="403" t="s">
        <v>54</v>
      </c>
      <c r="AM26" s="404" t="s">
        <v>54</v>
      </c>
    </row>
    <row r="27" spans="1:39" ht="15.75" customHeight="1" x14ac:dyDescent="0.3">
      <c r="A27" s="382"/>
      <c r="B27" s="383"/>
      <c r="C27" s="384" t="s">
        <v>40</v>
      </c>
      <c r="D27" s="385" t="str">
        <f>IF(Table_1[[#This Row],[SISÄLLÖN NIMI]]="","",1)</f>
        <v/>
      </c>
      <c r="E27" s="386"/>
      <c r="F27" s="386"/>
      <c r="G27" s="384" t="s">
        <v>54</v>
      </c>
      <c r="H27" s="387" t="s">
        <v>54</v>
      </c>
      <c r="I27" s="388" t="s">
        <v>54</v>
      </c>
      <c r="J27" s="389" t="s">
        <v>44</v>
      </c>
      <c r="K27" s="387" t="s">
        <v>54</v>
      </c>
      <c r="L27" s="390" t="s">
        <v>54</v>
      </c>
      <c r="M27" s="383"/>
      <c r="N27" s="391" t="s">
        <v>54</v>
      </c>
      <c r="O27" s="392"/>
      <c r="P27" s="383"/>
      <c r="Q27" s="383"/>
      <c r="R27" s="393"/>
      <c r="S27" s="417">
        <f>IF(Table_1[[#This Row],[Kesto (min) /tapaaminen]]&lt;1,0,(Table_1[[#This Row],[Sisältöjen määrä 
]]*Table_1[[#This Row],[Kesto (min) /tapaaminen]]*Table_1[[#This Row],[Tapaamis-kerrat /osallistuja]]))</f>
        <v>0</v>
      </c>
      <c r="T27" s="394" t="str">
        <f>IF(Table_1[[#This Row],[SISÄLLÖN NIMI]]="","",IF(Table_1[[#This Row],[Toteutuminen]]="Ei osallistujia",0,IF(Table_1[[#This Row],[Toteutuminen]]="Peruttu",0,1)))</f>
        <v/>
      </c>
      <c r="U27" s="395"/>
      <c r="V27" s="385"/>
      <c r="W27" s="413">
        <f>Table_1[[#This Row],[Kävijämäärä a) lapset]]+Table_1[[#This Row],[Kävijämäärä b) aikuiset]]</f>
        <v>0</v>
      </c>
      <c r="X27" s="413">
        <f>IF(Table_1[[#This Row],[Kokonaiskävijämäärä]]&lt;1,0,Table_1[[#This Row],[Kävijämäärä a) lapset]]*Table_1[[#This Row],[Tapaamis-kerrat /osallistuja]])</f>
        <v>0</v>
      </c>
      <c r="Y27" s="413">
        <f>IF(Table_1[[#This Row],[Kokonaiskävijämäärä]]&lt;1,0,Table_1[[#This Row],[Kävijämäärä b) aikuiset]]*Table_1[[#This Row],[Tapaamis-kerrat /osallistuja]])</f>
        <v>0</v>
      </c>
      <c r="Z27" s="413">
        <f>IF(Table_1[[#This Row],[Kokonaiskävijämäärä]]&lt;1,0,Table_1[[#This Row],[Kokonaiskävijämäärä]]*Table_1[[#This Row],[Tapaamis-kerrat /osallistuja]])</f>
        <v>0</v>
      </c>
      <c r="AA27" s="390" t="s">
        <v>54</v>
      </c>
      <c r="AB27" s="396"/>
      <c r="AC27" s="397"/>
      <c r="AD27" s="398" t="s">
        <v>54</v>
      </c>
      <c r="AE27" s="399" t="s">
        <v>54</v>
      </c>
      <c r="AF27" s="400" t="s">
        <v>54</v>
      </c>
      <c r="AG27" s="400" t="s">
        <v>54</v>
      </c>
      <c r="AH27" s="401" t="s">
        <v>53</v>
      </c>
      <c r="AI27" s="402" t="s">
        <v>54</v>
      </c>
      <c r="AJ27" s="402" t="s">
        <v>54</v>
      </c>
      <c r="AK27" s="402" t="s">
        <v>54</v>
      </c>
      <c r="AL27" s="403" t="s">
        <v>54</v>
      </c>
      <c r="AM27" s="404" t="s">
        <v>54</v>
      </c>
    </row>
    <row r="28" spans="1:39" ht="15.75" customHeight="1" x14ac:dyDescent="0.3">
      <c r="A28" s="382"/>
      <c r="B28" s="383"/>
      <c r="C28" s="384" t="s">
        <v>40</v>
      </c>
      <c r="D28" s="385" t="str">
        <f>IF(Table_1[[#This Row],[SISÄLLÖN NIMI]]="","",1)</f>
        <v/>
      </c>
      <c r="E28" s="386"/>
      <c r="F28" s="386"/>
      <c r="G28" s="384" t="s">
        <v>54</v>
      </c>
      <c r="H28" s="387" t="s">
        <v>54</v>
      </c>
      <c r="I28" s="388" t="s">
        <v>54</v>
      </c>
      <c r="J28" s="389" t="s">
        <v>44</v>
      </c>
      <c r="K28" s="387" t="s">
        <v>54</v>
      </c>
      <c r="L28" s="390" t="s">
        <v>54</v>
      </c>
      <c r="M28" s="383"/>
      <c r="N28" s="391" t="s">
        <v>54</v>
      </c>
      <c r="O28" s="392"/>
      <c r="P28" s="383"/>
      <c r="Q28" s="383"/>
      <c r="R28" s="393"/>
      <c r="S28" s="417">
        <f>IF(Table_1[[#This Row],[Kesto (min) /tapaaminen]]&lt;1,0,(Table_1[[#This Row],[Sisältöjen määrä 
]]*Table_1[[#This Row],[Kesto (min) /tapaaminen]]*Table_1[[#This Row],[Tapaamis-kerrat /osallistuja]]))</f>
        <v>0</v>
      </c>
      <c r="T28" s="394" t="str">
        <f>IF(Table_1[[#This Row],[SISÄLLÖN NIMI]]="","",IF(Table_1[[#This Row],[Toteutuminen]]="Ei osallistujia",0,IF(Table_1[[#This Row],[Toteutuminen]]="Peruttu",0,1)))</f>
        <v/>
      </c>
      <c r="U28" s="395"/>
      <c r="V28" s="385"/>
      <c r="W28" s="413">
        <f>Table_1[[#This Row],[Kävijämäärä a) lapset]]+Table_1[[#This Row],[Kävijämäärä b) aikuiset]]</f>
        <v>0</v>
      </c>
      <c r="X28" s="413">
        <f>IF(Table_1[[#This Row],[Kokonaiskävijämäärä]]&lt;1,0,Table_1[[#This Row],[Kävijämäärä a) lapset]]*Table_1[[#This Row],[Tapaamis-kerrat /osallistuja]])</f>
        <v>0</v>
      </c>
      <c r="Y28" s="413">
        <f>IF(Table_1[[#This Row],[Kokonaiskävijämäärä]]&lt;1,0,Table_1[[#This Row],[Kävijämäärä b) aikuiset]]*Table_1[[#This Row],[Tapaamis-kerrat /osallistuja]])</f>
        <v>0</v>
      </c>
      <c r="Z28" s="413">
        <f>IF(Table_1[[#This Row],[Kokonaiskävijämäärä]]&lt;1,0,Table_1[[#This Row],[Kokonaiskävijämäärä]]*Table_1[[#This Row],[Tapaamis-kerrat /osallistuja]])</f>
        <v>0</v>
      </c>
      <c r="AA28" s="390" t="s">
        <v>54</v>
      </c>
      <c r="AB28" s="396"/>
      <c r="AC28" s="397"/>
      <c r="AD28" s="398" t="s">
        <v>54</v>
      </c>
      <c r="AE28" s="399" t="s">
        <v>54</v>
      </c>
      <c r="AF28" s="400" t="s">
        <v>54</v>
      </c>
      <c r="AG28" s="400" t="s">
        <v>54</v>
      </c>
      <c r="AH28" s="401" t="s">
        <v>53</v>
      </c>
      <c r="AI28" s="402" t="s">
        <v>54</v>
      </c>
      <c r="AJ28" s="402" t="s">
        <v>54</v>
      </c>
      <c r="AK28" s="402" t="s">
        <v>54</v>
      </c>
      <c r="AL28" s="403" t="s">
        <v>54</v>
      </c>
      <c r="AM28" s="404" t="s">
        <v>54</v>
      </c>
    </row>
    <row r="29" spans="1:39" ht="15.75" customHeight="1" x14ac:dyDescent="0.3">
      <c r="A29" s="382"/>
      <c r="B29" s="383"/>
      <c r="C29" s="384" t="s">
        <v>40</v>
      </c>
      <c r="D29" s="385" t="str">
        <f>IF(Table_1[[#This Row],[SISÄLLÖN NIMI]]="","",1)</f>
        <v/>
      </c>
      <c r="E29" s="386"/>
      <c r="F29" s="386"/>
      <c r="G29" s="384" t="s">
        <v>54</v>
      </c>
      <c r="H29" s="387" t="s">
        <v>54</v>
      </c>
      <c r="I29" s="388" t="s">
        <v>54</v>
      </c>
      <c r="J29" s="389" t="s">
        <v>44</v>
      </c>
      <c r="K29" s="387" t="s">
        <v>54</v>
      </c>
      <c r="L29" s="390" t="s">
        <v>54</v>
      </c>
      <c r="M29" s="383"/>
      <c r="N29" s="391" t="s">
        <v>54</v>
      </c>
      <c r="O29" s="392"/>
      <c r="P29" s="383"/>
      <c r="Q29" s="383"/>
      <c r="R29" s="393"/>
      <c r="S29" s="417">
        <f>IF(Table_1[[#This Row],[Kesto (min) /tapaaminen]]&lt;1,0,(Table_1[[#This Row],[Sisältöjen määrä 
]]*Table_1[[#This Row],[Kesto (min) /tapaaminen]]*Table_1[[#This Row],[Tapaamis-kerrat /osallistuja]]))</f>
        <v>0</v>
      </c>
      <c r="T29" s="394" t="str">
        <f>IF(Table_1[[#This Row],[SISÄLLÖN NIMI]]="","",IF(Table_1[[#This Row],[Toteutuminen]]="Ei osallistujia",0,IF(Table_1[[#This Row],[Toteutuminen]]="Peruttu",0,1)))</f>
        <v/>
      </c>
      <c r="U29" s="395"/>
      <c r="V29" s="385"/>
      <c r="W29" s="413">
        <f>Table_1[[#This Row],[Kävijämäärä a) lapset]]+Table_1[[#This Row],[Kävijämäärä b) aikuiset]]</f>
        <v>0</v>
      </c>
      <c r="X29" s="413">
        <f>IF(Table_1[[#This Row],[Kokonaiskävijämäärä]]&lt;1,0,Table_1[[#This Row],[Kävijämäärä a) lapset]]*Table_1[[#This Row],[Tapaamis-kerrat /osallistuja]])</f>
        <v>0</v>
      </c>
      <c r="Y29" s="413">
        <f>IF(Table_1[[#This Row],[Kokonaiskävijämäärä]]&lt;1,0,Table_1[[#This Row],[Kävijämäärä b) aikuiset]]*Table_1[[#This Row],[Tapaamis-kerrat /osallistuja]])</f>
        <v>0</v>
      </c>
      <c r="Z29" s="413">
        <f>IF(Table_1[[#This Row],[Kokonaiskävijämäärä]]&lt;1,0,Table_1[[#This Row],[Kokonaiskävijämäärä]]*Table_1[[#This Row],[Tapaamis-kerrat /osallistuja]])</f>
        <v>0</v>
      </c>
      <c r="AA29" s="390" t="s">
        <v>54</v>
      </c>
      <c r="AB29" s="396"/>
      <c r="AC29" s="397"/>
      <c r="AD29" s="398" t="s">
        <v>54</v>
      </c>
      <c r="AE29" s="399" t="s">
        <v>54</v>
      </c>
      <c r="AF29" s="400" t="s">
        <v>54</v>
      </c>
      <c r="AG29" s="400" t="s">
        <v>54</v>
      </c>
      <c r="AH29" s="401" t="s">
        <v>53</v>
      </c>
      <c r="AI29" s="402" t="s">
        <v>54</v>
      </c>
      <c r="AJ29" s="402" t="s">
        <v>54</v>
      </c>
      <c r="AK29" s="402" t="s">
        <v>54</v>
      </c>
      <c r="AL29" s="403" t="s">
        <v>54</v>
      </c>
      <c r="AM29" s="404" t="s">
        <v>54</v>
      </c>
    </row>
    <row r="30" spans="1:39" ht="15.75" customHeight="1" x14ac:dyDescent="0.3">
      <c r="A30" s="382"/>
      <c r="B30" s="383"/>
      <c r="C30" s="384" t="s">
        <v>40</v>
      </c>
      <c r="D30" s="385" t="str">
        <f>IF(Table_1[[#This Row],[SISÄLLÖN NIMI]]="","",1)</f>
        <v/>
      </c>
      <c r="E30" s="386"/>
      <c r="F30" s="386"/>
      <c r="G30" s="384" t="s">
        <v>54</v>
      </c>
      <c r="H30" s="387" t="s">
        <v>54</v>
      </c>
      <c r="I30" s="388" t="s">
        <v>54</v>
      </c>
      <c r="J30" s="389" t="s">
        <v>44</v>
      </c>
      <c r="K30" s="387" t="s">
        <v>54</v>
      </c>
      <c r="L30" s="390" t="s">
        <v>54</v>
      </c>
      <c r="M30" s="383"/>
      <c r="N30" s="391" t="s">
        <v>54</v>
      </c>
      <c r="O30" s="392"/>
      <c r="P30" s="383"/>
      <c r="Q30" s="383"/>
      <c r="R30" s="393"/>
      <c r="S30" s="417">
        <f>IF(Table_1[[#This Row],[Kesto (min) /tapaaminen]]&lt;1,0,(Table_1[[#This Row],[Sisältöjen määrä 
]]*Table_1[[#This Row],[Kesto (min) /tapaaminen]]*Table_1[[#This Row],[Tapaamis-kerrat /osallistuja]]))</f>
        <v>0</v>
      </c>
      <c r="T30" s="394" t="str">
        <f>IF(Table_1[[#This Row],[SISÄLLÖN NIMI]]="","",IF(Table_1[[#This Row],[Toteutuminen]]="Ei osallistujia",0,IF(Table_1[[#This Row],[Toteutuminen]]="Peruttu",0,1)))</f>
        <v/>
      </c>
      <c r="U30" s="395"/>
      <c r="V30" s="385"/>
      <c r="W30" s="413">
        <f>Table_1[[#This Row],[Kävijämäärä a) lapset]]+Table_1[[#This Row],[Kävijämäärä b) aikuiset]]</f>
        <v>0</v>
      </c>
      <c r="X30" s="413">
        <f>IF(Table_1[[#This Row],[Kokonaiskävijämäärä]]&lt;1,0,Table_1[[#This Row],[Kävijämäärä a) lapset]]*Table_1[[#This Row],[Tapaamis-kerrat /osallistuja]])</f>
        <v>0</v>
      </c>
      <c r="Y30" s="413">
        <f>IF(Table_1[[#This Row],[Kokonaiskävijämäärä]]&lt;1,0,Table_1[[#This Row],[Kävijämäärä b) aikuiset]]*Table_1[[#This Row],[Tapaamis-kerrat /osallistuja]])</f>
        <v>0</v>
      </c>
      <c r="Z30" s="413">
        <f>IF(Table_1[[#This Row],[Kokonaiskävijämäärä]]&lt;1,0,Table_1[[#This Row],[Kokonaiskävijämäärä]]*Table_1[[#This Row],[Tapaamis-kerrat /osallistuja]])</f>
        <v>0</v>
      </c>
      <c r="AA30" s="390" t="s">
        <v>54</v>
      </c>
      <c r="AB30" s="396"/>
      <c r="AC30" s="397"/>
      <c r="AD30" s="398" t="s">
        <v>54</v>
      </c>
      <c r="AE30" s="399" t="s">
        <v>54</v>
      </c>
      <c r="AF30" s="400" t="s">
        <v>54</v>
      </c>
      <c r="AG30" s="400" t="s">
        <v>54</v>
      </c>
      <c r="AH30" s="401" t="s">
        <v>53</v>
      </c>
      <c r="AI30" s="402" t="s">
        <v>54</v>
      </c>
      <c r="AJ30" s="402" t="s">
        <v>54</v>
      </c>
      <c r="AK30" s="402" t="s">
        <v>54</v>
      </c>
      <c r="AL30" s="403" t="s">
        <v>54</v>
      </c>
      <c r="AM30" s="404" t="s">
        <v>54</v>
      </c>
    </row>
    <row r="31" spans="1:39" ht="15.75" customHeight="1" x14ac:dyDescent="0.3">
      <c r="A31" s="382"/>
      <c r="B31" s="383"/>
      <c r="C31" s="384" t="s">
        <v>40</v>
      </c>
      <c r="D31" s="385" t="str">
        <f>IF(Table_1[[#This Row],[SISÄLLÖN NIMI]]="","",1)</f>
        <v/>
      </c>
      <c r="E31" s="386"/>
      <c r="F31" s="386"/>
      <c r="G31" s="384" t="s">
        <v>54</v>
      </c>
      <c r="H31" s="387" t="s">
        <v>54</v>
      </c>
      <c r="I31" s="388" t="s">
        <v>54</v>
      </c>
      <c r="J31" s="389" t="s">
        <v>44</v>
      </c>
      <c r="K31" s="387" t="s">
        <v>54</v>
      </c>
      <c r="L31" s="390" t="s">
        <v>54</v>
      </c>
      <c r="M31" s="383"/>
      <c r="N31" s="391" t="s">
        <v>54</v>
      </c>
      <c r="O31" s="392"/>
      <c r="P31" s="383"/>
      <c r="Q31" s="383"/>
      <c r="R31" s="393"/>
      <c r="S31" s="417">
        <f>IF(Table_1[[#This Row],[Kesto (min) /tapaaminen]]&lt;1,0,(Table_1[[#This Row],[Sisältöjen määrä 
]]*Table_1[[#This Row],[Kesto (min) /tapaaminen]]*Table_1[[#This Row],[Tapaamis-kerrat /osallistuja]]))</f>
        <v>0</v>
      </c>
      <c r="T31" s="394" t="str">
        <f>IF(Table_1[[#This Row],[SISÄLLÖN NIMI]]="","",IF(Table_1[[#This Row],[Toteutuminen]]="Ei osallistujia",0,IF(Table_1[[#This Row],[Toteutuminen]]="Peruttu",0,1)))</f>
        <v/>
      </c>
      <c r="U31" s="395"/>
      <c r="V31" s="385"/>
      <c r="W31" s="413">
        <f>Table_1[[#This Row],[Kävijämäärä a) lapset]]+Table_1[[#This Row],[Kävijämäärä b) aikuiset]]</f>
        <v>0</v>
      </c>
      <c r="X31" s="413">
        <f>IF(Table_1[[#This Row],[Kokonaiskävijämäärä]]&lt;1,0,Table_1[[#This Row],[Kävijämäärä a) lapset]]*Table_1[[#This Row],[Tapaamis-kerrat /osallistuja]])</f>
        <v>0</v>
      </c>
      <c r="Y31" s="413">
        <f>IF(Table_1[[#This Row],[Kokonaiskävijämäärä]]&lt;1,0,Table_1[[#This Row],[Kävijämäärä b) aikuiset]]*Table_1[[#This Row],[Tapaamis-kerrat /osallistuja]])</f>
        <v>0</v>
      </c>
      <c r="Z31" s="413">
        <f>IF(Table_1[[#This Row],[Kokonaiskävijämäärä]]&lt;1,0,Table_1[[#This Row],[Kokonaiskävijämäärä]]*Table_1[[#This Row],[Tapaamis-kerrat /osallistuja]])</f>
        <v>0</v>
      </c>
      <c r="AA31" s="390" t="s">
        <v>54</v>
      </c>
      <c r="AB31" s="396"/>
      <c r="AC31" s="397"/>
      <c r="AD31" s="398" t="s">
        <v>54</v>
      </c>
      <c r="AE31" s="399" t="s">
        <v>54</v>
      </c>
      <c r="AF31" s="400" t="s">
        <v>54</v>
      </c>
      <c r="AG31" s="400" t="s">
        <v>54</v>
      </c>
      <c r="AH31" s="401" t="s">
        <v>53</v>
      </c>
      <c r="AI31" s="402" t="s">
        <v>54</v>
      </c>
      <c r="AJ31" s="402" t="s">
        <v>54</v>
      </c>
      <c r="AK31" s="402" t="s">
        <v>54</v>
      </c>
      <c r="AL31" s="403" t="s">
        <v>54</v>
      </c>
      <c r="AM31" s="404" t="s">
        <v>54</v>
      </c>
    </row>
    <row r="32" spans="1:39" ht="15.75" customHeight="1" x14ac:dyDescent="0.3">
      <c r="A32" s="382"/>
      <c r="B32" s="383"/>
      <c r="C32" s="384" t="s">
        <v>40</v>
      </c>
      <c r="D32" s="385" t="str">
        <f>IF(Table_1[[#This Row],[SISÄLLÖN NIMI]]="","",1)</f>
        <v/>
      </c>
      <c r="E32" s="386"/>
      <c r="F32" s="386"/>
      <c r="G32" s="384" t="s">
        <v>54</v>
      </c>
      <c r="H32" s="387" t="s">
        <v>54</v>
      </c>
      <c r="I32" s="388" t="s">
        <v>54</v>
      </c>
      <c r="J32" s="389" t="s">
        <v>44</v>
      </c>
      <c r="K32" s="387" t="s">
        <v>54</v>
      </c>
      <c r="L32" s="390" t="s">
        <v>54</v>
      </c>
      <c r="M32" s="383"/>
      <c r="N32" s="391" t="s">
        <v>54</v>
      </c>
      <c r="O32" s="392"/>
      <c r="P32" s="383"/>
      <c r="Q32" s="383"/>
      <c r="R32" s="393"/>
      <c r="S32" s="417">
        <f>IF(Table_1[[#This Row],[Kesto (min) /tapaaminen]]&lt;1,0,(Table_1[[#This Row],[Sisältöjen määrä 
]]*Table_1[[#This Row],[Kesto (min) /tapaaminen]]*Table_1[[#This Row],[Tapaamis-kerrat /osallistuja]]))</f>
        <v>0</v>
      </c>
      <c r="T32" s="394" t="str">
        <f>IF(Table_1[[#This Row],[SISÄLLÖN NIMI]]="","",IF(Table_1[[#This Row],[Toteutuminen]]="Ei osallistujia",0,IF(Table_1[[#This Row],[Toteutuminen]]="Peruttu",0,1)))</f>
        <v/>
      </c>
      <c r="U32" s="395"/>
      <c r="V32" s="385"/>
      <c r="W32" s="413">
        <f>Table_1[[#This Row],[Kävijämäärä a) lapset]]+Table_1[[#This Row],[Kävijämäärä b) aikuiset]]</f>
        <v>0</v>
      </c>
      <c r="X32" s="413">
        <f>IF(Table_1[[#This Row],[Kokonaiskävijämäärä]]&lt;1,0,Table_1[[#This Row],[Kävijämäärä a) lapset]]*Table_1[[#This Row],[Tapaamis-kerrat /osallistuja]])</f>
        <v>0</v>
      </c>
      <c r="Y32" s="413">
        <f>IF(Table_1[[#This Row],[Kokonaiskävijämäärä]]&lt;1,0,Table_1[[#This Row],[Kävijämäärä b) aikuiset]]*Table_1[[#This Row],[Tapaamis-kerrat /osallistuja]])</f>
        <v>0</v>
      </c>
      <c r="Z32" s="413">
        <f>IF(Table_1[[#This Row],[Kokonaiskävijämäärä]]&lt;1,0,Table_1[[#This Row],[Kokonaiskävijämäärä]]*Table_1[[#This Row],[Tapaamis-kerrat /osallistuja]])</f>
        <v>0</v>
      </c>
      <c r="AA32" s="390" t="s">
        <v>54</v>
      </c>
      <c r="AB32" s="396"/>
      <c r="AC32" s="397"/>
      <c r="AD32" s="398" t="s">
        <v>54</v>
      </c>
      <c r="AE32" s="399" t="s">
        <v>54</v>
      </c>
      <c r="AF32" s="400" t="s">
        <v>54</v>
      </c>
      <c r="AG32" s="400" t="s">
        <v>54</v>
      </c>
      <c r="AH32" s="401" t="s">
        <v>53</v>
      </c>
      <c r="AI32" s="402" t="s">
        <v>54</v>
      </c>
      <c r="AJ32" s="402" t="s">
        <v>54</v>
      </c>
      <c r="AK32" s="402" t="s">
        <v>54</v>
      </c>
      <c r="AL32" s="403" t="s">
        <v>54</v>
      </c>
      <c r="AM32" s="404" t="s">
        <v>54</v>
      </c>
    </row>
    <row r="33" spans="1:39" ht="15.75" customHeight="1" x14ac:dyDescent="0.3">
      <c r="A33" s="382"/>
      <c r="B33" s="383"/>
      <c r="C33" s="384" t="s">
        <v>40</v>
      </c>
      <c r="D33" s="385" t="str">
        <f>IF(Table_1[[#This Row],[SISÄLLÖN NIMI]]="","",1)</f>
        <v/>
      </c>
      <c r="E33" s="386"/>
      <c r="F33" s="386"/>
      <c r="G33" s="384" t="s">
        <v>54</v>
      </c>
      <c r="H33" s="387" t="s">
        <v>54</v>
      </c>
      <c r="I33" s="388" t="s">
        <v>54</v>
      </c>
      <c r="J33" s="389" t="s">
        <v>44</v>
      </c>
      <c r="K33" s="387" t="s">
        <v>54</v>
      </c>
      <c r="L33" s="390" t="s">
        <v>54</v>
      </c>
      <c r="M33" s="383"/>
      <c r="N33" s="391" t="s">
        <v>54</v>
      </c>
      <c r="O33" s="392"/>
      <c r="P33" s="383"/>
      <c r="Q33" s="383"/>
      <c r="R33" s="393"/>
      <c r="S33" s="417">
        <f>IF(Table_1[[#This Row],[Kesto (min) /tapaaminen]]&lt;1,0,(Table_1[[#This Row],[Sisältöjen määrä 
]]*Table_1[[#This Row],[Kesto (min) /tapaaminen]]*Table_1[[#This Row],[Tapaamis-kerrat /osallistuja]]))</f>
        <v>0</v>
      </c>
      <c r="T33" s="394" t="str">
        <f>IF(Table_1[[#This Row],[SISÄLLÖN NIMI]]="","",IF(Table_1[[#This Row],[Toteutuminen]]="Ei osallistujia",0,IF(Table_1[[#This Row],[Toteutuminen]]="Peruttu",0,1)))</f>
        <v/>
      </c>
      <c r="U33" s="395"/>
      <c r="V33" s="385"/>
      <c r="W33" s="413">
        <f>Table_1[[#This Row],[Kävijämäärä a) lapset]]+Table_1[[#This Row],[Kävijämäärä b) aikuiset]]</f>
        <v>0</v>
      </c>
      <c r="X33" s="413">
        <f>IF(Table_1[[#This Row],[Kokonaiskävijämäärä]]&lt;1,0,Table_1[[#This Row],[Kävijämäärä a) lapset]]*Table_1[[#This Row],[Tapaamis-kerrat /osallistuja]])</f>
        <v>0</v>
      </c>
      <c r="Y33" s="413">
        <f>IF(Table_1[[#This Row],[Kokonaiskävijämäärä]]&lt;1,0,Table_1[[#This Row],[Kävijämäärä b) aikuiset]]*Table_1[[#This Row],[Tapaamis-kerrat /osallistuja]])</f>
        <v>0</v>
      </c>
      <c r="Z33" s="413">
        <f>IF(Table_1[[#This Row],[Kokonaiskävijämäärä]]&lt;1,0,Table_1[[#This Row],[Kokonaiskävijämäärä]]*Table_1[[#This Row],[Tapaamis-kerrat /osallistuja]])</f>
        <v>0</v>
      </c>
      <c r="AA33" s="390" t="s">
        <v>54</v>
      </c>
      <c r="AB33" s="396"/>
      <c r="AC33" s="397"/>
      <c r="AD33" s="398" t="s">
        <v>54</v>
      </c>
      <c r="AE33" s="399" t="s">
        <v>54</v>
      </c>
      <c r="AF33" s="400" t="s">
        <v>54</v>
      </c>
      <c r="AG33" s="400" t="s">
        <v>54</v>
      </c>
      <c r="AH33" s="401" t="s">
        <v>53</v>
      </c>
      <c r="AI33" s="402" t="s">
        <v>54</v>
      </c>
      <c r="AJ33" s="402" t="s">
        <v>54</v>
      </c>
      <c r="AK33" s="402" t="s">
        <v>54</v>
      </c>
      <c r="AL33" s="403" t="s">
        <v>54</v>
      </c>
      <c r="AM33" s="404" t="s">
        <v>54</v>
      </c>
    </row>
    <row r="34" spans="1:39" ht="15.75" customHeight="1" x14ac:dyDescent="0.3">
      <c r="A34" s="382"/>
      <c r="B34" s="383"/>
      <c r="C34" s="384" t="s">
        <v>40</v>
      </c>
      <c r="D34" s="385" t="str">
        <f>IF(Table_1[[#This Row],[SISÄLLÖN NIMI]]="","",1)</f>
        <v/>
      </c>
      <c r="E34" s="386"/>
      <c r="F34" s="386"/>
      <c r="G34" s="384" t="s">
        <v>54</v>
      </c>
      <c r="H34" s="387" t="s">
        <v>54</v>
      </c>
      <c r="I34" s="388" t="s">
        <v>54</v>
      </c>
      <c r="J34" s="389" t="s">
        <v>44</v>
      </c>
      <c r="K34" s="387" t="s">
        <v>54</v>
      </c>
      <c r="L34" s="390" t="s">
        <v>54</v>
      </c>
      <c r="M34" s="383"/>
      <c r="N34" s="391" t="s">
        <v>54</v>
      </c>
      <c r="O34" s="392"/>
      <c r="P34" s="383"/>
      <c r="Q34" s="383"/>
      <c r="R34" s="393"/>
      <c r="S34" s="417">
        <f>IF(Table_1[[#This Row],[Kesto (min) /tapaaminen]]&lt;1,0,(Table_1[[#This Row],[Sisältöjen määrä 
]]*Table_1[[#This Row],[Kesto (min) /tapaaminen]]*Table_1[[#This Row],[Tapaamis-kerrat /osallistuja]]))</f>
        <v>0</v>
      </c>
      <c r="T34" s="394" t="str">
        <f>IF(Table_1[[#This Row],[SISÄLLÖN NIMI]]="","",IF(Table_1[[#This Row],[Toteutuminen]]="Ei osallistujia",0,IF(Table_1[[#This Row],[Toteutuminen]]="Peruttu",0,1)))</f>
        <v/>
      </c>
      <c r="U34" s="395"/>
      <c r="V34" s="385"/>
      <c r="W34" s="413">
        <f>Table_1[[#This Row],[Kävijämäärä a) lapset]]+Table_1[[#This Row],[Kävijämäärä b) aikuiset]]</f>
        <v>0</v>
      </c>
      <c r="X34" s="413">
        <f>IF(Table_1[[#This Row],[Kokonaiskävijämäärä]]&lt;1,0,Table_1[[#This Row],[Kävijämäärä a) lapset]]*Table_1[[#This Row],[Tapaamis-kerrat /osallistuja]])</f>
        <v>0</v>
      </c>
      <c r="Y34" s="413">
        <f>IF(Table_1[[#This Row],[Kokonaiskävijämäärä]]&lt;1,0,Table_1[[#This Row],[Kävijämäärä b) aikuiset]]*Table_1[[#This Row],[Tapaamis-kerrat /osallistuja]])</f>
        <v>0</v>
      </c>
      <c r="Z34" s="413">
        <f>IF(Table_1[[#This Row],[Kokonaiskävijämäärä]]&lt;1,0,Table_1[[#This Row],[Kokonaiskävijämäärä]]*Table_1[[#This Row],[Tapaamis-kerrat /osallistuja]])</f>
        <v>0</v>
      </c>
      <c r="AA34" s="390" t="s">
        <v>54</v>
      </c>
      <c r="AB34" s="396"/>
      <c r="AC34" s="397"/>
      <c r="AD34" s="398" t="s">
        <v>54</v>
      </c>
      <c r="AE34" s="399" t="s">
        <v>54</v>
      </c>
      <c r="AF34" s="400" t="s">
        <v>54</v>
      </c>
      <c r="AG34" s="400" t="s">
        <v>54</v>
      </c>
      <c r="AH34" s="401" t="s">
        <v>53</v>
      </c>
      <c r="AI34" s="402" t="s">
        <v>54</v>
      </c>
      <c r="AJ34" s="402" t="s">
        <v>54</v>
      </c>
      <c r="AK34" s="402" t="s">
        <v>54</v>
      </c>
      <c r="AL34" s="403" t="s">
        <v>54</v>
      </c>
      <c r="AM34" s="404" t="s">
        <v>54</v>
      </c>
    </row>
    <row r="35" spans="1:39" ht="15.75" customHeight="1" x14ac:dyDescent="0.3">
      <c r="A35" s="382"/>
      <c r="B35" s="383"/>
      <c r="C35" s="384" t="s">
        <v>40</v>
      </c>
      <c r="D35" s="385" t="str">
        <f>IF(Table_1[[#This Row],[SISÄLLÖN NIMI]]="","",1)</f>
        <v/>
      </c>
      <c r="E35" s="386"/>
      <c r="F35" s="386"/>
      <c r="G35" s="384" t="s">
        <v>54</v>
      </c>
      <c r="H35" s="387" t="s">
        <v>54</v>
      </c>
      <c r="I35" s="388" t="s">
        <v>54</v>
      </c>
      <c r="J35" s="389" t="s">
        <v>44</v>
      </c>
      <c r="K35" s="387" t="s">
        <v>54</v>
      </c>
      <c r="L35" s="390" t="s">
        <v>54</v>
      </c>
      <c r="M35" s="383"/>
      <c r="N35" s="391" t="s">
        <v>54</v>
      </c>
      <c r="O35" s="392"/>
      <c r="P35" s="383"/>
      <c r="Q35" s="383"/>
      <c r="R35" s="393"/>
      <c r="S35" s="417">
        <f>IF(Table_1[[#This Row],[Kesto (min) /tapaaminen]]&lt;1,0,(Table_1[[#This Row],[Sisältöjen määrä 
]]*Table_1[[#This Row],[Kesto (min) /tapaaminen]]*Table_1[[#This Row],[Tapaamis-kerrat /osallistuja]]))</f>
        <v>0</v>
      </c>
      <c r="T35" s="394" t="str">
        <f>IF(Table_1[[#This Row],[SISÄLLÖN NIMI]]="","",IF(Table_1[[#This Row],[Toteutuminen]]="Ei osallistujia",0,IF(Table_1[[#This Row],[Toteutuminen]]="Peruttu",0,1)))</f>
        <v/>
      </c>
      <c r="U35" s="395"/>
      <c r="V35" s="385"/>
      <c r="W35" s="413">
        <f>Table_1[[#This Row],[Kävijämäärä a) lapset]]+Table_1[[#This Row],[Kävijämäärä b) aikuiset]]</f>
        <v>0</v>
      </c>
      <c r="X35" s="413">
        <f>IF(Table_1[[#This Row],[Kokonaiskävijämäärä]]&lt;1,0,Table_1[[#This Row],[Kävijämäärä a) lapset]]*Table_1[[#This Row],[Tapaamis-kerrat /osallistuja]])</f>
        <v>0</v>
      </c>
      <c r="Y35" s="413">
        <f>IF(Table_1[[#This Row],[Kokonaiskävijämäärä]]&lt;1,0,Table_1[[#This Row],[Kävijämäärä b) aikuiset]]*Table_1[[#This Row],[Tapaamis-kerrat /osallistuja]])</f>
        <v>0</v>
      </c>
      <c r="Z35" s="413">
        <f>IF(Table_1[[#This Row],[Kokonaiskävijämäärä]]&lt;1,0,Table_1[[#This Row],[Kokonaiskävijämäärä]]*Table_1[[#This Row],[Tapaamis-kerrat /osallistuja]])</f>
        <v>0</v>
      </c>
      <c r="AA35" s="390" t="s">
        <v>54</v>
      </c>
      <c r="AB35" s="396"/>
      <c r="AC35" s="397"/>
      <c r="AD35" s="398" t="s">
        <v>54</v>
      </c>
      <c r="AE35" s="399" t="s">
        <v>54</v>
      </c>
      <c r="AF35" s="400" t="s">
        <v>54</v>
      </c>
      <c r="AG35" s="400" t="s">
        <v>54</v>
      </c>
      <c r="AH35" s="401" t="s">
        <v>53</v>
      </c>
      <c r="AI35" s="402" t="s">
        <v>54</v>
      </c>
      <c r="AJ35" s="402" t="s">
        <v>54</v>
      </c>
      <c r="AK35" s="402" t="s">
        <v>54</v>
      </c>
      <c r="AL35" s="403" t="s">
        <v>54</v>
      </c>
      <c r="AM35" s="404" t="s">
        <v>54</v>
      </c>
    </row>
    <row r="36" spans="1:39" ht="15.75" customHeight="1" x14ac:dyDescent="0.3">
      <c r="A36" s="382"/>
      <c r="B36" s="383"/>
      <c r="C36" s="384" t="s">
        <v>40</v>
      </c>
      <c r="D36" s="385" t="str">
        <f>IF(Table_1[[#This Row],[SISÄLLÖN NIMI]]="","",1)</f>
        <v/>
      </c>
      <c r="E36" s="386"/>
      <c r="F36" s="386"/>
      <c r="G36" s="384" t="s">
        <v>54</v>
      </c>
      <c r="H36" s="387" t="s">
        <v>54</v>
      </c>
      <c r="I36" s="388" t="s">
        <v>54</v>
      </c>
      <c r="J36" s="389" t="s">
        <v>44</v>
      </c>
      <c r="K36" s="387" t="s">
        <v>54</v>
      </c>
      <c r="L36" s="390" t="s">
        <v>54</v>
      </c>
      <c r="M36" s="383"/>
      <c r="N36" s="391" t="s">
        <v>54</v>
      </c>
      <c r="O36" s="392"/>
      <c r="P36" s="383"/>
      <c r="Q36" s="383"/>
      <c r="R36" s="393"/>
      <c r="S36" s="417">
        <f>IF(Table_1[[#This Row],[Kesto (min) /tapaaminen]]&lt;1,0,(Table_1[[#This Row],[Sisältöjen määrä 
]]*Table_1[[#This Row],[Kesto (min) /tapaaminen]]*Table_1[[#This Row],[Tapaamis-kerrat /osallistuja]]))</f>
        <v>0</v>
      </c>
      <c r="T36" s="394" t="str">
        <f>IF(Table_1[[#This Row],[SISÄLLÖN NIMI]]="","",IF(Table_1[[#This Row],[Toteutuminen]]="Ei osallistujia",0,IF(Table_1[[#This Row],[Toteutuminen]]="Peruttu",0,1)))</f>
        <v/>
      </c>
      <c r="U36" s="395"/>
      <c r="V36" s="385"/>
      <c r="W36" s="413">
        <f>Table_1[[#This Row],[Kävijämäärä a) lapset]]+Table_1[[#This Row],[Kävijämäärä b) aikuiset]]</f>
        <v>0</v>
      </c>
      <c r="X36" s="413">
        <f>IF(Table_1[[#This Row],[Kokonaiskävijämäärä]]&lt;1,0,Table_1[[#This Row],[Kävijämäärä a) lapset]]*Table_1[[#This Row],[Tapaamis-kerrat /osallistuja]])</f>
        <v>0</v>
      </c>
      <c r="Y36" s="413">
        <f>IF(Table_1[[#This Row],[Kokonaiskävijämäärä]]&lt;1,0,Table_1[[#This Row],[Kävijämäärä b) aikuiset]]*Table_1[[#This Row],[Tapaamis-kerrat /osallistuja]])</f>
        <v>0</v>
      </c>
      <c r="Z36" s="413">
        <f>IF(Table_1[[#This Row],[Kokonaiskävijämäärä]]&lt;1,0,Table_1[[#This Row],[Kokonaiskävijämäärä]]*Table_1[[#This Row],[Tapaamis-kerrat /osallistuja]])</f>
        <v>0</v>
      </c>
      <c r="AA36" s="390" t="s">
        <v>54</v>
      </c>
      <c r="AB36" s="396"/>
      <c r="AC36" s="397"/>
      <c r="AD36" s="398" t="s">
        <v>54</v>
      </c>
      <c r="AE36" s="399" t="s">
        <v>54</v>
      </c>
      <c r="AF36" s="400" t="s">
        <v>54</v>
      </c>
      <c r="AG36" s="400" t="s">
        <v>54</v>
      </c>
      <c r="AH36" s="401" t="s">
        <v>53</v>
      </c>
      <c r="AI36" s="402" t="s">
        <v>54</v>
      </c>
      <c r="AJ36" s="402" t="s">
        <v>54</v>
      </c>
      <c r="AK36" s="402" t="s">
        <v>54</v>
      </c>
      <c r="AL36" s="403" t="s">
        <v>54</v>
      </c>
      <c r="AM36" s="404" t="s">
        <v>54</v>
      </c>
    </row>
    <row r="37" spans="1:39" ht="15.75" customHeight="1" x14ac:dyDescent="0.3">
      <c r="A37" s="382"/>
      <c r="B37" s="383"/>
      <c r="C37" s="384" t="s">
        <v>40</v>
      </c>
      <c r="D37" s="385" t="str">
        <f>IF(Table_1[[#This Row],[SISÄLLÖN NIMI]]="","",1)</f>
        <v/>
      </c>
      <c r="E37" s="386"/>
      <c r="F37" s="386"/>
      <c r="G37" s="384" t="s">
        <v>54</v>
      </c>
      <c r="H37" s="387" t="s">
        <v>54</v>
      </c>
      <c r="I37" s="388" t="s">
        <v>54</v>
      </c>
      <c r="J37" s="389" t="s">
        <v>44</v>
      </c>
      <c r="K37" s="387" t="s">
        <v>54</v>
      </c>
      <c r="L37" s="390" t="s">
        <v>54</v>
      </c>
      <c r="M37" s="383"/>
      <c r="N37" s="391" t="s">
        <v>54</v>
      </c>
      <c r="O37" s="392"/>
      <c r="P37" s="383"/>
      <c r="Q37" s="383"/>
      <c r="R37" s="393"/>
      <c r="S37" s="417">
        <f>IF(Table_1[[#This Row],[Kesto (min) /tapaaminen]]&lt;1,0,(Table_1[[#This Row],[Sisältöjen määrä 
]]*Table_1[[#This Row],[Kesto (min) /tapaaminen]]*Table_1[[#This Row],[Tapaamis-kerrat /osallistuja]]))</f>
        <v>0</v>
      </c>
      <c r="T37" s="394" t="str">
        <f>IF(Table_1[[#This Row],[SISÄLLÖN NIMI]]="","",IF(Table_1[[#This Row],[Toteutuminen]]="Ei osallistujia",0,IF(Table_1[[#This Row],[Toteutuminen]]="Peruttu",0,1)))</f>
        <v/>
      </c>
      <c r="U37" s="395"/>
      <c r="V37" s="385"/>
      <c r="W37" s="413">
        <f>Table_1[[#This Row],[Kävijämäärä a) lapset]]+Table_1[[#This Row],[Kävijämäärä b) aikuiset]]</f>
        <v>0</v>
      </c>
      <c r="X37" s="413">
        <f>IF(Table_1[[#This Row],[Kokonaiskävijämäärä]]&lt;1,0,Table_1[[#This Row],[Kävijämäärä a) lapset]]*Table_1[[#This Row],[Tapaamis-kerrat /osallistuja]])</f>
        <v>0</v>
      </c>
      <c r="Y37" s="413">
        <f>IF(Table_1[[#This Row],[Kokonaiskävijämäärä]]&lt;1,0,Table_1[[#This Row],[Kävijämäärä b) aikuiset]]*Table_1[[#This Row],[Tapaamis-kerrat /osallistuja]])</f>
        <v>0</v>
      </c>
      <c r="Z37" s="413">
        <f>IF(Table_1[[#This Row],[Kokonaiskävijämäärä]]&lt;1,0,Table_1[[#This Row],[Kokonaiskävijämäärä]]*Table_1[[#This Row],[Tapaamis-kerrat /osallistuja]])</f>
        <v>0</v>
      </c>
      <c r="AA37" s="390" t="s">
        <v>54</v>
      </c>
      <c r="AB37" s="396"/>
      <c r="AC37" s="397"/>
      <c r="AD37" s="398" t="s">
        <v>54</v>
      </c>
      <c r="AE37" s="399" t="s">
        <v>54</v>
      </c>
      <c r="AF37" s="400" t="s">
        <v>54</v>
      </c>
      <c r="AG37" s="400" t="s">
        <v>54</v>
      </c>
      <c r="AH37" s="401" t="s">
        <v>53</v>
      </c>
      <c r="AI37" s="402" t="s">
        <v>54</v>
      </c>
      <c r="AJ37" s="402" t="s">
        <v>54</v>
      </c>
      <c r="AK37" s="402" t="s">
        <v>54</v>
      </c>
      <c r="AL37" s="403" t="s">
        <v>54</v>
      </c>
      <c r="AM37" s="404" t="s">
        <v>54</v>
      </c>
    </row>
    <row r="38" spans="1:39" ht="15.75" customHeight="1" x14ac:dyDescent="0.3">
      <c r="A38" s="382"/>
      <c r="B38" s="383"/>
      <c r="C38" s="384" t="s">
        <v>40</v>
      </c>
      <c r="D38" s="385" t="str">
        <f>IF(Table_1[[#This Row],[SISÄLLÖN NIMI]]="","",1)</f>
        <v/>
      </c>
      <c r="E38" s="386"/>
      <c r="F38" s="386"/>
      <c r="G38" s="384" t="s">
        <v>54</v>
      </c>
      <c r="H38" s="387" t="s">
        <v>54</v>
      </c>
      <c r="I38" s="388" t="s">
        <v>54</v>
      </c>
      <c r="J38" s="389" t="s">
        <v>44</v>
      </c>
      <c r="K38" s="387" t="s">
        <v>54</v>
      </c>
      <c r="L38" s="390" t="s">
        <v>54</v>
      </c>
      <c r="M38" s="383"/>
      <c r="N38" s="391" t="s">
        <v>54</v>
      </c>
      <c r="O38" s="392"/>
      <c r="P38" s="383"/>
      <c r="Q38" s="383"/>
      <c r="R38" s="393"/>
      <c r="S38" s="417">
        <f>IF(Table_1[[#This Row],[Kesto (min) /tapaaminen]]&lt;1,0,(Table_1[[#This Row],[Sisältöjen määrä 
]]*Table_1[[#This Row],[Kesto (min) /tapaaminen]]*Table_1[[#This Row],[Tapaamis-kerrat /osallistuja]]))</f>
        <v>0</v>
      </c>
      <c r="T38" s="394" t="str">
        <f>IF(Table_1[[#This Row],[SISÄLLÖN NIMI]]="","",IF(Table_1[[#This Row],[Toteutuminen]]="Ei osallistujia",0,IF(Table_1[[#This Row],[Toteutuminen]]="Peruttu",0,1)))</f>
        <v/>
      </c>
      <c r="U38" s="395"/>
      <c r="V38" s="385"/>
      <c r="W38" s="413">
        <f>Table_1[[#This Row],[Kävijämäärä a) lapset]]+Table_1[[#This Row],[Kävijämäärä b) aikuiset]]</f>
        <v>0</v>
      </c>
      <c r="X38" s="413">
        <f>IF(Table_1[[#This Row],[Kokonaiskävijämäärä]]&lt;1,0,Table_1[[#This Row],[Kävijämäärä a) lapset]]*Table_1[[#This Row],[Tapaamis-kerrat /osallistuja]])</f>
        <v>0</v>
      </c>
      <c r="Y38" s="413">
        <f>IF(Table_1[[#This Row],[Kokonaiskävijämäärä]]&lt;1,0,Table_1[[#This Row],[Kävijämäärä b) aikuiset]]*Table_1[[#This Row],[Tapaamis-kerrat /osallistuja]])</f>
        <v>0</v>
      </c>
      <c r="Z38" s="413">
        <f>IF(Table_1[[#This Row],[Kokonaiskävijämäärä]]&lt;1,0,Table_1[[#This Row],[Kokonaiskävijämäärä]]*Table_1[[#This Row],[Tapaamis-kerrat /osallistuja]])</f>
        <v>0</v>
      </c>
      <c r="AA38" s="390" t="s">
        <v>54</v>
      </c>
      <c r="AB38" s="396"/>
      <c r="AC38" s="397"/>
      <c r="AD38" s="398" t="s">
        <v>54</v>
      </c>
      <c r="AE38" s="399" t="s">
        <v>54</v>
      </c>
      <c r="AF38" s="400" t="s">
        <v>54</v>
      </c>
      <c r="AG38" s="400" t="s">
        <v>54</v>
      </c>
      <c r="AH38" s="401" t="s">
        <v>53</v>
      </c>
      <c r="AI38" s="402" t="s">
        <v>54</v>
      </c>
      <c r="AJ38" s="402" t="s">
        <v>54</v>
      </c>
      <c r="AK38" s="402" t="s">
        <v>54</v>
      </c>
      <c r="AL38" s="403" t="s">
        <v>54</v>
      </c>
      <c r="AM38" s="404" t="s">
        <v>54</v>
      </c>
    </row>
    <row r="39" spans="1:39" ht="15.75" customHeight="1" x14ac:dyDescent="0.3">
      <c r="A39" s="382"/>
      <c r="B39" s="383"/>
      <c r="C39" s="384" t="s">
        <v>40</v>
      </c>
      <c r="D39" s="385" t="str">
        <f>IF(Table_1[[#This Row],[SISÄLLÖN NIMI]]="","",1)</f>
        <v/>
      </c>
      <c r="E39" s="386"/>
      <c r="F39" s="386"/>
      <c r="G39" s="384" t="s">
        <v>54</v>
      </c>
      <c r="H39" s="387" t="s">
        <v>54</v>
      </c>
      <c r="I39" s="388" t="s">
        <v>54</v>
      </c>
      <c r="J39" s="389" t="s">
        <v>44</v>
      </c>
      <c r="K39" s="387" t="s">
        <v>54</v>
      </c>
      <c r="L39" s="390" t="s">
        <v>54</v>
      </c>
      <c r="M39" s="383"/>
      <c r="N39" s="391" t="s">
        <v>54</v>
      </c>
      <c r="O39" s="392"/>
      <c r="P39" s="383"/>
      <c r="Q39" s="383"/>
      <c r="R39" s="393"/>
      <c r="S39" s="417">
        <f>IF(Table_1[[#This Row],[Kesto (min) /tapaaminen]]&lt;1,0,(Table_1[[#This Row],[Sisältöjen määrä 
]]*Table_1[[#This Row],[Kesto (min) /tapaaminen]]*Table_1[[#This Row],[Tapaamis-kerrat /osallistuja]]))</f>
        <v>0</v>
      </c>
      <c r="T39" s="394" t="str">
        <f>IF(Table_1[[#This Row],[SISÄLLÖN NIMI]]="","",IF(Table_1[[#This Row],[Toteutuminen]]="Ei osallistujia",0,IF(Table_1[[#This Row],[Toteutuminen]]="Peruttu",0,1)))</f>
        <v/>
      </c>
      <c r="U39" s="395"/>
      <c r="V39" s="385"/>
      <c r="W39" s="413">
        <f>Table_1[[#This Row],[Kävijämäärä a) lapset]]+Table_1[[#This Row],[Kävijämäärä b) aikuiset]]</f>
        <v>0</v>
      </c>
      <c r="X39" s="413">
        <f>IF(Table_1[[#This Row],[Kokonaiskävijämäärä]]&lt;1,0,Table_1[[#This Row],[Kävijämäärä a) lapset]]*Table_1[[#This Row],[Tapaamis-kerrat /osallistuja]])</f>
        <v>0</v>
      </c>
      <c r="Y39" s="413">
        <f>IF(Table_1[[#This Row],[Kokonaiskävijämäärä]]&lt;1,0,Table_1[[#This Row],[Kävijämäärä b) aikuiset]]*Table_1[[#This Row],[Tapaamis-kerrat /osallistuja]])</f>
        <v>0</v>
      </c>
      <c r="Z39" s="413">
        <f>IF(Table_1[[#This Row],[Kokonaiskävijämäärä]]&lt;1,0,Table_1[[#This Row],[Kokonaiskävijämäärä]]*Table_1[[#This Row],[Tapaamis-kerrat /osallistuja]])</f>
        <v>0</v>
      </c>
      <c r="AA39" s="390" t="s">
        <v>54</v>
      </c>
      <c r="AB39" s="396"/>
      <c r="AC39" s="397"/>
      <c r="AD39" s="398" t="s">
        <v>54</v>
      </c>
      <c r="AE39" s="399" t="s">
        <v>54</v>
      </c>
      <c r="AF39" s="400" t="s">
        <v>54</v>
      </c>
      <c r="AG39" s="400" t="s">
        <v>54</v>
      </c>
      <c r="AH39" s="401" t="s">
        <v>53</v>
      </c>
      <c r="AI39" s="402" t="s">
        <v>54</v>
      </c>
      <c r="AJ39" s="402" t="s">
        <v>54</v>
      </c>
      <c r="AK39" s="402" t="s">
        <v>54</v>
      </c>
      <c r="AL39" s="403" t="s">
        <v>54</v>
      </c>
      <c r="AM39" s="404" t="s">
        <v>54</v>
      </c>
    </row>
    <row r="40" spans="1:39" ht="15.75" customHeight="1" x14ac:dyDescent="0.3">
      <c r="A40" s="382"/>
      <c r="B40" s="383"/>
      <c r="C40" s="384" t="s">
        <v>40</v>
      </c>
      <c r="D40" s="385" t="str">
        <f>IF(Table_1[[#This Row],[SISÄLLÖN NIMI]]="","",1)</f>
        <v/>
      </c>
      <c r="E40" s="386"/>
      <c r="F40" s="386"/>
      <c r="G40" s="384" t="s">
        <v>54</v>
      </c>
      <c r="H40" s="387" t="s">
        <v>54</v>
      </c>
      <c r="I40" s="388" t="s">
        <v>54</v>
      </c>
      <c r="J40" s="389" t="s">
        <v>44</v>
      </c>
      <c r="K40" s="387" t="s">
        <v>54</v>
      </c>
      <c r="L40" s="390" t="s">
        <v>54</v>
      </c>
      <c r="M40" s="383"/>
      <c r="N40" s="391" t="s">
        <v>54</v>
      </c>
      <c r="O40" s="392"/>
      <c r="P40" s="383"/>
      <c r="Q40" s="383"/>
      <c r="R40" s="393"/>
      <c r="S40" s="417">
        <f>IF(Table_1[[#This Row],[Kesto (min) /tapaaminen]]&lt;1,0,(Table_1[[#This Row],[Sisältöjen määrä 
]]*Table_1[[#This Row],[Kesto (min) /tapaaminen]]*Table_1[[#This Row],[Tapaamis-kerrat /osallistuja]]))</f>
        <v>0</v>
      </c>
      <c r="T40" s="394" t="str">
        <f>IF(Table_1[[#This Row],[SISÄLLÖN NIMI]]="","",IF(Table_1[[#This Row],[Toteutuminen]]="Ei osallistujia",0,IF(Table_1[[#This Row],[Toteutuminen]]="Peruttu",0,1)))</f>
        <v/>
      </c>
      <c r="U40" s="395"/>
      <c r="V40" s="385"/>
      <c r="W40" s="413">
        <f>Table_1[[#This Row],[Kävijämäärä a) lapset]]+Table_1[[#This Row],[Kävijämäärä b) aikuiset]]</f>
        <v>0</v>
      </c>
      <c r="X40" s="413">
        <f>IF(Table_1[[#This Row],[Kokonaiskävijämäärä]]&lt;1,0,Table_1[[#This Row],[Kävijämäärä a) lapset]]*Table_1[[#This Row],[Tapaamis-kerrat /osallistuja]])</f>
        <v>0</v>
      </c>
      <c r="Y40" s="413">
        <f>IF(Table_1[[#This Row],[Kokonaiskävijämäärä]]&lt;1,0,Table_1[[#This Row],[Kävijämäärä b) aikuiset]]*Table_1[[#This Row],[Tapaamis-kerrat /osallistuja]])</f>
        <v>0</v>
      </c>
      <c r="Z40" s="413">
        <f>IF(Table_1[[#This Row],[Kokonaiskävijämäärä]]&lt;1,0,Table_1[[#This Row],[Kokonaiskävijämäärä]]*Table_1[[#This Row],[Tapaamis-kerrat /osallistuja]])</f>
        <v>0</v>
      </c>
      <c r="AA40" s="390" t="s">
        <v>54</v>
      </c>
      <c r="AB40" s="396"/>
      <c r="AC40" s="397"/>
      <c r="AD40" s="398" t="s">
        <v>54</v>
      </c>
      <c r="AE40" s="399" t="s">
        <v>54</v>
      </c>
      <c r="AF40" s="400" t="s">
        <v>54</v>
      </c>
      <c r="AG40" s="400" t="s">
        <v>54</v>
      </c>
      <c r="AH40" s="401" t="s">
        <v>53</v>
      </c>
      <c r="AI40" s="402" t="s">
        <v>54</v>
      </c>
      <c r="AJ40" s="402" t="s">
        <v>54</v>
      </c>
      <c r="AK40" s="402" t="s">
        <v>54</v>
      </c>
      <c r="AL40" s="403" t="s">
        <v>54</v>
      </c>
      <c r="AM40" s="404" t="s">
        <v>54</v>
      </c>
    </row>
    <row r="41" spans="1:39" ht="15.75" customHeight="1" x14ac:dyDescent="0.3">
      <c r="A41" s="382"/>
      <c r="B41" s="383"/>
      <c r="C41" s="384" t="s">
        <v>40</v>
      </c>
      <c r="D41" s="385" t="str">
        <f>IF(Table_1[[#This Row],[SISÄLLÖN NIMI]]="","",1)</f>
        <v/>
      </c>
      <c r="E41" s="386"/>
      <c r="F41" s="386"/>
      <c r="G41" s="384" t="s">
        <v>54</v>
      </c>
      <c r="H41" s="387" t="s">
        <v>54</v>
      </c>
      <c r="I41" s="388" t="s">
        <v>54</v>
      </c>
      <c r="J41" s="389" t="s">
        <v>44</v>
      </c>
      <c r="K41" s="387" t="s">
        <v>54</v>
      </c>
      <c r="L41" s="390" t="s">
        <v>54</v>
      </c>
      <c r="M41" s="383"/>
      <c r="N41" s="391" t="s">
        <v>54</v>
      </c>
      <c r="O41" s="392"/>
      <c r="P41" s="383"/>
      <c r="Q41" s="383"/>
      <c r="R41" s="393"/>
      <c r="S41" s="417">
        <f>IF(Table_1[[#This Row],[Kesto (min) /tapaaminen]]&lt;1,0,(Table_1[[#This Row],[Sisältöjen määrä 
]]*Table_1[[#This Row],[Kesto (min) /tapaaminen]]*Table_1[[#This Row],[Tapaamis-kerrat /osallistuja]]))</f>
        <v>0</v>
      </c>
      <c r="T41" s="394" t="str">
        <f>IF(Table_1[[#This Row],[SISÄLLÖN NIMI]]="","",IF(Table_1[[#This Row],[Toteutuminen]]="Ei osallistujia",0,IF(Table_1[[#This Row],[Toteutuminen]]="Peruttu",0,1)))</f>
        <v/>
      </c>
      <c r="U41" s="395"/>
      <c r="V41" s="385"/>
      <c r="W41" s="413">
        <f>Table_1[[#This Row],[Kävijämäärä a) lapset]]+Table_1[[#This Row],[Kävijämäärä b) aikuiset]]</f>
        <v>0</v>
      </c>
      <c r="X41" s="413">
        <f>IF(Table_1[[#This Row],[Kokonaiskävijämäärä]]&lt;1,0,Table_1[[#This Row],[Kävijämäärä a) lapset]]*Table_1[[#This Row],[Tapaamis-kerrat /osallistuja]])</f>
        <v>0</v>
      </c>
      <c r="Y41" s="413">
        <f>IF(Table_1[[#This Row],[Kokonaiskävijämäärä]]&lt;1,0,Table_1[[#This Row],[Kävijämäärä b) aikuiset]]*Table_1[[#This Row],[Tapaamis-kerrat /osallistuja]])</f>
        <v>0</v>
      </c>
      <c r="Z41" s="413">
        <f>IF(Table_1[[#This Row],[Kokonaiskävijämäärä]]&lt;1,0,Table_1[[#This Row],[Kokonaiskävijämäärä]]*Table_1[[#This Row],[Tapaamis-kerrat /osallistuja]])</f>
        <v>0</v>
      </c>
      <c r="AA41" s="390" t="s">
        <v>54</v>
      </c>
      <c r="AB41" s="396"/>
      <c r="AC41" s="397"/>
      <c r="AD41" s="398" t="s">
        <v>54</v>
      </c>
      <c r="AE41" s="399" t="s">
        <v>54</v>
      </c>
      <c r="AF41" s="400" t="s">
        <v>54</v>
      </c>
      <c r="AG41" s="400" t="s">
        <v>54</v>
      </c>
      <c r="AH41" s="401" t="s">
        <v>53</v>
      </c>
      <c r="AI41" s="402" t="s">
        <v>54</v>
      </c>
      <c r="AJ41" s="402" t="s">
        <v>54</v>
      </c>
      <c r="AK41" s="402" t="s">
        <v>54</v>
      </c>
      <c r="AL41" s="403" t="s">
        <v>54</v>
      </c>
      <c r="AM41" s="404" t="s">
        <v>54</v>
      </c>
    </row>
    <row r="42" spans="1:39" ht="15.75" customHeight="1" x14ac:dyDescent="0.3">
      <c r="A42" s="382"/>
      <c r="B42" s="383"/>
      <c r="C42" s="384" t="s">
        <v>40</v>
      </c>
      <c r="D42" s="385" t="str">
        <f>IF(Table_1[[#This Row],[SISÄLLÖN NIMI]]="","",1)</f>
        <v/>
      </c>
      <c r="E42" s="386"/>
      <c r="F42" s="386"/>
      <c r="G42" s="384" t="s">
        <v>54</v>
      </c>
      <c r="H42" s="387" t="s">
        <v>54</v>
      </c>
      <c r="I42" s="388" t="s">
        <v>54</v>
      </c>
      <c r="J42" s="389" t="s">
        <v>44</v>
      </c>
      <c r="K42" s="387" t="s">
        <v>54</v>
      </c>
      <c r="L42" s="390" t="s">
        <v>54</v>
      </c>
      <c r="M42" s="383"/>
      <c r="N42" s="391" t="s">
        <v>54</v>
      </c>
      <c r="O42" s="392"/>
      <c r="P42" s="383"/>
      <c r="Q42" s="383"/>
      <c r="R42" s="393"/>
      <c r="S42" s="417">
        <f>IF(Table_1[[#This Row],[Kesto (min) /tapaaminen]]&lt;1,0,(Table_1[[#This Row],[Sisältöjen määrä 
]]*Table_1[[#This Row],[Kesto (min) /tapaaminen]]*Table_1[[#This Row],[Tapaamis-kerrat /osallistuja]]))</f>
        <v>0</v>
      </c>
      <c r="T42" s="394" t="str">
        <f>IF(Table_1[[#This Row],[SISÄLLÖN NIMI]]="","",IF(Table_1[[#This Row],[Toteutuminen]]="Ei osallistujia",0,IF(Table_1[[#This Row],[Toteutuminen]]="Peruttu",0,1)))</f>
        <v/>
      </c>
      <c r="U42" s="395"/>
      <c r="V42" s="385"/>
      <c r="W42" s="413">
        <f>Table_1[[#This Row],[Kävijämäärä a) lapset]]+Table_1[[#This Row],[Kävijämäärä b) aikuiset]]</f>
        <v>0</v>
      </c>
      <c r="X42" s="413">
        <f>IF(Table_1[[#This Row],[Kokonaiskävijämäärä]]&lt;1,0,Table_1[[#This Row],[Kävijämäärä a) lapset]]*Table_1[[#This Row],[Tapaamis-kerrat /osallistuja]])</f>
        <v>0</v>
      </c>
      <c r="Y42" s="413">
        <f>IF(Table_1[[#This Row],[Kokonaiskävijämäärä]]&lt;1,0,Table_1[[#This Row],[Kävijämäärä b) aikuiset]]*Table_1[[#This Row],[Tapaamis-kerrat /osallistuja]])</f>
        <v>0</v>
      </c>
      <c r="Z42" s="413">
        <f>IF(Table_1[[#This Row],[Kokonaiskävijämäärä]]&lt;1,0,Table_1[[#This Row],[Kokonaiskävijämäärä]]*Table_1[[#This Row],[Tapaamis-kerrat /osallistuja]])</f>
        <v>0</v>
      </c>
      <c r="AA42" s="390" t="s">
        <v>54</v>
      </c>
      <c r="AB42" s="396"/>
      <c r="AC42" s="397"/>
      <c r="AD42" s="398" t="s">
        <v>54</v>
      </c>
      <c r="AE42" s="399" t="s">
        <v>54</v>
      </c>
      <c r="AF42" s="400" t="s">
        <v>54</v>
      </c>
      <c r="AG42" s="400" t="s">
        <v>54</v>
      </c>
      <c r="AH42" s="401" t="s">
        <v>53</v>
      </c>
      <c r="AI42" s="402" t="s">
        <v>54</v>
      </c>
      <c r="AJ42" s="402" t="s">
        <v>54</v>
      </c>
      <c r="AK42" s="402" t="s">
        <v>54</v>
      </c>
      <c r="AL42" s="403" t="s">
        <v>54</v>
      </c>
      <c r="AM42" s="404" t="s">
        <v>54</v>
      </c>
    </row>
    <row r="43" spans="1:39" ht="15.75" customHeight="1" x14ac:dyDescent="0.3">
      <c r="A43" s="382"/>
      <c r="B43" s="383"/>
      <c r="C43" s="384" t="s">
        <v>40</v>
      </c>
      <c r="D43" s="385" t="str">
        <f>IF(Table_1[[#This Row],[SISÄLLÖN NIMI]]="","",1)</f>
        <v/>
      </c>
      <c r="E43" s="386"/>
      <c r="F43" s="386"/>
      <c r="G43" s="384" t="s">
        <v>54</v>
      </c>
      <c r="H43" s="387" t="s">
        <v>54</v>
      </c>
      <c r="I43" s="388" t="s">
        <v>54</v>
      </c>
      <c r="J43" s="389" t="s">
        <v>44</v>
      </c>
      <c r="K43" s="387" t="s">
        <v>54</v>
      </c>
      <c r="L43" s="390" t="s">
        <v>54</v>
      </c>
      <c r="M43" s="383"/>
      <c r="N43" s="391" t="s">
        <v>54</v>
      </c>
      <c r="O43" s="392"/>
      <c r="P43" s="383"/>
      <c r="Q43" s="383"/>
      <c r="R43" s="393"/>
      <c r="S43" s="417">
        <f>IF(Table_1[[#This Row],[Kesto (min) /tapaaminen]]&lt;1,0,(Table_1[[#This Row],[Sisältöjen määrä 
]]*Table_1[[#This Row],[Kesto (min) /tapaaminen]]*Table_1[[#This Row],[Tapaamis-kerrat /osallistuja]]))</f>
        <v>0</v>
      </c>
      <c r="T43" s="394" t="str">
        <f>IF(Table_1[[#This Row],[SISÄLLÖN NIMI]]="","",IF(Table_1[[#This Row],[Toteutuminen]]="Ei osallistujia",0,IF(Table_1[[#This Row],[Toteutuminen]]="Peruttu",0,1)))</f>
        <v/>
      </c>
      <c r="U43" s="395"/>
      <c r="V43" s="385"/>
      <c r="W43" s="413">
        <f>Table_1[[#This Row],[Kävijämäärä a) lapset]]+Table_1[[#This Row],[Kävijämäärä b) aikuiset]]</f>
        <v>0</v>
      </c>
      <c r="X43" s="413">
        <f>IF(Table_1[[#This Row],[Kokonaiskävijämäärä]]&lt;1,0,Table_1[[#This Row],[Kävijämäärä a) lapset]]*Table_1[[#This Row],[Tapaamis-kerrat /osallistuja]])</f>
        <v>0</v>
      </c>
      <c r="Y43" s="413">
        <f>IF(Table_1[[#This Row],[Kokonaiskävijämäärä]]&lt;1,0,Table_1[[#This Row],[Kävijämäärä b) aikuiset]]*Table_1[[#This Row],[Tapaamis-kerrat /osallistuja]])</f>
        <v>0</v>
      </c>
      <c r="Z43" s="413">
        <f>IF(Table_1[[#This Row],[Kokonaiskävijämäärä]]&lt;1,0,Table_1[[#This Row],[Kokonaiskävijämäärä]]*Table_1[[#This Row],[Tapaamis-kerrat /osallistuja]])</f>
        <v>0</v>
      </c>
      <c r="AA43" s="390" t="s">
        <v>54</v>
      </c>
      <c r="AB43" s="396"/>
      <c r="AC43" s="397"/>
      <c r="AD43" s="398" t="s">
        <v>54</v>
      </c>
      <c r="AE43" s="399" t="s">
        <v>54</v>
      </c>
      <c r="AF43" s="400" t="s">
        <v>54</v>
      </c>
      <c r="AG43" s="400" t="s">
        <v>54</v>
      </c>
      <c r="AH43" s="401" t="s">
        <v>53</v>
      </c>
      <c r="AI43" s="402" t="s">
        <v>54</v>
      </c>
      <c r="AJ43" s="402" t="s">
        <v>54</v>
      </c>
      <c r="AK43" s="402" t="s">
        <v>54</v>
      </c>
      <c r="AL43" s="403" t="s">
        <v>54</v>
      </c>
      <c r="AM43" s="404" t="s">
        <v>54</v>
      </c>
    </row>
    <row r="44" spans="1:39" ht="15.75" customHeight="1" x14ac:dyDescent="0.3">
      <c r="A44" s="382"/>
      <c r="B44" s="383"/>
      <c r="C44" s="384" t="s">
        <v>40</v>
      </c>
      <c r="D44" s="385" t="str">
        <f>IF(Table_1[[#This Row],[SISÄLLÖN NIMI]]="","",1)</f>
        <v/>
      </c>
      <c r="E44" s="386"/>
      <c r="F44" s="386"/>
      <c r="G44" s="384" t="s">
        <v>54</v>
      </c>
      <c r="H44" s="387" t="s">
        <v>54</v>
      </c>
      <c r="I44" s="388" t="s">
        <v>54</v>
      </c>
      <c r="J44" s="389" t="s">
        <v>44</v>
      </c>
      <c r="K44" s="387" t="s">
        <v>54</v>
      </c>
      <c r="L44" s="390" t="s">
        <v>54</v>
      </c>
      <c r="M44" s="383"/>
      <c r="N44" s="391" t="s">
        <v>54</v>
      </c>
      <c r="O44" s="392"/>
      <c r="P44" s="383"/>
      <c r="Q44" s="383"/>
      <c r="R44" s="393"/>
      <c r="S44" s="417">
        <f>IF(Table_1[[#This Row],[Kesto (min) /tapaaminen]]&lt;1,0,(Table_1[[#This Row],[Sisältöjen määrä 
]]*Table_1[[#This Row],[Kesto (min) /tapaaminen]]*Table_1[[#This Row],[Tapaamis-kerrat /osallistuja]]))</f>
        <v>0</v>
      </c>
      <c r="T44" s="394" t="str">
        <f>IF(Table_1[[#This Row],[SISÄLLÖN NIMI]]="","",IF(Table_1[[#This Row],[Toteutuminen]]="Ei osallistujia",0,IF(Table_1[[#This Row],[Toteutuminen]]="Peruttu",0,1)))</f>
        <v/>
      </c>
      <c r="U44" s="395"/>
      <c r="V44" s="385"/>
      <c r="W44" s="413">
        <f>Table_1[[#This Row],[Kävijämäärä a) lapset]]+Table_1[[#This Row],[Kävijämäärä b) aikuiset]]</f>
        <v>0</v>
      </c>
      <c r="X44" s="413">
        <f>IF(Table_1[[#This Row],[Kokonaiskävijämäärä]]&lt;1,0,Table_1[[#This Row],[Kävijämäärä a) lapset]]*Table_1[[#This Row],[Tapaamis-kerrat /osallistuja]])</f>
        <v>0</v>
      </c>
      <c r="Y44" s="413">
        <f>IF(Table_1[[#This Row],[Kokonaiskävijämäärä]]&lt;1,0,Table_1[[#This Row],[Kävijämäärä b) aikuiset]]*Table_1[[#This Row],[Tapaamis-kerrat /osallistuja]])</f>
        <v>0</v>
      </c>
      <c r="Z44" s="413">
        <f>IF(Table_1[[#This Row],[Kokonaiskävijämäärä]]&lt;1,0,Table_1[[#This Row],[Kokonaiskävijämäärä]]*Table_1[[#This Row],[Tapaamis-kerrat /osallistuja]])</f>
        <v>0</v>
      </c>
      <c r="AA44" s="390" t="s">
        <v>54</v>
      </c>
      <c r="AB44" s="396"/>
      <c r="AC44" s="397"/>
      <c r="AD44" s="398" t="s">
        <v>54</v>
      </c>
      <c r="AE44" s="399" t="s">
        <v>54</v>
      </c>
      <c r="AF44" s="400" t="s">
        <v>54</v>
      </c>
      <c r="AG44" s="400" t="s">
        <v>54</v>
      </c>
      <c r="AH44" s="401" t="s">
        <v>53</v>
      </c>
      <c r="AI44" s="402" t="s">
        <v>54</v>
      </c>
      <c r="AJ44" s="402" t="s">
        <v>54</v>
      </c>
      <c r="AK44" s="402" t="s">
        <v>54</v>
      </c>
      <c r="AL44" s="403" t="s">
        <v>54</v>
      </c>
      <c r="AM44" s="404" t="s">
        <v>54</v>
      </c>
    </row>
    <row r="45" spans="1:39" ht="15.75" customHeight="1" x14ac:dyDescent="0.3">
      <c r="A45" s="382"/>
      <c r="B45" s="383"/>
      <c r="C45" s="384" t="s">
        <v>40</v>
      </c>
      <c r="D45" s="385" t="str">
        <f>IF(Table_1[[#This Row],[SISÄLLÖN NIMI]]="","",1)</f>
        <v/>
      </c>
      <c r="E45" s="386"/>
      <c r="F45" s="386"/>
      <c r="G45" s="384" t="s">
        <v>54</v>
      </c>
      <c r="H45" s="387" t="s">
        <v>54</v>
      </c>
      <c r="I45" s="388" t="s">
        <v>54</v>
      </c>
      <c r="J45" s="389" t="s">
        <v>44</v>
      </c>
      <c r="K45" s="387" t="s">
        <v>54</v>
      </c>
      <c r="L45" s="390" t="s">
        <v>54</v>
      </c>
      <c r="M45" s="383"/>
      <c r="N45" s="391" t="s">
        <v>54</v>
      </c>
      <c r="O45" s="392"/>
      <c r="P45" s="383"/>
      <c r="Q45" s="383"/>
      <c r="R45" s="393"/>
      <c r="S45" s="417">
        <f>IF(Table_1[[#This Row],[Kesto (min) /tapaaminen]]&lt;1,0,(Table_1[[#This Row],[Sisältöjen määrä 
]]*Table_1[[#This Row],[Kesto (min) /tapaaminen]]*Table_1[[#This Row],[Tapaamis-kerrat /osallistuja]]))</f>
        <v>0</v>
      </c>
      <c r="T45" s="394" t="str">
        <f>IF(Table_1[[#This Row],[SISÄLLÖN NIMI]]="","",IF(Table_1[[#This Row],[Toteutuminen]]="Ei osallistujia",0,IF(Table_1[[#This Row],[Toteutuminen]]="Peruttu",0,1)))</f>
        <v/>
      </c>
      <c r="U45" s="395"/>
      <c r="V45" s="385"/>
      <c r="W45" s="413">
        <f>Table_1[[#This Row],[Kävijämäärä a) lapset]]+Table_1[[#This Row],[Kävijämäärä b) aikuiset]]</f>
        <v>0</v>
      </c>
      <c r="X45" s="413">
        <f>IF(Table_1[[#This Row],[Kokonaiskävijämäärä]]&lt;1,0,Table_1[[#This Row],[Kävijämäärä a) lapset]]*Table_1[[#This Row],[Tapaamis-kerrat /osallistuja]])</f>
        <v>0</v>
      </c>
      <c r="Y45" s="413">
        <f>IF(Table_1[[#This Row],[Kokonaiskävijämäärä]]&lt;1,0,Table_1[[#This Row],[Kävijämäärä b) aikuiset]]*Table_1[[#This Row],[Tapaamis-kerrat /osallistuja]])</f>
        <v>0</v>
      </c>
      <c r="Z45" s="413">
        <f>IF(Table_1[[#This Row],[Kokonaiskävijämäärä]]&lt;1,0,Table_1[[#This Row],[Kokonaiskävijämäärä]]*Table_1[[#This Row],[Tapaamis-kerrat /osallistuja]])</f>
        <v>0</v>
      </c>
      <c r="AA45" s="390" t="s">
        <v>54</v>
      </c>
      <c r="AB45" s="396"/>
      <c r="AC45" s="397"/>
      <c r="AD45" s="398" t="s">
        <v>54</v>
      </c>
      <c r="AE45" s="399" t="s">
        <v>54</v>
      </c>
      <c r="AF45" s="400" t="s">
        <v>54</v>
      </c>
      <c r="AG45" s="400" t="s">
        <v>54</v>
      </c>
      <c r="AH45" s="401" t="s">
        <v>53</v>
      </c>
      <c r="AI45" s="402" t="s">
        <v>54</v>
      </c>
      <c r="AJ45" s="402" t="s">
        <v>54</v>
      </c>
      <c r="AK45" s="402" t="s">
        <v>54</v>
      </c>
      <c r="AL45" s="403" t="s">
        <v>54</v>
      </c>
      <c r="AM45" s="404" t="s">
        <v>54</v>
      </c>
    </row>
    <row r="46" spans="1:39" ht="15.75" customHeight="1" x14ac:dyDescent="0.3">
      <c r="A46" s="382"/>
      <c r="B46" s="383"/>
      <c r="C46" s="384" t="s">
        <v>40</v>
      </c>
      <c r="D46" s="385" t="str">
        <f>IF(Table_1[[#This Row],[SISÄLLÖN NIMI]]="","",1)</f>
        <v/>
      </c>
      <c r="E46" s="386"/>
      <c r="F46" s="386"/>
      <c r="G46" s="384" t="s">
        <v>54</v>
      </c>
      <c r="H46" s="387" t="s">
        <v>54</v>
      </c>
      <c r="I46" s="388" t="s">
        <v>54</v>
      </c>
      <c r="J46" s="389" t="s">
        <v>44</v>
      </c>
      <c r="K46" s="387" t="s">
        <v>54</v>
      </c>
      <c r="L46" s="390" t="s">
        <v>54</v>
      </c>
      <c r="M46" s="383"/>
      <c r="N46" s="391" t="s">
        <v>54</v>
      </c>
      <c r="O46" s="392"/>
      <c r="P46" s="383"/>
      <c r="Q46" s="383"/>
      <c r="R46" s="393"/>
      <c r="S46" s="417">
        <f>IF(Table_1[[#This Row],[Kesto (min) /tapaaminen]]&lt;1,0,(Table_1[[#This Row],[Sisältöjen määrä 
]]*Table_1[[#This Row],[Kesto (min) /tapaaminen]]*Table_1[[#This Row],[Tapaamis-kerrat /osallistuja]]))</f>
        <v>0</v>
      </c>
      <c r="T46" s="394" t="str">
        <f>IF(Table_1[[#This Row],[SISÄLLÖN NIMI]]="","",IF(Table_1[[#This Row],[Toteutuminen]]="Ei osallistujia",0,IF(Table_1[[#This Row],[Toteutuminen]]="Peruttu",0,1)))</f>
        <v/>
      </c>
      <c r="U46" s="395"/>
      <c r="V46" s="385"/>
      <c r="W46" s="413">
        <f>Table_1[[#This Row],[Kävijämäärä a) lapset]]+Table_1[[#This Row],[Kävijämäärä b) aikuiset]]</f>
        <v>0</v>
      </c>
      <c r="X46" s="413">
        <f>IF(Table_1[[#This Row],[Kokonaiskävijämäärä]]&lt;1,0,Table_1[[#This Row],[Kävijämäärä a) lapset]]*Table_1[[#This Row],[Tapaamis-kerrat /osallistuja]])</f>
        <v>0</v>
      </c>
      <c r="Y46" s="413">
        <f>IF(Table_1[[#This Row],[Kokonaiskävijämäärä]]&lt;1,0,Table_1[[#This Row],[Kävijämäärä b) aikuiset]]*Table_1[[#This Row],[Tapaamis-kerrat /osallistuja]])</f>
        <v>0</v>
      </c>
      <c r="Z46" s="413">
        <f>IF(Table_1[[#This Row],[Kokonaiskävijämäärä]]&lt;1,0,Table_1[[#This Row],[Kokonaiskävijämäärä]]*Table_1[[#This Row],[Tapaamis-kerrat /osallistuja]])</f>
        <v>0</v>
      </c>
      <c r="AA46" s="390" t="s">
        <v>54</v>
      </c>
      <c r="AB46" s="396"/>
      <c r="AC46" s="397"/>
      <c r="AD46" s="398" t="s">
        <v>54</v>
      </c>
      <c r="AE46" s="399" t="s">
        <v>54</v>
      </c>
      <c r="AF46" s="400" t="s">
        <v>54</v>
      </c>
      <c r="AG46" s="400" t="s">
        <v>54</v>
      </c>
      <c r="AH46" s="401" t="s">
        <v>53</v>
      </c>
      <c r="AI46" s="402" t="s">
        <v>54</v>
      </c>
      <c r="AJ46" s="402" t="s">
        <v>54</v>
      </c>
      <c r="AK46" s="402" t="s">
        <v>54</v>
      </c>
      <c r="AL46" s="403" t="s">
        <v>54</v>
      </c>
      <c r="AM46" s="404" t="s">
        <v>54</v>
      </c>
    </row>
    <row r="47" spans="1:39" ht="15.75" customHeight="1" x14ac:dyDescent="0.3">
      <c r="A47" s="382"/>
      <c r="B47" s="383"/>
      <c r="C47" s="384" t="s">
        <v>40</v>
      </c>
      <c r="D47" s="385" t="str">
        <f>IF(Table_1[[#This Row],[SISÄLLÖN NIMI]]="","",1)</f>
        <v/>
      </c>
      <c r="E47" s="386"/>
      <c r="F47" s="386"/>
      <c r="G47" s="384" t="s">
        <v>54</v>
      </c>
      <c r="H47" s="387" t="s">
        <v>54</v>
      </c>
      <c r="I47" s="388" t="s">
        <v>54</v>
      </c>
      <c r="J47" s="389" t="s">
        <v>44</v>
      </c>
      <c r="K47" s="387" t="s">
        <v>54</v>
      </c>
      <c r="L47" s="390" t="s">
        <v>54</v>
      </c>
      <c r="M47" s="383"/>
      <c r="N47" s="391" t="s">
        <v>54</v>
      </c>
      <c r="O47" s="392"/>
      <c r="P47" s="383"/>
      <c r="Q47" s="383"/>
      <c r="R47" s="393"/>
      <c r="S47" s="417">
        <f>IF(Table_1[[#This Row],[Kesto (min) /tapaaminen]]&lt;1,0,(Table_1[[#This Row],[Sisältöjen määrä 
]]*Table_1[[#This Row],[Kesto (min) /tapaaminen]]*Table_1[[#This Row],[Tapaamis-kerrat /osallistuja]]))</f>
        <v>0</v>
      </c>
      <c r="T47" s="394" t="str">
        <f>IF(Table_1[[#This Row],[SISÄLLÖN NIMI]]="","",IF(Table_1[[#This Row],[Toteutuminen]]="Ei osallistujia",0,IF(Table_1[[#This Row],[Toteutuminen]]="Peruttu",0,1)))</f>
        <v/>
      </c>
      <c r="U47" s="395"/>
      <c r="V47" s="385"/>
      <c r="W47" s="413">
        <f>Table_1[[#This Row],[Kävijämäärä a) lapset]]+Table_1[[#This Row],[Kävijämäärä b) aikuiset]]</f>
        <v>0</v>
      </c>
      <c r="X47" s="413">
        <f>IF(Table_1[[#This Row],[Kokonaiskävijämäärä]]&lt;1,0,Table_1[[#This Row],[Kävijämäärä a) lapset]]*Table_1[[#This Row],[Tapaamis-kerrat /osallistuja]])</f>
        <v>0</v>
      </c>
      <c r="Y47" s="413">
        <f>IF(Table_1[[#This Row],[Kokonaiskävijämäärä]]&lt;1,0,Table_1[[#This Row],[Kävijämäärä b) aikuiset]]*Table_1[[#This Row],[Tapaamis-kerrat /osallistuja]])</f>
        <v>0</v>
      </c>
      <c r="Z47" s="413">
        <f>IF(Table_1[[#This Row],[Kokonaiskävijämäärä]]&lt;1,0,Table_1[[#This Row],[Kokonaiskävijämäärä]]*Table_1[[#This Row],[Tapaamis-kerrat /osallistuja]])</f>
        <v>0</v>
      </c>
      <c r="AA47" s="390" t="s">
        <v>54</v>
      </c>
      <c r="AB47" s="396"/>
      <c r="AC47" s="397"/>
      <c r="AD47" s="398" t="s">
        <v>54</v>
      </c>
      <c r="AE47" s="399" t="s">
        <v>54</v>
      </c>
      <c r="AF47" s="400" t="s">
        <v>54</v>
      </c>
      <c r="AG47" s="400" t="s">
        <v>54</v>
      </c>
      <c r="AH47" s="401" t="s">
        <v>53</v>
      </c>
      <c r="AI47" s="402" t="s">
        <v>54</v>
      </c>
      <c r="AJ47" s="402" t="s">
        <v>54</v>
      </c>
      <c r="AK47" s="402" t="s">
        <v>54</v>
      </c>
      <c r="AL47" s="403" t="s">
        <v>54</v>
      </c>
      <c r="AM47" s="404" t="s">
        <v>54</v>
      </c>
    </row>
    <row r="48" spans="1:39" ht="15.75" customHeight="1" x14ac:dyDescent="0.3">
      <c r="A48" s="382"/>
      <c r="B48" s="383"/>
      <c r="C48" s="384" t="s">
        <v>40</v>
      </c>
      <c r="D48" s="385" t="str">
        <f>IF(Table_1[[#This Row],[SISÄLLÖN NIMI]]="","",1)</f>
        <v/>
      </c>
      <c r="E48" s="386"/>
      <c r="F48" s="386"/>
      <c r="G48" s="384" t="s">
        <v>54</v>
      </c>
      <c r="H48" s="387" t="s">
        <v>54</v>
      </c>
      <c r="I48" s="388" t="s">
        <v>54</v>
      </c>
      <c r="J48" s="389" t="s">
        <v>44</v>
      </c>
      <c r="K48" s="387" t="s">
        <v>54</v>
      </c>
      <c r="L48" s="390" t="s">
        <v>54</v>
      </c>
      <c r="M48" s="383"/>
      <c r="N48" s="391" t="s">
        <v>54</v>
      </c>
      <c r="O48" s="392"/>
      <c r="P48" s="383"/>
      <c r="Q48" s="383"/>
      <c r="R48" s="393"/>
      <c r="S48" s="417">
        <f>IF(Table_1[[#This Row],[Kesto (min) /tapaaminen]]&lt;1,0,(Table_1[[#This Row],[Sisältöjen määrä 
]]*Table_1[[#This Row],[Kesto (min) /tapaaminen]]*Table_1[[#This Row],[Tapaamis-kerrat /osallistuja]]))</f>
        <v>0</v>
      </c>
      <c r="T48" s="394" t="str">
        <f>IF(Table_1[[#This Row],[SISÄLLÖN NIMI]]="","",IF(Table_1[[#This Row],[Toteutuminen]]="Ei osallistujia",0,IF(Table_1[[#This Row],[Toteutuminen]]="Peruttu",0,1)))</f>
        <v/>
      </c>
      <c r="U48" s="395"/>
      <c r="V48" s="385"/>
      <c r="W48" s="413">
        <f>Table_1[[#This Row],[Kävijämäärä a) lapset]]+Table_1[[#This Row],[Kävijämäärä b) aikuiset]]</f>
        <v>0</v>
      </c>
      <c r="X48" s="413">
        <f>IF(Table_1[[#This Row],[Kokonaiskävijämäärä]]&lt;1,0,Table_1[[#This Row],[Kävijämäärä a) lapset]]*Table_1[[#This Row],[Tapaamis-kerrat /osallistuja]])</f>
        <v>0</v>
      </c>
      <c r="Y48" s="413">
        <f>IF(Table_1[[#This Row],[Kokonaiskävijämäärä]]&lt;1,0,Table_1[[#This Row],[Kävijämäärä b) aikuiset]]*Table_1[[#This Row],[Tapaamis-kerrat /osallistuja]])</f>
        <v>0</v>
      </c>
      <c r="Z48" s="413">
        <f>IF(Table_1[[#This Row],[Kokonaiskävijämäärä]]&lt;1,0,Table_1[[#This Row],[Kokonaiskävijämäärä]]*Table_1[[#This Row],[Tapaamis-kerrat /osallistuja]])</f>
        <v>0</v>
      </c>
      <c r="AA48" s="390" t="s">
        <v>54</v>
      </c>
      <c r="AB48" s="396"/>
      <c r="AC48" s="397"/>
      <c r="AD48" s="398" t="s">
        <v>54</v>
      </c>
      <c r="AE48" s="399" t="s">
        <v>54</v>
      </c>
      <c r="AF48" s="400" t="s">
        <v>54</v>
      </c>
      <c r="AG48" s="400" t="s">
        <v>54</v>
      </c>
      <c r="AH48" s="401" t="s">
        <v>53</v>
      </c>
      <c r="AI48" s="402" t="s">
        <v>54</v>
      </c>
      <c r="AJ48" s="402" t="s">
        <v>54</v>
      </c>
      <c r="AK48" s="402" t="s">
        <v>54</v>
      </c>
      <c r="AL48" s="403" t="s">
        <v>54</v>
      </c>
      <c r="AM48" s="404" t="s">
        <v>54</v>
      </c>
    </row>
    <row r="49" spans="1:39" ht="15.75" customHeight="1" x14ac:dyDescent="0.3">
      <c r="A49" s="382"/>
      <c r="B49" s="383"/>
      <c r="C49" s="384" t="s">
        <v>40</v>
      </c>
      <c r="D49" s="385" t="str">
        <f>IF(Table_1[[#This Row],[SISÄLLÖN NIMI]]="","",1)</f>
        <v/>
      </c>
      <c r="E49" s="386"/>
      <c r="F49" s="386"/>
      <c r="G49" s="384" t="s">
        <v>54</v>
      </c>
      <c r="H49" s="387" t="s">
        <v>54</v>
      </c>
      <c r="I49" s="388" t="s">
        <v>54</v>
      </c>
      <c r="J49" s="389" t="s">
        <v>44</v>
      </c>
      <c r="K49" s="387" t="s">
        <v>54</v>
      </c>
      <c r="L49" s="390" t="s">
        <v>54</v>
      </c>
      <c r="M49" s="383"/>
      <c r="N49" s="391" t="s">
        <v>54</v>
      </c>
      <c r="O49" s="392"/>
      <c r="P49" s="383"/>
      <c r="Q49" s="383"/>
      <c r="R49" s="393"/>
      <c r="S49" s="417">
        <f>IF(Table_1[[#This Row],[Kesto (min) /tapaaminen]]&lt;1,0,(Table_1[[#This Row],[Sisältöjen määrä 
]]*Table_1[[#This Row],[Kesto (min) /tapaaminen]]*Table_1[[#This Row],[Tapaamis-kerrat /osallistuja]]))</f>
        <v>0</v>
      </c>
      <c r="T49" s="394" t="str">
        <f>IF(Table_1[[#This Row],[SISÄLLÖN NIMI]]="","",IF(Table_1[[#This Row],[Toteutuminen]]="Ei osallistujia",0,IF(Table_1[[#This Row],[Toteutuminen]]="Peruttu",0,1)))</f>
        <v/>
      </c>
      <c r="U49" s="395"/>
      <c r="V49" s="385"/>
      <c r="W49" s="413">
        <f>Table_1[[#This Row],[Kävijämäärä a) lapset]]+Table_1[[#This Row],[Kävijämäärä b) aikuiset]]</f>
        <v>0</v>
      </c>
      <c r="X49" s="413">
        <f>IF(Table_1[[#This Row],[Kokonaiskävijämäärä]]&lt;1,0,Table_1[[#This Row],[Kävijämäärä a) lapset]]*Table_1[[#This Row],[Tapaamis-kerrat /osallistuja]])</f>
        <v>0</v>
      </c>
      <c r="Y49" s="413">
        <f>IF(Table_1[[#This Row],[Kokonaiskävijämäärä]]&lt;1,0,Table_1[[#This Row],[Kävijämäärä b) aikuiset]]*Table_1[[#This Row],[Tapaamis-kerrat /osallistuja]])</f>
        <v>0</v>
      </c>
      <c r="Z49" s="413">
        <f>IF(Table_1[[#This Row],[Kokonaiskävijämäärä]]&lt;1,0,Table_1[[#This Row],[Kokonaiskävijämäärä]]*Table_1[[#This Row],[Tapaamis-kerrat /osallistuja]])</f>
        <v>0</v>
      </c>
      <c r="AA49" s="390" t="s">
        <v>54</v>
      </c>
      <c r="AB49" s="396"/>
      <c r="AC49" s="397"/>
      <c r="AD49" s="398" t="s">
        <v>54</v>
      </c>
      <c r="AE49" s="399" t="s">
        <v>54</v>
      </c>
      <c r="AF49" s="400" t="s">
        <v>54</v>
      </c>
      <c r="AG49" s="400" t="s">
        <v>54</v>
      </c>
      <c r="AH49" s="401" t="s">
        <v>53</v>
      </c>
      <c r="AI49" s="402" t="s">
        <v>54</v>
      </c>
      <c r="AJ49" s="402" t="s">
        <v>54</v>
      </c>
      <c r="AK49" s="402" t="s">
        <v>54</v>
      </c>
      <c r="AL49" s="403" t="s">
        <v>54</v>
      </c>
      <c r="AM49" s="404" t="s">
        <v>54</v>
      </c>
    </row>
    <row r="50" spans="1:39" ht="15.75" customHeight="1" x14ac:dyDescent="0.3">
      <c r="A50" s="382"/>
      <c r="B50" s="383"/>
      <c r="C50" s="384" t="s">
        <v>40</v>
      </c>
      <c r="D50" s="385" t="str">
        <f>IF(Table_1[[#This Row],[SISÄLLÖN NIMI]]="","",1)</f>
        <v/>
      </c>
      <c r="E50" s="386"/>
      <c r="F50" s="386"/>
      <c r="G50" s="384" t="s">
        <v>54</v>
      </c>
      <c r="H50" s="387" t="s">
        <v>54</v>
      </c>
      <c r="I50" s="388" t="s">
        <v>54</v>
      </c>
      <c r="J50" s="389" t="s">
        <v>44</v>
      </c>
      <c r="K50" s="387" t="s">
        <v>54</v>
      </c>
      <c r="L50" s="390" t="s">
        <v>54</v>
      </c>
      <c r="M50" s="383"/>
      <c r="N50" s="391" t="s">
        <v>54</v>
      </c>
      <c r="O50" s="392"/>
      <c r="P50" s="383"/>
      <c r="Q50" s="383"/>
      <c r="R50" s="393"/>
      <c r="S50" s="417">
        <f>IF(Table_1[[#This Row],[Kesto (min) /tapaaminen]]&lt;1,0,(Table_1[[#This Row],[Sisältöjen määrä 
]]*Table_1[[#This Row],[Kesto (min) /tapaaminen]]*Table_1[[#This Row],[Tapaamis-kerrat /osallistuja]]))</f>
        <v>0</v>
      </c>
      <c r="T50" s="394" t="str">
        <f>IF(Table_1[[#This Row],[SISÄLLÖN NIMI]]="","",IF(Table_1[[#This Row],[Toteutuminen]]="Ei osallistujia",0,IF(Table_1[[#This Row],[Toteutuminen]]="Peruttu",0,1)))</f>
        <v/>
      </c>
      <c r="U50" s="395"/>
      <c r="V50" s="385"/>
      <c r="W50" s="413">
        <f>Table_1[[#This Row],[Kävijämäärä a) lapset]]+Table_1[[#This Row],[Kävijämäärä b) aikuiset]]</f>
        <v>0</v>
      </c>
      <c r="X50" s="413">
        <f>IF(Table_1[[#This Row],[Kokonaiskävijämäärä]]&lt;1,0,Table_1[[#This Row],[Kävijämäärä a) lapset]]*Table_1[[#This Row],[Tapaamis-kerrat /osallistuja]])</f>
        <v>0</v>
      </c>
      <c r="Y50" s="413">
        <f>IF(Table_1[[#This Row],[Kokonaiskävijämäärä]]&lt;1,0,Table_1[[#This Row],[Kävijämäärä b) aikuiset]]*Table_1[[#This Row],[Tapaamis-kerrat /osallistuja]])</f>
        <v>0</v>
      </c>
      <c r="Z50" s="413">
        <f>IF(Table_1[[#This Row],[Kokonaiskävijämäärä]]&lt;1,0,Table_1[[#This Row],[Kokonaiskävijämäärä]]*Table_1[[#This Row],[Tapaamis-kerrat /osallistuja]])</f>
        <v>0</v>
      </c>
      <c r="AA50" s="390" t="s">
        <v>54</v>
      </c>
      <c r="AB50" s="396"/>
      <c r="AC50" s="397"/>
      <c r="AD50" s="398" t="s">
        <v>54</v>
      </c>
      <c r="AE50" s="399" t="s">
        <v>54</v>
      </c>
      <c r="AF50" s="400" t="s">
        <v>54</v>
      </c>
      <c r="AG50" s="400" t="s">
        <v>54</v>
      </c>
      <c r="AH50" s="401" t="s">
        <v>53</v>
      </c>
      <c r="AI50" s="402" t="s">
        <v>54</v>
      </c>
      <c r="AJ50" s="402" t="s">
        <v>54</v>
      </c>
      <c r="AK50" s="402" t="s">
        <v>54</v>
      </c>
      <c r="AL50" s="403" t="s">
        <v>54</v>
      </c>
      <c r="AM50" s="404" t="s">
        <v>54</v>
      </c>
    </row>
    <row r="51" spans="1:39" ht="15.75" customHeight="1" x14ac:dyDescent="0.3">
      <c r="A51" s="382"/>
      <c r="B51" s="383"/>
      <c r="C51" s="384" t="s">
        <v>40</v>
      </c>
      <c r="D51" s="385" t="str">
        <f>IF(Table_1[[#This Row],[SISÄLLÖN NIMI]]="","",1)</f>
        <v/>
      </c>
      <c r="E51" s="386"/>
      <c r="F51" s="386"/>
      <c r="G51" s="384" t="s">
        <v>54</v>
      </c>
      <c r="H51" s="387" t="s">
        <v>54</v>
      </c>
      <c r="I51" s="388" t="s">
        <v>54</v>
      </c>
      <c r="J51" s="389" t="s">
        <v>44</v>
      </c>
      <c r="K51" s="387" t="s">
        <v>54</v>
      </c>
      <c r="L51" s="390" t="s">
        <v>54</v>
      </c>
      <c r="M51" s="383"/>
      <c r="N51" s="391" t="s">
        <v>54</v>
      </c>
      <c r="O51" s="392"/>
      <c r="P51" s="383"/>
      <c r="Q51" s="383"/>
      <c r="R51" s="393"/>
      <c r="S51" s="417">
        <f>IF(Table_1[[#This Row],[Kesto (min) /tapaaminen]]&lt;1,0,(Table_1[[#This Row],[Sisältöjen määrä 
]]*Table_1[[#This Row],[Kesto (min) /tapaaminen]]*Table_1[[#This Row],[Tapaamis-kerrat /osallistuja]]))</f>
        <v>0</v>
      </c>
      <c r="T51" s="394" t="str">
        <f>IF(Table_1[[#This Row],[SISÄLLÖN NIMI]]="","",IF(Table_1[[#This Row],[Toteutuminen]]="Ei osallistujia",0,IF(Table_1[[#This Row],[Toteutuminen]]="Peruttu",0,1)))</f>
        <v/>
      </c>
      <c r="U51" s="395"/>
      <c r="V51" s="385"/>
      <c r="W51" s="413">
        <f>Table_1[[#This Row],[Kävijämäärä a) lapset]]+Table_1[[#This Row],[Kävijämäärä b) aikuiset]]</f>
        <v>0</v>
      </c>
      <c r="X51" s="413">
        <f>IF(Table_1[[#This Row],[Kokonaiskävijämäärä]]&lt;1,0,Table_1[[#This Row],[Kävijämäärä a) lapset]]*Table_1[[#This Row],[Tapaamis-kerrat /osallistuja]])</f>
        <v>0</v>
      </c>
      <c r="Y51" s="413">
        <f>IF(Table_1[[#This Row],[Kokonaiskävijämäärä]]&lt;1,0,Table_1[[#This Row],[Kävijämäärä b) aikuiset]]*Table_1[[#This Row],[Tapaamis-kerrat /osallistuja]])</f>
        <v>0</v>
      </c>
      <c r="Z51" s="413">
        <f>IF(Table_1[[#This Row],[Kokonaiskävijämäärä]]&lt;1,0,Table_1[[#This Row],[Kokonaiskävijämäärä]]*Table_1[[#This Row],[Tapaamis-kerrat /osallistuja]])</f>
        <v>0</v>
      </c>
      <c r="AA51" s="390" t="s">
        <v>54</v>
      </c>
      <c r="AB51" s="396"/>
      <c r="AC51" s="397"/>
      <c r="AD51" s="398" t="s">
        <v>54</v>
      </c>
      <c r="AE51" s="399" t="s">
        <v>54</v>
      </c>
      <c r="AF51" s="400" t="s">
        <v>54</v>
      </c>
      <c r="AG51" s="400" t="s">
        <v>54</v>
      </c>
      <c r="AH51" s="401" t="s">
        <v>53</v>
      </c>
      <c r="AI51" s="402" t="s">
        <v>54</v>
      </c>
      <c r="AJ51" s="402" t="s">
        <v>54</v>
      </c>
      <c r="AK51" s="402" t="s">
        <v>54</v>
      </c>
      <c r="AL51" s="403" t="s">
        <v>54</v>
      </c>
      <c r="AM51" s="404" t="s">
        <v>54</v>
      </c>
    </row>
    <row r="52" spans="1:39" ht="15.75" customHeight="1" x14ac:dyDescent="0.3">
      <c r="A52" s="382"/>
      <c r="B52" s="383"/>
      <c r="C52" s="384" t="s">
        <v>40</v>
      </c>
      <c r="D52" s="385" t="str">
        <f>IF(Table_1[[#This Row],[SISÄLLÖN NIMI]]="","",1)</f>
        <v/>
      </c>
      <c r="E52" s="386"/>
      <c r="F52" s="386"/>
      <c r="G52" s="384" t="s">
        <v>54</v>
      </c>
      <c r="H52" s="387" t="s">
        <v>54</v>
      </c>
      <c r="I52" s="388" t="s">
        <v>54</v>
      </c>
      <c r="J52" s="389" t="s">
        <v>44</v>
      </c>
      <c r="K52" s="387" t="s">
        <v>54</v>
      </c>
      <c r="L52" s="390" t="s">
        <v>54</v>
      </c>
      <c r="M52" s="383"/>
      <c r="N52" s="391" t="s">
        <v>54</v>
      </c>
      <c r="O52" s="392"/>
      <c r="P52" s="383"/>
      <c r="Q52" s="383"/>
      <c r="R52" s="393"/>
      <c r="S52" s="417">
        <f>IF(Table_1[[#This Row],[Kesto (min) /tapaaminen]]&lt;1,0,(Table_1[[#This Row],[Sisältöjen määrä 
]]*Table_1[[#This Row],[Kesto (min) /tapaaminen]]*Table_1[[#This Row],[Tapaamis-kerrat /osallistuja]]))</f>
        <v>0</v>
      </c>
      <c r="T52" s="394" t="str">
        <f>IF(Table_1[[#This Row],[SISÄLLÖN NIMI]]="","",IF(Table_1[[#This Row],[Toteutuminen]]="Ei osallistujia",0,IF(Table_1[[#This Row],[Toteutuminen]]="Peruttu",0,1)))</f>
        <v/>
      </c>
      <c r="U52" s="395"/>
      <c r="V52" s="385"/>
      <c r="W52" s="413">
        <f>Table_1[[#This Row],[Kävijämäärä a) lapset]]+Table_1[[#This Row],[Kävijämäärä b) aikuiset]]</f>
        <v>0</v>
      </c>
      <c r="X52" s="413">
        <f>IF(Table_1[[#This Row],[Kokonaiskävijämäärä]]&lt;1,0,Table_1[[#This Row],[Kävijämäärä a) lapset]]*Table_1[[#This Row],[Tapaamis-kerrat /osallistuja]])</f>
        <v>0</v>
      </c>
      <c r="Y52" s="413">
        <f>IF(Table_1[[#This Row],[Kokonaiskävijämäärä]]&lt;1,0,Table_1[[#This Row],[Kävijämäärä b) aikuiset]]*Table_1[[#This Row],[Tapaamis-kerrat /osallistuja]])</f>
        <v>0</v>
      </c>
      <c r="Z52" s="413">
        <f>IF(Table_1[[#This Row],[Kokonaiskävijämäärä]]&lt;1,0,Table_1[[#This Row],[Kokonaiskävijämäärä]]*Table_1[[#This Row],[Tapaamis-kerrat /osallistuja]])</f>
        <v>0</v>
      </c>
      <c r="AA52" s="390" t="s">
        <v>54</v>
      </c>
      <c r="AB52" s="396"/>
      <c r="AC52" s="397"/>
      <c r="AD52" s="398" t="s">
        <v>54</v>
      </c>
      <c r="AE52" s="399" t="s">
        <v>54</v>
      </c>
      <c r="AF52" s="400" t="s">
        <v>54</v>
      </c>
      <c r="AG52" s="400" t="s">
        <v>54</v>
      </c>
      <c r="AH52" s="401" t="s">
        <v>53</v>
      </c>
      <c r="AI52" s="402" t="s">
        <v>54</v>
      </c>
      <c r="AJ52" s="402" t="s">
        <v>54</v>
      </c>
      <c r="AK52" s="402" t="s">
        <v>54</v>
      </c>
      <c r="AL52" s="403" t="s">
        <v>54</v>
      </c>
      <c r="AM52" s="404" t="s">
        <v>54</v>
      </c>
    </row>
    <row r="53" spans="1:39" ht="15.75" customHeight="1" x14ac:dyDescent="0.3">
      <c r="A53" s="382"/>
      <c r="B53" s="383"/>
      <c r="C53" s="384" t="s">
        <v>40</v>
      </c>
      <c r="D53" s="385" t="str">
        <f>IF(Table_1[[#This Row],[SISÄLLÖN NIMI]]="","",1)</f>
        <v/>
      </c>
      <c r="E53" s="386"/>
      <c r="F53" s="386"/>
      <c r="G53" s="384" t="s">
        <v>54</v>
      </c>
      <c r="H53" s="387" t="s">
        <v>54</v>
      </c>
      <c r="I53" s="388" t="s">
        <v>54</v>
      </c>
      <c r="J53" s="389" t="s">
        <v>44</v>
      </c>
      <c r="K53" s="387" t="s">
        <v>54</v>
      </c>
      <c r="L53" s="390" t="s">
        <v>54</v>
      </c>
      <c r="M53" s="383"/>
      <c r="N53" s="391" t="s">
        <v>54</v>
      </c>
      <c r="O53" s="392"/>
      <c r="P53" s="383"/>
      <c r="Q53" s="383"/>
      <c r="R53" s="393"/>
      <c r="S53" s="417">
        <f>IF(Table_1[[#This Row],[Kesto (min) /tapaaminen]]&lt;1,0,(Table_1[[#This Row],[Sisältöjen määrä 
]]*Table_1[[#This Row],[Kesto (min) /tapaaminen]]*Table_1[[#This Row],[Tapaamis-kerrat /osallistuja]]))</f>
        <v>0</v>
      </c>
      <c r="T53" s="394" t="str">
        <f>IF(Table_1[[#This Row],[SISÄLLÖN NIMI]]="","",IF(Table_1[[#This Row],[Toteutuminen]]="Ei osallistujia",0,IF(Table_1[[#This Row],[Toteutuminen]]="Peruttu",0,1)))</f>
        <v/>
      </c>
      <c r="U53" s="395"/>
      <c r="V53" s="385"/>
      <c r="W53" s="413">
        <f>Table_1[[#This Row],[Kävijämäärä a) lapset]]+Table_1[[#This Row],[Kävijämäärä b) aikuiset]]</f>
        <v>0</v>
      </c>
      <c r="X53" s="413">
        <f>IF(Table_1[[#This Row],[Kokonaiskävijämäärä]]&lt;1,0,Table_1[[#This Row],[Kävijämäärä a) lapset]]*Table_1[[#This Row],[Tapaamis-kerrat /osallistuja]])</f>
        <v>0</v>
      </c>
      <c r="Y53" s="413">
        <f>IF(Table_1[[#This Row],[Kokonaiskävijämäärä]]&lt;1,0,Table_1[[#This Row],[Kävijämäärä b) aikuiset]]*Table_1[[#This Row],[Tapaamis-kerrat /osallistuja]])</f>
        <v>0</v>
      </c>
      <c r="Z53" s="413">
        <f>IF(Table_1[[#This Row],[Kokonaiskävijämäärä]]&lt;1,0,Table_1[[#This Row],[Kokonaiskävijämäärä]]*Table_1[[#This Row],[Tapaamis-kerrat /osallistuja]])</f>
        <v>0</v>
      </c>
      <c r="AA53" s="390" t="s">
        <v>54</v>
      </c>
      <c r="AB53" s="396"/>
      <c r="AC53" s="397"/>
      <c r="AD53" s="398" t="s">
        <v>54</v>
      </c>
      <c r="AE53" s="399" t="s">
        <v>54</v>
      </c>
      <c r="AF53" s="400" t="s">
        <v>54</v>
      </c>
      <c r="AG53" s="400" t="s">
        <v>54</v>
      </c>
      <c r="AH53" s="401" t="s">
        <v>53</v>
      </c>
      <c r="AI53" s="402" t="s">
        <v>54</v>
      </c>
      <c r="AJ53" s="402" t="s">
        <v>54</v>
      </c>
      <c r="AK53" s="402" t="s">
        <v>54</v>
      </c>
      <c r="AL53" s="403" t="s">
        <v>54</v>
      </c>
      <c r="AM53" s="404" t="s">
        <v>54</v>
      </c>
    </row>
    <row r="54" spans="1:39" ht="15.75" customHeight="1" x14ac:dyDescent="0.3">
      <c r="A54" s="382"/>
      <c r="B54" s="383"/>
      <c r="C54" s="384" t="s">
        <v>40</v>
      </c>
      <c r="D54" s="385" t="str">
        <f>IF(Table_1[[#This Row],[SISÄLLÖN NIMI]]="","",1)</f>
        <v/>
      </c>
      <c r="E54" s="386"/>
      <c r="F54" s="386"/>
      <c r="G54" s="384" t="s">
        <v>54</v>
      </c>
      <c r="H54" s="387" t="s">
        <v>54</v>
      </c>
      <c r="I54" s="388" t="s">
        <v>54</v>
      </c>
      <c r="J54" s="389" t="s">
        <v>44</v>
      </c>
      <c r="K54" s="387" t="s">
        <v>54</v>
      </c>
      <c r="L54" s="390" t="s">
        <v>54</v>
      </c>
      <c r="M54" s="383"/>
      <c r="N54" s="391" t="s">
        <v>54</v>
      </c>
      <c r="O54" s="392"/>
      <c r="P54" s="383"/>
      <c r="Q54" s="383"/>
      <c r="R54" s="393"/>
      <c r="S54" s="417">
        <f>IF(Table_1[[#This Row],[Kesto (min) /tapaaminen]]&lt;1,0,(Table_1[[#This Row],[Sisältöjen määrä 
]]*Table_1[[#This Row],[Kesto (min) /tapaaminen]]*Table_1[[#This Row],[Tapaamis-kerrat /osallistuja]]))</f>
        <v>0</v>
      </c>
      <c r="T54" s="394" t="str">
        <f>IF(Table_1[[#This Row],[SISÄLLÖN NIMI]]="","",IF(Table_1[[#This Row],[Toteutuminen]]="Ei osallistujia",0,IF(Table_1[[#This Row],[Toteutuminen]]="Peruttu",0,1)))</f>
        <v/>
      </c>
      <c r="U54" s="395"/>
      <c r="V54" s="385"/>
      <c r="W54" s="413">
        <f>Table_1[[#This Row],[Kävijämäärä a) lapset]]+Table_1[[#This Row],[Kävijämäärä b) aikuiset]]</f>
        <v>0</v>
      </c>
      <c r="X54" s="413">
        <f>IF(Table_1[[#This Row],[Kokonaiskävijämäärä]]&lt;1,0,Table_1[[#This Row],[Kävijämäärä a) lapset]]*Table_1[[#This Row],[Tapaamis-kerrat /osallistuja]])</f>
        <v>0</v>
      </c>
      <c r="Y54" s="413">
        <f>IF(Table_1[[#This Row],[Kokonaiskävijämäärä]]&lt;1,0,Table_1[[#This Row],[Kävijämäärä b) aikuiset]]*Table_1[[#This Row],[Tapaamis-kerrat /osallistuja]])</f>
        <v>0</v>
      </c>
      <c r="Z54" s="413">
        <f>IF(Table_1[[#This Row],[Kokonaiskävijämäärä]]&lt;1,0,Table_1[[#This Row],[Kokonaiskävijämäärä]]*Table_1[[#This Row],[Tapaamis-kerrat /osallistuja]])</f>
        <v>0</v>
      </c>
      <c r="AA54" s="390" t="s">
        <v>54</v>
      </c>
      <c r="AB54" s="396"/>
      <c r="AC54" s="397"/>
      <c r="AD54" s="398" t="s">
        <v>54</v>
      </c>
      <c r="AE54" s="399" t="s">
        <v>54</v>
      </c>
      <c r="AF54" s="400" t="s">
        <v>54</v>
      </c>
      <c r="AG54" s="400" t="s">
        <v>54</v>
      </c>
      <c r="AH54" s="401" t="s">
        <v>53</v>
      </c>
      <c r="AI54" s="402" t="s">
        <v>54</v>
      </c>
      <c r="AJ54" s="402" t="s">
        <v>54</v>
      </c>
      <c r="AK54" s="402" t="s">
        <v>54</v>
      </c>
      <c r="AL54" s="403" t="s">
        <v>54</v>
      </c>
      <c r="AM54" s="404" t="s">
        <v>54</v>
      </c>
    </row>
    <row r="55" spans="1:39" ht="15.75" customHeight="1" x14ac:dyDescent="0.3">
      <c r="A55" s="382"/>
      <c r="B55" s="383"/>
      <c r="C55" s="384" t="s">
        <v>40</v>
      </c>
      <c r="D55" s="385" t="str">
        <f>IF(Table_1[[#This Row],[SISÄLLÖN NIMI]]="","",1)</f>
        <v/>
      </c>
      <c r="E55" s="386"/>
      <c r="F55" s="386"/>
      <c r="G55" s="384" t="s">
        <v>54</v>
      </c>
      <c r="H55" s="387" t="s">
        <v>54</v>
      </c>
      <c r="I55" s="388" t="s">
        <v>54</v>
      </c>
      <c r="J55" s="389" t="s">
        <v>44</v>
      </c>
      <c r="K55" s="387" t="s">
        <v>54</v>
      </c>
      <c r="L55" s="390" t="s">
        <v>54</v>
      </c>
      <c r="M55" s="383"/>
      <c r="N55" s="391" t="s">
        <v>54</v>
      </c>
      <c r="O55" s="392"/>
      <c r="P55" s="383"/>
      <c r="Q55" s="383"/>
      <c r="R55" s="393"/>
      <c r="S55" s="417">
        <f>IF(Table_1[[#This Row],[Kesto (min) /tapaaminen]]&lt;1,0,(Table_1[[#This Row],[Sisältöjen määrä 
]]*Table_1[[#This Row],[Kesto (min) /tapaaminen]]*Table_1[[#This Row],[Tapaamis-kerrat /osallistuja]]))</f>
        <v>0</v>
      </c>
      <c r="T55" s="394" t="str">
        <f>IF(Table_1[[#This Row],[SISÄLLÖN NIMI]]="","",IF(Table_1[[#This Row],[Toteutuminen]]="Ei osallistujia",0,IF(Table_1[[#This Row],[Toteutuminen]]="Peruttu",0,1)))</f>
        <v/>
      </c>
      <c r="U55" s="395"/>
      <c r="V55" s="385"/>
      <c r="W55" s="413">
        <f>Table_1[[#This Row],[Kävijämäärä a) lapset]]+Table_1[[#This Row],[Kävijämäärä b) aikuiset]]</f>
        <v>0</v>
      </c>
      <c r="X55" s="413">
        <f>IF(Table_1[[#This Row],[Kokonaiskävijämäärä]]&lt;1,0,Table_1[[#This Row],[Kävijämäärä a) lapset]]*Table_1[[#This Row],[Tapaamis-kerrat /osallistuja]])</f>
        <v>0</v>
      </c>
      <c r="Y55" s="413">
        <f>IF(Table_1[[#This Row],[Kokonaiskävijämäärä]]&lt;1,0,Table_1[[#This Row],[Kävijämäärä b) aikuiset]]*Table_1[[#This Row],[Tapaamis-kerrat /osallistuja]])</f>
        <v>0</v>
      </c>
      <c r="Z55" s="413">
        <f>IF(Table_1[[#This Row],[Kokonaiskävijämäärä]]&lt;1,0,Table_1[[#This Row],[Kokonaiskävijämäärä]]*Table_1[[#This Row],[Tapaamis-kerrat /osallistuja]])</f>
        <v>0</v>
      </c>
      <c r="AA55" s="390" t="s">
        <v>54</v>
      </c>
      <c r="AB55" s="396"/>
      <c r="AC55" s="397"/>
      <c r="AD55" s="398" t="s">
        <v>54</v>
      </c>
      <c r="AE55" s="399" t="s">
        <v>54</v>
      </c>
      <c r="AF55" s="400" t="s">
        <v>54</v>
      </c>
      <c r="AG55" s="400" t="s">
        <v>54</v>
      </c>
      <c r="AH55" s="401" t="s">
        <v>53</v>
      </c>
      <c r="AI55" s="402" t="s">
        <v>54</v>
      </c>
      <c r="AJ55" s="402" t="s">
        <v>54</v>
      </c>
      <c r="AK55" s="402" t="s">
        <v>54</v>
      </c>
      <c r="AL55" s="403" t="s">
        <v>54</v>
      </c>
      <c r="AM55" s="404" t="s">
        <v>54</v>
      </c>
    </row>
    <row r="56" spans="1:39" ht="15.75" customHeight="1" x14ac:dyDescent="0.3">
      <c r="A56" s="382"/>
      <c r="B56" s="383"/>
      <c r="C56" s="384" t="s">
        <v>40</v>
      </c>
      <c r="D56" s="385" t="str">
        <f>IF(Table_1[[#This Row],[SISÄLLÖN NIMI]]="","",1)</f>
        <v/>
      </c>
      <c r="E56" s="386"/>
      <c r="F56" s="386"/>
      <c r="G56" s="384" t="s">
        <v>54</v>
      </c>
      <c r="H56" s="387" t="s">
        <v>54</v>
      </c>
      <c r="I56" s="388" t="s">
        <v>54</v>
      </c>
      <c r="J56" s="389" t="s">
        <v>44</v>
      </c>
      <c r="K56" s="387" t="s">
        <v>54</v>
      </c>
      <c r="L56" s="390" t="s">
        <v>54</v>
      </c>
      <c r="M56" s="383"/>
      <c r="N56" s="391" t="s">
        <v>54</v>
      </c>
      <c r="O56" s="392"/>
      <c r="P56" s="383"/>
      <c r="Q56" s="383"/>
      <c r="R56" s="393"/>
      <c r="S56" s="417">
        <f>IF(Table_1[[#This Row],[Kesto (min) /tapaaminen]]&lt;1,0,(Table_1[[#This Row],[Sisältöjen määrä 
]]*Table_1[[#This Row],[Kesto (min) /tapaaminen]]*Table_1[[#This Row],[Tapaamis-kerrat /osallistuja]]))</f>
        <v>0</v>
      </c>
      <c r="T56" s="394" t="str">
        <f>IF(Table_1[[#This Row],[SISÄLLÖN NIMI]]="","",IF(Table_1[[#This Row],[Toteutuminen]]="Ei osallistujia",0,IF(Table_1[[#This Row],[Toteutuminen]]="Peruttu",0,1)))</f>
        <v/>
      </c>
      <c r="U56" s="395"/>
      <c r="V56" s="385"/>
      <c r="W56" s="413">
        <f>Table_1[[#This Row],[Kävijämäärä a) lapset]]+Table_1[[#This Row],[Kävijämäärä b) aikuiset]]</f>
        <v>0</v>
      </c>
      <c r="X56" s="413">
        <f>IF(Table_1[[#This Row],[Kokonaiskävijämäärä]]&lt;1,0,Table_1[[#This Row],[Kävijämäärä a) lapset]]*Table_1[[#This Row],[Tapaamis-kerrat /osallistuja]])</f>
        <v>0</v>
      </c>
      <c r="Y56" s="413">
        <f>IF(Table_1[[#This Row],[Kokonaiskävijämäärä]]&lt;1,0,Table_1[[#This Row],[Kävijämäärä b) aikuiset]]*Table_1[[#This Row],[Tapaamis-kerrat /osallistuja]])</f>
        <v>0</v>
      </c>
      <c r="Z56" s="413">
        <f>IF(Table_1[[#This Row],[Kokonaiskävijämäärä]]&lt;1,0,Table_1[[#This Row],[Kokonaiskävijämäärä]]*Table_1[[#This Row],[Tapaamis-kerrat /osallistuja]])</f>
        <v>0</v>
      </c>
      <c r="AA56" s="390" t="s">
        <v>54</v>
      </c>
      <c r="AB56" s="396"/>
      <c r="AC56" s="397"/>
      <c r="AD56" s="398" t="s">
        <v>54</v>
      </c>
      <c r="AE56" s="399" t="s">
        <v>54</v>
      </c>
      <c r="AF56" s="400" t="s">
        <v>54</v>
      </c>
      <c r="AG56" s="400" t="s">
        <v>54</v>
      </c>
      <c r="AH56" s="401" t="s">
        <v>53</v>
      </c>
      <c r="AI56" s="402" t="s">
        <v>54</v>
      </c>
      <c r="AJ56" s="402" t="s">
        <v>54</v>
      </c>
      <c r="AK56" s="402" t="s">
        <v>54</v>
      </c>
      <c r="AL56" s="403" t="s">
        <v>54</v>
      </c>
      <c r="AM56" s="404" t="s">
        <v>54</v>
      </c>
    </row>
    <row r="57" spans="1:39" ht="15.75" customHeight="1" x14ac:dyDescent="0.3">
      <c r="A57" s="382"/>
      <c r="B57" s="383"/>
      <c r="C57" s="384" t="s">
        <v>40</v>
      </c>
      <c r="D57" s="385" t="str">
        <f>IF(Table_1[[#This Row],[SISÄLLÖN NIMI]]="","",1)</f>
        <v/>
      </c>
      <c r="E57" s="386"/>
      <c r="F57" s="386"/>
      <c r="G57" s="384" t="s">
        <v>54</v>
      </c>
      <c r="H57" s="387" t="s">
        <v>54</v>
      </c>
      <c r="I57" s="388" t="s">
        <v>54</v>
      </c>
      <c r="J57" s="389" t="s">
        <v>44</v>
      </c>
      <c r="K57" s="387" t="s">
        <v>54</v>
      </c>
      <c r="L57" s="390" t="s">
        <v>54</v>
      </c>
      <c r="M57" s="383"/>
      <c r="N57" s="391" t="s">
        <v>54</v>
      </c>
      <c r="O57" s="392"/>
      <c r="P57" s="383"/>
      <c r="Q57" s="383"/>
      <c r="R57" s="393"/>
      <c r="S57" s="417">
        <f>IF(Table_1[[#This Row],[Kesto (min) /tapaaminen]]&lt;1,0,(Table_1[[#This Row],[Sisältöjen määrä 
]]*Table_1[[#This Row],[Kesto (min) /tapaaminen]]*Table_1[[#This Row],[Tapaamis-kerrat /osallistuja]]))</f>
        <v>0</v>
      </c>
      <c r="T57" s="394" t="str">
        <f>IF(Table_1[[#This Row],[SISÄLLÖN NIMI]]="","",IF(Table_1[[#This Row],[Toteutuminen]]="Ei osallistujia",0,IF(Table_1[[#This Row],[Toteutuminen]]="Peruttu",0,1)))</f>
        <v/>
      </c>
      <c r="U57" s="395"/>
      <c r="V57" s="385"/>
      <c r="W57" s="413">
        <f>Table_1[[#This Row],[Kävijämäärä a) lapset]]+Table_1[[#This Row],[Kävijämäärä b) aikuiset]]</f>
        <v>0</v>
      </c>
      <c r="X57" s="413">
        <f>IF(Table_1[[#This Row],[Kokonaiskävijämäärä]]&lt;1,0,Table_1[[#This Row],[Kävijämäärä a) lapset]]*Table_1[[#This Row],[Tapaamis-kerrat /osallistuja]])</f>
        <v>0</v>
      </c>
      <c r="Y57" s="413">
        <f>IF(Table_1[[#This Row],[Kokonaiskävijämäärä]]&lt;1,0,Table_1[[#This Row],[Kävijämäärä b) aikuiset]]*Table_1[[#This Row],[Tapaamis-kerrat /osallistuja]])</f>
        <v>0</v>
      </c>
      <c r="Z57" s="413">
        <f>IF(Table_1[[#This Row],[Kokonaiskävijämäärä]]&lt;1,0,Table_1[[#This Row],[Kokonaiskävijämäärä]]*Table_1[[#This Row],[Tapaamis-kerrat /osallistuja]])</f>
        <v>0</v>
      </c>
      <c r="AA57" s="390" t="s">
        <v>54</v>
      </c>
      <c r="AB57" s="396"/>
      <c r="AC57" s="397"/>
      <c r="AD57" s="398" t="s">
        <v>54</v>
      </c>
      <c r="AE57" s="399" t="s">
        <v>54</v>
      </c>
      <c r="AF57" s="400" t="s">
        <v>54</v>
      </c>
      <c r="AG57" s="400" t="s">
        <v>54</v>
      </c>
      <c r="AH57" s="401" t="s">
        <v>53</v>
      </c>
      <c r="AI57" s="402" t="s">
        <v>54</v>
      </c>
      <c r="AJ57" s="402" t="s">
        <v>54</v>
      </c>
      <c r="AK57" s="402" t="s">
        <v>54</v>
      </c>
      <c r="AL57" s="403" t="s">
        <v>54</v>
      </c>
      <c r="AM57" s="404" t="s">
        <v>54</v>
      </c>
    </row>
    <row r="58" spans="1:39" ht="15.75" customHeight="1" x14ac:dyDescent="0.3">
      <c r="A58" s="382"/>
      <c r="B58" s="383"/>
      <c r="C58" s="384" t="s">
        <v>40</v>
      </c>
      <c r="D58" s="385" t="str">
        <f>IF(Table_1[[#This Row],[SISÄLLÖN NIMI]]="","",1)</f>
        <v/>
      </c>
      <c r="E58" s="386"/>
      <c r="F58" s="386"/>
      <c r="G58" s="384" t="s">
        <v>54</v>
      </c>
      <c r="H58" s="387" t="s">
        <v>54</v>
      </c>
      <c r="I58" s="388" t="s">
        <v>54</v>
      </c>
      <c r="J58" s="389" t="s">
        <v>44</v>
      </c>
      <c r="K58" s="387" t="s">
        <v>54</v>
      </c>
      <c r="L58" s="390" t="s">
        <v>54</v>
      </c>
      <c r="M58" s="383"/>
      <c r="N58" s="391" t="s">
        <v>54</v>
      </c>
      <c r="O58" s="392"/>
      <c r="P58" s="383"/>
      <c r="Q58" s="383"/>
      <c r="R58" s="393"/>
      <c r="S58" s="417">
        <f>IF(Table_1[[#This Row],[Kesto (min) /tapaaminen]]&lt;1,0,(Table_1[[#This Row],[Sisältöjen määrä 
]]*Table_1[[#This Row],[Kesto (min) /tapaaminen]]*Table_1[[#This Row],[Tapaamis-kerrat /osallistuja]]))</f>
        <v>0</v>
      </c>
      <c r="T58" s="394" t="str">
        <f>IF(Table_1[[#This Row],[SISÄLLÖN NIMI]]="","",IF(Table_1[[#This Row],[Toteutuminen]]="Ei osallistujia",0,IF(Table_1[[#This Row],[Toteutuminen]]="Peruttu",0,1)))</f>
        <v/>
      </c>
      <c r="U58" s="395"/>
      <c r="V58" s="385"/>
      <c r="W58" s="413">
        <f>Table_1[[#This Row],[Kävijämäärä a) lapset]]+Table_1[[#This Row],[Kävijämäärä b) aikuiset]]</f>
        <v>0</v>
      </c>
      <c r="X58" s="413">
        <f>IF(Table_1[[#This Row],[Kokonaiskävijämäärä]]&lt;1,0,Table_1[[#This Row],[Kävijämäärä a) lapset]]*Table_1[[#This Row],[Tapaamis-kerrat /osallistuja]])</f>
        <v>0</v>
      </c>
      <c r="Y58" s="413">
        <f>IF(Table_1[[#This Row],[Kokonaiskävijämäärä]]&lt;1,0,Table_1[[#This Row],[Kävijämäärä b) aikuiset]]*Table_1[[#This Row],[Tapaamis-kerrat /osallistuja]])</f>
        <v>0</v>
      </c>
      <c r="Z58" s="413">
        <f>IF(Table_1[[#This Row],[Kokonaiskävijämäärä]]&lt;1,0,Table_1[[#This Row],[Kokonaiskävijämäärä]]*Table_1[[#This Row],[Tapaamis-kerrat /osallistuja]])</f>
        <v>0</v>
      </c>
      <c r="AA58" s="390" t="s">
        <v>54</v>
      </c>
      <c r="AB58" s="396"/>
      <c r="AC58" s="397"/>
      <c r="AD58" s="398" t="s">
        <v>54</v>
      </c>
      <c r="AE58" s="399" t="s">
        <v>54</v>
      </c>
      <c r="AF58" s="400" t="s">
        <v>54</v>
      </c>
      <c r="AG58" s="400" t="s">
        <v>54</v>
      </c>
      <c r="AH58" s="401" t="s">
        <v>53</v>
      </c>
      <c r="AI58" s="402" t="s">
        <v>54</v>
      </c>
      <c r="AJ58" s="402" t="s">
        <v>54</v>
      </c>
      <c r="AK58" s="402" t="s">
        <v>54</v>
      </c>
      <c r="AL58" s="403" t="s">
        <v>54</v>
      </c>
      <c r="AM58" s="404" t="s">
        <v>54</v>
      </c>
    </row>
    <row r="59" spans="1:39" ht="15.75" customHeight="1" x14ac:dyDescent="0.3">
      <c r="A59" s="382"/>
      <c r="B59" s="383"/>
      <c r="C59" s="384" t="s">
        <v>40</v>
      </c>
      <c r="D59" s="385" t="str">
        <f>IF(Table_1[[#This Row],[SISÄLLÖN NIMI]]="","",1)</f>
        <v/>
      </c>
      <c r="E59" s="386"/>
      <c r="F59" s="386"/>
      <c r="G59" s="384" t="s">
        <v>54</v>
      </c>
      <c r="H59" s="387" t="s">
        <v>54</v>
      </c>
      <c r="I59" s="388" t="s">
        <v>54</v>
      </c>
      <c r="J59" s="389" t="s">
        <v>44</v>
      </c>
      <c r="K59" s="387" t="s">
        <v>54</v>
      </c>
      <c r="L59" s="390" t="s">
        <v>54</v>
      </c>
      <c r="M59" s="383"/>
      <c r="N59" s="391" t="s">
        <v>54</v>
      </c>
      <c r="O59" s="392"/>
      <c r="P59" s="383"/>
      <c r="Q59" s="383"/>
      <c r="R59" s="393"/>
      <c r="S59" s="417">
        <f>IF(Table_1[[#This Row],[Kesto (min) /tapaaminen]]&lt;1,0,(Table_1[[#This Row],[Sisältöjen määrä 
]]*Table_1[[#This Row],[Kesto (min) /tapaaminen]]*Table_1[[#This Row],[Tapaamis-kerrat /osallistuja]]))</f>
        <v>0</v>
      </c>
      <c r="T59" s="394" t="str">
        <f>IF(Table_1[[#This Row],[SISÄLLÖN NIMI]]="","",IF(Table_1[[#This Row],[Toteutuminen]]="Ei osallistujia",0,IF(Table_1[[#This Row],[Toteutuminen]]="Peruttu",0,1)))</f>
        <v/>
      </c>
      <c r="U59" s="395"/>
      <c r="V59" s="385"/>
      <c r="W59" s="413">
        <f>Table_1[[#This Row],[Kävijämäärä a) lapset]]+Table_1[[#This Row],[Kävijämäärä b) aikuiset]]</f>
        <v>0</v>
      </c>
      <c r="X59" s="413">
        <f>IF(Table_1[[#This Row],[Kokonaiskävijämäärä]]&lt;1,0,Table_1[[#This Row],[Kävijämäärä a) lapset]]*Table_1[[#This Row],[Tapaamis-kerrat /osallistuja]])</f>
        <v>0</v>
      </c>
      <c r="Y59" s="413">
        <f>IF(Table_1[[#This Row],[Kokonaiskävijämäärä]]&lt;1,0,Table_1[[#This Row],[Kävijämäärä b) aikuiset]]*Table_1[[#This Row],[Tapaamis-kerrat /osallistuja]])</f>
        <v>0</v>
      </c>
      <c r="Z59" s="413">
        <f>IF(Table_1[[#This Row],[Kokonaiskävijämäärä]]&lt;1,0,Table_1[[#This Row],[Kokonaiskävijämäärä]]*Table_1[[#This Row],[Tapaamis-kerrat /osallistuja]])</f>
        <v>0</v>
      </c>
      <c r="AA59" s="390" t="s">
        <v>54</v>
      </c>
      <c r="AB59" s="396"/>
      <c r="AC59" s="397"/>
      <c r="AD59" s="398" t="s">
        <v>54</v>
      </c>
      <c r="AE59" s="399" t="s">
        <v>54</v>
      </c>
      <c r="AF59" s="400" t="s">
        <v>54</v>
      </c>
      <c r="AG59" s="400" t="s">
        <v>54</v>
      </c>
      <c r="AH59" s="401" t="s">
        <v>53</v>
      </c>
      <c r="AI59" s="402" t="s">
        <v>54</v>
      </c>
      <c r="AJ59" s="402" t="s">
        <v>54</v>
      </c>
      <c r="AK59" s="402" t="s">
        <v>54</v>
      </c>
      <c r="AL59" s="403" t="s">
        <v>54</v>
      </c>
      <c r="AM59" s="404" t="s">
        <v>54</v>
      </c>
    </row>
    <row r="60" spans="1:39" ht="15.75" customHeight="1" x14ac:dyDescent="0.3">
      <c r="A60" s="382"/>
      <c r="B60" s="383"/>
      <c r="C60" s="384" t="s">
        <v>40</v>
      </c>
      <c r="D60" s="385" t="str">
        <f>IF(Table_1[[#This Row],[SISÄLLÖN NIMI]]="","",1)</f>
        <v/>
      </c>
      <c r="E60" s="386"/>
      <c r="F60" s="386"/>
      <c r="G60" s="384" t="s">
        <v>54</v>
      </c>
      <c r="H60" s="387" t="s">
        <v>54</v>
      </c>
      <c r="I60" s="388" t="s">
        <v>54</v>
      </c>
      <c r="J60" s="389" t="s">
        <v>44</v>
      </c>
      <c r="K60" s="387" t="s">
        <v>54</v>
      </c>
      <c r="L60" s="390" t="s">
        <v>54</v>
      </c>
      <c r="M60" s="383"/>
      <c r="N60" s="391" t="s">
        <v>54</v>
      </c>
      <c r="O60" s="392"/>
      <c r="P60" s="383"/>
      <c r="Q60" s="383"/>
      <c r="R60" s="393"/>
      <c r="S60" s="417">
        <f>IF(Table_1[[#This Row],[Kesto (min) /tapaaminen]]&lt;1,0,(Table_1[[#This Row],[Sisältöjen määrä 
]]*Table_1[[#This Row],[Kesto (min) /tapaaminen]]*Table_1[[#This Row],[Tapaamis-kerrat /osallistuja]]))</f>
        <v>0</v>
      </c>
      <c r="T60" s="394" t="str">
        <f>IF(Table_1[[#This Row],[SISÄLLÖN NIMI]]="","",IF(Table_1[[#This Row],[Toteutuminen]]="Ei osallistujia",0,IF(Table_1[[#This Row],[Toteutuminen]]="Peruttu",0,1)))</f>
        <v/>
      </c>
      <c r="U60" s="395"/>
      <c r="V60" s="385"/>
      <c r="W60" s="413">
        <f>Table_1[[#This Row],[Kävijämäärä a) lapset]]+Table_1[[#This Row],[Kävijämäärä b) aikuiset]]</f>
        <v>0</v>
      </c>
      <c r="X60" s="413">
        <f>IF(Table_1[[#This Row],[Kokonaiskävijämäärä]]&lt;1,0,Table_1[[#This Row],[Kävijämäärä a) lapset]]*Table_1[[#This Row],[Tapaamis-kerrat /osallistuja]])</f>
        <v>0</v>
      </c>
      <c r="Y60" s="413">
        <f>IF(Table_1[[#This Row],[Kokonaiskävijämäärä]]&lt;1,0,Table_1[[#This Row],[Kävijämäärä b) aikuiset]]*Table_1[[#This Row],[Tapaamis-kerrat /osallistuja]])</f>
        <v>0</v>
      </c>
      <c r="Z60" s="413">
        <f>IF(Table_1[[#This Row],[Kokonaiskävijämäärä]]&lt;1,0,Table_1[[#This Row],[Kokonaiskävijämäärä]]*Table_1[[#This Row],[Tapaamis-kerrat /osallistuja]])</f>
        <v>0</v>
      </c>
      <c r="AA60" s="390" t="s">
        <v>54</v>
      </c>
      <c r="AB60" s="396"/>
      <c r="AC60" s="397"/>
      <c r="AD60" s="398" t="s">
        <v>54</v>
      </c>
      <c r="AE60" s="399" t="s">
        <v>54</v>
      </c>
      <c r="AF60" s="400" t="s">
        <v>54</v>
      </c>
      <c r="AG60" s="400" t="s">
        <v>54</v>
      </c>
      <c r="AH60" s="401" t="s">
        <v>53</v>
      </c>
      <c r="AI60" s="402" t="s">
        <v>54</v>
      </c>
      <c r="AJ60" s="402" t="s">
        <v>54</v>
      </c>
      <c r="AK60" s="402" t="s">
        <v>54</v>
      </c>
      <c r="AL60" s="403" t="s">
        <v>54</v>
      </c>
      <c r="AM60" s="404" t="s">
        <v>54</v>
      </c>
    </row>
    <row r="61" spans="1:39" ht="15.75" customHeight="1" x14ac:dyDescent="0.3">
      <c r="A61" s="382"/>
      <c r="B61" s="383"/>
      <c r="C61" s="384" t="s">
        <v>40</v>
      </c>
      <c r="D61" s="385" t="str">
        <f>IF(Table_1[[#This Row],[SISÄLLÖN NIMI]]="","",1)</f>
        <v/>
      </c>
      <c r="E61" s="386"/>
      <c r="F61" s="386"/>
      <c r="G61" s="384" t="s">
        <v>54</v>
      </c>
      <c r="H61" s="387" t="s">
        <v>54</v>
      </c>
      <c r="I61" s="388" t="s">
        <v>54</v>
      </c>
      <c r="J61" s="389" t="s">
        <v>44</v>
      </c>
      <c r="K61" s="387" t="s">
        <v>54</v>
      </c>
      <c r="L61" s="390" t="s">
        <v>54</v>
      </c>
      <c r="M61" s="383"/>
      <c r="N61" s="391" t="s">
        <v>54</v>
      </c>
      <c r="O61" s="392"/>
      <c r="P61" s="383"/>
      <c r="Q61" s="383"/>
      <c r="R61" s="393"/>
      <c r="S61" s="417">
        <f>IF(Table_1[[#This Row],[Kesto (min) /tapaaminen]]&lt;1,0,(Table_1[[#This Row],[Sisältöjen määrä 
]]*Table_1[[#This Row],[Kesto (min) /tapaaminen]]*Table_1[[#This Row],[Tapaamis-kerrat /osallistuja]]))</f>
        <v>0</v>
      </c>
      <c r="T61" s="394" t="str">
        <f>IF(Table_1[[#This Row],[SISÄLLÖN NIMI]]="","",IF(Table_1[[#This Row],[Toteutuminen]]="Ei osallistujia",0,IF(Table_1[[#This Row],[Toteutuminen]]="Peruttu",0,1)))</f>
        <v/>
      </c>
      <c r="U61" s="395"/>
      <c r="V61" s="385"/>
      <c r="W61" s="413">
        <f>Table_1[[#This Row],[Kävijämäärä a) lapset]]+Table_1[[#This Row],[Kävijämäärä b) aikuiset]]</f>
        <v>0</v>
      </c>
      <c r="X61" s="413">
        <f>IF(Table_1[[#This Row],[Kokonaiskävijämäärä]]&lt;1,0,Table_1[[#This Row],[Kävijämäärä a) lapset]]*Table_1[[#This Row],[Tapaamis-kerrat /osallistuja]])</f>
        <v>0</v>
      </c>
      <c r="Y61" s="413">
        <f>IF(Table_1[[#This Row],[Kokonaiskävijämäärä]]&lt;1,0,Table_1[[#This Row],[Kävijämäärä b) aikuiset]]*Table_1[[#This Row],[Tapaamis-kerrat /osallistuja]])</f>
        <v>0</v>
      </c>
      <c r="Z61" s="413">
        <f>IF(Table_1[[#This Row],[Kokonaiskävijämäärä]]&lt;1,0,Table_1[[#This Row],[Kokonaiskävijämäärä]]*Table_1[[#This Row],[Tapaamis-kerrat /osallistuja]])</f>
        <v>0</v>
      </c>
      <c r="AA61" s="390" t="s">
        <v>54</v>
      </c>
      <c r="AB61" s="396"/>
      <c r="AC61" s="397"/>
      <c r="AD61" s="398" t="s">
        <v>54</v>
      </c>
      <c r="AE61" s="399" t="s">
        <v>54</v>
      </c>
      <c r="AF61" s="400" t="s">
        <v>54</v>
      </c>
      <c r="AG61" s="400" t="s">
        <v>54</v>
      </c>
      <c r="AH61" s="401" t="s">
        <v>53</v>
      </c>
      <c r="AI61" s="402" t="s">
        <v>54</v>
      </c>
      <c r="AJ61" s="402" t="s">
        <v>54</v>
      </c>
      <c r="AK61" s="402" t="s">
        <v>54</v>
      </c>
      <c r="AL61" s="403" t="s">
        <v>54</v>
      </c>
      <c r="AM61" s="404" t="s">
        <v>54</v>
      </c>
    </row>
    <row r="62" spans="1:39" ht="15.75" customHeight="1" x14ac:dyDescent="0.3">
      <c r="A62" s="382"/>
      <c r="B62" s="383"/>
      <c r="C62" s="384" t="s">
        <v>40</v>
      </c>
      <c r="D62" s="385" t="str">
        <f>IF(Table_1[[#This Row],[SISÄLLÖN NIMI]]="","",1)</f>
        <v/>
      </c>
      <c r="E62" s="386"/>
      <c r="F62" s="386"/>
      <c r="G62" s="384" t="s">
        <v>54</v>
      </c>
      <c r="H62" s="387" t="s">
        <v>54</v>
      </c>
      <c r="I62" s="388" t="s">
        <v>54</v>
      </c>
      <c r="J62" s="389" t="s">
        <v>44</v>
      </c>
      <c r="K62" s="387" t="s">
        <v>54</v>
      </c>
      <c r="L62" s="390" t="s">
        <v>54</v>
      </c>
      <c r="M62" s="383"/>
      <c r="N62" s="391" t="s">
        <v>54</v>
      </c>
      <c r="O62" s="392"/>
      <c r="P62" s="383"/>
      <c r="Q62" s="383"/>
      <c r="R62" s="393"/>
      <c r="S62" s="417">
        <f>IF(Table_1[[#This Row],[Kesto (min) /tapaaminen]]&lt;1,0,(Table_1[[#This Row],[Sisältöjen määrä 
]]*Table_1[[#This Row],[Kesto (min) /tapaaminen]]*Table_1[[#This Row],[Tapaamis-kerrat /osallistuja]]))</f>
        <v>0</v>
      </c>
      <c r="T62" s="394" t="str">
        <f>IF(Table_1[[#This Row],[SISÄLLÖN NIMI]]="","",IF(Table_1[[#This Row],[Toteutuminen]]="Ei osallistujia",0,IF(Table_1[[#This Row],[Toteutuminen]]="Peruttu",0,1)))</f>
        <v/>
      </c>
      <c r="U62" s="395"/>
      <c r="V62" s="385"/>
      <c r="W62" s="413">
        <f>Table_1[[#This Row],[Kävijämäärä a) lapset]]+Table_1[[#This Row],[Kävijämäärä b) aikuiset]]</f>
        <v>0</v>
      </c>
      <c r="X62" s="413">
        <f>IF(Table_1[[#This Row],[Kokonaiskävijämäärä]]&lt;1,0,Table_1[[#This Row],[Kävijämäärä a) lapset]]*Table_1[[#This Row],[Tapaamis-kerrat /osallistuja]])</f>
        <v>0</v>
      </c>
      <c r="Y62" s="413">
        <f>IF(Table_1[[#This Row],[Kokonaiskävijämäärä]]&lt;1,0,Table_1[[#This Row],[Kävijämäärä b) aikuiset]]*Table_1[[#This Row],[Tapaamis-kerrat /osallistuja]])</f>
        <v>0</v>
      </c>
      <c r="Z62" s="413">
        <f>IF(Table_1[[#This Row],[Kokonaiskävijämäärä]]&lt;1,0,Table_1[[#This Row],[Kokonaiskävijämäärä]]*Table_1[[#This Row],[Tapaamis-kerrat /osallistuja]])</f>
        <v>0</v>
      </c>
      <c r="AA62" s="390" t="s">
        <v>54</v>
      </c>
      <c r="AB62" s="396"/>
      <c r="AC62" s="397"/>
      <c r="AD62" s="398" t="s">
        <v>54</v>
      </c>
      <c r="AE62" s="399" t="s">
        <v>54</v>
      </c>
      <c r="AF62" s="400" t="s">
        <v>54</v>
      </c>
      <c r="AG62" s="400" t="s">
        <v>54</v>
      </c>
      <c r="AH62" s="401" t="s">
        <v>53</v>
      </c>
      <c r="AI62" s="402" t="s">
        <v>54</v>
      </c>
      <c r="AJ62" s="402" t="s">
        <v>54</v>
      </c>
      <c r="AK62" s="402" t="s">
        <v>54</v>
      </c>
      <c r="AL62" s="403" t="s">
        <v>54</v>
      </c>
      <c r="AM62" s="404" t="s">
        <v>54</v>
      </c>
    </row>
    <row r="63" spans="1:39" ht="15.75" customHeight="1" x14ac:dyDescent="0.3">
      <c r="A63" s="382"/>
      <c r="B63" s="383"/>
      <c r="C63" s="384" t="s">
        <v>40</v>
      </c>
      <c r="D63" s="385" t="str">
        <f>IF(Table_1[[#This Row],[SISÄLLÖN NIMI]]="","",1)</f>
        <v/>
      </c>
      <c r="E63" s="386"/>
      <c r="F63" s="386"/>
      <c r="G63" s="384" t="s">
        <v>54</v>
      </c>
      <c r="H63" s="387" t="s">
        <v>54</v>
      </c>
      <c r="I63" s="388" t="s">
        <v>54</v>
      </c>
      <c r="J63" s="389" t="s">
        <v>44</v>
      </c>
      <c r="K63" s="387" t="s">
        <v>54</v>
      </c>
      <c r="L63" s="390" t="s">
        <v>54</v>
      </c>
      <c r="M63" s="383"/>
      <c r="N63" s="391" t="s">
        <v>54</v>
      </c>
      <c r="O63" s="392"/>
      <c r="P63" s="383"/>
      <c r="Q63" s="383"/>
      <c r="R63" s="393"/>
      <c r="S63" s="417">
        <f>IF(Table_1[[#This Row],[Kesto (min) /tapaaminen]]&lt;1,0,(Table_1[[#This Row],[Sisältöjen määrä 
]]*Table_1[[#This Row],[Kesto (min) /tapaaminen]]*Table_1[[#This Row],[Tapaamis-kerrat /osallistuja]]))</f>
        <v>0</v>
      </c>
      <c r="T63" s="394" t="str">
        <f>IF(Table_1[[#This Row],[SISÄLLÖN NIMI]]="","",IF(Table_1[[#This Row],[Toteutuminen]]="Ei osallistujia",0,IF(Table_1[[#This Row],[Toteutuminen]]="Peruttu",0,1)))</f>
        <v/>
      </c>
      <c r="U63" s="395"/>
      <c r="V63" s="385"/>
      <c r="W63" s="413">
        <f>Table_1[[#This Row],[Kävijämäärä a) lapset]]+Table_1[[#This Row],[Kävijämäärä b) aikuiset]]</f>
        <v>0</v>
      </c>
      <c r="X63" s="413">
        <f>IF(Table_1[[#This Row],[Kokonaiskävijämäärä]]&lt;1,0,Table_1[[#This Row],[Kävijämäärä a) lapset]]*Table_1[[#This Row],[Tapaamis-kerrat /osallistuja]])</f>
        <v>0</v>
      </c>
      <c r="Y63" s="413">
        <f>IF(Table_1[[#This Row],[Kokonaiskävijämäärä]]&lt;1,0,Table_1[[#This Row],[Kävijämäärä b) aikuiset]]*Table_1[[#This Row],[Tapaamis-kerrat /osallistuja]])</f>
        <v>0</v>
      </c>
      <c r="Z63" s="413">
        <f>IF(Table_1[[#This Row],[Kokonaiskävijämäärä]]&lt;1,0,Table_1[[#This Row],[Kokonaiskävijämäärä]]*Table_1[[#This Row],[Tapaamis-kerrat /osallistuja]])</f>
        <v>0</v>
      </c>
      <c r="AA63" s="390" t="s">
        <v>54</v>
      </c>
      <c r="AB63" s="396"/>
      <c r="AC63" s="397"/>
      <c r="AD63" s="398" t="s">
        <v>54</v>
      </c>
      <c r="AE63" s="399" t="s">
        <v>54</v>
      </c>
      <c r="AF63" s="400" t="s">
        <v>54</v>
      </c>
      <c r="AG63" s="400" t="s">
        <v>54</v>
      </c>
      <c r="AH63" s="401" t="s">
        <v>53</v>
      </c>
      <c r="AI63" s="402" t="s">
        <v>54</v>
      </c>
      <c r="AJ63" s="402" t="s">
        <v>54</v>
      </c>
      <c r="AK63" s="402" t="s">
        <v>54</v>
      </c>
      <c r="AL63" s="403" t="s">
        <v>54</v>
      </c>
      <c r="AM63" s="404" t="s">
        <v>54</v>
      </c>
    </row>
    <row r="64" spans="1:39" ht="15.75" customHeight="1" x14ac:dyDescent="0.3">
      <c r="A64" s="382"/>
      <c r="B64" s="383"/>
      <c r="C64" s="384" t="s">
        <v>40</v>
      </c>
      <c r="D64" s="385" t="str">
        <f>IF(Table_1[[#This Row],[SISÄLLÖN NIMI]]="","",1)</f>
        <v/>
      </c>
      <c r="E64" s="386"/>
      <c r="F64" s="386"/>
      <c r="G64" s="384" t="s">
        <v>54</v>
      </c>
      <c r="H64" s="387" t="s">
        <v>54</v>
      </c>
      <c r="I64" s="388" t="s">
        <v>54</v>
      </c>
      <c r="J64" s="389" t="s">
        <v>44</v>
      </c>
      <c r="K64" s="387" t="s">
        <v>54</v>
      </c>
      <c r="L64" s="390" t="s">
        <v>54</v>
      </c>
      <c r="M64" s="383"/>
      <c r="N64" s="391" t="s">
        <v>54</v>
      </c>
      <c r="O64" s="392"/>
      <c r="P64" s="383"/>
      <c r="Q64" s="383"/>
      <c r="R64" s="393"/>
      <c r="S64" s="417">
        <f>IF(Table_1[[#This Row],[Kesto (min) /tapaaminen]]&lt;1,0,(Table_1[[#This Row],[Sisältöjen määrä 
]]*Table_1[[#This Row],[Kesto (min) /tapaaminen]]*Table_1[[#This Row],[Tapaamis-kerrat /osallistuja]]))</f>
        <v>0</v>
      </c>
      <c r="T64" s="394" t="str">
        <f>IF(Table_1[[#This Row],[SISÄLLÖN NIMI]]="","",IF(Table_1[[#This Row],[Toteutuminen]]="Ei osallistujia",0,IF(Table_1[[#This Row],[Toteutuminen]]="Peruttu",0,1)))</f>
        <v/>
      </c>
      <c r="U64" s="395"/>
      <c r="V64" s="385"/>
      <c r="W64" s="413">
        <f>Table_1[[#This Row],[Kävijämäärä a) lapset]]+Table_1[[#This Row],[Kävijämäärä b) aikuiset]]</f>
        <v>0</v>
      </c>
      <c r="X64" s="413">
        <f>IF(Table_1[[#This Row],[Kokonaiskävijämäärä]]&lt;1,0,Table_1[[#This Row],[Kävijämäärä a) lapset]]*Table_1[[#This Row],[Tapaamis-kerrat /osallistuja]])</f>
        <v>0</v>
      </c>
      <c r="Y64" s="413">
        <f>IF(Table_1[[#This Row],[Kokonaiskävijämäärä]]&lt;1,0,Table_1[[#This Row],[Kävijämäärä b) aikuiset]]*Table_1[[#This Row],[Tapaamis-kerrat /osallistuja]])</f>
        <v>0</v>
      </c>
      <c r="Z64" s="413">
        <f>IF(Table_1[[#This Row],[Kokonaiskävijämäärä]]&lt;1,0,Table_1[[#This Row],[Kokonaiskävijämäärä]]*Table_1[[#This Row],[Tapaamis-kerrat /osallistuja]])</f>
        <v>0</v>
      </c>
      <c r="AA64" s="390" t="s">
        <v>54</v>
      </c>
      <c r="AB64" s="396"/>
      <c r="AC64" s="397"/>
      <c r="AD64" s="398" t="s">
        <v>54</v>
      </c>
      <c r="AE64" s="399" t="s">
        <v>54</v>
      </c>
      <c r="AF64" s="400" t="s">
        <v>54</v>
      </c>
      <c r="AG64" s="400" t="s">
        <v>54</v>
      </c>
      <c r="AH64" s="401" t="s">
        <v>53</v>
      </c>
      <c r="AI64" s="402" t="s">
        <v>54</v>
      </c>
      <c r="AJ64" s="402" t="s">
        <v>54</v>
      </c>
      <c r="AK64" s="402" t="s">
        <v>54</v>
      </c>
      <c r="AL64" s="403" t="s">
        <v>54</v>
      </c>
      <c r="AM64" s="404" t="s">
        <v>54</v>
      </c>
    </row>
    <row r="65" spans="1:39" ht="15.75" customHeight="1" x14ac:dyDescent="0.3">
      <c r="A65" s="382"/>
      <c r="B65" s="383"/>
      <c r="C65" s="384" t="s">
        <v>40</v>
      </c>
      <c r="D65" s="385" t="str">
        <f>IF(Table_1[[#This Row],[SISÄLLÖN NIMI]]="","",1)</f>
        <v/>
      </c>
      <c r="E65" s="386"/>
      <c r="F65" s="386"/>
      <c r="G65" s="384" t="s">
        <v>54</v>
      </c>
      <c r="H65" s="387" t="s">
        <v>54</v>
      </c>
      <c r="I65" s="388" t="s">
        <v>54</v>
      </c>
      <c r="J65" s="389" t="s">
        <v>44</v>
      </c>
      <c r="K65" s="387" t="s">
        <v>54</v>
      </c>
      <c r="L65" s="390" t="s">
        <v>54</v>
      </c>
      <c r="M65" s="383"/>
      <c r="N65" s="391" t="s">
        <v>54</v>
      </c>
      <c r="O65" s="392"/>
      <c r="P65" s="383"/>
      <c r="Q65" s="383"/>
      <c r="R65" s="393"/>
      <c r="S65" s="417">
        <f>IF(Table_1[[#This Row],[Kesto (min) /tapaaminen]]&lt;1,0,(Table_1[[#This Row],[Sisältöjen määrä 
]]*Table_1[[#This Row],[Kesto (min) /tapaaminen]]*Table_1[[#This Row],[Tapaamis-kerrat /osallistuja]]))</f>
        <v>0</v>
      </c>
      <c r="T65" s="394" t="str">
        <f>IF(Table_1[[#This Row],[SISÄLLÖN NIMI]]="","",IF(Table_1[[#This Row],[Toteutuminen]]="Ei osallistujia",0,IF(Table_1[[#This Row],[Toteutuminen]]="Peruttu",0,1)))</f>
        <v/>
      </c>
      <c r="U65" s="395"/>
      <c r="V65" s="385"/>
      <c r="W65" s="413">
        <f>Table_1[[#This Row],[Kävijämäärä a) lapset]]+Table_1[[#This Row],[Kävijämäärä b) aikuiset]]</f>
        <v>0</v>
      </c>
      <c r="X65" s="413">
        <f>IF(Table_1[[#This Row],[Kokonaiskävijämäärä]]&lt;1,0,Table_1[[#This Row],[Kävijämäärä a) lapset]]*Table_1[[#This Row],[Tapaamis-kerrat /osallistuja]])</f>
        <v>0</v>
      </c>
      <c r="Y65" s="413">
        <f>IF(Table_1[[#This Row],[Kokonaiskävijämäärä]]&lt;1,0,Table_1[[#This Row],[Kävijämäärä b) aikuiset]]*Table_1[[#This Row],[Tapaamis-kerrat /osallistuja]])</f>
        <v>0</v>
      </c>
      <c r="Z65" s="413">
        <f>IF(Table_1[[#This Row],[Kokonaiskävijämäärä]]&lt;1,0,Table_1[[#This Row],[Kokonaiskävijämäärä]]*Table_1[[#This Row],[Tapaamis-kerrat /osallistuja]])</f>
        <v>0</v>
      </c>
      <c r="AA65" s="390" t="s">
        <v>54</v>
      </c>
      <c r="AB65" s="396"/>
      <c r="AC65" s="397"/>
      <c r="AD65" s="398" t="s">
        <v>54</v>
      </c>
      <c r="AE65" s="399" t="s">
        <v>54</v>
      </c>
      <c r="AF65" s="400" t="s">
        <v>54</v>
      </c>
      <c r="AG65" s="400" t="s">
        <v>54</v>
      </c>
      <c r="AH65" s="401" t="s">
        <v>53</v>
      </c>
      <c r="AI65" s="402" t="s">
        <v>54</v>
      </c>
      <c r="AJ65" s="402" t="s">
        <v>54</v>
      </c>
      <c r="AK65" s="402" t="s">
        <v>54</v>
      </c>
      <c r="AL65" s="403" t="s">
        <v>54</v>
      </c>
      <c r="AM65" s="404" t="s">
        <v>54</v>
      </c>
    </row>
    <row r="66" spans="1:39" ht="15.75" customHeight="1" x14ac:dyDescent="0.3">
      <c r="A66" s="382"/>
      <c r="B66" s="383"/>
      <c r="C66" s="384" t="s">
        <v>40</v>
      </c>
      <c r="D66" s="385" t="str">
        <f>IF(Table_1[[#This Row],[SISÄLLÖN NIMI]]="","",1)</f>
        <v/>
      </c>
      <c r="E66" s="386"/>
      <c r="F66" s="386"/>
      <c r="G66" s="384" t="s">
        <v>54</v>
      </c>
      <c r="H66" s="387" t="s">
        <v>54</v>
      </c>
      <c r="I66" s="388" t="s">
        <v>54</v>
      </c>
      <c r="J66" s="389" t="s">
        <v>44</v>
      </c>
      <c r="K66" s="387" t="s">
        <v>54</v>
      </c>
      <c r="L66" s="390" t="s">
        <v>54</v>
      </c>
      <c r="M66" s="383"/>
      <c r="N66" s="391" t="s">
        <v>54</v>
      </c>
      <c r="O66" s="392"/>
      <c r="P66" s="383"/>
      <c r="Q66" s="383"/>
      <c r="R66" s="393"/>
      <c r="S66" s="417">
        <f>IF(Table_1[[#This Row],[Kesto (min) /tapaaminen]]&lt;1,0,(Table_1[[#This Row],[Sisältöjen määrä 
]]*Table_1[[#This Row],[Kesto (min) /tapaaminen]]*Table_1[[#This Row],[Tapaamis-kerrat /osallistuja]]))</f>
        <v>0</v>
      </c>
      <c r="T66" s="394" t="str">
        <f>IF(Table_1[[#This Row],[SISÄLLÖN NIMI]]="","",IF(Table_1[[#This Row],[Toteutuminen]]="Ei osallistujia",0,IF(Table_1[[#This Row],[Toteutuminen]]="Peruttu",0,1)))</f>
        <v/>
      </c>
      <c r="U66" s="395"/>
      <c r="V66" s="385"/>
      <c r="W66" s="413">
        <f>Table_1[[#This Row],[Kävijämäärä a) lapset]]+Table_1[[#This Row],[Kävijämäärä b) aikuiset]]</f>
        <v>0</v>
      </c>
      <c r="X66" s="413">
        <f>IF(Table_1[[#This Row],[Kokonaiskävijämäärä]]&lt;1,0,Table_1[[#This Row],[Kävijämäärä a) lapset]]*Table_1[[#This Row],[Tapaamis-kerrat /osallistuja]])</f>
        <v>0</v>
      </c>
      <c r="Y66" s="413">
        <f>IF(Table_1[[#This Row],[Kokonaiskävijämäärä]]&lt;1,0,Table_1[[#This Row],[Kävijämäärä b) aikuiset]]*Table_1[[#This Row],[Tapaamis-kerrat /osallistuja]])</f>
        <v>0</v>
      </c>
      <c r="Z66" s="413">
        <f>IF(Table_1[[#This Row],[Kokonaiskävijämäärä]]&lt;1,0,Table_1[[#This Row],[Kokonaiskävijämäärä]]*Table_1[[#This Row],[Tapaamis-kerrat /osallistuja]])</f>
        <v>0</v>
      </c>
      <c r="AA66" s="390" t="s">
        <v>54</v>
      </c>
      <c r="AB66" s="396"/>
      <c r="AC66" s="397"/>
      <c r="AD66" s="398" t="s">
        <v>54</v>
      </c>
      <c r="AE66" s="399" t="s">
        <v>54</v>
      </c>
      <c r="AF66" s="400" t="s">
        <v>54</v>
      </c>
      <c r="AG66" s="400" t="s">
        <v>54</v>
      </c>
      <c r="AH66" s="401" t="s">
        <v>53</v>
      </c>
      <c r="AI66" s="402" t="s">
        <v>54</v>
      </c>
      <c r="AJ66" s="402" t="s">
        <v>54</v>
      </c>
      <c r="AK66" s="402" t="s">
        <v>54</v>
      </c>
      <c r="AL66" s="403" t="s">
        <v>54</v>
      </c>
      <c r="AM66" s="404" t="s">
        <v>54</v>
      </c>
    </row>
    <row r="67" spans="1:39" ht="15.75" customHeight="1" x14ac:dyDescent="0.3">
      <c r="A67" s="382"/>
      <c r="B67" s="383"/>
      <c r="C67" s="384" t="s">
        <v>40</v>
      </c>
      <c r="D67" s="385" t="str">
        <f>IF(Table_1[[#This Row],[SISÄLLÖN NIMI]]="","",1)</f>
        <v/>
      </c>
      <c r="E67" s="386"/>
      <c r="F67" s="386"/>
      <c r="G67" s="384" t="s">
        <v>54</v>
      </c>
      <c r="H67" s="387" t="s">
        <v>54</v>
      </c>
      <c r="I67" s="388" t="s">
        <v>54</v>
      </c>
      <c r="J67" s="389" t="s">
        <v>44</v>
      </c>
      <c r="K67" s="387" t="s">
        <v>54</v>
      </c>
      <c r="L67" s="390" t="s">
        <v>54</v>
      </c>
      <c r="M67" s="383"/>
      <c r="N67" s="391" t="s">
        <v>54</v>
      </c>
      <c r="O67" s="392"/>
      <c r="P67" s="383"/>
      <c r="Q67" s="383"/>
      <c r="R67" s="393"/>
      <c r="S67" s="417">
        <f>IF(Table_1[[#This Row],[Kesto (min) /tapaaminen]]&lt;1,0,(Table_1[[#This Row],[Sisältöjen määrä 
]]*Table_1[[#This Row],[Kesto (min) /tapaaminen]]*Table_1[[#This Row],[Tapaamis-kerrat /osallistuja]]))</f>
        <v>0</v>
      </c>
      <c r="T67" s="394" t="str">
        <f>IF(Table_1[[#This Row],[SISÄLLÖN NIMI]]="","",IF(Table_1[[#This Row],[Toteutuminen]]="Ei osallistujia",0,IF(Table_1[[#This Row],[Toteutuminen]]="Peruttu",0,1)))</f>
        <v/>
      </c>
      <c r="U67" s="395"/>
      <c r="V67" s="385"/>
      <c r="W67" s="413">
        <f>Table_1[[#This Row],[Kävijämäärä a) lapset]]+Table_1[[#This Row],[Kävijämäärä b) aikuiset]]</f>
        <v>0</v>
      </c>
      <c r="X67" s="413">
        <f>IF(Table_1[[#This Row],[Kokonaiskävijämäärä]]&lt;1,0,Table_1[[#This Row],[Kävijämäärä a) lapset]]*Table_1[[#This Row],[Tapaamis-kerrat /osallistuja]])</f>
        <v>0</v>
      </c>
      <c r="Y67" s="413">
        <f>IF(Table_1[[#This Row],[Kokonaiskävijämäärä]]&lt;1,0,Table_1[[#This Row],[Kävijämäärä b) aikuiset]]*Table_1[[#This Row],[Tapaamis-kerrat /osallistuja]])</f>
        <v>0</v>
      </c>
      <c r="Z67" s="413">
        <f>IF(Table_1[[#This Row],[Kokonaiskävijämäärä]]&lt;1,0,Table_1[[#This Row],[Kokonaiskävijämäärä]]*Table_1[[#This Row],[Tapaamis-kerrat /osallistuja]])</f>
        <v>0</v>
      </c>
      <c r="AA67" s="390" t="s">
        <v>54</v>
      </c>
      <c r="AB67" s="396"/>
      <c r="AC67" s="397"/>
      <c r="AD67" s="398" t="s">
        <v>54</v>
      </c>
      <c r="AE67" s="399" t="s">
        <v>54</v>
      </c>
      <c r="AF67" s="400" t="s">
        <v>54</v>
      </c>
      <c r="AG67" s="400" t="s">
        <v>54</v>
      </c>
      <c r="AH67" s="401" t="s">
        <v>53</v>
      </c>
      <c r="AI67" s="402" t="s">
        <v>54</v>
      </c>
      <c r="AJ67" s="402" t="s">
        <v>54</v>
      </c>
      <c r="AK67" s="402" t="s">
        <v>54</v>
      </c>
      <c r="AL67" s="403" t="s">
        <v>54</v>
      </c>
      <c r="AM67" s="404" t="s">
        <v>54</v>
      </c>
    </row>
    <row r="68" spans="1:39" ht="15.75" customHeight="1" x14ac:dyDescent="0.3">
      <c r="A68" s="382"/>
      <c r="B68" s="383"/>
      <c r="C68" s="384" t="s">
        <v>40</v>
      </c>
      <c r="D68" s="385" t="str">
        <f>IF(Table_1[[#This Row],[SISÄLLÖN NIMI]]="","",1)</f>
        <v/>
      </c>
      <c r="E68" s="386"/>
      <c r="F68" s="386"/>
      <c r="G68" s="384" t="s">
        <v>54</v>
      </c>
      <c r="H68" s="387" t="s">
        <v>54</v>
      </c>
      <c r="I68" s="388" t="s">
        <v>54</v>
      </c>
      <c r="J68" s="389" t="s">
        <v>44</v>
      </c>
      <c r="K68" s="387" t="s">
        <v>54</v>
      </c>
      <c r="L68" s="390" t="s">
        <v>54</v>
      </c>
      <c r="M68" s="383"/>
      <c r="N68" s="391" t="s">
        <v>54</v>
      </c>
      <c r="O68" s="392"/>
      <c r="P68" s="383"/>
      <c r="Q68" s="383"/>
      <c r="R68" s="393"/>
      <c r="S68" s="417">
        <f>IF(Table_1[[#This Row],[Kesto (min) /tapaaminen]]&lt;1,0,(Table_1[[#This Row],[Sisältöjen määrä 
]]*Table_1[[#This Row],[Kesto (min) /tapaaminen]]*Table_1[[#This Row],[Tapaamis-kerrat /osallistuja]]))</f>
        <v>0</v>
      </c>
      <c r="T68" s="394" t="str">
        <f>IF(Table_1[[#This Row],[SISÄLLÖN NIMI]]="","",IF(Table_1[[#This Row],[Toteutuminen]]="Ei osallistujia",0,IF(Table_1[[#This Row],[Toteutuminen]]="Peruttu",0,1)))</f>
        <v/>
      </c>
      <c r="U68" s="395"/>
      <c r="V68" s="385"/>
      <c r="W68" s="413">
        <f>Table_1[[#This Row],[Kävijämäärä a) lapset]]+Table_1[[#This Row],[Kävijämäärä b) aikuiset]]</f>
        <v>0</v>
      </c>
      <c r="X68" s="413">
        <f>IF(Table_1[[#This Row],[Kokonaiskävijämäärä]]&lt;1,0,Table_1[[#This Row],[Kävijämäärä a) lapset]]*Table_1[[#This Row],[Tapaamis-kerrat /osallistuja]])</f>
        <v>0</v>
      </c>
      <c r="Y68" s="413">
        <f>IF(Table_1[[#This Row],[Kokonaiskävijämäärä]]&lt;1,0,Table_1[[#This Row],[Kävijämäärä b) aikuiset]]*Table_1[[#This Row],[Tapaamis-kerrat /osallistuja]])</f>
        <v>0</v>
      </c>
      <c r="Z68" s="413">
        <f>IF(Table_1[[#This Row],[Kokonaiskävijämäärä]]&lt;1,0,Table_1[[#This Row],[Kokonaiskävijämäärä]]*Table_1[[#This Row],[Tapaamis-kerrat /osallistuja]])</f>
        <v>0</v>
      </c>
      <c r="AA68" s="390" t="s">
        <v>54</v>
      </c>
      <c r="AB68" s="396"/>
      <c r="AC68" s="397"/>
      <c r="AD68" s="398" t="s">
        <v>54</v>
      </c>
      <c r="AE68" s="399" t="s">
        <v>54</v>
      </c>
      <c r="AF68" s="400" t="s">
        <v>54</v>
      </c>
      <c r="AG68" s="400" t="s">
        <v>54</v>
      </c>
      <c r="AH68" s="401" t="s">
        <v>53</v>
      </c>
      <c r="AI68" s="402" t="s">
        <v>54</v>
      </c>
      <c r="AJ68" s="402" t="s">
        <v>54</v>
      </c>
      <c r="AK68" s="402" t="s">
        <v>54</v>
      </c>
      <c r="AL68" s="403" t="s">
        <v>54</v>
      </c>
      <c r="AM68" s="404" t="s">
        <v>54</v>
      </c>
    </row>
    <row r="69" spans="1:39" ht="15.75" customHeight="1" x14ac:dyDescent="0.3">
      <c r="A69" s="382"/>
      <c r="B69" s="383"/>
      <c r="C69" s="384" t="s">
        <v>40</v>
      </c>
      <c r="D69" s="385" t="str">
        <f>IF(Table_1[[#This Row],[SISÄLLÖN NIMI]]="","",1)</f>
        <v/>
      </c>
      <c r="E69" s="386"/>
      <c r="F69" s="386"/>
      <c r="G69" s="384" t="s">
        <v>54</v>
      </c>
      <c r="H69" s="387" t="s">
        <v>54</v>
      </c>
      <c r="I69" s="388" t="s">
        <v>54</v>
      </c>
      <c r="J69" s="389" t="s">
        <v>44</v>
      </c>
      <c r="K69" s="387" t="s">
        <v>54</v>
      </c>
      <c r="L69" s="390" t="s">
        <v>54</v>
      </c>
      <c r="M69" s="383"/>
      <c r="N69" s="391" t="s">
        <v>54</v>
      </c>
      <c r="O69" s="392"/>
      <c r="P69" s="383"/>
      <c r="Q69" s="383"/>
      <c r="R69" s="393"/>
      <c r="S69" s="417">
        <f>IF(Table_1[[#This Row],[Kesto (min) /tapaaminen]]&lt;1,0,(Table_1[[#This Row],[Sisältöjen määrä 
]]*Table_1[[#This Row],[Kesto (min) /tapaaminen]]*Table_1[[#This Row],[Tapaamis-kerrat /osallistuja]]))</f>
        <v>0</v>
      </c>
      <c r="T69" s="394" t="str">
        <f>IF(Table_1[[#This Row],[SISÄLLÖN NIMI]]="","",IF(Table_1[[#This Row],[Toteutuminen]]="Ei osallistujia",0,IF(Table_1[[#This Row],[Toteutuminen]]="Peruttu",0,1)))</f>
        <v/>
      </c>
      <c r="U69" s="395"/>
      <c r="V69" s="385"/>
      <c r="W69" s="413">
        <f>Table_1[[#This Row],[Kävijämäärä a) lapset]]+Table_1[[#This Row],[Kävijämäärä b) aikuiset]]</f>
        <v>0</v>
      </c>
      <c r="X69" s="413">
        <f>IF(Table_1[[#This Row],[Kokonaiskävijämäärä]]&lt;1,0,Table_1[[#This Row],[Kävijämäärä a) lapset]]*Table_1[[#This Row],[Tapaamis-kerrat /osallistuja]])</f>
        <v>0</v>
      </c>
      <c r="Y69" s="413">
        <f>IF(Table_1[[#This Row],[Kokonaiskävijämäärä]]&lt;1,0,Table_1[[#This Row],[Kävijämäärä b) aikuiset]]*Table_1[[#This Row],[Tapaamis-kerrat /osallistuja]])</f>
        <v>0</v>
      </c>
      <c r="Z69" s="413">
        <f>IF(Table_1[[#This Row],[Kokonaiskävijämäärä]]&lt;1,0,Table_1[[#This Row],[Kokonaiskävijämäärä]]*Table_1[[#This Row],[Tapaamis-kerrat /osallistuja]])</f>
        <v>0</v>
      </c>
      <c r="AA69" s="390" t="s">
        <v>54</v>
      </c>
      <c r="AB69" s="396"/>
      <c r="AC69" s="397"/>
      <c r="AD69" s="398" t="s">
        <v>54</v>
      </c>
      <c r="AE69" s="399" t="s">
        <v>54</v>
      </c>
      <c r="AF69" s="400" t="s">
        <v>54</v>
      </c>
      <c r="AG69" s="400" t="s">
        <v>54</v>
      </c>
      <c r="AH69" s="401" t="s">
        <v>53</v>
      </c>
      <c r="AI69" s="402" t="s">
        <v>54</v>
      </c>
      <c r="AJ69" s="402" t="s">
        <v>54</v>
      </c>
      <c r="AK69" s="402" t="s">
        <v>54</v>
      </c>
      <c r="AL69" s="403" t="s">
        <v>54</v>
      </c>
      <c r="AM69" s="404" t="s">
        <v>54</v>
      </c>
    </row>
    <row r="70" spans="1:39" ht="15.75" customHeight="1" x14ac:dyDescent="0.3">
      <c r="A70" s="382"/>
      <c r="B70" s="383"/>
      <c r="C70" s="384" t="s">
        <v>40</v>
      </c>
      <c r="D70" s="385" t="str">
        <f>IF(Table_1[[#This Row],[SISÄLLÖN NIMI]]="","",1)</f>
        <v/>
      </c>
      <c r="E70" s="386"/>
      <c r="F70" s="386"/>
      <c r="G70" s="384" t="s">
        <v>54</v>
      </c>
      <c r="H70" s="387" t="s">
        <v>54</v>
      </c>
      <c r="I70" s="388" t="s">
        <v>54</v>
      </c>
      <c r="J70" s="389" t="s">
        <v>44</v>
      </c>
      <c r="K70" s="387" t="s">
        <v>54</v>
      </c>
      <c r="L70" s="390" t="s">
        <v>54</v>
      </c>
      <c r="M70" s="383"/>
      <c r="N70" s="391" t="s">
        <v>54</v>
      </c>
      <c r="O70" s="392"/>
      <c r="P70" s="383"/>
      <c r="Q70" s="383"/>
      <c r="R70" s="393"/>
      <c r="S70" s="417">
        <f>IF(Table_1[[#This Row],[Kesto (min) /tapaaminen]]&lt;1,0,(Table_1[[#This Row],[Sisältöjen määrä 
]]*Table_1[[#This Row],[Kesto (min) /tapaaminen]]*Table_1[[#This Row],[Tapaamis-kerrat /osallistuja]]))</f>
        <v>0</v>
      </c>
      <c r="T70" s="394" t="str">
        <f>IF(Table_1[[#This Row],[SISÄLLÖN NIMI]]="","",IF(Table_1[[#This Row],[Toteutuminen]]="Ei osallistujia",0,IF(Table_1[[#This Row],[Toteutuminen]]="Peruttu",0,1)))</f>
        <v/>
      </c>
      <c r="U70" s="395"/>
      <c r="V70" s="385"/>
      <c r="W70" s="413">
        <f>Table_1[[#This Row],[Kävijämäärä a) lapset]]+Table_1[[#This Row],[Kävijämäärä b) aikuiset]]</f>
        <v>0</v>
      </c>
      <c r="X70" s="413">
        <f>IF(Table_1[[#This Row],[Kokonaiskävijämäärä]]&lt;1,0,Table_1[[#This Row],[Kävijämäärä a) lapset]]*Table_1[[#This Row],[Tapaamis-kerrat /osallistuja]])</f>
        <v>0</v>
      </c>
      <c r="Y70" s="413">
        <f>IF(Table_1[[#This Row],[Kokonaiskävijämäärä]]&lt;1,0,Table_1[[#This Row],[Kävijämäärä b) aikuiset]]*Table_1[[#This Row],[Tapaamis-kerrat /osallistuja]])</f>
        <v>0</v>
      </c>
      <c r="Z70" s="413">
        <f>IF(Table_1[[#This Row],[Kokonaiskävijämäärä]]&lt;1,0,Table_1[[#This Row],[Kokonaiskävijämäärä]]*Table_1[[#This Row],[Tapaamis-kerrat /osallistuja]])</f>
        <v>0</v>
      </c>
      <c r="AA70" s="390" t="s">
        <v>54</v>
      </c>
      <c r="AB70" s="396"/>
      <c r="AC70" s="397"/>
      <c r="AD70" s="398" t="s">
        <v>54</v>
      </c>
      <c r="AE70" s="399" t="s">
        <v>54</v>
      </c>
      <c r="AF70" s="400" t="s">
        <v>54</v>
      </c>
      <c r="AG70" s="400" t="s">
        <v>54</v>
      </c>
      <c r="AH70" s="401" t="s">
        <v>53</v>
      </c>
      <c r="AI70" s="402" t="s">
        <v>54</v>
      </c>
      <c r="AJ70" s="402" t="s">
        <v>54</v>
      </c>
      <c r="AK70" s="402" t="s">
        <v>54</v>
      </c>
      <c r="AL70" s="403" t="s">
        <v>54</v>
      </c>
      <c r="AM70" s="404" t="s">
        <v>54</v>
      </c>
    </row>
    <row r="71" spans="1:39" ht="15.75" customHeight="1" x14ac:dyDescent="0.3">
      <c r="A71" s="382"/>
      <c r="B71" s="383"/>
      <c r="C71" s="384" t="s">
        <v>40</v>
      </c>
      <c r="D71" s="385" t="str">
        <f>IF(Table_1[[#This Row],[SISÄLLÖN NIMI]]="","",1)</f>
        <v/>
      </c>
      <c r="E71" s="386"/>
      <c r="F71" s="386"/>
      <c r="G71" s="384" t="s">
        <v>54</v>
      </c>
      <c r="H71" s="387" t="s">
        <v>54</v>
      </c>
      <c r="I71" s="388" t="s">
        <v>54</v>
      </c>
      <c r="J71" s="389" t="s">
        <v>44</v>
      </c>
      <c r="K71" s="387" t="s">
        <v>54</v>
      </c>
      <c r="L71" s="390" t="s">
        <v>54</v>
      </c>
      <c r="M71" s="383"/>
      <c r="N71" s="391" t="s">
        <v>54</v>
      </c>
      <c r="O71" s="392"/>
      <c r="P71" s="383"/>
      <c r="Q71" s="383"/>
      <c r="R71" s="393"/>
      <c r="S71" s="417">
        <f>IF(Table_1[[#This Row],[Kesto (min) /tapaaminen]]&lt;1,0,(Table_1[[#This Row],[Sisältöjen määrä 
]]*Table_1[[#This Row],[Kesto (min) /tapaaminen]]*Table_1[[#This Row],[Tapaamis-kerrat /osallistuja]]))</f>
        <v>0</v>
      </c>
      <c r="T71" s="394" t="str">
        <f>IF(Table_1[[#This Row],[SISÄLLÖN NIMI]]="","",IF(Table_1[[#This Row],[Toteutuminen]]="Ei osallistujia",0,IF(Table_1[[#This Row],[Toteutuminen]]="Peruttu",0,1)))</f>
        <v/>
      </c>
      <c r="U71" s="395"/>
      <c r="V71" s="385"/>
      <c r="W71" s="413">
        <f>Table_1[[#This Row],[Kävijämäärä a) lapset]]+Table_1[[#This Row],[Kävijämäärä b) aikuiset]]</f>
        <v>0</v>
      </c>
      <c r="X71" s="413">
        <f>IF(Table_1[[#This Row],[Kokonaiskävijämäärä]]&lt;1,0,Table_1[[#This Row],[Kävijämäärä a) lapset]]*Table_1[[#This Row],[Tapaamis-kerrat /osallistuja]])</f>
        <v>0</v>
      </c>
      <c r="Y71" s="413">
        <f>IF(Table_1[[#This Row],[Kokonaiskävijämäärä]]&lt;1,0,Table_1[[#This Row],[Kävijämäärä b) aikuiset]]*Table_1[[#This Row],[Tapaamis-kerrat /osallistuja]])</f>
        <v>0</v>
      </c>
      <c r="Z71" s="413">
        <f>IF(Table_1[[#This Row],[Kokonaiskävijämäärä]]&lt;1,0,Table_1[[#This Row],[Kokonaiskävijämäärä]]*Table_1[[#This Row],[Tapaamis-kerrat /osallistuja]])</f>
        <v>0</v>
      </c>
      <c r="AA71" s="390" t="s">
        <v>54</v>
      </c>
      <c r="AB71" s="396"/>
      <c r="AC71" s="397"/>
      <c r="AD71" s="398" t="s">
        <v>54</v>
      </c>
      <c r="AE71" s="399" t="s">
        <v>54</v>
      </c>
      <c r="AF71" s="400" t="s">
        <v>54</v>
      </c>
      <c r="AG71" s="400" t="s">
        <v>54</v>
      </c>
      <c r="AH71" s="401" t="s">
        <v>53</v>
      </c>
      <c r="AI71" s="402" t="s">
        <v>54</v>
      </c>
      <c r="AJ71" s="402" t="s">
        <v>54</v>
      </c>
      <c r="AK71" s="402" t="s">
        <v>54</v>
      </c>
      <c r="AL71" s="403" t="s">
        <v>54</v>
      </c>
      <c r="AM71" s="404" t="s">
        <v>54</v>
      </c>
    </row>
    <row r="72" spans="1:39" ht="15.75" customHeight="1" x14ac:dyDescent="0.3">
      <c r="A72" s="382"/>
      <c r="B72" s="383"/>
      <c r="C72" s="384" t="s">
        <v>40</v>
      </c>
      <c r="D72" s="385" t="str">
        <f>IF(Table_1[[#This Row],[SISÄLLÖN NIMI]]="","",1)</f>
        <v/>
      </c>
      <c r="E72" s="386"/>
      <c r="F72" s="386"/>
      <c r="G72" s="384" t="s">
        <v>54</v>
      </c>
      <c r="H72" s="387" t="s">
        <v>54</v>
      </c>
      <c r="I72" s="388" t="s">
        <v>54</v>
      </c>
      <c r="J72" s="389" t="s">
        <v>44</v>
      </c>
      <c r="K72" s="387" t="s">
        <v>54</v>
      </c>
      <c r="L72" s="390" t="s">
        <v>54</v>
      </c>
      <c r="M72" s="383"/>
      <c r="N72" s="391" t="s">
        <v>54</v>
      </c>
      <c r="O72" s="392"/>
      <c r="P72" s="383"/>
      <c r="Q72" s="383"/>
      <c r="R72" s="393"/>
      <c r="S72" s="417">
        <f>IF(Table_1[[#This Row],[Kesto (min) /tapaaminen]]&lt;1,0,(Table_1[[#This Row],[Sisältöjen määrä 
]]*Table_1[[#This Row],[Kesto (min) /tapaaminen]]*Table_1[[#This Row],[Tapaamis-kerrat /osallistuja]]))</f>
        <v>0</v>
      </c>
      <c r="T72" s="394" t="str">
        <f>IF(Table_1[[#This Row],[SISÄLLÖN NIMI]]="","",IF(Table_1[[#This Row],[Toteutuminen]]="Ei osallistujia",0,IF(Table_1[[#This Row],[Toteutuminen]]="Peruttu",0,1)))</f>
        <v/>
      </c>
      <c r="U72" s="395"/>
      <c r="V72" s="385"/>
      <c r="W72" s="413">
        <f>Table_1[[#This Row],[Kävijämäärä a) lapset]]+Table_1[[#This Row],[Kävijämäärä b) aikuiset]]</f>
        <v>0</v>
      </c>
      <c r="X72" s="413">
        <f>IF(Table_1[[#This Row],[Kokonaiskävijämäärä]]&lt;1,0,Table_1[[#This Row],[Kävijämäärä a) lapset]]*Table_1[[#This Row],[Tapaamis-kerrat /osallistuja]])</f>
        <v>0</v>
      </c>
      <c r="Y72" s="413">
        <f>IF(Table_1[[#This Row],[Kokonaiskävijämäärä]]&lt;1,0,Table_1[[#This Row],[Kävijämäärä b) aikuiset]]*Table_1[[#This Row],[Tapaamis-kerrat /osallistuja]])</f>
        <v>0</v>
      </c>
      <c r="Z72" s="413">
        <f>IF(Table_1[[#This Row],[Kokonaiskävijämäärä]]&lt;1,0,Table_1[[#This Row],[Kokonaiskävijämäärä]]*Table_1[[#This Row],[Tapaamis-kerrat /osallistuja]])</f>
        <v>0</v>
      </c>
      <c r="AA72" s="390" t="s">
        <v>54</v>
      </c>
      <c r="AB72" s="396"/>
      <c r="AC72" s="397"/>
      <c r="AD72" s="398" t="s">
        <v>54</v>
      </c>
      <c r="AE72" s="399" t="s">
        <v>54</v>
      </c>
      <c r="AF72" s="400" t="s">
        <v>54</v>
      </c>
      <c r="AG72" s="400" t="s">
        <v>54</v>
      </c>
      <c r="AH72" s="401" t="s">
        <v>53</v>
      </c>
      <c r="AI72" s="402" t="s">
        <v>54</v>
      </c>
      <c r="AJ72" s="402" t="s">
        <v>54</v>
      </c>
      <c r="AK72" s="402" t="s">
        <v>54</v>
      </c>
      <c r="AL72" s="403" t="s">
        <v>54</v>
      </c>
      <c r="AM72" s="404" t="s">
        <v>54</v>
      </c>
    </row>
    <row r="73" spans="1:39" ht="15.75" customHeight="1" x14ac:dyDescent="0.3">
      <c r="A73" s="382"/>
      <c r="B73" s="383"/>
      <c r="C73" s="384" t="s">
        <v>40</v>
      </c>
      <c r="D73" s="385" t="str">
        <f>IF(Table_1[[#This Row],[SISÄLLÖN NIMI]]="","",1)</f>
        <v/>
      </c>
      <c r="E73" s="386"/>
      <c r="F73" s="386"/>
      <c r="G73" s="384" t="s">
        <v>54</v>
      </c>
      <c r="H73" s="387" t="s">
        <v>54</v>
      </c>
      <c r="I73" s="388" t="s">
        <v>54</v>
      </c>
      <c r="J73" s="389" t="s">
        <v>44</v>
      </c>
      <c r="K73" s="387" t="s">
        <v>54</v>
      </c>
      <c r="L73" s="390" t="s">
        <v>54</v>
      </c>
      <c r="M73" s="383"/>
      <c r="N73" s="391" t="s">
        <v>54</v>
      </c>
      <c r="O73" s="392"/>
      <c r="P73" s="383"/>
      <c r="Q73" s="383"/>
      <c r="R73" s="393"/>
      <c r="S73" s="417">
        <f>IF(Table_1[[#This Row],[Kesto (min) /tapaaminen]]&lt;1,0,(Table_1[[#This Row],[Sisältöjen määrä 
]]*Table_1[[#This Row],[Kesto (min) /tapaaminen]]*Table_1[[#This Row],[Tapaamis-kerrat /osallistuja]]))</f>
        <v>0</v>
      </c>
      <c r="T73" s="394" t="str">
        <f>IF(Table_1[[#This Row],[SISÄLLÖN NIMI]]="","",IF(Table_1[[#This Row],[Toteutuminen]]="Ei osallistujia",0,IF(Table_1[[#This Row],[Toteutuminen]]="Peruttu",0,1)))</f>
        <v/>
      </c>
      <c r="U73" s="395"/>
      <c r="V73" s="385"/>
      <c r="W73" s="413">
        <f>Table_1[[#This Row],[Kävijämäärä a) lapset]]+Table_1[[#This Row],[Kävijämäärä b) aikuiset]]</f>
        <v>0</v>
      </c>
      <c r="X73" s="413">
        <f>IF(Table_1[[#This Row],[Kokonaiskävijämäärä]]&lt;1,0,Table_1[[#This Row],[Kävijämäärä a) lapset]]*Table_1[[#This Row],[Tapaamis-kerrat /osallistuja]])</f>
        <v>0</v>
      </c>
      <c r="Y73" s="413">
        <f>IF(Table_1[[#This Row],[Kokonaiskävijämäärä]]&lt;1,0,Table_1[[#This Row],[Kävijämäärä b) aikuiset]]*Table_1[[#This Row],[Tapaamis-kerrat /osallistuja]])</f>
        <v>0</v>
      </c>
      <c r="Z73" s="413">
        <f>IF(Table_1[[#This Row],[Kokonaiskävijämäärä]]&lt;1,0,Table_1[[#This Row],[Kokonaiskävijämäärä]]*Table_1[[#This Row],[Tapaamis-kerrat /osallistuja]])</f>
        <v>0</v>
      </c>
      <c r="AA73" s="390" t="s">
        <v>54</v>
      </c>
      <c r="AB73" s="396"/>
      <c r="AC73" s="397"/>
      <c r="AD73" s="398" t="s">
        <v>54</v>
      </c>
      <c r="AE73" s="399" t="s">
        <v>54</v>
      </c>
      <c r="AF73" s="400" t="s">
        <v>54</v>
      </c>
      <c r="AG73" s="400" t="s">
        <v>54</v>
      </c>
      <c r="AH73" s="401" t="s">
        <v>53</v>
      </c>
      <c r="AI73" s="402" t="s">
        <v>54</v>
      </c>
      <c r="AJ73" s="402" t="s">
        <v>54</v>
      </c>
      <c r="AK73" s="402" t="s">
        <v>54</v>
      </c>
      <c r="AL73" s="403" t="s">
        <v>54</v>
      </c>
      <c r="AM73" s="404" t="s">
        <v>54</v>
      </c>
    </row>
    <row r="74" spans="1:39" ht="15.75" customHeight="1" x14ac:dyDescent="0.3">
      <c r="A74" s="382"/>
      <c r="B74" s="383"/>
      <c r="C74" s="384" t="s">
        <v>40</v>
      </c>
      <c r="D74" s="385" t="str">
        <f>IF(Table_1[[#This Row],[SISÄLLÖN NIMI]]="","",1)</f>
        <v/>
      </c>
      <c r="E74" s="386"/>
      <c r="F74" s="386"/>
      <c r="G74" s="384" t="s">
        <v>54</v>
      </c>
      <c r="H74" s="387" t="s">
        <v>54</v>
      </c>
      <c r="I74" s="388" t="s">
        <v>54</v>
      </c>
      <c r="J74" s="389" t="s">
        <v>44</v>
      </c>
      <c r="K74" s="387" t="s">
        <v>54</v>
      </c>
      <c r="L74" s="390" t="s">
        <v>54</v>
      </c>
      <c r="M74" s="383"/>
      <c r="N74" s="391" t="s">
        <v>54</v>
      </c>
      <c r="O74" s="392"/>
      <c r="P74" s="383"/>
      <c r="Q74" s="383"/>
      <c r="R74" s="393"/>
      <c r="S74" s="417">
        <f>IF(Table_1[[#This Row],[Kesto (min) /tapaaminen]]&lt;1,0,(Table_1[[#This Row],[Sisältöjen määrä 
]]*Table_1[[#This Row],[Kesto (min) /tapaaminen]]*Table_1[[#This Row],[Tapaamis-kerrat /osallistuja]]))</f>
        <v>0</v>
      </c>
      <c r="T74" s="394" t="str">
        <f>IF(Table_1[[#This Row],[SISÄLLÖN NIMI]]="","",IF(Table_1[[#This Row],[Toteutuminen]]="Ei osallistujia",0,IF(Table_1[[#This Row],[Toteutuminen]]="Peruttu",0,1)))</f>
        <v/>
      </c>
      <c r="U74" s="395"/>
      <c r="V74" s="385"/>
      <c r="W74" s="413">
        <f>Table_1[[#This Row],[Kävijämäärä a) lapset]]+Table_1[[#This Row],[Kävijämäärä b) aikuiset]]</f>
        <v>0</v>
      </c>
      <c r="X74" s="413">
        <f>IF(Table_1[[#This Row],[Kokonaiskävijämäärä]]&lt;1,0,Table_1[[#This Row],[Kävijämäärä a) lapset]]*Table_1[[#This Row],[Tapaamis-kerrat /osallistuja]])</f>
        <v>0</v>
      </c>
      <c r="Y74" s="413">
        <f>IF(Table_1[[#This Row],[Kokonaiskävijämäärä]]&lt;1,0,Table_1[[#This Row],[Kävijämäärä b) aikuiset]]*Table_1[[#This Row],[Tapaamis-kerrat /osallistuja]])</f>
        <v>0</v>
      </c>
      <c r="Z74" s="413">
        <f>IF(Table_1[[#This Row],[Kokonaiskävijämäärä]]&lt;1,0,Table_1[[#This Row],[Kokonaiskävijämäärä]]*Table_1[[#This Row],[Tapaamis-kerrat /osallistuja]])</f>
        <v>0</v>
      </c>
      <c r="AA74" s="390" t="s">
        <v>54</v>
      </c>
      <c r="AB74" s="396"/>
      <c r="AC74" s="397"/>
      <c r="AD74" s="398" t="s">
        <v>54</v>
      </c>
      <c r="AE74" s="399" t="s">
        <v>54</v>
      </c>
      <c r="AF74" s="400" t="s">
        <v>54</v>
      </c>
      <c r="AG74" s="400" t="s">
        <v>54</v>
      </c>
      <c r="AH74" s="401" t="s">
        <v>53</v>
      </c>
      <c r="AI74" s="402" t="s">
        <v>54</v>
      </c>
      <c r="AJ74" s="402" t="s">
        <v>54</v>
      </c>
      <c r="AK74" s="402" t="s">
        <v>54</v>
      </c>
      <c r="AL74" s="403" t="s">
        <v>54</v>
      </c>
      <c r="AM74" s="404" t="s">
        <v>54</v>
      </c>
    </row>
    <row r="75" spans="1:39" ht="15.75" customHeight="1" x14ac:dyDescent="0.3">
      <c r="A75" s="382"/>
      <c r="B75" s="383"/>
      <c r="C75" s="384" t="s">
        <v>40</v>
      </c>
      <c r="D75" s="385" t="str">
        <f>IF(Table_1[[#This Row],[SISÄLLÖN NIMI]]="","",1)</f>
        <v/>
      </c>
      <c r="E75" s="386"/>
      <c r="F75" s="386"/>
      <c r="G75" s="384" t="s">
        <v>54</v>
      </c>
      <c r="H75" s="387" t="s">
        <v>54</v>
      </c>
      <c r="I75" s="388" t="s">
        <v>54</v>
      </c>
      <c r="J75" s="389" t="s">
        <v>44</v>
      </c>
      <c r="K75" s="387" t="s">
        <v>54</v>
      </c>
      <c r="L75" s="390" t="s">
        <v>54</v>
      </c>
      <c r="M75" s="383"/>
      <c r="N75" s="391" t="s">
        <v>54</v>
      </c>
      <c r="O75" s="392"/>
      <c r="P75" s="383"/>
      <c r="Q75" s="383"/>
      <c r="R75" s="393"/>
      <c r="S75" s="417">
        <f>IF(Table_1[[#This Row],[Kesto (min) /tapaaminen]]&lt;1,0,(Table_1[[#This Row],[Sisältöjen määrä 
]]*Table_1[[#This Row],[Kesto (min) /tapaaminen]]*Table_1[[#This Row],[Tapaamis-kerrat /osallistuja]]))</f>
        <v>0</v>
      </c>
      <c r="T75" s="394" t="str">
        <f>IF(Table_1[[#This Row],[SISÄLLÖN NIMI]]="","",IF(Table_1[[#This Row],[Toteutuminen]]="Ei osallistujia",0,IF(Table_1[[#This Row],[Toteutuminen]]="Peruttu",0,1)))</f>
        <v/>
      </c>
      <c r="U75" s="395"/>
      <c r="V75" s="385"/>
      <c r="W75" s="413">
        <f>Table_1[[#This Row],[Kävijämäärä a) lapset]]+Table_1[[#This Row],[Kävijämäärä b) aikuiset]]</f>
        <v>0</v>
      </c>
      <c r="X75" s="413">
        <f>IF(Table_1[[#This Row],[Kokonaiskävijämäärä]]&lt;1,0,Table_1[[#This Row],[Kävijämäärä a) lapset]]*Table_1[[#This Row],[Tapaamis-kerrat /osallistuja]])</f>
        <v>0</v>
      </c>
      <c r="Y75" s="413">
        <f>IF(Table_1[[#This Row],[Kokonaiskävijämäärä]]&lt;1,0,Table_1[[#This Row],[Kävijämäärä b) aikuiset]]*Table_1[[#This Row],[Tapaamis-kerrat /osallistuja]])</f>
        <v>0</v>
      </c>
      <c r="Z75" s="413">
        <f>IF(Table_1[[#This Row],[Kokonaiskävijämäärä]]&lt;1,0,Table_1[[#This Row],[Kokonaiskävijämäärä]]*Table_1[[#This Row],[Tapaamis-kerrat /osallistuja]])</f>
        <v>0</v>
      </c>
      <c r="AA75" s="390" t="s">
        <v>54</v>
      </c>
      <c r="AB75" s="396"/>
      <c r="AC75" s="397"/>
      <c r="AD75" s="398" t="s">
        <v>54</v>
      </c>
      <c r="AE75" s="399" t="s">
        <v>54</v>
      </c>
      <c r="AF75" s="400" t="s">
        <v>54</v>
      </c>
      <c r="AG75" s="400" t="s">
        <v>54</v>
      </c>
      <c r="AH75" s="401" t="s">
        <v>53</v>
      </c>
      <c r="AI75" s="402" t="s">
        <v>54</v>
      </c>
      <c r="AJ75" s="402" t="s">
        <v>54</v>
      </c>
      <c r="AK75" s="402" t="s">
        <v>54</v>
      </c>
      <c r="AL75" s="403" t="s">
        <v>54</v>
      </c>
      <c r="AM75" s="404" t="s">
        <v>54</v>
      </c>
    </row>
    <row r="76" spans="1:39" ht="15.75" customHeight="1" x14ac:dyDescent="0.3">
      <c r="A76" s="382"/>
      <c r="B76" s="383"/>
      <c r="C76" s="384" t="s">
        <v>40</v>
      </c>
      <c r="D76" s="385" t="str">
        <f>IF(Table_1[[#This Row],[SISÄLLÖN NIMI]]="","",1)</f>
        <v/>
      </c>
      <c r="E76" s="386"/>
      <c r="F76" s="386"/>
      <c r="G76" s="384" t="s">
        <v>54</v>
      </c>
      <c r="H76" s="387" t="s">
        <v>54</v>
      </c>
      <c r="I76" s="388" t="s">
        <v>54</v>
      </c>
      <c r="J76" s="389" t="s">
        <v>44</v>
      </c>
      <c r="K76" s="387" t="s">
        <v>54</v>
      </c>
      <c r="L76" s="390" t="s">
        <v>54</v>
      </c>
      <c r="M76" s="383"/>
      <c r="N76" s="391" t="s">
        <v>54</v>
      </c>
      <c r="O76" s="392"/>
      <c r="P76" s="383"/>
      <c r="Q76" s="383"/>
      <c r="R76" s="393"/>
      <c r="S76" s="417">
        <f>IF(Table_1[[#This Row],[Kesto (min) /tapaaminen]]&lt;1,0,(Table_1[[#This Row],[Sisältöjen määrä 
]]*Table_1[[#This Row],[Kesto (min) /tapaaminen]]*Table_1[[#This Row],[Tapaamis-kerrat /osallistuja]]))</f>
        <v>0</v>
      </c>
      <c r="T76" s="394" t="str">
        <f>IF(Table_1[[#This Row],[SISÄLLÖN NIMI]]="","",IF(Table_1[[#This Row],[Toteutuminen]]="Ei osallistujia",0,IF(Table_1[[#This Row],[Toteutuminen]]="Peruttu",0,1)))</f>
        <v/>
      </c>
      <c r="U76" s="395"/>
      <c r="V76" s="385"/>
      <c r="W76" s="413">
        <f>Table_1[[#This Row],[Kävijämäärä a) lapset]]+Table_1[[#This Row],[Kävijämäärä b) aikuiset]]</f>
        <v>0</v>
      </c>
      <c r="X76" s="413">
        <f>IF(Table_1[[#This Row],[Kokonaiskävijämäärä]]&lt;1,0,Table_1[[#This Row],[Kävijämäärä a) lapset]]*Table_1[[#This Row],[Tapaamis-kerrat /osallistuja]])</f>
        <v>0</v>
      </c>
      <c r="Y76" s="413">
        <f>IF(Table_1[[#This Row],[Kokonaiskävijämäärä]]&lt;1,0,Table_1[[#This Row],[Kävijämäärä b) aikuiset]]*Table_1[[#This Row],[Tapaamis-kerrat /osallistuja]])</f>
        <v>0</v>
      </c>
      <c r="Z76" s="413">
        <f>IF(Table_1[[#This Row],[Kokonaiskävijämäärä]]&lt;1,0,Table_1[[#This Row],[Kokonaiskävijämäärä]]*Table_1[[#This Row],[Tapaamis-kerrat /osallistuja]])</f>
        <v>0</v>
      </c>
      <c r="AA76" s="390" t="s">
        <v>54</v>
      </c>
      <c r="AB76" s="396"/>
      <c r="AC76" s="397"/>
      <c r="AD76" s="398" t="s">
        <v>54</v>
      </c>
      <c r="AE76" s="399" t="s">
        <v>54</v>
      </c>
      <c r="AF76" s="400" t="s">
        <v>54</v>
      </c>
      <c r="AG76" s="400" t="s">
        <v>54</v>
      </c>
      <c r="AH76" s="401" t="s">
        <v>53</v>
      </c>
      <c r="AI76" s="402" t="s">
        <v>54</v>
      </c>
      <c r="AJ76" s="402" t="s">
        <v>54</v>
      </c>
      <c r="AK76" s="402" t="s">
        <v>54</v>
      </c>
      <c r="AL76" s="403" t="s">
        <v>54</v>
      </c>
      <c r="AM76" s="404" t="s">
        <v>54</v>
      </c>
    </row>
    <row r="77" spans="1:39" ht="15.75" customHeight="1" x14ac:dyDescent="0.3">
      <c r="A77" s="382"/>
      <c r="B77" s="383"/>
      <c r="C77" s="384" t="s">
        <v>40</v>
      </c>
      <c r="D77" s="385" t="str">
        <f>IF(Table_1[[#This Row],[SISÄLLÖN NIMI]]="","",1)</f>
        <v/>
      </c>
      <c r="E77" s="386"/>
      <c r="F77" s="386"/>
      <c r="G77" s="384" t="s">
        <v>54</v>
      </c>
      <c r="H77" s="387" t="s">
        <v>54</v>
      </c>
      <c r="I77" s="388" t="s">
        <v>54</v>
      </c>
      <c r="J77" s="389" t="s">
        <v>44</v>
      </c>
      <c r="K77" s="387" t="s">
        <v>54</v>
      </c>
      <c r="L77" s="390" t="s">
        <v>54</v>
      </c>
      <c r="M77" s="383"/>
      <c r="N77" s="391" t="s">
        <v>54</v>
      </c>
      <c r="O77" s="392"/>
      <c r="P77" s="383"/>
      <c r="Q77" s="383"/>
      <c r="R77" s="393"/>
      <c r="S77" s="417">
        <f>IF(Table_1[[#This Row],[Kesto (min) /tapaaminen]]&lt;1,0,(Table_1[[#This Row],[Sisältöjen määrä 
]]*Table_1[[#This Row],[Kesto (min) /tapaaminen]]*Table_1[[#This Row],[Tapaamis-kerrat /osallistuja]]))</f>
        <v>0</v>
      </c>
      <c r="T77" s="394" t="str">
        <f>IF(Table_1[[#This Row],[SISÄLLÖN NIMI]]="","",IF(Table_1[[#This Row],[Toteutuminen]]="Ei osallistujia",0,IF(Table_1[[#This Row],[Toteutuminen]]="Peruttu",0,1)))</f>
        <v/>
      </c>
      <c r="U77" s="395"/>
      <c r="V77" s="385"/>
      <c r="W77" s="413">
        <f>Table_1[[#This Row],[Kävijämäärä a) lapset]]+Table_1[[#This Row],[Kävijämäärä b) aikuiset]]</f>
        <v>0</v>
      </c>
      <c r="X77" s="413">
        <f>IF(Table_1[[#This Row],[Kokonaiskävijämäärä]]&lt;1,0,Table_1[[#This Row],[Kävijämäärä a) lapset]]*Table_1[[#This Row],[Tapaamis-kerrat /osallistuja]])</f>
        <v>0</v>
      </c>
      <c r="Y77" s="413">
        <f>IF(Table_1[[#This Row],[Kokonaiskävijämäärä]]&lt;1,0,Table_1[[#This Row],[Kävijämäärä b) aikuiset]]*Table_1[[#This Row],[Tapaamis-kerrat /osallistuja]])</f>
        <v>0</v>
      </c>
      <c r="Z77" s="413">
        <f>IF(Table_1[[#This Row],[Kokonaiskävijämäärä]]&lt;1,0,Table_1[[#This Row],[Kokonaiskävijämäärä]]*Table_1[[#This Row],[Tapaamis-kerrat /osallistuja]])</f>
        <v>0</v>
      </c>
      <c r="AA77" s="390" t="s">
        <v>54</v>
      </c>
      <c r="AB77" s="396"/>
      <c r="AC77" s="397"/>
      <c r="AD77" s="398" t="s">
        <v>54</v>
      </c>
      <c r="AE77" s="399" t="s">
        <v>54</v>
      </c>
      <c r="AF77" s="400" t="s">
        <v>54</v>
      </c>
      <c r="AG77" s="400" t="s">
        <v>54</v>
      </c>
      <c r="AH77" s="401" t="s">
        <v>53</v>
      </c>
      <c r="AI77" s="402" t="s">
        <v>54</v>
      </c>
      <c r="AJ77" s="402" t="s">
        <v>54</v>
      </c>
      <c r="AK77" s="402" t="s">
        <v>54</v>
      </c>
      <c r="AL77" s="403" t="s">
        <v>54</v>
      </c>
      <c r="AM77" s="404" t="s">
        <v>54</v>
      </c>
    </row>
    <row r="78" spans="1:39" ht="15.75" customHeight="1" x14ac:dyDescent="0.3">
      <c r="A78" s="382"/>
      <c r="B78" s="383"/>
      <c r="C78" s="384" t="s">
        <v>40</v>
      </c>
      <c r="D78" s="385" t="str">
        <f>IF(Table_1[[#This Row],[SISÄLLÖN NIMI]]="","",1)</f>
        <v/>
      </c>
      <c r="E78" s="386"/>
      <c r="F78" s="386"/>
      <c r="G78" s="384" t="s">
        <v>54</v>
      </c>
      <c r="H78" s="387" t="s">
        <v>54</v>
      </c>
      <c r="I78" s="388" t="s">
        <v>54</v>
      </c>
      <c r="J78" s="389" t="s">
        <v>44</v>
      </c>
      <c r="K78" s="387" t="s">
        <v>54</v>
      </c>
      <c r="L78" s="390" t="s">
        <v>54</v>
      </c>
      <c r="M78" s="383"/>
      <c r="N78" s="391" t="s">
        <v>54</v>
      </c>
      <c r="O78" s="392"/>
      <c r="P78" s="383"/>
      <c r="Q78" s="383"/>
      <c r="R78" s="393"/>
      <c r="S78" s="417">
        <f>IF(Table_1[[#This Row],[Kesto (min) /tapaaminen]]&lt;1,0,(Table_1[[#This Row],[Sisältöjen määrä 
]]*Table_1[[#This Row],[Kesto (min) /tapaaminen]]*Table_1[[#This Row],[Tapaamis-kerrat /osallistuja]]))</f>
        <v>0</v>
      </c>
      <c r="T78" s="394" t="str">
        <f>IF(Table_1[[#This Row],[SISÄLLÖN NIMI]]="","",IF(Table_1[[#This Row],[Toteutuminen]]="Ei osallistujia",0,IF(Table_1[[#This Row],[Toteutuminen]]="Peruttu",0,1)))</f>
        <v/>
      </c>
      <c r="U78" s="395"/>
      <c r="V78" s="385"/>
      <c r="W78" s="413">
        <f>Table_1[[#This Row],[Kävijämäärä a) lapset]]+Table_1[[#This Row],[Kävijämäärä b) aikuiset]]</f>
        <v>0</v>
      </c>
      <c r="X78" s="413">
        <f>IF(Table_1[[#This Row],[Kokonaiskävijämäärä]]&lt;1,0,Table_1[[#This Row],[Kävijämäärä a) lapset]]*Table_1[[#This Row],[Tapaamis-kerrat /osallistuja]])</f>
        <v>0</v>
      </c>
      <c r="Y78" s="413">
        <f>IF(Table_1[[#This Row],[Kokonaiskävijämäärä]]&lt;1,0,Table_1[[#This Row],[Kävijämäärä b) aikuiset]]*Table_1[[#This Row],[Tapaamis-kerrat /osallistuja]])</f>
        <v>0</v>
      </c>
      <c r="Z78" s="413">
        <f>IF(Table_1[[#This Row],[Kokonaiskävijämäärä]]&lt;1,0,Table_1[[#This Row],[Kokonaiskävijämäärä]]*Table_1[[#This Row],[Tapaamis-kerrat /osallistuja]])</f>
        <v>0</v>
      </c>
      <c r="AA78" s="390" t="s">
        <v>54</v>
      </c>
      <c r="AB78" s="396"/>
      <c r="AC78" s="397"/>
      <c r="AD78" s="398" t="s">
        <v>54</v>
      </c>
      <c r="AE78" s="399" t="s">
        <v>54</v>
      </c>
      <c r="AF78" s="400" t="s">
        <v>54</v>
      </c>
      <c r="AG78" s="400" t="s">
        <v>54</v>
      </c>
      <c r="AH78" s="401" t="s">
        <v>53</v>
      </c>
      <c r="AI78" s="402" t="s">
        <v>54</v>
      </c>
      <c r="AJ78" s="402" t="s">
        <v>54</v>
      </c>
      <c r="AK78" s="402" t="s">
        <v>54</v>
      </c>
      <c r="AL78" s="403" t="s">
        <v>54</v>
      </c>
      <c r="AM78" s="404" t="s">
        <v>54</v>
      </c>
    </row>
    <row r="79" spans="1:39" ht="15.75" customHeight="1" x14ac:dyDescent="0.3">
      <c r="A79" s="382"/>
      <c r="B79" s="383"/>
      <c r="C79" s="384" t="s">
        <v>40</v>
      </c>
      <c r="D79" s="385" t="str">
        <f>IF(Table_1[[#This Row],[SISÄLLÖN NIMI]]="","",1)</f>
        <v/>
      </c>
      <c r="E79" s="386"/>
      <c r="F79" s="386"/>
      <c r="G79" s="384" t="s">
        <v>54</v>
      </c>
      <c r="H79" s="387" t="s">
        <v>54</v>
      </c>
      <c r="I79" s="388" t="s">
        <v>54</v>
      </c>
      <c r="J79" s="389" t="s">
        <v>44</v>
      </c>
      <c r="K79" s="387" t="s">
        <v>54</v>
      </c>
      <c r="L79" s="390" t="s">
        <v>54</v>
      </c>
      <c r="M79" s="383"/>
      <c r="N79" s="391" t="s">
        <v>54</v>
      </c>
      <c r="O79" s="392"/>
      <c r="P79" s="383"/>
      <c r="Q79" s="383"/>
      <c r="R79" s="393"/>
      <c r="S79" s="417">
        <f>IF(Table_1[[#This Row],[Kesto (min) /tapaaminen]]&lt;1,0,(Table_1[[#This Row],[Sisältöjen määrä 
]]*Table_1[[#This Row],[Kesto (min) /tapaaminen]]*Table_1[[#This Row],[Tapaamis-kerrat /osallistuja]]))</f>
        <v>0</v>
      </c>
      <c r="T79" s="394" t="str">
        <f>IF(Table_1[[#This Row],[SISÄLLÖN NIMI]]="","",IF(Table_1[[#This Row],[Toteutuminen]]="Ei osallistujia",0,IF(Table_1[[#This Row],[Toteutuminen]]="Peruttu",0,1)))</f>
        <v/>
      </c>
      <c r="U79" s="395"/>
      <c r="V79" s="385"/>
      <c r="W79" s="413">
        <f>Table_1[[#This Row],[Kävijämäärä a) lapset]]+Table_1[[#This Row],[Kävijämäärä b) aikuiset]]</f>
        <v>0</v>
      </c>
      <c r="X79" s="413">
        <f>IF(Table_1[[#This Row],[Kokonaiskävijämäärä]]&lt;1,0,Table_1[[#This Row],[Kävijämäärä a) lapset]]*Table_1[[#This Row],[Tapaamis-kerrat /osallistuja]])</f>
        <v>0</v>
      </c>
      <c r="Y79" s="413">
        <f>IF(Table_1[[#This Row],[Kokonaiskävijämäärä]]&lt;1,0,Table_1[[#This Row],[Kävijämäärä b) aikuiset]]*Table_1[[#This Row],[Tapaamis-kerrat /osallistuja]])</f>
        <v>0</v>
      </c>
      <c r="Z79" s="413">
        <f>IF(Table_1[[#This Row],[Kokonaiskävijämäärä]]&lt;1,0,Table_1[[#This Row],[Kokonaiskävijämäärä]]*Table_1[[#This Row],[Tapaamis-kerrat /osallistuja]])</f>
        <v>0</v>
      </c>
      <c r="AA79" s="390" t="s">
        <v>54</v>
      </c>
      <c r="AB79" s="396"/>
      <c r="AC79" s="397"/>
      <c r="AD79" s="398" t="s">
        <v>54</v>
      </c>
      <c r="AE79" s="399" t="s">
        <v>54</v>
      </c>
      <c r="AF79" s="400" t="s">
        <v>54</v>
      </c>
      <c r="AG79" s="400" t="s">
        <v>54</v>
      </c>
      <c r="AH79" s="401" t="s">
        <v>53</v>
      </c>
      <c r="AI79" s="402" t="s">
        <v>54</v>
      </c>
      <c r="AJ79" s="402" t="s">
        <v>54</v>
      </c>
      <c r="AK79" s="402" t="s">
        <v>54</v>
      </c>
      <c r="AL79" s="403" t="s">
        <v>54</v>
      </c>
      <c r="AM79" s="404" t="s">
        <v>54</v>
      </c>
    </row>
    <row r="80" spans="1:39" ht="15.75" customHeight="1" x14ac:dyDescent="0.3">
      <c r="A80" s="382"/>
      <c r="B80" s="383"/>
      <c r="C80" s="384" t="s">
        <v>40</v>
      </c>
      <c r="D80" s="385" t="str">
        <f>IF(Table_1[[#This Row],[SISÄLLÖN NIMI]]="","",1)</f>
        <v/>
      </c>
      <c r="E80" s="386"/>
      <c r="F80" s="386"/>
      <c r="G80" s="384" t="s">
        <v>54</v>
      </c>
      <c r="H80" s="387" t="s">
        <v>54</v>
      </c>
      <c r="I80" s="388" t="s">
        <v>54</v>
      </c>
      <c r="J80" s="389" t="s">
        <v>44</v>
      </c>
      <c r="K80" s="387" t="s">
        <v>54</v>
      </c>
      <c r="L80" s="390" t="s">
        <v>54</v>
      </c>
      <c r="M80" s="383"/>
      <c r="N80" s="391" t="s">
        <v>54</v>
      </c>
      <c r="O80" s="392"/>
      <c r="P80" s="383"/>
      <c r="Q80" s="383"/>
      <c r="R80" s="393"/>
      <c r="S80" s="417">
        <f>IF(Table_1[[#This Row],[Kesto (min) /tapaaminen]]&lt;1,0,(Table_1[[#This Row],[Sisältöjen määrä 
]]*Table_1[[#This Row],[Kesto (min) /tapaaminen]]*Table_1[[#This Row],[Tapaamis-kerrat /osallistuja]]))</f>
        <v>0</v>
      </c>
      <c r="T80" s="394" t="str">
        <f>IF(Table_1[[#This Row],[SISÄLLÖN NIMI]]="","",IF(Table_1[[#This Row],[Toteutuminen]]="Ei osallistujia",0,IF(Table_1[[#This Row],[Toteutuminen]]="Peruttu",0,1)))</f>
        <v/>
      </c>
      <c r="U80" s="395"/>
      <c r="V80" s="385"/>
      <c r="W80" s="413">
        <f>Table_1[[#This Row],[Kävijämäärä a) lapset]]+Table_1[[#This Row],[Kävijämäärä b) aikuiset]]</f>
        <v>0</v>
      </c>
      <c r="X80" s="413">
        <f>IF(Table_1[[#This Row],[Kokonaiskävijämäärä]]&lt;1,0,Table_1[[#This Row],[Kävijämäärä a) lapset]]*Table_1[[#This Row],[Tapaamis-kerrat /osallistuja]])</f>
        <v>0</v>
      </c>
      <c r="Y80" s="413">
        <f>IF(Table_1[[#This Row],[Kokonaiskävijämäärä]]&lt;1,0,Table_1[[#This Row],[Kävijämäärä b) aikuiset]]*Table_1[[#This Row],[Tapaamis-kerrat /osallistuja]])</f>
        <v>0</v>
      </c>
      <c r="Z80" s="413">
        <f>IF(Table_1[[#This Row],[Kokonaiskävijämäärä]]&lt;1,0,Table_1[[#This Row],[Kokonaiskävijämäärä]]*Table_1[[#This Row],[Tapaamis-kerrat /osallistuja]])</f>
        <v>0</v>
      </c>
      <c r="AA80" s="390" t="s">
        <v>54</v>
      </c>
      <c r="AB80" s="396"/>
      <c r="AC80" s="397"/>
      <c r="AD80" s="398" t="s">
        <v>54</v>
      </c>
      <c r="AE80" s="399" t="s">
        <v>54</v>
      </c>
      <c r="AF80" s="400" t="s">
        <v>54</v>
      </c>
      <c r="AG80" s="400" t="s">
        <v>54</v>
      </c>
      <c r="AH80" s="401" t="s">
        <v>53</v>
      </c>
      <c r="AI80" s="402" t="s">
        <v>54</v>
      </c>
      <c r="AJ80" s="402" t="s">
        <v>54</v>
      </c>
      <c r="AK80" s="402" t="s">
        <v>54</v>
      </c>
      <c r="AL80" s="403" t="s">
        <v>54</v>
      </c>
      <c r="AM80" s="404" t="s">
        <v>54</v>
      </c>
    </row>
    <row r="81" spans="1:39" ht="15.75" customHeight="1" x14ac:dyDescent="0.3">
      <c r="A81" s="382"/>
      <c r="B81" s="383"/>
      <c r="C81" s="384" t="s">
        <v>40</v>
      </c>
      <c r="D81" s="385" t="str">
        <f>IF(Table_1[[#This Row],[SISÄLLÖN NIMI]]="","",1)</f>
        <v/>
      </c>
      <c r="E81" s="386"/>
      <c r="F81" s="386"/>
      <c r="G81" s="384" t="s">
        <v>54</v>
      </c>
      <c r="H81" s="387" t="s">
        <v>54</v>
      </c>
      <c r="I81" s="388" t="s">
        <v>54</v>
      </c>
      <c r="J81" s="389" t="s">
        <v>44</v>
      </c>
      <c r="K81" s="387" t="s">
        <v>54</v>
      </c>
      <c r="L81" s="390" t="s">
        <v>54</v>
      </c>
      <c r="M81" s="383"/>
      <c r="N81" s="391" t="s">
        <v>54</v>
      </c>
      <c r="O81" s="392"/>
      <c r="P81" s="383"/>
      <c r="Q81" s="383"/>
      <c r="R81" s="393"/>
      <c r="S81" s="417">
        <f>IF(Table_1[[#This Row],[Kesto (min) /tapaaminen]]&lt;1,0,(Table_1[[#This Row],[Sisältöjen määrä 
]]*Table_1[[#This Row],[Kesto (min) /tapaaminen]]*Table_1[[#This Row],[Tapaamis-kerrat /osallistuja]]))</f>
        <v>0</v>
      </c>
      <c r="T81" s="394" t="str">
        <f>IF(Table_1[[#This Row],[SISÄLLÖN NIMI]]="","",IF(Table_1[[#This Row],[Toteutuminen]]="Ei osallistujia",0,IF(Table_1[[#This Row],[Toteutuminen]]="Peruttu",0,1)))</f>
        <v/>
      </c>
      <c r="U81" s="395"/>
      <c r="V81" s="385"/>
      <c r="W81" s="413">
        <f>Table_1[[#This Row],[Kävijämäärä a) lapset]]+Table_1[[#This Row],[Kävijämäärä b) aikuiset]]</f>
        <v>0</v>
      </c>
      <c r="X81" s="413">
        <f>IF(Table_1[[#This Row],[Kokonaiskävijämäärä]]&lt;1,0,Table_1[[#This Row],[Kävijämäärä a) lapset]]*Table_1[[#This Row],[Tapaamis-kerrat /osallistuja]])</f>
        <v>0</v>
      </c>
      <c r="Y81" s="413">
        <f>IF(Table_1[[#This Row],[Kokonaiskävijämäärä]]&lt;1,0,Table_1[[#This Row],[Kävijämäärä b) aikuiset]]*Table_1[[#This Row],[Tapaamis-kerrat /osallistuja]])</f>
        <v>0</v>
      </c>
      <c r="Z81" s="413">
        <f>IF(Table_1[[#This Row],[Kokonaiskävijämäärä]]&lt;1,0,Table_1[[#This Row],[Kokonaiskävijämäärä]]*Table_1[[#This Row],[Tapaamis-kerrat /osallistuja]])</f>
        <v>0</v>
      </c>
      <c r="AA81" s="390" t="s">
        <v>54</v>
      </c>
      <c r="AB81" s="396"/>
      <c r="AC81" s="397"/>
      <c r="AD81" s="398" t="s">
        <v>54</v>
      </c>
      <c r="AE81" s="399" t="s">
        <v>54</v>
      </c>
      <c r="AF81" s="400" t="s">
        <v>54</v>
      </c>
      <c r="AG81" s="400" t="s">
        <v>54</v>
      </c>
      <c r="AH81" s="401" t="s">
        <v>53</v>
      </c>
      <c r="AI81" s="402" t="s">
        <v>54</v>
      </c>
      <c r="AJ81" s="402" t="s">
        <v>54</v>
      </c>
      <c r="AK81" s="402" t="s">
        <v>54</v>
      </c>
      <c r="AL81" s="403" t="s">
        <v>54</v>
      </c>
      <c r="AM81" s="404" t="s">
        <v>54</v>
      </c>
    </row>
    <row r="82" spans="1:39" ht="15.75" customHeight="1" x14ac:dyDescent="0.3">
      <c r="A82" s="382"/>
      <c r="B82" s="383"/>
      <c r="C82" s="384" t="s">
        <v>40</v>
      </c>
      <c r="D82" s="385" t="str">
        <f>IF(Table_1[[#This Row],[SISÄLLÖN NIMI]]="","",1)</f>
        <v/>
      </c>
      <c r="E82" s="386"/>
      <c r="F82" s="386"/>
      <c r="G82" s="384" t="s">
        <v>54</v>
      </c>
      <c r="H82" s="387" t="s">
        <v>54</v>
      </c>
      <c r="I82" s="388" t="s">
        <v>54</v>
      </c>
      <c r="J82" s="389" t="s">
        <v>44</v>
      </c>
      <c r="K82" s="387" t="s">
        <v>54</v>
      </c>
      <c r="L82" s="390" t="s">
        <v>54</v>
      </c>
      <c r="M82" s="383"/>
      <c r="N82" s="391" t="s">
        <v>54</v>
      </c>
      <c r="O82" s="392"/>
      <c r="P82" s="383"/>
      <c r="Q82" s="383"/>
      <c r="R82" s="393"/>
      <c r="S82" s="417">
        <f>IF(Table_1[[#This Row],[Kesto (min) /tapaaminen]]&lt;1,0,(Table_1[[#This Row],[Sisältöjen määrä 
]]*Table_1[[#This Row],[Kesto (min) /tapaaminen]]*Table_1[[#This Row],[Tapaamis-kerrat /osallistuja]]))</f>
        <v>0</v>
      </c>
      <c r="T82" s="394" t="str">
        <f>IF(Table_1[[#This Row],[SISÄLLÖN NIMI]]="","",IF(Table_1[[#This Row],[Toteutuminen]]="Ei osallistujia",0,IF(Table_1[[#This Row],[Toteutuminen]]="Peruttu",0,1)))</f>
        <v/>
      </c>
      <c r="U82" s="395"/>
      <c r="V82" s="385"/>
      <c r="W82" s="413">
        <f>Table_1[[#This Row],[Kävijämäärä a) lapset]]+Table_1[[#This Row],[Kävijämäärä b) aikuiset]]</f>
        <v>0</v>
      </c>
      <c r="X82" s="413">
        <f>IF(Table_1[[#This Row],[Kokonaiskävijämäärä]]&lt;1,0,Table_1[[#This Row],[Kävijämäärä a) lapset]]*Table_1[[#This Row],[Tapaamis-kerrat /osallistuja]])</f>
        <v>0</v>
      </c>
      <c r="Y82" s="413">
        <f>IF(Table_1[[#This Row],[Kokonaiskävijämäärä]]&lt;1,0,Table_1[[#This Row],[Kävijämäärä b) aikuiset]]*Table_1[[#This Row],[Tapaamis-kerrat /osallistuja]])</f>
        <v>0</v>
      </c>
      <c r="Z82" s="413">
        <f>IF(Table_1[[#This Row],[Kokonaiskävijämäärä]]&lt;1,0,Table_1[[#This Row],[Kokonaiskävijämäärä]]*Table_1[[#This Row],[Tapaamis-kerrat /osallistuja]])</f>
        <v>0</v>
      </c>
      <c r="AA82" s="390" t="s">
        <v>54</v>
      </c>
      <c r="AB82" s="396"/>
      <c r="AC82" s="397"/>
      <c r="AD82" s="398" t="s">
        <v>54</v>
      </c>
      <c r="AE82" s="399" t="s">
        <v>54</v>
      </c>
      <c r="AF82" s="400" t="s">
        <v>54</v>
      </c>
      <c r="AG82" s="400" t="s">
        <v>54</v>
      </c>
      <c r="AH82" s="401" t="s">
        <v>53</v>
      </c>
      <c r="AI82" s="402" t="s">
        <v>54</v>
      </c>
      <c r="AJ82" s="402" t="s">
        <v>54</v>
      </c>
      <c r="AK82" s="402" t="s">
        <v>54</v>
      </c>
      <c r="AL82" s="403" t="s">
        <v>54</v>
      </c>
      <c r="AM82" s="404" t="s">
        <v>54</v>
      </c>
    </row>
    <row r="83" spans="1:39" ht="15.75" customHeight="1" x14ac:dyDescent="0.3">
      <c r="A83" s="382"/>
      <c r="B83" s="383"/>
      <c r="C83" s="384" t="s">
        <v>40</v>
      </c>
      <c r="D83" s="385" t="str">
        <f>IF(Table_1[[#This Row],[SISÄLLÖN NIMI]]="","",1)</f>
        <v/>
      </c>
      <c r="E83" s="386"/>
      <c r="F83" s="386"/>
      <c r="G83" s="384" t="s">
        <v>54</v>
      </c>
      <c r="H83" s="387" t="s">
        <v>54</v>
      </c>
      <c r="I83" s="388" t="s">
        <v>54</v>
      </c>
      <c r="J83" s="389" t="s">
        <v>44</v>
      </c>
      <c r="K83" s="387" t="s">
        <v>54</v>
      </c>
      <c r="L83" s="390" t="s">
        <v>54</v>
      </c>
      <c r="M83" s="383"/>
      <c r="N83" s="391" t="s">
        <v>54</v>
      </c>
      <c r="O83" s="392"/>
      <c r="P83" s="383"/>
      <c r="Q83" s="383"/>
      <c r="R83" s="393"/>
      <c r="S83" s="417">
        <f>IF(Table_1[[#This Row],[Kesto (min) /tapaaminen]]&lt;1,0,(Table_1[[#This Row],[Sisältöjen määrä 
]]*Table_1[[#This Row],[Kesto (min) /tapaaminen]]*Table_1[[#This Row],[Tapaamis-kerrat /osallistuja]]))</f>
        <v>0</v>
      </c>
      <c r="T83" s="394" t="str">
        <f>IF(Table_1[[#This Row],[SISÄLLÖN NIMI]]="","",IF(Table_1[[#This Row],[Toteutuminen]]="Ei osallistujia",0,IF(Table_1[[#This Row],[Toteutuminen]]="Peruttu",0,1)))</f>
        <v/>
      </c>
      <c r="U83" s="395"/>
      <c r="V83" s="385"/>
      <c r="W83" s="413">
        <f>Table_1[[#This Row],[Kävijämäärä a) lapset]]+Table_1[[#This Row],[Kävijämäärä b) aikuiset]]</f>
        <v>0</v>
      </c>
      <c r="X83" s="413">
        <f>IF(Table_1[[#This Row],[Kokonaiskävijämäärä]]&lt;1,0,Table_1[[#This Row],[Kävijämäärä a) lapset]]*Table_1[[#This Row],[Tapaamis-kerrat /osallistuja]])</f>
        <v>0</v>
      </c>
      <c r="Y83" s="413">
        <f>IF(Table_1[[#This Row],[Kokonaiskävijämäärä]]&lt;1,0,Table_1[[#This Row],[Kävijämäärä b) aikuiset]]*Table_1[[#This Row],[Tapaamis-kerrat /osallistuja]])</f>
        <v>0</v>
      </c>
      <c r="Z83" s="413">
        <f>IF(Table_1[[#This Row],[Kokonaiskävijämäärä]]&lt;1,0,Table_1[[#This Row],[Kokonaiskävijämäärä]]*Table_1[[#This Row],[Tapaamis-kerrat /osallistuja]])</f>
        <v>0</v>
      </c>
      <c r="AA83" s="390" t="s">
        <v>54</v>
      </c>
      <c r="AB83" s="396"/>
      <c r="AC83" s="397"/>
      <c r="AD83" s="398" t="s">
        <v>54</v>
      </c>
      <c r="AE83" s="399" t="s">
        <v>54</v>
      </c>
      <c r="AF83" s="400" t="s">
        <v>54</v>
      </c>
      <c r="AG83" s="400" t="s">
        <v>54</v>
      </c>
      <c r="AH83" s="401" t="s">
        <v>53</v>
      </c>
      <c r="AI83" s="402" t="s">
        <v>54</v>
      </c>
      <c r="AJ83" s="402" t="s">
        <v>54</v>
      </c>
      <c r="AK83" s="402" t="s">
        <v>54</v>
      </c>
      <c r="AL83" s="403" t="s">
        <v>54</v>
      </c>
      <c r="AM83" s="404" t="s">
        <v>54</v>
      </c>
    </row>
    <row r="84" spans="1:39" ht="15.75" customHeight="1" x14ac:dyDescent="0.3">
      <c r="A84" s="382"/>
      <c r="B84" s="383"/>
      <c r="C84" s="384" t="s">
        <v>40</v>
      </c>
      <c r="D84" s="385" t="str">
        <f>IF(Table_1[[#This Row],[SISÄLLÖN NIMI]]="","",1)</f>
        <v/>
      </c>
      <c r="E84" s="386"/>
      <c r="F84" s="386"/>
      <c r="G84" s="384" t="s">
        <v>54</v>
      </c>
      <c r="H84" s="387" t="s">
        <v>54</v>
      </c>
      <c r="I84" s="388" t="s">
        <v>54</v>
      </c>
      <c r="J84" s="389" t="s">
        <v>44</v>
      </c>
      <c r="K84" s="387" t="s">
        <v>54</v>
      </c>
      <c r="L84" s="390" t="s">
        <v>54</v>
      </c>
      <c r="M84" s="383"/>
      <c r="N84" s="391" t="s">
        <v>54</v>
      </c>
      <c r="O84" s="392"/>
      <c r="P84" s="383"/>
      <c r="Q84" s="383"/>
      <c r="R84" s="393"/>
      <c r="S84" s="417">
        <f>IF(Table_1[[#This Row],[Kesto (min) /tapaaminen]]&lt;1,0,(Table_1[[#This Row],[Sisältöjen määrä 
]]*Table_1[[#This Row],[Kesto (min) /tapaaminen]]*Table_1[[#This Row],[Tapaamis-kerrat /osallistuja]]))</f>
        <v>0</v>
      </c>
      <c r="T84" s="394" t="str">
        <f>IF(Table_1[[#This Row],[SISÄLLÖN NIMI]]="","",IF(Table_1[[#This Row],[Toteutuminen]]="Ei osallistujia",0,IF(Table_1[[#This Row],[Toteutuminen]]="Peruttu",0,1)))</f>
        <v/>
      </c>
      <c r="U84" s="395"/>
      <c r="V84" s="385"/>
      <c r="W84" s="413">
        <f>Table_1[[#This Row],[Kävijämäärä a) lapset]]+Table_1[[#This Row],[Kävijämäärä b) aikuiset]]</f>
        <v>0</v>
      </c>
      <c r="X84" s="413">
        <f>IF(Table_1[[#This Row],[Kokonaiskävijämäärä]]&lt;1,0,Table_1[[#This Row],[Kävijämäärä a) lapset]]*Table_1[[#This Row],[Tapaamis-kerrat /osallistuja]])</f>
        <v>0</v>
      </c>
      <c r="Y84" s="413">
        <f>IF(Table_1[[#This Row],[Kokonaiskävijämäärä]]&lt;1,0,Table_1[[#This Row],[Kävijämäärä b) aikuiset]]*Table_1[[#This Row],[Tapaamis-kerrat /osallistuja]])</f>
        <v>0</v>
      </c>
      <c r="Z84" s="413">
        <f>IF(Table_1[[#This Row],[Kokonaiskävijämäärä]]&lt;1,0,Table_1[[#This Row],[Kokonaiskävijämäärä]]*Table_1[[#This Row],[Tapaamis-kerrat /osallistuja]])</f>
        <v>0</v>
      </c>
      <c r="AA84" s="390" t="s">
        <v>54</v>
      </c>
      <c r="AB84" s="396"/>
      <c r="AC84" s="397"/>
      <c r="AD84" s="398" t="s">
        <v>54</v>
      </c>
      <c r="AE84" s="399" t="s">
        <v>54</v>
      </c>
      <c r="AF84" s="400" t="s">
        <v>54</v>
      </c>
      <c r="AG84" s="400" t="s">
        <v>54</v>
      </c>
      <c r="AH84" s="401" t="s">
        <v>53</v>
      </c>
      <c r="AI84" s="402" t="s">
        <v>54</v>
      </c>
      <c r="AJ84" s="402" t="s">
        <v>54</v>
      </c>
      <c r="AK84" s="402" t="s">
        <v>54</v>
      </c>
      <c r="AL84" s="403" t="s">
        <v>54</v>
      </c>
      <c r="AM84" s="404" t="s">
        <v>54</v>
      </c>
    </row>
    <row r="85" spans="1:39" ht="15.75" customHeight="1" x14ac:dyDescent="0.3">
      <c r="A85" s="382"/>
      <c r="B85" s="383"/>
      <c r="C85" s="384" t="s">
        <v>40</v>
      </c>
      <c r="D85" s="385" t="str">
        <f>IF(Table_1[[#This Row],[SISÄLLÖN NIMI]]="","",1)</f>
        <v/>
      </c>
      <c r="E85" s="386"/>
      <c r="F85" s="386"/>
      <c r="G85" s="384" t="s">
        <v>54</v>
      </c>
      <c r="H85" s="387" t="s">
        <v>54</v>
      </c>
      <c r="I85" s="388" t="s">
        <v>54</v>
      </c>
      <c r="J85" s="389" t="s">
        <v>44</v>
      </c>
      <c r="K85" s="387" t="s">
        <v>54</v>
      </c>
      <c r="L85" s="390" t="s">
        <v>54</v>
      </c>
      <c r="M85" s="383"/>
      <c r="N85" s="391" t="s">
        <v>54</v>
      </c>
      <c r="O85" s="392"/>
      <c r="P85" s="383"/>
      <c r="Q85" s="383"/>
      <c r="R85" s="393"/>
      <c r="S85" s="417">
        <f>IF(Table_1[[#This Row],[Kesto (min) /tapaaminen]]&lt;1,0,(Table_1[[#This Row],[Sisältöjen määrä 
]]*Table_1[[#This Row],[Kesto (min) /tapaaminen]]*Table_1[[#This Row],[Tapaamis-kerrat /osallistuja]]))</f>
        <v>0</v>
      </c>
      <c r="T85" s="394" t="str">
        <f>IF(Table_1[[#This Row],[SISÄLLÖN NIMI]]="","",IF(Table_1[[#This Row],[Toteutuminen]]="Ei osallistujia",0,IF(Table_1[[#This Row],[Toteutuminen]]="Peruttu",0,1)))</f>
        <v/>
      </c>
      <c r="U85" s="395"/>
      <c r="V85" s="385"/>
      <c r="W85" s="413">
        <f>Table_1[[#This Row],[Kävijämäärä a) lapset]]+Table_1[[#This Row],[Kävijämäärä b) aikuiset]]</f>
        <v>0</v>
      </c>
      <c r="X85" s="413">
        <f>IF(Table_1[[#This Row],[Kokonaiskävijämäärä]]&lt;1,0,Table_1[[#This Row],[Kävijämäärä a) lapset]]*Table_1[[#This Row],[Tapaamis-kerrat /osallistuja]])</f>
        <v>0</v>
      </c>
      <c r="Y85" s="413">
        <f>IF(Table_1[[#This Row],[Kokonaiskävijämäärä]]&lt;1,0,Table_1[[#This Row],[Kävijämäärä b) aikuiset]]*Table_1[[#This Row],[Tapaamis-kerrat /osallistuja]])</f>
        <v>0</v>
      </c>
      <c r="Z85" s="413">
        <f>IF(Table_1[[#This Row],[Kokonaiskävijämäärä]]&lt;1,0,Table_1[[#This Row],[Kokonaiskävijämäärä]]*Table_1[[#This Row],[Tapaamis-kerrat /osallistuja]])</f>
        <v>0</v>
      </c>
      <c r="AA85" s="390" t="s">
        <v>54</v>
      </c>
      <c r="AB85" s="396"/>
      <c r="AC85" s="397"/>
      <c r="AD85" s="398" t="s">
        <v>54</v>
      </c>
      <c r="AE85" s="399" t="s">
        <v>54</v>
      </c>
      <c r="AF85" s="400" t="s">
        <v>54</v>
      </c>
      <c r="AG85" s="400" t="s">
        <v>54</v>
      </c>
      <c r="AH85" s="401" t="s">
        <v>53</v>
      </c>
      <c r="AI85" s="402" t="s">
        <v>54</v>
      </c>
      <c r="AJ85" s="402" t="s">
        <v>54</v>
      </c>
      <c r="AK85" s="402" t="s">
        <v>54</v>
      </c>
      <c r="AL85" s="403" t="s">
        <v>54</v>
      </c>
      <c r="AM85" s="404" t="s">
        <v>54</v>
      </c>
    </row>
    <row r="86" spans="1:39" ht="15.75" customHeight="1" x14ac:dyDescent="0.3">
      <c r="A86" s="382"/>
      <c r="B86" s="383"/>
      <c r="C86" s="384" t="s">
        <v>40</v>
      </c>
      <c r="D86" s="385" t="str">
        <f>IF(Table_1[[#This Row],[SISÄLLÖN NIMI]]="","",1)</f>
        <v/>
      </c>
      <c r="E86" s="386"/>
      <c r="F86" s="386"/>
      <c r="G86" s="384" t="s">
        <v>54</v>
      </c>
      <c r="H86" s="387" t="s">
        <v>54</v>
      </c>
      <c r="I86" s="388" t="s">
        <v>54</v>
      </c>
      <c r="J86" s="389" t="s">
        <v>44</v>
      </c>
      <c r="K86" s="387" t="s">
        <v>54</v>
      </c>
      <c r="L86" s="390" t="s">
        <v>54</v>
      </c>
      <c r="M86" s="383"/>
      <c r="N86" s="391" t="s">
        <v>54</v>
      </c>
      <c r="O86" s="392"/>
      <c r="P86" s="383"/>
      <c r="Q86" s="383"/>
      <c r="R86" s="393"/>
      <c r="S86" s="417">
        <f>IF(Table_1[[#This Row],[Kesto (min) /tapaaminen]]&lt;1,0,(Table_1[[#This Row],[Sisältöjen määrä 
]]*Table_1[[#This Row],[Kesto (min) /tapaaminen]]*Table_1[[#This Row],[Tapaamis-kerrat /osallistuja]]))</f>
        <v>0</v>
      </c>
      <c r="T86" s="394" t="str">
        <f>IF(Table_1[[#This Row],[SISÄLLÖN NIMI]]="","",IF(Table_1[[#This Row],[Toteutuminen]]="Ei osallistujia",0,IF(Table_1[[#This Row],[Toteutuminen]]="Peruttu",0,1)))</f>
        <v/>
      </c>
      <c r="U86" s="395"/>
      <c r="V86" s="385"/>
      <c r="W86" s="413">
        <f>Table_1[[#This Row],[Kävijämäärä a) lapset]]+Table_1[[#This Row],[Kävijämäärä b) aikuiset]]</f>
        <v>0</v>
      </c>
      <c r="X86" s="413">
        <f>IF(Table_1[[#This Row],[Kokonaiskävijämäärä]]&lt;1,0,Table_1[[#This Row],[Kävijämäärä a) lapset]]*Table_1[[#This Row],[Tapaamis-kerrat /osallistuja]])</f>
        <v>0</v>
      </c>
      <c r="Y86" s="413">
        <f>IF(Table_1[[#This Row],[Kokonaiskävijämäärä]]&lt;1,0,Table_1[[#This Row],[Kävijämäärä b) aikuiset]]*Table_1[[#This Row],[Tapaamis-kerrat /osallistuja]])</f>
        <v>0</v>
      </c>
      <c r="Z86" s="413">
        <f>IF(Table_1[[#This Row],[Kokonaiskävijämäärä]]&lt;1,0,Table_1[[#This Row],[Kokonaiskävijämäärä]]*Table_1[[#This Row],[Tapaamis-kerrat /osallistuja]])</f>
        <v>0</v>
      </c>
      <c r="AA86" s="390" t="s">
        <v>54</v>
      </c>
      <c r="AB86" s="396"/>
      <c r="AC86" s="397"/>
      <c r="AD86" s="398" t="s">
        <v>54</v>
      </c>
      <c r="AE86" s="399" t="s">
        <v>54</v>
      </c>
      <c r="AF86" s="400" t="s">
        <v>54</v>
      </c>
      <c r="AG86" s="400" t="s">
        <v>54</v>
      </c>
      <c r="AH86" s="401" t="s">
        <v>53</v>
      </c>
      <c r="AI86" s="402" t="s">
        <v>54</v>
      </c>
      <c r="AJ86" s="402" t="s">
        <v>54</v>
      </c>
      <c r="AK86" s="402" t="s">
        <v>54</v>
      </c>
      <c r="AL86" s="403" t="s">
        <v>54</v>
      </c>
      <c r="AM86" s="404" t="s">
        <v>54</v>
      </c>
    </row>
    <row r="87" spans="1:39" ht="15.75" customHeight="1" x14ac:dyDescent="0.3">
      <c r="A87" s="382"/>
      <c r="B87" s="383"/>
      <c r="C87" s="384" t="s">
        <v>40</v>
      </c>
      <c r="D87" s="385" t="str">
        <f>IF(Table_1[[#This Row],[SISÄLLÖN NIMI]]="","",1)</f>
        <v/>
      </c>
      <c r="E87" s="386"/>
      <c r="F87" s="386"/>
      <c r="G87" s="384" t="s">
        <v>54</v>
      </c>
      <c r="H87" s="387" t="s">
        <v>54</v>
      </c>
      <c r="I87" s="388" t="s">
        <v>54</v>
      </c>
      <c r="J87" s="389" t="s">
        <v>44</v>
      </c>
      <c r="K87" s="387" t="s">
        <v>54</v>
      </c>
      <c r="L87" s="390" t="s">
        <v>54</v>
      </c>
      <c r="M87" s="383"/>
      <c r="N87" s="391" t="s">
        <v>54</v>
      </c>
      <c r="O87" s="392"/>
      <c r="P87" s="383"/>
      <c r="Q87" s="383"/>
      <c r="R87" s="393"/>
      <c r="S87" s="417">
        <f>IF(Table_1[[#This Row],[Kesto (min) /tapaaminen]]&lt;1,0,(Table_1[[#This Row],[Sisältöjen määrä 
]]*Table_1[[#This Row],[Kesto (min) /tapaaminen]]*Table_1[[#This Row],[Tapaamis-kerrat /osallistuja]]))</f>
        <v>0</v>
      </c>
      <c r="T87" s="394" t="str">
        <f>IF(Table_1[[#This Row],[SISÄLLÖN NIMI]]="","",IF(Table_1[[#This Row],[Toteutuminen]]="Ei osallistujia",0,IF(Table_1[[#This Row],[Toteutuminen]]="Peruttu",0,1)))</f>
        <v/>
      </c>
      <c r="U87" s="395"/>
      <c r="V87" s="385"/>
      <c r="W87" s="413">
        <f>Table_1[[#This Row],[Kävijämäärä a) lapset]]+Table_1[[#This Row],[Kävijämäärä b) aikuiset]]</f>
        <v>0</v>
      </c>
      <c r="X87" s="413">
        <f>IF(Table_1[[#This Row],[Kokonaiskävijämäärä]]&lt;1,0,Table_1[[#This Row],[Kävijämäärä a) lapset]]*Table_1[[#This Row],[Tapaamis-kerrat /osallistuja]])</f>
        <v>0</v>
      </c>
      <c r="Y87" s="413">
        <f>IF(Table_1[[#This Row],[Kokonaiskävijämäärä]]&lt;1,0,Table_1[[#This Row],[Kävijämäärä b) aikuiset]]*Table_1[[#This Row],[Tapaamis-kerrat /osallistuja]])</f>
        <v>0</v>
      </c>
      <c r="Z87" s="413">
        <f>IF(Table_1[[#This Row],[Kokonaiskävijämäärä]]&lt;1,0,Table_1[[#This Row],[Kokonaiskävijämäärä]]*Table_1[[#This Row],[Tapaamis-kerrat /osallistuja]])</f>
        <v>0</v>
      </c>
      <c r="AA87" s="390" t="s">
        <v>54</v>
      </c>
      <c r="AB87" s="396"/>
      <c r="AC87" s="397"/>
      <c r="AD87" s="398" t="s">
        <v>54</v>
      </c>
      <c r="AE87" s="399" t="s">
        <v>54</v>
      </c>
      <c r="AF87" s="400" t="s">
        <v>54</v>
      </c>
      <c r="AG87" s="400" t="s">
        <v>54</v>
      </c>
      <c r="AH87" s="401" t="s">
        <v>53</v>
      </c>
      <c r="AI87" s="402" t="s">
        <v>54</v>
      </c>
      <c r="AJ87" s="402" t="s">
        <v>54</v>
      </c>
      <c r="AK87" s="402" t="s">
        <v>54</v>
      </c>
      <c r="AL87" s="403" t="s">
        <v>54</v>
      </c>
      <c r="AM87" s="404" t="s">
        <v>54</v>
      </c>
    </row>
    <row r="88" spans="1:39" ht="15.75" customHeight="1" x14ac:dyDescent="0.3">
      <c r="A88" s="382"/>
      <c r="B88" s="383"/>
      <c r="C88" s="384" t="s">
        <v>40</v>
      </c>
      <c r="D88" s="385" t="str">
        <f>IF(Table_1[[#This Row],[SISÄLLÖN NIMI]]="","",1)</f>
        <v/>
      </c>
      <c r="E88" s="386"/>
      <c r="F88" s="386"/>
      <c r="G88" s="384" t="s">
        <v>54</v>
      </c>
      <c r="H88" s="387" t="s">
        <v>54</v>
      </c>
      <c r="I88" s="388" t="s">
        <v>54</v>
      </c>
      <c r="J88" s="389" t="s">
        <v>44</v>
      </c>
      <c r="K88" s="387" t="s">
        <v>54</v>
      </c>
      <c r="L88" s="390" t="s">
        <v>54</v>
      </c>
      <c r="M88" s="383"/>
      <c r="N88" s="391" t="s">
        <v>54</v>
      </c>
      <c r="O88" s="392"/>
      <c r="P88" s="383"/>
      <c r="Q88" s="383"/>
      <c r="R88" s="393"/>
      <c r="S88" s="417">
        <f>IF(Table_1[[#This Row],[Kesto (min) /tapaaminen]]&lt;1,0,(Table_1[[#This Row],[Sisältöjen määrä 
]]*Table_1[[#This Row],[Kesto (min) /tapaaminen]]*Table_1[[#This Row],[Tapaamis-kerrat /osallistuja]]))</f>
        <v>0</v>
      </c>
      <c r="T88" s="394" t="str">
        <f>IF(Table_1[[#This Row],[SISÄLLÖN NIMI]]="","",IF(Table_1[[#This Row],[Toteutuminen]]="Ei osallistujia",0,IF(Table_1[[#This Row],[Toteutuminen]]="Peruttu",0,1)))</f>
        <v/>
      </c>
      <c r="U88" s="395"/>
      <c r="V88" s="385"/>
      <c r="W88" s="413">
        <f>Table_1[[#This Row],[Kävijämäärä a) lapset]]+Table_1[[#This Row],[Kävijämäärä b) aikuiset]]</f>
        <v>0</v>
      </c>
      <c r="X88" s="413">
        <f>IF(Table_1[[#This Row],[Kokonaiskävijämäärä]]&lt;1,0,Table_1[[#This Row],[Kävijämäärä a) lapset]]*Table_1[[#This Row],[Tapaamis-kerrat /osallistuja]])</f>
        <v>0</v>
      </c>
      <c r="Y88" s="413">
        <f>IF(Table_1[[#This Row],[Kokonaiskävijämäärä]]&lt;1,0,Table_1[[#This Row],[Kävijämäärä b) aikuiset]]*Table_1[[#This Row],[Tapaamis-kerrat /osallistuja]])</f>
        <v>0</v>
      </c>
      <c r="Z88" s="413">
        <f>IF(Table_1[[#This Row],[Kokonaiskävijämäärä]]&lt;1,0,Table_1[[#This Row],[Kokonaiskävijämäärä]]*Table_1[[#This Row],[Tapaamis-kerrat /osallistuja]])</f>
        <v>0</v>
      </c>
      <c r="AA88" s="390" t="s">
        <v>54</v>
      </c>
      <c r="AB88" s="396"/>
      <c r="AC88" s="397"/>
      <c r="AD88" s="398" t="s">
        <v>54</v>
      </c>
      <c r="AE88" s="399" t="s">
        <v>54</v>
      </c>
      <c r="AF88" s="400" t="s">
        <v>54</v>
      </c>
      <c r="AG88" s="400" t="s">
        <v>54</v>
      </c>
      <c r="AH88" s="401" t="s">
        <v>53</v>
      </c>
      <c r="AI88" s="402" t="s">
        <v>54</v>
      </c>
      <c r="AJ88" s="402" t="s">
        <v>54</v>
      </c>
      <c r="AK88" s="402" t="s">
        <v>54</v>
      </c>
      <c r="AL88" s="403" t="s">
        <v>54</v>
      </c>
      <c r="AM88" s="404" t="s">
        <v>54</v>
      </c>
    </row>
    <row r="89" spans="1:39" ht="15.75" customHeight="1" x14ac:dyDescent="0.3">
      <c r="A89" s="382"/>
      <c r="B89" s="383"/>
      <c r="C89" s="384" t="s">
        <v>40</v>
      </c>
      <c r="D89" s="385" t="str">
        <f>IF(Table_1[[#This Row],[SISÄLLÖN NIMI]]="","",1)</f>
        <v/>
      </c>
      <c r="E89" s="386"/>
      <c r="F89" s="386"/>
      <c r="G89" s="384" t="s">
        <v>54</v>
      </c>
      <c r="H89" s="387" t="s">
        <v>54</v>
      </c>
      <c r="I89" s="388" t="s">
        <v>54</v>
      </c>
      <c r="J89" s="389" t="s">
        <v>44</v>
      </c>
      <c r="K89" s="387" t="s">
        <v>54</v>
      </c>
      <c r="L89" s="390" t="s">
        <v>54</v>
      </c>
      <c r="M89" s="383"/>
      <c r="N89" s="391" t="s">
        <v>54</v>
      </c>
      <c r="O89" s="392"/>
      <c r="P89" s="383"/>
      <c r="Q89" s="383"/>
      <c r="R89" s="393"/>
      <c r="S89" s="417">
        <f>IF(Table_1[[#This Row],[Kesto (min) /tapaaminen]]&lt;1,0,(Table_1[[#This Row],[Sisältöjen määrä 
]]*Table_1[[#This Row],[Kesto (min) /tapaaminen]]*Table_1[[#This Row],[Tapaamis-kerrat /osallistuja]]))</f>
        <v>0</v>
      </c>
      <c r="T89" s="394" t="str">
        <f>IF(Table_1[[#This Row],[SISÄLLÖN NIMI]]="","",IF(Table_1[[#This Row],[Toteutuminen]]="Ei osallistujia",0,IF(Table_1[[#This Row],[Toteutuminen]]="Peruttu",0,1)))</f>
        <v/>
      </c>
      <c r="U89" s="395"/>
      <c r="V89" s="385"/>
      <c r="W89" s="413">
        <f>Table_1[[#This Row],[Kävijämäärä a) lapset]]+Table_1[[#This Row],[Kävijämäärä b) aikuiset]]</f>
        <v>0</v>
      </c>
      <c r="X89" s="413">
        <f>IF(Table_1[[#This Row],[Kokonaiskävijämäärä]]&lt;1,0,Table_1[[#This Row],[Kävijämäärä a) lapset]]*Table_1[[#This Row],[Tapaamis-kerrat /osallistuja]])</f>
        <v>0</v>
      </c>
      <c r="Y89" s="413">
        <f>IF(Table_1[[#This Row],[Kokonaiskävijämäärä]]&lt;1,0,Table_1[[#This Row],[Kävijämäärä b) aikuiset]]*Table_1[[#This Row],[Tapaamis-kerrat /osallistuja]])</f>
        <v>0</v>
      </c>
      <c r="Z89" s="413">
        <f>IF(Table_1[[#This Row],[Kokonaiskävijämäärä]]&lt;1,0,Table_1[[#This Row],[Kokonaiskävijämäärä]]*Table_1[[#This Row],[Tapaamis-kerrat /osallistuja]])</f>
        <v>0</v>
      </c>
      <c r="AA89" s="390" t="s">
        <v>54</v>
      </c>
      <c r="AB89" s="396"/>
      <c r="AC89" s="397"/>
      <c r="AD89" s="398" t="s">
        <v>54</v>
      </c>
      <c r="AE89" s="399" t="s">
        <v>54</v>
      </c>
      <c r="AF89" s="400" t="s">
        <v>54</v>
      </c>
      <c r="AG89" s="400" t="s">
        <v>54</v>
      </c>
      <c r="AH89" s="401" t="s">
        <v>53</v>
      </c>
      <c r="AI89" s="402" t="s">
        <v>54</v>
      </c>
      <c r="AJ89" s="402" t="s">
        <v>54</v>
      </c>
      <c r="AK89" s="402" t="s">
        <v>54</v>
      </c>
      <c r="AL89" s="403" t="s">
        <v>54</v>
      </c>
      <c r="AM89" s="404" t="s">
        <v>54</v>
      </c>
    </row>
    <row r="90" spans="1:39" ht="15.75" customHeight="1" x14ac:dyDescent="0.3">
      <c r="A90" s="382"/>
      <c r="B90" s="383"/>
      <c r="C90" s="384" t="s">
        <v>40</v>
      </c>
      <c r="D90" s="385" t="str">
        <f>IF(Table_1[[#This Row],[SISÄLLÖN NIMI]]="","",1)</f>
        <v/>
      </c>
      <c r="E90" s="386"/>
      <c r="F90" s="386"/>
      <c r="G90" s="384" t="s">
        <v>54</v>
      </c>
      <c r="H90" s="387" t="s">
        <v>54</v>
      </c>
      <c r="I90" s="388" t="s">
        <v>54</v>
      </c>
      <c r="J90" s="389" t="s">
        <v>44</v>
      </c>
      <c r="K90" s="387" t="s">
        <v>54</v>
      </c>
      <c r="L90" s="390" t="s">
        <v>54</v>
      </c>
      <c r="M90" s="383"/>
      <c r="N90" s="391" t="s">
        <v>54</v>
      </c>
      <c r="O90" s="392"/>
      <c r="P90" s="383"/>
      <c r="Q90" s="383"/>
      <c r="R90" s="393"/>
      <c r="S90" s="417">
        <f>IF(Table_1[[#This Row],[Kesto (min) /tapaaminen]]&lt;1,0,(Table_1[[#This Row],[Sisältöjen määrä 
]]*Table_1[[#This Row],[Kesto (min) /tapaaminen]]*Table_1[[#This Row],[Tapaamis-kerrat /osallistuja]]))</f>
        <v>0</v>
      </c>
      <c r="T90" s="394" t="str">
        <f>IF(Table_1[[#This Row],[SISÄLLÖN NIMI]]="","",IF(Table_1[[#This Row],[Toteutuminen]]="Ei osallistujia",0,IF(Table_1[[#This Row],[Toteutuminen]]="Peruttu",0,1)))</f>
        <v/>
      </c>
      <c r="U90" s="395"/>
      <c r="V90" s="385"/>
      <c r="W90" s="413">
        <f>Table_1[[#This Row],[Kävijämäärä a) lapset]]+Table_1[[#This Row],[Kävijämäärä b) aikuiset]]</f>
        <v>0</v>
      </c>
      <c r="X90" s="413">
        <f>IF(Table_1[[#This Row],[Kokonaiskävijämäärä]]&lt;1,0,Table_1[[#This Row],[Kävijämäärä a) lapset]]*Table_1[[#This Row],[Tapaamis-kerrat /osallistuja]])</f>
        <v>0</v>
      </c>
      <c r="Y90" s="413">
        <f>IF(Table_1[[#This Row],[Kokonaiskävijämäärä]]&lt;1,0,Table_1[[#This Row],[Kävijämäärä b) aikuiset]]*Table_1[[#This Row],[Tapaamis-kerrat /osallistuja]])</f>
        <v>0</v>
      </c>
      <c r="Z90" s="413">
        <f>IF(Table_1[[#This Row],[Kokonaiskävijämäärä]]&lt;1,0,Table_1[[#This Row],[Kokonaiskävijämäärä]]*Table_1[[#This Row],[Tapaamis-kerrat /osallistuja]])</f>
        <v>0</v>
      </c>
      <c r="AA90" s="390" t="s">
        <v>54</v>
      </c>
      <c r="AB90" s="396"/>
      <c r="AC90" s="397"/>
      <c r="AD90" s="398" t="s">
        <v>54</v>
      </c>
      <c r="AE90" s="399" t="s">
        <v>54</v>
      </c>
      <c r="AF90" s="400" t="s">
        <v>54</v>
      </c>
      <c r="AG90" s="400" t="s">
        <v>54</v>
      </c>
      <c r="AH90" s="401" t="s">
        <v>53</v>
      </c>
      <c r="AI90" s="402" t="s">
        <v>54</v>
      </c>
      <c r="AJ90" s="402" t="s">
        <v>54</v>
      </c>
      <c r="AK90" s="402" t="s">
        <v>54</v>
      </c>
      <c r="AL90" s="403" t="s">
        <v>54</v>
      </c>
      <c r="AM90" s="404" t="s">
        <v>54</v>
      </c>
    </row>
    <row r="91" spans="1:39" ht="15.75" customHeight="1" x14ac:dyDescent="0.3">
      <c r="A91" s="382"/>
      <c r="B91" s="383"/>
      <c r="C91" s="384" t="s">
        <v>40</v>
      </c>
      <c r="D91" s="385" t="str">
        <f>IF(Table_1[[#This Row],[SISÄLLÖN NIMI]]="","",1)</f>
        <v/>
      </c>
      <c r="E91" s="386"/>
      <c r="F91" s="386"/>
      <c r="G91" s="384" t="s">
        <v>54</v>
      </c>
      <c r="H91" s="387" t="s">
        <v>54</v>
      </c>
      <c r="I91" s="388" t="s">
        <v>54</v>
      </c>
      <c r="J91" s="389" t="s">
        <v>44</v>
      </c>
      <c r="K91" s="387" t="s">
        <v>54</v>
      </c>
      <c r="L91" s="390" t="s">
        <v>54</v>
      </c>
      <c r="M91" s="383"/>
      <c r="N91" s="391" t="s">
        <v>54</v>
      </c>
      <c r="O91" s="392"/>
      <c r="P91" s="383"/>
      <c r="Q91" s="383"/>
      <c r="R91" s="393"/>
      <c r="S91" s="417">
        <f>IF(Table_1[[#This Row],[Kesto (min) /tapaaminen]]&lt;1,0,(Table_1[[#This Row],[Sisältöjen määrä 
]]*Table_1[[#This Row],[Kesto (min) /tapaaminen]]*Table_1[[#This Row],[Tapaamis-kerrat /osallistuja]]))</f>
        <v>0</v>
      </c>
      <c r="T91" s="394" t="str">
        <f>IF(Table_1[[#This Row],[SISÄLLÖN NIMI]]="","",IF(Table_1[[#This Row],[Toteutuminen]]="Ei osallistujia",0,IF(Table_1[[#This Row],[Toteutuminen]]="Peruttu",0,1)))</f>
        <v/>
      </c>
      <c r="U91" s="395"/>
      <c r="V91" s="385"/>
      <c r="W91" s="413">
        <f>Table_1[[#This Row],[Kävijämäärä a) lapset]]+Table_1[[#This Row],[Kävijämäärä b) aikuiset]]</f>
        <v>0</v>
      </c>
      <c r="X91" s="413">
        <f>IF(Table_1[[#This Row],[Kokonaiskävijämäärä]]&lt;1,0,Table_1[[#This Row],[Kävijämäärä a) lapset]]*Table_1[[#This Row],[Tapaamis-kerrat /osallistuja]])</f>
        <v>0</v>
      </c>
      <c r="Y91" s="413">
        <f>IF(Table_1[[#This Row],[Kokonaiskävijämäärä]]&lt;1,0,Table_1[[#This Row],[Kävijämäärä b) aikuiset]]*Table_1[[#This Row],[Tapaamis-kerrat /osallistuja]])</f>
        <v>0</v>
      </c>
      <c r="Z91" s="413">
        <f>IF(Table_1[[#This Row],[Kokonaiskävijämäärä]]&lt;1,0,Table_1[[#This Row],[Kokonaiskävijämäärä]]*Table_1[[#This Row],[Tapaamis-kerrat /osallistuja]])</f>
        <v>0</v>
      </c>
      <c r="AA91" s="390" t="s">
        <v>54</v>
      </c>
      <c r="AB91" s="396"/>
      <c r="AC91" s="397"/>
      <c r="AD91" s="398" t="s">
        <v>54</v>
      </c>
      <c r="AE91" s="399" t="s">
        <v>54</v>
      </c>
      <c r="AF91" s="400" t="s">
        <v>54</v>
      </c>
      <c r="AG91" s="400" t="s">
        <v>54</v>
      </c>
      <c r="AH91" s="401" t="s">
        <v>53</v>
      </c>
      <c r="AI91" s="402" t="s">
        <v>54</v>
      </c>
      <c r="AJ91" s="402" t="s">
        <v>54</v>
      </c>
      <c r="AK91" s="402" t="s">
        <v>54</v>
      </c>
      <c r="AL91" s="403" t="s">
        <v>54</v>
      </c>
      <c r="AM91" s="404" t="s">
        <v>54</v>
      </c>
    </row>
    <row r="92" spans="1:39" ht="15.75" customHeight="1" x14ac:dyDescent="0.3">
      <c r="A92" s="382"/>
      <c r="B92" s="383"/>
      <c r="C92" s="384" t="s">
        <v>40</v>
      </c>
      <c r="D92" s="385" t="str">
        <f>IF(Table_1[[#This Row],[SISÄLLÖN NIMI]]="","",1)</f>
        <v/>
      </c>
      <c r="E92" s="386"/>
      <c r="F92" s="386"/>
      <c r="G92" s="384" t="s">
        <v>54</v>
      </c>
      <c r="H92" s="387" t="s">
        <v>54</v>
      </c>
      <c r="I92" s="388" t="s">
        <v>54</v>
      </c>
      <c r="J92" s="389" t="s">
        <v>44</v>
      </c>
      <c r="K92" s="387" t="s">
        <v>54</v>
      </c>
      <c r="L92" s="390" t="s">
        <v>54</v>
      </c>
      <c r="M92" s="383"/>
      <c r="N92" s="391" t="s">
        <v>54</v>
      </c>
      <c r="O92" s="392"/>
      <c r="P92" s="383"/>
      <c r="Q92" s="383"/>
      <c r="R92" s="393"/>
      <c r="S92" s="417">
        <f>IF(Table_1[[#This Row],[Kesto (min) /tapaaminen]]&lt;1,0,(Table_1[[#This Row],[Sisältöjen määrä 
]]*Table_1[[#This Row],[Kesto (min) /tapaaminen]]*Table_1[[#This Row],[Tapaamis-kerrat /osallistuja]]))</f>
        <v>0</v>
      </c>
      <c r="T92" s="394" t="str">
        <f>IF(Table_1[[#This Row],[SISÄLLÖN NIMI]]="","",IF(Table_1[[#This Row],[Toteutuminen]]="Ei osallistujia",0,IF(Table_1[[#This Row],[Toteutuminen]]="Peruttu",0,1)))</f>
        <v/>
      </c>
      <c r="U92" s="395"/>
      <c r="V92" s="385"/>
      <c r="W92" s="413">
        <f>Table_1[[#This Row],[Kävijämäärä a) lapset]]+Table_1[[#This Row],[Kävijämäärä b) aikuiset]]</f>
        <v>0</v>
      </c>
      <c r="X92" s="413">
        <f>IF(Table_1[[#This Row],[Kokonaiskävijämäärä]]&lt;1,0,Table_1[[#This Row],[Kävijämäärä a) lapset]]*Table_1[[#This Row],[Tapaamis-kerrat /osallistuja]])</f>
        <v>0</v>
      </c>
      <c r="Y92" s="413">
        <f>IF(Table_1[[#This Row],[Kokonaiskävijämäärä]]&lt;1,0,Table_1[[#This Row],[Kävijämäärä b) aikuiset]]*Table_1[[#This Row],[Tapaamis-kerrat /osallistuja]])</f>
        <v>0</v>
      </c>
      <c r="Z92" s="413">
        <f>IF(Table_1[[#This Row],[Kokonaiskävijämäärä]]&lt;1,0,Table_1[[#This Row],[Kokonaiskävijämäärä]]*Table_1[[#This Row],[Tapaamis-kerrat /osallistuja]])</f>
        <v>0</v>
      </c>
      <c r="AA92" s="390" t="s">
        <v>54</v>
      </c>
      <c r="AB92" s="396"/>
      <c r="AC92" s="397"/>
      <c r="AD92" s="398" t="s">
        <v>54</v>
      </c>
      <c r="AE92" s="399" t="s">
        <v>54</v>
      </c>
      <c r="AF92" s="400" t="s">
        <v>54</v>
      </c>
      <c r="AG92" s="400" t="s">
        <v>54</v>
      </c>
      <c r="AH92" s="401" t="s">
        <v>53</v>
      </c>
      <c r="AI92" s="402" t="s">
        <v>54</v>
      </c>
      <c r="AJ92" s="402" t="s">
        <v>54</v>
      </c>
      <c r="AK92" s="402" t="s">
        <v>54</v>
      </c>
      <c r="AL92" s="403" t="s">
        <v>54</v>
      </c>
      <c r="AM92" s="404" t="s">
        <v>54</v>
      </c>
    </row>
    <row r="93" spans="1:39" ht="15.75" customHeight="1" x14ac:dyDescent="0.3">
      <c r="A93" s="382"/>
      <c r="B93" s="383"/>
      <c r="C93" s="384" t="s">
        <v>40</v>
      </c>
      <c r="D93" s="385" t="str">
        <f>IF(Table_1[[#This Row],[SISÄLLÖN NIMI]]="","",1)</f>
        <v/>
      </c>
      <c r="E93" s="386"/>
      <c r="F93" s="386"/>
      <c r="G93" s="384" t="s">
        <v>54</v>
      </c>
      <c r="H93" s="387" t="s">
        <v>54</v>
      </c>
      <c r="I93" s="388" t="s">
        <v>54</v>
      </c>
      <c r="J93" s="389" t="s">
        <v>44</v>
      </c>
      <c r="K93" s="387" t="s">
        <v>54</v>
      </c>
      <c r="L93" s="390" t="s">
        <v>54</v>
      </c>
      <c r="M93" s="383"/>
      <c r="N93" s="391" t="s">
        <v>54</v>
      </c>
      <c r="O93" s="392"/>
      <c r="P93" s="383"/>
      <c r="Q93" s="383"/>
      <c r="R93" s="393"/>
      <c r="S93" s="417">
        <f>IF(Table_1[[#This Row],[Kesto (min) /tapaaminen]]&lt;1,0,(Table_1[[#This Row],[Sisältöjen määrä 
]]*Table_1[[#This Row],[Kesto (min) /tapaaminen]]*Table_1[[#This Row],[Tapaamis-kerrat /osallistuja]]))</f>
        <v>0</v>
      </c>
      <c r="T93" s="394" t="str">
        <f>IF(Table_1[[#This Row],[SISÄLLÖN NIMI]]="","",IF(Table_1[[#This Row],[Toteutuminen]]="Ei osallistujia",0,IF(Table_1[[#This Row],[Toteutuminen]]="Peruttu",0,1)))</f>
        <v/>
      </c>
      <c r="U93" s="395"/>
      <c r="V93" s="385"/>
      <c r="W93" s="413">
        <f>Table_1[[#This Row],[Kävijämäärä a) lapset]]+Table_1[[#This Row],[Kävijämäärä b) aikuiset]]</f>
        <v>0</v>
      </c>
      <c r="X93" s="413">
        <f>IF(Table_1[[#This Row],[Kokonaiskävijämäärä]]&lt;1,0,Table_1[[#This Row],[Kävijämäärä a) lapset]]*Table_1[[#This Row],[Tapaamis-kerrat /osallistuja]])</f>
        <v>0</v>
      </c>
      <c r="Y93" s="413">
        <f>IF(Table_1[[#This Row],[Kokonaiskävijämäärä]]&lt;1,0,Table_1[[#This Row],[Kävijämäärä b) aikuiset]]*Table_1[[#This Row],[Tapaamis-kerrat /osallistuja]])</f>
        <v>0</v>
      </c>
      <c r="Z93" s="413">
        <f>IF(Table_1[[#This Row],[Kokonaiskävijämäärä]]&lt;1,0,Table_1[[#This Row],[Kokonaiskävijämäärä]]*Table_1[[#This Row],[Tapaamis-kerrat /osallistuja]])</f>
        <v>0</v>
      </c>
      <c r="AA93" s="390" t="s">
        <v>54</v>
      </c>
      <c r="AB93" s="396"/>
      <c r="AC93" s="397"/>
      <c r="AD93" s="398" t="s">
        <v>54</v>
      </c>
      <c r="AE93" s="399" t="s">
        <v>54</v>
      </c>
      <c r="AF93" s="400" t="s">
        <v>54</v>
      </c>
      <c r="AG93" s="400" t="s">
        <v>54</v>
      </c>
      <c r="AH93" s="401" t="s">
        <v>53</v>
      </c>
      <c r="AI93" s="402" t="s">
        <v>54</v>
      </c>
      <c r="AJ93" s="402" t="s">
        <v>54</v>
      </c>
      <c r="AK93" s="402" t="s">
        <v>54</v>
      </c>
      <c r="AL93" s="403" t="s">
        <v>54</v>
      </c>
      <c r="AM93" s="404" t="s">
        <v>54</v>
      </c>
    </row>
    <row r="94" spans="1:39" ht="15.75" customHeight="1" x14ac:dyDescent="0.3">
      <c r="A94" s="382"/>
      <c r="B94" s="383"/>
      <c r="C94" s="384" t="s">
        <v>40</v>
      </c>
      <c r="D94" s="385" t="str">
        <f>IF(Table_1[[#This Row],[SISÄLLÖN NIMI]]="","",1)</f>
        <v/>
      </c>
      <c r="E94" s="386"/>
      <c r="F94" s="386"/>
      <c r="G94" s="384" t="s">
        <v>54</v>
      </c>
      <c r="H94" s="387" t="s">
        <v>54</v>
      </c>
      <c r="I94" s="388" t="s">
        <v>54</v>
      </c>
      <c r="J94" s="389" t="s">
        <v>44</v>
      </c>
      <c r="K94" s="387" t="s">
        <v>54</v>
      </c>
      <c r="L94" s="390" t="s">
        <v>54</v>
      </c>
      <c r="M94" s="383"/>
      <c r="N94" s="391" t="s">
        <v>54</v>
      </c>
      <c r="O94" s="392"/>
      <c r="P94" s="383"/>
      <c r="Q94" s="383"/>
      <c r="R94" s="393"/>
      <c r="S94" s="417">
        <f>IF(Table_1[[#This Row],[Kesto (min) /tapaaminen]]&lt;1,0,(Table_1[[#This Row],[Sisältöjen määrä 
]]*Table_1[[#This Row],[Kesto (min) /tapaaminen]]*Table_1[[#This Row],[Tapaamis-kerrat /osallistuja]]))</f>
        <v>0</v>
      </c>
      <c r="T94" s="394" t="str">
        <f>IF(Table_1[[#This Row],[SISÄLLÖN NIMI]]="","",IF(Table_1[[#This Row],[Toteutuminen]]="Ei osallistujia",0,IF(Table_1[[#This Row],[Toteutuminen]]="Peruttu",0,1)))</f>
        <v/>
      </c>
      <c r="U94" s="395"/>
      <c r="V94" s="385"/>
      <c r="W94" s="413">
        <f>Table_1[[#This Row],[Kävijämäärä a) lapset]]+Table_1[[#This Row],[Kävijämäärä b) aikuiset]]</f>
        <v>0</v>
      </c>
      <c r="X94" s="413">
        <f>IF(Table_1[[#This Row],[Kokonaiskävijämäärä]]&lt;1,0,Table_1[[#This Row],[Kävijämäärä a) lapset]]*Table_1[[#This Row],[Tapaamis-kerrat /osallistuja]])</f>
        <v>0</v>
      </c>
      <c r="Y94" s="413">
        <f>IF(Table_1[[#This Row],[Kokonaiskävijämäärä]]&lt;1,0,Table_1[[#This Row],[Kävijämäärä b) aikuiset]]*Table_1[[#This Row],[Tapaamis-kerrat /osallistuja]])</f>
        <v>0</v>
      </c>
      <c r="Z94" s="413">
        <f>IF(Table_1[[#This Row],[Kokonaiskävijämäärä]]&lt;1,0,Table_1[[#This Row],[Kokonaiskävijämäärä]]*Table_1[[#This Row],[Tapaamis-kerrat /osallistuja]])</f>
        <v>0</v>
      </c>
      <c r="AA94" s="390" t="s">
        <v>54</v>
      </c>
      <c r="AB94" s="396"/>
      <c r="AC94" s="397"/>
      <c r="AD94" s="398" t="s">
        <v>54</v>
      </c>
      <c r="AE94" s="399" t="s">
        <v>54</v>
      </c>
      <c r="AF94" s="400" t="s">
        <v>54</v>
      </c>
      <c r="AG94" s="400" t="s">
        <v>54</v>
      </c>
      <c r="AH94" s="401" t="s">
        <v>53</v>
      </c>
      <c r="AI94" s="402" t="s">
        <v>54</v>
      </c>
      <c r="AJ94" s="402" t="s">
        <v>54</v>
      </c>
      <c r="AK94" s="402" t="s">
        <v>54</v>
      </c>
      <c r="AL94" s="403" t="s">
        <v>54</v>
      </c>
      <c r="AM94" s="404" t="s">
        <v>54</v>
      </c>
    </row>
    <row r="95" spans="1:39" ht="15.75" customHeight="1" x14ac:dyDescent="0.3">
      <c r="A95" s="382"/>
      <c r="B95" s="383"/>
      <c r="C95" s="384" t="s">
        <v>40</v>
      </c>
      <c r="D95" s="385" t="str">
        <f>IF(Table_1[[#This Row],[SISÄLLÖN NIMI]]="","",1)</f>
        <v/>
      </c>
      <c r="E95" s="386"/>
      <c r="F95" s="386"/>
      <c r="G95" s="384" t="s">
        <v>54</v>
      </c>
      <c r="H95" s="387" t="s">
        <v>54</v>
      </c>
      <c r="I95" s="388" t="s">
        <v>54</v>
      </c>
      <c r="J95" s="389" t="s">
        <v>44</v>
      </c>
      <c r="K95" s="387" t="s">
        <v>54</v>
      </c>
      <c r="L95" s="390" t="s">
        <v>54</v>
      </c>
      <c r="M95" s="383"/>
      <c r="N95" s="391" t="s">
        <v>54</v>
      </c>
      <c r="O95" s="392"/>
      <c r="P95" s="383"/>
      <c r="Q95" s="383"/>
      <c r="R95" s="393"/>
      <c r="S95" s="417">
        <f>IF(Table_1[[#This Row],[Kesto (min) /tapaaminen]]&lt;1,0,(Table_1[[#This Row],[Sisältöjen määrä 
]]*Table_1[[#This Row],[Kesto (min) /tapaaminen]]*Table_1[[#This Row],[Tapaamis-kerrat /osallistuja]]))</f>
        <v>0</v>
      </c>
      <c r="T95" s="394" t="str">
        <f>IF(Table_1[[#This Row],[SISÄLLÖN NIMI]]="","",IF(Table_1[[#This Row],[Toteutuminen]]="Ei osallistujia",0,IF(Table_1[[#This Row],[Toteutuminen]]="Peruttu",0,1)))</f>
        <v/>
      </c>
      <c r="U95" s="395"/>
      <c r="V95" s="385"/>
      <c r="W95" s="413">
        <f>Table_1[[#This Row],[Kävijämäärä a) lapset]]+Table_1[[#This Row],[Kävijämäärä b) aikuiset]]</f>
        <v>0</v>
      </c>
      <c r="X95" s="413">
        <f>IF(Table_1[[#This Row],[Kokonaiskävijämäärä]]&lt;1,0,Table_1[[#This Row],[Kävijämäärä a) lapset]]*Table_1[[#This Row],[Tapaamis-kerrat /osallistuja]])</f>
        <v>0</v>
      </c>
      <c r="Y95" s="413">
        <f>IF(Table_1[[#This Row],[Kokonaiskävijämäärä]]&lt;1,0,Table_1[[#This Row],[Kävijämäärä b) aikuiset]]*Table_1[[#This Row],[Tapaamis-kerrat /osallistuja]])</f>
        <v>0</v>
      </c>
      <c r="Z95" s="413">
        <f>IF(Table_1[[#This Row],[Kokonaiskävijämäärä]]&lt;1,0,Table_1[[#This Row],[Kokonaiskävijämäärä]]*Table_1[[#This Row],[Tapaamis-kerrat /osallistuja]])</f>
        <v>0</v>
      </c>
      <c r="AA95" s="390" t="s">
        <v>54</v>
      </c>
      <c r="AB95" s="396"/>
      <c r="AC95" s="397"/>
      <c r="AD95" s="398" t="s">
        <v>54</v>
      </c>
      <c r="AE95" s="399" t="s">
        <v>54</v>
      </c>
      <c r="AF95" s="400" t="s">
        <v>54</v>
      </c>
      <c r="AG95" s="400" t="s">
        <v>54</v>
      </c>
      <c r="AH95" s="401" t="s">
        <v>53</v>
      </c>
      <c r="AI95" s="402" t="s">
        <v>54</v>
      </c>
      <c r="AJ95" s="402" t="s">
        <v>54</v>
      </c>
      <c r="AK95" s="402" t="s">
        <v>54</v>
      </c>
      <c r="AL95" s="403" t="s">
        <v>54</v>
      </c>
      <c r="AM95" s="404" t="s">
        <v>54</v>
      </c>
    </row>
    <row r="96" spans="1:39" ht="15.75" customHeight="1" x14ac:dyDescent="0.3">
      <c r="A96" s="382"/>
      <c r="B96" s="383"/>
      <c r="C96" s="384" t="s">
        <v>40</v>
      </c>
      <c r="D96" s="385" t="str">
        <f>IF(Table_1[[#This Row],[SISÄLLÖN NIMI]]="","",1)</f>
        <v/>
      </c>
      <c r="E96" s="386"/>
      <c r="F96" s="386"/>
      <c r="G96" s="384" t="s">
        <v>54</v>
      </c>
      <c r="H96" s="387" t="s">
        <v>54</v>
      </c>
      <c r="I96" s="388" t="s">
        <v>54</v>
      </c>
      <c r="J96" s="389" t="s">
        <v>44</v>
      </c>
      <c r="K96" s="387" t="s">
        <v>54</v>
      </c>
      <c r="L96" s="390" t="s">
        <v>54</v>
      </c>
      <c r="M96" s="383"/>
      <c r="N96" s="391" t="s">
        <v>54</v>
      </c>
      <c r="O96" s="392"/>
      <c r="P96" s="383"/>
      <c r="Q96" s="383"/>
      <c r="R96" s="393"/>
      <c r="S96" s="417">
        <f>IF(Table_1[[#This Row],[Kesto (min) /tapaaminen]]&lt;1,0,(Table_1[[#This Row],[Sisältöjen määrä 
]]*Table_1[[#This Row],[Kesto (min) /tapaaminen]]*Table_1[[#This Row],[Tapaamis-kerrat /osallistuja]]))</f>
        <v>0</v>
      </c>
      <c r="T96" s="394" t="str">
        <f>IF(Table_1[[#This Row],[SISÄLLÖN NIMI]]="","",IF(Table_1[[#This Row],[Toteutuminen]]="Ei osallistujia",0,IF(Table_1[[#This Row],[Toteutuminen]]="Peruttu",0,1)))</f>
        <v/>
      </c>
      <c r="U96" s="395"/>
      <c r="V96" s="385"/>
      <c r="W96" s="413">
        <f>Table_1[[#This Row],[Kävijämäärä a) lapset]]+Table_1[[#This Row],[Kävijämäärä b) aikuiset]]</f>
        <v>0</v>
      </c>
      <c r="X96" s="413">
        <f>IF(Table_1[[#This Row],[Kokonaiskävijämäärä]]&lt;1,0,Table_1[[#This Row],[Kävijämäärä a) lapset]]*Table_1[[#This Row],[Tapaamis-kerrat /osallistuja]])</f>
        <v>0</v>
      </c>
      <c r="Y96" s="413">
        <f>IF(Table_1[[#This Row],[Kokonaiskävijämäärä]]&lt;1,0,Table_1[[#This Row],[Kävijämäärä b) aikuiset]]*Table_1[[#This Row],[Tapaamis-kerrat /osallistuja]])</f>
        <v>0</v>
      </c>
      <c r="Z96" s="413">
        <f>IF(Table_1[[#This Row],[Kokonaiskävijämäärä]]&lt;1,0,Table_1[[#This Row],[Kokonaiskävijämäärä]]*Table_1[[#This Row],[Tapaamis-kerrat /osallistuja]])</f>
        <v>0</v>
      </c>
      <c r="AA96" s="390" t="s">
        <v>54</v>
      </c>
      <c r="AB96" s="396"/>
      <c r="AC96" s="397"/>
      <c r="AD96" s="398" t="s">
        <v>54</v>
      </c>
      <c r="AE96" s="399" t="s">
        <v>54</v>
      </c>
      <c r="AF96" s="400" t="s">
        <v>54</v>
      </c>
      <c r="AG96" s="400" t="s">
        <v>54</v>
      </c>
      <c r="AH96" s="401" t="s">
        <v>53</v>
      </c>
      <c r="AI96" s="402" t="s">
        <v>54</v>
      </c>
      <c r="AJ96" s="402" t="s">
        <v>54</v>
      </c>
      <c r="AK96" s="402" t="s">
        <v>54</v>
      </c>
      <c r="AL96" s="403" t="s">
        <v>54</v>
      </c>
      <c r="AM96" s="404" t="s">
        <v>54</v>
      </c>
    </row>
    <row r="97" spans="1:39" ht="15.75" customHeight="1" x14ac:dyDescent="0.3">
      <c r="A97" s="382"/>
      <c r="B97" s="383"/>
      <c r="C97" s="384" t="s">
        <v>40</v>
      </c>
      <c r="D97" s="385" t="str">
        <f>IF(Table_1[[#This Row],[SISÄLLÖN NIMI]]="","",1)</f>
        <v/>
      </c>
      <c r="E97" s="386"/>
      <c r="F97" s="386"/>
      <c r="G97" s="384" t="s">
        <v>54</v>
      </c>
      <c r="H97" s="387" t="s">
        <v>54</v>
      </c>
      <c r="I97" s="388" t="s">
        <v>54</v>
      </c>
      <c r="J97" s="389" t="s">
        <v>44</v>
      </c>
      <c r="K97" s="387" t="s">
        <v>54</v>
      </c>
      <c r="L97" s="390" t="s">
        <v>54</v>
      </c>
      <c r="M97" s="383"/>
      <c r="N97" s="391" t="s">
        <v>54</v>
      </c>
      <c r="O97" s="392"/>
      <c r="P97" s="383"/>
      <c r="Q97" s="383"/>
      <c r="R97" s="393"/>
      <c r="S97" s="417">
        <f>IF(Table_1[[#This Row],[Kesto (min) /tapaaminen]]&lt;1,0,(Table_1[[#This Row],[Sisältöjen määrä 
]]*Table_1[[#This Row],[Kesto (min) /tapaaminen]]*Table_1[[#This Row],[Tapaamis-kerrat /osallistuja]]))</f>
        <v>0</v>
      </c>
      <c r="T97" s="394" t="str">
        <f>IF(Table_1[[#This Row],[SISÄLLÖN NIMI]]="","",IF(Table_1[[#This Row],[Toteutuminen]]="Ei osallistujia",0,IF(Table_1[[#This Row],[Toteutuminen]]="Peruttu",0,1)))</f>
        <v/>
      </c>
      <c r="U97" s="395"/>
      <c r="V97" s="385"/>
      <c r="W97" s="413">
        <f>Table_1[[#This Row],[Kävijämäärä a) lapset]]+Table_1[[#This Row],[Kävijämäärä b) aikuiset]]</f>
        <v>0</v>
      </c>
      <c r="X97" s="413">
        <f>IF(Table_1[[#This Row],[Kokonaiskävijämäärä]]&lt;1,0,Table_1[[#This Row],[Kävijämäärä a) lapset]]*Table_1[[#This Row],[Tapaamis-kerrat /osallistuja]])</f>
        <v>0</v>
      </c>
      <c r="Y97" s="413">
        <f>IF(Table_1[[#This Row],[Kokonaiskävijämäärä]]&lt;1,0,Table_1[[#This Row],[Kävijämäärä b) aikuiset]]*Table_1[[#This Row],[Tapaamis-kerrat /osallistuja]])</f>
        <v>0</v>
      </c>
      <c r="Z97" s="413">
        <f>IF(Table_1[[#This Row],[Kokonaiskävijämäärä]]&lt;1,0,Table_1[[#This Row],[Kokonaiskävijämäärä]]*Table_1[[#This Row],[Tapaamis-kerrat /osallistuja]])</f>
        <v>0</v>
      </c>
      <c r="AA97" s="390" t="s">
        <v>54</v>
      </c>
      <c r="AB97" s="396"/>
      <c r="AC97" s="397"/>
      <c r="AD97" s="398" t="s">
        <v>54</v>
      </c>
      <c r="AE97" s="399" t="s">
        <v>54</v>
      </c>
      <c r="AF97" s="400" t="s">
        <v>54</v>
      </c>
      <c r="AG97" s="400" t="s">
        <v>54</v>
      </c>
      <c r="AH97" s="401" t="s">
        <v>53</v>
      </c>
      <c r="AI97" s="402" t="s">
        <v>54</v>
      </c>
      <c r="AJ97" s="402" t="s">
        <v>54</v>
      </c>
      <c r="AK97" s="402" t="s">
        <v>54</v>
      </c>
      <c r="AL97" s="403" t="s">
        <v>54</v>
      </c>
      <c r="AM97" s="404" t="s">
        <v>54</v>
      </c>
    </row>
    <row r="98" spans="1:39" ht="15.75" customHeight="1" x14ac:dyDescent="0.3">
      <c r="A98" s="382"/>
      <c r="B98" s="383"/>
      <c r="C98" s="384" t="s">
        <v>40</v>
      </c>
      <c r="D98" s="385" t="str">
        <f>IF(Table_1[[#This Row],[SISÄLLÖN NIMI]]="","",1)</f>
        <v/>
      </c>
      <c r="E98" s="386"/>
      <c r="F98" s="386"/>
      <c r="G98" s="384" t="s">
        <v>54</v>
      </c>
      <c r="H98" s="387" t="s">
        <v>54</v>
      </c>
      <c r="I98" s="388" t="s">
        <v>54</v>
      </c>
      <c r="J98" s="389" t="s">
        <v>44</v>
      </c>
      <c r="K98" s="387" t="s">
        <v>54</v>
      </c>
      <c r="L98" s="390" t="s">
        <v>54</v>
      </c>
      <c r="M98" s="383"/>
      <c r="N98" s="391" t="s">
        <v>54</v>
      </c>
      <c r="O98" s="392"/>
      <c r="P98" s="383"/>
      <c r="Q98" s="383"/>
      <c r="R98" s="393"/>
      <c r="S98" s="417">
        <f>IF(Table_1[[#This Row],[Kesto (min) /tapaaminen]]&lt;1,0,(Table_1[[#This Row],[Sisältöjen määrä 
]]*Table_1[[#This Row],[Kesto (min) /tapaaminen]]*Table_1[[#This Row],[Tapaamis-kerrat /osallistuja]]))</f>
        <v>0</v>
      </c>
      <c r="T98" s="394" t="str">
        <f>IF(Table_1[[#This Row],[SISÄLLÖN NIMI]]="","",IF(Table_1[[#This Row],[Toteutuminen]]="Ei osallistujia",0,IF(Table_1[[#This Row],[Toteutuminen]]="Peruttu",0,1)))</f>
        <v/>
      </c>
      <c r="U98" s="395"/>
      <c r="V98" s="385"/>
      <c r="W98" s="413">
        <f>Table_1[[#This Row],[Kävijämäärä a) lapset]]+Table_1[[#This Row],[Kävijämäärä b) aikuiset]]</f>
        <v>0</v>
      </c>
      <c r="X98" s="413">
        <f>IF(Table_1[[#This Row],[Kokonaiskävijämäärä]]&lt;1,0,Table_1[[#This Row],[Kävijämäärä a) lapset]]*Table_1[[#This Row],[Tapaamis-kerrat /osallistuja]])</f>
        <v>0</v>
      </c>
      <c r="Y98" s="413">
        <f>IF(Table_1[[#This Row],[Kokonaiskävijämäärä]]&lt;1,0,Table_1[[#This Row],[Kävijämäärä b) aikuiset]]*Table_1[[#This Row],[Tapaamis-kerrat /osallistuja]])</f>
        <v>0</v>
      </c>
      <c r="Z98" s="413">
        <f>IF(Table_1[[#This Row],[Kokonaiskävijämäärä]]&lt;1,0,Table_1[[#This Row],[Kokonaiskävijämäärä]]*Table_1[[#This Row],[Tapaamis-kerrat /osallistuja]])</f>
        <v>0</v>
      </c>
      <c r="AA98" s="390" t="s">
        <v>54</v>
      </c>
      <c r="AB98" s="396"/>
      <c r="AC98" s="397"/>
      <c r="AD98" s="398" t="s">
        <v>54</v>
      </c>
      <c r="AE98" s="399" t="s">
        <v>54</v>
      </c>
      <c r="AF98" s="400" t="s">
        <v>54</v>
      </c>
      <c r="AG98" s="400" t="s">
        <v>54</v>
      </c>
      <c r="AH98" s="401" t="s">
        <v>53</v>
      </c>
      <c r="AI98" s="402" t="s">
        <v>54</v>
      </c>
      <c r="AJ98" s="402" t="s">
        <v>54</v>
      </c>
      <c r="AK98" s="402" t="s">
        <v>54</v>
      </c>
      <c r="AL98" s="403" t="s">
        <v>54</v>
      </c>
      <c r="AM98" s="404" t="s">
        <v>54</v>
      </c>
    </row>
    <row r="99" spans="1:39" ht="15.75" customHeight="1" x14ac:dyDescent="0.3">
      <c r="A99" s="382"/>
      <c r="B99" s="383"/>
      <c r="C99" s="384" t="s">
        <v>40</v>
      </c>
      <c r="D99" s="385" t="str">
        <f>IF(Table_1[[#This Row],[SISÄLLÖN NIMI]]="","",1)</f>
        <v/>
      </c>
      <c r="E99" s="386"/>
      <c r="F99" s="386"/>
      <c r="G99" s="384" t="s">
        <v>54</v>
      </c>
      <c r="H99" s="387" t="s">
        <v>54</v>
      </c>
      <c r="I99" s="388" t="s">
        <v>54</v>
      </c>
      <c r="J99" s="389" t="s">
        <v>44</v>
      </c>
      <c r="K99" s="387" t="s">
        <v>54</v>
      </c>
      <c r="L99" s="390" t="s">
        <v>54</v>
      </c>
      <c r="M99" s="383"/>
      <c r="N99" s="391" t="s">
        <v>54</v>
      </c>
      <c r="O99" s="392"/>
      <c r="P99" s="383"/>
      <c r="Q99" s="383"/>
      <c r="R99" s="393"/>
      <c r="S99" s="417">
        <f>IF(Table_1[[#This Row],[Kesto (min) /tapaaminen]]&lt;1,0,(Table_1[[#This Row],[Sisältöjen määrä 
]]*Table_1[[#This Row],[Kesto (min) /tapaaminen]]*Table_1[[#This Row],[Tapaamis-kerrat /osallistuja]]))</f>
        <v>0</v>
      </c>
      <c r="T99" s="394" t="str">
        <f>IF(Table_1[[#This Row],[SISÄLLÖN NIMI]]="","",IF(Table_1[[#This Row],[Toteutuminen]]="Ei osallistujia",0,IF(Table_1[[#This Row],[Toteutuminen]]="Peruttu",0,1)))</f>
        <v/>
      </c>
      <c r="U99" s="395"/>
      <c r="V99" s="385"/>
      <c r="W99" s="413">
        <f>Table_1[[#This Row],[Kävijämäärä a) lapset]]+Table_1[[#This Row],[Kävijämäärä b) aikuiset]]</f>
        <v>0</v>
      </c>
      <c r="X99" s="413">
        <f>IF(Table_1[[#This Row],[Kokonaiskävijämäärä]]&lt;1,0,Table_1[[#This Row],[Kävijämäärä a) lapset]]*Table_1[[#This Row],[Tapaamis-kerrat /osallistuja]])</f>
        <v>0</v>
      </c>
      <c r="Y99" s="413">
        <f>IF(Table_1[[#This Row],[Kokonaiskävijämäärä]]&lt;1,0,Table_1[[#This Row],[Kävijämäärä b) aikuiset]]*Table_1[[#This Row],[Tapaamis-kerrat /osallistuja]])</f>
        <v>0</v>
      </c>
      <c r="Z99" s="413">
        <f>IF(Table_1[[#This Row],[Kokonaiskävijämäärä]]&lt;1,0,Table_1[[#This Row],[Kokonaiskävijämäärä]]*Table_1[[#This Row],[Tapaamis-kerrat /osallistuja]])</f>
        <v>0</v>
      </c>
      <c r="AA99" s="390" t="s">
        <v>54</v>
      </c>
      <c r="AB99" s="396"/>
      <c r="AC99" s="397"/>
      <c r="AD99" s="398" t="s">
        <v>54</v>
      </c>
      <c r="AE99" s="399" t="s">
        <v>54</v>
      </c>
      <c r="AF99" s="400" t="s">
        <v>54</v>
      </c>
      <c r="AG99" s="400" t="s">
        <v>54</v>
      </c>
      <c r="AH99" s="401" t="s">
        <v>53</v>
      </c>
      <c r="AI99" s="402" t="s">
        <v>54</v>
      </c>
      <c r="AJ99" s="402" t="s">
        <v>54</v>
      </c>
      <c r="AK99" s="402" t="s">
        <v>54</v>
      </c>
      <c r="AL99" s="403" t="s">
        <v>54</v>
      </c>
      <c r="AM99" s="404" t="s">
        <v>54</v>
      </c>
    </row>
    <row r="100" spans="1:39" ht="15.75" customHeight="1" x14ac:dyDescent="0.3">
      <c r="A100" s="382"/>
      <c r="B100" s="383"/>
      <c r="C100" s="384" t="s">
        <v>40</v>
      </c>
      <c r="D100" s="385" t="str">
        <f>IF(Table_1[[#This Row],[SISÄLLÖN NIMI]]="","",1)</f>
        <v/>
      </c>
      <c r="E100" s="386"/>
      <c r="F100" s="386"/>
      <c r="G100" s="384" t="s">
        <v>54</v>
      </c>
      <c r="H100" s="387" t="s">
        <v>54</v>
      </c>
      <c r="I100" s="388" t="s">
        <v>54</v>
      </c>
      <c r="J100" s="389" t="s">
        <v>44</v>
      </c>
      <c r="K100" s="387" t="s">
        <v>54</v>
      </c>
      <c r="L100" s="390" t="s">
        <v>54</v>
      </c>
      <c r="M100" s="383"/>
      <c r="N100" s="391" t="s">
        <v>54</v>
      </c>
      <c r="O100" s="392"/>
      <c r="P100" s="383"/>
      <c r="Q100" s="383"/>
      <c r="R100" s="393"/>
      <c r="S100" s="417">
        <f>IF(Table_1[[#This Row],[Kesto (min) /tapaaminen]]&lt;1,0,(Table_1[[#This Row],[Sisältöjen määrä 
]]*Table_1[[#This Row],[Kesto (min) /tapaaminen]]*Table_1[[#This Row],[Tapaamis-kerrat /osallistuja]]))</f>
        <v>0</v>
      </c>
      <c r="T100" s="394" t="str">
        <f>IF(Table_1[[#This Row],[SISÄLLÖN NIMI]]="","",IF(Table_1[[#This Row],[Toteutuminen]]="Ei osallistujia",0,IF(Table_1[[#This Row],[Toteutuminen]]="Peruttu",0,1)))</f>
        <v/>
      </c>
      <c r="U100" s="395"/>
      <c r="V100" s="385"/>
      <c r="W100" s="413">
        <f>Table_1[[#This Row],[Kävijämäärä a) lapset]]+Table_1[[#This Row],[Kävijämäärä b) aikuiset]]</f>
        <v>0</v>
      </c>
      <c r="X100" s="413">
        <f>IF(Table_1[[#This Row],[Kokonaiskävijämäärä]]&lt;1,0,Table_1[[#This Row],[Kävijämäärä a) lapset]]*Table_1[[#This Row],[Tapaamis-kerrat /osallistuja]])</f>
        <v>0</v>
      </c>
      <c r="Y100" s="413">
        <f>IF(Table_1[[#This Row],[Kokonaiskävijämäärä]]&lt;1,0,Table_1[[#This Row],[Kävijämäärä b) aikuiset]]*Table_1[[#This Row],[Tapaamis-kerrat /osallistuja]])</f>
        <v>0</v>
      </c>
      <c r="Z100" s="413">
        <f>IF(Table_1[[#This Row],[Kokonaiskävijämäärä]]&lt;1,0,Table_1[[#This Row],[Kokonaiskävijämäärä]]*Table_1[[#This Row],[Tapaamis-kerrat /osallistuja]])</f>
        <v>0</v>
      </c>
      <c r="AA100" s="390" t="s">
        <v>54</v>
      </c>
      <c r="AB100" s="396"/>
      <c r="AC100" s="397"/>
      <c r="AD100" s="398" t="s">
        <v>54</v>
      </c>
      <c r="AE100" s="399" t="s">
        <v>54</v>
      </c>
      <c r="AF100" s="400" t="s">
        <v>54</v>
      </c>
      <c r="AG100" s="400" t="s">
        <v>54</v>
      </c>
      <c r="AH100" s="401" t="s">
        <v>53</v>
      </c>
      <c r="AI100" s="402" t="s">
        <v>54</v>
      </c>
      <c r="AJ100" s="402" t="s">
        <v>54</v>
      </c>
      <c r="AK100" s="402" t="s">
        <v>54</v>
      </c>
      <c r="AL100" s="403" t="s">
        <v>54</v>
      </c>
      <c r="AM100" s="404" t="s">
        <v>54</v>
      </c>
    </row>
    <row r="101" spans="1:39" ht="15.75" customHeight="1" x14ac:dyDescent="0.3">
      <c r="A101" s="382"/>
      <c r="B101" s="383"/>
      <c r="C101" s="384" t="s">
        <v>40</v>
      </c>
      <c r="D101" s="385" t="str">
        <f>IF(Table_1[[#This Row],[SISÄLLÖN NIMI]]="","",1)</f>
        <v/>
      </c>
      <c r="E101" s="386"/>
      <c r="F101" s="386"/>
      <c r="G101" s="384" t="s">
        <v>54</v>
      </c>
      <c r="H101" s="387" t="s">
        <v>54</v>
      </c>
      <c r="I101" s="388" t="s">
        <v>54</v>
      </c>
      <c r="J101" s="389" t="s">
        <v>44</v>
      </c>
      <c r="K101" s="387" t="s">
        <v>54</v>
      </c>
      <c r="L101" s="390" t="s">
        <v>54</v>
      </c>
      <c r="M101" s="383"/>
      <c r="N101" s="391" t="s">
        <v>54</v>
      </c>
      <c r="O101" s="392"/>
      <c r="P101" s="383"/>
      <c r="Q101" s="383"/>
      <c r="R101" s="393"/>
      <c r="S101" s="417">
        <f>IF(Table_1[[#This Row],[Kesto (min) /tapaaminen]]&lt;1,0,(Table_1[[#This Row],[Sisältöjen määrä 
]]*Table_1[[#This Row],[Kesto (min) /tapaaminen]]*Table_1[[#This Row],[Tapaamis-kerrat /osallistuja]]))</f>
        <v>0</v>
      </c>
      <c r="T101" s="394" t="str">
        <f>IF(Table_1[[#This Row],[SISÄLLÖN NIMI]]="","",IF(Table_1[[#This Row],[Toteutuminen]]="Ei osallistujia",0,IF(Table_1[[#This Row],[Toteutuminen]]="Peruttu",0,1)))</f>
        <v/>
      </c>
      <c r="U101" s="395"/>
      <c r="V101" s="385"/>
      <c r="W101" s="413">
        <f>Table_1[[#This Row],[Kävijämäärä a) lapset]]+Table_1[[#This Row],[Kävijämäärä b) aikuiset]]</f>
        <v>0</v>
      </c>
      <c r="X101" s="413">
        <f>IF(Table_1[[#This Row],[Kokonaiskävijämäärä]]&lt;1,0,Table_1[[#This Row],[Kävijämäärä a) lapset]]*Table_1[[#This Row],[Tapaamis-kerrat /osallistuja]])</f>
        <v>0</v>
      </c>
      <c r="Y101" s="413">
        <f>IF(Table_1[[#This Row],[Kokonaiskävijämäärä]]&lt;1,0,Table_1[[#This Row],[Kävijämäärä b) aikuiset]]*Table_1[[#This Row],[Tapaamis-kerrat /osallistuja]])</f>
        <v>0</v>
      </c>
      <c r="Z101" s="413">
        <f>IF(Table_1[[#This Row],[Kokonaiskävijämäärä]]&lt;1,0,Table_1[[#This Row],[Kokonaiskävijämäärä]]*Table_1[[#This Row],[Tapaamis-kerrat /osallistuja]])</f>
        <v>0</v>
      </c>
      <c r="AA101" s="390" t="s">
        <v>54</v>
      </c>
      <c r="AB101" s="396"/>
      <c r="AC101" s="397"/>
      <c r="AD101" s="398" t="s">
        <v>54</v>
      </c>
      <c r="AE101" s="399" t="s">
        <v>54</v>
      </c>
      <c r="AF101" s="400" t="s">
        <v>54</v>
      </c>
      <c r="AG101" s="400" t="s">
        <v>54</v>
      </c>
      <c r="AH101" s="401" t="s">
        <v>53</v>
      </c>
      <c r="AI101" s="402" t="s">
        <v>54</v>
      </c>
      <c r="AJ101" s="402" t="s">
        <v>54</v>
      </c>
      <c r="AK101" s="402" t="s">
        <v>54</v>
      </c>
      <c r="AL101" s="403" t="s">
        <v>54</v>
      </c>
      <c r="AM101" s="404" t="s">
        <v>54</v>
      </c>
    </row>
    <row r="102" spans="1:39" ht="15.75" customHeight="1" x14ac:dyDescent="0.3">
      <c r="A102" s="382"/>
      <c r="B102" s="383"/>
      <c r="C102" s="384" t="s">
        <v>40</v>
      </c>
      <c r="D102" s="385" t="str">
        <f>IF(Table_1[[#This Row],[SISÄLLÖN NIMI]]="","",1)</f>
        <v/>
      </c>
      <c r="E102" s="386"/>
      <c r="F102" s="386"/>
      <c r="G102" s="384" t="s">
        <v>54</v>
      </c>
      <c r="H102" s="387" t="s">
        <v>54</v>
      </c>
      <c r="I102" s="388" t="s">
        <v>54</v>
      </c>
      <c r="J102" s="389" t="s">
        <v>44</v>
      </c>
      <c r="K102" s="387" t="s">
        <v>54</v>
      </c>
      <c r="L102" s="390" t="s">
        <v>54</v>
      </c>
      <c r="M102" s="383"/>
      <c r="N102" s="391" t="s">
        <v>54</v>
      </c>
      <c r="O102" s="392"/>
      <c r="P102" s="383"/>
      <c r="Q102" s="383"/>
      <c r="R102" s="393"/>
      <c r="S102" s="417">
        <f>IF(Table_1[[#This Row],[Kesto (min) /tapaaminen]]&lt;1,0,(Table_1[[#This Row],[Sisältöjen määrä 
]]*Table_1[[#This Row],[Kesto (min) /tapaaminen]]*Table_1[[#This Row],[Tapaamis-kerrat /osallistuja]]))</f>
        <v>0</v>
      </c>
      <c r="T102" s="394" t="str">
        <f>IF(Table_1[[#This Row],[SISÄLLÖN NIMI]]="","",IF(Table_1[[#This Row],[Toteutuminen]]="Ei osallistujia",0,IF(Table_1[[#This Row],[Toteutuminen]]="Peruttu",0,1)))</f>
        <v/>
      </c>
      <c r="U102" s="395"/>
      <c r="V102" s="385"/>
      <c r="W102" s="413">
        <f>Table_1[[#This Row],[Kävijämäärä a) lapset]]+Table_1[[#This Row],[Kävijämäärä b) aikuiset]]</f>
        <v>0</v>
      </c>
      <c r="X102" s="413">
        <f>IF(Table_1[[#This Row],[Kokonaiskävijämäärä]]&lt;1,0,Table_1[[#This Row],[Kävijämäärä a) lapset]]*Table_1[[#This Row],[Tapaamis-kerrat /osallistuja]])</f>
        <v>0</v>
      </c>
      <c r="Y102" s="413">
        <f>IF(Table_1[[#This Row],[Kokonaiskävijämäärä]]&lt;1,0,Table_1[[#This Row],[Kävijämäärä b) aikuiset]]*Table_1[[#This Row],[Tapaamis-kerrat /osallistuja]])</f>
        <v>0</v>
      </c>
      <c r="Z102" s="413">
        <f>IF(Table_1[[#This Row],[Kokonaiskävijämäärä]]&lt;1,0,Table_1[[#This Row],[Kokonaiskävijämäärä]]*Table_1[[#This Row],[Tapaamis-kerrat /osallistuja]])</f>
        <v>0</v>
      </c>
      <c r="AA102" s="390" t="s">
        <v>54</v>
      </c>
      <c r="AB102" s="396"/>
      <c r="AC102" s="397"/>
      <c r="AD102" s="398" t="s">
        <v>54</v>
      </c>
      <c r="AE102" s="399" t="s">
        <v>54</v>
      </c>
      <c r="AF102" s="400" t="s">
        <v>54</v>
      </c>
      <c r="AG102" s="400" t="s">
        <v>54</v>
      </c>
      <c r="AH102" s="401" t="s">
        <v>53</v>
      </c>
      <c r="AI102" s="402" t="s">
        <v>54</v>
      </c>
      <c r="AJ102" s="402" t="s">
        <v>54</v>
      </c>
      <c r="AK102" s="402" t="s">
        <v>54</v>
      </c>
      <c r="AL102" s="403" t="s">
        <v>54</v>
      </c>
      <c r="AM102" s="404" t="s">
        <v>54</v>
      </c>
    </row>
    <row r="103" spans="1:39" ht="15.75" customHeight="1" x14ac:dyDescent="0.3">
      <c r="A103" s="382"/>
      <c r="B103" s="383"/>
      <c r="C103" s="384" t="s">
        <v>40</v>
      </c>
      <c r="D103" s="385" t="str">
        <f>IF(Table_1[[#This Row],[SISÄLLÖN NIMI]]="","",1)</f>
        <v/>
      </c>
      <c r="E103" s="386"/>
      <c r="F103" s="386"/>
      <c r="G103" s="384" t="s">
        <v>54</v>
      </c>
      <c r="H103" s="387" t="s">
        <v>54</v>
      </c>
      <c r="I103" s="388" t="s">
        <v>54</v>
      </c>
      <c r="J103" s="389" t="s">
        <v>44</v>
      </c>
      <c r="K103" s="387" t="s">
        <v>54</v>
      </c>
      <c r="L103" s="390" t="s">
        <v>54</v>
      </c>
      <c r="M103" s="383"/>
      <c r="N103" s="391" t="s">
        <v>54</v>
      </c>
      <c r="O103" s="392"/>
      <c r="P103" s="383"/>
      <c r="Q103" s="383"/>
      <c r="R103" s="393"/>
      <c r="S103" s="417">
        <f>IF(Table_1[[#This Row],[Kesto (min) /tapaaminen]]&lt;1,0,(Table_1[[#This Row],[Sisältöjen määrä 
]]*Table_1[[#This Row],[Kesto (min) /tapaaminen]]*Table_1[[#This Row],[Tapaamis-kerrat /osallistuja]]))</f>
        <v>0</v>
      </c>
      <c r="T103" s="394" t="str">
        <f>IF(Table_1[[#This Row],[SISÄLLÖN NIMI]]="","",IF(Table_1[[#This Row],[Toteutuminen]]="Ei osallistujia",0,IF(Table_1[[#This Row],[Toteutuminen]]="Peruttu",0,1)))</f>
        <v/>
      </c>
      <c r="U103" s="395"/>
      <c r="V103" s="385"/>
      <c r="W103" s="413">
        <f>Table_1[[#This Row],[Kävijämäärä a) lapset]]+Table_1[[#This Row],[Kävijämäärä b) aikuiset]]</f>
        <v>0</v>
      </c>
      <c r="X103" s="413">
        <f>IF(Table_1[[#This Row],[Kokonaiskävijämäärä]]&lt;1,0,Table_1[[#This Row],[Kävijämäärä a) lapset]]*Table_1[[#This Row],[Tapaamis-kerrat /osallistuja]])</f>
        <v>0</v>
      </c>
      <c r="Y103" s="413">
        <f>IF(Table_1[[#This Row],[Kokonaiskävijämäärä]]&lt;1,0,Table_1[[#This Row],[Kävijämäärä b) aikuiset]]*Table_1[[#This Row],[Tapaamis-kerrat /osallistuja]])</f>
        <v>0</v>
      </c>
      <c r="Z103" s="413">
        <f>IF(Table_1[[#This Row],[Kokonaiskävijämäärä]]&lt;1,0,Table_1[[#This Row],[Kokonaiskävijämäärä]]*Table_1[[#This Row],[Tapaamis-kerrat /osallistuja]])</f>
        <v>0</v>
      </c>
      <c r="AA103" s="390" t="s">
        <v>54</v>
      </c>
      <c r="AB103" s="396"/>
      <c r="AC103" s="397"/>
      <c r="AD103" s="398" t="s">
        <v>54</v>
      </c>
      <c r="AE103" s="399" t="s">
        <v>54</v>
      </c>
      <c r="AF103" s="400" t="s">
        <v>54</v>
      </c>
      <c r="AG103" s="400" t="s">
        <v>54</v>
      </c>
      <c r="AH103" s="401" t="s">
        <v>53</v>
      </c>
      <c r="AI103" s="402" t="s">
        <v>54</v>
      </c>
      <c r="AJ103" s="402" t="s">
        <v>54</v>
      </c>
      <c r="AK103" s="402" t="s">
        <v>54</v>
      </c>
      <c r="AL103" s="403" t="s">
        <v>54</v>
      </c>
      <c r="AM103" s="404" t="s">
        <v>54</v>
      </c>
    </row>
    <row r="104" spans="1:39" ht="15.75" customHeight="1" x14ac:dyDescent="0.3">
      <c r="A104" s="382"/>
      <c r="B104" s="383"/>
      <c r="C104" s="384" t="s">
        <v>40</v>
      </c>
      <c r="D104" s="385" t="str">
        <f>IF(Table_1[[#This Row],[SISÄLLÖN NIMI]]="","",1)</f>
        <v/>
      </c>
      <c r="E104" s="386"/>
      <c r="F104" s="386"/>
      <c r="G104" s="384" t="s">
        <v>54</v>
      </c>
      <c r="H104" s="387" t="s">
        <v>54</v>
      </c>
      <c r="I104" s="388" t="s">
        <v>54</v>
      </c>
      <c r="J104" s="389" t="s">
        <v>44</v>
      </c>
      <c r="K104" s="387" t="s">
        <v>54</v>
      </c>
      <c r="L104" s="390" t="s">
        <v>54</v>
      </c>
      <c r="M104" s="383"/>
      <c r="N104" s="391" t="s">
        <v>54</v>
      </c>
      <c r="O104" s="392"/>
      <c r="P104" s="383"/>
      <c r="Q104" s="383"/>
      <c r="R104" s="393"/>
      <c r="S104" s="417">
        <f>IF(Table_1[[#This Row],[Kesto (min) /tapaaminen]]&lt;1,0,(Table_1[[#This Row],[Sisältöjen määrä 
]]*Table_1[[#This Row],[Kesto (min) /tapaaminen]]*Table_1[[#This Row],[Tapaamis-kerrat /osallistuja]]))</f>
        <v>0</v>
      </c>
      <c r="T104" s="394" t="str">
        <f>IF(Table_1[[#This Row],[SISÄLLÖN NIMI]]="","",IF(Table_1[[#This Row],[Toteutuminen]]="Ei osallistujia",0,IF(Table_1[[#This Row],[Toteutuminen]]="Peruttu",0,1)))</f>
        <v/>
      </c>
      <c r="U104" s="395"/>
      <c r="V104" s="385"/>
      <c r="W104" s="413">
        <f>Table_1[[#This Row],[Kävijämäärä a) lapset]]+Table_1[[#This Row],[Kävijämäärä b) aikuiset]]</f>
        <v>0</v>
      </c>
      <c r="X104" s="413">
        <f>IF(Table_1[[#This Row],[Kokonaiskävijämäärä]]&lt;1,0,Table_1[[#This Row],[Kävijämäärä a) lapset]]*Table_1[[#This Row],[Tapaamis-kerrat /osallistuja]])</f>
        <v>0</v>
      </c>
      <c r="Y104" s="413">
        <f>IF(Table_1[[#This Row],[Kokonaiskävijämäärä]]&lt;1,0,Table_1[[#This Row],[Kävijämäärä b) aikuiset]]*Table_1[[#This Row],[Tapaamis-kerrat /osallistuja]])</f>
        <v>0</v>
      </c>
      <c r="Z104" s="413">
        <f>IF(Table_1[[#This Row],[Kokonaiskävijämäärä]]&lt;1,0,Table_1[[#This Row],[Kokonaiskävijämäärä]]*Table_1[[#This Row],[Tapaamis-kerrat /osallistuja]])</f>
        <v>0</v>
      </c>
      <c r="AA104" s="390" t="s">
        <v>54</v>
      </c>
      <c r="AB104" s="396"/>
      <c r="AC104" s="397"/>
      <c r="AD104" s="398" t="s">
        <v>54</v>
      </c>
      <c r="AE104" s="399" t="s">
        <v>54</v>
      </c>
      <c r="AF104" s="400" t="s">
        <v>54</v>
      </c>
      <c r="AG104" s="400" t="s">
        <v>54</v>
      </c>
      <c r="AH104" s="401" t="s">
        <v>53</v>
      </c>
      <c r="AI104" s="402" t="s">
        <v>54</v>
      </c>
      <c r="AJ104" s="402" t="s">
        <v>54</v>
      </c>
      <c r="AK104" s="402" t="s">
        <v>54</v>
      </c>
      <c r="AL104" s="403" t="s">
        <v>54</v>
      </c>
      <c r="AM104" s="404" t="s">
        <v>54</v>
      </c>
    </row>
    <row r="105" spans="1:39" ht="15.75" customHeight="1" x14ac:dyDescent="0.3">
      <c r="A105" s="382"/>
      <c r="B105" s="383"/>
      <c r="C105" s="384" t="s">
        <v>40</v>
      </c>
      <c r="D105" s="385" t="str">
        <f>IF(Table_1[[#This Row],[SISÄLLÖN NIMI]]="","",1)</f>
        <v/>
      </c>
      <c r="E105" s="386"/>
      <c r="F105" s="386"/>
      <c r="G105" s="384" t="s">
        <v>54</v>
      </c>
      <c r="H105" s="387" t="s">
        <v>54</v>
      </c>
      <c r="I105" s="388" t="s">
        <v>54</v>
      </c>
      <c r="J105" s="389" t="s">
        <v>44</v>
      </c>
      <c r="K105" s="387" t="s">
        <v>54</v>
      </c>
      <c r="L105" s="390" t="s">
        <v>54</v>
      </c>
      <c r="M105" s="383"/>
      <c r="N105" s="391" t="s">
        <v>54</v>
      </c>
      <c r="O105" s="392"/>
      <c r="P105" s="383"/>
      <c r="Q105" s="383"/>
      <c r="R105" s="393"/>
      <c r="S105" s="417">
        <f>IF(Table_1[[#This Row],[Kesto (min) /tapaaminen]]&lt;1,0,(Table_1[[#This Row],[Sisältöjen määrä 
]]*Table_1[[#This Row],[Kesto (min) /tapaaminen]]*Table_1[[#This Row],[Tapaamis-kerrat /osallistuja]]))</f>
        <v>0</v>
      </c>
      <c r="T105" s="394" t="str">
        <f>IF(Table_1[[#This Row],[SISÄLLÖN NIMI]]="","",IF(Table_1[[#This Row],[Toteutuminen]]="Ei osallistujia",0,IF(Table_1[[#This Row],[Toteutuminen]]="Peruttu",0,1)))</f>
        <v/>
      </c>
      <c r="U105" s="395"/>
      <c r="V105" s="385"/>
      <c r="W105" s="413">
        <f>Table_1[[#This Row],[Kävijämäärä a) lapset]]+Table_1[[#This Row],[Kävijämäärä b) aikuiset]]</f>
        <v>0</v>
      </c>
      <c r="X105" s="413">
        <f>IF(Table_1[[#This Row],[Kokonaiskävijämäärä]]&lt;1,0,Table_1[[#This Row],[Kävijämäärä a) lapset]]*Table_1[[#This Row],[Tapaamis-kerrat /osallistuja]])</f>
        <v>0</v>
      </c>
      <c r="Y105" s="413">
        <f>IF(Table_1[[#This Row],[Kokonaiskävijämäärä]]&lt;1,0,Table_1[[#This Row],[Kävijämäärä b) aikuiset]]*Table_1[[#This Row],[Tapaamis-kerrat /osallistuja]])</f>
        <v>0</v>
      </c>
      <c r="Z105" s="413">
        <f>IF(Table_1[[#This Row],[Kokonaiskävijämäärä]]&lt;1,0,Table_1[[#This Row],[Kokonaiskävijämäärä]]*Table_1[[#This Row],[Tapaamis-kerrat /osallistuja]])</f>
        <v>0</v>
      </c>
      <c r="AA105" s="390" t="s">
        <v>54</v>
      </c>
      <c r="AB105" s="396"/>
      <c r="AC105" s="397"/>
      <c r="AD105" s="398" t="s">
        <v>54</v>
      </c>
      <c r="AE105" s="399" t="s">
        <v>54</v>
      </c>
      <c r="AF105" s="400" t="s">
        <v>54</v>
      </c>
      <c r="AG105" s="400" t="s">
        <v>54</v>
      </c>
      <c r="AH105" s="401" t="s">
        <v>53</v>
      </c>
      <c r="AI105" s="402" t="s">
        <v>54</v>
      </c>
      <c r="AJ105" s="402" t="s">
        <v>54</v>
      </c>
      <c r="AK105" s="402" t="s">
        <v>54</v>
      </c>
      <c r="AL105" s="403" t="s">
        <v>54</v>
      </c>
      <c r="AM105" s="404" t="s">
        <v>54</v>
      </c>
    </row>
    <row r="106" spans="1:39" ht="15.75" customHeight="1" x14ac:dyDescent="0.3">
      <c r="A106" s="382"/>
      <c r="B106" s="383"/>
      <c r="C106" s="384" t="s">
        <v>40</v>
      </c>
      <c r="D106" s="385" t="str">
        <f>IF(Table_1[[#This Row],[SISÄLLÖN NIMI]]="","",1)</f>
        <v/>
      </c>
      <c r="E106" s="386"/>
      <c r="F106" s="386"/>
      <c r="G106" s="384" t="s">
        <v>54</v>
      </c>
      <c r="H106" s="387" t="s">
        <v>54</v>
      </c>
      <c r="I106" s="388" t="s">
        <v>54</v>
      </c>
      <c r="J106" s="389" t="s">
        <v>44</v>
      </c>
      <c r="K106" s="387" t="s">
        <v>54</v>
      </c>
      <c r="L106" s="390" t="s">
        <v>54</v>
      </c>
      <c r="M106" s="383"/>
      <c r="N106" s="391" t="s">
        <v>54</v>
      </c>
      <c r="O106" s="392"/>
      <c r="P106" s="383"/>
      <c r="Q106" s="383"/>
      <c r="R106" s="393"/>
      <c r="S106" s="417">
        <f>IF(Table_1[[#This Row],[Kesto (min) /tapaaminen]]&lt;1,0,(Table_1[[#This Row],[Sisältöjen määrä 
]]*Table_1[[#This Row],[Kesto (min) /tapaaminen]]*Table_1[[#This Row],[Tapaamis-kerrat /osallistuja]]))</f>
        <v>0</v>
      </c>
      <c r="T106" s="394" t="str">
        <f>IF(Table_1[[#This Row],[SISÄLLÖN NIMI]]="","",IF(Table_1[[#This Row],[Toteutuminen]]="Ei osallistujia",0,IF(Table_1[[#This Row],[Toteutuminen]]="Peruttu",0,1)))</f>
        <v/>
      </c>
      <c r="U106" s="395"/>
      <c r="V106" s="385"/>
      <c r="W106" s="413">
        <f>Table_1[[#This Row],[Kävijämäärä a) lapset]]+Table_1[[#This Row],[Kävijämäärä b) aikuiset]]</f>
        <v>0</v>
      </c>
      <c r="X106" s="413">
        <f>IF(Table_1[[#This Row],[Kokonaiskävijämäärä]]&lt;1,0,Table_1[[#This Row],[Kävijämäärä a) lapset]]*Table_1[[#This Row],[Tapaamis-kerrat /osallistuja]])</f>
        <v>0</v>
      </c>
      <c r="Y106" s="413">
        <f>IF(Table_1[[#This Row],[Kokonaiskävijämäärä]]&lt;1,0,Table_1[[#This Row],[Kävijämäärä b) aikuiset]]*Table_1[[#This Row],[Tapaamis-kerrat /osallistuja]])</f>
        <v>0</v>
      </c>
      <c r="Z106" s="413">
        <f>IF(Table_1[[#This Row],[Kokonaiskävijämäärä]]&lt;1,0,Table_1[[#This Row],[Kokonaiskävijämäärä]]*Table_1[[#This Row],[Tapaamis-kerrat /osallistuja]])</f>
        <v>0</v>
      </c>
      <c r="AA106" s="390" t="s">
        <v>54</v>
      </c>
      <c r="AB106" s="396"/>
      <c r="AC106" s="397"/>
      <c r="AD106" s="398" t="s">
        <v>54</v>
      </c>
      <c r="AE106" s="399" t="s">
        <v>54</v>
      </c>
      <c r="AF106" s="400" t="s">
        <v>54</v>
      </c>
      <c r="AG106" s="400" t="s">
        <v>54</v>
      </c>
      <c r="AH106" s="401" t="s">
        <v>53</v>
      </c>
      <c r="AI106" s="402" t="s">
        <v>54</v>
      </c>
      <c r="AJ106" s="402" t="s">
        <v>54</v>
      </c>
      <c r="AK106" s="402" t="s">
        <v>54</v>
      </c>
      <c r="AL106" s="403" t="s">
        <v>54</v>
      </c>
      <c r="AM106" s="404" t="s">
        <v>54</v>
      </c>
    </row>
    <row r="107" spans="1:39" ht="15.75" customHeight="1" x14ac:dyDescent="0.3">
      <c r="A107" s="382"/>
      <c r="B107" s="383"/>
      <c r="C107" s="384" t="s">
        <v>40</v>
      </c>
      <c r="D107" s="385" t="str">
        <f>IF(Table_1[[#This Row],[SISÄLLÖN NIMI]]="","",1)</f>
        <v/>
      </c>
      <c r="E107" s="386"/>
      <c r="F107" s="386"/>
      <c r="G107" s="384" t="s">
        <v>54</v>
      </c>
      <c r="H107" s="387" t="s">
        <v>54</v>
      </c>
      <c r="I107" s="388" t="s">
        <v>54</v>
      </c>
      <c r="J107" s="389" t="s">
        <v>44</v>
      </c>
      <c r="K107" s="387" t="s">
        <v>54</v>
      </c>
      <c r="L107" s="390" t="s">
        <v>54</v>
      </c>
      <c r="M107" s="383"/>
      <c r="N107" s="391" t="s">
        <v>54</v>
      </c>
      <c r="O107" s="392"/>
      <c r="P107" s="383"/>
      <c r="Q107" s="383"/>
      <c r="R107" s="393"/>
      <c r="S107" s="417">
        <f>IF(Table_1[[#This Row],[Kesto (min) /tapaaminen]]&lt;1,0,(Table_1[[#This Row],[Sisältöjen määrä 
]]*Table_1[[#This Row],[Kesto (min) /tapaaminen]]*Table_1[[#This Row],[Tapaamis-kerrat /osallistuja]]))</f>
        <v>0</v>
      </c>
      <c r="T107" s="394" t="str">
        <f>IF(Table_1[[#This Row],[SISÄLLÖN NIMI]]="","",IF(Table_1[[#This Row],[Toteutuminen]]="Ei osallistujia",0,IF(Table_1[[#This Row],[Toteutuminen]]="Peruttu",0,1)))</f>
        <v/>
      </c>
      <c r="U107" s="395"/>
      <c r="V107" s="385"/>
      <c r="W107" s="413">
        <f>Table_1[[#This Row],[Kävijämäärä a) lapset]]+Table_1[[#This Row],[Kävijämäärä b) aikuiset]]</f>
        <v>0</v>
      </c>
      <c r="X107" s="413">
        <f>IF(Table_1[[#This Row],[Kokonaiskävijämäärä]]&lt;1,0,Table_1[[#This Row],[Kävijämäärä a) lapset]]*Table_1[[#This Row],[Tapaamis-kerrat /osallistuja]])</f>
        <v>0</v>
      </c>
      <c r="Y107" s="413">
        <f>IF(Table_1[[#This Row],[Kokonaiskävijämäärä]]&lt;1,0,Table_1[[#This Row],[Kävijämäärä b) aikuiset]]*Table_1[[#This Row],[Tapaamis-kerrat /osallistuja]])</f>
        <v>0</v>
      </c>
      <c r="Z107" s="413">
        <f>IF(Table_1[[#This Row],[Kokonaiskävijämäärä]]&lt;1,0,Table_1[[#This Row],[Kokonaiskävijämäärä]]*Table_1[[#This Row],[Tapaamis-kerrat /osallistuja]])</f>
        <v>0</v>
      </c>
      <c r="AA107" s="390" t="s">
        <v>54</v>
      </c>
      <c r="AB107" s="396"/>
      <c r="AC107" s="397"/>
      <c r="AD107" s="398" t="s">
        <v>54</v>
      </c>
      <c r="AE107" s="399" t="s">
        <v>54</v>
      </c>
      <c r="AF107" s="400" t="s">
        <v>54</v>
      </c>
      <c r="AG107" s="400" t="s">
        <v>54</v>
      </c>
      <c r="AH107" s="401" t="s">
        <v>53</v>
      </c>
      <c r="AI107" s="402" t="s">
        <v>54</v>
      </c>
      <c r="AJ107" s="402" t="s">
        <v>54</v>
      </c>
      <c r="AK107" s="402" t="s">
        <v>54</v>
      </c>
      <c r="AL107" s="403" t="s">
        <v>54</v>
      </c>
      <c r="AM107" s="404" t="s">
        <v>54</v>
      </c>
    </row>
    <row r="108" spans="1:39" ht="15.75" customHeight="1" x14ac:dyDescent="0.3">
      <c r="A108" s="382"/>
      <c r="B108" s="383"/>
      <c r="C108" s="384" t="s">
        <v>40</v>
      </c>
      <c r="D108" s="385" t="str">
        <f>IF(Table_1[[#This Row],[SISÄLLÖN NIMI]]="","",1)</f>
        <v/>
      </c>
      <c r="E108" s="386"/>
      <c r="F108" s="386"/>
      <c r="G108" s="384" t="s">
        <v>54</v>
      </c>
      <c r="H108" s="387" t="s">
        <v>54</v>
      </c>
      <c r="I108" s="388" t="s">
        <v>54</v>
      </c>
      <c r="J108" s="389" t="s">
        <v>44</v>
      </c>
      <c r="K108" s="387" t="s">
        <v>54</v>
      </c>
      <c r="L108" s="390" t="s">
        <v>54</v>
      </c>
      <c r="M108" s="383"/>
      <c r="N108" s="391" t="s">
        <v>54</v>
      </c>
      <c r="O108" s="392"/>
      <c r="P108" s="383"/>
      <c r="Q108" s="383"/>
      <c r="R108" s="393"/>
      <c r="S108" s="417">
        <f>IF(Table_1[[#This Row],[Kesto (min) /tapaaminen]]&lt;1,0,(Table_1[[#This Row],[Sisältöjen määrä 
]]*Table_1[[#This Row],[Kesto (min) /tapaaminen]]*Table_1[[#This Row],[Tapaamis-kerrat /osallistuja]]))</f>
        <v>0</v>
      </c>
      <c r="T108" s="394" t="str">
        <f>IF(Table_1[[#This Row],[SISÄLLÖN NIMI]]="","",IF(Table_1[[#This Row],[Toteutuminen]]="Ei osallistujia",0,IF(Table_1[[#This Row],[Toteutuminen]]="Peruttu",0,1)))</f>
        <v/>
      </c>
      <c r="U108" s="395"/>
      <c r="V108" s="385"/>
      <c r="W108" s="413">
        <f>Table_1[[#This Row],[Kävijämäärä a) lapset]]+Table_1[[#This Row],[Kävijämäärä b) aikuiset]]</f>
        <v>0</v>
      </c>
      <c r="X108" s="413">
        <f>IF(Table_1[[#This Row],[Kokonaiskävijämäärä]]&lt;1,0,Table_1[[#This Row],[Kävijämäärä a) lapset]]*Table_1[[#This Row],[Tapaamis-kerrat /osallistuja]])</f>
        <v>0</v>
      </c>
      <c r="Y108" s="413">
        <f>IF(Table_1[[#This Row],[Kokonaiskävijämäärä]]&lt;1,0,Table_1[[#This Row],[Kävijämäärä b) aikuiset]]*Table_1[[#This Row],[Tapaamis-kerrat /osallistuja]])</f>
        <v>0</v>
      </c>
      <c r="Z108" s="413">
        <f>IF(Table_1[[#This Row],[Kokonaiskävijämäärä]]&lt;1,0,Table_1[[#This Row],[Kokonaiskävijämäärä]]*Table_1[[#This Row],[Tapaamis-kerrat /osallistuja]])</f>
        <v>0</v>
      </c>
      <c r="AA108" s="390" t="s">
        <v>54</v>
      </c>
      <c r="AB108" s="396"/>
      <c r="AC108" s="397"/>
      <c r="AD108" s="398" t="s">
        <v>54</v>
      </c>
      <c r="AE108" s="399" t="s">
        <v>54</v>
      </c>
      <c r="AF108" s="400" t="s">
        <v>54</v>
      </c>
      <c r="AG108" s="400" t="s">
        <v>54</v>
      </c>
      <c r="AH108" s="401" t="s">
        <v>53</v>
      </c>
      <c r="AI108" s="402" t="s">
        <v>54</v>
      </c>
      <c r="AJ108" s="402" t="s">
        <v>54</v>
      </c>
      <c r="AK108" s="402" t="s">
        <v>54</v>
      </c>
      <c r="AL108" s="403" t="s">
        <v>54</v>
      </c>
      <c r="AM108" s="404" t="s">
        <v>54</v>
      </c>
    </row>
    <row r="109" spans="1:39" ht="15.75" customHeight="1" x14ac:dyDescent="0.3">
      <c r="A109" s="382"/>
      <c r="B109" s="383"/>
      <c r="C109" s="384" t="s">
        <v>40</v>
      </c>
      <c r="D109" s="385" t="str">
        <f>IF(Table_1[[#This Row],[SISÄLLÖN NIMI]]="","",1)</f>
        <v/>
      </c>
      <c r="E109" s="386"/>
      <c r="F109" s="386"/>
      <c r="G109" s="384" t="s">
        <v>54</v>
      </c>
      <c r="H109" s="387" t="s">
        <v>54</v>
      </c>
      <c r="I109" s="388" t="s">
        <v>54</v>
      </c>
      <c r="J109" s="389" t="s">
        <v>44</v>
      </c>
      <c r="K109" s="387" t="s">
        <v>54</v>
      </c>
      <c r="L109" s="390" t="s">
        <v>54</v>
      </c>
      <c r="M109" s="383"/>
      <c r="N109" s="391" t="s">
        <v>54</v>
      </c>
      <c r="O109" s="392"/>
      <c r="P109" s="383"/>
      <c r="Q109" s="383"/>
      <c r="R109" s="393"/>
      <c r="S109" s="417">
        <f>IF(Table_1[[#This Row],[Kesto (min) /tapaaminen]]&lt;1,0,(Table_1[[#This Row],[Sisältöjen määrä 
]]*Table_1[[#This Row],[Kesto (min) /tapaaminen]]*Table_1[[#This Row],[Tapaamis-kerrat /osallistuja]]))</f>
        <v>0</v>
      </c>
      <c r="T109" s="394" t="str">
        <f>IF(Table_1[[#This Row],[SISÄLLÖN NIMI]]="","",IF(Table_1[[#This Row],[Toteutuminen]]="Ei osallistujia",0,IF(Table_1[[#This Row],[Toteutuminen]]="Peruttu",0,1)))</f>
        <v/>
      </c>
      <c r="U109" s="395"/>
      <c r="V109" s="385"/>
      <c r="W109" s="413">
        <f>Table_1[[#This Row],[Kävijämäärä a) lapset]]+Table_1[[#This Row],[Kävijämäärä b) aikuiset]]</f>
        <v>0</v>
      </c>
      <c r="X109" s="413">
        <f>IF(Table_1[[#This Row],[Kokonaiskävijämäärä]]&lt;1,0,Table_1[[#This Row],[Kävijämäärä a) lapset]]*Table_1[[#This Row],[Tapaamis-kerrat /osallistuja]])</f>
        <v>0</v>
      </c>
      <c r="Y109" s="413">
        <f>IF(Table_1[[#This Row],[Kokonaiskävijämäärä]]&lt;1,0,Table_1[[#This Row],[Kävijämäärä b) aikuiset]]*Table_1[[#This Row],[Tapaamis-kerrat /osallistuja]])</f>
        <v>0</v>
      </c>
      <c r="Z109" s="413">
        <f>IF(Table_1[[#This Row],[Kokonaiskävijämäärä]]&lt;1,0,Table_1[[#This Row],[Kokonaiskävijämäärä]]*Table_1[[#This Row],[Tapaamis-kerrat /osallistuja]])</f>
        <v>0</v>
      </c>
      <c r="AA109" s="390" t="s">
        <v>54</v>
      </c>
      <c r="AB109" s="396"/>
      <c r="AC109" s="397"/>
      <c r="AD109" s="398" t="s">
        <v>54</v>
      </c>
      <c r="AE109" s="399" t="s">
        <v>54</v>
      </c>
      <c r="AF109" s="400" t="s">
        <v>54</v>
      </c>
      <c r="AG109" s="400" t="s">
        <v>54</v>
      </c>
      <c r="AH109" s="401" t="s">
        <v>53</v>
      </c>
      <c r="AI109" s="402" t="s">
        <v>54</v>
      </c>
      <c r="AJ109" s="402" t="s">
        <v>54</v>
      </c>
      <c r="AK109" s="402" t="s">
        <v>54</v>
      </c>
      <c r="AL109" s="403" t="s">
        <v>54</v>
      </c>
      <c r="AM109" s="404" t="s">
        <v>54</v>
      </c>
    </row>
    <row r="110" spans="1:39" ht="15.75" customHeight="1" x14ac:dyDescent="0.3">
      <c r="A110" s="382"/>
      <c r="B110" s="383"/>
      <c r="C110" s="384" t="s">
        <v>40</v>
      </c>
      <c r="D110" s="385" t="str">
        <f>IF(Table_1[[#This Row],[SISÄLLÖN NIMI]]="","",1)</f>
        <v/>
      </c>
      <c r="E110" s="386"/>
      <c r="F110" s="386"/>
      <c r="G110" s="384" t="s">
        <v>54</v>
      </c>
      <c r="H110" s="387" t="s">
        <v>54</v>
      </c>
      <c r="I110" s="388" t="s">
        <v>54</v>
      </c>
      <c r="J110" s="389" t="s">
        <v>44</v>
      </c>
      <c r="K110" s="387" t="s">
        <v>54</v>
      </c>
      <c r="L110" s="390" t="s">
        <v>54</v>
      </c>
      <c r="M110" s="383"/>
      <c r="N110" s="391" t="s">
        <v>54</v>
      </c>
      <c r="O110" s="392"/>
      <c r="P110" s="383"/>
      <c r="Q110" s="383"/>
      <c r="R110" s="393"/>
      <c r="S110" s="417">
        <f>IF(Table_1[[#This Row],[Kesto (min) /tapaaminen]]&lt;1,0,(Table_1[[#This Row],[Sisältöjen määrä 
]]*Table_1[[#This Row],[Kesto (min) /tapaaminen]]*Table_1[[#This Row],[Tapaamis-kerrat /osallistuja]]))</f>
        <v>0</v>
      </c>
      <c r="T110" s="394" t="str">
        <f>IF(Table_1[[#This Row],[SISÄLLÖN NIMI]]="","",IF(Table_1[[#This Row],[Toteutuminen]]="Ei osallistujia",0,IF(Table_1[[#This Row],[Toteutuminen]]="Peruttu",0,1)))</f>
        <v/>
      </c>
      <c r="U110" s="395"/>
      <c r="V110" s="385"/>
      <c r="W110" s="413">
        <f>Table_1[[#This Row],[Kävijämäärä a) lapset]]+Table_1[[#This Row],[Kävijämäärä b) aikuiset]]</f>
        <v>0</v>
      </c>
      <c r="X110" s="413">
        <f>IF(Table_1[[#This Row],[Kokonaiskävijämäärä]]&lt;1,0,Table_1[[#This Row],[Kävijämäärä a) lapset]]*Table_1[[#This Row],[Tapaamis-kerrat /osallistuja]])</f>
        <v>0</v>
      </c>
      <c r="Y110" s="413">
        <f>IF(Table_1[[#This Row],[Kokonaiskävijämäärä]]&lt;1,0,Table_1[[#This Row],[Kävijämäärä b) aikuiset]]*Table_1[[#This Row],[Tapaamis-kerrat /osallistuja]])</f>
        <v>0</v>
      </c>
      <c r="Z110" s="413">
        <f>IF(Table_1[[#This Row],[Kokonaiskävijämäärä]]&lt;1,0,Table_1[[#This Row],[Kokonaiskävijämäärä]]*Table_1[[#This Row],[Tapaamis-kerrat /osallistuja]])</f>
        <v>0</v>
      </c>
      <c r="AA110" s="390" t="s">
        <v>54</v>
      </c>
      <c r="AB110" s="396"/>
      <c r="AC110" s="397"/>
      <c r="AD110" s="398" t="s">
        <v>54</v>
      </c>
      <c r="AE110" s="399" t="s">
        <v>54</v>
      </c>
      <c r="AF110" s="400" t="s">
        <v>54</v>
      </c>
      <c r="AG110" s="400" t="s">
        <v>54</v>
      </c>
      <c r="AH110" s="401" t="s">
        <v>53</v>
      </c>
      <c r="AI110" s="402" t="s">
        <v>54</v>
      </c>
      <c r="AJ110" s="402" t="s">
        <v>54</v>
      </c>
      <c r="AK110" s="402" t="s">
        <v>54</v>
      </c>
      <c r="AL110" s="403" t="s">
        <v>54</v>
      </c>
      <c r="AM110" s="404" t="s">
        <v>54</v>
      </c>
    </row>
    <row r="111" spans="1:39" ht="15.75" customHeight="1" x14ac:dyDescent="0.3">
      <c r="A111" s="382"/>
      <c r="B111" s="383"/>
      <c r="C111" s="384" t="s">
        <v>40</v>
      </c>
      <c r="D111" s="385" t="str">
        <f>IF(Table_1[[#This Row],[SISÄLLÖN NIMI]]="","",1)</f>
        <v/>
      </c>
      <c r="E111" s="386"/>
      <c r="F111" s="386"/>
      <c r="G111" s="384" t="s">
        <v>54</v>
      </c>
      <c r="H111" s="387" t="s">
        <v>54</v>
      </c>
      <c r="I111" s="388" t="s">
        <v>54</v>
      </c>
      <c r="J111" s="389" t="s">
        <v>44</v>
      </c>
      <c r="K111" s="387" t="s">
        <v>54</v>
      </c>
      <c r="L111" s="390" t="s">
        <v>54</v>
      </c>
      <c r="M111" s="383"/>
      <c r="N111" s="391" t="s">
        <v>54</v>
      </c>
      <c r="O111" s="392"/>
      <c r="P111" s="383"/>
      <c r="Q111" s="383"/>
      <c r="R111" s="393"/>
      <c r="S111" s="417">
        <f>IF(Table_1[[#This Row],[Kesto (min) /tapaaminen]]&lt;1,0,(Table_1[[#This Row],[Sisältöjen määrä 
]]*Table_1[[#This Row],[Kesto (min) /tapaaminen]]*Table_1[[#This Row],[Tapaamis-kerrat /osallistuja]]))</f>
        <v>0</v>
      </c>
      <c r="T111" s="394" t="str">
        <f>IF(Table_1[[#This Row],[SISÄLLÖN NIMI]]="","",IF(Table_1[[#This Row],[Toteutuminen]]="Ei osallistujia",0,IF(Table_1[[#This Row],[Toteutuminen]]="Peruttu",0,1)))</f>
        <v/>
      </c>
      <c r="U111" s="395"/>
      <c r="V111" s="385"/>
      <c r="W111" s="413">
        <f>Table_1[[#This Row],[Kävijämäärä a) lapset]]+Table_1[[#This Row],[Kävijämäärä b) aikuiset]]</f>
        <v>0</v>
      </c>
      <c r="X111" s="413">
        <f>IF(Table_1[[#This Row],[Kokonaiskävijämäärä]]&lt;1,0,Table_1[[#This Row],[Kävijämäärä a) lapset]]*Table_1[[#This Row],[Tapaamis-kerrat /osallistuja]])</f>
        <v>0</v>
      </c>
      <c r="Y111" s="413">
        <f>IF(Table_1[[#This Row],[Kokonaiskävijämäärä]]&lt;1,0,Table_1[[#This Row],[Kävijämäärä b) aikuiset]]*Table_1[[#This Row],[Tapaamis-kerrat /osallistuja]])</f>
        <v>0</v>
      </c>
      <c r="Z111" s="413">
        <f>IF(Table_1[[#This Row],[Kokonaiskävijämäärä]]&lt;1,0,Table_1[[#This Row],[Kokonaiskävijämäärä]]*Table_1[[#This Row],[Tapaamis-kerrat /osallistuja]])</f>
        <v>0</v>
      </c>
      <c r="AA111" s="390" t="s">
        <v>54</v>
      </c>
      <c r="AB111" s="396"/>
      <c r="AC111" s="397"/>
      <c r="AD111" s="398" t="s">
        <v>54</v>
      </c>
      <c r="AE111" s="399" t="s">
        <v>54</v>
      </c>
      <c r="AF111" s="400" t="s">
        <v>54</v>
      </c>
      <c r="AG111" s="400" t="s">
        <v>54</v>
      </c>
      <c r="AH111" s="401" t="s">
        <v>53</v>
      </c>
      <c r="AI111" s="402" t="s">
        <v>54</v>
      </c>
      <c r="AJ111" s="402" t="s">
        <v>54</v>
      </c>
      <c r="AK111" s="402" t="s">
        <v>54</v>
      </c>
      <c r="AL111" s="403" t="s">
        <v>54</v>
      </c>
      <c r="AM111" s="404" t="s">
        <v>54</v>
      </c>
    </row>
    <row r="112" spans="1:39" ht="15.75" customHeight="1" x14ac:dyDescent="0.3">
      <c r="A112" s="382"/>
      <c r="B112" s="383"/>
      <c r="C112" s="384" t="s">
        <v>40</v>
      </c>
      <c r="D112" s="385" t="str">
        <f>IF(Table_1[[#This Row],[SISÄLLÖN NIMI]]="","",1)</f>
        <v/>
      </c>
      <c r="E112" s="386"/>
      <c r="F112" s="386"/>
      <c r="G112" s="384" t="s">
        <v>54</v>
      </c>
      <c r="H112" s="387" t="s">
        <v>54</v>
      </c>
      <c r="I112" s="388" t="s">
        <v>54</v>
      </c>
      <c r="J112" s="389" t="s">
        <v>44</v>
      </c>
      <c r="K112" s="387" t="s">
        <v>54</v>
      </c>
      <c r="L112" s="390" t="s">
        <v>54</v>
      </c>
      <c r="M112" s="383"/>
      <c r="N112" s="391" t="s">
        <v>54</v>
      </c>
      <c r="O112" s="392"/>
      <c r="P112" s="383"/>
      <c r="Q112" s="383"/>
      <c r="R112" s="393"/>
      <c r="S112" s="417">
        <f>IF(Table_1[[#This Row],[Kesto (min) /tapaaminen]]&lt;1,0,(Table_1[[#This Row],[Sisältöjen määrä 
]]*Table_1[[#This Row],[Kesto (min) /tapaaminen]]*Table_1[[#This Row],[Tapaamis-kerrat /osallistuja]]))</f>
        <v>0</v>
      </c>
      <c r="T112" s="394" t="str">
        <f>IF(Table_1[[#This Row],[SISÄLLÖN NIMI]]="","",IF(Table_1[[#This Row],[Toteutuminen]]="Ei osallistujia",0,IF(Table_1[[#This Row],[Toteutuminen]]="Peruttu",0,1)))</f>
        <v/>
      </c>
      <c r="U112" s="395"/>
      <c r="V112" s="385"/>
      <c r="W112" s="413">
        <f>Table_1[[#This Row],[Kävijämäärä a) lapset]]+Table_1[[#This Row],[Kävijämäärä b) aikuiset]]</f>
        <v>0</v>
      </c>
      <c r="X112" s="413">
        <f>IF(Table_1[[#This Row],[Kokonaiskävijämäärä]]&lt;1,0,Table_1[[#This Row],[Kävijämäärä a) lapset]]*Table_1[[#This Row],[Tapaamis-kerrat /osallistuja]])</f>
        <v>0</v>
      </c>
      <c r="Y112" s="413">
        <f>IF(Table_1[[#This Row],[Kokonaiskävijämäärä]]&lt;1,0,Table_1[[#This Row],[Kävijämäärä b) aikuiset]]*Table_1[[#This Row],[Tapaamis-kerrat /osallistuja]])</f>
        <v>0</v>
      </c>
      <c r="Z112" s="413">
        <f>IF(Table_1[[#This Row],[Kokonaiskävijämäärä]]&lt;1,0,Table_1[[#This Row],[Kokonaiskävijämäärä]]*Table_1[[#This Row],[Tapaamis-kerrat /osallistuja]])</f>
        <v>0</v>
      </c>
      <c r="AA112" s="390" t="s">
        <v>54</v>
      </c>
      <c r="AB112" s="396"/>
      <c r="AC112" s="397"/>
      <c r="AD112" s="398" t="s">
        <v>54</v>
      </c>
      <c r="AE112" s="399" t="s">
        <v>54</v>
      </c>
      <c r="AF112" s="400" t="s">
        <v>54</v>
      </c>
      <c r="AG112" s="400" t="s">
        <v>54</v>
      </c>
      <c r="AH112" s="401" t="s">
        <v>53</v>
      </c>
      <c r="AI112" s="402" t="s">
        <v>54</v>
      </c>
      <c r="AJ112" s="402" t="s">
        <v>54</v>
      </c>
      <c r="AK112" s="402" t="s">
        <v>54</v>
      </c>
      <c r="AL112" s="403" t="s">
        <v>54</v>
      </c>
      <c r="AM112" s="404" t="s">
        <v>54</v>
      </c>
    </row>
    <row r="113" spans="1:39" ht="15.75" customHeight="1" x14ac:dyDescent="0.3">
      <c r="A113" s="382"/>
      <c r="B113" s="383"/>
      <c r="C113" s="384" t="s">
        <v>40</v>
      </c>
      <c r="D113" s="385" t="str">
        <f>IF(Table_1[[#This Row],[SISÄLLÖN NIMI]]="","",1)</f>
        <v/>
      </c>
      <c r="E113" s="386"/>
      <c r="F113" s="386"/>
      <c r="G113" s="384" t="s">
        <v>54</v>
      </c>
      <c r="H113" s="387" t="s">
        <v>54</v>
      </c>
      <c r="I113" s="388" t="s">
        <v>54</v>
      </c>
      <c r="J113" s="389" t="s">
        <v>44</v>
      </c>
      <c r="K113" s="387" t="s">
        <v>54</v>
      </c>
      <c r="L113" s="390" t="s">
        <v>54</v>
      </c>
      <c r="M113" s="383"/>
      <c r="N113" s="391" t="s">
        <v>54</v>
      </c>
      <c r="O113" s="392"/>
      <c r="P113" s="383"/>
      <c r="Q113" s="383"/>
      <c r="R113" s="393"/>
      <c r="S113" s="417">
        <f>IF(Table_1[[#This Row],[Kesto (min) /tapaaminen]]&lt;1,0,(Table_1[[#This Row],[Sisältöjen määrä 
]]*Table_1[[#This Row],[Kesto (min) /tapaaminen]]*Table_1[[#This Row],[Tapaamis-kerrat /osallistuja]]))</f>
        <v>0</v>
      </c>
      <c r="T113" s="394" t="str">
        <f>IF(Table_1[[#This Row],[SISÄLLÖN NIMI]]="","",IF(Table_1[[#This Row],[Toteutuminen]]="Ei osallistujia",0,IF(Table_1[[#This Row],[Toteutuminen]]="Peruttu",0,1)))</f>
        <v/>
      </c>
      <c r="U113" s="395"/>
      <c r="V113" s="385"/>
      <c r="W113" s="413">
        <f>Table_1[[#This Row],[Kävijämäärä a) lapset]]+Table_1[[#This Row],[Kävijämäärä b) aikuiset]]</f>
        <v>0</v>
      </c>
      <c r="X113" s="413">
        <f>IF(Table_1[[#This Row],[Kokonaiskävijämäärä]]&lt;1,0,Table_1[[#This Row],[Kävijämäärä a) lapset]]*Table_1[[#This Row],[Tapaamis-kerrat /osallistuja]])</f>
        <v>0</v>
      </c>
      <c r="Y113" s="413">
        <f>IF(Table_1[[#This Row],[Kokonaiskävijämäärä]]&lt;1,0,Table_1[[#This Row],[Kävijämäärä b) aikuiset]]*Table_1[[#This Row],[Tapaamis-kerrat /osallistuja]])</f>
        <v>0</v>
      </c>
      <c r="Z113" s="413">
        <f>IF(Table_1[[#This Row],[Kokonaiskävijämäärä]]&lt;1,0,Table_1[[#This Row],[Kokonaiskävijämäärä]]*Table_1[[#This Row],[Tapaamis-kerrat /osallistuja]])</f>
        <v>0</v>
      </c>
      <c r="AA113" s="390" t="s">
        <v>54</v>
      </c>
      <c r="AB113" s="396"/>
      <c r="AC113" s="397"/>
      <c r="AD113" s="398" t="s">
        <v>54</v>
      </c>
      <c r="AE113" s="399" t="s">
        <v>54</v>
      </c>
      <c r="AF113" s="400" t="s">
        <v>54</v>
      </c>
      <c r="AG113" s="400" t="s">
        <v>54</v>
      </c>
      <c r="AH113" s="401" t="s">
        <v>53</v>
      </c>
      <c r="AI113" s="402" t="s">
        <v>54</v>
      </c>
      <c r="AJ113" s="402" t="s">
        <v>54</v>
      </c>
      <c r="AK113" s="402" t="s">
        <v>54</v>
      </c>
      <c r="AL113" s="403" t="s">
        <v>54</v>
      </c>
      <c r="AM113" s="404" t="s">
        <v>54</v>
      </c>
    </row>
    <row r="114" spans="1:39" ht="15.75" customHeight="1" x14ac:dyDescent="0.3">
      <c r="A114" s="382"/>
      <c r="B114" s="383"/>
      <c r="C114" s="384" t="s">
        <v>40</v>
      </c>
      <c r="D114" s="385" t="str">
        <f>IF(Table_1[[#This Row],[SISÄLLÖN NIMI]]="","",1)</f>
        <v/>
      </c>
      <c r="E114" s="386"/>
      <c r="F114" s="386"/>
      <c r="G114" s="384" t="s">
        <v>54</v>
      </c>
      <c r="H114" s="387" t="s">
        <v>54</v>
      </c>
      <c r="I114" s="388" t="s">
        <v>54</v>
      </c>
      <c r="J114" s="389" t="s">
        <v>44</v>
      </c>
      <c r="K114" s="387" t="s">
        <v>54</v>
      </c>
      <c r="L114" s="390" t="s">
        <v>54</v>
      </c>
      <c r="M114" s="383"/>
      <c r="N114" s="391" t="s">
        <v>54</v>
      </c>
      <c r="O114" s="392"/>
      <c r="P114" s="383"/>
      <c r="Q114" s="383"/>
      <c r="R114" s="393"/>
      <c r="S114" s="417">
        <f>IF(Table_1[[#This Row],[Kesto (min) /tapaaminen]]&lt;1,0,(Table_1[[#This Row],[Sisältöjen määrä 
]]*Table_1[[#This Row],[Kesto (min) /tapaaminen]]*Table_1[[#This Row],[Tapaamis-kerrat /osallistuja]]))</f>
        <v>0</v>
      </c>
      <c r="T114" s="394" t="str">
        <f>IF(Table_1[[#This Row],[SISÄLLÖN NIMI]]="","",IF(Table_1[[#This Row],[Toteutuminen]]="Ei osallistujia",0,IF(Table_1[[#This Row],[Toteutuminen]]="Peruttu",0,1)))</f>
        <v/>
      </c>
      <c r="U114" s="395"/>
      <c r="V114" s="385"/>
      <c r="W114" s="413">
        <f>Table_1[[#This Row],[Kävijämäärä a) lapset]]+Table_1[[#This Row],[Kävijämäärä b) aikuiset]]</f>
        <v>0</v>
      </c>
      <c r="X114" s="413">
        <f>IF(Table_1[[#This Row],[Kokonaiskävijämäärä]]&lt;1,0,Table_1[[#This Row],[Kävijämäärä a) lapset]]*Table_1[[#This Row],[Tapaamis-kerrat /osallistuja]])</f>
        <v>0</v>
      </c>
      <c r="Y114" s="413">
        <f>IF(Table_1[[#This Row],[Kokonaiskävijämäärä]]&lt;1,0,Table_1[[#This Row],[Kävijämäärä b) aikuiset]]*Table_1[[#This Row],[Tapaamis-kerrat /osallistuja]])</f>
        <v>0</v>
      </c>
      <c r="Z114" s="413">
        <f>IF(Table_1[[#This Row],[Kokonaiskävijämäärä]]&lt;1,0,Table_1[[#This Row],[Kokonaiskävijämäärä]]*Table_1[[#This Row],[Tapaamis-kerrat /osallistuja]])</f>
        <v>0</v>
      </c>
      <c r="AA114" s="390" t="s">
        <v>54</v>
      </c>
      <c r="AB114" s="396"/>
      <c r="AC114" s="397"/>
      <c r="AD114" s="398" t="s">
        <v>54</v>
      </c>
      <c r="AE114" s="399" t="s">
        <v>54</v>
      </c>
      <c r="AF114" s="400" t="s">
        <v>54</v>
      </c>
      <c r="AG114" s="400" t="s">
        <v>54</v>
      </c>
      <c r="AH114" s="401" t="s">
        <v>53</v>
      </c>
      <c r="AI114" s="402" t="s">
        <v>54</v>
      </c>
      <c r="AJ114" s="402" t="s">
        <v>54</v>
      </c>
      <c r="AK114" s="402" t="s">
        <v>54</v>
      </c>
      <c r="AL114" s="403" t="s">
        <v>54</v>
      </c>
      <c r="AM114" s="404" t="s">
        <v>54</v>
      </c>
    </row>
    <row r="115" spans="1:39" ht="15.75" customHeight="1" x14ac:dyDescent="0.3">
      <c r="A115" s="382"/>
      <c r="B115" s="383"/>
      <c r="C115" s="384" t="s">
        <v>40</v>
      </c>
      <c r="D115" s="385" t="str">
        <f>IF(Table_1[[#This Row],[SISÄLLÖN NIMI]]="","",1)</f>
        <v/>
      </c>
      <c r="E115" s="386"/>
      <c r="F115" s="386"/>
      <c r="G115" s="384" t="s">
        <v>54</v>
      </c>
      <c r="H115" s="387" t="s">
        <v>54</v>
      </c>
      <c r="I115" s="388" t="s">
        <v>54</v>
      </c>
      <c r="J115" s="389" t="s">
        <v>44</v>
      </c>
      <c r="K115" s="387" t="s">
        <v>54</v>
      </c>
      <c r="L115" s="390" t="s">
        <v>54</v>
      </c>
      <c r="M115" s="383"/>
      <c r="N115" s="391" t="s">
        <v>54</v>
      </c>
      <c r="O115" s="392"/>
      <c r="P115" s="383"/>
      <c r="Q115" s="383"/>
      <c r="R115" s="393"/>
      <c r="S115" s="417">
        <f>IF(Table_1[[#This Row],[Kesto (min) /tapaaminen]]&lt;1,0,(Table_1[[#This Row],[Sisältöjen määrä 
]]*Table_1[[#This Row],[Kesto (min) /tapaaminen]]*Table_1[[#This Row],[Tapaamis-kerrat /osallistuja]]))</f>
        <v>0</v>
      </c>
      <c r="T115" s="394" t="str">
        <f>IF(Table_1[[#This Row],[SISÄLLÖN NIMI]]="","",IF(Table_1[[#This Row],[Toteutuminen]]="Ei osallistujia",0,IF(Table_1[[#This Row],[Toteutuminen]]="Peruttu",0,1)))</f>
        <v/>
      </c>
      <c r="U115" s="395"/>
      <c r="V115" s="385"/>
      <c r="W115" s="413">
        <f>Table_1[[#This Row],[Kävijämäärä a) lapset]]+Table_1[[#This Row],[Kävijämäärä b) aikuiset]]</f>
        <v>0</v>
      </c>
      <c r="X115" s="413">
        <f>IF(Table_1[[#This Row],[Kokonaiskävijämäärä]]&lt;1,0,Table_1[[#This Row],[Kävijämäärä a) lapset]]*Table_1[[#This Row],[Tapaamis-kerrat /osallistuja]])</f>
        <v>0</v>
      </c>
      <c r="Y115" s="413">
        <f>IF(Table_1[[#This Row],[Kokonaiskävijämäärä]]&lt;1,0,Table_1[[#This Row],[Kävijämäärä b) aikuiset]]*Table_1[[#This Row],[Tapaamis-kerrat /osallistuja]])</f>
        <v>0</v>
      </c>
      <c r="Z115" s="413">
        <f>IF(Table_1[[#This Row],[Kokonaiskävijämäärä]]&lt;1,0,Table_1[[#This Row],[Kokonaiskävijämäärä]]*Table_1[[#This Row],[Tapaamis-kerrat /osallistuja]])</f>
        <v>0</v>
      </c>
      <c r="AA115" s="390" t="s">
        <v>54</v>
      </c>
      <c r="AB115" s="396"/>
      <c r="AC115" s="397"/>
      <c r="AD115" s="398" t="s">
        <v>54</v>
      </c>
      <c r="AE115" s="399" t="s">
        <v>54</v>
      </c>
      <c r="AF115" s="400" t="s">
        <v>54</v>
      </c>
      <c r="AG115" s="400" t="s">
        <v>54</v>
      </c>
      <c r="AH115" s="401" t="s">
        <v>53</v>
      </c>
      <c r="AI115" s="402" t="s">
        <v>54</v>
      </c>
      <c r="AJ115" s="402" t="s">
        <v>54</v>
      </c>
      <c r="AK115" s="402" t="s">
        <v>54</v>
      </c>
      <c r="AL115" s="403" t="s">
        <v>54</v>
      </c>
      <c r="AM115" s="404" t="s">
        <v>54</v>
      </c>
    </row>
    <row r="116" spans="1:39" ht="15.75" customHeight="1" x14ac:dyDescent="0.3">
      <c r="A116" s="382"/>
      <c r="B116" s="383"/>
      <c r="C116" s="384" t="s">
        <v>40</v>
      </c>
      <c r="D116" s="385" t="str">
        <f>IF(Table_1[[#This Row],[SISÄLLÖN NIMI]]="","",1)</f>
        <v/>
      </c>
      <c r="E116" s="386"/>
      <c r="F116" s="386"/>
      <c r="G116" s="384" t="s">
        <v>54</v>
      </c>
      <c r="H116" s="387" t="s">
        <v>54</v>
      </c>
      <c r="I116" s="388" t="s">
        <v>54</v>
      </c>
      <c r="J116" s="389" t="s">
        <v>44</v>
      </c>
      <c r="K116" s="387" t="s">
        <v>54</v>
      </c>
      <c r="L116" s="390" t="s">
        <v>54</v>
      </c>
      <c r="M116" s="383"/>
      <c r="N116" s="391" t="s">
        <v>54</v>
      </c>
      <c r="O116" s="392"/>
      <c r="P116" s="383"/>
      <c r="Q116" s="383"/>
      <c r="R116" s="393"/>
      <c r="S116" s="417">
        <f>IF(Table_1[[#This Row],[Kesto (min) /tapaaminen]]&lt;1,0,(Table_1[[#This Row],[Sisältöjen määrä 
]]*Table_1[[#This Row],[Kesto (min) /tapaaminen]]*Table_1[[#This Row],[Tapaamis-kerrat /osallistuja]]))</f>
        <v>0</v>
      </c>
      <c r="T116" s="394" t="str">
        <f>IF(Table_1[[#This Row],[SISÄLLÖN NIMI]]="","",IF(Table_1[[#This Row],[Toteutuminen]]="Ei osallistujia",0,IF(Table_1[[#This Row],[Toteutuminen]]="Peruttu",0,1)))</f>
        <v/>
      </c>
      <c r="U116" s="395"/>
      <c r="V116" s="385"/>
      <c r="W116" s="413">
        <f>Table_1[[#This Row],[Kävijämäärä a) lapset]]+Table_1[[#This Row],[Kävijämäärä b) aikuiset]]</f>
        <v>0</v>
      </c>
      <c r="X116" s="413">
        <f>IF(Table_1[[#This Row],[Kokonaiskävijämäärä]]&lt;1,0,Table_1[[#This Row],[Kävijämäärä a) lapset]]*Table_1[[#This Row],[Tapaamis-kerrat /osallistuja]])</f>
        <v>0</v>
      </c>
      <c r="Y116" s="413">
        <f>IF(Table_1[[#This Row],[Kokonaiskävijämäärä]]&lt;1,0,Table_1[[#This Row],[Kävijämäärä b) aikuiset]]*Table_1[[#This Row],[Tapaamis-kerrat /osallistuja]])</f>
        <v>0</v>
      </c>
      <c r="Z116" s="413">
        <f>IF(Table_1[[#This Row],[Kokonaiskävijämäärä]]&lt;1,0,Table_1[[#This Row],[Kokonaiskävijämäärä]]*Table_1[[#This Row],[Tapaamis-kerrat /osallistuja]])</f>
        <v>0</v>
      </c>
      <c r="AA116" s="390" t="s">
        <v>54</v>
      </c>
      <c r="AB116" s="396"/>
      <c r="AC116" s="397"/>
      <c r="AD116" s="398" t="s">
        <v>54</v>
      </c>
      <c r="AE116" s="399" t="s">
        <v>54</v>
      </c>
      <c r="AF116" s="400" t="s">
        <v>54</v>
      </c>
      <c r="AG116" s="400" t="s">
        <v>54</v>
      </c>
      <c r="AH116" s="401" t="s">
        <v>53</v>
      </c>
      <c r="AI116" s="402" t="s">
        <v>54</v>
      </c>
      <c r="AJ116" s="402" t="s">
        <v>54</v>
      </c>
      <c r="AK116" s="402" t="s">
        <v>54</v>
      </c>
      <c r="AL116" s="403" t="s">
        <v>54</v>
      </c>
      <c r="AM116" s="404" t="s">
        <v>54</v>
      </c>
    </row>
    <row r="117" spans="1:39" ht="15.75" customHeight="1" x14ac:dyDescent="0.3">
      <c r="A117" s="382"/>
      <c r="B117" s="383"/>
      <c r="C117" s="384" t="s">
        <v>40</v>
      </c>
      <c r="D117" s="385" t="str">
        <f>IF(Table_1[[#This Row],[SISÄLLÖN NIMI]]="","",1)</f>
        <v/>
      </c>
      <c r="E117" s="386"/>
      <c r="F117" s="386"/>
      <c r="G117" s="384" t="s">
        <v>54</v>
      </c>
      <c r="H117" s="387" t="s">
        <v>54</v>
      </c>
      <c r="I117" s="388" t="s">
        <v>54</v>
      </c>
      <c r="J117" s="389" t="s">
        <v>44</v>
      </c>
      <c r="K117" s="387" t="s">
        <v>54</v>
      </c>
      <c r="L117" s="390" t="s">
        <v>54</v>
      </c>
      <c r="M117" s="383"/>
      <c r="N117" s="391" t="s">
        <v>54</v>
      </c>
      <c r="O117" s="392"/>
      <c r="P117" s="383"/>
      <c r="Q117" s="383"/>
      <c r="R117" s="393"/>
      <c r="S117" s="417">
        <f>IF(Table_1[[#This Row],[Kesto (min) /tapaaminen]]&lt;1,0,(Table_1[[#This Row],[Sisältöjen määrä 
]]*Table_1[[#This Row],[Kesto (min) /tapaaminen]]*Table_1[[#This Row],[Tapaamis-kerrat /osallistuja]]))</f>
        <v>0</v>
      </c>
      <c r="T117" s="394" t="str">
        <f>IF(Table_1[[#This Row],[SISÄLLÖN NIMI]]="","",IF(Table_1[[#This Row],[Toteutuminen]]="Ei osallistujia",0,IF(Table_1[[#This Row],[Toteutuminen]]="Peruttu",0,1)))</f>
        <v/>
      </c>
      <c r="U117" s="395"/>
      <c r="V117" s="385"/>
      <c r="W117" s="413">
        <f>Table_1[[#This Row],[Kävijämäärä a) lapset]]+Table_1[[#This Row],[Kävijämäärä b) aikuiset]]</f>
        <v>0</v>
      </c>
      <c r="X117" s="413">
        <f>IF(Table_1[[#This Row],[Kokonaiskävijämäärä]]&lt;1,0,Table_1[[#This Row],[Kävijämäärä a) lapset]]*Table_1[[#This Row],[Tapaamis-kerrat /osallistuja]])</f>
        <v>0</v>
      </c>
      <c r="Y117" s="413">
        <f>IF(Table_1[[#This Row],[Kokonaiskävijämäärä]]&lt;1,0,Table_1[[#This Row],[Kävijämäärä b) aikuiset]]*Table_1[[#This Row],[Tapaamis-kerrat /osallistuja]])</f>
        <v>0</v>
      </c>
      <c r="Z117" s="413">
        <f>IF(Table_1[[#This Row],[Kokonaiskävijämäärä]]&lt;1,0,Table_1[[#This Row],[Kokonaiskävijämäärä]]*Table_1[[#This Row],[Tapaamis-kerrat /osallistuja]])</f>
        <v>0</v>
      </c>
      <c r="AA117" s="390" t="s">
        <v>54</v>
      </c>
      <c r="AB117" s="396"/>
      <c r="AC117" s="397"/>
      <c r="AD117" s="398" t="s">
        <v>54</v>
      </c>
      <c r="AE117" s="399" t="s">
        <v>54</v>
      </c>
      <c r="AF117" s="400" t="s">
        <v>54</v>
      </c>
      <c r="AG117" s="400" t="s">
        <v>54</v>
      </c>
      <c r="AH117" s="401" t="s">
        <v>53</v>
      </c>
      <c r="AI117" s="402" t="s">
        <v>54</v>
      </c>
      <c r="AJ117" s="402" t="s">
        <v>54</v>
      </c>
      <c r="AK117" s="402" t="s">
        <v>54</v>
      </c>
      <c r="AL117" s="403" t="s">
        <v>54</v>
      </c>
      <c r="AM117" s="404" t="s">
        <v>54</v>
      </c>
    </row>
    <row r="118" spans="1:39" ht="15.75" customHeight="1" x14ac:dyDescent="0.3">
      <c r="A118" s="382"/>
      <c r="B118" s="383"/>
      <c r="C118" s="384" t="s">
        <v>40</v>
      </c>
      <c r="D118" s="385" t="str">
        <f>IF(Table_1[[#This Row],[SISÄLLÖN NIMI]]="","",1)</f>
        <v/>
      </c>
      <c r="E118" s="386"/>
      <c r="F118" s="386"/>
      <c r="G118" s="384" t="s">
        <v>54</v>
      </c>
      <c r="H118" s="387" t="s">
        <v>54</v>
      </c>
      <c r="I118" s="388" t="s">
        <v>54</v>
      </c>
      <c r="J118" s="389" t="s">
        <v>44</v>
      </c>
      <c r="K118" s="387" t="s">
        <v>54</v>
      </c>
      <c r="L118" s="390" t="s">
        <v>54</v>
      </c>
      <c r="M118" s="383"/>
      <c r="N118" s="391" t="s">
        <v>54</v>
      </c>
      <c r="O118" s="392"/>
      <c r="P118" s="383"/>
      <c r="Q118" s="383"/>
      <c r="R118" s="393"/>
      <c r="S118" s="417">
        <f>IF(Table_1[[#This Row],[Kesto (min) /tapaaminen]]&lt;1,0,(Table_1[[#This Row],[Sisältöjen määrä 
]]*Table_1[[#This Row],[Kesto (min) /tapaaminen]]*Table_1[[#This Row],[Tapaamis-kerrat /osallistuja]]))</f>
        <v>0</v>
      </c>
      <c r="T118" s="394" t="str">
        <f>IF(Table_1[[#This Row],[SISÄLLÖN NIMI]]="","",IF(Table_1[[#This Row],[Toteutuminen]]="Ei osallistujia",0,IF(Table_1[[#This Row],[Toteutuminen]]="Peruttu",0,1)))</f>
        <v/>
      </c>
      <c r="U118" s="395"/>
      <c r="V118" s="385"/>
      <c r="W118" s="413">
        <f>Table_1[[#This Row],[Kävijämäärä a) lapset]]+Table_1[[#This Row],[Kävijämäärä b) aikuiset]]</f>
        <v>0</v>
      </c>
      <c r="X118" s="413">
        <f>IF(Table_1[[#This Row],[Kokonaiskävijämäärä]]&lt;1,0,Table_1[[#This Row],[Kävijämäärä a) lapset]]*Table_1[[#This Row],[Tapaamis-kerrat /osallistuja]])</f>
        <v>0</v>
      </c>
      <c r="Y118" s="413">
        <f>IF(Table_1[[#This Row],[Kokonaiskävijämäärä]]&lt;1,0,Table_1[[#This Row],[Kävijämäärä b) aikuiset]]*Table_1[[#This Row],[Tapaamis-kerrat /osallistuja]])</f>
        <v>0</v>
      </c>
      <c r="Z118" s="413">
        <f>IF(Table_1[[#This Row],[Kokonaiskävijämäärä]]&lt;1,0,Table_1[[#This Row],[Kokonaiskävijämäärä]]*Table_1[[#This Row],[Tapaamis-kerrat /osallistuja]])</f>
        <v>0</v>
      </c>
      <c r="AA118" s="390" t="s">
        <v>54</v>
      </c>
      <c r="AB118" s="396"/>
      <c r="AC118" s="397"/>
      <c r="AD118" s="398" t="s">
        <v>54</v>
      </c>
      <c r="AE118" s="399" t="s">
        <v>54</v>
      </c>
      <c r="AF118" s="400" t="s">
        <v>54</v>
      </c>
      <c r="AG118" s="400" t="s">
        <v>54</v>
      </c>
      <c r="AH118" s="401" t="s">
        <v>53</v>
      </c>
      <c r="AI118" s="402" t="s">
        <v>54</v>
      </c>
      <c r="AJ118" s="402" t="s">
        <v>54</v>
      </c>
      <c r="AK118" s="402" t="s">
        <v>54</v>
      </c>
      <c r="AL118" s="403" t="s">
        <v>54</v>
      </c>
      <c r="AM118" s="404" t="s">
        <v>54</v>
      </c>
    </row>
    <row r="119" spans="1:39" ht="15.75" customHeight="1" x14ac:dyDescent="0.3">
      <c r="A119" s="382"/>
      <c r="B119" s="383"/>
      <c r="C119" s="384" t="s">
        <v>40</v>
      </c>
      <c r="D119" s="385" t="str">
        <f>IF(Table_1[[#This Row],[SISÄLLÖN NIMI]]="","",1)</f>
        <v/>
      </c>
      <c r="E119" s="386"/>
      <c r="F119" s="386"/>
      <c r="G119" s="384" t="s">
        <v>54</v>
      </c>
      <c r="H119" s="387" t="s">
        <v>54</v>
      </c>
      <c r="I119" s="388" t="s">
        <v>54</v>
      </c>
      <c r="J119" s="389" t="s">
        <v>44</v>
      </c>
      <c r="K119" s="387" t="s">
        <v>54</v>
      </c>
      <c r="L119" s="390" t="s">
        <v>54</v>
      </c>
      <c r="M119" s="383"/>
      <c r="N119" s="391" t="s">
        <v>54</v>
      </c>
      <c r="O119" s="392"/>
      <c r="P119" s="383"/>
      <c r="Q119" s="383"/>
      <c r="R119" s="393"/>
      <c r="S119" s="417">
        <f>IF(Table_1[[#This Row],[Kesto (min) /tapaaminen]]&lt;1,0,(Table_1[[#This Row],[Sisältöjen määrä 
]]*Table_1[[#This Row],[Kesto (min) /tapaaminen]]*Table_1[[#This Row],[Tapaamis-kerrat /osallistuja]]))</f>
        <v>0</v>
      </c>
      <c r="T119" s="394" t="str">
        <f>IF(Table_1[[#This Row],[SISÄLLÖN NIMI]]="","",IF(Table_1[[#This Row],[Toteutuminen]]="Ei osallistujia",0,IF(Table_1[[#This Row],[Toteutuminen]]="Peruttu",0,1)))</f>
        <v/>
      </c>
      <c r="U119" s="395"/>
      <c r="V119" s="385"/>
      <c r="W119" s="413">
        <f>Table_1[[#This Row],[Kävijämäärä a) lapset]]+Table_1[[#This Row],[Kävijämäärä b) aikuiset]]</f>
        <v>0</v>
      </c>
      <c r="X119" s="413">
        <f>IF(Table_1[[#This Row],[Kokonaiskävijämäärä]]&lt;1,0,Table_1[[#This Row],[Kävijämäärä a) lapset]]*Table_1[[#This Row],[Tapaamis-kerrat /osallistuja]])</f>
        <v>0</v>
      </c>
      <c r="Y119" s="413">
        <f>IF(Table_1[[#This Row],[Kokonaiskävijämäärä]]&lt;1,0,Table_1[[#This Row],[Kävijämäärä b) aikuiset]]*Table_1[[#This Row],[Tapaamis-kerrat /osallistuja]])</f>
        <v>0</v>
      </c>
      <c r="Z119" s="413">
        <f>IF(Table_1[[#This Row],[Kokonaiskävijämäärä]]&lt;1,0,Table_1[[#This Row],[Kokonaiskävijämäärä]]*Table_1[[#This Row],[Tapaamis-kerrat /osallistuja]])</f>
        <v>0</v>
      </c>
      <c r="AA119" s="390" t="s">
        <v>54</v>
      </c>
      <c r="AB119" s="396"/>
      <c r="AC119" s="397"/>
      <c r="AD119" s="398" t="s">
        <v>54</v>
      </c>
      <c r="AE119" s="399" t="s">
        <v>54</v>
      </c>
      <c r="AF119" s="400" t="s">
        <v>54</v>
      </c>
      <c r="AG119" s="400" t="s">
        <v>54</v>
      </c>
      <c r="AH119" s="401" t="s">
        <v>53</v>
      </c>
      <c r="AI119" s="402" t="s">
        <v>54</v>
      </c>
      <c r="AJ119" s="402" t="s">
        <v>54</v>
      </c>
      <c r="AK119" s="402" t="s">
        <v>54</v>
      </c>
      <c r="AL119" s="403" t="s">
        <v>54</v>
      </c>
      <c r="AM119" s="404" t="s">
        <v>54</v>
      </c>
    </row>
    <row r="120" spans="1:39" ht="15.75" customHeight="1" x14ac:dyDescent="0.3">
      <c r="A120" s="382"/>
      <c r="B120" s="383"/>
      <c r="C120" s="384" t="s">
        <v>40</v>
      </c>
      <c r="D120" s="385" t="str">
        <f>IF(Table_1[[#This Row],[SISÄLLÖN NIMI]]="","",1)</f>
        <v/>
      </c>
      <c r="E120" s="386"/>
      <c r="F120" s="386"/>
      <c r="G120" s="384" t="s">
        <v>54</v>
      </c>
      <c r="H120" s="387" t="s">
        <v>54</v>
      </c>
      <c r="I120" s="388" t="s">
        <v>54</v>
      </c>
      <c r="J120" s="389" t="s">
        <v>44</v>
      </c>
      <c r="K120" s="387" t="s">
        <v>54</v>
      </c>
      <c r="L120" s="390" t="s">
        <v>54</v>
      </c>
      <c r="M120" s="383"/>
      <c r="N120" s="391" t="s">
        <v>54</v>
      </c>
      <c r="O120" s="392"/>
      <c r="P120" s="383"/>
      <c r="Q120" s="383"/>
      <c r="R120" s="393"/>
      <c r="S120" s="417">
        <f>IF(Table_1[[#This Row],[Kesto (min) /tapaaminen]]&lt;1,0,(Table_1[[#This Row],[Sisältöjen määrä 
]]*Table_1[[#This Row],[Kesto (min) /tapaaminen]]*Table_1[[#This Row],[Tapaamis-kerrat /osallistuja]]))</f>
        <v>0</v>
      </c>
      <c r="T120" s="394" t="str">
        <f>IF(Table_1[[#This Row],[SISÄLLÖN NIMI]]="","",IF(Table_1[[#This Row],[Toteutuminen]]="Ei osallistujia",0,IF(Table_1[[#This Row],[Toteutuminen]]="Peruttu",0,1)))</f>
        <v/>
      </c>
      <c r="U120" s="395"/>
      <c r="V120" s="385"/>
      <c r="W120" s="413">
        <f>Table_1[[#This Row],[Kävijämäärä a) lapset]]+Table_1[[#This Row],[Kävijämäärä b) aikuiset]]</f>
        <v>0</v>
      </c>
      <c r="X120" s="413">
        <f>IF(Table_1[[#This Row],[Kokonaiskävijämäärä]]&lt;1,0,Table_1[[#This Row],[Kävijämäärä a) lapset]]*Table_1[[#This Row],[Tapaamis-kerrat /osallistuja]])</f>
        <v>0</v>
      </c>
      <c r="Y120" s="413">
        <f>IF(Table_1[[#This Row],[Kokonaiskävijämäärä]]&lt;1,0,Table_1[[#This Row],[Kävijämäärä b) aikuiset]]*Table_1[[#This Row],[Tapaamis-kerrat /osallistuja]])</f>
        <v>0</v>
      </c>
      <c r="Z120" s="413">
        <f>IF(Table_1[[#This Row],[Kokonaiskävijämäärä]]&lt;1,0,Table_1[[#This Row],[Kokonaiskävijämäärä]]*Table_1[[#This Row],[Tapaamis-kerrat /osallistuja]])</f>
        <v>0</v>
      </c>
      <c r="AA120" s="390" t="s">
        <v>54</v>
      </c>
      <c r="AB120" s="396"/>
      <c r="AC120" s="397"/>
      <c r="AD120" s="398" t="s">
        <v>54</v>
      </c>
      <c r="AE120" s="399" t="s">
        <v>54</v>
      </c>
      <c r="AF120" s="400" t="s">
        <v>54</v>
      </c>
      <c r="AG120" s="400" t="s">
        <v>54</v>
      </c>
      <c r="AH120" s="401" t="s">
        <v>53</v>
      </c>
      <c r="AI120" s="402" t="s">
        <v>54</v>
      </c>
      <c r="AJ120" s="402" t="s">
        <v>54</v>
      </c>
      <c r="AK120" s="402" t="s">
        <v>54</v>
      </c>
      <c r="AL120" s="403" t="s">
        <v>54</v>
      </c>
      <c r="AM120" s="404" t="s">
        <v>54</v>
      </c>
    </row>
    <row r="121" spans="1:39" ht="15.75" customHeight="1" x14ac:dyDescent="0.3">
      <c r="A121" s="382"/>
      <c r="B121" s="383"/>
      <c r="C121" s="384" t="s">
        <v>40</v>
      </c>
      <c r="D121" s="385" t="str">
        <f>IF(Table_1[[#This Row],[SISÄLLÖN NIMI]]="","",1)</f>
        <v/>
      </c>
      <c r="E121" s="386"/>
      <c r="F121" s="386"/>
      <c r="G121" s="384" t="s">
        <v>54</v>
      </c>
      <c r="H121" s="387" t="s">
        <v>54</v>
      </c>
      <c r="I121" s="388" t="s">
        <v>54</v>
      </c>
      <c r="J121" s="389" t="s">
        <v>44</v>
      </c>
      <c r="K121" s="387" t="s">
        <v>54</v>
      </c>
      <c r="L121" s="390" t="s">
        <v>54</v>
      </c>
      <c r="M121" s="383"/>
      <c r="N121" s="391" t="s">
        <v>54</v>
      </c>
      <c r="O121" s="392"/>
      <c r="P121" s="383"/>
      <c r="Q121" s="383"/>
      <c r="R121" s="393"/>
      <c r="S121" s="417">
        <f>IF(Table_1[[#This Row],[Kesto (min) /tapaaminen]]&lt;1,0,(Table_1[[#This Row],[Sisältöjen määrä 
]]*Table_1[[#This Row],[Kesto (min) /tapaaminen]]*Table_1[[#This Row],[Tapaamis-kerrat /osallistuja]]))</f>
        <v>0</v>
      </c>
      <c r="T121" s="394" t="str">
        <f>IF(Table_1[[#This Row],[SISÄLLÖN NIMI]]="","",IF(Table_1[[#This Row],[Toteutuminen]]="Ei osallistujia",0,IF(Table_1[[#This Row],[Toteutuminen]]="Peruttu",0,1)))</f>
        <v/>
      </c>
      <c r="U121" s="395"/>
      <c r="V121" s="385"/>
      <c r="W121" s="413">
        <f>Table_1[[#This Row],[Kävijämäärä a) lapset]]+Table_1[[#This Row],[Kävijämäärä b) aikuiset]]</f>
        <v>0</v>
      </c>
      <c r="X121" s="413">
        <f>IF(Table_1[[#This Row],[Kokonaiskävijämäärä]]&lt;1,0,Table_1[[#This Row],[Kävijämäärä a) lapset]]*Table_1[[#This Row],[Tapaamis-kerrat /osallistuja]])</f>
        <v>0</v>
      </c>
      <c r="Y121" s="413">
        <f>IF(Table_1[[#This Row],[Kokonaiskävijämäärä]]&lt;1,0,Table_1[[#This Row],[Kävijämäärä b) aikuiset]]*Table_1[[#This Row],[Tapaamis-kerrat /osallistuja]])</f>
        <v>0</v>
      </c>
      <c r="Z121" s="413">
        <f>IF(Table_1[[#This Row],[Kokonaiskävijämäärä]]&lt;1,0,Table_1[[#This Row],[Kokonaiskävijämäärä]]*Table_1[[#This Row],[Tapaamis-kerrat /osallistuja]])</f>
        <v>0</v>
      </c>
      <c r="AA121" s="390" t="s">
        <v>54</v>
      </c>
      <c r="AB121" s="396"/>
      <c r="AC121" s="397"/>
      <c r="AD121" s="398" t="s">
        <v>54</v>
      </c>
      <c r="AE121" s="399" t="s">
        <v>54</v>
      </c>
      <c r="AF121" s="400" t="s">
        <v>54</v>
      </c>
      <c r="AG121" s="400" t="s">
        <v>54</v>
      </c>
      <c r="AH121" s="401" t="s">
        <v>53</v>
      </c>
      <c r="AI121" s="402" t="s">
        <v>54</v>
      </c>
      <c r="AJ121" s="402" t="s">
        <v>54</v>
      </c>
      <c r="AK121" s="402" t="s">
        <v>54</v>
      </c>
      <c r="AL121" s="403" t="s">
        <v>54</v>
      </c>
      <c r="AM121" s="404" t="s">
        <v>54</v>
      </c>
    </row>
    <row r="122" spans="1:39" ht="15.75" customHeight="1" x14ac:dyDescent="0.3">
      <c r="A122" s="382"/>
      <c r="B122" s="383"/>
      <c r="C122" s="384" t="s">
        <v>40</v>
      </c>
      <c r="D122" s="385" t="str">
        <f>IF(Table_1[[#This Row],[SISÄLLÖN NIMI]]="","",1)</f>
        <v/>
      </c>
      <c r="E122" s="386"/>
      <c r="F122" s="386"/>
      <c r="G122" s="384" t="s">
        <v>54</v>
      </c>
      <c r="H122" s="387" t="s">
        <v>54</v>
      </c>
      <c r="I122" s="388" t="s">
        <v>54</v>
      </c>
      <c r="J122" s="389" t="s">
        <v>44</v>
      </c>
      <c r="K122" s="387" t="s">
        <v>54</v>
      </c>
      <c r="L122" s="390" t="s">
        <v>54</v>
      </c>
      <c r="M122" s="383"/>
      <c r="N122" s="391" t="s">
        <v>54</v>
      </c>
      <c r="O122" s="392"/>
      <c r="P122" s="383"/>
      <c r="Q122" s="383"/>
      <c r="R122" s="393"/>
      <c r="S122" s="417">
        <f>IF(Table_1[[#This Row],[Kesto (min) /tapaaminen]]&lt;1,0,(Table_1[[#This Row],[Sisältöjen määrä 
]]*Table_1[[#This Row],[Kesto (min) /tapaaminen]]*Table_1[[#This Row],[Tapaamis-kerrat /osallistuja]]))</f>
        <v>0</v>
      </c>
      <c r="T122" s="394" t="str">
        <f>IF(Table_1[[#This Row],[SISÄLLÖN NIMI]]="","",IF(Table_1[[#This Row],[Toteutuminen]]="Ei osallistujia",0,IF(Table_1[[#This Row],[Toteutuminen]]="Peruttu",0,1)))</f>
        <v/>
      </c>
      <c r="U122" s="395"/>
      <c r="V122" s="385"/>
      <c r="W122" s="413">
        <f>Table_1[[#This Row],[Kävijämäärä a) lapset]]+Table_1[[#This Row],[Kävijämäärä b) aikuiset]]</f>
        <v>0</v>
      </c>
      <c r="X122" s="413">
        <f>IF(Table_1[[#This Row],[Kokonaiskävijämäärä]]&lt;1,0,Table_1[[#This Row],[Kävijämäärä a) lapset]]*Table_1[[#This Row],[Tapaamis-kerrat /osallistuja]])</f>
        <v>0</v>
      </c>
      <c r="Y122" s="413">
        <f>IF(Table_1[[#This Row],[Kokonaiskävijämäärä]]&lt;1,0,Table_1[[#This Row],[Kävijämäärä b) aikuiset]]*Table_1[[#This Row],[Tapaamis-kerrat /osallistuja]])</f>
        <v>0</v>
      </c>
      <c r="Z122" s="413">
        <f>IF(Table_1[[#This Row],[Kokonaiskävijämäärä]]&lt;1,0,Table_1[[#This Row],[Kokonaiskävijämäärä]]*Table_1[[#This Row],[Tapaamis-kerrat /osallistuja]])</f>
        <v>0</v>
      </c>
      <c r="AA122" s="390" t="s">
        <v>54</v>
      </c>
      <c r="AB122" s="396"/>
      <c r="AC122" s="397"/>
      <c r="AD122" s="398" t="s">
        <v>54</v>
      </c>
      <c r="AE122" s="399" t="s">
        <v>54</v>
      </c>
      <c r="AF122" s="400" t="s">
        <v>54</v>
      </c>
      <c r="AG122" s="400" t="s">
        <v>54</v>
      </c>
      <c r="AH122" s="401" t="s">
        <v>53</v>
      </c>
      <c r="AI122" s="402" t="s">
        <v>54</v>
      </c>
      <c r="AJ122" s="402" t="s">
        <v>54</v>
      </c>
      <c r="AK122" s="402" t="s">
        <v>54</v>
      </c>
      <c r="AL122" s="403" t="s">
        <v>54</v>
      </c>
      <c r="AM122" s="404" t="s">
        <v>54</v>
      </c>
    </row>
    <row r="123" spans="1:39" ht="15.75" customHeight="1" x14ac:dyDescent="0.3">
      <c r="A123" s="382"/>
      <c r="B123" s="383"/>
      <c r="C123" s="384" t="s">
        <v>40</v>
      </c>
      <c r="D123" s="385" t="str">
        <f>IF(Table_1[[#This Row],[SISÄLLÖN NIMI]]="","",1)</f>
        <v/>
      </c>
      <c r="E123" s="386"/>
      <c r="F123" s="386"/>
      <c r="G123" s="384" t="s">
        <v>54</v>
      </c>
      <c r="H123" s="387" t="s">
        <v>54</v>
      </c>
      <c r="I123" s="388" t="s">
        <v>54</v>
      </c>
      <c r="J123" s="389" t="s">
        <v>44</v>
      </c>
      <c r="K123" s="387" t="s">
        <v>54</v>
      </c>
      <c r="L123" s="390" t="s">
        <v>54</v>
      </c>
      <c r="M123" s="383"/>
      <c r="N123" s="391" t="s">
        <v>54</v>
      </c>
      <c r="O123" s="392"/>
      <c r="P123" s="383"/>
      <c r="Q123" s="383"/>
      <c r="R123" s="393"/>
      <c r="S123" s="417">
        <f>IF(Table_1[[#This Row],[Kesto (min) /tapaaminen]]&lt;1,0,(Table_1[[#This Row],[Sisältöjen määrä 
]]*Table_1[[#This Row],[Kesto (min) /tapaaminen]]*Table_1[[#This Row],[Tapaamis-kerrat /osallistuja]]))</f>
        <v>0</v>
      </c>
      <c r="T123" s="394" t="str">
        <f>IF(Table_1[[#This Row],[SISÄLLÖN NIMI]]="","",IF(Table_1[[#This Row],[Toteutuminen]]="Ei osallistujia",0,IF(Table_1[[#This Row],[Toteutuminen]]="Peruttu",0,1)))</f>
        <v/>
      </c>
      <c r="U123" s="395"/>
      <c r="V123" s="385"/>
      <c r="W123" s="413">
        <f>Table_1[[#This Row],[Kävijämäärä a) lapset]]+Table_1[[#This Row],[Kävijämäärä b) aikuiset]]</f>
        <v>0</v>
      </c>
      <c r="X123" s="413">
        <f>IF(Table_1[[#This Row],[Kokonaiskävijämäärä]]&lt;1,0,Table_1[[#This Row],[Kävijämäärä a) lapset]]*Table_1[[#This Row],[Tapaamis-kerrat /osallistuja]])</f>
        <v>0</v>
      </c>
      <c r="Y123" s="413">
        <f>IF(Table_1[[#This Row],[Kokonaiskävijämäärä]]&lt;1,0,Table_1[[#This Row],[Kävijämäärä b) aikuiset]]*Table_1[[#This Row],[Tapaamis-kerrat /osallistuja]])</f>
        <v>0</v>
      </c>
      <c r="Z123" s="413">
        <f>IF(Table_1[[#This Row],[Kokonaiskävijämäärä]]&lt;1,0,Table_1[[#This Row],[Kokonaiskävijämäärä]]*Table_1[[#This Row],[Tapaamis-kerrat /osallistuja]])</f>
        <v>0</v>
      </c>
      <c r="AA123" s="390" t="s">
        <v>54</v>
      </c>
      <c r="AB123" s="396"/>
      <c r="AC123" s="397"/>
      <c r="AD123" s="398" t="s">
        <v>54</v>
      </c>
      <c r="AE123" s="399" t="s">
        <v>54</v>
      </c>
      <c r="AF123" s="400" t="s">
        <v>54</v>
      </c>
      <c r="AG123" s="400" t="s">
        <v>54</v>
      </c>
      <c r="AH123" s="401" t="s">
        <v>53</v>
      </c>
      <c r="AI123" s="402" t="s">
        <v>54</v>
      </c>
      <c r="AJ123" s="402" t="s">
        <v>54</v>
      </c>
      <c r="AK123" s="402" t="s">
        <v>54</v>
      </c>
      <c r="AL123" s="403" t="s">
        <v>54</v>
      </c>
      <c r="AM123" s="404" t="s">
        <v>54</v>
      </c>
    </row>
    <row r="124" spans="1:39" ht="15.75" customHeight="1" x14ac:dyDescent="0.3">
      <c r="A124" s="382"/>
      <c r="B124" s="383"/>
      <c r="C124" s="384" t="s">
        <v>40</v>
      </c>
      <c r="D124" s="385" t="str">
        <f>IF(Table_1[[#This Row],[SISÄLLÖN NIMI]]="","",1)</f>
        <v/>
      </c>
      <c r="E124" s="386"/>
      <c r="F124" s="386"/>
      <c r="G124" s="384" t="s">
        <v>54</v>
      </c>
      <c r="H124" s="387" t="s">
        <v>54</v>
      </c>
      <c r="I124" s="388" t="s">
        <v>54</v>
      </c>
      <c r="J124" s="389" t="s">
        <v>44</v>
      </c>
      <c r="K124" s="387" t="s">
        <v>54</v>
      </c>
      <c r="L124" s="390" t="s">
        <v>54</v>
      </c>
      <c r="M124" s="383"/>
      <c r="N124" s="391" t="s">
        <v>54</v>
      </c>
      <c r="O124" s="392"/>
      <c r="P124" s="383"/>
      <c r="Q124" s="383"/>
      <c r="R124" s="393"/>
      <c r="S124" s="417">
        <f>IF(Table_1[[#This Row],[Kesto (min) /tapaaminen]]&lt;1,0,(Table_1[[#This Row],[Sisältöjen määrä 
]]*Table_1[[#This Row],[Kesto (min) /tapaaminen]]*Table_1[[#This Row],[Tapaamis-kerrat /osallistuja]]))</f>
        <v>0</v>
      </c>
      <c r="T124" s="394" t="str">
        <f>IF(Table_1[[#This Row],[SISÄLLÖN NIMI]]="","",IF(Table_1[[#This Row],[Toteutuminen]]="Ei osallistujia",0,IF(Table_1[[#This Row],[Toteutuminen]]="Peruttu",0,1)))</f>
        <v/>
      </c>
      <c r="U124" s="395"/>
      <c r="V124" s="385"/>
      <c r="W124" s="413">
        <f>Table_1[[#This Row],[Kävijämäärä a) lapset]]+Table_1[[#This Row],[Kävijämäärä b) aikuiset]]</f>
        <v>0</v>
      </c>
      <c r="X124" s="413">
        <f>IF(Table_1[[#This Row],[Kokonaiskävijämäärä]]&lt;1,0,Table_1[[#This Row],[Kävijämäärä a) lapset]]*Table_1[[#This Row],[Tapaamis-kerrat /osallistuja]])</f>
        <v>0</v>
      </c>
      <c r="Y124" s="413">
        <f>IF(Table_1[[#This Row],[Kokonaiskävijämäärä]]&lt;1,0,Table_1[[#This Row],[Kävijämäärä b) aikuiset]]*Table_1[[#This Row],[Tapaamis-kerrat /osallistuja]])</f>
        <v>0</v>
      </c>
      <c r="Z124" s="413">
        <f>IF(Table_1[[#This Row],[Kokonaiskävijämäärä]]&lt;1,0,Table_1[[#This Row],[Kokonaiskävijämäärä]]*Table_1[[#This Row],[Tapaamis-kerrat /osallistuja]])</f>
        <v>0</v>
      </c>
      <c r="AA124" s="390" t="s">
        <v>54</v>
      </c>
      <c r="AB124" s="396"/>
      <c r="AC124" s="397"/>
      <c r="AD124" s="398" t="s">
        <v>54</v>
      </c>
      <c r="AE124" s="399" t="s">
        <v>54</v>
      </c>
      <c r="AF124" s="400" t="s">
        <v>54</v>
      </c>
      <c r="AG124" s="400" t="s">
        <v>54</v>
      </c>
      <c r="AH124" s="401" t="s">
        <v>53</v>
      </c>
      <c r="AI124" s="402" t="s">
        <v>54</v>
      </c>
      <c r="AJ124" s="402" t="s">
        <v>54</v>
      </c>
      <c r="AK124" s="402" t="s">
        <v>54</v>
      </c>
      <c r="AL124" s="403" t="s">
        <v>54</v>
      </c>
      <c r="AM124" s="404" t="s">
        <v>54</v>
      </c>
    </row>
    <row r="125" spans="1:39" ht="15.75" customHeight="1" x14ac:dyDescent="0.3">
      <c r="A125" s="382"/>
      <c r="B125" s="383"/>
      <c r="C125" s="384" t="s">
        <v>40</v>
      </c>
      <c r="D125" s="385" t="str">
        <f>IF(Table_1[[#This Row],[SISÄLLÖN NIMI]]="","",1)</f>
        <v/>
      </c>
      <c r="E125" s="386"/>
      <c r="F125" s="386"/>
      <c r="G125" s="384" t="s">
        <v>54</v>
      </c>
      <c r="H125" s="387" t="s">
        <v>54</v>
      </c>
      <c r="I125" s="388" t="s">
        <v>54</v>
      </c>
      <c r="J125" s="389" t="s">
        <v>44</v>
      </c>
      <c r="K125" s="387" t="s">
        <v>54</v>
      </c>
      <c r="L125" s="390" t="s">
        <v>54</v>
      </c>
      <c r="M125" s="383"/>
      <c r="N125" s="391" t="s">
        <v>54</v>
      </c>
      <c r="O125" s="392"/>
      <c r="P125" s="383"/>
      <c r="Q125" s="383"/>
      <c r="R125" s="393"/>
      <c r="S125" s="417">
        <f>IF(Table_1[[#This Row],[Kesto (min) /tapaaminen]]&lt;1,0,(Table_1[[#This Row],[Sisältöjen määrä 
]]*Table_1[[#This Row],[Kesto (min) /tapaaminen]]*Table_1[[#This Row],[Tapaamis-kerrat /osallistuja]]))</f>
        <v>0</v>
      </c>
      <c r="T125" s="394" t="str">
        <f>IF(Table_1[[#This Row],[SISÄLLÖN NIMI]]="","",IF(Table_1[[#This Row],[Toteutuminen]]="Ei osallistujia",0,IF(Table_1[[#This Row],[Toteutuminen]]="Peruttu",0,1)))</f>
        <v/>
      </c>
      <c r="U125" s="395"/>
      <c r="V125" s="385"/>
      <c r="W125" s="413">
        <f>Table_1[[#This Row],[Kävijämäärä a) lapset]]+Table_1[[#This Row],[Kävijämäärä b) aikuiset]]</f>
        <v>0</v>
      </c>
      <c r="X125" s="413">
        <f>IF(Table_1[[#This Row],[Kokonaiskävijämäärä]]&lt;1,0,Table_1[[#This Row],[Kävijämäärä a) lapset]]*Table_1[[#This Row],[Tapaamis-kerrat /osallistuja]])</f>
        <v>0</v>
      </c>
      <c r="Y125" s="413">
        <f>IF(Table_1[[#This Row],[Kokonaiskävijämäärä]]&lt;1,0,Table_1[[#This Row],[Kävijämäärä b) aikuiset]]*Table_1[[#This Row],[Tapaamis-kerrat /osallistuja]])</f>
        <v>0</v>
      </c>
      <c r="Z125" s="413">
        <f>IF(Table_1[[#This Row],[Kokonaiskävijämäärä]]&lt;1,0,Table_1[[#This Row],[Kokonaiskävijämäärä]]*Table_1[[#This Row],[Tapaamis-kerrat /osallistuja]])</f>
        <v>0</v>
      </c>
      <c r="AA125" s="390" t="s">
        <v>54</v>
      </c>
      <c r="AB125" s="396"/>
      <c r="AC125" s="397"/>
      <c r="AD125" s="398" t="s">
        <v>54</v>
      </c>
      <c r="AE125" s="399" t="s">
        <v>54</v>
      </c>
      <c r="AF125" s="400" t="s">
        <v>54</v>
      </c>
      <c r="AG125" s="400" t="s">
        <v>54</v>
      </c>
      <c r="AH125" s="401" t="s">
        <v>53</v>
      </c>
      <c r="AI125" s="402" t="s">
        <v>54</v>
      </c>
      <c r="AJ125" s="402" t="s">
        <v>54</v>
      </c>
      <c r="AK125" s="402" t="s">
        <v>54</v>
      </c>
      <c r="AL125" s="403" t="s">
        <v>54</v>
      </c>
      <c r="AM125" s="404" t="s">
        <v>54</v>
      </c>
    </row>
    <row r="126" spans="1:39" ht="15.75" customHeight="1" x14ac:dyDescent="0.3">
      <c r="A126" s="382"/>
      <c r="B126" s="383"/>
      <c r="C126" s="384" t="s">
        <v>40</v>
      </c>
      <c r="D126" s="385" t="str">
        <f>IF(Table_1[[#This Row],[SISÄLLÖN NIMI]]="","",1)</f>
        <v/>
      </c>
      <c r="E126" s="386"/>
      <c r="F126" s="386"/>
      <c r="G126" s="384" t="s">
        <v>54</v>
      </c>
      <c r="H126" s="387" t="s">
        <v>54</v>
      </c>
      <c r="I126" s="388" t="s">
        <v>54</v>
      </c>
      <c r="J126" s="389" t="s">
        <v>44</v>
      </c>
      <c r="K126" s="387" t="s">
        <v>54</v>
      </c>
      <c r="L126" s="390" t="s">
        <v>54</v>
      </c>
      <c r="M126" s="383"/>
      <c r="N126" s="391" t="s">
        <v>54</v>
      </c>
      <c r="O126" s="392"/>
      <c r="P126" s="383"/>
      <c r="Q126" s="383"/>
      <c r="R126" s="393"/>
      <c r="S126" s="417">
        <f>IF(Table_1[[#This Row],[Kesto (min) /tapaaminen]]&lt;1,0,(Table_1[[#This Row],[Sisältöjen määrä 
]]*Table_1[[#This Row],[Kesto (min) /tapaaminen]]*Table_1[[#This Row],[Tapaamis-kerrat /osallistuja]]))</f>
        <v>0</v>
      </c>
      <c r="T126" s="394" t="str">
        <f>IF(Table_1[[#This Row],[SISÄLLÖN NIMI]]="","",IF(Table_1[[#This Row],[Toteutuminen]]="Ei osallistujia",0,IF(Table_1[[#This Row],[Toteutuminen]]="Peruttu",0,1)))</f>
        <v/>
      </c>
      <c r="U126" s="395"/>
      <c r="V126" s="385"/>
      <c r="W126" s="413">
        <f>Table_1[[#This Row],[Kävijämäärä a) lapset]]+Table_1[[#This Row],[Kävijämäärä b) aikuiset]]</f>
        <v>0</v>
      </c>
      <c r="X126" s="413">
        <f>IF(Table_1[[#This Row],[Kokonaiskävijämäärä]]&lt;1,0,Table_1[[#This Row],[Kävijämäärä a) lapset]]*Table_1[[#This Row],[Tapaamis-kerrat /osallistuja]])</f>
        <v>0</v>
      </c>
      <c r="Y126" s="413">
        <f>IF(Table_1[[#This Row],[Kokonaiskävijämäärä]]&lt;1,0,Table_1[[#This Row],[Kävijämäärä b) aikuiset]]*Table_1[[#This Row],[Tapaamis-kerrat /osallistuja]])</f>
        <v>0</v>
      </c>
      <c r="Z126" s="413">
        <f>IF(Table_1[[#This Row],[Kokonaiskävijämäärä]]&lt;1,0,Table_1[[#This Row],[Kokonaiskävijämäärä]]*Table_1[[#This Row],[Tapaamis-kerrat /osallistuja]])</f>
        <v>0</v>
      </c>
      <c r="AA126" s="390" t="s">
        <v>54</v>
      </c>
      <c r="AB126" s="396"/>
      <c r="AC126" s="397"/>
      <c r="AD126" s="398" t="s">
        <v>54</v>
      </c>
      <c r="AE126" s="399" t="s">
        <v>54</v>
      </c>
      <c r="AF126" s="400" t="s">
        <v>54</v>
      </c>
      <c r="AG126" s="400" t="s">
        <v>54</v>
      </c>
      <c r="AH126" s="401" t="s">
        <v>53</v>
      </c>
      <c r="AI126" s="402" t="s">
        <v>54</v>
      </c>
      <c r="AJ126" s="402" t="s">
        <v>54</v>
      </c>
      <c r="AK126" s="402" t="s">
        <v>54</v>
      </c>
      <c r="AL126" s="403" t="s">
        <v>54</v>
      </c>
      <c r="AM126" s="404" t="s">
        <v>54</v>
      </c>
    </row>
    <row r="127" spans="1:39" ht="15.75" customHeight="1" x14ac:dyDescent="0.3">
      <c r="A127" s="382"/>
      <c r="B127" s="383"/>
      <c r="C127" s="384" t="s">
        <v>40</v>
      </c>
      <c r="D127" s="385" t="str">
        <f>IF(Table_1[[#This Row],[SISÄLLÖN NIMI]]="","",1)</f>
        <v/>
      </c>
      <c r="E127" s="386"/>
      <c r="F127" s="386"/>
      <c r="G127" s="384" t="s">
        <v>54</v>
      </c>
      <c r="H127" s="387" t="s">
        <v>54</v>
      </c>
      <c r="I127" s="388" t="s">
        <v>54</v>
      </c>
      <c r="J127" s="389" t="s">
        <v>44</v>
      </c>
      <c r="K127" s="387" t="s">
        <v>54</v>
      </c>
      <c r="L127" s="390" t="s">
        <v>54</v>
      </c>
      <c r="M127" s="383"/>
      <c r="N127" s="391" t="s">
        <v>54</v>
      </c>
      <c r="O127" s="392"/>
      <c r="P127" s="383"/>
      <c r="Q127" s="383"/>
      <c r="R127" s="393"/>
      <c r="S127" s="417">
        <f>IF(Table_1[[#This Row],[Kesto (min) /tapaaminen]]&lt;1,0,(Table_1[[#This Row],[Sisältöjen määrä 
]]*Table_1[[#This Row],[Kesto (min) /tapaaminen]]*Table_1[[#This Row],[Tapaamis-kerrat /osallistuja]]))</f>
        <v>0</v>
      </c>
      <c r="T127" s="394" t="str">
        <f>IF(Table_1[[#This Row],[SISÄLLÖN NIMI]]="","",IF(Table_1[[#This Row],[Toteutuminen]]="Ei osallistujia",0,IF(Table_1[[#This Row],[Toteutuminen]]="Peruttu",0,1)))</f>
        <v/>
      </c>
      <c r="U127" s="395"/>
      <c r="V127" s="385"/>
      <c r="W127" s="413">
        <f>Table_1[[#This Row],[Kävijämäärä a) lapset]]+Table_1[[#This Row],[Kävijämäärä b) aikuiset]]</f>
        <v>0</v>
      </c>
      <c r="X127" s="413">
        <f>IF(Table_1[[#This Row],[Kokonaiskävijämäärä]]&lt;1,0,Table_1[[#This Row],[Kävijämäärä a) lapset]]*Table_1[[#This Row],[Tapaamis-kerrat /osallistuja]])</f>
        <v>0</v>
      </c>
      <c r="Y127" s="413">
        <f>IF(Table_1[[#This Row],[Kokonaiskävijämäärä]]&lt;1,0,Table_1[[#This Row],[Kävijämäärä b) aikuiset]]*Table_1[[#This Row],[Tapaamis-kerrat /osallistuja]])</f>
        <v>0</v>
      </c>
      <c r="Z127" s="413">
        <f>IF(Table_1[[#This Row],[Kokonaiskävijämäärä]]&lt;1,0,Table_1[[#This Row],[Kokonaiskävijämäärä]]*Table_1[[#This Row],[Tapaamis-kerrat /osallistuja]])</f>
        <v>0</v>
      </c>
      <c r="AA127" s="390" t="s">
        <v>54</v>
      </c>
      <c r="AB127" s="396"/>
      <c r="AC127" s="397"/>
      <c r="AD127" s="398" t="s">
        <v>54</v>
      </c>
      <c r="AE127" s="399" t="s">
        <v>54</v>
      </c>
      <c r="AF127" s="400" t="s">
        <v>54</v>
      </c>
      <c r="AG127" s="400" t="s">
        <v>54</v>
      </c>
      <c r="AH127" s="401" t="s">
        <v>53</v>
      </c>
      <c r="AI127" s="402" t="s">
        <v>54</v>
      </c>
      <c r="AJ127" s="402" t="s">
        <v>54</v>
      </c>
      <c r="AK127" s="402" t="s">
        <v>54</v>
      </c>
      <c r="AL127" s="403" t="s">
        <v>54</v>
      </c>
      <c r="AM127" s="404" t="s">
        <v>54</v>
      </c>
    </row>
    <row r="128" spans="1:39" ht="15.75" customHeight="1" x14ac:dyDescent="0.3">
      <c r="A128" s="382"/>
      <c r="B128" s="383"/>
      <c r="C128" s="384" t="s">
        <v>40</v>
      </c>
      <c r="D128" s="385" t="str">
        <f>IF(Table_1[[#This Row],[SISÄLLÖN NIMI]]="","",1)</f>
        <v/>
      </c>
      <c r="E128" s="386"/>
      <c r="F128" s="386"/>
      <c r="G128" s="384" t="s">
        <v>54</v>
      </c>
      <c r="H128" s="387" t="s">
        <v>54</v>
      </c>
      <c r="I128" s="388" t="s">
        <v>54</v>
      </c>
      <c r="J128" s="389" t="s">
        <v>44</v>
      </c>
      <c r="K128" s="387" t="s">
        <v>54</v>
      </c>
      <c r="L128" s="390" t="s">
        <v>54</v>
      </c>
      <c r="M128" s="383"/>
      <c r="N128" s="391" t="s">
        <v>54</v>
      </c>
      <c r="O128" s="392"/>
      <c r="P128" s="383"/>
      <c r="Q128" s="383"/>
      <c r="R128" s="393"/>
      <c r="S128" s="417">
        <f>IF(Table_1[[#This Row],[Kesto (min) /tapaaminen]]&lt;1,0,(Table_1[[#This Row],[Sisältöjen määrä 
]]*Table_1[[#This Row],[Kesto (min) /tapaaminen]]*Table_1[[#This Row],[Tapaamis-kerrat /osallistuja]]))</f>
        <v>0</v>
      </c>
      <c r="T128" s="394" t="str">
        <f>IF(Table_1[[#This Row],[SISÄLLÖN NIMI]]="","",IF(Table_1[[#This Row],[Toteutuminen]]="Ei osallistujia",0,IF(Table_1[[#This Row],[Toteutuminen]]="Peruttu",0,1)))</f>
        <v/>
      </c>
      <c r="U128" s="395"/>
      <c r="V128" s="385"/>
      <c r="W128" s="413">
        <f>Table_1[[#This Row],[Kävijämäärä a) lapset]]+Table_1[[#This Row],[Kävijämäärä b) aikuiset]]</f>
        <v>0</v>
      </c>
      <c r="X128" s="413">
        <f>IF(Table_1[[#This Row],[Kokonaiskävijämäärä]]&lt;1,0,Table_1[[#This Row],[Kävijämäärä a) lapset]]*Table_1[[#This Row],[Tapaamis-kerrat /osallistuja]])</f>
        <v>0</v>
      </c>
      <c r="Y128" s="413">
        <f>IF(Table_1[[#This Row],[Kokonaiskävijämäärä]]&lt;1,0,Table_1[[#This Row],[Kävijämäärä b) aikuiset]]*Table_1[[#This Row],[Tapaamis-kerrat /osallistuja]])</f>
        <v>0</v>
      </c>
      <c r="Z128" s="413">
        <f>IF(Table_1[[#This Row],[Kokonaiskävijämäärä]]&lt;1,0,Table_1[[#This Row],[Kokonaiskävijämäärä]]*Table_1[[#This Row],[Tapaamis-kerrat /osallistuja]])</f>
        <v>0</v>
      </c>
      <c r="AA128" s="390" t="s">
        <v>54</v>
      </c>
      <c r="AB128" s="396"/>
      <c r="AC128" s="397"/>
      <c r="AD128" s="398" t="s">
        <v>54</v>
      </c>
      <c r="AE128" s="399" t="s">
        <v>54</v>
      </c>
      <c r="AF128" s="400" t="s">
        <v>54</v>
      </c>
      <c r="AG128" s="400" t="s">
        <v>54</v>
      </c>
      <c r="AH128" s="401" t="s">
        <v>53</v>
      </c>
      <c r="AI128" s="402" t="s">
        <v>54</v>
      </c>
      <c r="AJ128" s="402" t="s">
        <v>54</v>
      </c>
      <c r="AK128" s="402" t="s">
        <v>54</v>
      </c>
      <c r="AL128" s="403" t="s">
        <v>54</v>
      </c>
      <c r="AM128" s="404" t="s">
        <v>54</v>
      </c>
    </row>
    <row r="129" spans="1:39" ht="15.75" customHeight="1" x14ac:dyDescent="0.3">
      <c r="A129" s="382"/>
      <c r="B129" s="383"/>
      <c r="C129" s="384" t="s">
        <v>40</v>
      </c>
      <c r="D129" s="385" t="str">
        <f>IF(Table_1[[#This Row],[SISÄLLÖN NIMI]]="","",1)</f>
        <v/>
      </c>
      <c r="E129" s="386"/>
      <c r="F129" s="386"/>
      <c r="G129" s="384" t="s">
        <v>54</v>
      </c>
      <c r="H129" s="387" t="s">
        <v>54</v>
      </c>
      <c r="I129" s="388" t="s">
        <v>54</v>
      </c>
      <c r="J129" s="389" t="s">
        <v>44</v>
      </c>
      <c r="K129" s="387" t="s">
        <v>54</v>
      </c>
      <c r="L129" s="390" t="s">
        <v>54</v>
      </c>
      <c r="M129" s="383"/>
      <c r="N129" s="391" t="s">
        <v>54</v>
      </c>
      <c r="O129" s="392"/>
      <c r="P129" s="383"/>
      <c r="Q129" s="383"/>
      <c r="R129" s="393"/>
      <c r="S129" s="417">
        <f>IF(Table_1[[#This Row],[Kesto (min) /tapaaminen]]&lt;1,0,(Table_1[[#This Row],[Sisältöjen määrä 
]]*Table_1[[#This Row],[Kesto (min) /tapaaminen]]*Table_1[[#This Row],[Tapaamis-kerrat /osallistuja]]))</f>
        <v>0</v>
      </c>
      <c r="T129" s="394" t="str">
        <f>IF(Table_1[[#This Row],[SISÄLLÖN NIMI]]="","",IF(Table_1[[#This Row],[Toteutuminen]]="Ei osallistujia",0,IF(Table_1[[#This Row],[Toteutuminen]]="Peruttu",0,1)))</f>
        <v/>
      </c>
      <c r="U129" s="395"/>
      <c r="V129" s="385"/>
      <c r="W129" s="413">
        <f>Table_1[[#This Row],[Kävijämäärä a) lapset]]+Table_1[[#This Row],[Kävijämäärä b) aikuiset]]</f>
        <v>0</v>
      </c>
      <c r="X129" s="413">
        <f>IF(Table_1[[#This Row],[Kokonaiskävijämäärä]]&lt;1,0,Table_1[[#This Row],[Kävijämäärä a) lapset]]*Table_1[[#This Row],[Tapaamis-kerrat /osallistuja]])</f>
        <v>0</v>
      </c>
      <c r="Y129" s="413">
        <f>IF(Table_1[[#This Row],[Kokonaiskävijämäärä]]&lt;1,0,Table_1[[#This Row],[Kävijämäärä b) aikuiset]]*Table_1[[#This Row],[Tapaamis-kerrat /osallistuja]])</f>
        <v>0</v>
      </c>
      <c r="Z129" s="413">
        <f>IF(Table_1[[#This Row],[Kokonaiskävijämäärä]]&lt;1,0,Table_1[[#This Row],[Kokonaiskävijämäärä]]*Table_1[[#This Row],[Tapaamis-kerrat /osallistuja]])</f>
        <v>0</v>
      </c>
      <c r="AA129" s="390" t="s">
        <v>54</v>
      </c>
      <c r="AB129" s="396"/>
      <c r="AC129" s="397"/>
      <c r="AD129" s="398" t="s">
        <v>54</v>
      </c>
      <c r="AE129" s="399" t="s">
        <v>54</v>
      </c>
      <c r="AF129" s="400" t="s">
        <v>54</v>
      </c>
      <c r="AG129" s="400" t="s">
        <v>54</v>
      </c>
      <c r="AH129" s="401" t="s">
        <v>53</v>
      </c>
      <c r="AI129" s="402" t="s">
        <v>54</v>
      </c>
      <c r="AJ129" s="402" t="s">
        <v>54</v>
      </c>
      <c r="AK129" s="402" t="s">
        <v>54</v>
      </c>
      <c r="AL129" s="403" t="s">
        <v>54</v>
      </c>
      <c r="AM129" s="404" t="s">
        <v>54</v>
      </c>
    </row>
    <row r="130" spans="1:39" ht="15.75" customHeight="1" x14ac:dyDescent="0.3">
      <c r="A130" s="382"/>
      <c r="B130" s="383"/>
      <c r="C130" s="384" t="s">
        <v>40</v>
      </c>
      <c r="D130" s="385" t="str">
        <f>IF(Table_1[[#This Row],[SISÄLLÖN NIMI]]="","",1)</f>
        <v/>
      </c>
      <c r="E130" s="386"/>
      <c r="F130" s="386"/>
      <c r="G130" s="384" t="s">
        <v>54</v>
      </c>
      <c r="H130" s="387" t="s">
        <v>54</v>
      </c>
      <c r="I130" s="388" t="s">
        <v>54</v>
      </c>
      <c r="J130" s="389" t="s">
        <v>44</v>
      </c>
      <c r="K130" s="387" t="s">
        <v>54</v>
      </c>
      <c r="L130" s="390" t="s">
        <v>54</v>
      </c>
      <c r="M130" s="383"/>
      <c r="N130" s="391" t="s">
        <v>54</v>
      </c>
      <c r="O130" s="392"/>
      <c r="P130" s="383"/>
      <c r="Q130" s="383"/>
      <c r="R130" s="393"/>
      <c r="S130" s="417">
        <f>IF(Table_1[[#This Row],[Kesto (min) /tapaaminen]]&lt;1,0,(Table_1[[#This Row],[Sisältöjen määrä 
]]*Table_1[[#This Row],[Kesto (min) /tapaaminen]]*Table_1[[#This Row],[Tapaamis-kerrat /osallistuja]]))</f>
        <v>0</v>
      </c>
      <c r="T130" s="394" t="str">
        <f>IF(Table_1[[#This Row],[SISÄLLÖN NIMI]]="","",IF(Table_1[[#This Row],[Toteutuminen]]="Ei osallistujia",0,IF(Table_1[[#This Row],[Toteutuminen]]="Peruttu",0,1)))</f>
        <v/>
      </c>
      <c r="U130" s="395"/>
      <c r="V130" s="385"/>
      <c r="W130" s="413">
        <f>Table_1[[#This Row],[Kävijämäärä a) lapset]]+Table_1[[#This Row],[Kävijämäärä b) aikuiset]]</f>
        <v>0</v>
      </c>
      <c r="X130" s="413">
        <f>IF(Table_1[[#This Row],[Kokonaiskävijämäärä]]&lt;1,0,Table_1[[#This Row],[Kävijämäärä a) lapset]]*Table_1[[#This Row],[Tapaamis-kerrat /osallistuja]])</f>
        <v>0</v>
      </c>
      <c r="Y130" s="413">
        <f>IF(Table_1[[#This Row],[Kokonaiskävijämäärä]]&lt;1,0,Table_1[[#This Row],[Kävijämäärä b) aikuiset]]*Table_1[[#This Row],[Tapaamis-kerrat /osallistuja]])</f>
        <v>0</v>
      </c>
      <c r="Z130" s="413">
        <f>IF(Table_1[[#This Row],[Kokonaiskävijämäärä]]&lt;1,0,Table_1[[#This Row],[Kokonaiskävijämäärä]]*Table_1[[#This Row],[Tapaamis-kerrat /osallistuja]])</f>
        <v>0</v>
      </c>
      <c r="AA130" s="390" t="s">
        <v>54</v>
      </c>
      <c r="AB130" s="396"/>
      <c r="AC130" s="397"/>
      <c r="AD130" s="398" t="s">
        <v>54</v>
      </c>
      <c r="AE130" s="399" t="s">
        <v>54</v>
      </c>
      <c r="AF130" s="400" t="s">
        <v>54</v>
      </c>
      <c r="AG130" s="400" t="s">
        <v>54</v>
      </c>
      <c r="AH130" s="401" t="s">
        <v>53</v>
      </c>
      <c r="AI130" s="402" t="s">
        <v>54</v>
      </c>
      <c r="AJ130" s="402" t="s">
        <v>54</v>
      </c>
      <c r="AK130" s="402" t="s">
        <v>54</v>
      </c>
      <c r="AL130" s="403" t="s">
        <v>54</v>
      </c>
      <c r="AM130" s="404" t="s">
        <v>54</v>
      </c>
    </row>
    <row r="131" spans="1:39" ht="15.75" customHeight="1" x14ac:dyDescent="0.3">
      <c r="A131" s="382"/>
      <c r="B131" s="383"/>
      <c r="C131" s="384" t="s">
        <v>40</v>
      </c>
      <c r="D131" s="385" t="str">
        <f>IF(Table_1[[#This Row],[SISÄLLÖN NIMI]]="","",1)</f>
        <v/>
      </c>
      <c r="E131" s="386"/>
      <c r="F131" s="386"/>
      <c r="G131" s="384" t="s">
        <v>54</v>
      </c>
      <c r="H131" s="387" t="s">
        <v>54</v>
      </c>
      <c r="I131" s="388" t="s">
        <v>54</v>
      </c>
      <c r="J131" s="389" t="s">
        <v>44</v>
      </c>
      <c r="K131" s="387" t="s">
        <v>54</v>
      </c>
      <c r="L131" s="390" t="s">
        <v>54</v>
      </c>
      <c r="M131" s="383"/>
      <c r="N131" s="391" t="s">
        <v>54</v>
      </c>
      <c r="O131" s="392"/>
      <c r="P131" s="383"/>
      <c r="Q131" s="383"/>
      <c r="R131" s="393"/>
      <c r="S131" s="417">
        <f>IF(Table_1[[#This Row],[Kesto (min) /tapaaminen]]&lt;1,0,(Table_1[[#This Row],[Sisältöjen määrä 
]]*Table_1[[#This Row],[Kesto (min) /tapaaminen]]*Table_1[[#This Row],[Tapaamis-kerrat /osallistuja]]))</f>
        <v>0</v>
      </c>
      <c r="T131" s="394" t="str">
        <f>IF(Table_1[[#This Row],[SISÄLLÖN NIMI]]="","",IF(Table_1[[#This Row],[Toteutuminen]]="Ei osallistujia",0,IF(Table_1[[#This Row],[Toteutuminen]]="Peruttu",0,1)))</f>
        <v/>
      </c>
      <c r="U131" s="395"/>
      <c r="V131" s="385"/>
      <c r="W131" s="413">
        <f>Table_1[[#This Row],[Kävijämäärä a) lapset]]+Table_1[[#This Row],[Kävijämäärä b) aikuiset]]</f>
        <v>0</v>
      </c>
      <c r="X131" s="413">
        <f>IF(Table_1[[#This Row],[Kokonaiskävijämäärä]]&lt;1,0,Table_1[[#This Row],[Kävijämäärä a) lapset]]*Table_1[[#This Row],[Tapaamis-kerrat /osallistuja]])</f>
        <v>0</v>
      </c>
      <c r="Y131" s="413">
        <f>IF(Table_1[[#This Row],[Kokonaiskävijämäärä]]&lt;1,0,Table_1[[#This Row],[Kävijämäärä b) aikuiset]]*Table_1[[#This Row],[Tapaamis-kerrat /osallistuja]])</f>
        <v>0</v>
      </c>
      <c r="Z131" s="413">
        <f>IF(Table_1[[#This Row],[Kokonaiskävijämäärä]]&lt;1,0,Table_1[[#This Row],[Kokonaiskävijämäärä]]*Table_1[[#This Row],[Tapaamis-kerrat /osallistuja]])</f>
        <v>0</v>
      </c>
      <c r="AA131" s="390" t="s">
        <v>54</v>
      </c>
      <c r="AB131" s="396"/>
      <c r="AC131" s="397"/>
      <c r="AD131" s="398" t="s">
        <v>54</v>
      </c>
      <c r="AE131" s="399" t="s">
        <v>54</v>
      </c>
      <c r="AF131" s="400" t="s">
        <v>54</v>
      </c>
      <c r="AG131" s="400" t="s">
        <v>54</v>
      </c>
      <c r="AH131" s="401" t="s">
        <v>53</v>
      </c>
      <c r="AI131" s="402" t="s">
        <v>54</v>
      </c>
      <c r="AJ131" s="402" t="s">
        <v>54</v>
      </c>
      <c r="AK131" s="402" t="s">
        <v>54</v>
      </c>
      <c r="AL131" s="403" t="s">
        <v>54</v>
      </c>
      <c r="AM131" s="404" t="s">
        <v>54</v>
      </c>
    </row>
    <row r="132" spans="1:39" ht="15.75" customHeight="1" x14ac:dyDescent="0.3">
      <c r="A132" s="382"/>
      <c r="B132" s="383"/>
      <c r="C132" s="384" t="s">
        <v>40</v>
      </c>
      <c r="D132" s="385" t="str">
        <f>IF(Table_1[[#This Row],[SISÄLLÖN NIMI]]="","",1)</f>
        <v/>
      </c>
      <c r="E132" s="386"/>
      <c r="F132" s="386"/>
      <c r="G132" s="384" t="s">
        <v>54</v>
      </c>
      <c r="H132" s="387" t="s">
        <v>54</v>
      </c>
      <c r="I132" s="388" t="s">
        <v>54</v>
      </c>
      <c r="J132" s="389" t="s">
        <v>44</v>
      </c>
      <c r="K132" s="387" t="s">
        <v>54</v>
      </c>
      <c r="L132" s="390" t="s">
        <v>54</v>
      </c>
      <c r="M132" s="383"/>
      <c r="N132" s="391" t="s">
        <v>54</v>
      </c>
      <c r="O132" s="392"/>
      <c r="P132" s="383"/>
      <c r="Q132" s="383"/>
      <c r="R132" s="393"/>
      <c r="S132" s="417">
        <f>IF(Table_1[[#This Row],[Kesto (min) /tapaaminen]]&lt;1,0,(Table_1[[#This Row],[Sisältöjen määrä 
]]*Table_1[[#This Row],[Kesto (min) /tapaaminen]]*Table_1[[#This Row],[Tapaamis-kerrat /osallistuja]]))</f>
        <v>0</v>
      </c>
      <c r="T132" s="394" t="str">
        <f>IF(Table_1[[#This Row],[SISÄLLÖN NIMI]]="","",IF(Table_1[[#This Row],[Toteutuminen]]="Ei osallistujia",0,IF(Table_1[[#This Row],[Toteutuminen]]="Peruttu",0,1)))</f>
        <v/>
      </c>
      <c r="U132" s="395"/>
      <c r="V132" s="385"/>
      <c r="W132" s="413">
        <f>Table_1[[#This Row],[Kävijämäärä a) lapset]]+Table_1[[#This Row],[Kävijämäärä b) aikuiset]]</f>
        <v>0</v>
      </c>
      <c r="X132" s="413">
        <f>IF(Table_1[[#This Row],[Kokonaiskävijämäärä]]&lt;1,0,Table_1[[#This Row],[Kävijämäärä a) lapset]]*Table_1[[#This Row],[Tapaamis-kerrat /osallistuja]])</f>
        <v>0</v>
      </c>
      <c r="Y132" s="413">
        <f>IF(Table_1[[#This Row],[Kokonaiskävijämäärä]]&lt;1,0,Table_1[[#This Row],[Kävijämäärä b) aikuiset]]*Table_1[[#This Row],[Tapaamis-kerrat /osallistuja]])</f>
        <v>0</v>
      </c>
      <c r="Z132" s="413">
        <f>IF(Table_1[[#This Row],[Kokonaiskävijämäärä]]&lt;1,0,Table_1[[#This Row],[Kokonaiskävijämäärä]]*Table_1[[#This Row],[Tapaamis-kerrat /osallistuja]])</f>
        <v>0</v>
      </c>
      <c r="AA132" s="390" t="s">
        <v>54</v>
      </c>
      <c r="AB132" s="396"/>
      <c r="AC132" s="397"/>
      <c r="AD132" s="398" t="s">
        <v>54</v>
      </c>
      <c r="AE132" s="399" t="s">
        <v>54</v>
      </c>
      <c r="AF132" s="400" t="s">
        <v>54</v>
      </c>
      <c r="AG132" s="400" t="s">
        <v>54</v>
      </c>
      <c r="AH132" s="401" t="s">
        <v>53</v>
      </c>
      <c r="AI132" s="402" t="s">
        <v>54</v>
      </c>
      <c r="AJ132" s="402" t="s">
        <v>54</v>
      </c>
      <c r="AK132" s="402" t="s">
        <v>54</v>
      </c>
      <c r="AL132" s="403" t="s">
        <v>54</v>
      </c>
      <c r="AM132" s="404" t="s">
        <v>54</v>
      </c>
    </row>
    <row r="133" spans="1:39" ht="15.75" customHeight="1" x14ac:dyDescent="0.3">
      <c r="A133" s="382"/>
      <c r="B133" s="383"/>
      <c r="C133" s="384" t="s">
        <v>40</v>
      </c>
      <c r="D133" s="385" t="str">
        <f>IF(Table_1[[#This Row],[SISÄLLÖN NIMI]]="","",1)</f>
        <v/>
      </c>
      <c r="E133" s="386"/>
      <c r="F133" s="386"/>
      <c r="G133" s="384" t="s">
        <v>54</v>
      </c>
      <c r="H133" s="387" t="s">
        <v>54</v>
      </c>
      <c r="I133" s="388" t="s">
        <v>54</v>
      </c>
      <c r="J133" s="389" t="s">
        <v>44</v>
      </c>
      <c r="K133" s="387" t="s">
        <v>54</v>
      </c>
      <c r="L133" s="390" t="s">
        <v>54</v>
      </c>
      <c r="M133" s="383"/>
      <c r="N133" s="391" t="s">
        <v>54</v>
      </c>
      <c r="O133" s="392"/>
      <c r="P133" s="383"/>
      <c r="Q133" s="383"/>
      <c r="R133" s="393"/>
      <c r="S133" s="417">
        <f>IF(Table_1[[#This Row],[Kesto (min) /tapaaminen]]&lt;1,0,(Table_1[[#This Row],[Sisältöjen määrä 
]]*Table_1[[#This Row],[Kesto (min) /tapaaminen]]*Table_1[[#This Row],[Tapaamis-kerrat /osallistuja]]))</f>
        <v>0</v>
      </c>
      <c r="T133" s="394" t="str">
        <f>IF(Table_1[[#This Row],[SISÄLLÖN NIMI]]="","",IF(Table_1[[#This Row],[Toteutuminen]]="Ei osallistujia",0,IF(Table_1[[#This Row],[Toteutuminen]]="Peruttu",0,1)))</f>
        <v/>
      </c>
      <c r="U133" s="395"/>
      <c r="V133" s="385"/>
      <c r="W133" s="413">
        <f>Table_1[[#This Row],[Kävijämäärä a) lapset]]+Table_1[[#This Row],[Kävijämäärä b) aikuiset]]</f>
        <v>0</v>
      </c>
      <c r="X133" s="413">
        <f>IF(Table_1[[#This Row],[Kokonaiskävijämäärä]]&lt;1,0,Table_1[[#This Row],[Kävijämäärä a) lapset]]*Table_1[[#This Row],[Tapaamis-kerrat /osallistuja]])</f>
        <v>0</v>
      </c>
      <c r="Y133" s="413">
        <f>IF(Table_1[[#This Row],[Kokonaiskävijämäärä]]&lt;1,0,Table_1[[#This Row],[Kävijämäärä b) aikuiset]]*Table_1[[#This Row],[Tapaamis-kerrat /osallistuja]])</f>
        <v>0</v>
      </c>
      <c r="Z133" s="413">
        <f>IF(Table_1[[#This Row],[Kokonaiskävijämäärä]]&lt;1,0,Table_1[[#This Row],[Kokonaiskävijämäärä]]*Table_1[[#This Row],[Tapaamis-kerrat /osallistuja]])</f>
        <v>0</v>
      </c>
      <c r="AA133" s="390" t="s">
        <v>54</v>
      </c>
      <c r="AB133" s="396"/>
      <c r="AC133" s="397"/>
      <c r="AD133" s="398" t="s">
        <v>54</v>
      </c>
      <c r="AE133" s="399" t="s">
        <v>54</v>
      </c>
      <c r="AF133" s="400" t="s">
        <v>54</v>
      </c>
      <c r="AG133" s="400" t="s">
        <v>54</v>
      </c>
      <c r="AH133" s="401" t="s">
        <v>53</v>
      </c>
      <c r="AI133" s="402" t="s">
        <v>54</v>
      </c>
      <c r="AJ133" s="402" t="s">
        <v>54</v>
      </c>
      <c r="AK133" s="402" t="s">
        <v>54</v>
      </c>
      <c r="AL133" s="403" t="s">
        <v>54</v>
      </c>
      <c r="AM133" s="404" t="s">
        <v>54</v>
      </c>
    </row>
    <row r="134" spans="1:39" ht="15.75" customHeight="1" x14ac:dyDescent="0.3">
      <c r="A134" s="382"/>
      <c r="B134" s="383"/>
      <c r="C134" s="384" t="s">
        <v>40</v>
      </c>
      <c r="D134" s="385" t="str">
        <f>IF(Table_1[[#This Row],[SISÄLLÖN NIMI]]="","",1)</f>
        <v/>
      </c>
      <c r="E134" s="386"/>
      <c r="F134" s="386"/>
      <c r="G134" s="384" t="s">
        <v>54</v>
      </c>
      <c r="H134" s="387" t="s">
        <v>54</v>
      </c>
      <c r="I134" s="388" t="s">
        <v>54</v>
      </c>
      <c r="J134" s="389" t="s">
        <v>44</v>
      </c>
      <c r="K134" s="387" t="s">
        <v>54</v>
      </c>
      <c r="L134" s="390" t="s">
        <v>54</v>
      </c>
      <c r="M134" s="383"/>
      <c r="N134" s="391" t="s">
        <v>54</v>
      </c>
      <c r="O134" s="392"/>
      <c r="P134" s="383"/>
      <c r="Q134" s="383"/>
      <c r="R134" s="393"/>
      <c r="S134" s="417">
        <f>IF(Table_1[[#This Row],[Kesto (min) /tapaaminen]]&lt;1,0,(Table_1[[#This Row],[Sisältöjen määrä 
]]*Table_1[[#This Row],[Kesto (min) /tapaaminen]]*Table_1[[#This Row],[Tapaamis-kerrat /osallistuja]]))</f>
        <v>0</v>
      </c>
      <c r="T134" s="394" t="str">
        <f>IF(Table_1[[#This Row],[SISÄLLÖN NIMI]]="","",IF(Table_1[[#This Row],[Toteutuminen]]="Ei osallistujia",0,IF(Table_1[[#This Row],[Toteutuminen]]="Peruttu",0,1)))</f>
        <v/>
      </c>
      <c r="U134" s="395"/>
      <c r="V134" s="385"/>
      <c r="W134" s="413">
        <f>Table_1[[#This Row],[Kävijämäärä a) lapset]]+Table_1[[#This Row],[Kävijämäärä b) aikuiset]]</f>
        <v>0</v>
      </c>
      <c r="X134" s="413">
        <f>IF(Table_1[[#This Row],[Kokonaiskävijämäärä]]&lt;1,0,Table_1[[#This Row],[Kävijämäärä a) lapset]]*Table_1[[#This Row],[Tapaamis-kerrat /osallistuja]])</f>
        <v>0</v>
      </c>
      <c r="Y134" s="413">
        <f>IF(Table_1[[#This Row],[Kokonaiskävijämäärä]]&lt;1,0,Table_1[[#This Row],[Kävijämäärä b) aikuiset]]*Table_1[[#This Row],[Tapaamis-kerrat /osallistuja]])</f>
        <v>0</v>
      </c>
      <c r="Z134" s="413">
        <f>IF(Table_1[[#This Row],[Kokonaiskävijämäärä]]&lt;1,0,Table_1[[#This Row],[Kokonaiskävijämäärä]]*Table_1[[#This Row],[Tapaamis-kerrat /osallistuja]])</f>
        <v>0</v>
      </c>
      <c r="AA134" s="390" t="s">
        <v>54</v>
      </c>
      <c r="AB134" s="396"/>
      <c r="AC134" s="397"/>
      <c r="AD134" s="398" t="s">
        <v>54</v>
      </c>
      <c r="AE134" s="399" t="s">
        <v>54</v>
      </c>
      <c r="AF134" s="400" t="s">
        <v>54</v>
      </c>
      <c r="AG134" s="400" t="s">
        <v>54</v>
      </c>
      <c r="AH134" s="401" t="s">
        <v>53</v>
      </c>
      <c r="AI134" s="402" t="s">
        <v>54</v>
      </c>
      <c r="AJ134" s="402" t="s">
        <v>54</v>
      </c>
      <c r="AK134" s="402" t="s">
        <v>54</v>
      </c>
      <c r="AL134" s="403" t="s">
        <v>54</v>
      </c>
      <c r="AM134" s="404" t="s">
        <v>54</v>
      </c>
    </row>
    <row r="135" spans="1:39" ht="15.75" customHeight="1" x14ac:dyDescent="0.3">
      <c r="A135" s="382"/>
      <c r="B135" s="383"/>
      <c r="C135" s="384" t="s">
        <v>40</v>
      </c>
      <c r="D135" s="385" t="str">
        <f>IF(Table_1[[#This Row],[SISÄLLÖN NIMI]]="","",1)</f>
        <v/>
      </c>
      <c r="E135" s="386"/>
      <c r="F135" s="386"/>
      <c r="G135" s="384" t="s">
        <v>54</v>
      </c>
      <c r="H135" s="387" t="s">
        <v>54</v>
      </c>
      <c r="I135" s="388" t="s">
        <v>54</v>
      </c>
      <c r="J135" s="389" t="s">
        <v>44</v>
      </c>
      <c r="K135" s="387" t="s">
        <v>54</v>
      </c>
      <c r="L135" s="390" t="s">
        <v>54</v>
      </c>
      <c r="M135" s="383"/>
      <c r="N135" s="391" t="s">
        <v>54</v>
      </c>
      <c r="O135" s="392"/>
      <c r="P135" s="383"/>
      <c r="Q135" s="383"/>
      <c r="R135" s="393"/>
      <c r="S135" s="417">
        <f>IF(Table_1[[#This Row],[Kesto (min) /tapaaminen]]&lt;1,0,(Table_1[[#This Row],[Sisältöjen määrä 
]]*Table_1[[#This Row],[Kesto (min) /tapaaminen]]*Table_1[[#This Row],[Tapaamis-kerrat /osallistuja]]))</f>
        <v>0</v>
      </c>
      <c r="T135" s="394" t="str">
        <f>IF(Table_1[[#This Row],[SISÄLLÖN NIMI]]="","",IF(Table_1[[#This Row],[Toteutuminen]]="Ei osallistujia",0,IF(Table_1[[#This Row],[Toteutuminen]]="Peruttu",0,1)))</f>
        <v/>
      </c>
      <c r="U135" s="395"/>
      <c r="V135" s="385"/>
      <c r="W135" s="413">
        <f>Table_1[[#This Row],[Kävijämäärä a) lapset]]+Table_1[[#This Row],[Kävijämäärä b) aikuiset]]</f>
        <v>0</v>
      </c>
      <c r="X135" s="413">
        <f>IF(Table_1[[#This Row],[Kokonaiskävijämäärä]]&lt;1,0,Table_1[[#This Row],[Kävijämäärä a) lapset]]*Table_1[[#This Row],[Tapaamis-kerrat /osallistuja]])</f>
        <v>0</v>
      </c>
      <c r="Y135" s="413">
        <f>IF(Table_1[[#This Row],[Kokonaiskävijämäärä]]&lt;1,0,Table_1[[#This Row],[Kävijämäärä b) aikuiset]]*Table_1[[#This Row],[Tapaamis-kerrat /osallistuja]])</f>
        <v>0</v>
      </c>
      <c r="Z135" s="413">
        <f>IF(Table_1[[#This Row],[Kokonaiskävijämäärä]]&lt;1,0,Table_1[[#This Row],[Kokonaiskävijämäärä]]*Table_1[[#This Row],[Tapaamis-kerrat /osallistuja]])</f>
        <v>0</v>
      </c>
      <c r="AA135" s="390" t="s">
        <v>54</v>
      </c>
      <c r="AB135" s="396"/>
      <c r="AC135" s="397"/>
      <c r="AD135" s="398" t="s">
        <v>54</v>
      </c>
      <c r="AE135" s="399" t="s">
        <v>54</v>
      </c>
      <c r="AF135" s="400" t="s">
        <v>54</v>
      </c>
      <c r="AG135" s="400" t="s">
        <v>54</v>
      </c>
      <c r="AH135" s="401" t="s">
        <v>53</v>
      </c>
      <c r="AI135" s="402" t="s">
        <v>54</v>
      </c>
      <c r="AJ135" s="402" t="s">
        <v>54</v>
      </c>
      <c r="AK135" s="402" t="s">
        <v>54</v>
      </c>
      <c r="AL135" s="403" t="s">
        <v>54</v>
      </c>
      <c r="AM135" s="404" t="s">
        <v>54</v>
      </c>
    </row>
    <row r="136" spans="1:39" ht="15.75" customHeight="1" x14ac:dyDescent="0.3">
      <c r="A136" s="382"/>
      <c r="B136" s="383"/>
      <c r="C136" s="384" t="s">
        <v>40</v>
      </c>
      <c r="D136" s="385" t="str">
        <f>IF(Table_1[[#This Row],[SISÄLLÖN NIMI]]="","",1)</f>
        <v/>
      </c>
      <c r="E136" s="386"/>
      <c r="F136" s="386"/>
      <c r="G136" s="384" t="s">
        <v>54</v>
      </c>
      <c r="H136" s="387" t="s">
        <v>54</v>
      </c>
      <c r="I136" s="388" t="s">
        <v>54</v>
      </c>
      <c r="J136" s="389" t="s">
        <v>44</v>
      </c>
      <c r="K136" s="387" t="s">
        <v>54</v>
      </c>
      <c r="L136" s="390" t="s">
        <v>54</v>
      </c>
      <c r="M136" s="383"/>
      <c r="N136" s="391" t="s">
        <v>54</v>
      </c>
      <c r="O136" s="392"/>
      <c r="P136" s="383"/>
      <c r="Q136" s="383"/>
      <c r="R136" s="393"/>
      <c r="S136" s="417">
        <f>IF(Table_1[[#This Row],[Kesto (min) /tapaaminen]]&lt;1,0,(Table_1[[#This Row],[Sisältöjen määrä 
]]*Table_1[[#This Row],[Kesto (min) /tapaaminen]]*Table_1[[#This Row],[Tapaamis-kerrat /osallistuja]]))</f>
        <v>0</v>
      </c>
      <c r="T136" s="394" t="str">
        <f>IF(Table_1[[#This Row],[SISÄLLÖN NIMI]]="","",IF(Table_1[[#This Row],[Toteutuminen]]="Ei osallistujia",0,IF(Table_1[[#This Row],[Toteutuminen]]="Peruttu",0,1)))</f>
        <v/>
      </c>
      <c r="U136" s="395"/>
      <c r="V136" s="385"/>
      <c r="W136" s="413">
        <f>Table_1[[#This Row],[Kävijämäärä a) lapset]]+Table_1[[#This Row],[Kävijämäärä b) aikuiset]]</f>
        <v>0</v>
      </c>
      <c r="X136" s="413">
        <f>IF(Table_1[[#This Row],[Kokonaiskävijämäärä]]&lt;1,0,Table_1[[#This Row],[Kävijämäärä a) lapset]]*Table_1[[#This Row],[Tapaamis-kerrat /osallistuja]])</f>
        <v>0</v>
      </c>
      <c r="Y136" s="413">
        <f>IF(Table_1[[#This Row],[Kokonaiskävijämäärä]]&lt;1,0,Table_1[[#This Row],[Kävijämäärä b) aikuiset]]*Table_1[[#This Row],[Tapaamis-kerrat /osallistuja]])</f>
        <v>0</v>
      </c>
      <c r="Z136" s="413">
        <f>IF(Table_1[[#This Row],[Kokonaiskävijämäärä]]&lt;1,0,Table_1[[#This Row],[Kokonaiskävijämäärä]]*Table_1[[#This Row],[Tapaamis-kerrat /osallistuja]])</f>
        <v>0</v>
      </c>
      <c r="AA136" s="390" t="s">
        <v>54</v>
      </c>
      <c r="AB136" s="396"/>
      <c r="AC136" s="397"/>
      <c r="AD136" s="398" t="s">
        <v>54</v>
      </c>
      <c r="AE136" s="399" t="s">
        <v>54</v>
      </c>
      <c r="AF136" s="400" t="s">
        <v>54</v>
      </c>
      <c r="AG136" s="400" t="s">
        <v>54</v>
      </c>
      <c r="AH136" s="401" t="s">
        <v>53</v>
      </c>
      <c r="AI136" s="402" t="s">
        <v>54</v>
      </c>
      <c r="AJ136" s="402" t="s">
        <v>54</v>
      </c>
      <c r="AK136" s="402" t="s">
        <v>54</v>
      </c>
      <c r="AL136" s="403" t="s">
        <v>54</v>
      </c>
      <c r="AM136" s="404" t="s">
        <v>54</v>
      </c>
    </row>
    <row r="137" spans="1:39" ht="15.75" customHeight="1" x14ac:dyDescent="0.3">
      <c r="A137" s="382"/>
      <c r="B137" s="383"/>
      <c r="C137" s="384" t="s">
        <v>40</v>
      </c>
      <c r="D137" s="385" t="str">
        <f>IF(Table_1[[#This Row],[SISÄLLÖN NIMI]]="","",1)</f>
        <v/>
      </c>
      <c r="E137" s="386"/>
      <c r="F137" s="386"/>
      <c r="G137" s="384" t="s">
        <v>54</v>
      </c>
      <c r="H137" s="387" t="s">
        <v>54</v>
      </c>
      <c r="I137" s="388" t="s">
        <v>54</v>
      </c>
      <c r="J137" s="389" t="s">
        <v>44</v>
      </c>
      <c r="K137" s="387" t="s">
        <v>54</v>
      </c>
      <c r="L137" s="390" t="s">
        <v>54</v>
      </c>
      <c r="M137" s="383"/>
      <c r="N137" s="391" t="s">
        <v>54</v>
      </c>
      <c r="O137" s="392"/>
      <c r="P137" s="383"/>
      <c r="Q137" s="383"/>
      <c r="R137" s="393"/>
      <c r="S137" s="417">
        <f>IF(Table_1[[#This Row],[Kesto (min) /tapaaminen]]&lt;1,0,(Table_1[[#This Row],[Sisältöjen määrä 
]]*Table_1[[#This Row],[Kesto (min) /tapaaminen]]*Table_1[[#This Row],[Tapaamis-kerrat /osallistuja]]))</f>
        <v>0</v>
      </c>
      <c r="T137" s="394" t="str">
        <f>IF(Table_1[[#This Row],[SISÄLLÖN NIMI]]="","",IF(Table_1[[#This Row],[Toteutuminen]]="Ei osallistujia",0,IF(Table_1[[#This Row],[Toteutuminen]]="Peruttu",0,1)))</f>
        <v/>
      </c>
      <c r="U137" s="395"/>
      <c r="V137" s="385"/>
      <c r="W137" s="413">
        <f>Table_1[[#This Row],[Kävijämäärä a) lapset]]+Table_1[[#This Row],[Kävijämäärä b) aikuiset]]</f>
        <v>0</v>
      </c>
      <c r="X137" s="413">
        <f>IF(Table_1[[#This Row],[Kokonaiskävijämäärä]]&lt;1,0,Table_1[[#This Row],[Kävijämäärä a) lapset]]*Table_1[[#This Row],[Tapaamis-kerrat /osallistuja]])</f>
        <v>0</v>
      </c>
      <c r="Y137" s="413">
        <f>IF(Table_1[[#This Row],[Kokonaiskävijämäärä]]&lt;1,0,Table_1[[#This Row],[Kävijämäärä b) aikuiset]]*Table_1[[#This Row],[Tapaamis-kerrat /osallistuja]])</f>
        <v>0</v>
      </c>
      <c r="Z137" s="413">
        <f>IF(Table_1[[#This Row],[Kokonaiskävijämäärä]]&lt;1,0,Table_1[[#This Row],[Kokonaiskävijämäärä]]*Table_1[[#This Row],[Tapaamis-kerrat /osallistuja]])</f>
        <v>0</v>
      </c>
      <c r="AA137" s="390" t="s">
        <v>54</v>
      </c>
      <c r="AB137" s="396"/>
      <c r="AC137" s="397"/>
      <c r="AD137" s="398" t="s">
        <v>54</v>
      </c>
      <c r="AE137" s="399" t="s">
        <v>54</v>
      </c>
      <c r="AF137" s="400" t="s">
        <v>54</v>
      </c>
      <c r="AG137" s="400" t="s">
        <v>54</v>
      </c>
      <c r="AH137" s="401" t="s">
        <v>53</v>
      </c>
      <c r="AI137" s="402" t="s">
        <v>54</v>
      </c>
      <c r="AJ137" s="402" t="s">
        <v>54</v>
      </c>
      <c r="AK137" s="402" t="s">
        <v>54</v>
      </c>
      <c r="AL137" s="403" t="s">
        <v>54</v>
      </c>
      <c r="AM137" s="404" t="s">
        <v>54</v>
      </c>
    </row>
    <row r="138" spans="1:39" ht="15.75" customHeight="1" x14ac:dyDescent="0.3">
      <c r="A138" s="382"/>
      <c r="B138" s="383"/>
      <c r="C138" s="384" t="s">
        <v>40</v>
      </c>
      <c r="D138" s="385" t="str">
        <f>IF(Table_1[[#This Row],[SISÄLLÖN NIMI]]="","",1)</f>
        <v/>
      </c>
      <c r="E138" s="386"/>
      <c r="F138" s="386"/>
      <c r="G138" s="384" t="s">
        <v>54</v>
      </c>
      <c r="H138" s="387" t="s">
        <v>54</v>
      </c>
      <c r="I138" s="388" t="s">
        <v>54</v>
      </c>
      <c r="J138" s="389" t="s">
        <v>44</v>
      </c>
      <c r="K138" s="387" t="s">
        <v>54</v>
      </c>
      <c r="L138" s="390" t="s">
        <v>54</v>
      </c>
      <c r="M138" s="383"/>
      <c r="N138" s="391" t="s">
        <v>54</v>
      </c>
      <c r="O138" s="392"/>
      <c r="P138" s="383"/>
      <c r="Q138" s="383"/>
      <c r="R138" s="393"/>
      <c r="S138" s="417">
        <f>IF(Table_1[[#This Row],[Kesto (min) /tapaaminen]]&lt;1,0,(Table_1[[#This Row],[Sisältöjen määrä 
]]*Table_1[[#This Row],[Kesto (min) /tapaaminen]]*Table_1[[#This Row],[Tapaamis-kerrat /osallistuja]]))</f>
        <v>0</v>
      </c>
      <c r="T138" s="394" t="str">
        <f>IF(Table_1[[#This Row],[SISÄLLÖN NIMI]]="","",IF(Table_1[[#This Row],[Toteutuminen]]="Ei osallistujia",0,IF(Table_1[[#This Row],[Toteutuminen]]="Peruttu",0,1)))</f>
        <v/>
      </c>
      <c r="U138" s="395"/>
      <c r="V138" s="385"/>
      <c r="W138" s="413">
        <f>Table_1[[#This Row],[Kävijämäärä a) lapset]]+Table_1[[#This Row],[Kävijämäärä b) aikuiset]]</f>
        <v>0</v>
      </c>
      <c r="X138" s="413">
        <f>IF(Table_1[[#This Row],[Kokonaiskävijämäärä]]&lt;1,0,Table_1[[#This Row],[Kävijämäärä a) lapset]]*Table_1[[#This Row],[Tapaamis-kerrat /osallistuja]])</f>
        <v>0</v>
      </c>
      <c r="Y138" s="413">
        <f>IF(Table_1[[#This Row],[Kokonaiskävijämäärä]]&lt;1,0,Table_1[[#This Row],[Kävijämäärä b) aikuiset]]*Table_1[[#This Row],[Tapaamis-kerrat /osallistuja]])</f>
        <v>0</v>
      </c>
      <c r="Z138" s="413">
        <f>IF(Table_1[[#This Row],[Kokonaiskävijämäärä]]&lt;1,0,Table_1[[#This Row],[Kokonaiskävijämäärä]]*Table_1[[#This Row],[Tapaamis-kerrat /osallistuja]])</f>
        <v>0</v>
      </c>
      <c r="AA138" s="390" t="s">
        <v>54</v>
      </c>
      <c r="AB138" s="396"/>
      <c r="AC138" s="397"/>
      <c r="AD138" s="398" t="s">
        <v>54</v>
      </c>
      <c r="AE138" s="399" t="s">
        <v>54</v>
      </c>
      <c r="AF138" s="400" t="s">
        <v>54</v>
      </c>
      <c r="AG138" s="400" t="s">
        <v>54</v>
      </c>
      <c r="AH138" s="401" t="s">
        <v>53</v>
      </c>
      <c r="AI138" s="402" t="s">
        <v>54</v>
      </c>
      <c r="AJ138" s="402" t="s">
        <v>54</v>
      </c>
      <c r="AK138" s="402" t="s">
        <v>54</v>
      </c>
      <c r="AL138" s="403" t="s">
        <v>54</v>
      </c>
      <c r="AM138" s="404" t="s">
        <v>54</v>
      </c>
    </row>
    <row r="139" spans="1:39" ht="15.75" customHeight="1" x14ac:dyDescent="0.3">
      <c r="A139" s="382"/>
      <c r="B139" s="383"/>
      <c r="C139" s="384" t="s">
        <v>40</v>
      </c>
      <c r="D139" s="385" t="str">
        <f>IF(Table_1[[#This Row],[SISÄLLÖN NIMI]]="","",1)</f>
        <v/>
      </c>
      <c r="E139" s="386"/>
      <c r="F139" s="386"/>
      <c r="G139" s="384" t="s">
        <v>54</v>
      </c>
      <c r="H139" s="387" t="s">
        <v>54</v>
      </c>
      <c r="I139" s="388" t="s">
        <v>54</v>
      </c>
      <c r="J139" s="389" t="s">
        <v>44</v>
      </c>
      <c r="K139" s="387" t="s">
        <v>54</v>
      </c>
      <c r="L139" s="390" t="s">
        <v>54</v>
      </c>
      <c r="M139" s="383"/>
      <c r="N139" s="391" t="s">
        <v>54</v>
      </c>
      <c r="O139" s="392"/>
      <c r="P139" s="383"/>
      <c r="Q139" s="383"/>
      <c r="R139" s="393"/>
      <c r="S139" s="417">
        <f>IF(Table_1[[#This Row],[Kesto (min) /tapaaminen]]&lt;1,0,(Table_1[[#This Row],[Sisältöjen määrä 
]]*Table_1[[#This Row],[Kesto (min) /tapaaminen]]*Table_1[[#This Row],[Tapaamis-kerrat /osallistuja]]))</f>
        <v>0</v>
      </c>
      <c r="T139" s="394" t="str">
        <f>IF(Table_1[[#This Row],[SISÄLLÖN NIMI]]="","",IF(Table_1[[#This Row],[Toteutuminen]]="Ei osallistujia",0,IF(Table_1[[#This Row],[Toteutuminen]]="Peruttu",0,1)))</f>
        <v/>
      </c>
      <c r="U139" s="395"/>
      <c r="V139" s="385"/>
      <c r="W139" s="413">
        <f>Table_1[[#This Row],[Kävijämäärä a) lapset]]+Table_1[[#This Row],[Kävijämäärä b) aikuiset]]</f>
        <v>0</v>
      </c>
      <c r="X139" s="413">
        <f>IF(Table_1[[#This Row],[Kokonaiskävijämäärä]]&lt;1,0,Table_1[[#This Row],[Kävijämäärä a) lapset]]*Table_1[[#This Row],[Tapaamis-kerrat /osallistuja]])</f>
        <v>0</v>
      </c>
      <c r="Y139" s="413">
        <f>IF(Table_1[[#This Row],[Kokonaiskävijämäärä]]&lt;1,0,Table_1[[#This Row],[Kävijämäärä b) aikuiset]]*Table_1[[#This Row],[Tapaamis-kerrat /osallistuja]])</f>
        <v>0</v>
      </c>
      <c r="Z139" s="413">
        <f>IF(Table_1[[#This Row],[Kokonaiskävijämäärä]]&lt;1,0,Table_1[[#This Row],[Kokonaiskävijämäärä]]*Table_1[[#This Row],[Tapaamis-kerrat /osallistuja]])</f>
        <v>0</v>
      </c>
      <c r="AA139" s="390" t="s">
        <v>54</v>
      </c>
      <c r="AB139" s="396"/>
      <c r="AC139" s="397"/>
      <c r="AD139" s="398" t="s">
        <v>54</v>
      </c>
      <c r="AE139" s="399" t="s">
        <v>54</v>
      </c>
      <c r="AF139" s="400" t="s">
        <v>54</v>
      </c>
      <c r="AG139" s="400" t="s">
        <v>54</v>
      </c>
      <c r="AH139" s="401" t="s">
        <v>53</v>
      </c>
      <c r="AI139" s="402" t="s">
        <v>54</v>
      </c>
      <c r="AJ139" s="402" t="s">
        <v>54</v>
      </c>
      <c r="AK139" s="402" t="s">
        <v>54</v>
      </c>
      <c r="AL139" s="403" t="s">
        <v>54</v>
      </c>
      <c r="AM139" s="404" t="s">
        <v>54</v>
      </c>
    </row>
    <row r="140" spans="1:39" ht="15.75" customHeight="1" x14ac:dyDescent="0.3">
      <c r="A140" s="382"/>
      <c r="B140" s="383"/>
      <c r="C140" s="384" t="s">
        <v>40</v>
      </c>
      <c r="D140" s="385" t="str">
        <f>IF(Table_1[[#This Row],[SISÄLLÖN NIMI]]="","",1)</f>
        <v/>
      </c>
      <c r="E140" s="386"/>
      <c r="F140" s="386"/>
      <c r="G140" s="384" t="s">
        <v>54</v>
      </c>
      <c r="H140" s="387" t="s">
        <v>54</v>
      </c>
      <c r="I140" s="388" t="s">
        <v>54</v>
      </c>
      <c r="J140" s="389" t="s">
        <v>44</v>
      </c>
      <c r="K140" s="387" t="s">
        <v>54</v>
      </c>
      <c r="L140" s="390" t="s">
        <v>54</v>
      </c>
      <c r="M140" s="383"/>
      <c r="N140" s="391" t="s">
        <v>54</v>
      </c>
      <c r="O140" s="392"/>
      <c r="P140" s="383"/>
      <c r="Q140" s="383"/>
      <c r="R140" s="393"/>
      <c r="S140" s="417">
        <f>IF(Table_1[[#This Row],[Kesto (min) /tapaaminen]]&lt;1,0,(Table_1[[#This Row],[Sisältöjen määrä 
]]*Table_1[[#This Row],[Kesto (min) /tapaaminen]]*Table_1[[#This Row],[Tapaamis-kerrat /osallistuja]]))</f>
        <v>0</v>
      </c>
      <c r="T140" s="394" t="str">
        <f>IF(Table_1[[#This Row],[SISÄLLÖN NIMI]]="","",IF(Table_1[[#This Row],[Toteutuminen]]="Ei osallistujia",0,IF(Table_1[[#This Row],[Toteutuminen]]="Peruttu",0,1)))</f>
        <v/>
      </c>
      <c r="U140" s="395"/>
      <c r="V140" s="385"/>
      <c r="W140" s="413">
        <f>Table_1[[#This Row],[Kävijämäärä a) lapset]]+Table_1[[#This Row],[Kävijämäärä b) aikuiset]]</f>
        <v>0</v>
      </c>
      <c r="X140" s="413">
        <f>IF(Table_1[[#This Row],[Kokonaiskävijämäärä]]&lt;1,0,Table_1[[#This Row],[Kävijämäärä a) lapset]]*Table_1[[#This Row],[Tapaamis-kerrat /osallistuja]])</f>
        <v>0</v>
      </c>
      <c r="Y140" s="413">
        <f>IF(Table_1[[#This Row],[Kokonaiskävijämäärä]]&lt;1,0,Table_1[[#This Row],[Kävijämäärä b) aikuiset]]*Table_1[[#This Row],[Tapaamis-kerrat /osallistuja]])</f>
        <v>0</v>
      </c>
      <c r="Z140" s="413">
        <f>IF(Table_1[[#This Row],[Kokonaiskävijämäärä]]&lt;1,0,Table_1[[#This Row],[Kokonaiskävijämäärä]]*Table_1[[#This Row],[Tapaamis-kerrat /osallistuja]])</f>
        <v>0</v>
      </c>
      <c r="AA140" s="390" t="s">
        <v>54</v>
      </c>
      <c r="AB140" s="396"/>
      <c r="AC140" s="397"/>
      <c r="AD140" s="398" t="s">
        <v>54</v>
      </c>
      <c r="AE140" s="399" t="s">
        <v>54</v>
      </c>
      <c r="AF140" s="400" t="s">
        <v>54</v>
      </c>
      <c r="AG140" s="400" t="s">
        <v>54</v>
      </c>
      <c r="AH140" s="401" t="s">
        <v>53</v>
      </c>
      <c r="AI140" s="402" t="s">
        <v>54</v>
      </c>
      <c r="AJ140" s="402" t="s">
        <v>54</v>
      </c>
      <c r="AK140" s="402" t="s">
        <v>54</v>
      </c>
      <c r="AL140" s="403" t="s">
        <v>54</v>
      </c>
      <c r="AM140" s="404" t="s">
        <v>54</v>
      </c>
    </row>
    <row r="141" spans="1:39" ht="15.75" customHeight="1" x14ac:dyDescent="0.3">
      <c r="A141" s="382"/>
      <c r="B141" s="383"/>
      <c r="C141" s="384" t="s">
        <v>40</v>
      </c>
      <c r="D141" s="385" t="str">
        <f>IF(Table_1[[#This Row],[SISÄLLÖN NIMI]]="","",1)</f>
        <v/>
      </c>
      <c r="E141" s="386"/>
      <c r="F141" s="386"/>
      <c r="G141" s="384" t="s">
        <v>54</v>
      </c>
      <c r="H141" s="387" t="s">
        <v>54</v>
      </c>
      <c r="I141" s="388" t="s">
        <v>54</v>
      </c>
      <c r="J141" s="389" t="s">
        <v>44</v>
      </c>
      <c r="K141" s="387" t="s">
        <v>54</v>
      </c>
      <c r="L141" s="390" t="s">
        <v>54</v>
      </c>
      <c r="M141" s="383"/>
      <c r="N141" s="391" t="s">
        <v>54</v>
      </c>
      <c r="O141" s="392"/>
      <c r="P141" s="383"/>
      <c r="Q141" s="383"/>
      <c r="R141" s="393"/>
      <c r="S141" s="417">
        <f>IF(Table_1[[#This Row],[Kesto (min) /tapaaminen]]&lt;1,0,(Table_1[[#This Row],[Sisältöjen määrä 
]]*Table_1[[#This Row],[Kesto (min) /tapaaminen]]*Table_1[[#This Row],[Tapaamis-kerrat /osallistuja]]))</f>
        <v>0</v>
      </c>
      <c r="T141" s="394" t="str">
        <f>IF(Table_1[[#This Row],[SISÄLLÖN NIMI]]="","",IF(Table_1[[#This Row],[Toteutuminen]]="Ei osallistujia",0,IF(Table_1[[#This Row],[Toteutuminen]]="Peruttu",0,1)))</f>
        <v/>
      </c>
      <c r="U141" s="395"/>
      <c r="V141" s="385"/>
      <c r="W141" s="413">
        <f>Table_1[[#This Row],[Kävijämäärä a) lapset]]+Table_1[[#This Row],[Kävijämäärä b) aikuiset]]</f>
        <v>0</v>
      </c>
      <c r="X141" s="413">
        <f>IF(Table_1[[#This Row],[Kokonaiskävijämäärä]]&lt;1,0,Table_1[[#This Row],[Kävijämäärä a) lapset]]*Table_1[[#This Row],[Tapaamis-kerrat /osallistuja]])</f>
        <v>0</v>
      </c>
      <c r="Y141" s="413">
        <f>IF(Table_1[[#This Row],[Kokonaiskävijämäärä]]&lt;1,0,Table_1[[#This Row],[Kävijämäärä b) aikuiset]]*Table_1[[#This Row],[Tapaamis-kerrat /osallistuja]])</f>
        <v>0</v>
      </c>
      <c r="Z141" s="413">
        <f>IF(Table_1[[#This Row],[Kokonaiskävijämäärä]]&lt;1,0,Table_1[[#This Row],[Kokonaiskävijämäärä]]*Table_1[[#This Row],[Tapaamis-kerrat /osallistuja]])</f>
        <v>0</v>
      </c>
      <c r="AA141" s="390" t="s">
        <v>54</v>
      </c>
      <c r="AB141" s="396"/>
      <c r="AC141" s="397"/>
      <c r="AD141" s="398" t="s">
        <v>54</v>
      </c>
      <c r="AE141" s="399" t="s">
        <v>54</v>
      </c>
      <c r="AF141" s="400" t="s">
        <v>54</v>
      </c>
      <c r="AG141" s="400" t="s">
        <v>54</v>
      </c>
      <c r="AH141" s="401" t="s">
        <v>53</v>
      </c>
      <c r="AI141" s="402" t="s">
        <v>54</v>
      </c>
      <c r="AJ141" s="402" t="s">
        <v>54</v>
      </c>
      <c r="AK141" s="402" t="s">
        <v>54</v>
      </c>
      <c r="AL141" s="403" t="s">
        <v>54</v>
      </c>
      <c r="AM141" s="404" t="s">
        <v>54</v>
      </c>
    </row>
    <row r="142" spans="1:39" ht="15.75" customHeight="1" x14ac:dyDescent="0.3">
      <c r="A142" s="382"/>
      <c r="B142" s="383"/>
      <c r="C142" s="384" t="s">
        <v>40</v>
      </c>
      <c r="D142" s="385" t="str">
        <f>IF(Table_1[[#This Row],[SISÄLLÖN NIMI]]="","",1)</f>
        <v/>
      </c>
      <c r="E142" s="386"/>
      <c r="F142" s="386"/>
      <c r="G142" s="384" t="s">
        <v>54</v>
      </c>
      <c r="H142" s="387" t="s">
        <v>54</v>
      </c>
      <c r="I142" s="388" t="s">
        <v>54</v>
      </c>
      <c r="J142" s="389" t="s">
        <v>44</v>
      </c>
      <c r="K142" s="387" t="s">
        <v>54</v>
      </c>
      <c r="L142" s="390" t="s">
        <v>54</v>
      </c>
      <c r="M142" s="383"/>
      <c r="N142" s="391" t="s">
        <v>54</v>
      </c>
      <c r="O142" s="392"/>
      <c r="P142" s="383"/>
      <c r="Q142" s="383"/>
      <c r="R142" s="393"/>
      <c r="S142" s="417">
        <f>IF(Table_1[[#This Row],[Kesto (min) /tapaaminen]]&lt;1,0,(Table_1[[#This Row],[Sisältöjen määrä 
]]*Table_1[[#This Row],[Kesto (min) /tapaaminen]]*Table_1[[#This Row],[Tapaamis-kerrat /osallistuja]]))</f>
        <v>0</v>
      </c>
      <c r="T142" s="394" t="str">
        <f>IF(Table_1[[#This Row],[SISÄLLÖN NIMI]]="","",IF(Table_1[[#This Row],[Toteutuminen]]="Ei osallistujia",0,IF(Table_1[[#This Row],[Toteutuminen]]="Peruttu",0,1)))</f>
        <v/>
      </c>
      <c r="U142" s="395"/>
      <c r="V142" s="385"/>
      <c r="W142" s="413">
        <f>Table_1[[#This Row],[Kävijämäärä a) lapset]]+Table_1[[#This Row],[Kävijämäärä b) aikuiset]]</f>
        <v>0</v>
      </c>
      <c r="X142" s="413">
        <f>IF(Table_1[[#This Row],[Kokonaiskävijämäärä]]&lt;1,0,Table_1[[#This Row],[Kävijämäärä a) lapset]]*Table_1[[#This Row],[Tapaamis-kerrat /osallistuja]])</f>
        <v>0</v>
      </c>
      <c r="Y142" s="413">
        <f>IF(Table_1[[#This Row],[Kokonaiskävijämäärä]]&lt;1,0,Table_1[[#This Row],[Kävijämäärä b) aikuiset]]*Table_1[[#This Row],[Tapaamis-kerrat /osallistuja]])</f>
        <v>0</v>
      </c>
      <c r="Z142" s="413">
        <f>IF(Table_1[[#This Row],[Kokonaiskävijämäärä]]&lt;1,0,Table_1[[#This Row],[Kokonaiskävijämäärä]]*Table_1[[#This Row],[Tapaamis-kerrat /osallistuja]])</f>
        <v>0</v>
      </c>
      <c r="AA142" s="390" t="s">
        <v>54</v>
      </c>
      <c r="AB142" s="396"/>
      <c r="AC142" s="397"/>
      <c r="AD142" s="398" t="s">
        <v>54</v>
      </c>
      <c r="AE142" s="399" t="s">
        <v>54</v>
      </c>
      <c r="AF142" s="400" t="s">
        <v>54</v>
      </c>
      <c r="AG142" s="400" t="s">
        <v>54</v>
      </c>
      <c r="AH142" s="401" t="s">
        <v>53</v>
      </c>
      <c r="AI142" s="402" t="s">
        <v>54</v>
      </c>
      <c r="AJ142" s="402" t="s">
        <v>54</v>
      </c>
      <c r="AK142" s="402" t="s">
        <v>54</v>
      </c>
      <c r="AL142" s="403" t="s">
        <v>54</v>
      </c>
      <c r="AM142" s="404" t="s">
        <v>54</v>
      </c>
    </row>
    <row r="143" spans="1:39" ht="15.75" customHeight="1" x14ac:dyDescent="0.3">
      <c r="A143" s="382"/>
      <c r="B143" s="383"/>
      <c r="C143" s="384" t="s">
        <v>40</v>
      </c>
      <c r="D143" s="385" t="str">
        <f>IF(Table_1[[#This Row],[SISÄLLÖN NIMI]]="","",1)</f>
        <v/>
      </c>
      <c r="E143" s="386"/>
      <c r="F143" s="386"/>
      <c r="G143" s="384" t="s">
        <v>54</v>
      </c>
      <c r="H143" s="387" t="s">
        <v>54</v>
      </c>
      <c r="I143" s="388" t="s">
        <v>54</v>
      </c>
      <c r="J143" s="389" t="s">
        <v>44</v>
      </c>
      <c r="K143" s="387" t="s">
        <v>54</v>
      </c>
      <c r="L143" s="390" t="s">
        <v>54</v>
      </c>
      <c r="M143" s="383"/>
      <c r="N143" s="391" t="s">
        <v>54</v>
      </c>
      <c r="O143" s="392"/>
      <c r="P143" s="383"/>
      <c r="Q143" s="383"/>
      <c r="R143" s="393"/>
      <c r="S143" s="417">
        <f>IF(Table_1[[#This Row],[Kesto (min) /tapaaminen]]&lt;1,0,(Table_1[[#This Row],[Sisältöjen määrä 
]]*Table_1[[#This Row],[Kesto (min) /tapaaminen]]*Table_1[[#This Row],[Tapaamis-kerrat /osallistuja]]))</f>
        <v>0</v>
      </c>
      <c r="T143" s="394" t="str">
        <f>IF(Table_1[[#This Row],[SISÄLLÖN NIMI]]="","",IF(Table_1[[#This Row],[Toteutuminen]]="Ei osallistujia",0,IF(Table_1[[#This Row],[Toteutuminen]]="Peruttu",0,1)))</f>
        <v/>
      </c>
      <c r="U143" s="395"/>
      <c r="V143" s="385"/>
      <c r="W143" s="413">
        <f>Table_1[[#This Row],[Kävijämäärä a) lapset]]+Table_1[[#This Row],[Kävijämäärä b) aikuiset]]</f>
        <v>0</v>
      </c>
      <c r="X143" s="413">
        <f>IF(Table_1[[#This Row],[Kokonaiskävijämäärä]]&lt;1,0,Table_1[[#This Row],[Kävijämäärä a) lapset]]*Table_1[[#This Row],[Tapaamis-kerrat /osallistuja]])</f>
        <v>0</v>
      </c>
      <c r="Y143" s="413">
        <f>IF(Table_1[[#This Row],[Kokonaiskävijämäärä]]&lt;1,0,Table_1[[#This Row],[Kävijämäärä b) aikuiset]]*Table_1[[#This Row],[Tapaamis-kerrat /osallistuja]])</f>
        <v>0</v>
      </c>
      <c r="Z143" s="413">
        <f>IF(Table_1[[#This Row],[Kokonaiskävijämäärä]]&lt;1,0,Table_1[[#This Row],[Kokonaiskävijämäärä]]*Table_1[[#This Row],[Tapaamis-kerrat /osallistuja]])</f>
        <v>0</v>
      </c>
      <c r="AA143" s="390" t="s">
        <v>54</v>
      </c>
      <c r="AB143" s="396"/>
      <c r="AC143" s="397"/>
      <c r="AD143" s="398" t="s">
        <v>54</v>
      </c>
      <c r="AE143" s="399" t="s">
        <v>54</v>
      </c>
      <c r="AF143" s="400" t="s">
        <v>54</v>
      </c>
      <c r="AG143" s="400" t="s">
        <v>54</v>
      </c>
      <c r="AH143" s="401" t="s">
        <v>53</v>
      </c>
      <c r="AI143" s="402" t="s">
        <v>54</v>
      </c>
      <c r="AJ143" s="402" t="s">
        <v>54</v>
      </c>
      <c r="AK143" s="402" t="s">
        <v>54</v>
      </c>
      <c r="AL143" s="403" t="s">
        <v>54</v>
      </c>
      <c r="AM143" s="404" t="s">
        <v>54</v>
      </c>
    </row>
    <row r="144" spans="1:39" ht="15.75" customHeight="1" x14ac:dyDescent="0.3">
      <c r="A144" s="382"/>
      <c r="B144" s="383"/>
      <c r="C144" s="384" t="s">
        <v>40</v>
      </c>
      <c r="D144" s="385" t="str">
        <f>IF(Table_1[[#This Row],[SISÄLLÖN NIMI]]="","",1)</f>
        <v/>
      </c>
      <c r="E144" s="386"/>
      <c r="F144" s="386"/>
      <c r="G144" s="384" t="s">
        <v>54</v>
      </c>
      <c r="H144" s="387" t="s">
        <v>54</v>
      </c>
      <c r="I144" s="388" t="s">
        <v>54</v>
      </c>
      <c r="J144" s="389" t="s">
        <v>44</v>
      </c>
      <c r="K144" s="387" t="s">
        <v>54</v>
      </c>
      <c r="L144" s="390" t="s">
        <v>54</v>
      </c>
      <c r="M144" s="383"/>
      <c r="N144" s="391" t="s">
        <v>54</v>
      </c>
      <c r="O144" s="392"/>
      <c r="P144" s="383"/>
      <c r="Q144" s="383"/>
      <c r="R144" s="393"/>
      <c r="S144" s="417">
        <f>IF(Table_1[[#This Row],[Kesto (min) /tapaaminen]]&lt;1,0,(Table_1[[#This Row],[Sisältöjen määrä 
]]*Table_1[[#This Row],[Kesto (min) /tapaaminen]]*Table_1[[#This Row],[Tapaamis-kerrat /osallistuja]]))</f>
        <v>0</v>
      </c>
      <c r="T144" s="394" t="str">
        <f>IF(Table_1[[#This Row],[SISÄLLÖN NIMI]]="","",IF(Table_1[[#This Row],[Toteutuminen]]="Ei osallistujia",0,IF(Table_1[[#This Row],[Toteutuminen]]="Peruttu",0,1)))</f>
        <v/>
      </c>
      <c r="U144" s="395"/>
      <c r="V144" s="385"/>
      <c r="W144" s="413">
        <f>Table_1[[#This Row],[Kävijämäärä a) lapset]]+Table_1[[#This Row],[Kävijämäärä b) aikuiset]]</f>
        <v>0</v>
      </c>
      <c r="X144" s="413">
        <f>IF(Table_1[[#This Row],[Kokonaiskävijämäärä]]&lt;1,0,Table_1[[#This Row],[Kävijämäärä a) lapset]]*Table_1[[#This Row],[Tapaamis-kerrat /osallistuja]])</f>
        <v>0</v>
      </c>
      <c r="Y144" s="413">
        <f>IF(Table_1[[#This Row],[Kokonaiskävijämäärä]]&lt;1,0,Table_1[[#This Row],[Kävijämäärä b) aikuiset]]*Table_1[[#This Row],[Tapaamis-kerrat /osallistuja]])</f>
        <v>0</v>
      </c>
      <c r="Z144" s="413">
        <f>IF(Table_1[[#This Row],[Kokonaiskävijämäärä]]&lt;1,0,Table_1[[#This Row],[Kokonaiskävijämäärä]]*Table_1[[#This Row],[Tapaamis-kerrat /osallistuja]])</f>
        <v>0</v>
      </c>
      <c r="AA144" s="390" t="s">
        <v>54</v>
      </c>
      <c r="AB144" s="396"/>
      <c r="AC144" s="397"/>
      <c r="AD144" s="398" t="s">
        <v>54</v>
      </c>
      <c r="AE144" s="399" t="s">
        <v>54</v>
      </c>
      <c r="AF144" s="400" t="s">
        <v>54</v>
      </c>
      <c r="AG144" s="400" t="s">
        <v>54</v>
      </c>
      <c r="AH144" s="401" t="s">
        <v>53</v>
      </c>
      <c r="AI144" s="402" t="s">
        <v>54</v>
      </c>
      <c r="AJ144" s="402" t="s">
        <v>54</v>
      </c>
      <c r="AK144" s="402" t="s">
        <v>54</v>
      </c>
      <c r="AL144" s="403" t="s">
        <v>54</v>
      </c>
      <c r="AM144" s="404" t="s">
        <v>54</v>
      </c>
    </row>
    <row r="145" spans="1:39" ht="15.75" customHeight="1" x14ac:dyDescent="0.3">
      <c r="A145" s="382"/>
      <c r="B145" s="383"/>
      <c r="C145" s="384" t="s">
        <v>40</v>
      </c>
      <c r="D145" s="385" t="str">
        <f>IF(Table_1[[#This Row],[SISÄLLÖN NIMI]]="","",1)</f>
        <v/>
      </c>
      <c r="E145" s="386"/>
      <c r="F145" s="386"/>
      <c r="G145" s="384" t="s">
        <v>54</v>
      </c>
      <c r="H145" s="387" t="s">
        <v>54</v>
      </c>
      <c r="I145" s="388" t="s">
        <v>54</v>
      </c>
      <c r="J145" s="389" t="s">
        <v>44</v>
      </c>
      <c r="K145" s="387" t="s">
        <v>54</v>
      </c>
      <c r="L145" s="390" t="s">
        <v>54</v>
      </c>
      <c r="M145" s="383"/>
      <c r="N145" s="391" t="s">
        <v>54</v>
      </c>
      <c r="O145" s="392"/>
      <c r="P145" s="383"/>
      <c r="Q145" s="383"/>
      <c r="R145" s="393"/>
      <c r="S145" s="417">
        <f>IF(Table_1[[#This Row],[Kesto (min) /tapaaminen]]&lt;1,0,(Table_1[[#This Row],[Sisältöjen määrä 
]]*Table_1[[#This Row],[Kesto (min) /tapaaminen]]*Table_1[[#This Row],[Tapaamis-kerrat /osallistuja]]))</f>
        <v>0</v>
      </c>
      <c r="T145" s="394" t="str">
        <f>IF(Table_1[[#This Row],[SISÄLLÖN NIMI]]="","",IF(Table_1[[#This Row],[Toteutuminen]]="Ei osallistujia",0,IF(Table_1[[#This Row],[Toteutuminen]]="Peruttu",0,1)))</f>
        <v/>
      </c>
      <c r="U145" s="395"/>
      <c r="V145" s="385"/>
      <c r="W145" s="413">
        <f>Table_1[[#This Row],[Kävijämäärä a) lapset]]+Table_1[[#This Row],[Kävijämäärä b) aikuiset]]</f>
        <v>0</v>
      </c>
      <c r="X145" s="413">
        <f>IF(Table_1[[#This Row],[Kokonaiskävijämäärä]]&lt;1,0,Table_1[[#This Row],[Kävijämäärä a) lapset]]*Table_1[[#This Row],[Tapaamis-kerrat /osallistuja]])</f>
        <v>0</v>
      </c>
      <c r="Y145" s="413">
        <f>IF(Table_1[[#This Row],[Kokonaiskävijämäärä]]&lt;1,0,Table_1[[#This Row],[Kävijämäärä b) aikuiset]]*Table_1[[#This Row],[Tapaamis-kerrat /osallistuja]])</f>
        <v>0</v>
      </c>
      <c r="Z145" s="413">
        <f>IF(Table_1[[#This Row],[Kokonaiskävijämäärä]]&lt;1,0,Table_1[[#This Row],[Kokonaiskävijämäärä]]*Table_1[[#This Row],[Tapaamis-kerrat /osallistuja]])</f>
        <v>0</v>
      </c>
      <c r="AA145" s="390" t="s">
        <v>54</v>
      </c>
      <c r="AB145" s="396"/>
      <c r="AC145" s="397"/>
      <c r="AD145" s="398" t="s">
        <v>54</v>
      </c>
      <c r="AE145" s="399" t="s">
        <v>54</v>
      </c>
      <c r="AF145" s="400" t="s">
        <v>54</v>
      </c>
      <c r="AG145" s="400" t="s">
        <v>54</v>
      </c>
      <c r="AH145" s="401" t="s">
        <v>53</v>
      </c>
      <c r="AI145" s="402" t="s">
        <v>54</v>
      </c>
      <c r="AJ145" s="402" t="s">
        <v>54</v>
      </c>
      <c r="AK145" s="402" t="s">
        <v>54</v>
      </c>
      <c r="AL145" s="403" t="s">
        <v>54</v>
      </c>
      <c r="AM145" s="404" t="s">
        <v>54</v>
      </c>
    </row>
    <row r="146" spans="1:39" ht="15.75" customHeight="1" x14ac:dyDescent="0.3">
      <c r="A146" s="382"/>
      <c r="B146" s="383"/>
      <c r="C146" s="384" t="s">
        <v>40</v>
      </c>
      <c r="D146" s="385" t="str">
        <f>IF(Table_1[[#This Row],[SISÄLLÖN NIMI]]="","",1)</f>
        <v/>
      </c>
      <c r="E146" s="386"/>
      <c r="F146" s="386"/>
      <c r="G146" s="384" t="s">
        <v>54</v>
      </c>
      <c r="H146" s="387" t="s">
        <v>54</v>
      </c>
      <c r="I146" s="388" t="s">
        <v>54</v>
      </c>
      <c r="J146" s="389" t="s">
        <v>44</v>
      </c>
      <c r="K146" s="387" t="s">
        <v>54</v>
      </c>
      <c r="L146" s="390" t="s">
        <v>54</v>
      </c>
      <c r="M146" s="383"/>
      <c r="N146" s="391" t="s">
        <v>54</v>
      </c>
      <c r="O146" s="392"/>
      <c r="P146" s="383"/>
      <c r="Q146" s="383"/>
      <c r="R146" s="393"/>
      <c r="S146" s="417">
        <f>IF(Table_1[[#This Row],[Kesto (min) /tapaaminen]]&lt;1,0,(Table_1[[#This Row],[Sisältöjen määrä 
]]*Table_1[[#This Row],[Kesto (min) /tapaaminen]]*Table_1[[#This Row],[Tapaamis-kerrat /osallistuja]]))</f>
        <v>0</v>
      </c>
      <c r="T146" s="394" t="str">
        <f>IF(Table_1[[#This Row],[SISÄLLÖN NIMI]]="","",IF(Table_1[[#This Row],[Toteutuminen]]="Ei osallistujia",0,IF(Table_1[[#This Row],[Toteutuminen]]="Peruttu",0,1)))</f>
        <v/>
      </c>
      <c r="U146" s="395"/>
      <c r="V146" s="385"/>
      <c r="W146" s="413">
        <f>Table_1[[#This Row],[Kävijämäärä a) lapset]]+Table_1[[#This Row],[Kävijämäärä b) aikuiset]]</f>
        <v>0</v>
      </c>
      <c r="X146" s="413">
        <f>IF(Table_1[[#This Row],[Kokonaiskävijämäärä]]&lt;1,0,Table_1[[#This Row],[Kävijämäärä a) lapset]]*Table_1[[#This Row],[Tapaamis-kerrat /osallistuja]])</f>
        <v>0</v>
      </c>
      <c r="Y146" s="413">
        <f>IF(Table_1[[#This Row],[Kokonaiskävijämäärä]]&lt;1,0,Table_1[[#This Row],[Kävijämäärä b) aikuiset]]*Table_1[[#This Row],[Tapaamis-kerrat /osallistuja]])</f>
        <v>0</v>
      </c>
      <c r="Z146" s="413">
        <f>IF(Table_1[[#This Row],[Kokonaiskävijämäärä]]&lt;1,0,Table_1[[#This Row],[Kokonaiskävijämäärä]]*Table_1[[#This Row],[Tapaamis-kerrat /osallistuja]])</f>
        <v>0</v>
      </c>
      <c r="AA146" s="390" t="s">
        <v>54</v>
      </c>
      <c r="AB146" s="396"/>
      <c r="AC146" s="397"/>
      <c r="AD146" s="398" t="s">
        <v>54</v>
      </c>
      <c r="AE146" s="399" t="s">
        <v>54</v>
      </c>
      <c r="AF146" s="400" t="s">
        <v>54</v>
      </c>
      <c r="AG146" s="400" t="s">
        <v>54</v>
      </c>
      <c r="AH146" s="401" t="s">
        <v>53</v>
      </c>
      <c r="AI146" s="402" t="s">
        <v>54</v>
      </c>
      <c r="AJ146" s="402" t="s">
        <v>54</v>
      </c>
      <c r="AK146" s="402" t="s">
        <v>54</v>
      </c>
      <c r="AL146" s="403" t="s">
        <v>54</v>
      </c>
      <c r="AM146" s="404" t="s">
        <v>54</v>
      </c>
    </row>
    <row r="147" spans="1:39" ht="15.75" customHeight="1" x14ac:dyDescent="0.3">
      <c r="A147" s="382"/>
      <c r="B147" s="383"/>
      <c r="C147" s="384" t="s">
        <v>40</v>
      </c>
      <c r="D147" s="385" t="str">
        <f>IF(Table_1[[#This Row],[SISÄLLÖN NIMI]]="","",1)</f>
        <v/>
      </c>
      <c r="E147" s="386"/>
      <c r="F147" s="386"/>
      <c r="G147" s="384" t="s">
        <v>54</v>
      </c>
      <c r="H147" s="387" t="s">
        <v>54</v>
      </c>
      <c r="I147" s="388" t="s">
        <v>54</v>
      </c>
      <c r="J147" s="389" t="s">
        <v>44</v>
      </c>
      <c r="K147" s="387" t="s">
        <v>54</v>
      </c>
      <c r="L147" s="390" t="s">
        <v>54</v>
      </c>
      <c r="M147" s="383"/>
      <c r="N147" s="391" t="s">
        <v>54</v>
      </c>
      <c r="O147" s="392"/>
      <c r="P147" s="383"/>
      <c r="Q147" s="383"/>
      <c r="R147" s="393"/>
      <c r="S147" s="417">
        <f>IF(Table_1[[#This Row],[Kesto (min) /tapaaminen]]&lt;1,0,(Table_1[[#This Row],[Sisältöjen määrä 
]]*Table_1[[#This Row],[Kesto (min) /tapaaminen]]*Table_1[[#This Row],[Tapaamis-kerrat /osallistuja]]))</f>
        <v>0</v>
      </c>
      <c r="T147" s="394" t="str">
        <f>IF(Table_1[[#This Row],[SISÄLLÖN NIMI]]="","",IF(Table_1[[#This Row],[Toteutuminen]]="Ei osallistujia",0,IF(Table_1[[#This Row],[Toteutuminen]]="Peruttu",0,1)))</f>
        <v/>
      </c>
      <c r="U147" s="395"/>
      <c r="V147" s="385"/>
      <c r="W147" s="413">
        <f>Table_1[[#This Row],[Kävijämäärä a) lapset]]+Table_1[[#This Row],[Kävijämäärä b) aikuiset]]</f>
        <v>0</v>
      </c>
      <c r="X147" s="413">
        <f>IF(Table_1[[#This Row],[Kokonaiskävijämäärä]]&lt;1,0,Table_1[[#This Row],[Kävijämäärä a) lapset]]*Table_1[[#This Row],[Tapaamis-kerrat /osallistuja]])</f>
        <v>0</v>
      </c>
      <c r="Y147" s="413">
        <f>IF(Table_1[[#This Row],[Kokonaiskävijämäärä]]&lt;1,0,Table_1[[#This Row],[Kävijämäärä b) aikuiset]]*Table_1[[#This Row],[Tapaamis-kerrat /osallistuja]])</f>
        <v>0</v>
      </c>
      <c r="Z147" s="413">
        <f>IF(Table_1[[#This Row],[Kokonaiskävijämäärä]]&lt;1,0,Table_1[[#This Row],[Kokonaiskävijämäärä]]*Table_1[[#This Row],[Tapaamis-kerrat /osallistuja]])</f>
        <v>0</v>
      </c>
      <c r="AA147" s="390" t="s">
        <v>54</v>
      </c>
      <c r="AB147" s="396"/>
      <c r="AC147" s="397"/>
      <c r="AD147" s="398" t="s">
        <v>54</v>
      </c>
      <c r="AE147" s="399" t="s">
        <v>54</v>
      </c>
      <c r="AF147" s="400" t="s">
        <v>54</v>
      </c>
      <c r="AG147" s="400" t="s">
        <v>54</v>
      </c>
      <c r="AH147" s="401" t="s">
        <v>53</v>
      </c>
      <c r="AI147" s="402" t="s">
        <v>54</v>
      </c>
      <c r="AJ147" s="402" t="s">
        <v>54</v>
      </c>
      <c r="AK147" s="402" t="s">
        <v>54</v>
      </c>
      <c r="AL147" s="403" t="s">
        <v>54</v>
      </c>
      <c r="AM147" s="404" t="s">
        <v>54</v>
      </c>
    </row>
    <row r="148" spans="1:39" ht="15.75" customHeight="1" x14ac:dyDescent="0.3">
      <c r="A148" s="382"/>
      <c r="B148" s="383"/>
      <c r="C148" s="384" t="s">
        <v>40</v>
      </c>
      <c r="D148" s="385" t="str">
        <f>IF(Table_1[[#This Row],[SISÄLLÖN NIMI]]="","",1)</f>
        <v/>
      </c>
      <c r="E148" s="386"/>
      <c r="F148" s="386"/>
      <c r="G148" s="384" t="s">
        <v>54</v>
      </c>
      <c r="H148" s="387" t="s">
        <v>54</v>
      </c>
      <c r="I148" s="388" t="s">
        <v>54</v>
      </c>
      <c r="J148" s="389" t="s">
        <v>44</v>
      </c>
      <c r="K148" s="387" t="s">
        <v>54</v>
      </c>
      <c r="L148" s="390" t="s">
        <v>54</v>
      </c>
      <c r="M148" s="383"/>
      <c r="N148" s="391" t="s">
        <v>54</v>
      </c>
      <c r="O148" s="392"/>
      <c r="P148" s="383"/>
      <c r="Q148" s="383"/>
      <c r="R148" s="393"/>
      <c r="S148" s="417">
        <f>IF(Table_1[[#This Row],[Kesto (min) /tapaaminen]]&lt;1,0,(Table_1[[#This Row],[Sisältöjen määrä 
]]*Table_1[[#This Row],[Kesto (min) /tapaaminen]]*Table_1[[#This Row],[Tapaamis-kerrat /osallistuja]]))</f>
        <v>0</v>
      </c>
      <c r="T148" s="394" t="str">
        <f>IF(Table_1[[#This Row],[SISÄLLÖN NIMI]]="","",IF(Table_1[[#This Row],[Toteutuminen]]="Ei osallistujia",0,IF(Table_1[[#This Row],[Toteutuminen]]="Peruttu",0,1)))</f>
        <v/>
      </c>
      <c r="U148" s="395"/>
      <c r="V148" s="385"/>
      <c r="W148" s="413">
        <f>Table_1[[#This Row],[Kävijämäärä a) lapset]]+Table_1[[#This Row],[Kävijämäärä b) aikuiset]]</f>
        <v>0</v>
      </c>
      <c r="X148" s="413">
        <f>IF(Table_1[[#This Row],[Kokonaiskävijämäärä]]&lt;1,0,Table_1[[#This Row],[Kävijämäärä a) lapset]]*Table_1[[#This Row],[Tapaamis-kerrat /osallistuja]])</f>
        <v>0</v>
      </c>
      <c r="Y148" s="413">
        <f>IF(Table_1[[#This Row],[Kokonaiskävijämäärä]]&lt;1,0,Table_1[[#This Row],[Kävijämäärä b) aikuiset]]*Table_1[[#This Row],[Tapaamis-kerrat /osallistuja]])</f>
        <v>0</v>
      </c>
      <c r="Z148" s="413">
        <f>IF(Table_1[[#This Row],[Kokonaiskävijämäärä]]&lt;1,0,Table_1[[#This Row],[Kokonaiskävijämäärä]]*Table_1[[#This Row],[Tapaamis-kerrat /osallistuja]])</f>
        <v>0</v>
      </c>
      <c r="AA148" s="390" t="s">
        <v>54</v>
      </c>
      <c r="AB148" s="396"/>
      <c r="AC148" s="397"/>
      <c r="AD148" s="398" t="s">
        <v>54</v>
      </c>
      <c r="AE148" s="399" t="s">
        <v>54</v>
      </c>
      <c r="AF148" s="400" t="s">
        <v>54</v>
      </c>
      <c r="AG148" s="400" t="s">
        <v>54</v>
      </c>
      <c r="AH148" s="401" t="s">
        <v>53</v>
      </c>
      <c r="AI148" s="402" t="s">
        <v>54</v>
      </c>
      <c r="AJ148" s="402" t="s">
        <v>54</v>
      </c>
      <c r="AK148" s="402" t="s">
        <v>54</v>
      </c>
      <c r="AL148" s="403" t="s">
        <v>54</v>
      </c>
      <c r="AM148" s="404" t="s">
        <v>54</v>
      </c>
    </row>
    <row r="149" spans="1:39" ht="15.75" customHeight="1" x14ac:dyDescent="0.3">
      <c r="A149" s="382"/>
      <c r="B149" s="383"/>
      <c r="C149" s="384" t="s">
        <v>40</v>
      </c>
      <c r="D149" s="385" t="str">
        <f>IF(Table_1[[#This Row],[SISÄLLÖN NIMI]]="","",1)</f>
        <v/>
      </c>
      <c r="E149" s="386"/>
      <c r="F149" s="386"/>
      <c r="G149" s="384" t="s">
        <v>54</v>
      </c>
      <c r="H149" s="387" t="s">
        <v>54</v>
      </c>
      <c r="I149" s="388" t="s">
        <v>54</v>
      </c>
      <c r="J149" s="389" t="s">
        <v>44</v>
      </c>
      <c r="K149" s="387" t="s">
        <v>54</v>
      </c>
      <c r="L149" s="390" t="s">
        <v>54</v>
      </c>
      <c r="M149" s="383"/>
      <c r="N149" s="391" t="s">
        <v>54</v>
      </c>
      <c r="O149" s="392"/>
      <c r="P149" s="383"/>
      <c r="Q149" s="383"/>
      <c r="R149" s="393"/>
      <c r="S149" s="417">
        <f>IF(Table_1[[#This Row],[Kesto (min) /tapaaminen]]&lt;1,0,(Table_1[[#This Row],[Sisältöjen määrä 
]]*Table_1[[#This Row],[Kesto (min) /tapaaminen]]*Table_1[[#This Row],[Tapaamis-kerrat /osallistuja]]))</f>
        <v>0</v>
      </c>
      <c r="T149" s="394" t="str">
        <f>IF(Table_1[[#This Row],[SISÄLLÖN NIMI]]="","",IF(Table_1[[#This Row],[Toteutuminen]]="Ei osallistujia",0,IF(Table_1[[#This Row],[Toteutuminen]]="Peruttu",0,1)))</f>
        <v/>
      </c>
      <c r="U149" s="395"/>
      <c r="V149" s="385"/>
      <c r="W149" s="413">
        <f>Table_1[[#This Row],[Kävijämäärä a) lapset]]+Table_1[[#This Row],[Kävijämäärä b) aikuiset]]</f>
        <v>0</v>
      </c>
      <c r="X149" s="413">
        <f>IF(Table_1[[#This Row],[Kokonaiskävijämäärä]]&lt;1,0,Table_1[[#This Row],[Kävijämäärä a) lapset]]*Table_1[[#This Row],[Tapaamis-kerrat /osallistuja]])</f>
        <v>0</v>
      </c>
      <c r="Y149" s="413">
        <f>IF(Table_1[[#This Row],[Kokonaiskävijämäärä]]&lt;1,0,Table_1[[#This Row],[Kävijämäärä b) aikuiset]]*Table_1[[#This Row],[Tapaamis-kerrat /osallistuja]])</f>
        <v>0</v>
      </c>
      <c r="Z149" s="413">
        <f>IF(Table_1[[#This Row],[Kokonaiskävijämäärä]]&lt;1,0,Table_1[[#This Row],[Kokonaiskävijämäärä]]*Table_1[[#This Row],[Tapaamis-kerrat /osallistuja]])</f>
        <v>0</v>
      </c>
      <c r="AA149" s="390" t="s">
        <v>54</v>
      </c>
      <c r="AB149" s="396"/>
      <c r="AC149" s="397"/>
      <c r="AD149" s="398" t="s">
        <v>54</v>
      </c>
      <c r="AE149" s="399" t="s">
        <v>54</v>
      </c>
      <c r="AF149" s="400" t="s">
        <v>54</v>
      </c>
      <c r="AG149" s="400" t="s">
        <v>54</v>
      </c>
      <c r="AH149" s="401" t="s">
        <v>53</v>
      </c>
      <c r="AI149" s="402" t="s">
        <v>54</v>
      </c>
      <c r="AJ149" s="402" t="s">
        <v>54</v>
      </c>
      <c r="AK149" s="402" t="s">
        <v>54</v>
      </c>
      <c r="AL149" s="403" t="s">
        <v>54</v>
      </c>
      <c r="AM149" s="404" t="s">
        <v>54</v>
      </c>
    </row>
    <row r="150" spans="1:39" ht="15.75" customHeight="1" x14ac:dyDescent="0.3">
      <c r="A150" s="382"/>
      <c r="B150" s="383"/>
      <c r="C150" s="384" t="s">
        <v>40</v>
      </c>
      <c r="D150" s="385" t="str">
        <f>IF(Table_1[[#This Row],[SISÄLLÖN NIMI]]="","",1)</f>
        <v/>
      </c>
      <c r="E150" s="386"/>
      <c r="F150" s="386"/>
      <c r="G150" s="384" t="s">
        <v>54</v>
      </c>
      <c r="H150" s="387" t="s">
        <v>54</v>
      </c>
      <c r="I150" s="388" t="s">
        <v>54</v>
      </c>
      <c r="J150" s="389" t="s">
        <v>44</v>
      </c>
      <c r="K150" s="387" t="s">
        <v>54</v>
      </c>
      <c r="L150" s="390" t="s">
        <v>54</v>
      </c>
      <c r="M150" s="383"/>
      <c r="N150" s="391" t="s">
        <v>54</v>
      </c>
      <c r="O150" s="392"/>
      <c r="P150" s="383"/>
      <c r="Q150" s="383"/>
      <c r="R150" s="393"/>
      <c r="S150" s="417">
        <f>IF(Table_1[[#This Row],[Kesto (min) /tapaaminen]]&lt;1,0,(Table_1[[#This Row],[Sisältöjen määrä 
]]*Table_1[[#This Row],[Kesto (min) /tapaaminen]]*Table_1[[#This Row],[Tapaamis-kerrat /osallistuja]]))</f>
        <v>0</v>
      </c>
      <c r="T150" s="394" t="str">
        <f>IF(Table_1[[#This Row],[SISÄLLÖN NIMI]]="","",IF(Table_1[[#This Row],[Toteutuminen]]="Ei osallistujia",0,IF(Table_1[[#This Row],[Toteutuminen]]="Peruttu",0,1)))</f>
        <v/>
      </c>
      <c r="U150" s="395"/>
      <c r="V150" s="385"/>
      <c r="W150" s="413">
        <f>Table_1[[#This Row],[Kävijämäärä a) lapset]]+Table_1[[#This Row],[Kävijämäärä b) aikuiset]]</f>
        <v>0</v>
      </c>
      <c r="X150" s="413">
        <f>IF(Table_1[[#This Row],[Kokonaiskävijämäärä]]&lt;1,0,Table_1[[#This Row],[Kävijämäärä a) lapset]]*Table_1[[#This Row],[Tapaamis-kerrat /osallistuja]])</f>
        <v>0</v>
      </c>
      <c r="Y150" s="413">
        <f>IF(Table_1[[#This Row],[Kokonaiskävijämäärä]]&lt;1,0,Table_1[[#This Row],[Kävijämäärä b) aikuiset]]*Table_1[[#This Row],[Tapaamis-kerrat /osallistuja]])</f>
        <v>0</v>
      </c>
      <c r="Z150" s="413">
        <f>IF(Table_1[[#This Row],[Kokonaiskävijämäärä]]&lt;1,0,Table_1[[#This Row],[Kokonaiskävijämäärä]]*Table_1[[#This Row],[Tapaamis-kerrat /osallistuja]])</f>
        <v>0</v>
      </c>
      <c r="AA150" s="390" t="s">
        <v>54</v>
      </c>
      <c r="AB150" s="396"/>
      <c r="AC150" s="397"/>
      <c r="AD150" s="398" t="s">
        <v>54</v>
      </c>
      <c r="AE150" s="399" t="s">
        <v>54</v>
      </c>
      <c r="AF150" s="400" t="s">
        <v>54</v>
      </c>
      <c r="AG150" s="400" t="s">
        <v>54</v>
      </c>
      <c r="AH150" s="401" t="s">
        <v>53</v>
      </c>
      <c r="AI150" s="402" t="s">
        <v>54</v>
      </c>
      <c r="AJ150" s="402" t="s">
        <v>54</v>
      </c>
      <c r="AK150" s="402" t="s">
        <v>54</v>
      </c>
      <c r="AL150" s="403" t="s">
        <v>54</v>
      </c>
      <c r="AM150" s="404" t="s">
        <v>54</v>
      </c>
    </row>
    <row r="151" spans="1:39" ht="15.75" customHeight="1" x14ac:dyDescent="0.3">
      <c r="A151" s="382"/>
      <c r="B151" s="383"/>
      <c r="C151" s="384" t="s">
        <v>40</v>
      </c>
      <c r="D151" s="385" t="str">
        <f>IF(Table_1[[#This Row],[SISÄLLÖN NIMI]]="","",1)</f>
        <v/>
      </c>
      <c r="E151" s="386"/>
      <c r="F151" s="386"/>
      <c r="G151" s="384" t="s">
        <v>54</v>
      </c>
      <c r="H151" s="387" t="s">
        <v>54</v>
      </c>
      <c r="I151" s="388" t="s">
        <v>54</v>
      </c>
      <c r="J151" s="389" t="s">
        <v>44</v>
      </c>
      <c r="K151" s="387" t="s">
        <v>54</v>
      </c>
      <c r="L151" s="390" t="s">
        <v>54</v>
      </c>
      <c r="M151" s="383"/>
      <c r="N151" s="391" t="s">
        <v>54</v>
      </c>
      <c r="O151" s="392"/>
      <c r="P151" s="383"/>
      <c r="Q151" s="383"/>
      <c r="R151" s="393"/>
      <c r="S151" s="417">
        <f>IF(Table_1[[#This Row],[Kesto (min) /tapaaminen]]&lt;1,0,(Table_1[[#This Row],[Sisältöjen määrä 
]]*Table_1[[#This Row],[Kesto (min) /tapaaminen]]*Table_1[[#This Row],[Tapaamis-kerrat /osallistuja]]))</f>
        <v>0</v>
      </c>
      <c r="T151" s="394" t="str">
        <f>IF(Table_1[[#This Row],[SISÄLLÖN NIMI]]="","",IF(Table_1[[#This Row],[Toteutuminen]]="Ei osallistujia",0,IF(Table_1[[#This Row],[Toteutuminen]]="Peruttu",0,1)))</f>
        <v/>
      </c>
      <c r="U151" s="395"/>
      <c r="V151" s="385"/>
      <c r="W151" s="413">
        <f>Table_1[[#This Row],[Kävijämäärä a) lapset]]+Table_1[[#This Row],[Kävijämäärä b) aikuiset]]</f>
        <v>0</v>
      </c>
      <c r="X151" s="413">
        <f>IF(Table_1[[#This Row],[Kokonaiskävijämäärä]]&lt;1,0,Table_1[[#This Row],[Kävijämäärä a) lapset]]*Table_1[[#This Row],[Tapaamis-kerrat /osallistuja]])</f>
        <v>0</v>
      </c>
      <c r="Y151" s="413">
        <f>IF(Table_1[[#This Row],[Kokonaiskävijämäärä]]&lt;1,0,Table_1[[#This Row],[Kävijämäärä b) aikuiset]]*Table_1[[#This Row],[Tapaamis-kerrat /osallistuja]])</f>
        <v>0</v>
      </c>
      <c r="Z151" s="413">
        <f>IF(Table_1[[#This Row],[Kokonaiskävijämäärä]]&lt;1,0,Table_1[[#This Row],[Kokonaiskävijämäärä]]*Table_1[[#This Row],[Tapaamis-kerrat /osallistuja]])</f>
        <v>0</v>
      </c>
      <c r="AA151" s="390" t="s">
        <v>54</v>
      </c>
      <c r="AB151" s="396"/>
      <c r="AC151" s="397"/>
      <c r="AD151" s="398" t="s">
        <v>54</v>
      </c>
      <c r="AE151" s="399" t="s">
        <v>54</v>
      </c>
      <c r="AF151" s="400" t="s">
        <v>54</v>
      </c>
      <c r="AG151" s="400" t="s">
        <v>54</v>
      </c>
      <c r="AH151" s="401" t="s">
        <v>53</v>
      </c>
      <c r="AI151" s="402" t="s">
        <v>54</v>
      </c>
      <c r="AJ151" s="402" t="s">
        <v>54</v>
      </c>
      <c r="AK151" s="402" t="s">
        <v>54</v>
      </c>
      <c r="AL151" s="403" t="s">
        <v>54</v>
      </c>
      <c r="AM151" s="404" t="s">
        <v>54</v>
      </c>
    </row>
    <row r="152" spans="1:39" ht="15.75" customHeight="1" x14ac:dyDescent="0.3">
      <c r="A152" s="382"/>
      <c r="B152" s="383"/>
      <c r="C152" s="384" t="s">
        <v>40</v>
      </c>
      <c r="D152" s="385" t="str">
        <f>IF(Table_1[[#This Row],[SISÄLLÖN NIMI]]="","",1)</f>
        <v/>
      </c>
      <c r="E152" s="386"/>
      <c r="F152" s="386"/>
      <c r="G152" s="384" t="s">
        <v>54</v>
      </c>
      <c r="H152" s="387" t="s">
        <v>54</v>
      </c>
      <c r="I152" s="388" t="s">
        <v>54</v>
      </c>
      <c r="J152" s="389" t="s">
        <v>44</v>
      </c>
      <c r="K152" s="387" t="s">
        <v>54</v>
      </c>
      <c r="L152" s="390" t="s">
        <v>54</v>
      </c>
      <c r="M152" s="383"/>
      <c r="N152" s="391" t="s">
        <v>54</v>
      </c>
      <c r="O152" s="392"/>
      <c r="P152" s="383"/>
      <c r="Q152" s="383"/>
      <c r="R152" s="393"/>
      <c r="S152" s="417">
        <f>IF(Table_1[[#This Row],[Kesto (min) /tapaaminen]]&lt;1,0,(Table_1[[#This Row],[Sisältöjen määrä 
]]*Table_1[[#This Row],[Kesto (min) /tapaaminen]]*Table_1[[#This Row],[Tapaamis-kerrat /osallistuja]]))</f>
        <v>0</v>
      </c>
      <c r="T152" s="394" t="str">
        <f>IF(Table_1[[#This Row],[SISÄLLÖN NIMI]]="","",IF(Table_1[[#This Row],[Toteutuminen]]="Ei osallistujia",0,IF(Table_1[[#This Row],[Toteutuminen]]="Peruttu",0,1)))</f>
        <v/>
      </c>
      <c r="U152" s="395"/>
      <c r="V152" s="385"/>
      <c r="W152" s="413">
        <f>Table_1[[#This Row],[Kävijämäärä a) lapset]]+Table_1[[#This Row],[Kävijämäärä b) aikuiset]]</f>
        <v>0</v>
      </c>
      <c r="X152" s="413">
        <f>IF(Table_1[[#This Row],[Kokonaiskävijämäärä]]&lt;1,0,Table_1[[#This Row],[Kävijämäärä a) lapset]]*Table_1[[#This Row],[Tapaamis-kerrat /osallistuja]])</f>
        <v>0</v>
      </c>
      <c r="Y152" s="413">
        <f>IF(Table_1[[#This Row],[Kokonaiskävijämäärä]]&lt;1,0,Table_1[[#This Row],[Kävijämäärä b) aikuiset]]*Table_1[[#This Row],[Tapaamis-kerrat /osallistuja]])</f>
        <v>0</v>
      </c>
      <c r="Z152" s="413">
        <f>IF(Table_1[[#This Row],[Kokonaiskävijämäärä]]&lt;1,0,Table_1[[#This Row],[Kokonaiskävijämäärä]]*Table_1[[#This Row],[Tapaamis-kerrat /osallistuja]])</f>
        <v>0</v>
      </c>
      <c r="AA152" s="390" t="s">
        <v>54</v>
      </c>
      <c r="AB152" s="396"/>
      <c r="AC152" s="397"/>
      <c r="AD152" s="398" t="s">
        <v>54</v>
      </c>
      <c r="AE152" s="399" t="s">
        <v>54</v>
      </c>
      <c r="AF152" s="400" t="s">
        <v>54</v>
      </c>
      <c r="AG152" s="400" t="s">
        <v>54</v>
      </c>
      <c r="AH152" s="401" t="s">
        <v>53</v>
      </c>
      <c r="AI152" s="402" t="s">
        <v>54</v>
      </c>
      <c r="AJ152" s="402" t="s">
        <v>54</v>
      </c>
      <c r="AK152" s="402" t="s">
        <v>54</v>
      </c>
      <c r="AL152" s="403" t="s">
        <v>54</v>
      </c>
      <c r="AM152" s="404" t="s">
        <v>54</v>
      </c>
    </row>
    <row r="153" spans="1:39" ht="15.75" customHeight="1" x14ac:dyDescent="0.3">
      <c r="A153" s="382"/>
      <c r="B153" s="383"/>
      <c r="C153" s="384" t="s">
        <v>40</v>
      </c>
      <c r="D153" s="385" t="str">
        <f>IF(Table_1[[#This Row],[SISÄLLÖN NIMI]]="","",1)</f>
        <v/>
      </c>
      <c r="E153" s="386"/>
      <c r="F153" s="386"/>
      <c r="G153" s="384" t="s">
        <v>54</v>
      </c>
      <c r="H153" s="387" t="s">
        <v>54</v>
      </c>
      <c r="I153" s="388" t="s">
        <v>54</v>
      </c>
      <c r="J153" s="389" t="s">
        <v>44</v>
      </c>
      <c r="K153" s="387" t="s">
        <v>54</v>
      </c>
      <c r="L153" s="390" t="s">
        <v>54</v>
      </c>
      <c r="M153" s="383"/>
      <c r="N153" s="391" t="s">
        <v>54</v>
      </c>
      <c r="O153" s="392"/>
      <c r="P153" s="383"/>
      <c r="Q153" s="383"/>
      <c r="R153" s="393"/>
      <c r="S153" s="417">
        <f>IF(Table_1[[#This Row],[Kesto (min) /tapaaminen]]&lt;1,0,(Table_1[[#This Row],[Sisältöjen määrä 
]]*Table_1[[#This Row],[Kesto (min) /tapaaminen]]*Table_1[[#This Row],[Tapaamis-kerrat /osallistuja]]))</f>
        <v>0</v>
      </c>
      <c r="T153" s="394" t="str">
        <f>IF(Table_1[[#This Row],[SISÄLLÖN NIMI]]="","",IF(Table_1[[#This Row],[Toteutuminen]]="Ei osallistujia",0,IF(Table_1[[#This Row],[Toteutuminen]]="Peruttu",0,1)))</f>
        <v/>
      </c>
      <c r="U153" s="395"/>
      <c r="V153" s="385"/>
      <c r="W153" s="413">
        <f>Table_1[[#This Row],[Kävijämäärä a) lapset]]+Table_1[[#This Row],[Kävijämäärä b) aikuiset]]</f>
        <v>0</v>
      </c>
      <c r="X153" s="413">
        <f>IF(Table_1[[#This Row],[Kokonaiskävijämäärä]]&lt;1,0,Table_1[[#This Row],[Kävijämäärä a) lapset]]*Table_1[[#This Row],[Tapaamis-kerrat /osallistuja]])</f>
        <v>0</v>
      </c>
      <c r="Y153" s="413">
        <f>IF(Table_1[[#This Row],[Kokonaiskävijämäärä]]&lt;1,0,Table_1[[#This Row],[Kävijämäärä b) aikuiset]]*Table_1[[#This Row],[Tapaamis-kerrat /osallistuja]])</f>
        <v>0</v>
      </c>
      <c r="Z153" s="413">
        <f>IF(Table_1[[#This Row],[Kokonaiskävijämäärä]]&lt;1,0,Table_1[[#This Row],[Kokonaiskävijämäärä]]*Table_1[[#This Row],[Tapaamis-kerrat /osallistuja]])</f>
        <v>0</v>
      </c>
      <c r="AA153" s="390" t="s">
        <v>54</v>
      </c>
      <c r="AB153" s="396"/>
      <c r="AC153" s="397"/>
      <c r="AD153" s="398" t="s">
        <v>54</v>
      </c>
      <c r="AE153" s="399" t="s">
        <v>54</v>
      </c>
      <c r="AF153" s="400" t="s">
        <v>54</v>
      </c>
      <c r="AG153" s="400" t="s">
        <v>54</v>
      </c>
      <c r="AH153" s="401" t="s">
        <v>53</v>
      </c>
      <c r="AI153" s="402" t="s">
        <v>54</v>
      </c>
      <c r="AJ153" s="402" t="s">
        <v>54</v>
      </c>
      <c r="AK153" s="402" t="s">
        <v>54</v>
      </c>
      <c r="AL153" s="403" t="s">
        <v>54</v>
      </c>
      <c r="AM153" s="404" t="s">
        <v>54</v>
      </c>
    </row>
    <row r="154" spans="1:39" ht="15.75" customHeight="1" x14ac:dyDescent="0.3">
      <c r="A154" s="382"/>
      <c r="B154" s="383"/>
      <c r="C154" s="384" t="s">
        <v>40</v>
      </c>
      <c r="D154" s="385" t="str">
        <f>IF(Table_1[[#This Row],[SISÄLLÖN NIMI]]="","",1)</f>
        <v/>
      </c>
      <c r="E154" s="386"/>
      <c r="F154" s="386"/>
      <c r="G154" s="384" t="s">
        <v>54</v>
      </c>
      <c r="H154" s="387" t="s">
        <v>54</v>
      </c>
      <c r="I154" s="388" t="s">
        <v>54</v>
      </c>
      <c r="J154" s="389" t="s">
        <v>44</v>
      </c>
      <c r="K154" s="387" t="s">
        <v>54</v>
      </c>
      <c r="L154" s="390" t="s">
        <v>54</v>
      </c>
      <c r="M154" s="383"/>
      <c r="N154" s="391" t="s">
        <v>54</v>
      </c>
      <c r="O154" s="392"/>
      <c r="P154" s="383"/>
      <c r="Q154" s="383"/>
      <c r="R154" s="393"/>
      <c r="S154" s="417">
        <f>IF(Table_1[[#This Row],[Kesto (min) /tapaaminen]]&lt;1,0,(Table_1[[#This Row],[Sisältöjen määrä 
]]*Table_1[[#This Row],[Kesto (min) /tapaaminen]]*Table_1[[#This Row],[Tapaamis-kerrat /osallistuja]]))</f>
        <v>0</v>
      </c>
      <c r="T154" s="394" t="str">
        <f>IF(Table_1[[#This Row],[SISÄLLÖN NIMI]]="","",IF(Table_1[[#This Row],[Toteutuminen]]="Ei osallistujia",0,IF(Table_1[[#This Row],[Toteutuminen]]="Peruttu",0,1)))</f>
        <v/>
      </c>
      <c r="U154" s="395"/>
      <c r="V154" s="385"/>
      <c r="W154" s="413">
        <f>Table_1[[#This Row],[Kävijämäärä a) lapset]]+Table_1[[#This Row],[Kävijämäärä b) aikuiset]]</f>
        <v>0</v>
      </c>
      <c r="X154" s="413">
        <f>IF(Table_1[[#This Row],[Kokonaiskävijämäärä]]&lt;1,0,Table_1[[#This Row],[Kävijämäärä a) lapset]]*Table_1[[#This Row],[Tapaamis-kerrat /osallistuja]])</f>
        <v>0</v>
      </c>
      <c r="Y154" s="413">
        <f>IF(Table_1[[#This Row],[Kokonaiskävijämäärä]]&lt;1,0,Table_1[[#This Row],[Kävijämäärä b) aikuiset]]*Table_1[[#This Row],[Tapaamis-kerrat /osallistuja]])</f>
        <v>0</v>
      </c>
      <c r="Z154" s="413">
        <f>IF(Table_1[[#This Row],[Kokonaiskävijämäärä]]&lt;1,0,Table_1[[#This Row],[Kokonaiskävijämäärä]]*Table_1[[#This Row],[Tapaamis-kerrat /osallistuja]])</f>
        <v>0</v>
      </c>
      <c r="AA154" s="390" t="s">
        <v>54</v>
      </c>
      <c r="AB154" s="396"/>
      <c r="AC154" s="397"/>
      <c r="AD154" s="398" t="s">
        <v>54</v>
      </c>
      <c r="AE154" s="399" t="s">
        <v>54</v>
      </c>
      <c r="AF154" s="400" t="s">
        <v>54</v>
      </c>
      <c r="AG154" s="400" t="s">
        <v>54</v>
      </c>
      <c r="AH154" s="401" t="s">
        <v>53</v>
      </c>
      <c r="AI154" s="402" t="s">
        <v>54</v>
      </c>
      <c r="AJ154" s="402" t="s">
        <v>54</v>
      </c>
      <c r="AK154" s="402" t="s">
        <v>54</v>
      </c>
      <c r="AL154" s="403" t="s">
        <v>54</v>
      </c>
      <c r="AM154" s="404" t="s">
        <v>54</v>
      </c>
    </row>
    <row r="155" spans="1:39" ht="15.75" customHeight="1" x14ac:dyDescent="0.3">
      <c r="A155" s="382"/>
      <c r="B155" s="383"/>
      <c r="C155" s="384" t="s">
        <v>40</v>
      </c>
      <c r="D155" s="385" t="str">
        <f>IF(Table_1[[#This Row],[SISÄLLÖN NIMI]]="","",1)</f>
        <v/>
      </c>
      <c r="E155" s="386"/>
      <c r="F155" s="386"/>
      <c r="G155" s="384" t="s">
        <v>54</v>
      </c>
      <c r="H155" s="387" t="s">
        <v>54</v>
      </c>
      <c r="I155" s="388" t="s">
        <v>54</v>
      </c>
      <c r="J155" s="389" t="s">
        <v>44</v>
      </c>
      <c r="K155" s="387" t="s">
        <v>54</v>
      </c>
      <c r="L155" s="390" t="s">
        <v>54</v>
      </c>
      <c r="M155" s="383"/>
      <c r="N155" s="391" t="s">
        <v>54</v>
      </c>
      <c r="O155" s="392"/>
      <c r="P155" s="383"/>
      <c r="Q155" s="383"/>
      <c r="R155" s="393"/>
      <c r="S155" s="417">
        <f>IF(Table_1[[#This Row],[Kesto (min) /tapaaminen]]&lt;1,0,(Table_1[[#This Row],[Sisältöjen määrä 
]]*Table_1[[#This Row],[Kesto (min) /tapaaminen]]*Table_1[[#This Row],[Tapaamis-kerrat /osallistuja]]))</f>
        <v>0</v>
      </c>
      <c r="T155" s="394" t="str">
        <f>IF(Table_1[[#This Row],[SISÄLLÖN NIMI]]="","",IF(Table_1[[#This Row],[Toteutuminen]]="Ei osallistujia",0,IF(Table_1[[#This Row],[Toteutuminen]]="Peruttu",0,1)))</f>
        <v/>
      </c>
      <c r="U155" s="395"/>
      <c r="V155" s="385"/>
      <c r="W155" s="413">
        <f>Table_1[[#This Row],[Kävijämäärä a) lapset]]+Table_1[[#This Row],[Kävijämäärä b) aikuiset]]</f>
        <v>0</v>
      </c>
      <c r="X155" s="413">
        <f>IF(Table_1[[#This Row],[Kokonaiskävijämäärä]]&lt;1,0,Table_1[[#This Row],[Kävijämäärä a) lapset]]*Table_1[[#This Row],[Tapaamis-kerrat /osallistuja]])</f>
        <v>0</v>
      </c>
      <c r="Y155" s="413">
        <f>IF(Table_1[[#This Row],[Kokonaiskävijämäärä]]&lt;1,0,Table_1[[#This Row],[Kävijämäärä b) aikuiset]]*Table_1[[#This Row],[Tapaamis-kerrat /osallistuja]])</f>
        <v>0</v>
      </c>
      <c r="Z155" s="413">
        <f>IF(Table_1[[#This Row],[Kokonaiskävijämäärä]]&lt;1,0,Table_1[[#This Row],[Kokonaiskävijämäärä]]*Table_1[[#This Row],[Tapaamis-kerrat /osallistuja]])</f>
        <v>0</v>
      </c>
      <c r="AA155" s="390" t="s">
        <v>54</v>
      </c>
      <c r="AB155" s="396"/>
      <c r="AC155" s="397"/>
      <c r="AD155" s="398" t="s">
        <v>54</v>
      </c>
      <c r="AE155" s="399" t="s">
        <v>54</v>
      </c>
      <c r="AF155" s="400" t="s">
        <v>54</v>
      </c>
      <c r="AG155" s="400" t="s">
        <v>54</v>
      </c>
      <c r="AH155" s="401" t="s">
        <v>53</v>
      </c>
      <c r="AI155" s="402" t="s">
        <v>54</v>
      </c>
      <c r="AJ155" s="402" t="s">
        <v>54</v>
      </c>
      <c r="AK155" s="402" t="s">
        <v>54</v>
      </c>
      <c r="AL155" s="403" t="s">
        <v>54</v>
      </c>
      <c r="AM155" s="404" t="s">
        <v>54</v>
      </c>
    </row>
    <row r="156" spans="1:39" ht="15.75" customHeight="1" x14ac:dyDescent="0.3">
      <c r="A156" s="382"/>
      <c r="B156" s="383"/>
      <c r="C156" s="384" t="s">
        <v>40</v>
      </c>
      <c r="D156" s="385" t="str">
        <f>IF(Table_1[[#This Row],[SISÄLLÖN NIMI]]="","",1)</f>
        <v/>
      </c>
      <c r="E156" s="386"/>
      <c r="F156" s="386"/>
      <c r="G156" s="384" t="s">
        <v>54</v>
      </c>
      <c r="H156" s="387" t="s">
        <v>54</v>
      </c>
      <c r="I156" s="388" t="s">
        <v>54</v>
      </c>
      <c r="J156" s="389" t="s">
        <v>44</v>
      </c>
      <c r="K156" s="387" t="s">
        <v>54</v>
      </c>
      <c r="L156" s="390" t="s">
        <v>54</v>
      </c>
      <c r="M156" s="383"/>
      <c r="N156" s="391" t="s">
        <v>54</v>
      </c>
      <c r="O156" s="392"/>
      <c r="P156" s="383"/>
      <c r="Q156" s="383"/>
      <c r="R156" s="393"/>
      <c r="S156" s="417">
        <f>IF(Table_1[[#This Row],[Kesto (min) /tapaaminen]]&lt;1,0,(Table_1[[#This Row],[Sisältöjen määrä 
]]*Table_1[[#This Row],[Kesto (min) /tapaaminen]]*Table_1[[#This Row],[Tapaamis-kerrat /osallistuja]]))</f>
        <v>0</v>
      </c>
      <c r="T156" s="394" t="str">
        <f>IF(Table_1[[#This Row],[SISÄLLÖN NIMI]]="","",IF(Table_1[[#This Row],[Toteutuminen]]="Ei osallistujia",0,IF(Table_1[[#This Row],[Toteutuminen]]="Peruttu",0,1)))</f>
        <v/>
      </c>
      <c r="U156" s="395"/>
      <c r="V156" s="385"/>
      <c r="W156" s="413">
        <f>Table_1[[#This Row],[Kävijämäärä a) lapset]]+Table_1[[#This Row],[Kävijämäärä b) aikuiset]]</f>
        <v>0</v>
      </c>
      <c r="X156" s="413">
        <f>IF(Table_1[[#This Row],[Kokonaiskävijämäärä]]&lt;1,0,Table_1[[#This Row],[Kävijämäärä a) lapset]]*Table_1[[#This Row],[Tapaamis-kerrat /osallistuja]])</f>
        <v>0</v>
      </c>
      <c r="Y156" s="413">
        <f>IF(Table_1[[#This Row],[Kokonaiskävijämäärä]]&lt;1,0,Table_1[[#This Row],[Kävijämäärä b) aikuiset]]*Table_1[[#This Row],[Tapaamis-kerrat /osallistuja]])</f>
        <v>0</v>
      </c>
      <c r="Z156" s="413">
        <f>IF(Table_1[[#This Row],[Kokonaiskävijämäärä]]&lt;1,0,Table_1[[#This Row],[Kokonaiskävijämäärä]]*Table_1[[#This Row],[Tapaamis-kerrat /osallistuja]])</f>
        <v>0</v>
      </c>
      <c r="AA156" s="390" t="s">
        <v>54</v>
      </c>
      <c r="AB156" s="396"/>
      <c r="AC156" s="397"/>
      <c r="AD156" s="398" t="s">
        <v>54</v>
      </c>
      <c r="AE156" s="399" t="s">
        <v>54</v>
      </c>
      <c r="AF156" s="400" t="s">
        <v>54</v>
      </c>
      <c r="AG156" s="400" t="s">
        <v>54</v>
      </c>
      <c r="AH156" s="401" t="s">
        <v>53</v>
      </c>
      <c r="AI156" s="402" t="s">
        <v>54</v>
      </c>
      <c r="AJ156" s="402" t="s">
        <v>54</v>
      </c>
      <c r="AK156" s="402" t="s">
        <v>54</v>
      </c>
      <c r="AL156" s="403" t="s">
        <v>54</v>
      </c>
      <c r="AM156" s="404" t="s">
        <v>54</v>
      </c>
    </row>
    <row r="157" spans="1:39" ht="15.75" customHeight="1" x14ac:dyDescent="0.3">
      <c r="A157" s="382"/>
      <c r="B157" s="383"/>
      <c r="C157" s="384" t="s">
        <v>40</v>
      </c>
      <c r="D157" s="385" t="str">
        <f>IF(Table_1[[#This Row],[SISÄLLÖN NIMI]]="","",1)</f>
        <v/>
      </c>
      <c r="E157" s="386"/>
      <c r="F157" s="386"/>
      <c r="G157" s="384" t="s">
        <v>54</v>
      </c>
      <c r="H157" s="387" t="s">
        <v>54</v>
      </c>
      <c r="I157" s="388" t="s">
        <v>54</v>
      </c>
      <c r="J157" s="389" t="s">
        <v>44</v>
      </c>
      <c r="K157" s="387" t="s">
        <v>54</v>
      </c>
      <c r="L157" s="390" t="s">
        <v>54</v>
      </c>
      <c r="M157" s="383"/>
      <c r="N157" s="391" t="s">
        <v>54</v>
      </c>
      <c r="O157" s="392"/>
      <c r="P157" s="383"/>
      <c r="Q157" s="383"/>
      <c r="R157" s="393"/>
      <c r="S157" s="417">
        <f>IF(Table_1[[#This Row],[Kesto (min) /tapaaminen]]&lt;1,0,(Table_1[[#This Row],[Sisältöjen määrä 
]]*Table_1[[#This Row],[Kesto (min) /tapaaminen]]*Table_1[[#This Row],[Tapaamis-kerrat /osallistuja]]))</f>
        <v>0</v>
      </c>
      <c r="T157" s="394" t="str">
        <f>IF(Table_1[[#This Row],[SISÄLLÖN NIMI]]="","",IF(Table_1[[#This Row],[Toteutuminen]]="Ei osallistujia",0,IF(Table_1[[#This Row],[Toteutuminen]]="Peruttu",0,1)))</f>
        <v/>
      </c>
      <c r="U157" s="395"/>
      <c r="V157" s="385"/>
      <c r="W157" s="413">
        <f>Table_1[[#This Row],[Kävijämäärä a) lapset]]+Table_1[[#This Row],[Kävijämäärä b) aikuiset]]</f>
        <v>0</v>
      </c>
      <c r="X157" s="413">
        <f>IF(Table_1[[#This Row],[Kokonaiskävijämäärä]]&lt;1,0,Table_1[[#This Row],[Kävijämäärä a) lapset]]*Table_1[[#This Row],[Tapaamis-kerrat /osallistuja]])</f>
        <v>0</v>
      </c>
      <c r="Y157" s="413">
        <f>IF(Table_1[[#This Row],[Kokonaiskävijämäärä]]&lt;1,0,Table_1[[#This Row],[Kävijämäärä b) aikuiset]]*Table_1[[#This Row],[Tapaamis-kerrat /osallistuja]])</f>
        <v>0</v>
      </c>
      <c r="Z157" s="413">
        <f>IF(Table_1[[#This Row],[Kokonaiskävijämäärä]]&lt;1,0,Table_1[[#This Row],[Kokonaiskävijämäärä]]*Table_1[[#This Row],[Tapaamis-kerrat /osallistuja]])</f>
        <v>0</v>
      </c>
      <c r="AA157" s="390" t="s">
        <v>54</v>
      </c>
      <c r="AB157" s="396"/>
      <c r="AC157" s="397"/>
      <c r="AD157" s="398" t="s">
        <v>54</v>
      </c>
      <c r="AE157" s="399" t="s">
        <v>54</v>
      </c>
      <c r="AF157" s="400" t="s">
        <v>54</v>
      </c>
      <c r="AG157" s="400" t="s">
        <v>54</v>
      </c>
      <c r="AH157" s="401" t="s">
        <v>53</v>
      </c>
      <c r="AI157" s="402" t="s">
        <v>54</v>
      </c>
      <c r="AJ157" s="402" t="s">
        <v>54</v>
      </c>
      <c r="AK157" s="402" t="s">
        <v>54</v>
      </c>
      <c r="AL157" s="403" t="s">
        <v>54</v>
      </c>
      <c r="AM157" s="404" t="s">
        <v>54</v>
      </c>
    </row>
    <row r="158" spans="1:39" ht="15.75" customHeight="1" x14ac:dyDescent="0.3">
      <c r="A158" s="382"/>
      <c r="B158" s="383"/>
      <c r="C158" s="384" t="s">
        <v>40</v>
      </c>
      <c r="D158" s="385" t="str">
        <f>IF(Table_1[[#This Row],[SISÄLLÖN NIMI]]="","",1)</f>
        <v/>
      </c>
      <c r="E158" s="386"/>
      <c r="F158" s="386"/>
      <c r="G158" s="384" t="s">
        <v>54</v>
      </c>
      <c r="H158" s="387" t="s">
        <v>54</v>
      </c>
      <c r="I158" s="388" t="s">
        <v>54</v>
      </c>
      <c r="J158" s="389" t="s">
        <v>44</v>
      </c>
      <c r="K158" s="387" t="s">
        <v>54</v>
      </c>
      <c r="L158" s="390" t="s">
        <v>54</v>
      </c>
      <c r="M158" s="383"/>
      <c r="N158" s="391" t="s">
        <v>54</v>
      </c>
      <c r="O158" s="392"/>
      <c r="P158" s="383"/>
      <c r="Q158" s="383"/>
      <c r="R158" s="393"/>
      <c r="S158" s="417">
        <f>IF(Table_1[[#This Row],[Kesto (min) /tapaaminen]]&lt;1,0,(Table_1[[#This Row],[Sisältöjen määrä 
]]*Table_1[[#This Row],[Kesto (min) /tapaaminen]]*Table_1[[#This Row],[Tapaamis-kerrat /osallistuja]]))</f>
        <v>0</v>
      </c>
      <c r="T158" s="394" t="str">
        <f>IF(Table_1[[#This Row],[SISÄLLÖN NIMI]]="","",IF(Table_1[[#This Row],[Toteutuminen]]="Ei osallistujia",0,IF(Table_1[[#This Row],[Toteutuminen]]="Peruttu",0,1)))</f>
        <v/>
      </c>
      <c r="U158" s="395"/>
      <c r="V158" s="385"/>
      <c r="W158" s="413">
        <f>Table_1[[#This Row],[Kävijämäärä a) lapset]]+Table_1[[#This Row],[Kävijämäärä b) aikuiset]]</f>
        <v>0</v>
      </c>
      <c r="X158" s="413">
        <f>IF(Table_1[[#This Row],[Kokonaiskävijämäärä]]&lt;1,0,Table_1[[#This Row],[Kävijämäärä a) lapset]]*Table_1[[#This Row],[Tapaamis-kerrat /osallistuja]])</f>
        <v>0</v>
      </c>
      <c r="Y158" s="413">
        <f>IF(Table_1[[#This Row],[Kokonaiskävijämäärä]]&lt;1,0,Table_1[[#This Row],[Kävijämäärä b) aikuiset]]*Table_1[[#This Row],[Tapaamis-kerrat /osallistuja]])</f>
        <v>0</v>
      </c>
      <c r="Z158" s="413">
        <f>IF(Table_1[[#This Row],[Kokonaiskävijämäärä]]&lt;1,0,Table_1[[#This Row],[Kokonaiskävijämäärä]]*Table_1[[#This Row],[Tapaamis-kerrat /osallistuja]])</f>
        <v>0</v>
      </c>
      <c r="AA158" s="390" t="s">
        <v>54</v>
      </c>
      <c r="AB158" s="396"/>
      <c r="AC158" s="397"/>
      <c r="AD158" s="398" t="s">
        <v>54</v>
      </c>
      <c r="AE158" s="399" t="s">
        <v>54</v>
      </c>
      <c r="AF158" s="400" t="s">
        <v>54</v>
      </c>
      <c r="AG158" s="400" t="s">
        <v>54</v>
      </c>
      <c r="AH158" s="401" t="s">
        <v>53</v>
      </c>
      <c r="AI158" s="402" t="s">
        <v>54</v>
      </c>
      <c r="AJ158" s="402" t="s">
        <v>54</v>
      </c>
      <c r="AK158" s="402" t="s">
        <v>54</v>
      </c>
      <c r="AL158" s="403" t="s">
        <v>54</v>
      </c>
      <c r="AM158" s="404" t="s">
        <v>54</v>
      </c>
    </row>
    <row r="159" spans="1:39" ht="15.75" customHeight="1" x14ac:dyDescent="0.3">
      <c r="A159" s="382"/>
      <c r="B159" s="383"/>
      <c r="C159" s="384" t="s">
        <v>40</v>
      </c>
      <c r="D159" s="385" t="str">
        <f>IF(Table_1[[#This Row],[SISÄLLÖN NIMI]]="","",1)</f>
        <v/>
      </c>
      <c r="E159" s="386"/>
      <c r="F159" s="386"/>
      <c r="G159" s="384" t="s">
        <v>54</v>
      </c>
      <c r="H159" s="387" t="s">
        <v>54</v>
      </c>
      <c r="I159" s="388" t="s">
        <v>54</v>
      </c>
      <c r="J159" s="389" t="s">
        <v>44</v>
      </c>
      <c r="K159" s="387" t="s">
        <v>54</v>
      </c>
      <c r="L159" s="390" t="s">
        <v>54</v>
      </c>
      <c r="M159" s="383"/>
      <c r="N159" s="391" t="s">
        <v>54</v>
      </c>
      <c r="O159" s="392"/>
      <c r="P159" s="383"/>
      <c r="Q159" s="383"/>
      <c r="R159" s="393"/>
      <c r="S159" s="417">
        <f>IF(Table_1[[#This Row],[Kesto (min) /tapaaminen]]&lt;1,0,(Table_1[[#This Row],[Sisältöjen määrä 
]]*Table_1[[#This Row],[Kesto (min) /tapaaminen]]*Table_1[[#This Row],[Tapaamis-kerrat /osallistuja]]))</f>
        <v>0</v>
      </c>
      <c r="T159" s="394" t="str">
        <f>IF(Table_1[[#This Row],[SISÄLLÖN NIMI]]="","",IF(Table_1[[#This Row],[Toteutuminen]]="Ei osallistujia",0,IF(Table_1[[#This Row],[Toteutuminen]]="Peruttu",0,1)))</f>
        <v/>
      </c>
      <c r="U159" s="395"/>
      <c r="V159" s="385"/>
      <c r="W159" s="413">
        <f>Table_1[[#This Row],[Kävijämäärä a) lapset]]+Table_1[[#This Row],[Kävijämäärä b) aikuiset]]</f>
        <v>0</v>
      </c>
      <c r="X159" s="413">
        <f>IF(Table_1[[#This Row],[Kokonaiskävijämäärä]]&lt;1,0,Table_1[[#This Row],[Kävijämäärä a) lapset]]*Table_1[[#This Row],[Tapaamis-kerrat /osallistuja]])</f>
        <v>0</v>
      </c>
      <c r="Y159" s="413">
        <f>IF(Table_1[[#This Row],[Kokonaiskävijämäärä]]&lt;1,0,Table_1[[#This Row],[Kävijämäärä b) aikuiset]]*Table_1[[#This Row],[Tapaamis-kerrat /osallistuja]])</f>
        <v>0</v>
      </c>
      <c r="Z159" s="413">
        <f>IF(Table_1[[#This Row],[Kokonaiskävijämäärä]]&lt;1,0,Table_1[[#This Row],[Kokonaiskävijämäärä]]*Table_1[[#This Row],[Tapaamis-kerrat /osallistuja]])</f>
        <v>0</v>
      </c>
      <c r="AA159" s="390" t="s">
        <v>54</v>
      </c>
      <c r="AB159" s="396"/>
      <c r="AC159" s="397"/>
      <c r="AD159" s="398" t="s">
        <v>54</v>
      </c>
      <c r="AE159" s="399" t="s">
        <v>54</v>
      </c>
      <c r="AF159" s="400" t="s">
        <v>54</v>
      </c>
      <c r="AG159" s="400" t="s">
        <v>54</v>
      </c>
      <c r="AH159" s="401" t="s">
        <v>53</v>
      </c>
      <c r="AI159" s="402" t="s">
        <v>54</v>
      </c>
      <c r="AJ159" s="402" t="s">
        <v>54</v>
      </c>
      <c r="AK159" s="402" t="s">
        <v>54</v>
      </c>
      <c r="AL159" s="403" t="s">
        <v>54</v>
      </c>
      <c r="AM159" s="404" t="s">
        <v>54</v>
      </c>
    </row>
    <row r="160" spans="1:39" ht="15.75" customHeight="1" x14ac:dyDescent="0.3">
      <c r="A160" s="382"/>
      <c r="B160" s="383"/>
      <c r="C160" s="384" t="s">
        <v>40</v>
      </c>
      <c r="D160" s="385" t="str">
        <f>IF(Table_1[[#This Row],[SISÄLLÖN NIMI]]="","",1)</f>
        <v/>
      </c>
      <c r="E160" s="386"/>
      <c r="F160" s="386"/>
      <c r="G160" s="384" t="s">
        <v>54</v>
      </c>
      <c r="H160" s="387" t="s">
        <v>54</v>
      </c>
      <c r="I160" s="388" t="s">
        <v>54</v>
      </c>
      <c r="J160" s="389" t="s">
        <v>44</v>
      </c>
      <c r="K160" s="387" t="s">
        <v>54</v>
      </c>
      <c r="L160" s="390" t="s">
        <v>54</v>
      </c>
      <c r="M160" s="383"/>
      <c r="N160" s="391" t="s">
        <v>54</v>
      </c>
      <c r="O160" s="392"/>
      <c r="P160" s="383"/>
      <c r="Q160" s="383"/>
      <c r="R160" s="393"/>
      <c r="S160" s="417">
        <f>IF(Table_1[[#This Row],[Kesto (min) /tapaaminen]]&lt;1,0,(Table_1[[#This Row],[Sisältöjen määrä 
]]*Table_1[[#This Row],[Kesto (min) /tapaaminen]]*Table_1[[#This Row],[Tapaamis-kerrat /osallistuja]]))</f>
        <v>0</v>
      </c>
      <c r="T160" s="394" t="str">
        <f>IF(Table_1[[#This Row],[SISÄLLÖN NIMI]]="","",IF(Table_1[[#This Row],[Toteutuminen]]="Ei osallistujia",0,IF(Table_1[[#This Row],[Toteutuminen]]="Peruttu",0,1)))</f>
        <v/>
      </c>
      <c r="U160" s="395"/>
      <c r="V160" s="385"/>
      <c r="W160" s="413">
        <f>Table_1[[#This Row],[Kävijämäärä a) lapset]]+Table_1[[#This Row],[Kävijämäärä b) aikuiset]]</f>
        <v>0</v>
      </c>
      <c r="X160" s="413">
        <f>IF(Table_1[[#This Row],[Kokonaiskävijämäärä]]&lt;1,0,Table_1[[#This Row],[Kävijämäärä a) lapset]]*Table_1[[#This Row],[Tapaamis-kerrat /osallistuja]])</f>
        <v>0</v>
      </c>
      <c r="Y160" s="413">
        <f>IF(Table_1[[#This Row],[Kokonaiskävijämäärä]]&lt;1,0,Table_1[[#This Row],[Kävijämäärä b) aikuiset]]*Table_1[[#This Row],[Tapaamis-kerrat /osallistuja]])</f>
        <v>0</v>
      </c>
      <c r="Z160" s="413">
        <f>IF(Table_1[[#This Row],[Kokonaiskävijämäärä]]&lt;1,0,Table_1[[#This Row],[Kokonaiskävijämäärä]]*Table_1[[#This Row],[Tapaamis-kerrat /osallistuja]])</f>
        <v>0</v>
      </c>
      <c r="AA160" s="390" t="s">
        <v>54</v>
      </c>
      <c r="AB160" s="396"/>
      <c r="AC160" s="397"/>
      <c r="AD160" s="398" t="s">
        <v>54</v>
      </c>
      <c r="AE160" s="399" t="s">
        <v>54</v>
      </c>
      <c r="AF160" s="400" t="s">
        <v>54</v>
      </c>
      <c r="AG160" s="400" t="s">
        <v>54</v>
      </c>
      <c r="AH160" s="401" t="s">
        <v>53</v>
      </c>
      <c r="AI160" s="402" t="s">
        <v>54</v>
      </c>
      <c r="AJ160" s="402" t="s">
        <v>54</v>
      </c>
      <c r="AK160" s="402" t="s">
        <v>54</v>
      </c>
      <c r="AL160" s="403" t="s">
        <v>54</v>
      </c>
      <c r="AM160" s="404" t="s">
        <v>54</v>
      </c>
    </row>
    <row r="161" spans="1:39" ht="15.75" customHeight="1" x14ac:dyDescent="0.3">
      <c r="A161" s="382"/>
      <c r="B161" s="383"/>
      <c r="C161" s="384" t="s">
        <v>40</v>
      </c>
      <c r="D161" s="385" t="str">
        <f>IF(Table_1[[#This Row],[SISÄLLÖN NIMI]]="","",1)</f>
        <v/>
      </c>
      <c r="E161" s="386"/>
      <c r="F161" s="386"/>
      <c r="G161" s="384" t="s">
        <v>54</v>
      </c>
      <c r="H161" s="387" t="s">
        <v>54</v>
      </c>
      <c r="I161" s="388" t="s">
        <v>54</v>
      </c>
      <c r="J161" s="389" t="s">
        <v>44</v>
      </c>
      <c r="K161" s="387" t="s">
        <v>54</v>
      </c>
      <c r="L161" s="390" t="s">
        <v>54</v>
      </c>
      <c r="M161" s="383"/>
      <c r="N161" s="391" t="s">
        <v>54</v>
      </c>
      <c r="O161" s="392"/>
      <c r="P161" s="383"/>
      <c r="Q161" s="383"/>
      <c r="R161" s="393"/>
      <c r="S161" s="417">
        <f>IF(Table_1[[#This Row],[Kesto (min) /tapaaminen]]&lt;1,0,(Table_1[[#This Row],[Sisältöjen määrä 
]]*Table_1[[#This Row],[Kesto (min) /tapaaminen]]*Table_1[[#This Row],[Tapaamis-kerrat /osallistuja]]))</f>
        <v>0</v>
      </c>
      <c r="T161" s="394" t="str">
        <f>IF(Table_1[[#This Row],[SISÄLLÖN NIMI]]="","",IF(Table_1[[#This Row],[Toteutuminen]]="Ei osallistujia",0,IF(Table_1[[#This Row],[Toteutuminen]]="Peruttu",0,1)))</f>
        <v/>
      </c>
      <c r="U161" s="395"/>
      <c r="V161" s="385"/>
      <c r="W161" s="413">
        <f>Table_1[[#This Row],[Kävijämäärä a) lapset]]+Table_1[[#This Row],[Kävijämäärä b) aikuiset]]</f>
        <v>0</v>
      </c>
      <c r="X161" s="413">
        <f>IF(Table_1[[#This Row],[Kokonaiskävijämäärä]]&lt;1,0,Table_1[[#This Row],[Kävijämäärä a) lapset]]*Table_1[[#This Row],[Tapaamis-kerrat /osallistuja]])</f>
        <v>0</v>
      </c>
      <c r="Y161" s="413">
        <f>IF(Table_1[[#This Row],[Kokonaiskävijämäärä]]&lt;1,0,Table_1[[#This Row],[Kävijämäärä b) aikuiset]]*Table_1[[#This Row],[Tapaamis-kerrat /osallistuja]])</f>
        <v>0</v>
      </c>
      <c r="Z161" s="413">
        <f>IF(Table_1[[#This Row],[Kokonaiskävijämäärä]]&lt;1,0,Table_1[[#This Row],[Kokonaiskävijämäärä]]*Table_1[[#This Row],[Tapaamis-kerrat /osallistuja]])</f>
        <v>0</v>
      </c>
      <c r="AA161" s="390" t="s">
        <v>54</v>
      </c>
      <c r="AB161" s="396"/>
      <c r="AC161" s="397"/>
      <c r="AD161" s="398" t="s">
        <v>54</v>
      </c>
      <c r="AE161" s="399" t="s">
        <v>54</v>
      </c>
      <c r="AF161" s="400" t="s">
        <v>54</v>
      </c>
      <c r="AG161" s="400" t="s">
        <v>54</v>
      </c>
      <c r="AH161" s="401" t="s">
        <v>53</v>
      </c>
      <c r="AI161" s="402" t="s">
        <v>54</v>
      </c>
      <c r="AJ161" s="402" t="s">
        <v>54</v>
      </c>
      <c r="AK161" s="402" t="s">
        <v>54</v>
      </c>
      <c r="AL161" s="403" t="s">
        <v>54</v>
      </c>
      <c r="AM161" s="404" t="s">
        <v>54</v>
      </c>
    </row>
    <row r="162" spans="1:39" ht="15.75" customHeight="1" x14ac:dyDescent="0.3">
      <c r="A162" s="382"/>
      <c r="B162" s="383"/>
      <c r="C162" s="384" t="s">
        <v>40</v>
      </c>
      <c r="D162" s="385" t="str">
        <f>IF(Table_1[[#This Row],[SISÄLLÖN NIMI]]="","",1)</f>
        <v/>
      </c>
      <c r="E162" s="386"/>
      <c r="F162" s="386"/>
      <c r="G162" s="384" t="s">
        <v>54</v>
      </c>
      <c r="H162" s="387" t="s">
        <v>54</v>
      </c>
      <c r="I162" s="388" t="s">
        <v>54</v>
      </c>
      <c r="J162" s="389" t="s">
        <v>44</v>
      </c>
      <c r="K162" s="387" t="s">
        <v>54</v>
      </c>
      <c r="L162" s="390" t="s">
        <v>54</v>
      </c>
      <c r="M162" s="383"/>
      <c r="N162" s="391" t="s">
        <v>54</v>
      </c>
      <c r="O162" s="392"/>
      <c r="P162" s="383"/>
      <c r="Q162" s="383"/>
      <c r="R162" s="393"/>
      <c r="S162" s="417">
        <f>IF(Table_1[[#This Row],[Kesto (min) /tapaaminen]]&lt;1,0,(Table_1[[#This Row],[Sisältöjen määrä 
]]*Table_1[[#This Row],[Kesto (min) /tapaaminen]]*Table_1[[#This Row],[Tapaamis-kerrat /osallistuja]]))</f>
        <v>0</v>
      </c>
      <c r="T162" s="394" t="str">
        <f>IF(Table_1[[#This Row],[SISÄLLÖN NIMI]]="","",IF(Table_1[[#This Row],[Toteutuminen]]="Ei osallistujia",0,IF(Table_1[[#This Row],[Toteutuminen]]="Peruttu",0,1)))</f>
        <v/>
      </c>
      <c r="U162" s="395"/>
      <c r="V162" s="385"/>
      <c r="W162" s="413">
        <f>Table_1[[#This Row],[Kävijämäärä a) lapset]]+Table_1[[#This Row],[Kävijämäärä b) aikuiset]]</f>
        <v>0</v>
      </c>
      <c r="X162" s="413">
        <f>IF(Table_1[[#This Row],[Kokonaiskävijämäärä]]&lt;1,0,Table_1[[#This Row],[Kävijämäärä a) lapset]]*Table_1[[#This Row],[Tapaamis-kerrat /osallistuja]])</f>
        <v>0</v>
      </c>
      <c r="Y162" s="413">
        <f>IF(Table_1[[#This Row],[Kokonaiskävijämäärä]]&lt;1,0,Table_1[[#This Row],[Kävijämäärä b) aikuiset]]*Table_1[[#This Row],[Tapaamis-kerrat /osallistuja]])</f>
        <v>0</v>
      </c>
      <c r="Z162" s="413">
        <f>IF(Table_1[[#This Row],[Kokonaiskävijämäärä]]&lt;1,0,Table_1[[#This Row],[Kokonaiskävijämäärä]]*Table_1[[#This Row],[Tapaamis-kerrat /osallistuja]])</f>
        <v>0</v>
      </c>
      <c r="AA162" s="390" t="s">
        <v>54</v>
      </c>
      <c r="AB162" s="396"/>
      <c r="AC162" s="397"/>
      <c r="AD162" s="398" t="s">
        <v>54</v>
      </c>
      <c r="AE162" s="399" t="s">
        <v>54</v>
      </c>
      <c r="AF162" s="400" t="s">
        <v>54</v>
      </c>
      <c r="AG162" s="400" t="s">
        <v>54</v>
      </c>
      <c r="AH162" s="401" t="s">
        <v>53</v>
      </c>
      <c r="AI162" s="402" t="s">
        <v>54</v>
      </c>
      <c r="AJ162" s="402" t="s">
        <v>54</v>
      </c>
      <c r="AK162" s="402" t="s">
        <v>54</v>
      </c>
      <c r="AL162" s="403" t="s">
        <v>54</v>
      </c>
      <c r="AM162" s="404" t="s">
        <v>54</v>
      </c>
    </row>
    <row r="163" spans="1:39" ht="15.75" customHeight="1" x14ac:dyDescent="0.3">
      <c r="A163" s="382"/>
      <c r="B163" s="383"/>
      <c r="C163" s="384" t="s">
        <v>40</v>
      </c>
      <c r="D163" s="385" t="str">
        <f>IF(Table_1[[#This Row],[SISÄLLÖN NIMI]]="","",1)</f>
        <v/>
      </c>
      <c r="E163" s="386"/>
      <c r="F163" s="386"/>
      <c r="G163" s="384" t="s">
        <v>54</v>
      </c>
      <c r="H163" s="387" t="s">
        <v>54</v>
      </c>
      <c r="I163" s="388" t="s">
        <v>54</v>
      </c>
      <c r="J163" s="389" t="s">
        <v>44</v>
      </c>
      <c r="K163" s="387" t="s">
        <v>54</v>
      </c>
      <c r="L163" s="390" t="s">
        <v>54</v>
      </c>
      <c r="M163" s="383"/>
      <c r="N163" s="391" t="s">
        <v>54</v>
      </c>
      <c r="O163" s="392"/>
      <c r="P163" s="383"/>
      <c r="Q163" s="383"/>
      <c r="R163" s="393"/>
      <c r="S163" s="417">
        <f>IF(Table_1[[#This Row],[Kesto (min) /tapaaminen]]&lt;1,0,(Table_1[[#This Row],[Sisältöjen määrä 
]]*Table_1[[#This Row],[Kesto (min) /tapaaminen]]*Table_1[[#This Row],[Tapaamis-kerrat /osallistuja]]))</f>
        <v>0</v>
      </c>
      <c r="T163" s="394" t="str">
        <f>IF(Table_1[[#This Row],[SISÄLLÖN NIMI]]="","",IF(Table_1[[#This Row],[Toteutuminen]]="Ei osallistujia",0,IF(Table_1[[#This Row],[Toteutuminen]]="Peruttu",0,1)))</f>
        <v/>
      </c>
      <c r="U163" s="395"/>
      <c r="V163" s="385"/>
      <c r="W163" s="413">
        <f>Table_1[[#This Row],[Kävijämäärä a) lapset]]+Table_1[[#This Row],[Kävijämäärä b) aikuiset]]</f>
        <v>0</v>
      </c>
      <c r="X163" s="413">
        <f>IF(Table_1[[#This Row],[Kokonaiskävijämäärä]]&lt;1,0,Table_1[[#This Row],[Kävijämäärä a) lapset]]*Table_1[[#This Row],[Tapaamis-kerrat /osallistuja]])</f>
        <v>0</v>
      </c>
      <c r="Y163" s="413">
        <f>IF(Table_1[[#This Row],[Kokonaiskävijämäärä]]&lt;1,0,Table_1[[#This Row],[Kävijämäärä b) aikuiset]]*Table_1[[#This Row],[Tapaamis-kerrat /osallistuja]])</f>
        <v>0</v>
      </c>
      <c r="Z163" s="413">
        <f>IF(Table_1[[#This Row],[Kokonaiskävijämäärä]]&lt;1,0,Table_1[[#This Row],[Kokonaiskävijämäärä]]*Table_1[[#This Row],[Tapaamis-kerrat /osallistuja]])</f>
        <v>0</v>
      </c>
      <c r="AA163" s="390" t="s">
        <v>54</v>
      </c>
      <c r="AB163" s="396"/>
      <c r="AC163" s="397"/>
      <c r="AD163" s="398" t="s">
        <v>54</v>
      </c>
      <c r="AE163" s="399" t="s">
        <v>54</v>
      </c>
      <c r="AF163" s="400" t="s">
        <v>54</v>
      </c>
      <c r="AG163" s="400" t="s">
        <v>54</v>
      </c>
      <c r="AH163" s="401" t="s">
        <v>53</v>
      </c>
      <c r="AI163" s="402" t="s">
        <v>54</v>
      </c>
      <c r="AJ163" s="402" t="s">
        <v>54</v>
      </c>
      <c r="AK163" s="402" t="s">
        <v>54</v>
      </c>
      <c r="AL163" s="403" t="s">
        <v>54</v>
      </c>
      <c r="AM163" s="404" t="s">
        <v>54</v>
      </c>
    </row>
    <row r="164" spans="1:39" ht="15.75" customHeight="1" x14ac:dyDescent="0.3">
      <c r="A164" s="382"/>
      <c r="B164" s="383"/>
      <c r="C164" s="384" t="s">
        <v>40</v>
      </c>
      <c r="D164" s="385" t="str">
        <f>IF(Table_1[[#This Row],[SISÄLLÖN NIMI]]="","",1)</f>
        <v/>
      </c>
      <c r="E164" s="386"/>
      <c r="F164" s="386"/>
      <c r="G164" s="384" t="s">
        <v>54</v>
      </c>
      <c r="H164" s="387" t="s">
        <v>54</v>
      </c>
      <c r="I164" s="388" t="s">
        <v>54</v>
      </c>
      <c r="J164" s="389" t="s">
        <v>44</v>
      </c>
      <c r="K164" s="387" t="s">
        <v>54</v>
      </c>
      <c r="L164" s="390" t="s">
        <v>54</v>
      </c>
      <c r="M164" s="383"/>
      <c r="N164" s="391" t="s">
        <v>54</v>
      </c>
      <c r="O164" s="392"/>
      <c r="P164" s="383"/>
      <c r="Q164" s="383"/>
      <c r="R164" s="393"/>
      <c r="S164" s="417">
        <f>IF(Table_1[[#This Row],[Kesto (min) /tapaaminen]]&lt;1,0,(Table_1[[#This Row],[Sisältöjen määrä 
]]*Table_1[[#This Row],[Kesto (min) /tapaaminen]]*Table_1[[#This Row],[Tapaamis-kerrat /osallistuja]]))</f>
        <v>0</v>
      </c>
      <c r="T164" s="394" t="str">
        <f>IF(Table_1[[#This Row],[SISÄLLÖN NIMI]]="","",IF(Table_1[[#This Row],[Toteutuminen]]="Ei osallistujia",0,IF(Table_1[[#This Row],[Toteutuminen]]="Peruttu",0,1)))</f>
        <v/>
      </c>
      <c r="U164" s="395"/>
      <c r="V164" s="385"/>
      <c r="W164" s="413">
        <f>Table_1[[#This Row],[Kävijämäärä a) lapset]]+Table_1[[#This Row],[Kävijämäärä b) aikuiset]]</f>
        <v>0</v>
      </c>
      <c r="X164" s="413">
        <f>IF(Table_1[[#This Row],[Kokonaiskävijämäärä]]&lt;1,0,Table_1[[#This Row],[Kävijämäärä a) lapset]]*Table_1[[#This Row],[Tapaamis-kerrat /osallistuja]])</f>
        <v>0</v>
      </c>
      <c r="Y164" s="413">
        <f>IF(Table_1[[#This Row],[Kokonaiskävijämäärä]]&lt;1,0,Table_1[[#This Row],[Kävijämäärä b) aikuiset]]*Table_1[[#This Row],[Tapaamis-kerrat /osallistuja]])</f>
        <v>0</v>
      </c>
      <c r="Z164" s="413">
        <f>IF(Table_1[[#This Row],[Kokonaiskävijämäärä]]&lt;1,0,Table_1[[#This Row],[Kokonaiskävijämäärä]]*Table_1[[#This Row],[Tapaamis-kerrat /osallistuja]])</f>
        <v>0</v>
      </c>
      <c r="AA164" s="390" t="s">
        <v>54</v>
      </c>
      <c r="AB164" s="396"/>
      <c r="AC164" s="397"/>
      <c r="AD164" s="398" t="s">
        <v>54</v>
      </c>
      <c r="AE164" s="399" t="s">
        <v>54</v>
      </c>
      <c r="AF164" s="400" t="s">
        <v>54</v>
      </c>
      <c r="AG164" s="400" t="s">
        <v>54</v>
      </c>
      <c r="AH164" s="401" t="s">
        <v>53</v>
      </c>
      <c r="AI164" s="402" t="s">
        <v>54</v>
      </c>
      <c r="AJ164" s="402" t="s">
        <v>54</v>
      </c>
      <c r="AK164" s="402" t="s">
        <v>54</v>
      </c>
      <c r="AL164" s="403" t="s">
        <v>54</v>
      </c>
      <c r="AM164" s="404" t="s">
        <v>54</v>
      </c>
    </row>
    <row r="165" spans="1:39" ht="15.75" customHeight="1" x14ac:dyDescent="0.3">
      <c r="A165" s="382"/>
      <c r="B165" s="383"/>
      <c r="C165" s="384" t="s">
        <v>40</v>
      </c>
      <c r="D165" s="385" t="str">
        <f>IF(Table_1[[#This Row],[SISÄLLÖN NIMI]]="","",1)</f>
        <v/>
      </c>
      <c r="E165" s="386"/>
      <c r="F165" s="386"/>
      <c r="G165" s="384" t="s">
        <v>54</v>
      </c>
      <c r="H165" s="387" t="s">
        <v>54</v>
      </c>
      <c r="I165" s="388" t="s">
        <v>54</v>
      </c>
      <c r="J165" s="389" t="s">
        <v>44</v>
      </c>
      <c r="K165" s="387" t="s">
        <v>54</v>
      </c>
      <c r="L165" s="390" t="s">
        <v>54</v>
      </c>
      <c r="M165" s="383"/>
      <c r="N165" s="391" t="s">
        <v>54</v>
      </c>
      <c r="O165" s="392"/>
      <c r="P165" s="383"/>
      <c r="Q165" s="383"/>
      <c r="R165" s="393"/>
      <c r="S165" s="417">
        <f>IF(Table_1[[#This Row],[Kesto (min) /tapaaminen]]&lt;1,0,(Table_1[[#This Row],[Sisältöjen määrä 
]]*Table_1[[#This Row],[Kesto (min) /tapaaminen]]*Table_1[[#This Row],[Tapaamis-kerrat /osallistuja]]))</f>
        <v>0</v>
      </c>
      <c r="T165" s="394" t="str">
        <f>IF(Table_1[[#This Row],[SISÄLLÖN NIMI]]="","",IF(Table_1[[#This Row],[Toteutuminen]]="Ei osallistujia",0,IF(Table_1[[#This Row],[Toteutuminen]]="Peruttu",0,1)))</f>
        <v/>
      </c>
      <c r="U165" s="395"/>
      <c r="V165" s="385"/>
      <c r="W165" s="413">
        <f>Table_1[[#This Row],[Kävijämäärä a) lapset]]+Table_1[[#This Row],[Kävijämäärä b) aikuiset]]</f>
        <v>0</v>
      </c>
      <c r="X165" s="413">
        <f>IF(Table_1[[#This Row],[Kokonaiskävijämäärä]]&lt;1,0,Table_1[[#This Row],[Kävijämäärä a) lapset]]*Table_1[[#This Row],[Tapaamis-kerrat /osallistuja]])</f>
        <v>0</v>
      </c>
      <c r="Y165" s="413">
        <f>IF(Table_1[[#This Row],[Kokonaiskävijämäärä]]&lt;1,0,Table_1[[#This Row],[Kävijämäärä b) aikuiset]]*Table_1[[#This Row],[Tapaamis-kerrat /osallistuja]])</f>
        <v>0</v>
      </c>
      <c r="Z165" s="413">
        <f>IF(Table_1[[#This Row],[Kokonaiskävijämäärä]]&lt;1,0,Table_1[[#This Row],[Kokonaiskävijämäärä]]*Table_1[[#This Row],[Tapaamis-kerrat /osallistuja]])</f>
        <v>0</v>
      </c>
      <c r="AA165" s="390" t="s">
        <v>54</v>
      </c>
      <c r="AB165" s="396"/>
      <c r="AC165" s="397"/>
      <c r="AD165" s="398" t="s">
        <v>54</v>
      </c>
      <c r="AE165" s="399" t="s">
        <v>54</v>
      </c>
      <c r="AF165" s="400" t="s">
        <v>54</v>
      </c>
      <c r="AG165" s="400" t="s">
        <v>54</v>
      </c>
      <c r="AH165" s="401" t="s">
        <v>53</v>
      </c>
      <c r="AI165" s="402" t="s">
        <v>54</v>
      </c>
      <c r="AJ165" s="402" t="s">
        <v>54</v>
      </c>
      <c r="AK165" s="402" t="s">
        <v>54</v>
      </c>
      <c r="AL165" s="403" t="s">
        <v>54</v>
      </c>
      <c r="AM165" s="404" t="s">
        <v>54</v>
      </c>
    </row>
    <row r="166" spans="1:39" ht="15.75" customHeight="1" x14ac:dyDescent="0.3">
      <c r="A166" s="382"/>
      <c r="B166" s="383"/>
      <c r="C166" s="384" t="s">
        <v>40</v>
      </c>
      <c r="D166" s="385" t="str">
        <f>IF(Table_1[[#This Row],[SISÄLLÖN NIMI]]="","",1)</f>
        <v/>
      </c>
      <c r="E166" s="386"/>
      <c r="F166" s="386"/>
      <c r="G166" s="384" t="s">
        <v>54</v>
      </c>
      <c r="H166" s="387" t="s">
        <v>54</v>
      </c>
      <c r="I166" s="388" t="s">
        <v>54</v>
      </c>
      <c r="J166" s="389" t="s">
        <v>44</v>
      </c>
      <c r="K166" s="387" t="s">
        <v>54</v>
      </c>
      <c r="L166" s="390" t="s">
        <v>54</v>
      </c>
      <c r="M166" s="383"/>
      <c r="N166" s="391" t="s">
        <v>54</v>
      </c>
      <c r="O166" s="392"/>
      <c r="P166" s="383"/>
      <c r="Q166" s="383"/>
      <c r="R166" s="393"/>
      <c r="S166" s="417">
        <f>IF(Table_1[[#This Row],[Kesto (min) /tapaaminen]]&lt;1,0,(Table_1[[#This Row],[Sisältöjen määrä 
]]*Table_1[[#This Row],[Kesto (min) /tapaaminen]]*Table_1[[#This Row],[Tapaamis-kerrat /osallistuja]]))</f>
        <v>0</v>
      </c>
      <c r="T166" s="394" t="str">
        <f>IF(Table_1[[#This Row],[SISÄLLÖN NIMI]]="","",IF(Table_1[[#This Row],[Toteutuminen]]="Ei osallistujia",0,IF(Table_1[[#This Row],[Toteutuminen]]="Peruttu",0,1)))</f>
        <v/>
      </c>
      <c r="U166" s="395"/>
      <c r="V166" s="385"/>
      <c r="W166" s="413">
        <f>Table_1[[#This Row],[Kävijämäärä a) lapset]]+Table_1[[#This Row],[Kävijämäärä b) aikuiset]]</f>
        <v>0</v>
      </c>
      <c r="X166" s="413">
        <f>IF(Table_1[[#This Row],[Kokonaiskävijämäärä]]&lt;1,0,Table_1[[#This Row],[Kävijämäärä a) lapset]]*Table_1[[#This Row],[Tapaamis-kerrat /osallistuja]])</f>
        <v>0</v>
      </c>
      <c r="Y166" s="413">
        <f>IF(Table_1[[#This Row],[Kokonaiskävijämäärä]]&lt;1,0,Table_1[[#This Row],[Kävijämäärä b) aikuiset]]*Table_1[[#This Row],[Tapaamis-kerrat /osallistuja]])</f>
        <v>0</v>
      </c>
      <c r="Z166" s="413">
        <f>IF(Table_1[[#This Row],[Kokonaiskävijämäärä]]&lt;1,0,Table_1[[#This Row],[Kokonaiskävijämäärä]]*Table_1[[#This Row],[Tapaamis-kerrat /osallistuja]])</f>
        <v>0</v>
      </c>
      <c r="AA166" s="390" t="s">
        <v>54</v>
      </c>
      <c r="AB166" s="396"/>
      <c r="AC166" s="397"/>
      <c r="AD166" s="398" t="s">
        <v>54</v>
      </c>
      <c r="AE166" s="399" t="s">
        <v>54</v>
      </c>
      <c r="AF166" s="400" t="s">
        <v>54</v>
      </c>
      <c r="AG166" s="400" t="s">
        <v>54</v>
      </c>
      <c r="AH166" s="401" t="s">
        <v>53</v>
      </c>
      <c r="AI166" s="402" t="s">
        <v>54</v>
      </c>
      <c r="AJ166" s="402" t="s">
        <v>54</v>
      </c>
      <c r="AK166" s="402" t="s">
        <v>54</v>
      </c>
      <c r="AL166" s="403" t="s">
        <v>54</v>
      </c>
      <c r="AM166" s="404" t="s">
        <v>54</v>
      </c>
    </row>
    <row r="167" spans="1:39" ht="15.75" customHeight="1" x14ac:dyDescent="0.3">
      <c r="A167" s="382"/>
      <c r="B167" s="383"/>
      <c r="C167" s="384" t="s">
        <v>40</v>
      </c>
      <c r="D167" s="385" t="str">
        <f>IF(Table_1[[#This Row],[SISÄLLÖN NIMI]]="","",1)</f>
        <v/>
      </c>
      <c r="E167" s="386"/>
      <c r="F167" s="386"/>
      <c r="G167" s="384" t="s">
        <v>54</v>
      </c>
      <c r="H167" s="387" t="s">
        <v>54</v>
      </c>
      <c r="I167" s="388" t="s">
        <v>54</v>
      </c>
      <c r="J167" s="389" t="s">
        <v>44</v>
      </c>
      <c r="K167" s="387" t="s">
        <v>54</v>
      </c>
      <c r="L167" s="390" t="s">
        <v>54</v>
      </c>
      <c r="M167" s="383"/>
      <c r="N167" s="391" t="s">
        <v>54</v>
      </c>
      <c r="O167" s="392"/>
      <c r="P167" s="383"/>
      <c r="Q167" s="383"/>
      <c r="R167" s="393"/>
      <c r="S167" s="417">
        <f>IF(Table_1[[#This Row],[Kesto (min) /tapaaminen]]&lt;1,0,(Table_1[[#This Row],[Sisältöjen määrä 
]]*Table_1[[#This Row],[Kesto (min) /tapaaminen]]*Table_1[[#This Row],[Tapaamis-kerrat /osallistuja]]))</f>
        <v>0</v>
      </c>
      <c r="T167" s="394" t="str">
        <f>IF(Table_1[[#This Row],[SISÄLLÖN NIMI]]="","",IF(Table_1[[#This Row],[Toteutuminen]]="Ei osallistujia",0,IF(Table_1[[#This Row],[Toteutuminen]]="Peruttu",0,1)))</f>
        <v/>
      </c>
      <c r="U167" s="395"/>
      <c r="V167" s="385"/>
      <c r="W167" s="413">
        <f>Table_1[[#This Row],[Kävijämäärä a) lapset]]+Table_1[[#This Row],[Kävijämäärä b) aikuiset]]</f>
        <v>0</v>
      </c>
      <c r="X167" s="413">
        <f>IF(Table_1[[#This Row],[Kokonaiskävijämäärä]]&lt;1,0,Table_1[[#This Row],[Kävijämäärä a) lapset]]*Table_1[[#This Row],[Tapaamis-kerrat /osallistuja]])</f>
        <v>0</v>
      </c>
      <c r="Y167" s="413">
        <f>IF(Table_1[[#This Row],[Kokonaiskävijämäärä]]&lt;1,0,Table_1[[#This Row],[Kävijämäärä b) aikuiset]]*Table_1[[#This Row],[Tapaamis-kerrat /osallistuja]])</f>
        <v>0</v>
      </c>
      <c r="Z167" s="413">
        <f>IF(Table_1[[#This Row],[Kokonaiskävijämäärä]]&lt;1,0,Table_1[[#This Row],[Kokonaiskävijämäärä]]*Table_1[[#This Row],[Tapaamis-kerrat /osallistuja]])</f>
        <v>0</v>
      </c>
      <c r="AA167" s="390" t="s">
        <v>54</v>
      </c>
      <c r="AB167" s="396"/>
      <c r="AC167" s="397"/>
      <c r="AD167" s="398" t="s">
        <v>54</v>
      </c>
      <c r="AE167" s="399" t="s">
        <v>54</v>
      </c>
      <c r="AF167" s="400" t="s">
        <v>54</v>
      </c>
      <c r="AG167" s="400" t="s">
        <v>54</v>
      </c>
      <c r="AH167" s="401" t="s">
        <v>53</v>
      </c>
      <c r="AI167" s="402" t="s">
        <v>54</v>
      </c>
      <c r="AJ167" s="402" t="s">
        <v>54</v>
      </c>
      <c r="AK167" s="402" t="s">
        <v>54</v>
      </c>
      <c r="AL167" s="403" t="s">
        <v>54</v>
      </c>
      <c r="AM167" s="404" t="s">
        <v>54</v>
      </c>
    </row>
    <row r="168" spans="1:39" ht="15.75" customHeight="1" x14ac:dyDescent="0.3">
      <c r="A168" s="382"/>
      <c r="B168" s="383"/>
      <c r="C168" s="384" t="s">
        <v>40</v>
      </c>
      <c r="D168" s="385" t="str">
        <f>IF(Table_1[[#This Row],[SISÄLLÖN NIMI]]="","",1)</f>
        <v/>
      </c>
      <c r="E168" s="386"/>
      <c r="F168" s="386"/>
      <c r="G168" s="384" t="s">
        <v>54</v>
      </c>
      <c r="H168" s="387" t="s">
        <v>54</v>
      </c>
      <c r="I168" s="388" t="s">
        <v>54</v>
      </c>
      <c r="J168" s="389" t="s">
        <v>44</v>
      </c>
      <c r="K168" s="387" t="s">
        <v>54</v>
      </c>
      <c r="L168" s="390" t="s">
        <v>54</v>
      </c>
      <c r="M168" s="383"/>
      <c r="N168" s="391" t="s">
        <v>54</v>
      </c>
      <c r="O168" s="392"/>
      <c r="P168" s="383"/>
      <c r="Q168" s="383"/>
      <c r="R168" s="393"/>
      <c r="S168" s="417">
        <f>IF(Table_1[[#This Row],[Kesto (min) /tapaaminen]]&lt;1,0,(Table_1[[#This Row],[Sisältöjen määrä 
]]*Table_1[[#This Row],[Kesto (min) /tapaaminen]]*Table_1[[#This Row],[Tapaamis-kerrat /osallistuja]]))</f>
        <v>0</v>
      </c>
      <c r="T168" s="394" t="str">
        <f>IF(Table_1[[#This Row],[SISÄLLÖN NIMI]]="","",IF(Table_1[[#This Row],[Toteutuminen]]="Ei osallistujia",0,IF(Table_1[[#This Row],[Toteutuminen]]="Peruttu",0,1)))</f>
        <v/>
      </c>
      <c r="U168" s="395"/>
      <c r="V168" s="385"/>
      <c r="W168" s="413">
        <f>Table_1[[#This Row],[Kävijämäärä a) lapset]]+Table_1[[#This Row],[Kävijämäärä b) aikuiset]]</f>
        <v>0</v>
      </c>
      <c r="X168" s="413">
        <f>IF(Table_1[[#This Row],[Kokonaiskävijämäärä]]&lt;1,0,Table_1[[#This Row],[Kävijämäärä a) lapset]]*Table_1[[#This Row],[Tapaamis-kerrat /osallistuja]])</f>
        <v>0</v>
      </c>
      <c r="Y168" s="413">
        <f>IF(Table_1[[#This Row],[Kokonaiskävijämäärä]]&lt;1,0,Table_1[[#This Row],[Kävijämäärä b) aikuiset]]*Table_1[[#This Row],[Tapaamis-kerrat /osallistuja]])</f>
        <v>0</v>
      </c>
      <c r="Z168" s="413">
        <f>IF(Table_1[[#This Row],[Kokonaiskävijämäärä]]&lt;1,0,Table_1[[#This Row],[Kokonaiskävijämäärä]]*Table_1[[#This Row],[Tapaamis-kerrat /osallistuja]])</f>
        <v>0</v>
      </c>
      <c r="AA168" s="390" t="s">
        <v>54</v>
      </c>
      <c r="AB168" s="396"/>
      <c r="AC168" s="397"/>
      <c r="AD168" s="398" t="s">
        <v>54</v>
      </c>
      <c r="AE168" s="399" t="s">
        <v>54</v>
      </c>
      <c r="AF168" s="400" t="s">
        <v>54</v>
      </c>
      <c r="AG168" s="400" t="s">
        <v>54</v>
      </c>
      <c r="AH168" s="401" t="s">
        <v>53</v>
      </c>
      <c r="AI168" s="402" t="s">
        <v>54</v>
      </c>
      <c r="AJ168" s="402" t="s">
        <v>54</v>
      </c>
      <c r="AK168" s="402" t="s">
        <v>54</v>
      </c>
      <c r="AL168" s="403" t="s">
        <v>54</v>
      </c>
      <c r="AM168" s="404" t="s">
        <v>54</v>
      </c>
    </row>
    <row r="169" spans="1:39" ht="15.75" customHeight="1" x14ac:dyDescent="0.3">
      <c r="A169" s="382"/>
      <c r="B169" s="383"/>
      <c r="C169" s="384" t="s">
        <v>40</v>
      </c>
      <c r="D169" s="385" t="str">
        <f>IF(Table_1[[#This Row],[SISÄLLÖN NIMI]]="","",1)</f>
        <v/>
      </c>
      <c r="E169" s="386"/>
      <c r="F169" s="386"/>
      <c r="G169" s="384" t="s">
        <v>54</v>
      </c>
      <c r="H169" s="387" t="s">
        <v>54</v>
      </c>
      <c r="I169" s="388" t="s">
        <v>54</v>
      </c>
      <c r="J169" s="389" t="s">
        <v>44</v>
      </c>
      <c r="K169" s="387" t="s">
        <v>54</v>
      </c>
      <c r="L169" s="390" t="s">
        <v>54</v>
      </c>
      <c r="M169" s="383"/>
      <c r="N169" s="391" t="s">
        <v>54</v>
      </c>
      <c r="O169" s="392"/>
      <c r="P169" s="383"/>
      <c r="Q169" s="383"/>
      <c r="R169" s="393"/>
      <c r="S169" s="417">
        <f>IF(Table_1[[#This Row],[Kesto (min) /tapaaminen]]&lt;1,0,(Table_1[[#This Row],[Sisältöjen määrä 
]]*Table_1[[#This Row],[Kesto (min) /tapaaminen]]*Table_1[[#This Row],[Tapaamis-kerrat /osallistuja]]))</f>
        <v>0</v>
      </c>
      <c r="T169" s="394" t="str">
        <f>IF(Table_1[[#This Row],[SISÄLLÖN NIMI]]="","",IF(Table_1[[#This Row],[Toteutuminen]]="Ei osallistujia",0,IF(Table_1[[#This Row],[Toteutuminen]]="Peruttu",0,1)))</f>
        <v/>
      </c>
      <c r="U169" s="395"/>
      <c r="V169" s="385"/>
      <c r="W169" s="413">
        <f>Table_1[[#This Row],[Kävijämäärä a) lapset]]+Table_1[[#This Row],[Kävijämäärä b) aikuiset]]</f>
        <v>0</v>
      </c>
      <c r="X169" s="413">
        <f>IF(Table_1[[#This Row],[Kokonaiskävijämäärä]]&lt;1,0,Table_1[[#This Row],[Kävijämäärä a) lapset]]*Table_1[[#This Row],[Tapaamis-kerrat /osallistuja]])</f>
        <v>0</v>
      </c>
      <c r="Y169" s="413">
        <f>IF(Table_1[[#This Row],[Kokonaiskävijämäärä]]&lt;1,0,Table_1[[#This Row],[Kävijämäärä b) aikuiset]]*Table_1[[#This Row],[Tapaamis-kerrat /osallistuja]])</f>
        <v>0</v>
      </c>
      <c r="Z169" s="413">
        <f>IF(Table_1[[#This Row],[Kokonaiskävijämäärä]]&lt;1,0,Table_1[[#This Row],[Kokonaiskävijämäärä]]*Table_1[[#This Row],[Tapaamis-kerrat /osallistuja]])</f>
        <v>0</v>
      </c>
      <c r="AA169" s="390" t="s">
        <v>54</v>
      </c>
      <c r="AB169" s="396"/>
      <c r="AC169" s="397"/>
      <c r="AD169" s="398" t="s">
        <v>54</v>
      </c>
      <c r="AE169" s="399" t="s">
        <v>54</v>
      </c>
      <c r="AF169" s="400" t="s">
        <v>54</v>
      </c>
      <c r="AG169" s="400" t="s">
        <v>54</v>
      </c>
      <c r="AH169" s="401" t="s">
        <v>53</v>
      </c>
      <c r="AI169" s="402" t="s">
        <v>54</v>
      </c>
      <c r="AJ169" s="402" t="s">
        <v>54</v>
      </c>
      <c r="AK169" s="402" t="s">
        <v>54</v>
      </c>
      <c r="AL169" s="403" t="s">
        <v>54</v>
      </c>
      <c r="AM169" s="404" t="s">
        <v>54</v>
      </c>
    </row>
    <row r="170" spans="1:39" ht="15.75" customHeight="1" x14ac:dyDescent="0.3">
      <c r="A170" s="382"/>
      <c r="B170" s="383"/>
      <c r="C170" s="384" t="s">
        <v>40</v>
      </c>
      <c r="D170" s="385" t="str">
        <f>IF(Table_1[[#This Row],[SISÄLLÖN NIMI]]="","",1)</f>
        <v/>
      </c>
      <c r="E170" s="386"/>
      <c r="F170" s="386"/>
      <c r="G170" s="384" t="s">
        <v>54</v>
      </c>
      <c r="H170" s="387" t="s">
        <v>54</v>
      </c>
      <c r="I170" s="388" t="s">
        <v>54</v>
      </c>
      <c r="J170" s="389" t="s">
        <v>44</v>
      </c>
      <c r="K170" s="387" t="s">
        <v>54</v>
      </c>
      <c r="L170" s="390" t="s">
        <v>54</v>
      </c>
      <c r="M170" s="383"/>
      <c r="N170" s="391" t="s">
        <v>54</v>
      </c>
      <c r="O170" s="392"/>
      <c r="P170" s="383"/>
      <c r="Q170" s="383"/>
      <c r="R170" s="393"/>
      <c r="S170" s="417">
        <f>IF(Table_1[[#This Row],[Kesto (min) /tapaaminen]]&lt;1,0,(Table_1[[#This Row],[Sisältöjen määrä 
]]*Table_1[[#This Row],[Kesto (min) /tapaaminen]]*Table_1[[#This Row],[Tapaamis-kerrat /osallistuja]]))</f>
        <v>0</v>
      </c>
      <c r="T170" s="394" t="str">
        <f>IF(Table_1[[#This Row],[SISÄLLÖN NIMI]]="","",IF(Table_1[[#This Row],[Toteutuminen]]="Ei osallistujia",0,IF(Table_1[[#This Row],[Toteutuminen]]="Peruttu",0,1)))</f>
        <v/>
      </c>
      <c r="U170" s="395"/>
      <c r="V170" s="385"/>
      <c r="W170" s="413">
        <f>Table_1[[#This Row],[Kävijämäärä a) lapset]]+Table_1[[#This Row],[Kävijämäärä b) aikuiset]]</f>
        <v>0</v>
      </c>
      <c r="X170" s="413">
        <f>IF(Table_1[[#This Row],[Kokonaiskävijämäärä]]&lt;1,0,Table_1[[#This Row],[Kävijämäärä a) lapset]]*Table_1[[#This Row],[Tapaamis-kerrat /osallistuja]])</f>
        <v>0</v>
      </c>
      <c r="Y170" s="413">
        <f>IF(Table_1[[#This Row],[Kokonaiskävijämäärä]]&lt;1,0,Table_1[[#This Row],[Kävijämäärä b) aikuiset]]*Table_1[[#This Row],[Tapaamis-kerrat /osallistuja]])</f>
        <v>0</v>
      </c>
      <c r="Z170" s="413">
        <f>IF(Table_1[[#This Row],[Kokonaiskävijämäärä]]&lt;1,0,Table_1[[#This Row],[Kokonaiskävijämäärä]]*Table_1[[#This Row],[Tapaamis-kerrat /osallistuja]])</f>
        <v>0</v>
      </c>
      <c r="AA170" s="390" t="s">
        <v>54</v>
      </c>
      <c r="AB170" s="396"/>
      <c r="AC170" s="397"/>
      <c r="AD170" s="398" t="s">
        <v>54</v>
      </c>
      <c r="AE170" s="399" t="s">
        <v>54</v>
      </c>
      <c r="AF170" s="400" t="s">
        <v>54</v>
      </c>
      <c r="AG170" s="400" t="s">
        <v>54</v>
      </c>
      <c r="AH170" s="401" t="s">
        <v>53</v>
      </c>
      <c r="AI170" s="402" t="s">
        <v>54</v>
      </c>
      <c r="AJ170" s="402" t="s">
        <v>54</v>
      </c>
      <c r="AK170" s="402" t="s">
        <v>54</v>
      </c>
      <c r="AL170" s="403" t="s">
        <v>54</v>
      </c>
      <c r="AM170" s="404" t="s">
        <v>54</v>
      </c>
    </row>
    <row r="171" spans="1:39" ht="15.75" customHeight="1" x14ac:dyDescent="0.3">
      <c r="A171" s="382"/>
      <c r="B171" s="383"/>
      <c r="C171" s="384" t="s">
        <v>40</v>
      </c>
      <c r="D171" s="385" t="str">
        <f>IF(Table_1[[#This Row],[SISÄLLÖN NIMI]]="","",1)</f>
        <v/>
      </c>
      <c r="E171" s="386"/>
      <c r="F171" s="386"/>
      <c r="G171" s="384" t="s">
        <v>54</v>
      </c>
      <c r="H171" s="387" t="s">
        <v>54</v>
      </c>
      <c r="I171" s="388" t="s">
        <v>54</v>
      </c>
      <c r="J171" s="389" t="s">
        <v>44</v>
      </c>
      <c r="K171" s="387" t="s">
        <v>54</v>
      </c>
      <c r="L171" s="390" t="s">
        <v>54</v>
      </c>
      <c r="M171" s="383"/>
      <c r="N171" s="391" t="s">
        <v>54</v>
      </c>
      <c r="O171" s="392"/>
      <c r="P171" s="383"/>
      <c r="Q171" s="383"/>
      <c r="R171" s="393"/>
      <c r="S171" s="417">
        <f>IF(Table_1[[#This Row],[Kesto (min) /tapaaminen]]&lt;1,0,(Table_1[[#This Row],[Sisältöjen määrä 
]]*Table_1[[#This Row],[Kesto (min) /tapaaminen]]*Table_1[[#This Row],[Tapaamis-kerrat /osallistuja]]))</f>
        <v>0</v>
      </c>
      <c r="T171" s="394" t="str">
        <f>IF(Table_1[[#This Row],[SISÄLLÖN NIMI]]="","",IF(Table_1[[#This Row],[Toteutuminen]]="Ei osallistujia",0,IF(Table_1[[#This Row],[Toteutuminen]]="Peruttu",0,1)))</f>
        <v/>
      </c>
      <c r="U171" s="395"/>
      <c r="V171" s="385"/>
      <c r="W171" s="413">
        <f>Table_1[[#This Row],[Kävijämäärä a) lapset]]+Table_1[[#This Row],[Kävijämäärä b) aikuiset]]</f>
        <v>0</v>
      </c>
      <c r="X171" s="413">
        <f>IF(Table_1[[#This Row],[Kokonaiskävijämäärä]]&lt;1,0,Table_1[[#This Row],[Kävijämäärä a) lapset]]*Table_1[[#This Row],[Tapaamis-kerrat /osallistuja]])</f>
        <v>0</v>
      </c>
      <c r="Y171" s="413">
        <f>IF(Table_1[[#This Row],[Kokonaiskävijämäärä]]&lt;1,0,Table_1[[#This Row],[Kävijämäärä b) aikuiset]]*Table_1[[#This Row],[Tapaamis-kerrat /osallistuja]])</f>
        <v>0</v>
      </c>
      <c r="Z171" s="413">
        <f>IF(Table_1[[#This Row],[Kokonaiskävijämäärä]]&lt;1,0,Table_1[[#This Row],[Kokonaiskävijämäärä]]*Table_1[[#This Row],[Tapaamis-kerrat /osallistuja]])</f>
        <v>0</v>
      </c>
      <c r="AA171" s="390" t="s">
        <v>54</v>
      </c>
      <c r="AB171" s="396"/>
      <c r="AC171" s="397"/>
      <c r="AD171" s="398" t="s">
        <v>54</v>
      </c>
      <c r="AE171" s="399" t="s">
        <v>54</v>
      </c>
      <c r="AF171" s="400" t="s">
        <v>54</v>
      </c>
      <c r="AG171" s="400" t="s">
        <v>54</v>
      </c>
      <c r="AH171" s="401" t="s">
        <v>53</v>
      </c>
      <c r="AI171" s="402" t="s">
        <v>54</v>
      </c>
      <c r="AJ171" s="402" t="s">
        <v>54</v>
      </c>
      <c r="AK171" s="402" t="s">
        <v>54</v>
      </c>
      <c r="AL171" s="403" t="s">
        <v>54</v>
      </c>
      <c r="AM171" s="404" t="s">
        <v>54</v>
      </c>
    </row>
    <row r="172" spans="1:39" ht="15.75" customHeight="1" x14ac:dyDescent="0.3">
      <c r="A172" s="382"/>
      <c r="B172" s="383"/>
      <c r="C172" s="384" t="s">
        <v>40</v>
      </c>
      <c r="D172" s="385" t="str">
        <f>IF(Table_1[[#This Row],[SISÄLLÖN NIMI]]="","",1)</f>
        <v/>
      </c>
      <c r="E172" s="386"/>
      <c r="F172" s="386"/>
      <c r="G172" s="384" t="s">
        <v>54</v>
      </c>
      <c r="H172" s="387" t="s">
        <v>54</v>
      </c>
      <c r="I172" s="388" t="s">
        <v>54</v>
      </c>
      <c r="J172" s="389" t="s">
        <v>44</v>
      </c>
      <c r="K172" s="387" t="s">
        <v>54</v>
      </c>
      <c r="L172" s="390" t="s">
        <v>54</v>
      </c>
      <c r="M172" s="383"/>
      <c r="N172" s="391" t="s">
        <v>54</v>
      </c>
      <c r="O172" s="392"/>
      <c r="P172" s="383"/>
      <c r="Q172" s="383"/>
      <c r="R172" s="393"/>
      <c r="S172" s="417">
        <f>IF(Table_1[[#This Row],[Kesto (min) /tapaaminen]]&lt;1,0,(Table_1[[#This Row],[Sisältöjen määrä 
]]*Table_1[[#This Row],[Kesto (min) /tapaaminen]]*Table_1[[#This Row],[Tapaamis-kerrat /osallistuja]]))</f>
        <v>0</v>
      </c>
      <c r="T172" s="394" t="str">
        <f>IF(Table_1[[#This Row],[SISÄLLÖN NIMI]]="","",IF(Table_1[[#This Row],[Toteutuminen]]="Ei osallistujia",0,IF(Table_1[[#This Row],[Toteutuminen]]="Peruttu",0,1)))</f>
        <v/>
      </c>
      <c r="U172" s="395"/>
      <c r="V172" s="385"/>
      <c r="W172" s="413">
        <f>Table_1[[#This Row],[Kävijämäärä a) lapset]]+Table_1[[#This Row],[Kävijämäärä b) aikuiset]]</f>
        <v>0</v>
      </c>
      <c r="X172" s="413">
        <f>IF(Table_1[[#This Row],[Kokonaiskävijämäärä]]&lt;1,0,Table_1[[#This Row],[Kävijämäärä a) lapset]]*Table_1[[#This Row],[Tapaamis-kerrat /osallistuja]])</f>
        <v>0</v>
      </c>
      <c r="Y172" s="413">
        <f>IF(Table_1[[#This Row],[Kokonaiskävijämäärä]]&lt;1,0,Table_1[[#This Row],[Kävijämäärä b) aikuiset]]*Table_1[[#This Row],[Tapaamis-kerrat /osallistuja]])</f>
        <v>0</v>
      </c>
      <c r="Z172" s="413">
        <f>IF(Table_1[[#This Row],[Kokonaiskävijämäärä]]&lt;1,0,Table_1[[#This Row],[Kokonaiskävijämäärä]]*Table_1[[#This Row],[Tapaamis-kerrat /osallistuja]])</f>
        <v>0</v>
      </c>
      <c r="AA172" s="390" t="s">
        <v>54</v>
      </c>
      <c r="AB172" s="396"/>
      <c r="AC172" s="397"/>
      <c r="AD172" s="398" t="s">
        <v>54</v>
      </c>
      <c r="AE172" s="399" t="s">
        <v>54</v>
      </c>
      <c r="AF172" s="400" t="s">
        <v>54</v>
      </c>
      <c r="AG172" s="400" t="s">
        <v>54</v>
      </c>
      <c r="AH172" s="401" t="s">
        <v>53</v>
      </c>
      <c r="AI172" s="402" t="s">
        <v>54</v>
      </c>
      <c r="AJ172" s="402" t="s">
        <v>54</v>
      </c>
      <c r="AK172" s="402" t="s">
        <v>54</v>
      </c>
      <c r="AL172" s="403" t="s">
        <v>54</v>
      </c>
      <c r="AM172" s="404" t="s">
        <v>54</v>
      </c>
    </row>
    <row r="173" spans="1:39" ht="15.75" customHeight="1" x14ac:dyDescent="0.3">
      <c r="A173" s="382"/>
      <c r="B173" s="383"/>
      <c r="C173" s="384" t="s">
        <v>40</v>
      </c>
      <c r="D173" s="385" t="str">
        <f>IF(Table_1[[#This Row],[SISÄLLÖN NIMI]]="","",1)</f>
        <v/>
      </c>
      <c r="E173" s="386"/>
      <c r="F173" s="386"/>
      <c r="G173" s="384" t="s">
        <v>54</v>
      </c>
      <c r="H173" s="387" t="s">
        <v>54</v>
      </c>
      <c r="I173" s="388" t="s">
        <v>54</v>
      </c>
      <c r="J173" s="389" t="s">
        <v>44</v>
      </c>
      <c r="K173" s="387" t="s">
        <v>54</v>
      </c>
      <c r="L173" s="390" t="s">
        <v>54</v>
      </c>
      <c r="M173" s="383"/>
      <c r="N173" s="391" t="s">
        <v>54</v>
      </c>
      <c r="O173" s="392"/>
      <c r="P173" s="383"/>
      <c r="Q173" s="383"/>
      <c r="R173" s="393"/>
      <c r="S173" s="417">
        <f>IF(Table_1[[#This Row],[Kesto (min) /tapaaminen]]&lt;1,0,(Table_1[[#This Row],[Sisältöjen määrä 
]]*Table_1[[#This Row],[Kesto (min) /tapaaminen]]*Table_1[[#This Row],[Tapaamis-kerrat /osallistuja]]))</f>
        <v>0</v>
      </c>
      <c r="T173" s="394" t="str">
        <f>IF(Table_1[[#This Row],[SISÄLLÖN NIMI]]="","",IF(Table_1[[#This Row],[Toteutuminen]]="Ei osallistujia",0,IF(Table_1[[#This Row],[Toteutuminen]]="Peruttu",0,1)))</f>
        <v/>
      </c>
      <c r="U173" s="395"/>
      <c r="V173" s="385"/>
      <c r="W173" s="413">
        <f>Table_1[[#This Row],[Kävijämäärä a) lapset]]+Table_1[[#This Row],[Kävijämäärä b) aikuiset]]</f>
        <v>0</v>
      </c>
      <c r="X173" s="413">
        <f>IF(Table_1[[#This Row],[Kokonaiskävijämäärä]]&lt;1,0,Table_1[[#This Row],[Kävijämäärä a) lapset]]*Table_1[[#This Row],[Tapaamis-kerrat /osallistuja]])</f>
        <v>0</v>
      </c>
      <c r="Y173" s="413">
        <f>IF(Table_1[[#This Row],[Kokonaiskävijämäärä]]&lt;1,0,Table_1[[#This Row],[Kävijämäärä b) aikuiset]]*Table_1[[#This Row],[Tapaamis-kerrat /osallistuja]])</f>
        <v>0</v>
      </c>
      <c r="Z173" s="413">
        <f>IF(Table_1[[#This Row],[Kokonaiskävijämäärä]]&lt;1,0,Table_1[[#This Row],[Kokonaiskävijämäärä]]*Table_1[[#This Row],[Tapaamis-kerrat /osallistuja]])</f>
        <v>0</v>
      </c>
      <c r="AA173" s="390" t="s">
        <v>54</v>
      </c>
      <c r="AB173" s="396"/>
      <c r="AC173" s="397"/>
      <c r="AD173" s="398" t="s">
        <v>54</v>
      </c>
      <c r="AE173" s="399" t="s">
        <v>54</v>
      </c>
      <c r="AF173" s="400" t="s">
        <v>54</v>
      </c>
      <c r="AG173" s="400" t="s">
        <v>54</v>
      </c>
      <c r="AH173" s="401" t="s">
        <v>53</v>
      </c>
      <c r="AI173" s="402" t="s">
        <v>54</v>
      </c>
      <c r="AJ173" s="402" t="s">
        <v>54</v>
      </c>
      <c r="AK173" s="402" t="s">
        <v>54</v>
      </c>
      <c r="AL173" s="403" t="s">
        <v>54</v>
      </c>
      <c r="AM173" s="404" t="s">
        <v>54</v>
      </c>
    </row>
    <row r="174" spans="1:39" ht="15.75" customHeight="1" x14ac:dyDescent="0.3">
      <c r="A174" s="382"/>
      <c r="B174" s="383"/>
      <c r="C174" s="384" t="s">
        <v>40</v>
      </c>
      <c r="D174" s="385" t="str">
        <f>IF(Table_1[[#This Row],[SISÄLLÖN NIMI]]="","",1)</f>
        <v/>
      </c>
      <c r="E174" s="386"/>
      <c r="F174" s="386"/>
      <c r="G174" s="384" t="s">
        <v>54</v>
      </c>
      <c r="H174" s="387" t="s">
        <v>54</v>
      </c>
      <c r="I174" s="388" t="s">
        <v>54</v>
      </c>
      <c r="J174" s="389" t="s">
        <v>44</v>
      </c>
      <c r="K174" s="387" t="s">
        <v>54</v>
      </c>
      <c r="L174" s="390" t="s">
        <v>54</v>
      </c>
      <c r="M174" s="383"/>
      <c r="N174" s="391" t="s">
        <v>54</v>
      </c>
      <c r="O174" s="392"/>
      <c r="P174" s="383"/>
      <c r="Q174" s="383"/>
      <c r="R174" s="393"/>
      <c r="S174" s="417">
        <f>IF(Table_1[[#This Row],[Kesto (min) /tapaaminen]]&lt;1,0,(Table_1[[#This Row],[Sisältöjen määrä 
]]*Table_1[[#This Row],[Kesto (min) /tapaaminen]]*Table_1[[#This Row],[Tapaamis-kerrat /osallistuja]]))</f>
        <v>0</v>
      </c>
      <c r="T174" s="394" t="str">
        <f>IF(Table_1[[#This Row],[SISÄLLÖN NIMI]]="","",IF(Table_1[[#This Row],[Toteutuminen]]="Ei osallistujia",0,IF(Table_1[[#This Row],[Toteutuminen]]="Peruttu",0,1)))</f>
        <v/>
      </c>
      <c r="U174" s="395"/>
      <c r="V174" s="385"/>
      <c r="W174" s="413">
        <f>Table_1[[#This Row],[Kävijämäärä a) lapset]]+Table_1[[#This Row],[Kävijämäärä b) aikuiset]]</f>
        <v>0</v>
      </c>
      <c r="X174" s="413">
        <f>IF(Table_1[[#This Row],[Kokonaiskävijämäärä]]&lt;1,0,Table_1[[#This Row],[Kävijämäärä a) lapset]]*Table_1[[#This Row],[Tapaamis-kerrat /osallistuja]])</f>
        <v>0</v>
      </c>
      <c r="Y174" s="413">
        <f>IF(Table_1[[#This Row],[Kokonaiskävijämäärä]]&lt;1,0,Table_1[[#This Row],[Kävijämäärä b) aikuiset]]*Table_1[[#This Row],[Tapaamis-kerrat /osallistuja]])</f>
        <v>0</v>
      </c>
      <c r="Z174" s="413">
        <f>IF(Table_1[[#This Row],[Kokonaiskävijämäärä]]&lt;1,0,Table_1[[#This Row],[Kokonaiskävijämäärä]]*Table_1[[#This Row],[Tapaamis-kerrat /osallistuja]])</f>
        <v>0</v>
      </c>
      <c r="AA174" s="390" t="s">
        <v>54</v>
      </c>
      <c r="AB174" s="396"/>
      <c r="AC174" s="397"/>
      <c r="AD174" s="398" t="s">
        <v>54</v>
      </c>
      <c r="AE174" s="399" t="s">
        <v>54</v>
      </c>
      <c r="AF174" s="400" t="s">
        <v>54</v>
      </c>
      <c r="AG174" s="400" t="s">
        <v>54</v>
      </c>
      <c r="AH174" s="401" t="s">
        <v>53</v>
      </c>
      <c r="AI174" s="402" t="s">
        <v>54</v>
      </c>
      <c r="AJ174" s="402" t="s">
        <v>54</v>
      </c>
      <c r="AK174" s="402" t="s">
        <v>54</v>
      </c>
      <c r="AL174" s="403" t="s">
        <v>54</v>
      </c>
      <c r="AM174" s="404" t="s">
        <v>54</v>
      </c>
    </row>
    <row r="175" spans="1:39" ht="15.75" customHeight="1" x14ac:dyDescent="0.3">
      <c r="A175" s="382"/>
      <c r="B175" s="383"/>
      <c r="C175" s="384" t="s">
        <v>40</v>
      </c>
      <c r="D175" s="385" t="str">
        <f>IF(Table_1[[#This Row],[SISÄLLÖN NIMI]]="","",1)</f>
        <v/>
      </c>
      <c r="E175" s="386"/>
      <c r="F175" s="386"/>
      <c r="G175" s="384" t="s">
        <v>54</v>
      </c>
      <c r="H175" s="387" t="s">
        <v>54</v>
      </c>
      <c r="I175" s="388" t="s">
        <v>54</v>
      </c>
      <c r="J175" s="389" t="s">
        <v>44</v>
      </c>
      <c r="K175" s="387" t="s">
        <v>54</v>
      </c>
      <c r="L175" s="390" t="s">
        <v>54</v>
      </c>
      <c r="M175" s="383"/>
      <c r="N175" s="391" t="s">
        <v>54</v>
      </c>
      <c r="O175" s="392"/>
      <c r="P175" s="383"/>
      <c r="Q175" s="383"/>
      <c r="R175" s="393"/>
      <c r="S175" s="417">
        <f>IF(Table_1[[#This Row],[Kesto (min) /tapaaminen]]&lt;1,0,(Table_1[[#This Row],[Sisältöjen määrä 
]]*Table_1[[#This Row],[Kesto (min) /tapaaminen]]*Table_1[[#This Row],[Tapaamis-kerrat /osallistuja]]))</f>
        <v>0</v>
      </c>
      <c r="T175" s="394" t="str">
        <f>IF(Table_1[[#This Row],[SISÄLLÖN NIMI]]="","",IF(Table_1[[#This Row],[Toteutuminen]]="Ei osallistujia",0,IF(Table_1[[#This Row],[Toteutuminen]]="Peruttu",0,1)))</f>
        <v/>
      </c>
      <c r="U175" s="395"/>
      <c r="V175" s="385"/>
      <c r="W175" s="413">
        <f>Table_1[[#This Row],[Kävijämäärä a) lapset]]+Table_1[[#This Row],[Kävijämäärä b) aikuiset]]</f>
        <v>0</v>
      </c>
      <c r="X175" s="413">
        <f>IF(Table_1[[#This Row],[Kokonaiskävijämäärä]]&lt;1,0,Table_1[[#This Row],[Kävijämäärä a) lapset]]*Table_1[[#This Row],[Tapaamis-kerrat /osallistuja]])</f>
        <v>0</v>
      </c>
      <c r="Y175" s="413">
        <f>IF(Table_1[[#This Row],[Kokonaiskävijämäärä]]&lt;1,0,Table_1[[#This Row],[Kävijämäärä b) aikuiset]]*Table_1[[#This Row],[Tapaamis-kerrat /osallistuja]])</f>
        <v>0</v>
      </c>
      <c r="Z175" s="413">
        <f>IF(Table_1[[#This Row],[Kokonaiskävijämäärä]]&lt;1,0,Table_1[[#This Row],[Kokonaiskävijämäärä]]*Table_1[[#This Row],[Tapaamis-kerrat /osallistuja]])</f>
        <v>0</v>
      </c>
      <c r="AA175" s="390" t="s">
        <v>54</v>
      </c>
      <c r="AB175" s="396"/>
      <c r="AC175" s="397"/>
      <c r="AD175" s="398" t="s">
        <v>54</v>
      </c>
      <c r="AE175" s="399" t="s">
        <v>54</v>
      </c>
      <c r="AF175" s="400" t="s">
        <v>54</v>
      </c>
      <c r="AG175" s="400" t="s">
        <v>54</v>
      </c>
      <c r="AH175" s="401" t="s">
        <v>53</v>
      </c>
      <c r="AI175" s="402" t="s">
        <v>54</v>
      </c>
      <c r="AJ175" s="402" t="s">
        <v>54</v>
      </c>
      <c r="AK175" s="402" t="s">
        <v>54</v>
      </c>
      <c r="AL175" s="403" t="s">
        <v>54</v>
      </c>
      <c r="AM175" s="404" t="s">
        <v>54</v>
      </c>
    </row>
    <row r="176" spans="1:39" ht="15.75" customHeight="1" x14ac:dyDescent="0.3">
      <c r="A176" s="382"/>
      <c r="B176" s="383"/>
      <c r="C176" s="384" t="s">
        <v>40</v>
      </c>
      <c r="D176" s="385" t="str">
        <f>IF(Table_1[[#This Row],[SISÄLLÖN NIMI]]="","",1)</f>
        <v/>
      </c>
      <c r="E176" s="386"/>
      <c r="F176" s="386"/>
      <c r="G176" s="384" t="s">
        <v>54</v>
      </c>
      <c r="H176" s="387" t="s">
        <v>54</v>
      </c>
      <c r="I176" s="388" t="s">
        <v>54</v>
      </c>
      <c r="J176" s="389" t="s">
        <v>44</v>
      </c>
      <c r="K176" s="387" t="s">
        <v>54</v>
      </c>
      <c r="L176" s="390" t="s">
        <v>54</v>
      </c>
      <c r="M176" s="383"/>
      <c r="N176" s="391" t="s">
        <v>54</v>
      </c>
      <c r="O176" s="392"/>
      <c r="P176" s="383"/>
      <c r="Q176" s="383"/>
      <c r="R176" s="393"/>
      <c r="S176" s="417">
        <f>IF(Table_1[[#This Row],[Kesto (min) /tapaaminen]]&lt;1,0,(Table_1[[#This Row],[Sisältöjen määrä 
]]*Table_1[[#This Row],[Kesto (min) /tapaaminen]]*Table_1[[#This Row],[Tapaamis-kerrat /osallistuja]]))</f>
        <v>0</v>
      </c>
      <c r="T176" s="394" t="str">
        <f>IF(Table_1[[#This Row],[SISÄLLÖN NIMI]]="","",IF(Table_1[[#This Row],[Toteutuminen]]="Ei osallistujia",0,IF(Table_1[[#This Row],[Toteutuminen]]="Peruttu",0,1)))</f>
        <v/>
      </c>
      <c r="U176" s="395"/>
      <c r="V176" s="385"/>
      <c r="W176" s="413">
        <f>Table_1[[#This Row],[Kävijämäärä a) lapset]]+Table_1[[#This Row],[Kävijämäärä b) aikuiset]]</f>
        <v>0</v>
      </c>
      <c r="X176" s="413">
        <f>IF(Table_1[[#This Row],[Kokonaiskävijämäärä]]&lt;1,0,Table_1[[#This Row],[Kävijämäärä a) lapset]]*Table_1[[#This Row],[Tapaamis-kerrat /osallistuja]])</f>
        <v>0</v>
      </c>
      <c r="Y176" s="413">
        <f>IF(Table_1[[#This Row],[Kokonaiskävijämäärä]]&lt;1,0,Table_1[[#This Row],[Kävijämäärä b) aikuiset]]*Table_1[[#This Row],[Tapaamis-kerrat /osallistuja]])</f>
        <v>0</v>
      </c>
      <c r="Z176" s="413">
        <f>IF(Table_1[[#This Row],[Kokonaiskävijämäärä]]&lt;1,0,Table_1[[#This Row],[Kokonaiskävijämäärä]]*Table_1[[#This Row],[Tapaamis-kerrat /osallistuja]])</f>
        <v>0</v>
      </c>
      <c r="AA176" s="390" t="s">
        <v>54</v>
      </c>
      <c r="AB176" s="396"/>
      <c r="AC176" s="397"/>
      <c r="AD176" s="398" t="s">
        <v>54</v>
      </c>
      <c r="AE176" s="399" t="s">
        <v>54</v>
      </c>
      <c r="AF176" s="400" t="s">
        <v>54</v>
      </c>
      <c r="AG176" s="400" t="s">
        <v>54</v>
      </c>
      <c r="AH176" s="401" t="s">
        <v>53</v>
      </c>
      <c r="AI176" s="402" t="s">
        <v>54</v>
      </c>
      <c r="AJ176" s="402" t="s">
        <v>54</v>
      </c>
      <c r="AK176" s="402" t="s">
        <v>54</v>
      </c>
      <c r="AL176" s="403" t="s">
        <v>54</v>
      </c>
      <c r="AM176" s="404" t="s">
        <v>54</v>
      </c>
    </row>
    <row r="177" spans="1:39" ht="15.75" customHeight="1" x14ac:dyDescent="0.3">
      <c r="A177" s="382"/>
      <c r="B177" s="383"/>
      <c r="C177" s="384" t="s">
        <v>40</v>
      </c>
      <c r="D177" s="385" t="str">
        <f>IF(Table_1[[#This Row],[SISÄLLÖN NIMI]]="","",1)</f>
        <v/>
      </c>
      <c r="E177" s="386"/>
      <c r="F177" s="386"/>
      <c r="G177" s="384" t="s">
        <v>54</v>
      </c>
      <c r="H177" s="387" t="s">
        <v>54</v>
      </c>
      <c r="I177" s="388" t="s">
        <v>54</v>
      </c>
      <c r="J177" s="389" t="s">
        <v>44</v>
      </c>
      <c r="K177" s="387" t="s">
        <v>54</v>
      </c>
      <c r="L177" s="390" t="s">
        <v>54</v>
      </c>
      <c r="M177" s="383"/>
      <c r="N177" s="391" t="s">
        <v>54</v>
      </c>
      <c r="O177" s="392"/>
      <c r="P177" s="383"/>
      <c r="Q177" s="383"/>
      <c r="R177" s="393"/>
      <c r="S177" s="417">
        <f>IF(Table_1[[#This Row],[Kesto (min) /tapaaminen]]&lt;1,0,(Table_1[[#This Row],[Sisältöjen määrä 
]]*Table_1[[#This Row],[Kesto (min) /tapaaminen]]*Table_1[[#This Row],[Tapaamis-kerrat /osallistuja]]))</f>
        <v>0</v>
      </c>
      <c r="T177" s="394" t="str">
        <f>IF(Table_1[[#This Row],[SISÄLLÖN NIMI]]="","",IF(Table_1[[#This Row],[Toteutuminen]]="Ei osallistujia",0,IF(Table_1[[#This Row],[Toteutuminen]]="Peruttu",0,1)))</f>
        <v/>
      </c>
      <c r="U177" s="395"/>
      <c r="V177" s="385"/>
      <c r="W177" s="413">
        <f>Table_1[[#This Row],[Kävijämäärä a) lapset]]+Table_1[[#This Row],[Kävijämäärä b) aikuiset]]</f>
        <v>0</v>
      </c>
      <c r="X177" s="413">
        <f>IF(Table_1[[#This Row],[Kokonaiskävijämäärä]]&lt;1,0,Table_1[[#This Row],[Kävijämäärä a) lapset]]*Table_1[[#This Row],[Tapaamis-kerrat /osallistuja]])</f>
        <v>0</v>
      </c>
      <c r="Y177" s="413">
        <f>IF(Table_1[[#This Row],[Kokonaiskävijämäärä]]&lt;1,0,Table_1[[#This Row],[Kävijämäärä b) aikuiset]]*Table_1[[#This Row],[Tapaamis-kerrat /osallistuja]])</f>
        <v>0</v>
      </c>
      <c r="Z177" s="413">
        <f>IF(Table_1[[#This Row],[Kokonaiskävijämäärä]]&lt;1,0,Table_1[[#This Row],[Kokonaiskävijämäärä]]*Table_1[[#This Row],[Tapaamis-kerrat /osallistuja]])</f>
        <v>0</v>
      </c>
      <c r="AA177" s="390" t="s">
        <v>54</v>
      </c>
      <c r="AB177" s="396"/>
      <c r="AC177" s="397"/>
      <c r="AD177" s="398" t="s">
        <v>54</v>
      </c>
      <c r="AE177" s="399" t="s">
        <v>54</v>
      </c>
      <c r="AF177" s="400" t="s">
        <v>54</v>
      </c>
      <c r="AG177" s="400" t="s">
        <v>54</v>
      </c>
      <c r="AH177" s="401" t="s">
        <v>53</v>
      </c>
      <c r="AI177" s="402" t="s">
        <v>54</v>
      </c>
      <c r="AJ177" s="402" t="s">
        <v>54</v>
      </c>
      <c r="AK177" s="402" t="s">
        <v>54</v>
      </c>
      <c r="AL177" s="403" t="s">
        <v>54</v>
      </c>
      <c r="AM177" s="404" t="s">
        <v>54</v>
      </c>
    </row>
    <row r="178" spans="1:39" ht="15.75" customHeight="1" x14ac:dyDescent="0.3">
      <c r="A178" s="382"/>
      <c r="B178" s="383"/>
      <c r="C178" s="384" t="s">
        <v>40</v>
      </c>
      <c r="D178" s="385" t="str">
        <f>IF(Table_1[[#This Row],[SISÄLLÖN NIMI]]="","",1)</f>
        <v/>
      </c>
      <c r="E178" s="386"/>
      <c r="F178" s="386"/>
      <c r="G178" s="384" t="s">
        <v>54</v>
      </c>
      <c r="H178" s="387" t="s">
        <v>54</v>
      </c>
      <c r="I178" s="388" t="s">
        <v>54</v>
      </c>
      <c r="J178" s="389" t="s">
        <v>44</v>
      </c>
      <c r="K178" s="387" t="s">
        <v>54</v>
      </c>
      <c r="L178" s="390" t="s">
        <v>54</v>
      </c>
      <c r="M178" s="383"/>
      <c r="N178" s="391" t="s">
        <v>54</v>
      </c>
      <c r="O178" s="392"/>
      <c r="P178" s="383"/>
      <c r="Q178" s="383"/>
      <c r="R178" s="393"/>
      <c r="S178" s="417">
        <f>IF(Table_1[[#This Row],[Kesto (min) /tapaaminen]]&lt;1,0,(Table_1[[#This Row],[Sisältöjen määrä 
]]*Table_1[[#This Row],[Kesto (min) /tapaaminen]]*Table_1[[#This Row],[Tapaamis-kerrat /osallistuja]]))</f>
        <v>0</v>
      </c>
      <c r="T178" s="394" t="str">
        <f>IF(Table_1[[#This Row],[SISÄLLÖN NIMI]]="","",IF(Table_1[[#This Row],[Toteutuminen]]="Ei osallistujia",0,IF(Table_1[[#This Row],[Toteutuminen]]="Peruttu",0,1)))</f>
        <v/>
      </c>
      <c r="U178" s="395"/>
      <c r="V178" s="385"/>
      <c r="W178" s="413">
        <f>Table_1[[#This Row],[Kävijämäärä a) lapset]]+Table_1[[#This Row],[Kävijämäärä b) aikuiset]]</f>
        <v>0</v>
      </c>
      <c r="X178" s="413">
        <f>IF(Table_1[[#This Row],[Kokonaiskävijämäärä]]&lt;1,0,Table_1[[#This Row],[Kävijämäärä a) lapset]]*Table_1[[#This Row],[Tapaamis-kerrat /osallistuja]])</f>
        <v>0</v>
      </c>
      <c r="Y178" s="413">
        <f>IF(Table_1[[#This Row],[Kokonaiskävijämäärä]]&lt;1,0,Table_1[[#This Row],[Kävijämäärä b) aikuiset]]*Table_1[[#This Row],[Tapaamis-kerrat /osallistuja]])</f>
        <v>0</v>
      </c>
      <c r="Z178" s="413">
        <f>IF(Table_1[[#This Row],[Kokonaiskävijämäärä]]&lt;1,0,Table_1[[#This Row],[Kokonaiskävijämäärä]]*Table_1[[#This Row],[Tapaamis-kerrat /osallistuja]])</f>
        <v>0</v>
      </c>
      <c r="AA178" s="390" t="s">
        <v>54</v>
      </c>
      <c r="AB178" s="396"/>
      <c r="AC178" s="397"/>
      <c r="AD178" s="398" t="s">
        <v>54</v>
      </c>
      <c r="AE178" s="399" t="s">
        <v>54</v>
      </c>
      <c r="AF178" s="400" t="s">
        <v>54</v>
      </c>
      <c r="AG178" s="400" t="s">
        <v>54</v>
      </c>
      <c r="AH178" s="401" t="s">
        <v>53</v>
      </c>
      <c r="AI178" s="402" t="s">
        <v>54</v>
      </c>
      <c r="AJ178" s="402" t="s">
        <v>54</v>
      </c>
      <c r="AK178" s="402" t="s">
        <v>54</v>
      </c>
      <c r="AL178" s="403" t="s">
        <v>54</v>
      </c>
      <c r="AM178" s="404" t="s">
        <v>54</v>
      </c>
    </row>
    <row r="179" spans="1:39" ht="15.75" customHeight="1" x14ac:dyDescent="0.3">
      <c r="A179" s="382"/>
      <c r="B179" s="383"/>
      <c r="C179" s="384" t="s">
        <v>40</v>
      </c>
      <c r="D179" s="385" t="str">
        <f>IF(Table_1[[#This Row],[SISÄLLÖN NIMI]]="","",1)</f>
        <v/>
      </c>
      <c r="E179" s="386"/>
      <c r="F179" s="386"/>
      <c r="G179" s="384" t="s">
        <v>54</v>
      </c>
      <c r="H179" s="387" t="s">
        <v>54</v>
      </c>
      <c r="I179" s="388" t="s">
        <v>54</v>
      </c>
      <c r="J179" s="389" t="s">
        <v>44</v>
      </c>
      <c r="K179" s="387" t="s">
        <v>54</v>
      </c>
      <c r="L179" s="390" t="s">
        <v>54</v>
      </c>
      <c r="M179" s="383"/>
      <c r="N179" s="391" t="s">
        <v>54</v>
      </c>
      <c r="O179" s="392"/>
      <c r="P179" s="383"/>
      <c r="Q179" s="383"/>
      <c r="R179" s="393"/>
      <c r="S179" s="417">
        <f>IF(Table_1[[#This Row],[Kesto (min) /tapaaminen]]&lt;1,0,(Table_1[[#This Row],[Sisältöjen määrä 
]]*Table_1[[#This Row],[Kesto (min) /tapaaminen]]*Table_1[[#This Row],[Tapaamis-kerrat /osallistuja]]))</f>
        <v>0</v>
      </c>
      <c r="T179" s="394" t="str">
        <f>IF(Table_1[[#This Row],[SISÄLLÖN NIMI]]="","",IF(Table_1[[#This Row],[Toteutuminen]]="Ei osallistujia",0,IF(Table_1[[#This Row],[Toteutuminen]]="Peruttu",0,1)))</f>
        <v/>
      </c>
      <c r="U179" s="395"/>
      <c r="V179" s="385"/>
      <c r="W179" s="413">
        <f>Table_1[[#This Row],[Kävijämäärä a) lapset]]+Table_1[[#This Row],[Kävijämäärä b) aikuiset]]</f>
        <v>0</v>
      </c>
      <c r="X179" s="413">
        <f>IF(Table_1[[#This Row],[Kokonaiskävijämäärä]]&lt;1,0,Table_1[[#This Row],[Kävijämäärä a) lapset]]*Table_1[[#This Row],[Tapaamis-kerrat /osallistuja]])</f>
        <v>0</v>
      </c>
      <c r="Y179" s="413">
        <f>IF(Table_1[[#This Row],[Kokonaiskävijämäärä]]&lt;1,0,Table_1[[#This Row],[Kävijämäärä b) aikuiset]]*Table_1[[#This Row],[Tapaamis-kerrat /osallistuja]])</f>
        <v>0</v>
      </c>
      <c r="Z179" s="413">
        <f>IF(Table_1[[#This Row],[Kokonaiskävijämäärä]]&lt;1,0,Table_1[[#This Row],[Kokonaiskävijämäärä]]*Table_1[[#This Row],[Tapaamis-kerrat /osallistuja]])</f>
        <v>0</v>
      </c>
      <c r="AA179" s="390" t="s">
        <v>54</v>
      </c>
      <c r="AB179" s="396"/>
      <c r="AC179" s="397"/>
      <c r="AD179" s="398" t="s">
        <v>54</v>
      </c>
      <c r="AE179" s="399" t="s">
        <v>54</v>
      </c>
      <c r="AF179" s="400" t="s">
        <v>54</v>
      </c>
      <c r="AG179" s="400" t="s">
        <v>54</v>
      </c>
      <c r="AH179" s="401" t="s">
        <v>53</v>
      </c>
      <c r="AI179" s="402" t="s">
        <v>54</v>
      </c>
      <c r="AJ179" s="402" t="s">
        <v>54</v>
      </c>
      <c r="AK179" s="402" t="s">
        <v>54</v>
      </c>
      <c r="AL179" s="403" t="s">
        <v>54</v>
      </c>
      <c r="AM179" s="404" t="s">
        <v>54</v>
      </c>
    </row>
    <row r="180" spans="1:39" ht="15.75" customHeight="1" x14ac:dyDescent="0.3">
      <c r="A180" s="382"/>
      <c r="B180" s="383"/>
      <c r="C180" s="384" t="s">
        <v>40</v>
      </c>
      <c r="D180" s="385" t="str">
        <f>IF(Table_1[[#This Row],[SISÄLLÖN NIMI]]="","",1)</f>
        <v/>
      </c>
      <c r="E180" s="386"/>
      <c r="F180" s="386"/>
      <c r="G180" s="384" t="s">
        <v>54</v>
      </c>
      <c r="H180" s="387" t="s">
        <v>54</v>
      </c>
      <c r="I180" s="388" t="s">
        <v>54</v>
      </c>
      <c r="J180" s="389" t="s">
        <v>44</v>
      </c>
      <c r="K180" s="387" t="s">
        <v>54</v>
      </c>
      <c r="L180" s="390" t="s">
        <v>54</v>
      </c>
      <c r="M180" s="383"/>
      <c r="N180" s="391" t="s">
        <v>54</v>
      </c>
      <c r="O180" s="392"/>
      <c r="P180" s="383"/>
      <c r="Q180" s="383"/>
      <c r="R180" s="393"/>
      <c r="S180" s="417">
        <f>IF(Table_1[[#This Row],[Kesto (min) /tapaaminen]]&lt;1,0,(Table_1[[#This Row],[Sisältöjen määrä 
]]*Table_1[[#This Row],[Kesto (min) /tapaaminen]]*Table_1[[#This Row],[Tapaamis-kerrat /osallistuja]]))</f>
        <v>0</v>
      </c>
      <c r="T180" s="394" t="str">
        <f>IF(Table_1[[#This Row],[SISÄLLÖN NIMI]]="","",IF(Table_1[[#This Row],[Toteutuminen]]="Ei osallistujia",0,IF(Table_1[[#This Row],[Toteutuminen]]="Peruttu",0,1)))</f>
        <v/>
      </c>
      <c r="U180" s="395"/>
      <c r="V180" s="385"/>
      <c r="W180" s="413">
        <f>Table_1[[#This Row],[Kävijämäärä a) lapset]]+Table_1[[#This Row],[Kävijämäärä b) aikuiset]]</f>
        <v>0</v>
      </c>
      <c r="X180" s="413">
        <f>IF(Table_1[[#This Row],[Kokonaiskävijämäärä]]&lt;1,0,Table_1[[#This Row],[Kävijämäärä a) lapset]]*Table_1[[#This Row],[Tapaamis-kerrat /osallistuja]])</f>
        <v>0</v>
      </c>
      <c r="Y180" s="413">
        <f>IF(Table_1[[#This Row],[Kokonaiskävijämäärä]]&lt;1,0,Table_1[[#This Row],[Kävijämäärä b) aikuiset]]*Table_1[[#This Row],[Tapaamis-kerrat /osallistuja]])</f>
        <v>0</v>
      </c>
      <c r="Z180" s="413">
        <f>IF(Table_1[[#This Row],[Kokonaiskävijämäärä]]&lt;1,0,Table_1[[#This Row],[Kokonaiskävijämäärä]]*Table_1[[#This Row],[Tapaamis-kerrat /osallistuja]])</f>
        <v>0</v>
      </c>
      <c r="AA180" s="390" t="s">
        <v>54</v>
      </c>
      <c r="AB180" s="396"/>
      <c r="AC180" s="397"/>
      <c r="AD180" s="398" t="s">
        <v>54</v>
      </c>
      <c r="AE180" s="399" t="s">
        <v>54</v>
      </c>
      <c r="AF180" s="400" t="s">
        <v>54</v>
      </c>
      <c r="AG180" s="400" t="s">
        <v>54</v>
      </c>
      <c r="AH180" s="401" t="s">
        <v>53</v>
      </c>
      <c r="AI180" s="402" t="s">
        <v>54</v>
      </c>
      <c r="AJ180" s="402" t="s">
        <v>54</v>
      </c>
      <c r="AK180" s="402" t="s">
        <v>54</v>
      </c>
      <c r="AL180" s="403" t="s">
        <v>54</v>
      </c>
      <c r="AM180" s="404" t="s">
        <v>54</v>
      </c>
    </row>
    <row r="181" spans="1:39" ht="15.75" customHeight="1" x14ac:dyDescent="0.3">
      <c r="A181" s="382"/>
      <c r="B181" s="383"/>
      <c r="C181" s="384" t="s">
        <v>40</v>
      </c>
      <c r="D181" s="385" t="str">
        <f>IF(Table_1[[#This Row],[SISÄLLÖN NIMI]]="","",1)</f>
        <v/>
      </c>
      <c r="E181" s="386"/>
      <c r="F181" s="386"/>
      <c r="G181" s="384" t="s">
        <v>54</v>
      </c>
      <c r="H181" s="387" t="s">
        <v>54</v>
      </c>
      <c r="I181" s="388" t="s">
        <v>54</v>
      </c>
      <c r="J181" s="389" t="s">
        <v>44</v>
      </c>
      <c r="K181" s="387" t="s">
        <v>54</v>
      </c>
      <c r="L181" s="390" t="s">
        <v>54</v>
      </c>
      <c r="M181" s="383"/>
      <c r="N181" s="391" t="s">
        <v>54</v>
      </c>
      <c r="O181" s="392"/>
      <c r="P181" s="383"/>
      <c r="Q181" s="383"/>
      <c r="R181" s="393"/>
      <c r="S181" s="417">
        <f>IF(Table_1[[#This Row],[Kesto (min) /tapaaminen]]&lt;1,0,(Table_1[[#This Row],[Sisältöjen määrä 
]]*Table_1[[#This Row],[Kesto (min) /tapaaminen]]*Table_1[[#This Row],[Tapaamis-kerrat /osallistuja]]))</f>
        <v>0</v>
      </c>
      <c r="T181" s="394" t="str">
        <f>IF(Table_1[[#This Row],[SISÄLLÖN NIMI]]="","",IF(Table_1[[#This Row],[Toteutuminen]]="Ei osallistujia",0,IF(Table_1[[#This Row],[Toteutuminen]]="Peruttu",0,1)))</f>
        <v/>
      </c>
      <c r="U181" s="395"/>
      <c r="V181" s="385"/>
      <c r="W181" s="413">
        <f>Table_1[[#This Row],[Kävijämäärä a) lapset]]+Table_1[[#This Row],[Kävijämäärä b) aikuiset]]</f>
        <v>0</v>
      </c>
      <c r="X181" s="413">
        <f>IF(Table_1[[#This Row],[Kokonaiskävijämäärä]]&lt;1,0,Table_1[[#This Row],[Kävijämäärä a) lapset]]*Table_1[[#This Row],[Tapaamis-kerrat /osallistuja]])</f>
        <v>0</v>
      </c>
      <c r="Y181" s="413">
        <f>IF(Table_1[[#This Row],[Kokonaiskävijämäärä]]&lt;1,0,Table_1[[#This Row],[Kävijämäärä b) aikuiset]]*Table_1[[#This Row],[Tapaamis-kerrat /osallistuja]])</f>
        <v>0</v>
      </c>
      <c r="Z181" s="413">
        <f>IF(Table_1[[#This Row],[Kokonaiskävijämäärä]]&lt;1,0,Table_1[[#This Row],[Kokonaiskävijämäärä]]*Table_1[[#This Row],[Tapaamis-kerrat /osallistuja]])</f>
        <v>0</v>
      </c>
      <c r="AA181" s="390" t="s">
        <v>54</v>
      </c>
      <c r="AB181" s="396"/>
      <c r="AC181" s="397"/>
      <c r="AD181" s="398" t="s">
        <v>54</v>
      </c>
      <c r="AE181" s="399" t="s">
        <v>54</v>
      </c>
      <c r="AF181" s="400" t="s">
        <v>54</v>
      </c>
      <c r="AG181" s="400" t="s">
        <v>54</v>
      </c>
      <c r="AH181" s="401" t="s">
        <v>53</v>
      </c>
      <c r="AI181" s="402" t="s">
        <v>54</v>
      </c>
      <c r="AJ181" s="402" t="s">
        <v>54</v>
      </c>
      <c r="AK181" s="402" t="s">
        <v>54</v>
      </c>
      <c r="AL181" s="403" t="s">
        <v>54</v>
      </c>
      <c r="AM181" s="404" t="s">
        <v>54</v>
      </c>
    </row>
    <row r="182" spans="1:39" ht="15.75" customHeight="1" x14ac:dyDescent="0.3">
      <c r="A182" s="382"/>
      <c r="B182" s="383"/>
      <c r="C182" s="384" t="s">
        <v>40</v>
      </c>
      <c r="D182" s="385" t="str">
        <f>IF(Table_1[[#This Row],[SISÄLLÖN NIMI]]="","",1)</f>
        <v/>
      </c>
      <c r="E182" s="386"/>
      <c r="F182" s="386"/>
      <c r="G182" s="384" t="s">
        <v>54</v>
      </c>
      <c r="H182" s="387" t="s">
        <v>54</v>
      </c>
      <c r="I182" s="388" t="s">
        <v>54</v>
      </c>
      <c r="J182" s="389" t="s">
        <v>44</v>
      </c>
      <c r="K182" s="387" t="s">
        <v>54</v>
      </c>
      <c r="L182" s="390" t="s">
        <v>54</v>
      </c>
      <c r="M182" s="383"/>
      <c r="N182" s="391" t="s">
        <v>54</v>
      </c>
      <c r="O182" s="392"/>
      <c r="P182" s="383"/>
      <c r="Q182" s="383"/>
      <c r="R182" s="393"/>
      <c r="S182" s="417">
        <f>IF(Table_1[[#This Row],[Kesto (min) /tapaaminen]]&lt;1,0,(Table_1[[#This Row],[Sisältöjen määrä 
]]*Table_1[[#This Row],[Kesto (min) /tapaaminen]]*Table_1[[#This Row],[Tapaamis-kerrat /osallistuja]]))</f>
        <v>0</v>
      </c>
      <c r="T182" s="394" t="str">
        <f>IF(Table_1[[#This Row],[SISÄLLÖN NIMI]]="","",IF(Table_1[[#This Row],[Toteutuminen]]="Ei osallistujia",0,IF(Table_1[[#This Row],[Toteutuminen]]="Peruttu",0,1)))</f>
        <v/>
      </c>
      <c r="U182" s="395"/>
      <c r="V182" s="385"/>
      <c r="W182" s="413">
        <f>Table_1[[#This Row],[Kävijämäärä a) lapset]]+Table_1[[#This Row],[Kävijämäärä b) aikuiset]]</f>
        <v>0</v>
      </c>
      <c r="X182" s="413">
        <f>IF(Table_1[[#This Row],[Kokonaiskävijämäärä]]&lt;1,0,Table_1[[#This Row],[Kävijämäärä a) lapset]]*Table_1[[#This Row],[Tapaamis-kerrat /osallistuja]])</f>
        <v>0</v>
      </c>
      <c r="Y182" s="413">
        <f>IF(Table_1[[#This Row],[Kokonaiskävijämäärä]]&lt;1,0,Table_1[[#This Row],[Kävijämäärä b) aikuiset]]*Table_1[[#This Row],[Tapaamis-kerrat /osallistuja]])</f>
        <v>0</v>
      </c>
      <c r="Z182" s="413">
        <f>IF(Table_1[[#This Row],[Kokonaiskävijämäärä]]&lt;1,0,Table_1[[#This Row],[Kokonaiskävijämäärä]]*Table_1[[#This Row],[Tapaamis-kerrat /osallistuja]])</f>
        <v>0</v>
      </c>
      <c r="AA182" s="390" t="s">
        <v>54</v>
      </c>
      <c r="AB182" s="396"/>
      <c r="AC182" s="397"/>
      <c r="AD182" s="398" t="s">
        <v>54</v>
      </c>
      <c r="AE182" s="399" t="s">
        <v>54</v>
      </c>
      <c r="AF182" s="400" t="s">
        <v>54</v>
      </c>
      <c r="AG182" s="400" t="s">
        <v>54</v>
      </c>
      <c r="AH182" s="401" t="s">
        <v>53</v>
      </c>
      <c r="AI182" s="402" t="s">
        <v>54</v>
      </c>
      <c r="AJ182" s="402" t="s">
        <v>54</v>
      </c>
      <c r="AK182" s="402" t="s">
        <v>54</v>
      </c>
      <c r="AL182" s="403" t="s">
        <v>54</v>
      </c>
      <c r="AM182" s="404" t="s">
        <v>54</v>
      </c>
    </row>
    <row r="183" spans="1:39" ht="15.75" customHeight="1" x14ac:dyDescent="0.3">
      <c r="A183" s="382"/>
      <c r="B183" s="383"/>
      <c r="C183" s="384" t="s">
        <v>40</v>
      </c>
      <c r="D183" s="385" t="str">
        <f>IF(Table_1[[#This Row],[SISÄLLÖN NIMI]]="","",1)</f>
        <v/>
      </c>
      <c r="E183" s="386"/>
      <c r="F183" s="386"/>
      <c r="G183" s="384" t="s">
        <v>54</v>
      </c>
      <c r="H183" s="387" t="s">
        <v>54</v>
      </c>
      <c r="I183" s="388" t="s">
        <v>54</v>
      </c>
      <c r="J183" s="389" t="s">
        <v>44</v>
      </c>
      <c r="K183" s="387" t="s">
        <v>54</v>
      </c>
      <c r="L183" s="390" t="s">
        <v>54</v>
      </c>
      <c r="M183" s="383"/>
      <c r="N183" s="391" t="s">
        <v>54</v>
      </c>
      <c r="O183" s="392"/>
      <c r="P183" s="383"/>
      <c r="Q183" s="383"/>
      <c r="R183" s="393"/>
      <c r="S183" s="417">
        <f>IF(Table_1[[#This Row],[Kesto (min) /tapaaminen]]&lt;1,0,(Table_1[[#This Row],[Sisältöjen määrä 
]]*Table_1[[#This Row],[Kesto (min) /tapaaminen]]*Table_1[[#This Row],[Tapaamis-kerrat /osallistuja]]))</f>
        <v>0</v>
      </c>
      <c r="T183" s="394" t="str">
        <f>IF(Table_1[[#This Row],[SISÄLLÖN NIMI]]="","",IF(Table_1[[#This Row],[Toteutuminen]]="Ei osallistujia",0,IF(Table_1[[#This Row],[Toteutuminen]]="Peruttu",0,1)))</f>
        <v/>
      </c>
      <c r="U183" s="395"/>
      <c r="V183" s="385"/>
      <c r="W183" s="413">
        <f>Table_1[[#This Row],[Kävijämäärä a) lapset]]+Table_1[[#This Row],[Kävijämäärä b) aikuiset]]</f>
        <v>0</v>
      </c>
      <c r="X183" s="413">
        <f>IF(Table_1[[#This Row],[Kokonaiskävijämäärä]]&lt;1,0,Table_1[[#This Row],[Kävijämäärä a) lapset]]*Table_1[[#This Row],[Tapaamis-kerrat /osallistuja]])</f>
        <v>0</v>
      </c>
      <c r="Y183" s="413">
        <f>IF(Table_1[[#This Row],[Kokonaiskävijämäärä]]&lt;1,0,Table_1[[#This Row],[Kävijämäärä b) aikuiset]]*Table_1[[#This Row],[Tapaamis-kerrat /osallistuja]])</f>
        <v>0</v>
      </c>
      <c r="Z183" s="413">
        <f>IF(Table_1[[#This Row],[Kokonaiskävijämäärä]]&lt;1,0,Table_1[[#This Row],[Kokonaiskävijämäärä]]*Table_1[[#This Row],[Tapaamis-kerrat /osallistuja]])</f>
        <v>0</v>
      </c>
      <c r="AA183" s="390" t="s">
        <v>54</v>
      </c>
      <c r="AB183" s="396"/>
      <c r="AC183" s="397"/>
      <c r="AD183" s="398" t="s">
        <v>54</v>
      </c>
      <c r="AE183" s="399" t="s">
        <v>54</v>
      </c>
      <c r="AF183" s="400" t="s">
        <v>54</v>
      </c>
      <c r="AG183" s="400" t="s">
        <v>54</v>
      </c>
      <c r="AH183" s="401" t="s">
        <v>53</v>
      </c>
      <c r="AI183" s="402" t="s">
        <v>54</v>
      </c>
      <c r="AJ183" s="402" t="s">
        <v>54</v>
      </c>
      <c r="AK183" s="402" t="s">
        <v>54</v>
      </c>
      <c r="AL183" s="403" t="s">
        <v>54</v>
      </c>
      <c r="AM183" s="404" t="s">
        <v>54</v>
      </c>
    </row>
    <row r="184" spans="1:39" ht="15.75" customHeight="1" x14ac:dyDescent="0.3">
      <c r="A184" s="382"/>
      <c r="B184" s="383"/>
      <c r="C184" s="384" t="s">
        <v>40</v>
      </c>
      <c r="D184" s="385" t="str">
        <f>IF(Table_1[[#This Row],[SISÄLLÖN NIMI]]="","",1)</f>
        <v/>
      </c>
      <c r="E184" s="386"/>
      <c r="F184" s="386"/>
      <c r="G184" s="384" t="s">
        <v>54</v>
      </c>
      <c r="H184" s="387" t="s">
        <v>54</v>
      </c>
      <c r="I184" s="388" t="s">
        <v>54</v>
      </c>
      <c r="J184" s="389" t="s">
        <v>44</v>
      </c>
      <c r="K184" s="387" t="s">
        <v>54</v>
      </c>
      <c r="L184" s="390" t="s">
        <v>54</v>
      </c>
      <c r="M184" s="383"/>
      <c r="N184" s="391" t="s">
        <v>54</v>
      </c>
      <c r="O184" s="392"/>
      <c r="P184" s="383"/>
      <c r="Q184" s="383"/>
      <c r="R184" s="393"/>
      <c r="S184" s="417">
        <f>IF(Table_1[[#This Row],[Kesto (min) /tapaaminen]]&lt;1,0,(Table_1[[#This Row],[Sisältöjen määrä 
]]*Table_1[[#This Row],[Kesto (min) /tapaaminen]]*Table_1[[#This Row],[Tapaamis-kerrat /osallistuja]]))</f>
        <v>0</v>
      </c>
      <c r="T184" s="394" t="str">
        <f>IF(Table_1[[#This Row],[SISÄLLÖN NIMI]]="","",IF(Table_1[[#This Row],[Toteutuminen]]="Ei osallistujia",0,IF(Table_1[[#This Row],[Toteutuminen]]="Peruttu",0,1)))</f>
        <v/>
      </c>
      <c r="U184" s="395"/>
      <c r="V184" s="385"/>
      <c r="W184" s="413">
        <f>Table_1[[#This Row],[Kävijämäärä a) lapset]]+Table_1[[#This Row],[Kävijämäärä b) aikuiset]]</f>
        <v>0</v>
      </c>
      <c r="X184" s="413">
        <f>IF(Table_1[[#This Row],[Kokonaiskävijämäärä]]&lt;1,0,Table_1[[#This Row],[Kävijämäärä a) lapset]]*Table_1[[#This Row],[Tapaamis-kerrat /osallistuja]])</f>
        <v>0</v>
      </c>
      <c r="Y184" s="413">
        <f>IF(Table_1[[#This Row],[Kokonaiskävijämäärä]]&lt;1,0,Table_1[[#This Row],[Kävijämäärä b) aikuiset]]*Table_1[[#This Row],[Tapaamis-kerrat /osallistuja]])</f>
        <v>0</v>
      </c>
      <c r="Z184" s="413">
        <f>IF(Table_1[[#This Row],[Kokonaiskävijämäärä]]&lt;1,0,Table_1[[#This Row],[Kokonaiskävijämäärä]]*Table_1[[#This Row],[Tapaamis-kerrat /osallistuja]])</f>
        <v>0</v>
      </c>
      <c r="AA184" s="390" t="s">
        <v>54</v>
      </c>
      <c r="AB184" s="396"/>
      <c r="AC184" s="397"/>
      <c r="AD184" s="398" t="s">
        <v>54</v>
      </c>
      <c r="AE184" s="399" t="s">
        <v>54</v>
      </c>
      <c r="AF184" s="400" t="s">
        <v>54</v>
      </c>
      <c r="AG184" s="400" t="s">
        <v>54</v>
      </c>
      <c r="AH184" s="401" t="s">
        <v>53</v>
      </c>
      <c r="AI184" s="402" t="s">
        <v>54</v>
      </c>
      <c r="AJ184" s="402" t="s">
        <v>54</v>
      </c>
      <c r="AK184" s="402" t="s">
        <v>54</v>
      </c>
      <c r="AL184" s="403" t="s">
        <v>54</v>
      </c>
      <c r="AM184" s="404" t="s">
        <v>54</v>
      </c>
    </row>
    <row r="185" spans="1:39" ht="15.75" customHeight="1" x14ac:dyDescent="0.3">
      <c r="A185" s="382"/>
      <c r="B185" s="383"/>
      <c r="C185" s="384" t="s">
        <v>40</v>
      </c>
      <c r="D185" s="385" t="str">
        <f>IF(Table_1[[#This Row],[SISÄLLÖN NIMI]]="","",1)</f>
        <v/>
      </c>
      <c r="E185" s="386"/>
      <c r="F185" s="386"/>
      <c r="G185" s="384" t="s">
        <v>54</v>
      </c>
      <c r="H185" s="387" t="s">
        <v>54</v>
      </c>
      <c r="I185" s="388" t="s">
        <v>54</v>
      </c>
      <c r="J185" s="389" t="s">
        <v>44</v>
      </c>
      <c r="K185" s="387" t="s">
        <v>54</v>
      </c>
      <c r="L185" s="390" t="s">
        <v>54</v>
      </c>
      <c r="M185" s="383"/>
      <c r="N185" s="391" t="s">
        <v>54</v>
      </c>
      <c r="O185" s="392"/>
      <c r="P185" s="383"/>
      <c r="Q185" s="383"/>
      <c r="R185" s="393"/>
      <c r="S185" s="417">
        <f>IF(Table_1[[#This Row],[Kesto (min) /tapaaminen]]&lt;1,0,(Table_1[[#This Row],[Sisältöjen määrä 
]]*Table_1[[#This Row],[Kesto (min) /tapaaminen]]*Table_1[[#This Row],[Tapaamis-kerrat /osallistuja]]))</f>
        <v>0</v>
      </c>
      <c r="T185" s="394" t="str">
        <f>IF(Table_1[[#This Row],[SISÄLLÖN NIMI]]="","",IF(Table_1[[#This Row],[Toteutuminen]]="Ei osallistujia",0,IF(Table_1[[#This Row],[Toteutuminen]]="Peruttu",0,1)))</f>
        <v/>
      </c>
      <c r="U185" s="395"/>
      <c r="V185" s="385"/>
      <c r="W185" s="413">
        <f>Table_1[[#This Row],[Kävijämäärä a) lapset]]+Table_1[[#This Row],[Kävijämäärä b) aikuiset]]</f>
        <v>0</v>
      </c>
      <c r="X185" s="413">
        <f>IF(Table_1[[#This Row],[Kokonaiskävijämäärä]]&lt;1,0,Table_1[[#This Row],[Kävijämäärä a) lapset]]*Table_1[[#This Row],[Tapaamis-kerrat /osallistuja]])</f>
        <v>0</v>
      </c>
      <c r="Y185" s="413">
        <f>IF(Table_1[[#This Row],[Kokonaiskävijämäärä]]&lt;1,0,Table_1[[#This Row],[Kävijämäärä b) aikuiset]]*Table_1[[#This Row],[Tapaamis-kerrat /osallistuja]])</f>
        <v>0</v>
      </c>
      <c r="Z185" s="413">
        <f>IF(Table_1[[#This Row],[Kokonaiskävijämäärä]]&lt;1,0,Table_1[[#This Row],[Kokonaiskävijämäärä]]*Table_1[[#This Row],[Tapaamis-kerrat /osallistuja]])</f>
        <v>0</v>
      </c>
      <c r="AA185" s="390" t="s">
        <v>54</v>
      </c>
      <c r="AB185" s="396"/>
      <c r="AC185" s="397"/>
      <c r="AD185" s="398" t="s">
        <v>54</v>
      </c>
      <c r="AE185" s="399" t="s">
        <v>54</v>
      </c>
      <c r="AF185" s="400" t="s">
        <v>54</v>
      </c>
      <c r="AG185" s="400" t="s">
        <v>54</v>
      </c>
      <c r="AH185" s="401" t="s">
        <v>53</v>
      </c>
      <c r="AI185" s="402" t="s">
        <v>54</v>
      </c>
      <c r="AJ185" s="402" t="s">
        <v>54</v>
      </c>
      <c r="AK185" s="402" t="s">
        <v>54</v>
      </c>
      <c r="AL185" s="403" t="s">
        <v>54</v>
      </c>
      <c r="AM185" s="404" t="s">
        <v>54</v>
      </c>
    </row>
    <row r="186" spans="1:39" ht="15.75" customHeight="1" x14ac:dyDescent="0.3">
      <c r="A186" s="382"/>
      <c r="B186" s="383"/>
      <c r="C186" s="384" t="s">
        <v>40</v>
      </c>
      <c r="D186" s="385" t="str">
        <f>IF(Table_1[[#This Row],[SISÄLLÖN NIMI]]="","",1)</f>
        <v/>
      </c>
      <c r="E186" s="386"/>
      <c r="F186" s="386"/>
      <c r="G186" s="384" t="s">
        <v>54</v>
      </c>
      <c r="H186" s="387" t="s">
        <v>54</v>
      </c>
      <c r="I186" s="388" t="s">
        <v>54</v>
      </c>
      <c r="J186" s="389" t="s">
        <v>44</v>
      </c>
      <c r="K186" s="387" t="s">
        <v>54</v>
      </c>
      <c r="L186" s="390" t="s">
        <v>54</v>
      </c>
      <c r="M186" s="383"/>
      <c r="N186" s="391" t="s">
        <v>54</v>
      </c>
      <c r="O186" s="392"/>
      <c r="P186" s="383"/>
      <c r="Q186" s="383"/>
      <c r="R186" s="393"/>
      <c r="S186" s="417">
        <f>IF(Table_1[[#This Row],[Kesto (min) /tapaaminen]]&lt;1,0,(Table_1[[#This Row],[Sisältöjen määrä 
]]*Table_1[[#This Row],[Kesto (min) /tapaaminen]]*Table_1[[#This Row],[Tapaamis-kerrat /osallistuja]]))</f>
        <v>0</v>
      </c>
      <c r="T186" s="394" t="str">
        <f>IF(Table_1[[#This Row],[SISÄLLÖN NIMI]]="","",IF(Table_1[[#This Row],[Toteutuminen]]="Ei osallistujia",0,IF(Table_1[[#This Row],[Toteutuminen]]="Peruttu",0,1)))</f>
        <v/>
      </c>
      <c r="U186" s="395"/>
      <c r="V186" s="385"/>
      <c r="W186" s="413">
        <f>Table_1[[#This Row],[Kävijämäärä a) lapset]]+Table_1[[#This Row],[Kävijämäärä b) aikuiset]]</f>
        <v>0</v>
      </c>
      <c r="X186" s="413">
        <f>IF(Table_1[[#This Row],[Kokonaiskävijämäärä]]&lt;1,0,Table_1[[#This Row],[Kävijämäärä a) lapset]]*Table_1[[#This Row],[Tapaamis-kerrat /osallistuja]])</f>
        <v>0</v>
      </c>
      <c r="Y186" s="413">
        <f>IF(Table_1[[#This Row],[Kokonaiskävijämäärä]]&lt;1,0,Table_1[[#This Row],[Kävijämäärä b) aikuiset]]*Table_1[[#This Row],[Tapaamis-kerrat /osallistuja]])</f>
        <v>0</v>
      </c>
      <c r="Z186" s="413">
        <f>IF(Table_1[[#This Row],[Kokonaiskävijämäärä]]&lt;1,0,Table_1[[#This Row],[Kokonaiskävijämäärä]]*Table_1[[#This Row],[Tapaamis-kerrat /osallistuja]])</f>
        <v>0</v>
      </c>
      <c r="AA186" s="390" t="s">
        <v>54</v>
      </c>
      <c r="AB186" s="396"/>
      <c r="AC186" s="397"/>
      <c r="AD186" s="398" t="s">
        <v>54</v>
      </c>
      <c r="AE186" s="399" t="s">
        <v>54</v>
      </c>
      <c r="AF186" s="400" t="s">
        <v>54</v>
      </c>
      <c r="AG186" s="400" t="s">
        <v>54</v>
      </c>
      <c r="AH186" s="401" t="s">
        <v>53</v>
      </c>
      <c r="AI186" s="402" t="s">
        <v>54</v>
      </c>
      <c r="AJ186" s="402" t="s">
        <v>54</v>
      </c>
      <c r="AK186" s="402" t="s">
        <v>54</v>
      </c>
      <c r="AL186" s="403" t="s">
        <v>54</v>
      </c>
      <c r="AM186" s="404" t="s">
        <v>54</v>
      </c>
    </row>
    <row r="187" spans="1:39" ht="15.75" customHeight="1" x14ac:dyDescent="0.3">
      <c r="A187" s="382"/>
      <c r="B187" s="383"/>
      <c r="C187" s="384" t="s">
        <v>40</v>
      </c>
      <c r="D187" s="385" t="str">
        <f>IF(Table_1[[#This Row],[SISÄLLÖN NIMI]]="","",1)</f>
        <v/>
      </c>
      <c r="E187" s="386"/>
      <c r="F187" s="386"/>
      <c r="G187" s="384" t="s">
        <v>54</v>
      </c>
      <c r="H187" s="387" t="s">
        <v>54</v>
      </c>
      <c r="I187" s="388" t="s">
        <v>54</v>
      </c>
      <c r="J187" s="389" t="s">
        <v>44</v>
      </c>
      <c r="K187" s="387" t="s">
        <v>54</v>
      </c>
      <c r="L187" s="390" t="s">
        <v>54</v>
      </c>
      <c r="M187" s="383"/>
      <c r="N187" s="391" t="s">
        <v>54</v>
      </c>
      <c r="O187" s="392"/>
      <c r="P187" s="383"/>
      <c r="Q187" s="383"/>
      <c r="R187" s="393"/>
      <c r="S187" s="417">
        <f>IF(Table_1[[#This Row],[Kesto (min) /tapaaminen]]&lt;1,0,(Table_1[[#This Row],[Sisältöjen määrä 
]]*Table_1[[#This Row],[Kesto (min) /tapaaminen]]*Table_1[[#This Row],[Tapaamis-kerrat /osallistuja]]))</f>
        <v>0</v>
      </c>
      <c r="T187" s="394" t="str">
        <f>IF(Table_1[[#This Row],[SISÄLLÖN NIMI]]="","",IF(Table_1[[#This Row],[Toteutuminen]]="Ei osallistujia",0,IF(Table_1[[#This Row],[Toteutuminen]]="Peruttu",0,1)))</f>
        <v/>
      </c>
      <c r="U187" s="395"/>
      <c r="V187" s="385"/>
      <c r="W187" s="413">
        <f>Table_1[[#This Row],[Kävijämäärä a) lapset]]+Table_1[[#This Row],[Kävijämäärä b) aikuiset]]</f>
        <v>0</v>
      </c>
      <c r="X187" s="413">
        <f>IF(Table_1[[#This Row],[Kokonaiskävijämäärä]]&lt;1,0,Table_1[[#This Row],[Kävijämäärä a) lapset]]*Table_1[[#This Row],[Tapaamis-kerrat /osallistuja]])</f>
        <v>0</v>
      </c>
      <c r="Y187" s="413">
        <f>IF(Table_1[[#This Row],[Kokonaiskävijämäärä]]&lt;1,0,Table_1[[#This Row],[Kävijämäärä b) aikuiset]]*Table_1[[#This Row],[Tapaamis-kerrat /osallistuja]])</f>
        <v>0</v>
      </c>
      <c r="Z187" s="413">
        <f>IF(Table_1[[#This Row],[Kokonaiskävijämäärä]]&lt;1,0,Table_1[[#This Row],[Kokonaiskävijämäärä]]*Table_1[[#This Row],[Tapaamis-kerrat /osallistuja]])</f>
        <v>0</v>
      </c>
      <c r="AA187" s="390" t="s">
        <v>54</v>
      </c>
      <c r="AB187" s="396"/>
      <c r="AC187" s="397"/>
      <c r="AD187" s="398" t="s">
        <v>54</v>
      </c>
      <c r="AE187" s="399" t="s">
        <v>54</v>
      </c>
      <c r="AF187" s="400" t="s">
        <v>54</v>
      </c>
      <c r="AG187" s="400" t="s">
        <v>54</v>
      </c>
      <c r="AH187" s="401" t="s">
        <v>53</v>
      </c>
      <c r="AI187" s="402" t="s">
        <v>54</v>
      </c>
      <c r="AJ187" s="402" t="s">
        <v>54</v>
      </c>
      <c r="AK187" s="402" t="s">
        <v>54</v>
      </c>
      <c r="AL187" s="403" t="s">
        <v>54</v>
      </c>
      <c r="AM187" s="404" t="s">
        <v>54</v>
      </c>
    </row>
    <row r="188" spans="1:39" ht="15.75" customHeight="1" x14ac:dyDescent="0.3">
      <c r="A188" s="382"/>
      <c r="B188" s="383"/>
      <c r="C188" s="384" t="s">
        <v>40</v>
      </c>
      <c r="D188" s="385" t="str">
        <f>IF(Table_1[[#This Row],[SISÄLLÖN NIMI]]="","",1)</f>
        <v/>
      </c>
      <c r="E188" s="386"/>
      <c r="F188" s="386"/>
      <c r="G188" s="384" t="s">
        <v>54</v>
      </c>
      <c r="H188" s="387" t="s">
        <v>54</v>
      </c>
      <c r="I188" s="388" t="s">
        <v>54</v>
      </c>
      <c r="J188" s="389" t="s">
        <v>44</v>
      </c>
      <c r="K188" s="387" t="s">
        <v>54</v>
      </c>
      <c r="L188" s="390" t="s">
        <v>54</v>
      </c>
      <c r="M188" s="383"/>
      <c r="N188" s="391" t="s">
        <v>54</v>
      </c>
      <c r="O188" s="392"/>
      <c r="P188" s="383"/>
      <c r="Q188" s="383"/>
      <c r="R188" s="393"/>
      <c r="S188" s="417">
        <f>IF(Table_1[[#This Row],[Kesto (min) /tapaaminen]]&lt;1,0,(Table_1[[#This Row],[Sisältöjen määrä 
]]*Table_1[[#This Row],[Kesto (min) /tapaaminen]]*Table_1[[#This Row],[Tapaamis-kerrat /osallistuja]]))</f>
        <v>0</v>
      </c>
      <c r="T188" s="394" t="str">
        <f>IF(Table_1[[#This Row],[SISÄLLÖN NIMI]]="","",IF(Table_1[[#This Row],[Toteutuminen]]="Ei osallistujia",0,IF(Table_1[[#This Row],[Toteutuminen]]="Peruttu",0,1)))</f>
        <v/>
      </c>
      <c r="U188" s="395"/>
      <c r="V188" s="385"/>
      <c r="W188" s="413">
        <f>Table_1[[#This Row],[Kävijämäärä a) lapset]]+Table_1[[#This Row],[Kävijämäärä b) aikuiset]]</f>
        <v>0</v>
      </c>
      <c r="X188" s="413">
        <f>IF(Table_1[[#This Row],[Kokonaiskävijämäärä]]&lt;1,0,Table_1[[#This Row],[Kävijämäärä a) lapset]]*Table_1[[#This Row],[Tapaamis-kerrat /osallistuja]])</f>
        <v>0</v>
      </c>
      <c r="Y188" s="413">
        <f>IF(Table_1[[#This Row],[Kokonaiskävijämäärä]]&lt;1,0,Table_1[[#This Row],[Kävijämäärä b) aikuiset]]*Table_1[[#This Row],[Tapaamis-kerrat /osallistuja]])</f>
        <v>0</v>
      </c>
      <c r="Z188" s="413">
        <f>IF(Table_1[[#This Row],[Kokonaiskävijämäärä]]&lt;1,0,Table_1[[#This Row],[Kokonaiskävijämäärä]]*Table_1[[#This Row],[Tapaamis-kerrat /osallistuja]])</f>
        <v>0</v>
      </c>
      <c r="AA188" s="390" t="s">
        <v>54</v>
      </c>
      <c r="AB188" s="396"/>
      <c r="AC188" s="397"/>
      <c r="AD188" s="398" t="s">
        <v>54</v>
      </c>
      <c r="AE188" s="399" t="s">
        <v>54</v>
      </c>
      <c r="AF188" s="400" t="s">
        <v>54</v>
      </c>
      <c r="AG188" s="400" t="s">
        <v>54</v>
      </c>
      <c r="AH188" s="401" t="s">
        <v>53</v>
      </c>
      <c r="AI188" s="402" t="s">
        <v>54</v>
      </c>
      <c r="AJ188" s="402" t="s">
        <v>54</v>
      </c>
      <c r="AK188" s="402" t="s">
        <v>54</v>
      </c>
      <c r="AL188" s="403" t="s">
        <v>54</v>
      </c>
      <c r="AM188" s="404" t="s">
        <v>54</v>
      </c>
    </row>
    <row r="189" spans="1:39" ht="15.75" customHeight="1" x14ac:dyDescent="0.3">
      <c r="A189" s="382"/>
      <c r="B189" s="383"/>
      <c r="C189" s="384" t="s">
        <v>40</v>
      </c>
      <c r="D189" s="385" t="str">
        <f>IF(Table_1[[#This Row],[SISÄLLÖN NIMI]]="","",1)</f>
        <v/>
      </c>
      <c r="E189" s="386"/>
      <c r="F189" s="386"/>
      <c r="G189" s="384" t="s">
        <v>54</v>
      </c>
      <c r="H189" s="387" t="s">
        <v>54</v>
      </c>
      <c r="I189" s="388" t="s">
        <v>54</v>
      </c>
      <c r="J189" s="389" t="s">
        <v>44</v>
      </c>
      <c r="K189" s="387" t="s">
        <v>54</v>
      </c>
      <c r="L189" s="390" t="s">
        <v>54</v>
      </c>
      <c r="M189" s="383"/>
      <c r="N189" s="391" t="s">
        <v>54</v>
      </c>
      <c r="O189" s="392"/>
      <c r="P189" s="383"/>
      <c r="Q189" s="383"/>
      <c r="R189" s="393"/>
      <c r="S189" s="417">
        <f>IF(Table_1[[#This Row],[Kesto (min) /tapaaminen]]&lt;1,0,(Table_1[[#This Row],[Sisältöjen määrä 
]]*Table_1[[#This Row],[Kesto (min) /tapaaminen]]*Table_1[[#This Row],[Tapaamis-kerrat /osallistuja]]))</f>
        <v>0</v>
      </c>
      <c r="T189" s="394" t="str">
        <f>IF(Table_1[[#This Row],[SISÄLLÖN NIMI]]="","",IF(Table_1[[#This Row],[Toteutuminen]]="Ei osallistujia",0,IF(Table_1[[#This Row],[Toteutuminen]]="Peruttu",0,1)))</f>
        <v/>
      </c>
      <c r="U189" s="395"/>
      <c r="V189" s="385"/>
      <c r="W189" s="413">
        <f>Table_1[[#This Row],[Kävijämäärä a) lapset]]+Table_1[[#This Row],[Kävijämäärä b) aikuiset]]</f>
        <v>0</v>
      </c>
      <c r="X189" s="413">
        <f>IF(Table_1[[#This Row],[Kokonaiskävijämäärä]]&lt;1,0,Table_1[[#This Row],[Kävijämäärä a) lapset]]*Table_1[[#This Row],[Tapaamis-kerrat /osallistuja]])</f>
        <v>0</v>
      </c>
      <c r="Y189" s="413">
        <f>IF(Table_1[[#This Row],[Kokonaiskävijämäärä]]&lt;1,0,Table_1[[#This Row],[Kävijämäärä b) aikuiset]]*Table_1[[#This Row],[Tapaamis-kerrat /osallistuja]])</f>
        <v>0</v>
      </c>
      <c r="Z189" s="413">
        <f>IF(Table_1[[#This Row],[Kokonaiskävijämäärä]]&lt;1,0,Table_1[[#This Row],[Kokonaiskävijämäärä]]*Table_1[[#This Row],[Tapaamis-kerrat /osallistuja]])</f>
        <v>0</v>
      </c>
      <c r="AA189" s="390" t="s">
        <v>54</v>
      </c>
      <c r="AB189" s="396"/>
      <c r="AC189" s="397"/>
      <c r="AD189" s="398" t="s">
        <v>54</v>
      </c>
      <c r="AE189" s="399" t="s">
        <v>54</v>
      </c>
      <c r="AF189" s="400" t="s">
        <v>54</v>
      </c>
      <c r="AG189" s="400" t="s">
        <v>54</v>
      </c>
      <c r="AH189" s="401" t="s">
        <v>53</v>
      </c>
      <c r="AI189" s="402" t="s">
        <v>54</v>
      </c>
      <c r="AJ189" s="402" t="s">
        <v>54</v>
      </c>
      <c r="AK189" s="402" t="s">
        <v>54</v>
      </c>
      <c r="AL189" s="403" t="s">
        <v>54</v>
      </c>
      <c r="AM189" s="404" t="s">
        <v>54</v>
      </c>
    </row>
    <row r="190" spans="1:39" ht="15.75" customHeight="1" x14ac:dyDescent="0.3">
      <c r="A190" s="382"/>
      <c r="B190" s="383"/>
      <c r="C190" s="384" t="s">
        <v>40</v>
      </c>
      <c r="D190" s="385" t="str">
        <f>IF(Table_1[[#This Row],[SISÄLLÖN NIMI]]="","",1)</f>
        <v/>
      </c>
      <c r="E190" s="386"/>
      <c r="F190" s="386"/>
      <c r="G190" s="384" t="s">
        <v>54</v>
      </c>
      <c r="H190" s="387" t="s">
        <v>54</v>
      </c>
      <c r="I190" s="388" t="s">
        <v>54</v>
      </c>
      <c r="J190" s="389" t="s">
        <v>44</v>
      </c>
      <c r="K190" s="387" t="s">
        <v>54</v>
      </c>
      <c r="L190" s="390" t="s">
        <v>54</v>
      </c>
      <c r="M190" s="383"/>
      <c r="N190" s="391" t="s">
        <v>54</v>
      </c>
      <c r="O190" s="392"/>
      <c r="P190" s="383"/>
      <c r="Q190" s="383"/>
      <c r="R190" s="393"/>
      <c r="S190" s="417">
        <f>IF(Table_1[[#This Row],[Kesto (min) /tapaaminen]]&lt;1,0,(Table_1[[#This Row],[Sisältöjen määrä 
]]*Table_1[[#This Row],[Kesto (min) /tapaaminen]]*Table_1[[#This Row],[Tapaamis-kerrat /osallistuja]]))</f>
        <v>0</v>
      </c>
      <c r="T190" s="394" t="str">
        <f>IF(Table_1[[#This Row],[SISÄLLÖN NIMI]]="","",IF(Table_1[[#This Row],[Toteutuminen]]="Ei osallistujia",0,IF(Table_1[[#This Row],[Toteutuminen]]="Peruttu",0,1)))</f>
        <v/>
      </c>
      <c r="U190" s="395"/>
      <c r="V190" s="385"/>
      <c r="W190" s="413">
        <f>Table_1[[#This Row],[Kävijämäärä a) lapset]]+Table_1[[#This Row],[Kävijämäärä b) aikuiset]]</f>
        <v>0</v>
      </c>
      <c r="X190" s="413">
        <f>IF(Table_1[[#This Row],[Kokonaiskävijämäärä]]&lt;1,0,Table_1[[#This Row],[Kävijämäärä a) lapset]]*Table_1[[#This Row],[Tapaamis-kerrat /osallistuja]])</f>
        <v>0</v>
      </c>
      <c r="Y190" s="413">
        <f>IF(Table_1[[#This Row],[Kokonaiskävijämäärä]]&lt;1,0,Table_1[[#This Row],[Kävijämäärä b) aikuiset]]*Table_1[[#This Row],[Tapaamis-kerrat /osallistuja]])</f>
        <v>0</v>
      </c>
      <c r="Z190" s="413">
        <f>IF(Table_1[[#This Row],[Kokonaiskävijämäärä]]&lt;1,0,Table_1[[#This Row],[Kokonaiskävijämäärä]]*Table_1[[#This Row],[Tapaamis-kerrat /osallistuja]])</f>
        <v>0</v>
      </c>
      <c r="AA190" s="390" t="s">
        <v>54</v>
      </c>
      <c r="AB190" s="396"/>
      <c r="AC190" s="397"/>
      <c r="AD190" s="398" t="s">
        <v>54</v>
      </c>
      <c r="AE190" s="399" t="s">
        <v>54</v>
      </c>
      <c r="AF190" s="400" t="s">
        <v>54</v>
      </c>
      <c r="AG190" s="400" t="s">
        <v>54</v>
      </c>
      <c r="AH190" s="401" t="s">
        <v>53</v>
      </c>
      <c r="AI190" s="402" t="s">
        <v>54</v>
      </c>
      <c r="AJ190" s="402" t="s">
        <v>54</v>
      </c>
      <c r="AK190" s="402" t="s">
        <v>54</v>
      </c>
      <c r="AL190" s="403" t="s">
        <v>54</v>
      </c>
      <c r="AM190" s="404" t="s">
        <v>54</v>
      </c>
    </row>
    <row r="191" spans="1:39" ht="15.75" customHeight="1" x14ac:dyDescent="0.3">
      <c r="A191" s="382"/>
      <c r="B191" s="383"/>
      <c r="C191" s="384" t="s">
        <v>40</v>
      </c>
      <c r="D191" s="385" t="str">
        <f>IF(Table_1[[#This Row],[SISÄLLÖN NIMI]]="","",1)</f>
        <v/>
      </c>
      <c r="E191" s="386"/>
      <c r="F191" s="386"/>
      <c r="G191" s="384" t="s">
        <v>54</v>
      </c>
      <c r="H191" s="387" t="s">
        <v>54</v>
      </c>
      <c r="I191" s="388" t="s">
        <v>54</v>
      </c>
      <c r="J191" s="389" t="s">
        <v>44</v>
      </c>
      <c r="K191" s="387" t="s">
        <v>54</v>
      </c>
      <c r="L191" s="390" t="s">
        <v>54</v>
      </c>
      <c r="M191" s="383"/>
      <c r="N191" s="391" t="s">
        <v>54</v>
      </c>
      <c r="O191" s="392"/>
      <c r="P191" s="383"/>
      <c r="Q191" s="383"/>
      <c r="R191" s="393"/>
      <c r="S191" s="417">
        <f>IF(Table_1[[#This Row],[Kesto (min) /tapaaminen]]&lt;1,0,(Table_1[[#This Row],[Sisältöjen määrä 
]]*Table_1[[#This Row],[Kesto (min) /tapaaminen]]*Table_1[[#This Row],[Tapaamis-kerrat /osallistuja]]))</f>
        <v>0</v>
      </c>
      <c r="T191" s="394" t="str">
        <f>IF(Table_1[[#This Row],[SISÄLLÖN NIMI]]="","",IF(Table_1[[#This Row],[Toteutuminen]]="Ei osallistujia",0,IF(Table_1[[#This Row],[Toteutuminen]]="Peruttu",0,1)))</f>
        <v/>
      </c>
      <c r="U191" s="395"/>
      <c r="V191" s="385"/>
      <c r="W191" s="413">
        <f>Table_1[[#This Row],[Kävijämäärä a) lapset]]+Table_1[[#This Row],[Kävijämäärä b) aikuiset]]</f>
        <v>0</v>
      </c>
      <c r="X191" s="413">
        <f>IF(Table_1[[#This Row],[Kokonaiskävijämäärä]]&lt;1,0,Table_1[[#This Row],[Kävijämäärä a) lapset]]*Table_1[[#This Row],[Tapaamis-kerrat /osallistuja]])</f>
        <v>0</v>
      </c>
      <c r="Y191" s="413">
        <f>IF(Table_1[[#This Row],[Kokonaiskävijämäärä]]&lt;1,0,Table_1[[#This Row],[Kävijämäärä b) aikuiset]]*Table_1[[#This Row],[Tapaamis-kerrat /osallistuja]])</f>
        <v>0</v>
      </c>
      <c r="Z191" s="413">
        <f>IF(Table_1[[#This Row],[Kokonaiskävijämäärä]]&lt;1,0,Table_1[[#This Row],[Kokonaiskävijämäärä]]*Table_1[[#This Row],[Tapaamis-kerrat /osallistuja]])</f>
        <v>0</v>
      </c>
      <c r="AA191" s="390" t="s">
        <v>54</v>
      </c>
      <c r="AB191" s="396"/>
      <c r="AC191" s="397"/>
      <c r="AD191" s="398" t="s">
        <v>54</v>
      </c>
      <c r="AE191" s="399" t="s">
        <v>54</v>
      </c>
      <c r="AF191" s="400" t="s">
        <v>54</v>
      </c>
      <c r="AG191" s="400" t="s">
        <v>54</v>
      </c>
      <c r="AH191" s="401" t="s">
        <v>53</v>
      </c>
      <c r="AI191" s="402" t="s">
        <v>54</v>
      </c>
      <c r="AJ191" s="402" t="s">
        <v>54</v>
      </c>
      <c r="AK191" s="402" t="s">
        <v>54</v>
      </c>
      <c r="AL191" s="403" t="s">
        <v>54</v>
      </c>
      <c r="AM191" s="404" t="s">
        <v>54</v>
      </c>
    </row>
    <row r="192" spans="1:39" ht="15.75" customHeight="1" x14ac:dyDescent="0.3">
      <c r="A192" s="382"/>
      <c r="B192" s="383"/>
      <c r="C192" s="384" t="s">
        <v>40</v>
      </c>
      <c r="D192" s="385" t="str">
        <f>IF(Table_1[[#This Row],[SISÄLLÖN NIMI]]="","",1)</f>
        <v/>
      </c>
      <c r="E192" s="386"/>
      <c r="F192" s="386"/>
      <c r="G192" s="384" t="s">
        <v>54</v>
      </c>
      <c r="H192" s="387" t="s">
        <v>54</v>
      </c>
      <c r="I192" s="388" t="s">
        <v>54</v>
      </c>
      <c r="J192" s="389" t="s">
        <v>44</v>
      </c>
      <c r="K192" s="387" t="s">
        <v>54</v>
      </c>
      <c r="L192" s="390" t="s">
        <v>54</v>
      </c>
      <c r="M192" s="383"/>
      <c r="N192" s="391" t="s">
        <v>54</v>
      </c>
      <c r="O192" s="392"/>
      <c r="P192" s="383"/>
      <c r="Q192" s="383"/>
      <c r="R192" s="393"/>
      <c r="S192" s="417">
        <f>IF(Table_1[[#This Row],[Kesto (min) /tapaaminen]]&lt;1,0,(Table_1[[#This Row],[Sisältöjen määrä 
]]*Table_1[[#This Row],[Kesto (min) /tapaaminen]]*Table_1[[#This Row],[Tapaamis-kerrat /osallistuja]]))</f>
        <v>0</v>
      </c>
      <c r="T192" s="394" t="str">
        <f>IF(Table_1[[#This Row],[SISÄLLÖN NIMI]]="","",IF(Table_1[[#This Row],[Toteutuminen]]="Ei osallistujia",0,IF(Table_1[[#This Row],[Toteutuminen]]="Peruttu",0,1)))</f>
        <v/>
      </c>
      <c r="U192" s="395"/>
      <c r="V192" s="385"/>
      <c r="W192" s="413">
        <f>Table_1[[#This Row],[Kävijämäärä a) lapset]]+Table_1[[#This Row],[Kävijämäärä b) aikuiset]]</f>
        <v>0</v>
      </c>
      <c r="X192" s="413">
        <f>IF(Table_1[[#This Row],[Kokonaiskävijämäärä]]&lt;1,0,Table_1[[#This Row],[Kävijämäärä a) lapset]]*Table_1[[#This Row],[Tapaamis-kerrat /osallistuja]])</f>
        <v>0</v>
      </c>
      <c r="Y192" s="413">
        <f>IF(Table_1[[#This Row],[Kokonaiskävijämäärä]]&lt;1,0,Table_1[[#This Row],[Kävijämäärä b) aikuiset]]*Table_1[[#This Row],[Tapaamis-kerrat /osallistuja]])</f>
        <v>0</v>
      </c>
      <c r="Z192" s="413">
        <f>IF(Table_1[[#This Row],[Kokonaiskävijämäärä]]&lt;1,0,Table_1[[#This Row],[Kokonaiskävijämäärä]]*Table_1[[#This Row],[Tapaamis-kerrat /osallistuja]])</f>
        <v>0</v>
      </c>
      <c r="AA192" s="390" t="s">
        <v>54</v>
      </c>
      <c r="AB192" s="396"/>
      <c r="AC192" s="397"/>
      <c r="AD192" s="398" t="s">
        <v>54</v>
      </c>
      <c r="AE192" s="399" t="s">
        <v>54</v>
      </c>
      <c r="AF192" s="400" t="s">
        <v>54</v>
      </c>
      <c r="AG192" s="400" t="s">
        <v>54</v>
      </c>
      <c r="AH192" s="401" t="s">
        <v>53</v>
      </c>
      <c r="AI192" s="402" t="s">
        <v>54</v>
      </c>
      <c r="AJ192" s="402" t="s">
        <v>54</v>
      </c>
      <c r="AK192" s="402" t="s">
        <v>54</v>
      </c>
      <c r="AL192" s="403" t="s">
        <v>54</v>
      </c>
      <c r="AM192" s="404" t="s">
        <v>54</v>
      </c>
    </row>
    <row r="193" spans="1:39" ht="15.75" customHeight="1" x14ac:dyDescent="0.3">
      <c r="A193" s="382"/>
      <c r="B193" s="383"/>
      <c r="C193" s="384" t="s">
        <v>40</v>
      </c>
      <c r="D193" s="385" t="str">
        <f>IF(Table_1[[#This Row],[SISÄLLÖN NIMI]]="","",1)</f>
        <v/>
      </c>
      <c r="E193" s="386"/>
      <c r="F193" s="386"/>
      <c r="G193" s="384" t="s">
        <v>54</v>
      </c>
      <c r="H193" s="387" t="s">
        <v>54</v>
      </c>
      <c r="I193" s="388" t="s">
        <v>54</v>
      </c>
      <c r="J193" s="389" t="s">
        <v>44</v>
      </c>
      <c r="K193" s="387" t="s">
        <v>54</v>
      </c>
      <c r="L193" s="390" t="s">
        <v>54</v>
      </c>
      <c r="M193" s="383"/>
      <c r="N193" s="391" t="s">
        <v>54</v>
      </c>
      <c r="O193" s="392"/>
      <c r="P193" s="383"/>
      <c r="Q193" s="383"/>
      <c r="R193" s="393"/>
      <c r="S193" s="417">
        <f>IF(Table_1[[#This Row],[Kesto (min) /tapaaminen]]&lt;1,0,(Table_1[[#This Row],[Sisältöjen määrä 
]]*Table_1[[#This Row],[Kesto (min) /tapaaminen]]*Table_1[[#This Row],[Tapaamis-kerrat /osallistuja]]))</f>
        <v>0</v>
      </c>
      <c r="T193" s="394" t="str">
        <f>IF(Table_1[[#This Row],[SISÄLLÖN NIMI]]="","",IF(Table_1[[#This Row],[Toteutuminen]]="Ei osallistujia",0,IF(Table_1[[#This Row],[Toteutuminen]]="Peruttu",0,1)))</f>
        <v/>
      </c>
      <c r="U193" s="395"/>
      <c r="V193" s="385"/>
      <c r="W193" s="413">
        <f>Table_1[[#This Row],[Kävijämäärä a) lapset]]+Table_1[[#This Row],[Kävijämäärä b) aikuiset]]</f>
        <v>0</v>
      </c>
      <c r="X193" s="413">
        <f>IF(Table_1[[#This Row],[Kokonaiskävijämäärä]]&lt;1,0,Table_1[[#This Row],[Kävijämäärä a) lapset]]*Table_1[[#This Row],[Tapaamis-kerrat /osallistuja]])</f>
        <v>0</v>
      </c>
      <c r="Y193" s="413">
        <f>IF(Table_1[[#This Row],[Kokonaiskävijämäärä]]&lt;1,0,Table_1[[#This Row],[Kävijämäärä b) aikuiset]]*Table_1[[#This Row],[Tapaamis-kerrat /osallistuja]])</f>
        <v>0</v>
      </c>
      <c r="Z193" s="413">
        <f>IF(Table_1[[#This Row],[Kokonaiskävijämäärä]]&lt;1,0,Table_1[[#This Row],[Kokonaiskävijämäärä]]*Table_1[[#This Row],[Tapaamis-kerrat /osallistuja]])</f>
        <v>0</v>
      </c>
      <c r="AA193" s="390" t="s">
        <v>54</v>
      </c>
      <c r="AB193" s="396"/>
      <c r="AC193" s="397"/>
      <c r="AD193" s="398" t="s">
        <v>54</v>
      </c>
      <c r="AE193" s="399" t="s">
        <v>54</v>
      </c>
      <c r="AF193" s="400" t="s">
        <v>54</v>
      </c>
      <c r="AG193" s="400" t="s">
        <v>54</v>
      </c>
      <c r="AH193" s="401" t="s">
        <v>53</v>
      </c>
      <c r="AI193" s="402" t="s">
        <v>54</v>
      </c>
      <c r="AJ193" s="402" t="s">
        <v>54</v>
      </c>
      <c r="AK193" s="402" t="s">
        <v>54</v>
      </c>
      <c r="AL193" s="403" t="s">
        <v>54</v>
      </c>
      <c r="AM193" s="404" t="s">
        <v>54</v>
      </c>
    </row>
    <row r="194" spans="1:39" ht="15.75" customHeight="1" x14ac:dyDescent="0.3">
      <c r="A194" s="382"/>
      <c r="B194" s="383"/>
      <c r="C194" s="384" t="s">
        <v>40</v>
      </c>
      <c r="D194" s="385" t="str">
        <f>IF(Table_1[[#This Row],[SISÄLLÖN NIMI]]="","",1)</f>
        <v/>
      </c>
      <c r="E194" s="386"/>
      <c r="F194" s="386"/>
      <c r="G194" s="384" t="s">
        <v>54</v>
      </c>
      <c r="H194" s="387" t="s">
        <v>54</v>
      </c>
      <c r="I194" s="388" t="s">
        <v>54</v>
      </c>
      <c r="J194" s="389" t="s">
        <v>44</v>
      </c>
      <c r="K194" s="387" t="s">
        <v>54</v>
      </c>
      <c r="L194" s="390" t="s">
        <v>54</v>
      </c>
      <c r="M194" s="383"/>
      <c r="N194" s="391" t="s">
        <v>54</v>
      </c>
      <c r="O194" s="392"/>
      <c r="P194" s="383"/>
      <c r="Q194" s="383"/>
      <c r="R194" s="393"/>
      <c r="S194" s="417">
        <f>IF(Table_1[[#This Row],[Kesto (min) /tapaaminen]]&lt;1,0,(Table_1[[#This Row],[Sisältöjen määrä 
]]*Table_1[[#This Row],[Kesto (min) /tapaaminen]]*Table_1[[#This Row],[Tapaamis-kerrat /osallistuja]]))</f>
        <v>0</v>
      </c>
      <c r="T194" s="394" t="str">
        <f>IF(Table_1[[#This Row],[SISÄLLÖN NIMI]]="","",IF(Table_1[[#This Row],[Toteutuminen]]="Ei osallistujia",0,IF(Table_1[[#This Row],[Toteutuminen]]="Peruttu",0,1)))</f>
        <v/>
      </c>
      <c r="U194" s="395"/>
      <c r="V194" s="385"/>
      <c r="W194" s="413">
        <f>Table_1[[#This Row],[Kävijämäärä a) lapset]]+Table_1[[#This Row],[Kävijämäärä b) aikuiset]]</f>
        <v>0</v>
      </c>
      <c r="X194" s="413">
        <f>IF(Table_1[[#This Row],[Kokonaiskävijämäärä]]&lt;1,0,Table_1[[#This Row],[Kävijämäärä a) lapset]]*Table_1[[#This Row],[Tapaamis-kerrat /osallistuja]])</f>
        <v>0</v>
      </c>
      <c r="Y194" s="413">
        <f>IF(Table_1[[#This Row],[Kokonaiskävijämäärä]]&lt;1,0,Table_1[[#This Row],[Kävijämäärä b) aikuiset]]*Table_1[[#This Row],[Tapaamis-kerrat /osallistuja]])</f>
        <v>0</v>
      </c>
      <c r="Z194" s="413">
        <f>IF(Table_1[[#This Row],[Kokonaiskävijämäärä]]&lt;1,0,Table_1[[#This Row],[Kokonaiskävijämäärä]]*Table_1[[#This Row],[Tapaamis-kerrat /osallistuja]])</f>
        <v>0</v>
      </c>
      <c r="AA194" s="390" t="s">
        <v>54</v>
      </c>
      <c r="AB194" s="396"/>
      <c r="AC194" s="397"/>
      <c r="AD194" s="398" t="s">
        <v>54</v>
      </c>
      <c r="AE194" s="399" t="s">
        <v>54</v>
      </c>
      <c r="AF194" s="400" t="s">
        <v>54</v>
      </c>
      <c r="AG194" s="400" t="s">
        <v>54</v>
      </c>
      <c r="AH194" s="401" t="s">
        <v>53</v>
      </c>
      <c r="AI194" s="402" t="s">
        <v>54</v>
      </c>
      <c r="AJ194" s="402" t="s">
        <v>54</v>
      </c>
      <c r="AK194" s="402" t="s">
        <v>54</v>
      </c>
      <c r="AL194" s="403" t="s">
        <v>54</v>
      </c>
      <c r="AM194" s="404" t="s">
        <v>54</v>
      </c>
    </row>
    <row r="195" spans="1:39" ht="15.75" customHeight="1" x14ac:dyDescent="0.3">
      <c r="A195" s="382"/>
      <c r="B195" s="383"/>
      <c r="C195" s="384" t="s">
        <v>40</v>
      </c>
      <c r="D195" s="385" t="str">
        <f>IF(Table_1[[#This Row],[SISÄLLÖN NIMI]]="","",1)</f>
        <v/>
      </c>
      <c r="E195" s="386"/>
      <c r="F195" s="386"/>
      <c r="G195" s="384" t="s">
        <v>54</v>
      </c>
      <c r="H195" s="387" t="s">
        <v>54</v>
      </c>
      <c r="I195" s="388" t="s">
        <v>54</v>
      </c>
      <c r="J195" s="389" t="s">
        <v>44</v>
      </c>
      <c r="K195" s="387" t="s">
        <v>54</v>
      </c>
      <c r="L195" s="390" t="s">
        <v>54</v>
      </c>
      <c r="M195" s="383"/>
      <c r="N195" s="391" t="s">
        <v>54</v>
      </c>
      <c r="O195" s="392"/>
      <c r="P195" s="383"/>
      <c r="Q195" s="383"/>
      <c r="R195" s="393"/>
      <c r="S195" s="417">
        <f>IF(Table_1[[#This Row],[Kesto (min) /tapaaminen]]&lt;1,0,(Table_1[[#This Row],[Sisältöjen määrä 
]]*Table_1[[#This Row],[Kesto (min) /tapaaminen]]*Table_1[[#This Row],[Tapaamis-kerrat /osallistuja]]))</f>
        <v>0</v>
      </c>
      <c r="T195" s="394" t="str">
        <f>IF(Table_1[[#This Row],[SISÄLLÖN NIMI]]="","",IF(Table_1[[#This Row],[Toteutuminen]]="Ei osallistujia",0,IF(Table_1[[#This Row],[Toteutuminen]]="Peruttu",0,1)))</f>
        <v/>
      </c>
      <c r="U195" s="395"/>
      <c r="V195" s="385"/>
      <c r="W195" s="413">
        <f>Table_1[[#This Row],[Kävijämäärä a) lapset]]+Table_1[[#This Row],[Kävijämäärä b) aikuiset]]</f>
        <v>0</v>
      </c>
      <c r="X195" s="413">
        <f>IF(Table_1[[#This Row],[Kokonaiskävijämäärä]]&lt;1,0,Table_1[[#This Row],[Kävijämäärä a) lapset]]*Table_1[[#This Row],[Tapaamis-kerrat /osallistuja]])</f>
        <v>0</v>
      </c>
      <c r="Y195" s="413">
        <f>IF(Table_1[[#This Row],[Kokonaiskävijämäärä]]&lt;1,0,Table_1[[#This Row],[Kävijämäärä b) aikuiset]]*Table_1[[#This Row],[Tapaamis-kerrat /osallistuja]])</f>
        <v>0</v>
      </c>
      <c r="Z195" s="413">
        <f>IF(Table_1[[#This Row],[Kokonaiskävijämäärä]]&lt;1,0,Table_1[[#This Row],[Kokonaiskävijämäärä]]*Table_1[[#This Row],[Tapaamis-kerrat /osallistuja]])</f>
        <v>0</v>
      </c>
      <c r="AA195" s="390" t="s">
        <v>54</v>
      </c>
      <c r="AB195" s="396"/>
      <c r="AC195" s="397"/>
      <c r="AD195" s="398" t="s">
        <v>54</v>
      </c>
      <c r="AE195" s="399" t="s">
        <v>54</v>
      </c>
      <c r="AF195" s="400" t="s">
        <v>54</v>
      </c>
      <c r="AG195" s="400" t="s">
        <v>54</v>
      </c>
      <c r="AH195" s="401" t="s">
        <v>53</v>
      </c>
      <c r="AI195" s="402" t="s">
        <v>54</v>
      </c>
      <c r="AJ195" s="402" t="s">
        <v>54</v>
      </c>
      <c r="AK195" s="402" t="s">
        <v>54</v>
      </c>
      <c r="AL195" s="403" t="s">
        <v>54</v>
      </c>
      <c r="AM195" s="404" t="s">
        <v>54</v>
      </c>
    </row>
    <row r="196" spans="1:39" ht="15.75" customHeight="1" x14ac:dyDescent="0.3">
      <c r="A196" s="382"/>
      <c r="B196" s="383"/>
      <c r="C196" s="384" t="s">
        <v>40</v>
      </c>
      <c r="D196" s="385" t="str">
        <f>IF(Table_1[[#This Row],[SISÄLLÖN NIMI]]="","",1)</f>
        <v/>
      </c>
      <c r="E196" s="386"/>
      <c r="F196" s="386"/>
      <c r="G196" s="384" t="s">
        <v>54</v>
      </c>
      <c r="H196" s="387" t="s">
        <v>54</v>
      </c>
      <c r="I196" s="388" t="s">
        <v>54</v>
      </c>
      <c r="J196" s="389" t="s">
        <v>44</v>
      </c>
      <c r="K196" s="387" t="s">
        <v>54</v>
      </c>
      <c r="L196" s="390" t="s">
        <v>54</v>
      </c>
      <c r="M196" s="383"/>
      <c r="N196" s="391" t="s">
        <v>54</v>
      </c>
      <c r="O196" s="392"/>
      <c r="P196" s="383"/>
      <c r="Q196" s="383"/>
      <c r="R196" s="393"/>
      <c r="S196" s="417">
        <f>IF(Table_1[[#This Row],[Kesto (min) /tapaaminen]]&lt;1,0,(Table_1[[#This Row],[Sisältöjen määrä 
]]*Table_1[[#This Row],[Kesto (min) /tapaaminen]]*Table_1[[#This Row],[Tapaamis-kerrat /osallistuja]]))</f>
        <v>0</v>
      </c>
      <c r="T196" s="394" t="str">
        <f>IF(Table_1[[#This Row],[SISÄLLÖN NIMI]]="","",IF(Table_1[[#This Row],[Toteutuminen]]="Ei osallistujia",0,IF(Table_1[[#This Row],[Toteutuminen]]="Peruttu",0,1)))</f>
        <v/>
      </c>
      <c r="U196" s="395"/>
      <c r="V196" s="385"/>
      <c r="W196" s="413">
        <f>Table_1[[#This Row],[Kävijämäärä a) lapset]]+Table_1[[#This Row],[Kävijämäärä b) aikuiset]]</f>
        <v>0</v>
      </c>
      <c r="X196" s="413">
        <f>IF(Table_1[[#This Row],[Kokonaiskävijämäärä]]&lt;1,0,Table_1[[#This Row],[Kävijämäärä a) lapset]]*Table_1[[#This Row],[Tapaamis-kerrat /osallistuja]])</f>
        <v>0</v>
      </c>
      <c r="Y196" s="413">
        <f>IF(Table_1[[#This Row],[Kokonaiskävijämäärä]]&lt;1,0,Table_1[[#This Row],[Kävijämäärä b) aikuiset]]*Table_1[[#This Row],[Tapaamis-kerrat /osallistuja]])</f>
        <v>0</v>
      </c>
      <c r="Z196" s="413">
        <f>IF(Table_1[[#This Row],[Kokonaiskävijämäärä]]&lt;1,0,Table_1[[#This Row],[Kokonaiskävijämäärä]]*Table_1[[#This Row],[Tapaamis-kerrat /osallistuja]])</f>
        <v>0</v>
      </c>
      <c r="AA196" s="390" t="s">
        <v>54</v>
      </c>
      <c r="AB196" s="396"/>
      <c r="AC196" s="397"/>
      <c r="AD196" s="398" t="s">
        <v>54</v>
      </c>
      <c r="AE196" s="399" t="s">
        <v>54</v>
      </c>
      <c r="AF196" s="400" t="s">
        <v>54</v>
      </c>
      <c r="AG196" s="400" t="s">
        <v>54</v>
      </c>
      <c r="AH196" s="401" t="s">
        <v>53</v>
      </c>
      <c r="AI196" s="402" t="s">
        <v>54</v>
      </c>
      <c r="AJ196" s="402" t="s">
        <v>54</v>
      </c>
      <c r="AK196" s="402" t="s">
        <v>54</v>
      </c>
      <c r="AL196" s="403" t="s">
        <v>54</v>
      </c>
      <c r="AM196" s="404" t="s">
        <v>54</v>
      </c>
    </row>
    <row r="197" spans="1:39" ht="15.75" customHeight="1" x14ac:dyDescent="0.3">
      <c r="A197" s="382"/>
      <c r="B197" s="383"/>
      <c r="C197" s="384" t="s">
        <v>40</v>
      </c>
      <c r="D197" s="385" t="str">
        <f>IF(Table_1[[#This Row],[SISÄLLÖN NIMI]]="","",1)</f>
        <v/>
      </c>
      <c r="E197" s="386"/>
      <c r="F197" s="386"/>
      <c r="G197" s="384" t="s">
        <v>54</v>
      </c>
      <c r="H197" s="387" t="s">
        <v>54</v>
      </c>
      <c r="I197" s="388" t="s">
        <v>54</v>
      </c>
      <c r="J197" s="389" t="s">
        <v>44</v>
      </c>
      <c r="K197" s="387" t="s">
        <v>54</v>
      </c>
      <c r="L197" s="390" t="s">
        <v>54</v>
      </c>
      <c r="M197" s="383"/>
      <c r="N197" s="391" t="s">
        <v>54</v>
      </c>
      <c r="O197" s="392"/>
      <c r="P197" s="383"/>
      <c r="Q197" s="383"/>
      <c r="R197" s="393"/>
      <c r="S197" s="417">
        <f>IF(Table_1[[#This Row],[Kesto (min) /tapaaminen]]&lt;1,0,(Table_1[[#This Row],[Sisältöjen määrä 
]]*Table_1[[#This Row],[Kesto (min) /tapaaminen]]*Table_1[[#This Row],[Tapaamis-kerrat /osallistuja]]))</f>
        <v>0</v>
      </c>
      <c r="T197" s="394" t="str">
        <f>IF(Table_1[[#This Row],[SISÄLLÖN NIMI]]="","",IF(Table_1[[#This Row],[Toteutuminen]]="Ei osallistujia",0,IF(Table_1[[#This Row],[Toteutuminen]]="Peruttu",0,1)))</f>
        <v/>
      </c>
      <c r="U197" s="395"/>
      <c r="V197" s="385"/>
      <c r="W197" s="413">
        <f>Table_1[[#This Row],[Kävijämäärä a) lapset]]+Table_1[[#This Row],[Kävijämäärä b) aikuiset]]</f>
        <v>0</v>
      </c>
      <c r="X197" s="413">
        <f>IF(Table_1[[#This Row],[Kokonaiskävijämäärä]]&lt;1,0,Table_1[[#This Row],[Kävijämäärä a) lapset]]*Table_1[[#This Row],[Tapaamis-kerrat /osallistuja]])</f>
        <v>0</v>
      </c>
      <c r="Y197" s="413">
        <f>IF(Table_1[[#This Row],[Kokonaiskävijämäärä]]&lt;1,0,Table_1[[#This Row],[Kävijämäärä b) aikuiset]]*Table_1[[#This Row],[Tapaamis-kerrat /osallistuja]])</f>
        <v>0</v>
      </c>
      <c r="Z197" s="413">
        <f>IF(Table_1[[#This Row],[Kokonaiskävijämäärä]]&lt;1,0,Table_1[[#This Row],[Kokonaiskävijämäärä]]*Table_1[[#This Row],[Tapaamis-kerrat /osallistuja]])</f>
        <v>0</v>
      </c>
      <c r="AA197" s="390" t="s">
        <v>54</v>
      </c>
      <c r="AB197" s="396"/>
      <c r="AC197" s="397"/>
      <c r="AD197" s="398" t="s">
        <v>54</v>
      </c>
      <c r="AE197" s="399" t="s">
        <v>54</v>
      </c>
      <c r="AF197" s="400" t="s">
        <v>54</v>
      </c>
      <c r="AG197" s="400" t="s">
        <v>54</v>
      </c>
      <c r="AH197" s="401" t="s">
        <v>53</v>
      </c>
      <c r="AI197" s="402" t="s">
        <v>54</v>
      </c>
      <c r="AJ197" s="402" t="s">
        <v>54</v>
      </c>
      <c r="AK197" s="402" t="s">
        <v>54</v>
      </c>
      <c r="AL197" s="403" t="s">
        <v>54</v>
      </c>
      <c r="AM197" s="404" t="s">
        <v>54</v>
      </c>
    </row>
    <row r="198" spans="1:39" ht="15.75" customHeight="1" x14ac:dyDescent="0.3">
      <c r="A198" s="382"/>
      <c r="B198" s="383"/>
      <c r="C198" s="384" t="s">
        <v>40</v>
      </c>
      <c r="D198" s="385" t="str">
        <f>IF(Table_1[[#This Row],[SISÄLLÖN NIMI]]="","",1)</f>
        <v/>
      </c>
      <c r="E198" s="386"/>
      <c r="F198" s="386"/>
      <c r="G198" s="384" t="s">
        <v>54</v>
      </c>
      <c r="H198" s="387" t="s">
        <v>54</v>
      </c>
      <c r="I198" s="388" t="s">
        <v>54</v>
      </c>
      <c r="J198" s="389" t="s">
        <v>44</v>
      </c>
      <c r="K198" s="387" t="s">
        <v>54</v>
      </c>
      <c r="L198" s="390" t="s">
        <v>54</v>
      </c>
      <c r="M198" s="383"/>
      <c r="N198" s="391" t="s">
        <v>54</v>
      </c>
      <c r="O198" s="392"/>
      <c r="P198" s="383"/>
      <c r="Q198" s="383"/>
      <c r="R198" s="393"/>
      <c r="S198" s="417">
        <f>IF(Table_1[[#This Row],[Kesto (min) /tapaaminen]]&lt;1,0,(Table_1[[#This Row],[Sisältöjen määrä 
]]*Table_1[[#This Row],[Kesto (min) /tapaaminen]]*Table_1[[#This Row],[Tapaamis-kerrat /osallistuja]]))</f>
        <v>0</v>
      </c>
      <c r="T198" s="394" t="str">
        <f>IF(Table_1[[#This Row],[SISÄLLÖN NIMI]]="","",IF(Table_1[[#This Row],[Toteutuminen]]="Ei osallistujia",0,IF(Table_1[[#This Row],[Toteutuminen]]="Peruttu",0,1)))</f>
        <v/>
      </c>
      <c r="U198" s="395"/>
      <c r="V198" s="385"/>
      <c r="W198" s="413">
        <f>Table_1[[#This Row],[Kävijämäärä a) lapset]]+Table_1[[#This Row],[Kävijämäärä b) aikuiset]]</f>
        <v>0</v>
      </c>
      <c r="X198" s="413">
        <f>IF(Table_1[[#This Row],[Kokonaiskävijämäärä]]&lt;1,0,Table_1[[#This Row],[Kävijämäärä a) lapset]]*Table_1[[#This Row],[Tapaamis-kerrat /osallistuja]])</f>
        <v>0</v>
      </c>
      <c r="Y198" s="413">
        <f>IF(Table_1[[#This Row],[Kokonaiskävijämäärä]]&lt;1,0,Table_1[[#This Row],[Kävijämäärä b) aikuiset]]*Table_1[[#This Row],[Tapaamis-kerrat /osallistuja]])</f>
        <v>0</v>
      </c>
      <c r="Z198" s="413">
        <f>IF(Table_1[[#This Row],[Kokonaiskävijämäärä]]&lt;1,0,Table_1[[#This Row],[Kokonaiskävijämäärä]]*Table_1[[#This Row],[Tapaamis-kerrat /osallistuja]])</f>
        <v>0</v>
      </c>
      <c r="AA198" s="390" t="s">
        <v>54</v>
      </c>
      <c r="AB198" s="396"/>
      <c r="AC198" s="397"/>
      <c r="AD198" s="398" t="s">
        <v>54</v>
      </c>
      <c r="AE198" s="399" t="s">
        <v>54</v>
      </c>
      <c r="AF198" s="400" t="s">
        <v>54</v>
      </c>
      <c r="AG198" s="400" t="s">
        <v>54</v>
      </c>
      <c r="AH198" s="401" t="s">
        <v>53</v>
      </c>
      <c r="AI198" s="402" t="s">
        <v>54</v>
      </c>
      <c r="AJ198" s="402" t="s">
        <v>54</v>
      </c>
      <c r="AK198" s="402" t="s">
        <v>54</v>
      </c>
      <c r="AL198" s="403" t="s">
        <v>54</v>
      </c>
      <c r="AM198" s="404" t="s">
        <v>54</v>
      </c>
    </row>
    <row r="199" spans="1:39" ht="15.75" customHeight="1" x14ac:dyDescent="0.3">
      <c r="A199" s="382"/>
      <c r="B199" s="383"/>
      <c r="C199" s="384" t="s">
        <v>40</v>
      </c>
      <c r="D199" s="385" t="str">
        <f>IF(Table_1[[#This Row],[SISÄLLÖN NIMI]]="","",1)</f>
        <v/>
      </c>
      <c r="E199" s="386"/>
      <c r="F199" s="386"/>
      <c r="G199" s="384" t="s">
        <v>54</v>
      </c>
      <c r="H199" s="387" t="s">
        <v>54</v>
      </c>
      <c r="I199" s="388" t="s">
        <v>54</v>
      </c>
      <c r="J199" s="389" t="s">
        <v>44</v>
      </c>
      <c r="K199" s="387" t="s">
        <v>54</v>
      </c>
      <c r="L199" s="390" t="s">
        <v>54</v>
      </c>
      <c r="M199" s="383"/>
      <c r="N199" s="391" t="s">
        <v>54</v>
      </c>
      <c r="O199" s="392"/>
      <c r="P199" s="383"/>
      <c r="Q199" s="383"/>
      <c r="R199" s="393"/>
      <c r="S199" s="417">
        <f>IF(Table_1[[#This Row],[Kesto (min) /tapaaminen]]&lt;1,0,(Table_1[[#This Row],[Sisältöjen määrä 
]]*Table_1[[#This Row],[Kesto (min) /tapaaminen]]*Table_1[[#This Row],[Tapaamis-kerrat /osallistuja]]))</f>
        <v>0</v>
      </c>
      <c r="T199" s="394" t="str">
        <f>IF(Table_1[[#This Row],[SISÄLLÖN NIMI]]="","",IF(Table_1[[#This Row],[Toteutuminen]]="Ei osallistujia",0,IF(Table_1[[#This Row],[Toteutuminen]]="Peruttu",0,1)))</f>
        <v/>
      </c>
      <c r="U199" s="395"/>
      <c r="V199" s="385"/>
      <c r="W199" s="413">
        <f>Table_1[[#This Row],[Kävijämäärä a) lapset]]+Table_1[[#This Row],[Kävijämäärä b) aikuiset]]</f>
        <v>0</v>
      </c>
      <c r="X199" s="413">
        <f>IF(Table_1[[#This Row],[Kokonaiskävijämäärä]]&lt;1,0,Table_1[[#This Row],[Kävijämäärä a) lapset]]*Table_1[[#This Row],[Tapaamis-kerrat /osallistuja]])</f>
        <v>0</v>
      </c>
      <c r="Y199" s="413">
        <f>IF(Table_1[[#This Row],[Kokonaiskävijämäärä]]&lt;1,0,Table_1[[#This Row],[Kävijämäärä b) aikuiset]]*Table_1[[#This Row],[Tapaamis-kerrat /osallistuja]])</f>
        <v>0</v>
      </c>
      <c r="Z199" s="413">
        <f>IF(Table_1[[#This Row],[Kokonaiskävijämäärä]]&lt;1,0,Table_1[[#This Row],[Kokonaiskävijämäärä]]*Table_1[[#This Row],[Tapaamis-kerrat /osallistuja]])</f>
        <v>0</v>
      </c>
      <c r="AA199" s="390" t="s">
        <v>54</v>
      </c>
      <c r="AB199" s="396"/>
      <c r="AC199" s="397"/>
      <c r="AD199" s="398" t="s">
        <v>54</v>
      </c>
      <c r="AE199" s="399" t="s">
        <v>54</v>
      </c>
      <c r="AF199" s="400" t="s">
        <v>54</v>
      </c>
      <c r="AG199" s="400" t="s">
        <v>54</v>
      </c>
      <c r="AH199" s="401" t="s">
        <v>53</v>
      </c>
      <c r="AI199" s="402" t="s">
        <v>54</v>
      </c>
      <c r="AJ199" s="402" t="s">
        <v>54</v>
      </c>
      <c r="AK199" s="402" t="s">
        <v>54</v>
      </c>
      <c r="AL199" s="403" t="s">
        <v>54</v>
      </c>
      <c r="AM199" s="404" t="s">
        <v>54</v>
      </c>
    </row>
    <row r="200" spans="1:39" ht="15.75" customHeight="1" x14ac:dyDescent="0.3">
      <c r="A200" s="382"/>
      <c r="B200" s="383"/>
      <c r="C200" s="384" t="s">
        <v>40</v>
      </c>
      <c r="D200" s="385" t="str">
        <f>IF(Table_1[[#This Row],[SISÄLLÖN NIMI]]="","",1)</f>
        <v/>
      </c>
      <c r="E200" s="386"/>
      <c r="F200" s="386"/>
      <c r="G200" s="384" t="s">
        <v>54</v>
      </c>
      <c r="H200" s="387" t="s">
        <v>54</v>
      </c>
      <c r="I200" s="388" t="s">
        <v>54</v>
      </c>
      <c r="J200" s="389" t="s">
        <v>44</v>
      </c>
      <c r="K200" s="387" t="s">
        <v>54</v>
      </c>
      <c r="L200" s="390" t="s">
        <v>54</v>
      </c>
      <c r="M200" s="383"/>
      <c r="N200" s="391" t="s">
        <v>54</v>
      </c>
      <c r="O200" s="392"/>
      <c r="P200" s="383"/>
      <c r="Q200" s="383"/>
      <c r="R200" s="393"/>
      <c r="S200" s="417">
        <f>IF(Table_1[[#This Row],[Kesto (min) /tapaaminen]]&lt;1,0,(Table_1[[#This Row],[Sisältöjen määrä 
]]*Table_1[[#This Row],[Kesto (min) /tapaaminen]]*Table_1[[#This Row],[Tapaamis-kerrat /osallistuja]]))</f>
        <v>0</v>
      </c>
      <c r="T200" s="394" t="str">
        <f>IF(Table_1[[#This Row],[SISÄLLÖN NIMI]]="","",IF(Table_1[[#This Row],[Toteutuminen]]="Ei osallistujia",0,IF(Table_1[[#This Row],[Toteutuminen]]="Peruttu",0,1)))</f>
        <v/>
      </c>
      <c r="U200" s="395"/>
      <c r="V200" s="385"/>
      <c r="W200" s="413">
        <f>Table_1[[#This Row],[Kävijämäärä a) lapset]]+Table_1[[#This Row],[Kävijämäärä b) aikuiset]]</f>
        <v>0</v>
      </c>
      <c r="X200" s="413">
        <f>IF(Table_1[[#This Row],[Kokonaiskävijämäärä]]&lt;1,0,Table_1[[#This Row],[Kävijämäärä a) lapset]]*Table_1[[#This Row],[Tapaamis-kerrat /osallistuja]])</f>
        <v>0</v>
      </c>
      <c r="Y200" s="413">
        <f>IF(Table_1[[#This Row],[Kokonaiskävijämäärä]]&lt;1,0,Table_1[[#This Row],[Kävijämäärä b) aikuiset]]*Table_1[[#This Row],[Tapaamis-kerrat /osallistuja]])</f>
        <v>0</v>
      </c>
      <c r="Z200" s="413">
        <f>IF(Table_1[[#This Row],[Kokonaiskävijämäärä]]&lt;1,0,Table_1[[#This Row],[Kokonaiskävijämäärä]]*Table_1[[#This Row],[Tapaamis-kerrat /osallistuja]])</f>
        <v>0</v>
      </c>
      <c r="AA200" s="390" t="s">
        <v>54</v>
      </c>
      <c r="AB200" s="396"/>
      <c r="AC200" s="397"/>
      <c r="AD200" s="398" t="s">
        <v>54</v>
      </c>
      <c r="AE200" s="399" t="s">
        <v>54</v>
      </c>
      <c r="AF200" s="400" t="s">
        <v>54</v>
      </c>
      <c r="AG200" s="400" t="s">
        <v>54</v>
      </c>
      <c r="AH200" s="401" t="s">
        <v>53</v>
      </c>
      <c r="AI200" s="402" t="s">
        <v>54</v>
      </c>
      <c r="AJ200" s="402" t="s">
        <v>54</v>
      </c>
      <c r="AK200" s="402" t="s">
        <v>54</v>
      </c>
      <c r="AL200" s="403" t="s">
        <v>54</v>
      </c>
      <c r="AM200" s="404" t="s">
        <v>54</v>
      </c>
    </row>
    <row r="201" spans="1:39" ht="15.75" customHeight="1" x14ac:dyDescent="0.3">
      <c r="A201" s="382"/>
      <c r="B201" s="383"/>
      <c r="C201" s="384" t="s">
        <v>40</v>
      </c>
      <c r="D201" s="385" t="str">
        <f>IF(Table_1[[#This Row],[SISÄLLÖN NIMI]]="","",1)</f>
        <v/>
      </c>
      <c r="E201" s="386"/>
      <c r="F201" s="386"/>
      <c r="G201" s="384" t="s">
        <v>54</v>
      </c>
      <c r="H201" s="387" t="s">
        <v>54</v>
      </c>
      <c r="I201" s="388" t="s">
        <v>54</v>
      </c>
      <c r="J201" s="389" t="s">
        <v>44</v>
      </c>
      <c r="K201" s="387" t="s">
        <v>54</v>
      </c>
      <c r="L201" s="390" t="s">
        <v>54</v>
      </c>
      <c r="M201" s="383"/>
      <c r="N201" s="391" t="s">
        <v>54</v>
      </c>
      <c r="O201" s="392"/>
      <c r="P201" s="383"/>
      <c r="Q201" s="383"/>
      <c r="R201" s="393"/>
      <c r="S201" s="417">
        <f>IF(Table_1[[#This Row],[Kesto (min) /tapaaminen]]&lt;1,0,(Table_1[[#This Row],[Sisältöjen määrä 
]]*Table_1[[#This Row],[Kesto (min) /tapaaminen]]*Table_1[[#This Row],[Tapaamis-kerrat /osallistuja]]))</f>
        <v>0</v>
      </c>
      <c r="T201" s="394" t="str">
        <f>IF(Table_1[[#This Row],[SISÄLLÖN NIMI]]="","",IF(Table_1[[#This Row],[Toteutuminen]]="Ei osallistujia",0,IF(Table_1[[#This Row],[Toteutuminen]]="Peruttu",0,1)))</f>
        <v/>
      </c>
      <c r="U201" s="395"/>
      <c r="V201" s="385"/>
      <c r="W201" s="413">
        <f>Table_1[[#This Row],[Kävijämäärä a) lapset]]+Table_1[[#This Row],[Kävijämäärä b) aikuiset]]</f>
        <v>0</v>
      </c>
      <c r="X201" s="413">
        <f>IF(Table_1[[#This Row],[Kokonaiskävijämäärä]]&lt;1,0,Table_1[[#This Row],[Kävijämäärä a) lapset]]*Table_1[[#This Row],[Tapaamis-kerrat /osallistuja]])</f>
        <v>0</v>
      </c>
      <c r="Y201" s="413">
        <f>IF(Table_1[[#This Row],[Kokonaiskävijämäärä]]&lt;1,0,Table_1[[#This Row],[Kävijämäärä b) aikuiset]]*Table_1[[#This Row],[Tapaamis-kerrat /osallistuja]])</f>
        <v>0</v>
      </c>
      <c r="Z201" s="413">
        <f>IF(Table_1[[#This Row],[Kokonaiskävijämäärä]]&lt;1,0,Table_1[[#This Row],[Kokonaiskävijämäärä]]*Table_1[[#This Row],[Tapaamis-kerrat /osallistuja]])</f>
        <v>0</v>
      </c>
      <c r="AA201" s="390" t="s">
        <v>54</v>
      </c>
      <c r="AB201" s="396"/>
      <c r="AC201" s="397"/>
      <c r="AD201" s="398" t="s">
        <v>54</v>
      </c>
      <c r="AE201" s="399" t="s">
        <v>54</v>
      </c>
      <c r="AF201" s="400" t="s">
        <v>54</v>
      </c>
      <c r="AG201" s="400" t="s">
        <v>54</v>
      </c>
      <c r="AH201" s="401" t="s">
        <v>53</v>
      </c>
      <c r="AI201" s="402" t="s">
        <v>54</v>
      </c>
      <c r="AJ201" s="402" t="s">
        <v>54</v>
      </c>
      <c r="AK201" s="402" t="s">
        <v>54</v>
      </c>
      <c r="AL201" s="403" t="s">
        <v>54</v>
      </c>
      <c r="AM201" s="404" t="s">
        <v>54</v>
      </c>
    </row>
    <row r="202" spans="1:39" ht="15.75" customHeight="1" x14ac:dyDescent="0.3">
      <c r="A202" s="382"/>
      <c r="B202" s="383"/>
      <c r="C202" s="384" t="s">
        <v>40</v>
      </c>
      <c r="D202" s="385" t="str">
        <f>IF(Table_1[[#This Row],[SISÄLLÖN NIMI]]="","",1)</f>
        <v/>
      </c>
      <c r="E202" s="386"/>
      <c r="F202" s="386"/>
      <c r="G202" s="384" t="s">
        <v>54</v>
      </c>
      <c r="H202" s="387" t="s">
        <v>54</v>
      </c>
      <c r="I202" s="388" t="s">
        <v>54</v>
      </c>
      <c r="J202" s="389" t="s">
        <v>44</v>
      </c>
      <c r="K202" s="387" t="s">
        <v>54</v>
      </c>
      <c r="L202" s="390" t="s">
        <v>54</v>
      </c>
      <c r="M202" s="383"/>
      <c r="N202" s="391" t="s">
        <v>54</v>
      </c>
      <c r="O202" s="392"/>
      <c r="P202" s="383"/>
      <c r="Q202" s="383"/>
      <c r="R202" s="393"/>
      <c r="S202" s="417">
        <f>IF(Table_1[[#This Row],[Kesto (min) /tapaaminen]]&lt;1,0,(Table_1[[#This Row],[Sisältöjen määrä 
]]*Table_1[[#This Row],[Kesto (min) /tapaaminen]]*Table_1[[#This Row],[Tapaamis-kerrat /osallistuja]]))</f>
        <v>0</v>
      </c>
      <c r="T202" s="394" t="str">
        <f>IF(Table_1[[#This Row],[SISÄLLÖN NIMI]]="","",IF(Table_1[[#This Row],[Toteutuminen]]="Ei osallistujia",0,IF(Table_1[[#This Row],[Toteutuminen]]="Peruttu",0,1)))</f>
        <v/>
      </c>
      <c r="U202" s="395"/>
      <c r="V202" s="385"/>
      <c r="W202" s="413">
        <f>Table_1[[#This Row],[Kävijämäärä a) lapset]]+Table_1[[#This Row],[Kävijämäärä b) aikuiset]]</f>
        <v>0</v>
      </c>
      <c r="X202" s="413">
        <f>IF(Table_1[[#This Row],[Kokonaiskävijämäärä]]&lt;1,0,Table_1[[#This Row],[Kävijämäärä a) lapset]]*Table_1[[#This Row],[Tapaamis-kerrat /osallistuja]])</f>
        <v>0</v>
      </c>
      <c r="Y202" s="413">
        <f>IF(Table_1[[#This Row],[Kokonaiskävijämäärä]]&lt;1,0,Table_1[[#This Row],[Kävijämäärä b) aikuiset]]*Table_1[[#This Row],[Tapaamis-kerrat /osallistuja]])</f>
        <v>0</v>
      </c>
      <c r="Z202" s="413">
        <f>IF(Table_1[[#This Row],[Kokonaiskävijämäärä]]&lt;1,0,Table_1[[#This Row],[Kokonaiskävijämäärä]]*Table_1[[#This Row],[Tapaamis-kerrat /osallistuja]])</f>
        <v>0</v>
      </c>
      <c r="AA202" s="390" t="s">
        <v>54</v>
      </c>
      <c r="AB202" s="396"/>
      <c r="AC202" s="397"/>
      <c r="AD202" s="398" t="s">
        <v>54</v>
      </c>
      <c r="AE202" s="399" t="s">
        <v>54</v>
      </c>
      <c r="AF202" s="400" t="s">
        <v>54</v>
      </c>
      <c r="AG202" s="400" t="s">
        <v>54</v>
      </c>
      <c r="AH202" s="401" t="s">
        <v>53</v>
      </c>
      <c r="AI202" s="402" t="s">
        <v>54</v>
      </c>
      <c r="AJ202" s="402" t="s">
        <v>54</v>
      </c>
      <c r="AK202" s="402" t="s">
        <v>54</v>
      </c>
      <c r="AL202" s="403" t="s">
        <v>54</v>
      </c>
      <c r="AM202" s="404" t="s">
        <v>54</v>
      </c>
    </row>
    <row r="203" spans="1:39" ht="15.75" customHeight="1" x14ac:dyDescent="0.3">
      <c r="A203" s="382"/>
      <c r="B203" s="383"/>
      <c r="C203" s="384" t="s">
        <v>40</v>
      </c>
      <c r="D203" s="385" t="str">
        <f>IF(Table_1[[#This Row],[SISÄLLÖN NIMI]]="","",1)</f>
        <v/>
      </c>
      <c r="E203" s="386"/>
      <c r="F203" s="386"/>
      <c r="G203" s="384" t="s">
        <v>54</v>
      </c>
      <c r="H203" s="387" t="s">
        <v>54</v>
      </c>
      <c r="I203" s="388" t="s">
        <v>54</v>
      </c>
      <c r="J203" s="389" t="s">
        <v>44</v>
      </c>
      <c r="K203" s="387" t="s">
        <v>54</v>
      </c>
      <c r="L203" s="390" t="s">
        <v>54</v>
      </c>
      <c r="M203" s="383"/>
      <c r="N203" s="391" t="s">
        <v>54</v>
      </c>
      <c r="O203" s="392"/>
      <c r="P203" s="383"/>
      <c r="Q203" s="383"/>
      <c r="R203" s="393"/>
      <c r="S203" s="417">
        <f>IF(Table_1[[#This Row],[Kesto (min) /tapaaminen]]&lt;1,0,(Table_1[[#This Row],[Sisältöjen määrä 
]]*Table_1[[#This Row],[Kesto (min) /tapaaminen]]*Table_1[[#This Row],[Tapaamis-kerrat /osallistuja]]))</f>
        <v>0</v>
      </c>
      <c r="T203" s="394" t="str">
        <f>IF(Table_1[[#This Row],[SISÄLLÖN NIMI]]="","",IF(Table_1[[#This Row],[Toteutuminen]]="Ei osallistujia",0,IF(Table_1[[#This Row],[Toteutuminen]]="Peruttu",0,1)))</f>
        <v/>
      </c>
      <c r="U203" s="395"/>
      <c r="V203" s="385"/>
      <c r="W203" s="413">
        <f>Table_1[[#This Row],[Kävijämäärä a) lapset]]+Table_1[[#This Row],[Kävijämäärä b) aikuiset]]</f>
        <v>0</v>
      </c>
      <c r="X203" s="413">
        <f>IF(Table_1[[#This Row],[Kokonaiskävijämäärä]]&lt;1,0,Table_1[[#This Row],[Kävijämäärä a) lapset]]*Table_1[[#This Row],[Tapaamis-kerrat /osallistuja]])</f>
        <v>0</v>
      </c>
      <c r="Y203" s="413">
        <f>IF(Table_1[[#This Row],[Kokonaiskävijämäärä]]&lt;1,0,Table_1[[#This Row],[Kävijämäärä b) aikuiset]]*Table_1[[#This Row],[Tapaamis-kerrat /osallistuja]])</f>
        <v>0</v>
      </c>
      <c r="Z203" s="413">
        <f>IF(Table_1[[#This Row],[Kokonaiskävijämäärä]]&lt;1,0,Table_1[[#This Row],[Kokonaiskävijämäärä]]*Table_1[[#This Row],[Tapaamis-kerrat /osallistuja]])</f>
        <v>0</v>
      </c>
      <c r="AA203" s="390" t="s">
        <v>54</v>
      </c>
      <c r="AB203" s="396"/>
      <c r="AC203" s="397"/>
      <c r="AD203" s="398" t="s">
        <v>54</v>
      </c>
      <c r="AE203" s="399" t="s">
        <v>54</v>
      </c>
      <c r="AF203" s="400" t="s">
        <v>54</v>
      </c>
      <c r="AG203" s="400" t="s">
        <v>54</v>
      </c>
      <c r="AH203" s="401" t="s">
        <v>53</v>
      </c>
      <c r="AI203" s="402" t="s">
        <v>54</v>
      </c>
      <c r="AJ203" s="402" t="s">
        <v>54</v>
      </c>
      <c r="AK203" s="402" t="s">
        <v>54</v>
      </c>
      <c r="AL203" s="403" t="s">
        <v>54</v>
      </c>
      <c r="AM203" s="404" t="s">
        <v>54</v>
      </c>
    </row>
    <row r="204" spans="1:39" ht="15.75" customHeight="1" x14ac:dyDescent="0.3">
      <c r="A204" s="382"/>
      <c r="B204" s="383"/>
      <c r="C204" s="384" t="s">
        <v>40</v>
      </c>
      <c r="D204" s="385" t="str">
        <f>IF(Table_1[[#This Row],[SISÄLLÖN NIMI]]="","",1)</f>
        <v/>
      </c>
      <c r="E204" s="386"/>
      <c r="F204" s="386"/>
      <c r="G204" s="384" t="s">
        <v>54</v>
      </c>
      <c r="H204" s="387" t="s">
        <v>54</v>
      </c>
      <c r="I204" s="388" t="s">
        <v>54</v>
      </c>
      <c r="J204" s="389" t="s">
        <v>44</v>
      </c>
      <c r="K204" s="387" t="s">
        <v>54</v>
      </c>
      <c r="L204" s="390" t="s">
        <v>54</v>
      </c>
      <c r="M204" s="383"/>
      <c r="N204" s="391" t="s">
        <v>54</v>
      </c>
      <c r="O204" s="392"/>
      <c r="P204" s="383"/>
      <c r="Q204" s="383"/>
      <c r="R204" s="393"/>
      <c r="S204" s="417">
        <f>IF(Table_1[[#This Row],[Kesto (min) /tapaaminen]]&lt;1,0,(Table_1[[#This Row],[Sisältöjen määrä 
]]*Table_1[[#This Row],[Kesto (min) /tapaaminen]]*Table_1[[#This Row],[Tapaamis-kerrat /osallistuja]]))</f>
        <v>0</v>
      </c>
      <c r="T204" s="394" t="str">
        <f>IF(Table_1[[#This Row],[SISÄLLÖN NIMI]]="","",IF(Table_1[[#This Row],[Toteutuminen]]="Ei osallistujia",0,IF(Table_1[[#This Row],[Toteutuminen]]="Peruttu",0,1)))</f>
        <v/>
      </c>
      <c r="U204" s="395"/>
      <c r="V204" s="385"/>
      <c r="W204" s="413">
        <f>Table_1[[#This Row],[Kävijämäärä a) lapset]]+Table_1[[#This Row],[Kävijämäärä b) aikuiset]]</f>
        <v>0</v>
      </c>
      <c r="X204" s="413">
        <f>IF(Table_1[[#This Row],[Kokonaiskävijämäärä]]&lt;1,0,Table_1[[#This Row],[Kävijämäärä a) lapset]]*Table_1[[#This Row],[Tapaamis-kerrat /osallistuja]])</f>
        <v>0</v>
      </c>
      <c r="Y204" s="413">
        <f>IF(Table_1[[#This Row],[Kokonaiskävijämäärä]]&lt;1,0,Table_1[[#This Row],[Kävijämäärä b) aikuiset]]*Table_1[[#This Row],[Tapaamis-kerrat /osallistuja]])</f>
        <v>0</v>
      </c>
      <c r="Z204" s="413">
        <f>IF(Table_1[[#This Row],[Kokonaiskävijämäärä]]&lt;1,0,Table_1[[#This Row],[Kokonaiskävijämäärä]]*Table_1[[#This Row],[Tapaamis-kerrat /osallistuja]])</f>
        <v>0</v>
      </c>
      <c r="AA204" s="390" t="s">
        <v>54</v>
      </c>
      <c r="AB204" s="396"/>
      <c r="AC204" s="397"/>
      <c r="AD204" s="398" t="s">
        <v>54</v>
      </c>
      <c r="AE204" s="399" t="s">
        <v>54</v>
      </c>
      <c r="AF204" s="400" t="s">
        <v>54</v>
      </c>
      <c r="AG204" s="400" t="s">
        <v>54</v>
      </c>
      <c r="AH204" s="401" t="s">
        <v>53</v>
      </c>
      <c r="AI204" s="402" t="s">
        <v>54</v>
      </c>
      <c r="AJ204" s="402" t="s">
        <v>54</v>
      </c>
      <c r="AK204" s="402" t="s">
        <v>54</v>
      </c>
      <c r="AL204" s="403" t="s">
        <v>54</v>
      </c>
      <c r="AM204" s="404" t="s">
        <v>54</v>
      </c>
    </row>
    <row r="205" spans="1:39" ht="15.75" customHeight="1" x14ac:dyDescent="0.3">
      <c r="A205" s="382"/>
      <c r="B205" s="383"/>
      <c r="C205" s="384" t="s">
        <v>40</v>
      </c>
      <c r="D205" s="385" t="str">
        <f>IF(Table_1[[#This Row],[SISÄLLÖN NIMI]]="","",1)</f>
        <v/>
      </c>
      <c r="E205" s="386"/>
      <c r="F205" s="386"/>
      <c r="G205" s="384" t="s">
        <v>54</v>
      </c>
      <c r="H205" s="387" t="s">
        <v>54</v>
      </c>
      <c r="I205" s="388" t="s">
        <v>54</v>
      </c>
      <c r="J205" s="389" t="s">
        <v>44</v>
      </c>
      <c r="K205" s="387" t="s">
        <v>54</v>
      </c>
      <c r="L205" s="390" t="s">
        <v>54</v>
      </c>
      <c r="M205" s="383"/>
      <c r="N205" s="391" t="s">
        <v>54</v>
      </c>
      <c r="O205" s="392"/>
      <c r="P205" s="383"/>
      <c r="Q205" s="383"/>
      <c r="R205" s="393"/>
      <c r="S205" s="417">
        <f>IF(Table_1[[#This Row],[Kesto (min) /tapaaminen]]&lt;1,0,(Table_1[[#This Row],[Sisältöjen määrä 
]]*Table_1[[#This Row],[Kesto (min) /tapaaminen]]*Table_1[[#This Row],[Tapaamis-kerrat /osallistuja]]))</f>
        <v>0</v>
      </c>
      <c r="T205" s="394" t="str">
        <f>IF(Table_1[[#This Row],[SISÄLLÖN NIMI]]="","",IF(Table_1[[#This Row],[Toteutuminen]]="Ei osallistujia",0,IF(Table_1[[#This Row],[Toteutuminen]]="Peruttu",0,1)))</f>
        <v/>
      </c>
      <c r="U205" s="395"/>
      <c r="V205" s="385"/>
      <c r="W205" s="413">
        <f>Table_1[[#This Row],[Kävijämäärä a) lapset]]+Table_1[[#This Row],[Kävijämäärä b) aikuiset]]</f>
        <v>0</v>
      </c>
      <c r="X205" s="413">
        <f>IF(Table_1[[#This Row],[Kokonaiskävijämäärä]]&lt;1,0,Table_1[[#This Row],[Kävijämäärä a) lapset]]*Table_1[[#This Row],[Tapaamis-kerrat /osallistuja]])</f>
        <v>0</v>
      </c>
      <c r="Y205" s="413">
        <f>IF(Table_1[[#This Row],[Kokonaiskävijämäärä]]&lt;1,0,Table_1[[#This Row],[Kävijämäärä b) aikuiset]]*Table_1[[#This Row],[Tapaamis-kerrat /osallistuja]])</f>
        <v>0</v>
      </c>
      <c r="Z205" s="413">
        <f>IF(Table_1[[#This Row],[Kokonaiskävijämäärä]]&lt;1,0,Table_1[[#This Row],[Kokonaiskävijämäärä]]*Table_1[[#This Row],[Tapaamis-kerrat /osallistuja]])</f>
        <v>0</v>
      </c>
      <c r="AA205" s="390" t="s">
        <v>54</v>
      </c>
      <c r="AB205" s="396"/>
      <c r="AC205" s="397"/>
      <c r="AD205" s="398" t="s">
        <v>54</v>
      </c>
      <c r="AE205" s="399" t="s">
        <v>54</v>
      </c>
      <c r="AF205" s="400" t="s">
        <v>54</v>
      </c>
      <c r="AG205" s="400" t="s">
        <v>54</v>
      </c>
      <c r="AH205" s="401" t="s">
        <v>53</v>
      </c>
      <c r="AI205" s="402" t="s">
        <v>54</v>
      </c>
      <c r="AJ205" s="402" t="s">
        <v>54</v>
      </c>
      <c r="AK205" s="402" t="s">
        <v>54</v>
      </c>
      <c r="AL205" s="403" t="s">
        <v>54</v>
      </c>
      <c r="AM205" s="404" t="s">
        <v>54</v>
      </c>
    </row>
    <row r="206" spans="1:39" ht="15.75" customHeight="1" x14ac:dyDescent="0.3">
      <c r="A206" s="382"/>
      <c r="B206" s="383"/>
      <c r="C206" s="384" t="s">
        <v>40</v>
      </c>
      <c r="D206" s="385" t="str">
        <f>IF(Table_1[[#This Row],[SISÄLLÖN NIMI]]="","",1)</f>
        <v/>
      </c>
      <c r="E206" s="386"/>
      <c r="F206" s="386"/>
      <c r="G206" s="384" t="s">
        <v>54</v>
      </c>
      <c r="H206" s="387" t="s">
        <v>54</v>
      </c>
      <c r="I206" s="388" t="s">
        <v>54</v>
      </c>
      <c r="J206" s="389" t="s">
        <v>44</v>
      </c>
      <c r="K206" s="387" t="s">
        <v>54</v>
      </c>
      <c r="L206" s="390" t="s">
        <v>54</v>
      </c>
      <c r="M206" s="383"/>
      <c r="N206" s="391" t="s">
        <v>54</v>
      </c>
      <c r="O206" s="392"/>
      <c r="P206" s="383"/>
      <c r="Q206" s="383"/>
      <c r="R206" s="393"/>
      <c r="S206" s="417">
        <f>IF(Table_1[[#This Row],[Kesto (min) /tapaaminen]]&lt;1,0,(Table_1[[#This Row],[Sisältöjen määrä 
]]*Table_1[[#This Row],[Kesto (min) /tapaaminen]]*Table_1[[#This Row],[Tapaamis-kerrat /osallistuja]]))</f>
        <v>0</v>
      </c>
      <c r="T206" s="394" t="str">
        <f>IF(Table_1[[#This Row],[SISÄLLÖN NIMI]]="","",IF(Table_1[[#This Row],[Toteutuminen]]="Ei osallistujia",0,IF(Table_1[[#This Row],[Toteutuminen]]="Peruttu",0,1)))</f>
        <v/>
      </c>
      <c r="U206" s="395"/>
      <c r="V206" s="385"/>
      <c r="W206" s="413">
        <f>Table_1[[#This Row],[Kävijämäärä a) lapset]]+Table_1[[#This Row],[Kävijämäärä b) aikuiset]]</f>
        <v>0</v>
      </c>
      <c r="X206" s="413">
        <f>IF(Table_1[[#This Row],[Kokonaiskävijämäärä]]&lt;1,0,Table_1[[#This Row],[Kävijämäärä a) lapset]]*Table_1[[#This Row],[Tapaamis-kerrat /osallistuja]])</f>
        <v>0</v>
      </c>
      <c r="Y206" s="413">
        <f>IF(Table_1[[#This Row],[Kokonaiskävijämäärä]]&lt;1,0,Table_1[[#This Row],[Kävijämäärä b) aikuiset]]*Table_1[[#This Row],[Tapaamis-kerrat /osallistuja]])</f>
        <v>0</v>
      </c>
      <c r="Z206" s="413">
        <f>IF(Table_1[[#This Row],[Kokonaiskävijämäärä]]&lt;1,0,Table_1[[#This Row],[Kokonaiskävijämäärä]]*Table_1[[#This Row],[Tapaamis-kerrat /osallistuja]])</f>
        <v>0</v>
      </c>
      <c r="AA206" s="390" t="s">
        <v>54</v>
      </c>
      <c r="AB206" s="396"/>
      <c r="AC206" s="397"/>
      <c r="AD206" s="398" t="s">
        <v>54</v>
      </c>
      <c r="AE206" s="399" t="s">
        <v>54</v>
      </c>
      <c r="AF206" s="400" t="s">
        <v>54</v>
      </c>
      <c r="AG206" s="400" t="s">
        <v>54</v>
      </c>
      <c r="AH206" s="401" t="s">
        <v>53</v>
      </c>
      <c r="AI206" s="402" t="s">
        <v>54</v>
      </c>
      <c r="AJ206" s="402" t="s">
        <v>54</v>
      </c>
      <c r="AK206" s="402" t="s">
        <v>54</v>
      </c>
      <c r="AL206" s="403" t="s">
        <v>54</v>
      </c>
      <c r="AM206" s="404" t="s">
        <v>54</v>
      </c>
    </row>
    <row r="207" spans="1:39" ht="15.75" customHeight="1" x14ac:dyDescent="0.3">
      <c r="A207" s="382"/>
      <c r="B207" s="383"/>
      <c r="C207" s="384" t="s">
        <v>40</v>
      </c>
      <c r="D207" s="385" t="str">
        <f>IF(Table_1[[#This Row],[SISÄLLÖN NIMI]]="","",1)</f>
        <v/>
      </c>
      <c r="E207" s="386"/>
      <c r="F207" s="386"/>
      <c r="G207" s="384" t="s">
        <v>54</v>
      </c>
      <c r="H207" s="387" t="s">
        <v>54</v>
      </c>
      <c r="I207" s="388" t="s">
        <v>54</v>
      </c>
      <c r="J207" s="389" t="s">
        <v>44</v>
      </c>
      <c r="K207" s="387" t="s">
        <v>54</v>
      </c>
      <c r="L207" s="390" t="s">
        <v>54</v>
      </c>
      <c r="M207" s="383"/>
      <c r="N207" s="391" t="s">
        <v>54</v>
      </c>
      <c r="O207" s="392"/>
      <c r="P207" s="383"/>
      <c r="Q207" s="383"/>
      <c r="R207" s="393"/>
      <c r="S207" s="417">
        <f>IF(Table_1[[#This Row],[Kesto (min) /tapaaminen]]&lt;1,0,(Table_1[[#This Row],[Sisältöjen määrä 
]]*Table_1[[#This Row],[Kesto (min) /tapaaminen]]*Table_1[[#This Row],[Tapaamis-kerrat /osallistuja]]))</f>
        <v>0</v>
      </c>
      <c r="T207" s="394" t="str">
        <f>IF(Table_1[[#This Row],[SISÄLLÖN NIMI]]="","",IF(Table_1[[#This Row],[Toteutuminen]]="Ei osallistujia",0,IF(Table_1[[#This Row],[Toteutuminen]]="Peruttu",0,1)))</f>
        <v/>
      </c>
      <c r="U207" s="395"/>
      <c r="V207" s="385"/>
      <c r="W207" s="413">
        <f>Table_1[[#This Row],[Kävijämäärä a) lapset]]+Table_1[[#This Row],[Kävijämäärä b) aikuiset]]</f>
        <v>0</v>
      </c>
      <c r="X207" s="413">
        <f>IF(Table_1[[#This Row],[Kokonaiskävijämäärä]]&lt;1,0,Table_1[[#This Row],[Kävijämäärä a) lapset]]*Table_1[[#This Row],[Tapaamis-kerrat /osallistuja]])</f>
        <v>0</v>
      </c>
      <c r="Y207" s="413">
        <f>IF(Table_1[[#This Row],[Kokonaiskävijämäärä]]&lt;1,0,Table_1[[#This Row],[Kävijämäärä b) aikuiset]]*Table_1[[#This Row],[Tapaamis-kerrat /osallistuja]])</f>
        <v>0</v>
      </c>
      <c r="Z207" s="413">
        <f>IF(Table_1[[#This Row],[Kokonaiskävijämäärä]]&lt;1,0,Table_1[[#This Row],[Kokonaiskävijämäärä]]*Table_1[[#This Row],[Tapaamis-kerrat /osallistuja]])</f>
        <v>0</v>
      </c>
      <c r="AA207" s="390" t="s">
        <v>54</v>
      </c>
      <c r="AB207" s="396"/>
      <c r="AC207" s="397"/>
      <c r="AD207" s="398" t="s">
        <v>54</v>
      </c>
      <c r="AE207" s="399" t="s">
        <v>54</v>
      </c>
      <c r="AF207" s="400" t="s">
        <v>54</v>
      </c>
      <c r="AG207" s="400" t="s">
        <v>54</v>
      </c>
      <c r="AH207" s="401" t="s">
        <v>53</v>
      </c>
      <c r="AI207" s="402" t="s">
        <v>54</v>
      </c>
      <c r="AJ207" s="402" t="s">
        <v>54</v>
      </c>
      <c r="AK207" s="402" t="s">
        <v>54</v>
      </c>
      <c r="AL207" s="403" t="s">
        <v>54</v>
      </c>
      <c r="AM207" s="404" t="s">
        <v>54</v>
      </c>
    </row>
    <row r="208" spans="1:39" ht="15.75" customHeight="1" x14ac:dyDescent="0.3">
      <c r="A208" s="382"/>
      <c r="B208" s="383"/>
      <c r="C208" s="384" t="s">
        <v>40</v>
      </c>
      <c r="D208" s="385" t="str">
        <f>IF(Table_1[[#This Row],[SISÄLLÖN NIMI]]="","",1)</f>
        <v/>
      </c>
      <c r="E208" s="386"/>
      <c r="F208" s="386"/>
      <c r="G208" s="384" t="s">
        <v>54</v>
      </c>
      <c r="H208" s="387" t="s">
        <v>54</v>
      </c>
      <c r="I208" s="388" t="s">
        <v>54</v>
      </c>
      <c r="J208" s="389" t="s">
        <v>44</v>
      </c>
      <c r="K208" s="387" t="s">
        <v>54</v>
      </c>
      <c r="L208" s="390" t="s">
        <v>54</v>
      </c>
      <c r="M208" s="383"/>
      <c r="N208" s="391" t="s">
        <v>54</v>
      </c>
      <c r="O208" s="392"/>
      <c r="P208" s="383"/>
      <c r="Q208" s="383"/>
      <c r="R208" s="393"/>
      <c r="S208" s="417">
        <f>IF(Table_1[[#This Row],[Kesto (min) /tapaaminen]]&lt;1,0,(Table_1[[#This Row],[Sisältöjen määrä 
]]*Table_1[[#This Row],[Kesto (min) /tapaaminen]]*Table_1[[#This Row],[Tapaamis-kerrat /osallistuja]]))</f>
        <v>0</v>
      </c>
      <c r="T208" s="394" t="str">
        <f>IF(Table_1[[#This Row],[SISÄLLÖN NIMI]]="","",IF(Table_1[[#This Row],[Toteutuminen]]="Ei osallistujia",0,IF(Table_1[[#This Row],[Toteutuminen]]="Peruttu",0,1)))</f>
        <v/>
      </c>
      <c r="U208" s="395"/>
      <c r="V208" s="385"/>
      <c r="W208" s="413">
        <f>Table_1[[#This Row],[Kävijämäärä a) lapset]]+Table_1[[#This Row],[Kävijämäärä b) aikuiset]]</f>
        <v>0</v>
      </c>
      <c r="X208" s="413">
        <f>IF(Table_1[[#This Row],[Kokonaiskävijämäärä]]&lt;1,0,Table_1[[#This Row],[Kävijämäärä a) lapset]]*Table_1[[#This Row],[Tapaamis-kerrat /osallistuja]])</f>
        <v>0</v>
      </c>
      <c r="Y208" s="413">
        <f>IF(Table_1[[#This Row],[Kokonaiskävijämäärä]]&lt;1,0,Table_1[[#This Row],[Kävijämäärä b) aikuiset]]*Table_1[[#This Row],[Tapaamis-kerrat /osallistuja]])</f>
        <v>0</v>
      </c>
      <c r="Z208" s="413">
        <f>IF(Table_1[[#This Row],[Kokonaiskävijämäärä]]&lt;1,0,Table_1[[#This Row],[Kokonaiskävijämäärä]]*Table_1[[#This Row],[Tapaamis-kerrat /osallistuja]])</f>
        <v>0</v>
      </c>
      <c r="AA208" s="390" t="s">
        <v>54</v>
      </c>
      <c r="AB208" s="396"/>
      <c r="AC208" s="397"/>
      <c r="AD208" s="398" t="s">
        <v>54</v>
      </c>
      <c r="AE208" s="399" t="s">
        <v>54</v>
      </c>
      <c r="AF208" s="400" t="s">
        <v>54</v>
      </c>
      <c r="AG208" s="400" t="s">
        <v>54</v>
      </c>
      <c r="AH208" s="401" t="s">
        <v>53</v>
      </c>
      <c r="AI208" s="402" t="s">
        <v>54</v>
      </c>
      <c r="AJ208" s="402" t="s">
        <v>54</v>
      </c>
      <c r="AK208" s="402" t="s">
        <v>54</v>
      </c>
      <c r="AL208" s="403" t="s">
        <v>54</v>
      </c>
      <c r="AM208" s="404" t="s">
        <v>54</v>
      </c>
    </row>
    <row r="209" spans="1:39" ht="15.75" customHeight="1" x14ac:dyDescent="0.3">
      <c r="A209" s="382"/>
      <c r="B209" s="383"/>
      <c r="C209" s="384" t="s">
        <v>40</v>
      </c>
      <c r="D209" s="385" t="str">
        <f>IF(Table_1[[#This Row],[SISÄLLÖN NIMI]]="","",1)</f>
        <v/>
      </c>
      <c r="E209" s="386"/>
      <c r="F209" s="386"/>
      <c r="G209" s="384" t="s">
        <v>54</v>
      </c>
      <c r="H209" s="387" t="s">
        <v>54</v>
      </c>
      <c r="I209" s="388" t="s">
        <v>54</v>
      </c>
      <c r="J209" s="389" t="s">
        <v>44</v>
      </c>
      <c r="K209" s="387" t="s">
        <v>54</v>
      </c>
      <c r="L209" s="390" t="s">
        <v>54</v>
      </c>
      <c r="M209" s="383"/>
      <c r="N209" s="391" t="s">
        <v>54</v>
      </c>
      <c r="O209" s="392"/>
      <c r="P209" s="383"/>
      <c r="Q209" s="383"/>
      <c r="R209" s="393"/>
      <c r="S209" s="417">
        <f>IF(Table_1[[#This Row],[Kesto (min) /tapaaminen]]&lt;1,0,(Table_1[[#This Row],[Sisältöjen määrä 
]]*Table_1[[#This Row],[Kesto (min) /tapaaminen]]*Table_1[[#This Row],[Tapaamis-kerrat /osallistuja]]))</f>
        <v>0</v>
      </c>
      <c r="T209" s="394" t="str">
        <f>IF(Table_1[[#This Row],[SISÄLLÖN NIMI]]="","",IF(Table_1[[#This Row],[Toteutuminen]]="Ei osallistujia",0,IF(Table_1[[#This Row],[Toteutuminen]]="Peruttu",0,1)))</f>
        <v/>
      </c>
      <c r="U209" s="395"/>
      <c r="V209" s="385"/>
      <c r="W209" s="413">
        <f>Table_1[[#This Row],[Kävijämäärä a) lapset]]+Table_1[[#This Row],[Kävijämäärä b) aikuiset]]</f>
        <v>0</v>
      </c>
      <c r="X209" s="413">
        <f>IF(Table_1[[#This Row],[Kokonaiskävijämäärä]]&lt;1,0,Table_1[[#This Row],[Kävijämäärä a) lapset]]*Table_1[[#This Row],[Tapaamis-kerrat /osallistuja]])</f>
        <v>0</v>
      </c>
      <c r="Y209" s="413">
        <f>IF(Table_1[[#This Row],[Kokonaiskävijämäärä]]&lt;1,0,Table_1[[#This Row],[Kävijämäärä b) aikuiset]]*Table_1[[#This Row],[Tapaamis-kerrat /osallistuja]])</f>
        <v>0</v>
      </c>
      <c r="Z209" s="413">
        <f>IF(Table_1[[#This Row],[Kokonaiskävijämäärä]]&lt;1,0,Table_1[[#This Row],[Kokonaiskävijämäärä]]*Table_1[[#This Row],[Tapaamis-kerrat /osallistuja]])</f>
        <v>0</v>
      </c>
      <c r="AA209" s="390" t="s">
        <v>54</v>
      </c>
      <c r="AB209" s="396"/>
      <c r="AC209" s="397"/>
      <c r="AD209" s="398" t="s">
        <v>54</v>
      </c>
      <c r="AE209" s="399" t="s">
        <v>54</v>
      </c>
      <c r="AF209" s="400" t="s">
        <v>54</v>
      </c>
      <c r="AG209" s="400" t="s">
        <v>54</v>
      </c>
      <c r="AH209" s="401" t="s">
        <v>53</v>
      </c>
      <c r="AI209" s="402" t="s">
        <v>54</v>
      </c>
      <c r="AJ209" s="402" t="s">
        <v>54</v>
      </c>
      <c r="AK209" s="402" t="s">
        <v>54</v>
      </c>
      <c r="AL209" s="403" t="s">
        <v>54</v>
      </c>
      <c r="AM209" s="404" t="s">
        <v>54</v>
      </c>
    </row>
    <row r="210" spans="1:39" ht="15.75" customHeight="1" x14ac:dyDescent="0.3">
      <c r="A210" s="382"/>
      <c r="B210" s="383"/>
      <c r="C210" s="384" t="s">
        <v>40</v>
      </c>
      <c r="D210" s="385" t="str">
        <f>IF(Table_1[[#This Row],[SISÄLLÖN NIMI]]="","",1)</f>
        <v/>
      </c>
      <c r="E210" s="386"/>
      <c r="F210" s="386"/>
      <c r="G210" s="384" t="s">
        <v>54</v>
      </c>
      <c r="H210" s="387" t="s">
        <v>54</v>
      </c>
      <c r="I210" s="388" t="s">
        <v>54</v>
      </c>
      <c r="J210" s="389" t="s">
        <v>44</v>
      </c>
      <c r="K210" s="387" t="s">
        <v>54</v>
      </c>
      <c r="L210" s="390" t="s">
        <v>54</v>
      </c>
      <c r="M210" s="383"/>
      <c r="N210" s="391" t="s">
        <v>54</v>
      </c>
      <c r="O210" s="392"/>
      <c r="P210" s="383"/>
      <c r="Q210" s="383"/>
      <c r="R210" s="393"/>
      <c r="S210" s="417">
        <f>IF(Table_1[[#This Row],[Kesto (min) /tapaaminen]]&lt;1,0,(Table_1[[#This Row],[Sisältöjen määrä 
]]*Table_1[[#This Row],[Kesto (min) /tapaaminen]]*Table_1[[#This Row],[Tapaamis-kerrat /osallistuja]]))</f>
        <v>0</v>
      </c>
      <c r="T210" s="394" t="str">
        <f>IF(Table_1[[#This Row],[SISÄLLÖN NIMI]]="","",IF(Table_1[[#This Row],[Toteutuminen]]="Ei osallistujia",0,IF(Table_1[[#This Row],[Toteutuminen]]="Peruttu",0,1)))</f>
        <v/>
      </c>
      <c r="U210" s="395"/>
      <c r="V210" s="385"/>
      <c r="W210" s="413">
        <f>Table_1[[#This Row],[Kävijämäärä a) lapset]]+Table_1[[#This Row],[Kävijämäärä b) aikuiset]]</f>
        <v>0</v>
      </c>
      <c r="X210" s="413">
        <f>IF(Table_1[[#This Row],[Kokonaiskävijämäärä]]&lt;1,0,Table_1[[#This Row],[Kävijämäärä a) lapset]]*Table_1[[#This Row],[Tapaamis-kerrat /osallistuja]])</f>
        <v>0</v>
      </c>
      <c r="Y210" s="413">
        <f>IF(Table_1[[#This Row],[Kokonaiskävijämäärä]]&lt;1,0,Table_1[[#This Row],[Kävijämäärä b) aikuiset]]*Table_1[[#This Row],[Tapaamis-kerrat /osallistuja]])</f>
        <v>0</v>
      </c>
      <c r="Z210" s="413">
        <f>IF(Table_1[[#This Row],[Kokonaiskävijämäärä]]&lt;1,0,Table_1[[#This Row],[Kokonaiskävijämäärä]]*Table_1[[#This Row],[Tapaamis-kerrat /osallistuja]])</f>
        <v>0</v>
      </c>
      <c r="AA210" s="390" t="s">
        <v>54</v>
      </c>
      <c r="AB210" s="396"/>
      <c r="AC210" s="397"/>
      <c r="AD210" s="398" t="s">
        <v>54</v>
      </c>
      <c r="AE210" s="399" t="s">
        <v>54</v>
      </c>
      <c r="AF210" s="400" t="s">
        <v>54</v>
      </c>
      <c r="AG210" s="400" t="s">
        <v>54</v>
      </c>
      <c r="AH210" s="401" t="s">
        <v>53</v>
      </c>
      <c r="AI210" s="402" t="s">
        <v>54</v>
      </c>
      <c r="AJ210" s="402" t="s">
        <v>54</v>
      </c>
      <c r="AK210" s="402" t="s">
        <v>54</v>
      </c>
      <c r="AL210" s="403" t="s">
        <v>54</v>
      </c>
      <c r="AM210" s="404" t="s">
        <v>54</v>
      </c>
    </row>
    <row r="211" spans="1:39" ht="15.75" customHeight="1" x14ac:dyDescent="0.3">
      <c r="A211" s="382"/>
      <c r="B211" s="383"/>
      <c r="C211" s="384" t="s">
        <v>40</v>
      </c>
      <c r="D211" s="385" t="str">
        <f>IF(Table_1[[#This Row],[SISÄLLÖN NIMI]]="","",1)</f>
        <v/>
      </c>
      <c r="E211" s="386"/>
      <c r="F211" s="386"/>
      <c r="G211" s="384" t="s">
        <v>54</v>
      </c>
      <c r="H211" s="387" t="s">
        <v>54</v>
      </c>
      <c r="I211" s="388" t="s">
        <v>54</v>
      </c>
      <c r="J211" s="389" t="s">
        <v>44</v>
      </c>
      <c r="K211" s="387" t="s">
        <v>54</v>
      </c>
      <c r="L211" s="390" t="s">
        <v>54</v>
      </c>
      <c r="M211" s="383"/>
      <c r="N211" s="391" t="s">
        <v>54</v>
      </c>
      <c r="O211" s="392"/>
      <c r="P211" s="383"/>
      <c r="Q211" s="383"/>
      <c r="R211" s="393"/>
      <c r="S211" s="417">
        <f>IF(Table_1[[#This Row],[Kesto (min) /tapaaminen]]&lt;1,0,(Table_1[[#This Row],[Sisältöjen määrä 
]]*Table_1[[#This Row],[Kesto (min) /tapaaminen]]*Table_1[[#This Row],[Tapaamis-kerrat /osallistuja]]))</f>
        <v>0</v>
      </c>
      <c r="T211" s="394" t="str">
        <f>IF(Table_1[[#This Row],[SISÄLLÖN NIMI]]="","",IF(Table_1[[#This Row],[Toteutuminen]]="Ei osallistujia",0,IF(Table_1[[#This Row],[Toteutuminen]]="Peruttu",0,1)))</f>
        <v/>
      </c>
      <c r="U211" s="395"/>
      <c r="V211" s="385"/>
      <c r="W211" s="413">
        <f>Table_1[[#This Row],[Kävijämäärä a) lapset]]+Table_1[[#This Row],[Kävijämäärä b) aikuiset]]</f>
        <v>0</v>
      </c>
      <c r="X211" s="413">
        <f>IF(Table_1[[#This Row],[Kokonaiskävijämäärä]]&lt;1,0,Table_1[[#This Row],[Kävijämäärä a) lapset]]*Table_1[[#This Row],[Tapaamis-kerrat /osallistuja]])</f>
        <v>0</v>
      </c>
      <c r="Y211" s="413">
        <f>IF(Table_1[[#This Row],[Kokonaiskävijämäärä]]&lt;1,0,Table_1[[#This Row],[Kävijämäärä b) aikuiset]]*Table_1[[#This Row],[Tapaamis-kerrat /osallistuja]])</f>
        <v>0</v>
      </c>
      <c r="Z211" s="413">
        <f>IF(Table_1[[#This Row],[Kokonaiskävijämäärä]]&lt;1,0,Table_1[[#This Row],[Kokonaiskävijämäärä]]*Table_1[[#This Row],[Tapaamis-kerrat /osallistuja]])</f>
        <v>0</v>
      </c>
      <c r="AA211" s="390" t="s">
        <v>54</v>
      </c>
      <c r="AB211" s="396"/>
      <c r="AC211" s="397"/>
      <c r="AD211" s="398" t="s">
        <v>54</v>
      </c>
      <c r="AE211" s="399" t="s">
        <v>54</v>
      </c>
      <c r="AF211" s="400" t="s">
        <v>54</v>
      </c>
      <c r="AG211" s="400" t="s">
        <v>54</v>
      </c>
      <c r="AH211" s="401" t="s">
        <v>53</v>
      </c>
      <c r="AI211" s="402" t="s">
        <v>54</v>
      </c>
      <c r="AJ211" s="402" t="s">
        <v>54</v>
      </c>
      <c r="AK211" s="402" t="s">
        <v>54</v>
      </c>
      <c r="AL211" s="403" t="s">
        <v>54</v>
      </c>
      <c r="AM211" s="404" t="s">
        <v>54</v>
      </c>
    </row>
    <row r="212" spans="1:39" ht="15.75" customHeight="1" x14ac:dyDescent="0.3">
      <c r="A212" s="382"/>
      <c r="B212" s="383"/>
      <c r="C212" s="384" t="s">
        <v>40</v>
      </c>
      <c r="D212" s="385" t="str">
        <f>IF(Table_1[[#This Row],[SISÄLLÖN NIMI]]="","",1)</f>
        <v/>
      </c>
      <c r="E212" s="386"/>
      <c r="F212" s="386"/>
      <c r="G212" s="384" t="s">
        <v>54</v>
      </c>
      <c r="H212" s="387" t="s">
        <v>54</v>
      </c>
      <c r="I212" s="388" t="s">
        <v>54</v>
      </c>
      <c r="J212" s="389" t="s">
        <v>44</v>
      </c>
      <c r="K212" s="387" t="s">
        <v>54</v>
      </c>
      <c r="L212" s="390" t="s">
        <v>54</v>
      </c>
      <c r="M212" s="383"/>
      <c r="N212" s="391" t="s">
        <v>54</v>
      </c>
      <c r="O212" s="392"/>
      <c r="P212" s="383"/>
      <c r="Q212" s="383"/>
      <c r="R212" s="393"/>
      <c r="S212" s="417">
        <f>IF(Table_1[[#This Row],[Kesto (min) /tapaaminen]]&lt;1,0,(Table_1[[#This Row],[Sisältöjen määrä 
]]*Table_1[[#This Row],[Kesto (min) /tapaaminen]]*Table_1[[#This Row],[Tapaamis-kerrat /osallistuja]]))</f>
        <v>0</v>
      </c>
      <c r="T212" s="394" t="str">
        <f>IF(Table_1[[#This Row],[SISÄLLÖN NIMI]]="","",IF(Table_1[[#This Row],[Toteutuminen]]="Ei osallistujia",0,IF(Table_1[[#This Row],[Toteutuminen]]="Peruttu",0,1)))</f>
        <v/>
      </c>
      <c r="U212" s="395"/>
      <c r="V212" s="385"/>
      <c r="W212" s="413">
        <f>Table_1[[#This Row],[Kävijämäärä a) lapset]]+Table_1[[#This Row],[Kävijämäärä b) aikuiset]]</f>
        <v>0</v>
      </c>
      <c r="X212" s="413">
        <f>IF(Table_1[[#This Row],[Kokonaiskävijämäärä]]&lt;1,0,Table_1[[#This Row],[Kävijämäärä a) lapset]]*Table_1[[#This Row],[Tapaamis-kerrat /osallistuja]])</f>
        <v>0</v>
      </c>
      <c r="Y212" s="413">
        <f>IF(Table_1[[#This Row],[Kokonaiskävijämäärä]]&lt;1,0,Table_1[[#This Row],[Kävijämäärä b) aikuiset]]*Table_1[[#This Row],[Tapaamis-kerrat /osallistuja]])</f>
        <v>0</v>
      </c>
      <c r="Z212" s="413">
        <f>IF(Table_1[[#This Row],[Kokonaiskävijämäärä]]&lt;1,0,Table_1[[#This Row],[Kokonaiskävijämäärä]]*Table_1[[#This Row],[Tapaamis-kerrat /osallistuja]])</f>
        <v>0</v>
      </c>
      <c r="AA212" s="390" t="s">
        <v>54</v>
      </c>
      <c r="AB212" s="396"/>
      <c r="AC212" s="397"/>
      <c r="AD212" s="398" t="s">
        <v>54</v>
      </c>
      <c r="AE212" s="399" t="s">
        <v>54</v>
      </c>
      <c r="AF212" s="400" t="s">
        <v>54</v>
      </c>
      <c r="AG212" s="400" t="s">
        <v>54</v>
      </c>
      <c r="AH212" s="401" t="s">
        <v>53</v>
      </c>
      <c r="AI212" s="402" t="s">
        <v>54</v>
      </c>
      <c r="AJ212" s="402" t="s">
        <v>54</v>
      </c>
      <c r="AK212" s="402" t="s">
        <v>54</v>
      </c>
      <c r="AL212" s="403" t="s">
        <v>54</v>
      </c>
      <c r="AM212" s="404" t="s">
        <v>54</v>
      </c>
    </row>
    <row r="213" spans="1:39" ht="15.75" customHeight="1" x14ac:dyDescent="0.3">
      <c r="A213" s="382"/>
      <c r="B213" s="383"/>
      <c r="C213" s="384" t="s">
        <v>40</v>
      </c>
      <c r="D213" s="385" t="str">
        <f>IF(Table_1[[#This Row],[SISÄLLÖN NIMI]]="","",1)</f>
        <v/>
      </c>
      <c r="E213" s="386"/>
      <c r="F213" s="386"/>
      <c r="G213" s="384" t="s">
        <v>54</v>
      </c>
      <c r="H213" s="387" t="s">
        <v>54</v>
      </c>
      <c r="I213" s="388" t="s">
        <v>54</v>
      </c>
      <c r="J213" s="389" t="s">
        <v>44</v>
      </c>
      <c r="K213" s="387" t="s">
        <v>54</v>
      </c>
      <c r="L213" s="390" t="s">
        <v>54</v>
      </c>
      <c r="M213" s="383"/>
      <c r="N213" s="391" t="s">
        <v>54</v>
      </c>
      <c r="O213" s="392"/>
      <c r="P213" s="383"/>
      <c r="Q213" s="383"/>
      <c r="R213" s="393"/>
      <c r="S213" s="417">
        <f>IF(Table_1[[#This Row],[Kesto (min) /tapaaminen]]&lt;1,0,(Table_1[[#This Row],[Sisältöjen määrä 
]]*Table_1[[#This Row],[Kesto (min) /tapaaminen]]*Table_1[[#This Row],[Tapaamis-kerrat /osallistuja]]))</f>
        <v>0</v>
      </c>
      <c r="T213" s="394" t="str">
        <f>IF(Table_1[[#This Row],[SISÄLLÖN NIMI]]="","",IF(Table_1[[#This Row],[Toteutuminen]]="Ei osallistujia",0,IF(Table_1[[#This Row],[Toteutuminen]]="Peruttu",0,1)))</f>
        <v/>
      </c>
      <c r="U213" s="395"/>
      <c r="V213" s="385"/>
      <c r="W213" s="413">
        <f>Table_1[[#This Row],[Kävijämäärä a) lapset]]+Table_1[[#This Row],[Kävijämäärä b) aikuiset]]</f>
        <v>0</v>
      </c>
      <c r="X213" s="413">
        <f>IF(Table_1[[#This Row],[Kokonaiskävijämäärä]]&lt;1,0,Table_1[[#This Row],[Kävijämäärä a) lapset]]*Table_1[[#This Row],[Tapaamis-kerrat /osallistuja]])</f>
        <v>0</v>
      </c>
      <c r="Y213" s="413">
        <f>IF(Table_1[[#This Row],[Kokonaiskävijämäärä]]&lt;1,0,Table_1[[#This Row],[Kävijämäärä b) aikuiset]]*Table_1[[#This Row],[Tapaamis-kerrat /osallistuja]])</f>
        <v>0</v>
      </c>
      <c r="Z213" s="413">
        <f>IF(Table_1[[#This Row],[Kokonaiskävijämäärä]]&lt;1,0,Table_1[[#This Row],[Kokonaiskävijämäärä]]*Table_1[[#This Row],[Tapaamis-kerrat /osallistuja]])</f>
        <v>0</v>
      </c>
      <c r="AA213" s="390" t="s">
        <v>54</v>
      </c>
      <c r="AB213" s="396"/>
      <c r="AC213" s="397"/>
      <c r="AD213" s="398" t="s">
        <v>54</v>
      </c>
      <c r="AE213" s="399" t="s">
        <v>54</v>
      </c>
      <c r="AF213" s="400" t="s">
        <v>54</v>
      </c>
      <c r="AG213" s="400" t="s">
        <v>54</v>
      </c>
      <c r="AH213" s="401" t="s">
        <v>53</v>
      </c>
      <c r="AI213" s="402" t="s">
        <v>54</v>
      </c>
      <c r="AJ213" s="402" t="s">
        <v>54</v>
      </c>
      <c r="AK213" s="402" t="s">
        <v>54</v>
      </c>
      <c r="AL213" s="403" t="s">
        <v>54</v>
      </c>
      <c r="AM213" s="404" t="s">
        <v>54</v>
      </c>
    </row>
    <row r="214" spans="1:39" ht="15.75" customHeight="1" x14ac:dyDescent="0.3">
      <c r="A214" s="382"/>
      <c r="B214" s="383"/>
      <c r="C214" s="384" t="s">
        <v>40</v>
      </c>
      <c r="D214" s="385" t="str">
        <f>IF(Table_1[[#This Row],[SISÄLLÖN NIMI]]="","",1)</f>
        <v/>
      </c>
      <c r="E214" s="386"/>
      <c r="F214" s="386"/>
      <c r="G214" s="384" t="s">
        <v>54</v>
      </c>
      <c r="H214" s="387" t="s">
        <v>54</v>
      </c>
      <c r="I214" s="388" t="s">
        <v>54</v>
      </c>
      <c r="J214" s="389" t="s">
        <v>44</v>
      </c>
      <c r="K214" s="387" t="s">
        <v>54</v>
      </c>
      <c r="L214" s="390" t="s">
        <v>54</v>
      </c>
      <c r="M214" s="383"/>
      <c r="N214" s="391" t="s">
        <v>54</v>
      </c>
      <c r="O214" s="392"/>
      <c r="P214" s="383"/>
      <c r="Q214" s="383"/>
      <c r="R214" s="393"/>
      <c r="S214" s="417">
        <f>IF(Table_1[[#This Row],[Kesto (min) /tapaaminen]]&lt;1,0,(Table_1[[#This Row],[Sisältöjen määrä 
]]*Table_1[[#This Row],[Kesto (min) /tapaaminen]]*Table_1[[#This Row],[Tapaamis-kerrat /osallistuja]]))</f>
        <v>0</v>
      </c>
      <c r="T214" s="394" t="str">
        <f>IF(Table_1[[#This Row],[SISÄLLÖN NIMI]]="","",IF(Table_1[[#This Row],[Toteutuminen]]="Ei osallistujia",0,IF(Table_1[[#This Row],[Toteutuminen]]="Peruttu",0,1)))</f>
        <v/>
      </c>
      <c r="U214" s="395"/>
      <c r="V214" s="385"/>
      <c r="W214" s="413">
        <f>Table_1[[#This Row],[Kävijämäärä a) lapset]]+Table_1[[#This Row],[Kävijämäärä b) aikuiset]]</f>
        <v>0</v>
      </c>
      <c r="X214" s="413">
        <f>IF(Table_1[[#This Row],[Kokonaiskävijämäärä]]&lt;1,0,Table_1[[#This Row],[Kävijämäärä a) lapset]]*Table_1[[#This Row],[Tapaamis-kerrat /osallistuja]])</f>
        <v>0</v>
      </c>
      <c r="Y214" s="413">
        <f>IF(Table_1[[#This Row],[Kokonaiskävijämäärä]]&lt;1,0,Table_1[[#This Row],[Kävijämäärä b) aikuiset]]*Table_1[[#This Row],[Tapaamis-kerrat /osallistuja]])</f>
        <v>0</v>
      </c>
      <c r="Z214" s="413">
        <f>IF(Table_1[[#This Row],[Kokonaiskävijämäärä]]&lt;1,0,Table_1[[#This Row],[Kokonaiskävijämäärä]]*Table_1[[#This Row],[Tapaamis-kerrat /osallistuja]])</f>
        <v>0</v>
      </c>
      <c r="AA214" s="390" t="s">
        <v>54</v>
      </c>
      <c r="AB214" s="396"/>
      <c r="AC214" s="397"/>
      <c r="AD214" s="398" t="s">
        <v>54</v>
      </c>
      <c r="AE214" s="399" t="s">
        <v>54</v>
      </c>
      <c r="AF214" s="400" t="s">
        <v>54</v>
      </c>
      <c r="AG214" s="400" t="s">
        <v>54</v>
      </c>
      <c r="AH214" s="401" t="s">
        <v>53</v>
      </c>
      <c r="AI214" s="402" t="s">
        <v>54</v>
      </c>
      <c r="AJ214" s="402" t="s">
        <v>54</v>
      </c>
      <c r="AK214" s="402" t="s">
        <v>54</v>
      </c>
      <c r="AL214" s="403" t="s">
        <v>54</v>
      </c>
      <c r="AM214" s="404" t="s">
        <v>54</v>
      </c>
    </row>
    <row r="215" spans="1:39" ht="15.75" customHeight="1" x14ac:dyDescent="0.3">
      <c r="A215" s="382"/>
      <c r="B215" s="383"/>
      <c r="C215" s="384" t="s">
        <v>40</v>
      </c>
      <c r="D215" s="385" t="str">
        <f>IF(Table_1[[#This Row],[SISÄLLÖN NIMI]]="","",1)</f>
        <v/>
      </c>
      <c r="E215" s="386"/>
      <c r="F215" s="386"/>
      <c r="G215" s="384" t="s">
        <v>54</v>
      </c>
      <c r="H215" s="387" t="s">
        <v>54</v>
      </c>
      <c r="I215" s="388" t="s">
        <v>54</v>
      </c>
      <c r="J215" s="389" t="s">
        <v>44</v>
      </c>
      <c r="K215" s="387" t="s">
        <v>54</v>
      </c>
      <c r="L215" s="390" t="s">
        <v>54</v>
      </c>
      <c r="M215" s="383"/>
      <c r="N215" s="391" t="s">
        <v>54</v>
      </c>
      <c r="O215" s="392"/>
      <c r="P215" s="383"/>
      <c r="Q215" s="383"/>
      <c r="R215" s="393"/>
      <c r="S215" s="417">
        <f>IF(Table_1[[#This Row],[Kesto (min) /tapaaminen]]&lt;1,0,(Table_1[[#This Row],[Sisältöjen määrä 
]]*Table_1[[#This Row],[Kesto (min) /tapaaminen]]*Table_1[[#This Row],[Tapaamis-kerrat /osallistuja]]))</f>
        <v>0</v>
      </c>
      <c r="T215" s="394" t="str">
        <f>IF(Table_1[[#This Row],[SISÄLLÖN NIMI]]="","",IF(Table_1[[#This Row],[Toteutuminen]]="Ei osallistujia",0,IF(Table_1[[#This Row],[Toteutuminen]]="Peruttu",0,1)))</f>
        <v/>
      </c>
      <c r="U215" s="395"/>
      <c r="V215" s="385"/>
      <c r="W215" s="413">
        <f>Table_1[[#This Row],[Kävijämäärä a) lapset]]+Table_1[[#This Row],[Kävijämäärä b) aikuiset]]</f>
        <v>0</v>
      </c>
      <c r="X215" s="413">
        <f>IF(Table_1[[#This Row],[Kokonaiskävijämäärä]]&lt;1,0,Table_1[[#This Row],[Kävijämäärä a) lapset]]*Table_1[[#This Row],[Tapaamis-kerrat /osallistuja]])</f>
        <v>0</v>
      </c>
      <c r="Y215" s="413">
        <f>IF(Table_1[[#This Row],[Kokonaiskävijämäärä]]&lt;1,0,Table_1[[#This Row],[Kävijämäärä b) aikuiset]]*Table_1[[#This Row],[Tapaamis-kerrat /osallistuja]])</f>
        <v>0</v>
      </c>
      <c r="Z215" s="413">
        <f>IF(Table_1[[#This Row],[Kokonaiskävijämäärä]]&lt;1,0,Table_1[[#This Row],[Kokonaiskävijämäärä]]*Table_1[[#This Row],[Tapaamis-kerrat /osallistuja]])</f>
        <v>0</v>
      </c>
      <c r="AA215" s="390" t="s">
        <v>54</v>
      </c>
      <c r="AB215" s="396"/>
      <c r="AC215" s="397"/>
      <c r="AD215" s="398" t="s">
        <v>54</v>
      </c>
      <c r="AE215" s="399" t="s">
        <v>54</v>
      </c>
      <c r="AF215" s="400" t="s">
        <v>54</v>
      </c>
      <c r="AG215" s="400" t="s">
        <v>54</v>
      </c>
      <c r="AH215" s="401" t="s">
        <v>53</v>
      </c>
      <c r="AI215" s="402" t="s">
        <v>54</v>
      </c>
      <c r="AJ215" s="402" t="s">
        <v>54</v>
      </c>
      <c r="AK215" s="402" t="s">
        <v>54</v>
      </c>
      <c r="AL215" s="403" t="s">
        <v>54</v>
      </c>
      <c r="AM215" s="404" t="s">
        <v>54</v>
      </c>
    </row>
    <row r="216" spans="1:39" ht="15.75" customHeight="1" x14ac:dyDescent="0.3">
      <c r="A216" s="382"/>
      <c r="B216" s="383"/>
      <c r="C216" s="384" t="s">
        <v>40</v>
      </c>
      <c r="D216" s="385" t="str">
        <f>IF(Table_1[[#This Row],[SISÄLLÖN NIMI]]="","",1)</f>
        <v/>
      </c>
      <c r="E216" s="386"/>
      <c r="F216" s="386"/>
      <c r="G216" s="384" t="s">
        <v>54</v>
      </c>
      <c r="H216" s="387" t="s">
        <v>54</v>
      </c>
      <c r="I216" s="388" t="s">
        <v>54</v>
      </c>
      <c r="J216" s="389" t="s">
        <v>44</v>
      </c>
      <c r="K216" s="387" t="s">
        <v>54</v>
      </c>
      <c r="L216" s="390" t="s">
        <v>54</v>
      </c>
      <c r="M216" s="383"/>
      <c r="N216" s="391" t="s">
        <v>54</v>
      </c>
      <c r="O216" s="392"/>
      <c r="P216" s="383"/>
      <c r="Q216" s="383"/>
      <c r="R216" s="393"/>
      <c r="S216" s="417">
        <f>IF(Table_1[[#This Row],[Kesto (min) /tapaaminen]]&lt;1,0,(Table_1[[#This Row],[Sisältöjen määrä 
]]*Table_1[[#This Row],[Kesto (min) /tapaaminen]]*Table_1[[#This Row],[Tapaamis-kerrat /osallistuja]]))</f>
        <v>0</v>
      </c>
      <c r="T216" s="394" t="str">
        <f>IF(Table_1[[#This Row],[SISÄLLÖN NIMI]]="","",IF(Table_1[[#This Row],[Toteutuminen]]="Ei osallistujia",0,IF(Table_1[[#This Row],[Toteutuminen]]="Peruttu",0,1)))</f>
        <v/>
      </c>
      <c r="U216" s="395"/>
      <c r="V216" s="385"/>
      <c r="W216" s="413">
        <f>Table_1[[#This Row],[Kävijämäärä a) lapset]]+Table_1[[#This Row],[Kävijämäärä b) aikuiset]]</f>
        <v>0</v>
      </c>
      <c r="X216" s="413">
        <f>IF(Table_1[[#This Row],[Kokonaiskävijämäärä]]&lt;1,0,Table_1[[#This Row],[Kävijämäärä a) lapset]]*Table_1[[#This Row],[Tapaamis-kerrat /osallistuja]])</f>
        <v>0</v>
      </c>
      <c r="Y216" s="413">
        <f>IF(Table_1[[#This Row],[Kokonaiskävijämäärä]]&lt;1,0,Table_1[[#This Row],[Kävijämäärä b) aikuiset]]*Table_1[[#This Row],[Tapaamis-kerrat /osallistuja]])</f>
        <v>0</v>
      </c>
      <c r="Z216" s="413">
        <f>IF(Table_1[[#This Row],[Kokonaiskävijämäärä]]&lt;1,0,Table_1[[#This Row],[Kokonaiskävijämäärä]]*Table_1[[#This Row],[Tapaamis-kerrat /osallistuja]])</f>
        <v>0</v>
      </c>
      <c r="AA216" s="390" t="s">
        <v>54</v>
      </c>
      <c r="AB216" s="396"/>
      <c r="AC216" s="397"/>
      <c r="AD216" s="398" t="s">
        <v>54</v>
      </c>
      <c r="AE216" s="399" t="s">
        <v>54</v>
      </c>
      <c r="AF216" s="400" t="s">
        <v>54</v>
      </c>
      <c r="AG216" s="400" t="s">
        <v>54</v>
      </c>
      <c r="AH216" s="401" t="s">
        <v>53</v>
      </c>
      <c r="AI216" s="402" t="s">
        <v>54</v>
      </c>
      <c r="AJ216" s="402" t="s">
        <v>54</v>
      </c>
      <c r="AK216" s="402" t="s">
        <v>54</v>
      </c>
      <c r="AL216" s="403" t="s">
        <v>54</v>
      </c>
      <c r="AM216" s="404" t="s">
        <v>54</v>
      </c>
    </row>
    <row r="217" spans="1:39" ht="15.75" customHeight="1" x14ac:dyDescent="0.3">
      <c r="A217" s="382"/>
      <c r="B217" s="383"/>
      <c r="C217" s="384" t="s">
        <v>40</v>
      </c>
      <c r="D217" s="385" t="str">
        <f>IF(Table_1[[#This Row],[SISÄLLÖN NIMI]]="","",1)</f>
        <v/>
      </c>
      <c r="E217" s="386"/>
      <c r="F217" s="386"/>
      <c r="G217" s="384" t="s">
        <v>54</v>
      </c>
      <c r="H217" s="387" t="s">
        <v>54</v>
      </c>
      <c r="I217" s="388" t="s">
        <v>54</v>
      </c>
      <c r="J217" s="389" t="s">
        <v>44</v>
      </c>
      <c r="K217" s="387" t="s">
        <v>54</v>
      </c>
      <c r="L217" s="390" t="s">
        <v>54</v>
      </c>
      <c r="M217" s="383"/>
      <c r="N217" s="391" t="s">
        <v>54</v>
      </c>
      <c r="O217" s="392"/>
      <c r="P217" s="383"/>
      <c r="Q217" s="383"/>
      <c r="R217" s="393"/>
      <c r="S217" s="417">
        <f>IF(Table_1[[#This Row],[Kesto (min) /tapaaminen]]&lt;1,0,(Table_1[[#This Row],[Sisältöjen määrä 
]]*Table_1[[#This Row],[Kesto (min) /tapaaminen]]*Table_1[[#This Row],[Tapaamis-kerrat /osallistuja]]))</f>
        <v>0</v>
      </c>
      <c r="T217" s="394" t="str">
        <f>IF(Table_1[[#This Row],[SISÄLLÖN NIMI]]="","",IF(Table_1[[#This Row],[Toteutuminen]]="Ei osallistujia",0,IF(Table_1[[#This Row],[Toteutuminen]]="Peruttu",0,1)))</f>
        <v/>
      </c>
      <c r="U217" s="395"/>
      <c r="V217" s="385"/>
      <c r="W217" s="413">
        <f>Table_1[[#This Row],[Kävijämäärä a) lapset]]+Table_1[[#This Row],[Kävijämäärä b) aikuiset]]</f>
        <v>0</v>
      </c>
      <c r="X217" s="413">
        <f>IF(Table_1[[#This Row],[Kokonaiskävijämäärä]]&lt;1,0,Table_1[[#This Row],[Kävijämäärä a) lapset]]*Table_1[[#This Row],[Tapaamis-kerrat /osallistuja]])</f>
        <v>0</v>
      </c>
      <c r="Y217" s="413">
        <f>IF(Table_1[[#This Row],[Kokonaiskävijämäärä]]&lt;1,0,Table_1[[#This Row],[Kävijämäärä b) aikuiset]]*Table_1[[#This Row],[Tapaamis-kerrat /osallistuja]])</f>
        <v>0</v>
      </c>
      <c r="Z217" s="413">
        <f>IF(Table_1[[#This Row],[Kokonaiskävijämäärä]]&lt;1,0,Table_1[[#This Row],[Kokonaiskävijämäärä]]*Table_1[[#This Row],[Tapaamis-kerrat /osallistuja]])</f>
        <v>0</v>
      </c>
      <c r="AA217" s="390" t="s">
        <v>54</v>
      </c>
      <c r="AB217" s="396"/>
      <c r="AC217" s="397"/>
      <c r="AD217" s="398" t="s">
        <v>54</v>
      </c>
      <c r="AE217" s="399" t="s">
        <v>54</v>
      </c>
      <c r="AF217" s="400" t="s">
        <v>54</v>
      </c>
      <c r="AG217" s="400" t="s">
        <v>54</v>
      </c>
      <c r="AH217" s="401" t="s">
        <v>53</v>
      </c>
      <c r="AI217" s="402" t="s">
        <v>54</v>
      </c>
      <c r="AJ217" s="402" t="s">
        <v>54</v>
      </c>
      <c r="AK217" s="402" t="s">
        <v>54</v>
      </c>
      <c r="AL217" s="403" t="s">
        <v>54</v>
      </c>
      <c r="AM217" s="404" t="s">
        <v>54</v>
      </c>
    </row>
    <row r="218" spans="1:39" ht="15.75" customHeight="1" x14ac:dyDescent="0.3">
      <c r="A218" s="382"/>
      <c r="B218" s="383"/>
      <c r="C218" s="384" t="s">
        <v>40</v>
      </c>
      <c r="D218" s="385" t="str">
        <f>IF(Table_1[[#This Row],[SISÄLLÖN NIMI]]="","",1)</f>
        <v/>
      </c>
      <c r="E218" s="386"/>
      <c r="F218" s="386"/>
      <c r="G218" s="384" t="s">
        <v>54</v>
      </c>
      <c r="H218" s="387" t="s">
        <v>54</v>
      </c>
      <c r="I218" s="388" t="s">
        <v>54</v>
      </c>
      <c r="J218" s="389" t="s">
        <v>44</v>
      </c>
      <c r="K218" s="387" t="s">
        <v>54</v>
      </c>
      <c r="L218" s="390" t="s">
        <v>54</v>
      </c>
      <c r="M218" s="383"/>
      <c r="N218" s="391" t="s">
        <v>54</v>
      </c>
      <c r="O218" s="392"/>
      <c r="P218" s="383"/>
      <c r="Q218" s="383"/>
      <c r="R218" s="393"/>
      <c r="S218" s="417">
        <f>IF(Table_1[[#This Row],[Kesto (min) /tapaaminen]]&lt;1,0,(Table_1[[#This Row],[Sisältöjen määrä 
]]*Table_1[[#This Row],[Kesto (min) /tapaaminen]]*Table_1[[#This Row],[Tapaamis-kerrat /osallistuja]]))</f>
        <v>0</v>
      </c>
      <c r="T218" s="394" t="str">
        <f>IF(Table_1[[#This Row],[SISÄLLÖN NIMI]]="","",IF(Table_1[[#This Row],[Toteutuminen]]="Ei osallistujia",0,IF(Table_1[[#This Row],[Toteutuminen]]="Peruttu",0,1)))</f>
        <v/>
      </c>
      <c r="U218" s="395"/>
      <c r="V218" s="385"/>
      <c r="W218" s="413">
        <f>Table_1[[#This Row],[Kävijämäärä a) lapset]]+Table_1[[#This Row],[Kävijämäärä b) aikuiset]]</f>
        <v>0</v>
      </c>
      <c r="X218" s="413">
        <f>IF(Table_1[[#This Row],[Kokonaiskävijämäärä]]&lt;1,0,Table_1[[#This Row],[Kävijämäärä a) lapset]]*Table_1[[#This Row],[Tapaamis-kerrat /osallistuja]])</f>
        <v>0</v>
      </c>
      <c r="Y218" s="413">
        <f>IF(Table_1[[#This Row],[Kokonaiskävijämäärä]]&lt;1,0,Table_1[[#This Row],[Kävijämäärä b) aikuiset]]*Table_1[[#This Row],[Tapaamis-kerrat /osallistuja]])</f>
        <v>0</v>
      </c>
      <c r="Z218" s="413">
        <f>IF(Table_1[[#This Row],[Kokonaiskävijämäärä]]&lt;1,0,Table_1[[#This Row],[Kokonaiskävijämäärä]]*Table_1[[#This Row],[Tapaamis-kerrat /osallistuja]])</f>
        <v>0</v>
      </c>
      <c r="AA218" s="390" t="s">
        <v>54</v>
      </c>
      <c r="AB218" s="396"/>
      <c r="AC218" s="397"/>
      <c r="AD218" s="398" t="s">
        <v>54</v>
      </c>
      <c r="AE218" s="399" t="s">
        <v>54</v>
      </c>
      <c r="AF218" s="400" t="s">
        <v>54</v>
      </c>
      <c r="AG218" s="400" t="s">
        <v>54</v>
      </c>
      <c r="AH218" s="401" t="s">
        <v>53</v>
      </c>
      <c r="AI218" s="402" t="s">
        <v>54</v>
      </c>
      <c r="AJ218" s="402" t="s">
        <v>54</v>
      </c>
      <c r="AK218" s="402" t="s">
        <v>54</v>
      </c>
      <c r="AL218" s="403" t="s">
        <v>54</v>
      </c>
      <c r="AM218" s="404" t="s">
        <v>54</v>
      </c>
    </row>
    <row r="219" spans="1:39" ht="15.75" customHeight="1" x14ac:dyDescent="0.3">
      <c r="A219" s="382"/>
      <c r="B219" s="383"/>
      <c r="C219" s="384" t="s">
        <v>40</v>
      </c>
      <c r="D219" s="385" t="str">
        <f>IF(Table_1[[#This Row],[SISÄLLÖN NIMI]]="","",1)</f>
        <v/>
      </c>
      <c r="E219" s="386"/>
      <c r="F219" s="386"/>
      <c r="G219" s="384" t="s">
        <v>54</v>
      </c>
      <c r="H219" s="387" t="s">
        <v>54</v>
      </c>
      <c r="I219" s="388" t="s">
        <v>54</v>
      </c>
      <c r="J219" s="389" t="s">
        <v>44</v>
      </c>
      <c r="K219" s="387" t="s">
        <v>54</v>
      </c>
      <c r="L219" s="390" t="s">
        <v>54</v>
      </c>
      <c r="M219" s="383"/>
      <c r="N219" s="391" t="s">
        <v>54</v>
      </c>
      <c r="O219" s="392"/>
      <c r="P219" s="383"/>
      <c r="Q219" s="383"/>
      <c r="R219" s="393"/>
      <c r="S219" s="417">
        <f>IF(Table_1[[#This Row],[Kesto (min) /tapaaminen]]&lt;1,0,(Table_1[[#This Row],[Sisältöjen määrä 
]]*Table_1[[#This Row],[Kesto (min) /tapaaminen]]*Table_1[[#This Row],[Tapaamis-kerrat /osallistuja]]))</f>
        <v>0</v>
      </c>
      <c r="T219" s="394" t="str">
        <f>IF(Table_1[[#This Row],[SISÄLLÖN NIMI]]="","",IF(Table_1[[#This Row],[Toteutuminen]]="Ei osallistujia",0,IF(Table_1[[#This Row],[Toteutuminen]]="Peruttu",0,1)))</f>
        <v/>
      </c>
      <c r="U219" s="395"/>
      <c r="V219" s="385"/>
      <c r="W219" s="413">
        <f>Table_1[[#This Row],[Kävijämäärä a) lapset]]+Table_1[[#This Row],[Kävijämäärä b) aikuiset]]</f>
        <v>0</v>
      </c>
      <c r="X219" s="413">
        <f>IF(Table_1[[#This Row],[Kokonaiskävijämäärä]]&lt;1,0,Table_1[[#This Row],[Kävijämäärä a) lapset]]*Table_1[[#This Row],[Tapaamis-kerrat /osallistuja]])</f>
        <v>0</v>
      </c>
      <c r="Y219" s="413">
        <f>IF(Table_1[[#This Row],[Kokonaiskävijämäärä]]&lt;1,0,Table_1[[#This Row],[Kävijämäärä b) aikuiset]]*Table_1[[#This Row],[Tapaamis-kerrat /osallistuja]])</f>
        <v>0</v>
      </c>
      <c r="Z219" s="413">
        <f>IF(Table_1[[#This Row],[Kokonaiskävijämäärä]]&lt;1,0,Table_1[[#This Row],[Kokonaiskävijämäärä]]*Table_1[[#This Row],[Tapaamis-kerrat /osallistuja]])</f>
        <v>0</v>
      </c>
      <c r="AA219" s="390" t="s">
        <v>54</v>
      </c>
      <c r="AB219" s="396"/>
      <c r="AC219" s="397"/>
      <c r="AD219" s="398" t="s">
        <v>54</v>
      </c>
      <c r="AE219" s="399" t="s">
        <v>54</v>
      </c>
      <c r="AF219" s="400" t="s">
        <v>54</v>
      </c>
      <c r="AG219" s="400" t="s">
        <v>54</v>
      </c>
      <c r="AH219" s="401" t="s">
        <v>53</v>
      </c>
      <c r="AI219" s="402" t="s">
        <v>54</v>
      </c>
      <c r="AJ219" s="402" t="s">
        <v>54</v>
      </c>
      <c r="AK219" s="402" t="s">
        <v>54</v>
      </c>
      <c r="AL219" s="403" t="s">
        <v>54</v>
      </c>
      <c r="AM219" s="404" t="s">
        <v>54</v>
      </c>
    </row>
    <row r="220" spans="1:39" ht="15.75" customHeight="1" x14ac:dyDescent="0.3">
      <c r="A220" s="382"/>
      <c r="B220" s="383"/>
      <c r="C220" s="384" t="s">
        <v>40</v>
      </c>
      <c r="D220" s="385" t="str">
        <f>IF(Table_1[[#This Row],[SISÄLLÖN NIMI]]="","",1)</f>
        <v/>
      </c>
      <c r="E220" s="386"/>
      <c r="F220" s="386"/>
      <c r="G220" s="384" t="s">
        <v>54</v>
      </c>
      <c r="H220" s="387" t="s">
        <v>54</v>
      </c>
      <c r="I220" s="388" t="s">
        <v>54</v>
      </c>
      <c r="J220" s="389" t="s">
        <v>44</v>
      </c>
      <c r="K220" s="387" t="s">
        <v>54</v>
      </c>
      <c r="L220" s="390" t="s">
        <v>54</v>
      </c>
      <c r="M220" s="383"/>
      <c r="N220" s="391" t="s">
        <v>54</v>
      </c>
      <c r="O220" s="392"/>
      <c r="P220" s="383"/>
      <c r="Q220" s="383"/>
      <c r="R220" s="393"/>
      <c r="S220" s="417">
        <f>IF(Table_1[[#This Row],[Kesto (min) /tapaaminen]]&lt;1,0,(Table_1[[#This Row],[Sisältöjen määrä 
]]*Table_1[[#This Row],[Kesto (min) /tapaaminen]]*Table_1[[#This Row],[Tapaamis-kerrat /osallistuja]]))</f>
        <v>0</v>
      </c>
      <c r="T220" s="394" t="str">
        <f>IF(Table_1[[#This Row],[SISÄLLÖN NIMI]]="","",IF(Table_1[[#This Row],[Toteutuminen]]="Ei osallistujia",0,IF(Table_1[[#This Row],[Toteutuminen]]="Peruttu",0,1)))</f>
        <v/>
      </c>
      <c r="U220" s="395"/>
      <c r="V220" s="385"/>
      <c r="W220" s="413">
        <f>Table_1[[#This Row],[Kävijämäärä a) lapset]]+Table_1[[#This Row],[Kävijämäärä b) aikuiset]]</f>
        <v>0</v>
      </c>
      <c r="X220" s="413">
        <f>IF(Table_1[[#This Row],[Kokonaiskävijämäärä]]&lt;1,0,Table_1[[#This Row],[Kävijämäärä a) lapset]]*Table_1[[#This Row],[Tapaamis-kerrat /osallistuja]])</f>
        <v>0</v>
      </c>
      <c r="Y220" s="413">
        <f>IF(Table_1[[#This Row],[Kokonaiskävijämäärä]]&lt;1,0,Table_1[[#This Row],[Kävijämäärä b) aikuiset]]*Table_1[[#This Row],[Tapaamis-kerrat /osallistuja]])</f>
        <v>0</v>
      </c>
      <c r="Z220" s="413">
        <f>IF(Table_1[[#This Row],[Kokonaiskävijämäärä]]&lt;1,0,Table_1[[#This Row],[Kokonaiskävijämäärä]]*Table_1[[#This Row],[Tapaamis-kerrat /osallistuja]])</f>
        <v>0</v>
      </c>
      <c r="AA220" s="390" t="s">
        <v>54</v>
      </c>
      <c r="AB220" s="396"/>
      <c r="AC220" s="397"/>
      <c r="AD220" s="398" t="s">
        <v>54</v>
      </c>
      <c r="AE220" s="399" t="s">
        <v>54</v>
      </c>
      <c r="AF220" s="400" t="s">
        <v>54</v>
      </c>
      <c r="AG220" s="400" t="s">
        <v>54</v>
      </c>
      <c r="AH220" s="401" t="s">
        <v>53</v>
      </c>
      <c r="AI220" s="402" t="s">
        <v>54</v>
      </c>
      <c r="AJ220" s="402" t="s">
        <v>54</v>
      </c>
      <c r="AK220" s="402" t="s">
        <v>54</v>
      </c>
      <c r="AL220" s="403" t="s">
        <v>54</v>
      </c>
      <c r="AM220" s="404" t="s">
        <v>54</v>
      </c>
    </row>
    <row r="221" spans="1:39" ht="15.75" customHeight="1" x14ac:dyDescent="0.3">
      <c r="A221" s="382"/>
      <c r="B221" s="383"/>
      <c r="C221" s="384" t="s">
        <v>40</v>
      </c>
      <c r="D221" s="385" t="str">
        <f>IF(Table_1[[#This Row],[SISÄLLÖN NIMI]]="","",1)</f>
        <v/>
      </c>
      <c r="E221" s="386"/>
      <c r="F221" s="386"/>
      <c r="G221" s="384" t="s">
        <v>54</v>
      </c>
      <c r="H221" s="387" t="s">
        <v>54</v>
      </c>
      <c r="I221" s="388" t="s">
        <v>54</v>
      </c>
      <c r="J221" s="389" t="s">
        <v>44</v>
      </c>
      <c r="K221" s="387" t="s">
        <v>54</v>
      </c>
      <c r="L221" s="390" t="s">
        <v>54</v>
      </c>
      <c r="M221" s="383"/>
      <c r="N221" s="391" t="s">
        <v>54</v>
      </c>
      <c r="O221" s="392"/>
      <c r="P221" s="383"/>
      <c r="Q221" s="383"/>
      <c r="R221" s="393"/>
      <c r="S221" s="417">
        <f>IF(Table_1[[#This Row],[Kesto (min) /tapaaminen]]&lt;1,0,(Table_1[[#This Row],[Sisältöjen määrä 
]]*Table_1[[#This Row],[Kesto (min) /tapaaminen]]*Table_1[[#This Row],[Tapaamis-kerrat /osallistuja]]))</f>
        <v>0</v>
      </c>
      <c r="T221" s="394" t="str">
        <f>IF(Table_1[[#This Row],[SISÄLLÖN NIMI]]="","",IF(Table_1[[#This Row],[Toteutuminen]]="Ei osallistujia",0,IF(Table_1[[#This Row],[Toteutuminen]]="Peruttu",0,1)))</f>
        <v/>
      </c>
      <c r="U221" s="395"/>
      <c r="V221" s="385"/>
      <c r="W221" s="413">
        <f>Table_1[[#This Row],[Kävijämäärä a) lapset]]+Table_1[[#This Row],[Kävijämäärä b) aikuiset]]</f>
        <v>0</v>
      </c>
      <c r="X221" s="413">
        <f>IF(Table_1[[#This Row],[Kokonaiskävijämäärä]]&lt;1,0,Table_1[[#This Row],[Kävijämäärä a) lapset]]*Table_1[[#This Row],[Tapaamis-kerrat /osallistuja]])</f>
        <v>0</v>
      </c>
      <c r="Y221" s="413">
        <f>IF(Table_1[[#This Row],[Kokonaiskävijämäärä]]&lt;1,0,Table_1[[#This Row],[Kävijämäärä b) aikuiset]]*Table_1[[#This Row],[Tapaamis-kerrat /osallistuja]])</f>
        <v>0</v>
      </c>
      <c r="Z221" s="413">
        <f>IF(Table_1[[#This Row],[Kokonaiskävijämäärä]]&lt;1,0,Table_1[[#This Row],[Kokonaiskävijämäärä]]*Table_1[[#This Row],[Tapaamis-kerrat /osallistuja]])</f>
        <v>0</v>
      </c>
      <c r="AA221" s="390" t="s">
        <v>54</v>
      </c>
      <c r="AB221" s="396"/>
      <c r="AC221" s="397"/>
      <c r="AD221" s="398" t="s">
        <v>54</v>
      </c>
      <c r="AE221" s="399" t="s">
        <v>54</v>
      </c>
      <c r="AF221" s="400" t="s">
        <v>54</v>
      </c>
      <c r="AG221" s="400" t="s">
        <v>54</v>
      </c>
      <c r="AH221" s="401" t="s">
        <v>53</v>
      </c>
      <c r="AI221" s="402" t="s">
        <v>54</v>
      </c>
      <c r="AJ221" s="402" t="s">
        <v>54</v>
      </c>
      <c r="AK221" s="402" t="s">
        <v>54</v>
      </c>
      <c r="AL221" s="403" t="s">
        <v>54</v>
      </c>
      <c r="AM221" s="404" t="s">
        <v>54</v>
      </c>
    </row>
    <row r="222" spans="1:39" ht="15.75" customHeight="1" x14ac:dyDescent="0.3">
      <c r="A222" s="382"/>
      <c r="B222" s="383"/>
      <c r="C222" s="384" t="s">
        <v>40</v>
      </c>
      <c r="D222" s="385" t="str">
        <f>IF(Table_1[[#This Row],[SISÄLLÖN NIMI]]="","",1)</f>
        <v/>
      </c>
      <c r="E222" s="386"/>
      <c r="F222" s="386"/>
      <c r="G222" s="384" t="s">
        <v>54</v>
      </c>
      <c r="H222" s="387" t="s">
        <v>54</v>
      </c>
      <c r="I222" s="388" t="s">
        <v>54</v>
      </c>
      <c r="J222" s="389" t="s">
        <v>44</v>
      </c>
      <c r="K222" s="387" t="s">
        <v>54</v>
      </c>
      <c r="L222" s="390" t="s">
        <v>54</v>
      </c>
      <c r="M222" s="383"/>
      <c r="N222" s="391" t="s">
        <v>54</v>
      </c>
      <c r="O222" s="392"/>
      <c r="P222" s="383"/>
      <c r="Q222" s="383"/>
      <c r="R222" s="393"/>
      <c r="S222" s="417">
        <f>IF(Table_1[[#This Row],[Kesto (min) /tapaaminen]]&lt;1,0,(Table_1[[#This Row],[Sisältöjen määrä 
]]*Table_1[[#This Row],[Kesto (min) /tapaaminen]]*Table_1[[#This Row],[Tapaamis-kerrat /osallistuja]]))</f>
        <v>0</v>
      </c>
      <c r="T222" s="394" t="str">
        <f>IF(Table_1[[#This Row],[SISÄLLÖN NIMI]]="","",IF(Table_1[[#This Row],[Toteutuminen]]="Ei osallistujia",0,IF(Table_1[[#This Row],[Toteutuminen]]="Peruttu",0,1)))</f>
        <v/>
      </c>
      <c r="U222" s="395"/>
      <c r="V222" s="385"/>
      <c r="W222" s="413">
        <f>Table_1[[#This Row],[Kävijämäärä a) lapset]]+Table_1[[#This Row],[Kävijämäärä b) aikuiset]]</f>
        <v>0</v>
      </c>
      <c r="X222" s="413">
        <f>IF(Table_1[[#This Row],[Kokonaiskävijämäärä]]&lt;1,0,Table_1[[#This Row],[Kävijämäärä a) lapset]]*Table_1[[#This Row],[Tapaamis-kerrat /osallistuja]])</f>
        <v>0</v>
      </c>
      <c r="Y222" s="413">
        <f>IF(Table_1[[#This Row],[Kokonaiskävijämäärä]]&lt;1,0,Table_1[[#This Row],[Kävijämäärä b) aikuiset]]*Table_1[[#This Row],[Tapaamis-kerrat /osallistuja]])</f>
        <v>0</v>
      </c>
      <c r="Z222" s="413">
        <f>IF(Table_1[[#This Row],[Kokonaiskävijämäärä]]&lt;1,0,Table_1[[#This Row],[Kokonaiskävijämäärä]]*Table_1[[#This Row],[Tapaamis-kerrat /osallistuja]])</f>
        <v>0</v>
      </c>
      <c r="AA222" s="390" t="s">
        <v>54</v>
      </c>
      <c r="AB222" s="396"/>
      <c r="AC222" s="397"/>
      <c r="AD222" s="398" t="s">
        <v>54</v>
      </c>
      <c r="AE222" s="399" t="s">
        <v>54</v>
      </c>
      <c r="AF222" s="400" t="s">
        <v>54</v>
      </c>
      <c r="AG222" s="400" t="s">
        <v>54</v>
      </c>
      <c r="AH222" s="401" t="s">
        <v>53</v>
      </c>
      <c r="AI222" s="402" t="s">
        <v>54</v>
      </c>
      <c r="AJ222" s="402" t="s">
        <v>54</v>
      </c>
      <c r="AK222" s="402" t="s">
        <v>54</v>
      </c>
      <c r="AL222" s="403" t="s">
        <v>54</v>
      </c>
      <c r="AM222" s="404" t="s">
        <v>54</v>
      </c>
    </row>
    <row r="223" spans="1:39" ht="15.75" customHeight="1" x14ac:dyDescent="0.3">
      <c r="A223" s="382"/>
      <c r="B223" s="383"/>
      <c r="C223" s="384" t="s">
        <v>40</v>
      </c>
      <c r="D223" s="385" t="str">
        <f>IF(Table_1[[#This Row],[SISÄLLÖN NIMI]]="","",1)</f>
        <v/>
      </c>
      <c r="E223" s="386"/>
      <c r="F223" s="386"/>
      <c r="G223" s="384" t="s">
        <v>54</v>
      </c>
      <c r="H223" s="387" t="s">
        <v>54</v>
      </c>
      <c r="I223" s="388" t="s">
        <v>54</v>
      </c>
      <c r="J223" s="389" t="s">
        <v>44</v>
      </c>
      <c r="K223" s="387" t="s">
        <v>54</v>
      </c>
      <c r="L223" s="390" t="s">
        <v>54</v>
      </c>
      <c r="M223" s="383"/>
      <c r="N223" s="391" t="s">
        <v>54</v>
      </c>
      <c r="O223" s="392"/>
      <c r="P223" s="383"/>
      <c r="Q223" s="383"/>
      <c r="R223" s="393"/>
      <c r="S223" s="417">
        <f>IF(Table_1[[#This Row],[Kesto (min) /tapaaminen]]&lt;1,0,(Table_1[[#This Row],[Sisältöjen määrä 
]]*Table_1[[#This Row],[Kesto (min) /tapaaminen]]*Table_1[[#This Row],[Tapaamis-kerrat /osallistuja]]))</f>
        <v>0</v>
      </c>
      <c r="T223" s="394" t="str">
        <f>IF(Table_1[[#This Row],[SISÄLLÖN NIMI]]="","",IF(Table_1[[#This Row],[Toteutuminen]]="Ei osallistujia",0,IF(Table_1[[#This Row],[Toteutuminen]]="Peruttu",0,1)))</f>
        <v/>
      </c>
      <c r="U223" s="395"/>
      <c r="V223" s="385"/>
      <c r="W223" s="413">
        <f>Table_1[[#This Row],[Kävijämäärä a) lapset]]+Table_1[[#This Row],[Kävijämäärä b) aikuiset]]</f>
        <v>0</v>
      </c>
      <c r="X223" s="413">
        <f>IF(Table_1[[#This Row],[Kokonaiskävijämäärä]]&lt;1,0,Table_1[[#This Row],[Kävijämäärä a) lapset]]*Table_1[[#This Row],[Tapaamis-kerrat /osallistuja]])</f>
        <v>0</v>
      </c>
      <c r="Y223" s="413">
        <f>IF(Table_1[[#This Row],[Kokonaiskävijämäärä]]&lt;1,0,Table_1[[#This Row],[Kävijämäärä b) aikuiset]]*Table_1[[#This Row],[Tapaamis-kerrat /osallistuja]])</f>
        <v>0</v>
      </c>
      <c r="Z223" s="413">
        <f>IF(Table_1[[#This Row],[Kokonaiskävijämäärä]]&lt;1,0,Table_1[[#This Row],[Kokonaiskävijämäärä]]*Table_1[[#This Row],[Tapaamis-kerrat /osallistuja]])</f>
        <v>0</v>
      </c>
      <c r="AA223" s="390" t="s">
        <v>54</v>
      </c>
      <c r="AB223" s="396"/>
      <c r="AC223" s="397"/>
      <c r="AD223" s="398" t="s">
        <v>54</v>
      </c>
      <c r="AE223" s="399" t="s">
        <v>54</v>
      </c>
      <c r="AF223" s="400" t="s">
        <v>54</v>
      </c>
      <c r="AG223" s="400" t="s">
        <v>54</v>
      </c>
      <c r="AH223" s="401" t="s">
        <v>53</v>
      </c>
      <c r="AI223" s="402" t="s">
        <v>54</v>
      </c>
      <c r="AJ223" s="402" t="s">
        <v>54</v>
      </c>
      <c r="AK223" s="402" t="s">
        <v>54</v>
      </c>
      <c r="AL223" s="403" t="s">
        <v>54</v>
      </c>
      <c r="AM223" s="404" t="s">
        <v>54</v>
      </c>
    </row>
    <row r="224" spans="1:39" ht="15.75" customHeight="1" x14ac:dyDescent="0.3">
      <c r="A224" s="382"/>
      <c r="B224" s="383"/>
      <c r="C224" s="384" t="s">
        <v>40</v>
      </c>
      <c r="D224" s="385" t="str">
        <f>IF(Table_1[[#This Row],[SISÄLLÖN NIMI]]="","",1)</f>
        <v/>
      </c>
      <c r="E224" s="386"/>
      <c r="F224" s="386"/>
      <c r="G224" s="384" t="s">
        <v>54</v>
      </c>
      <c r="H224" s="387" t="s">
        <v>54</v>
      </c>
      <c r="I224" s="388" t="s">
        <v>54</v>
      </c>
      <c r="J224" s="389" t="s">
        <v>44</v>
      </c>
      <c r="K224" s="387" t="s">
        <v>54</v>
      </c>
      <c r="L224" s="390" t="s">
        <v>54</v>
      </c>
      <c r="M224" s="383"/>
      <c r="N224" s="391" t="s">
        <v>54</v>
      </c>
      <c r="O224" s="392"/>
      <c r="P224" s="383"/>
      <c r="Q224" s="383"/>
      <c r="R224" s="393"/>
      <c r="S224" s="417">
        <f>IF(Table_1[[#This Row],[Kesto (min) /tapaaminen]]&lt;1,0,(Table_1[[#This Row],[Sisältöjen määrä 
]]*Table_1[[#This Row],[Kesto (min) /tapaaminen]]*Table_1[[#This Row],[Tapaamis-kerrat /osallistuja]]))</f>
        <v>0</v>
      </c>
      <c r="T224" s="394" t="str">
        <f>IF(Table_1[[#This Row],[SISÄLLÖN NIMI]]="","",IF(Table_1[[#This Row],[Toteutuminen]]="Ei osallistujia",0,IF(Table_1[[#This Row],[Toteutuminen]]="Peruttu",0,1)))</f>
        <v/>
      </c>
      <c r="U224" s="395"/>
      <c r="V224" s="385"/>
      <c r="W224" s="413">
        <f>Table_1[[#This Row],[Kävijämäärä a) lapset]]+Table_1[[#This Row],[Kävijämäärä b) aikuiset]]</f>
        <v>0</v>
      </c>
      <c r="X224" s="413">
        <f>IF(Table_1[[#This Row],[Kokonaiskävijämäärä]]&lt;1,0,Table_1[[#This Row],[Kävijämäärä a) lapset]]*Table_1[[#This Row],[Tapaamis-kerrat /osallistuja]])</f>
        <v>0</v>
      </c>
      <c r="Y224" s="413">
        <f>IF(Table_1[[#This Row],[Kokonaiskävijämäärä]]&lt;1,0,Table_1[[#This Row],[Kävijämäärä b) aikuiset]]*Table_1[[#This Row],[Tapaamis-kerrat /osallistuja]])</f>
        <v>0</v>
      </c>
      <c r="Z224" s="413">
        <f>IF(Table_1[[#This Row],[Kokonaiskävijämäärä]]&lt;1,0,Table_1[[#This Row],[Kokonaiskävijämäärä]]*Table_1[[#This Row],[Tapaamis-kerrat /osallistuja]])</f>
        <v>0</v>
      </c>
      <c r="AA224" s="390" t="s">
        <v>54</v>
      </c>
      <c r="AB224" s="396"/>
      <c r="AC224" s="397"/>
      <c r="AD224" s="398" t="s">
        <v>54</v>
      </c>
      <c r="AE224" s="399" t="s">
        <v>54</v>
      </c>
      <c r="AF224" s="400" t="s">
        <v>54</v>
      </c>
      <c r="AG224" s="400" t="s">
        <v>54</v>
      </c>
      <c r="AH224" s="401" t="s">
        <v>53</v>
      </c>
      <c r="AI224" s="402" t="s">
        <v>54</v>
      </c>
      <c r="AJ224" s="402" t="s">
        <v>54</v>
      </c>
      <c r="AK224" s="402" t="s">
        <v>54</v>
      </c>
      <c r="AL224" s="403" t="s">
        <v>54</v>
      </c>
      <c r="AM224" s="404" t="s">
        <v>54</v>
      </c>
    </row>
    <row r="225" spans="1:39" ht="15.75" customHeight="1" x14ac:dyDescent="0.3">
      <c r="A225" s="382"/>
      <c r="B225" s="383"/>
      <c r="C225" s="384" t="s">
        <v>40</v>
      </c>
      <c r="D225" s="385" t="str">
        <f>IF(Table_1[[#This Row],[SISÄLLÖN NIMI]]="","",1)</f>
        <v/>
      </c>
      <c r="E225" s="386"/>
      <c r="F225" s="386"/>
      <c r="G225" s="384" t="s">
        <v>54</v>
      </c>
      <c r="H225" s="387" t="s">
        <v>54</v>
      </c>
      <c r="I225" s="388" t="s">
        <v>54</v>
      </c>
      <c r="J225" s="389" t="s">
        <v>44</v>
      </c>
      <c r="K225" s="387" t="s">
        <v>54</v>
      </c>
      <c r="L225" s="390" t="s">
        <v>54</v>
      </c>
      <c r="M225" s="383"/>
      <c r="N225" s="391" t="s">
        <v>54</v>
      </c>
      <c r="O225" s="392"/>
      <c r="P225" s="383"/>
      <c r="Q225" s="383"/>
      <c r="R225" s="393"/>
      <c r="S225" s="417">
        <f>IF(Table_1[[#This Row],[Kesto (min) /tapaaminen]]&lt;1,0,(Table_1[[#This Row],[Sisältöjen määrä 
]]*Table_1[[#This Row],[Kesto (min) /tapaaminen]]*Table_1[[#This Row],[Tapaamis-kerrat /osallistuja]]))</f>
        <v>0</v>
      </c>
      <c r="T225" s="394" t="str">
        <f>IF(Table_1[[#This Row],[SISÄLLÖN NIMI]]="","",IF(Table_1[[#This Row],[Toteutuminen]]="Ei osallistujia",0,IF(Table_1[[#This Row],[Toteutuminen]]="Peruttu",0,1)))</f>
        <v/>
      </c>
      <c r="U225" s="395"/>
      <c r="V225" s="385"/>
      <c r="W225" s="413">
        <f>Table_1[[#This Row],[Kävijämäärä a) lapset]]+Table_1[[#This Row],[Kävijämäärä b) aikuiset]]</f>
        <v>0</v>
      </c>
      <c r="X225" s="413">
        <f>IF(Table_1[[#This Row],[Kokonaiskävijämäärä]]&lt;1,0,Table_1[[#This Row],[Kävijämäärä a) lapset]]*Table_1[[#This Row],[Tapaamis-kerrat /osallistuja]])</f>
        <v>0</v>
      </c>
      <c r="Y225" s="413">
        <f>IF(Table_1[[#This Row],[Kokonaiskävijämäärä]]&lt;1,0,Table_1[[#This Row],[Kävijämäärä b) aikuiset]]*Table_1[[#This Row],[Tapaamis-kerrat /osallistuja]])</f>
        <v>0</v>
      </c>
      <c r="Z225" s="413">
        <f>IF(Table_1[[#This Row],[Kokonaiskävijämäärä]]&lt;1,0,Table_1[[#This Row],[Kokonaiskävijämäärä]]*Table_1[[#This Row],[Tapaamis-kerrat /osallistuja]])</f>
        <v>0</v>
      </c>
      <c r="AA225" s="390" t="s">
        <v>54</v>
      </c>
      <c r="AB225" s="396"/>
      <c r="AC225" s="397"/>
      <c r="AD225" s="398" t="s">
        <v>54</v>
      </c>
      <c r="AE225" s="399" t="s">
        <v>54</v>
      </c>
      <c r="AF225" s="400" t="s">
        <v>54</v>
      </c>
      <c r="AG225" s="400" t="s">
        <v>54</v>
      </c>
      <c r="AH225" s="401" t="s">
        <v>53</v>
      </c>
      <c r="AI225" s="402" t="s">
        <v>54</v>
      </c>
      <c r="AJ225" s="402" t="s">
        <v>54</v>
      </c>
      <c r="AK225" s="402" t="s">
        <v>54</v>
      </c>
      <c r="AL225" s="403" t="s">
        <v>54</v>
      </c>
      <c r="AM225" s="404" t="s">
        <v>54</v>
      </c>
    </row>
    <row r="226" spans="1:39" ht="15.75" customHeight="1" x14ac:dyDescent="0.3">
      <c r="A226" s="382"/>
      <c r="B226" s="383"/>
      <c r="C226" s="384" t="s">
        <v>40</v>
      </c>
      <c r="D226" s="385" t="str">
        <f>IF(Table_1[[#This Row],[SISÄLLÖN NIMI]]="","",1)</f>
        <v/>
      </c>
      <c r="E226" s="386"/>
      <c r="F226" s="386"/>
      <c r="G226" s="384" t="s">
        <v>54</v>
      </c>
      <c r="H226" s="387" t="s">
        <v>54</v>
      </c>
      <c r="I226" s="388" t="s">
        <v>54</v>
      </c>
      <c r="J226" s="389" t="s">
        <v>44</v>
      </c>
      <c r="K226" s="387" t="s">
        <v>54</v>
      </c>
      <c r="L226" s="390" t="s">
        <v>54</v>
      </c>
      <c r="M226" s="383"/>
      <c r="N226" s="391" t="s">
        <v>54</v>
      </c>
      <c r="O226" s="392"/>
      <c r="P226" s="383"/>
      <c r="Q226" s="383"/>
      <c r="R226" s="393"/>
      <c r="S226" s="417">
        <f>IF(Table_1[[#This Row],[Kesto (min) /tapaaminen]]&lt;1,0,(Table_1[[#This Row],[Sisältöjen määrä 
]]*Table_1[[#This Row],[Kesto (min) /tapaaminen]]*Table_1[[#This Row],[Tapaamis-kerrat /osallistuja]]))</f>
        <v>0</v>
      </c>
      <c r="T226" s="394" t="str">
        <f>IF(Table_1[[#This Row],[SISÄLLÖN NIMI]]="","",IF(Table_1[[#This Row],[Toteutuminen]]="Ei osallistujia",0,IF(Table_1[[#This Row],[Toteutuminen]]="Peruttu",0,1)))</f>
        <v/>
      </c>
      <c r="U226" s="395"/>
      <c r="V226" s="385"/>
      <c r="W226" s="413">
        <f>Table_1[[#This Row],[Kävijämäärä a) lapset]]+Table_1[[#This Row],[Kävijämäärä b) aikuiset]]</f>
        <v>0</v>
      </c>
      <c r="X226" s="413">
        <f>IF(Table_1[[#This Row],[Kokonaiskävijämäärä]]&lt;1,0,Table_1[[#This Row],[Kävijämäärä a) lapset]]*Table_1[[#This Row],[Tapaamis-kerrat /osallistuja]])</f>
        <v>0</v>
      </c>
      <c r="Y226" s="413">
        <f>IF(Table_1[[#This Row],[Kokonaiskävijämäärä]]&lt;1,0,Table_1[[#This Row],[Kävijämäärä b) aikuiset]]*Table_1[[#This Row],[Tapaamis-kerrat /osallistuja]])</f>
        <v>0</v>
      </c>
      <c r="Z226" s="413">
        <f>IF(Table_1[[#This Row],[Kokonaiskävijämäärä]]&lt;1,0,Table_1[[#This Row],[Kokonaiskävijämäärä]]*Table_1[[#This Row],[Tapaamis-kerrat /osallistuja]])</f>
        <v>0</v>
      </c>
      <c r="AA226" s="390" t="s">
        <v>54</v>
      </c>
      <c r="AB226" s="396"/>
      <c r="AC226" s="397"/>
      <c r="AD226" s="398" t="s">
        <v>54</v>
      </c>
      <c r="AE226" s="399" t="s">
        <v>54</v>
      </c>
      <c r="AF226" s="400" t="s">
        <v>54</v>
      </c>
      <c r="AG226" s="400" t="s">
        <v>54</v>
      </c>
      <c r="AH226" s="401" t="s">
        <v>53</v>
      </c>
      <c r="AI226" s="402" t="s">
        <v>54</v>
      </c>
      <c r="AJ226" s="402" t="s">
        <v>54</v>
      </c>
      <c r="AK226" s="402" t="s">
        <v>54</v>
      </c>
      <c r="AL226" s="403" t="s">
        <v>54</v>
      </c>
      <c r="AM226" s="404" t="s">
        <v>54</v>
      </c>
    </row>
    <row r="227" spans="1:39" ht="15.75" customHeight="1" x14ac:dyDescent="0.3">
      <c r="A227" s="382"/>
      <c r="B227" s="383"/>
      <c r="C227" s="384" t="s">
        <v>40</v>
      </c>
      <c r="D227" s="385" t="str">
        <f>IF(Table_1[[#This Row],[SISÄLLÖN NIMI]]="","",1)</f>
        <v/>
      </c>
      <c r="E227" s="386"/>
      <c r="F227" s="386"/>
      <c r="G227" s="384" t="s">
        <v>54</v>
      </c>
      <c r="H227" s="387" t="s">
        <v>54</v>
      </c>
      <c r="I227" s="388" t="s">
        <v>54</v>
      </c>
      <c r="J227" s="389" t="s">
        <v>44</v>
      </c>
      <c r="K227" s="387" t="s">
        <v>54</v>
      </c>
      <c r="L227" s="390" t="s">
        <v>54</v>
      </c>
      <c r="M227" s="383"/>
      <c r="N227" s="391" t="s">
        <v>54</v>
      </c>
      <c r="O227" s="392"/>
      <c r="P227" s="383"/>
      <c r="Q227" s="383"/>
      <c r="R227" s="393"/>
      <c r="S227" s="417">
        <f>IF(Table_1[[#This Row],[Kesto (min) /tapaaminen]]&lt;1,0,(Table_1[[#This Row],[Sisältöjen määrä 
]]*Table_1[[#This Row],[Kesto (min) /tapaaminen]]*Table_1[[#This Row],[Tapaamis-kerrat /osallistuja]]))</f>
        <v>0</v>
      </c>
      <c r="T227" s="394" t="str">
        <f>IF(Table_1[[#This Row],[SISÄLLÖN NIMI]]="","",IF(Table_1[[#This Row],[Toteutuminen]]="Ei osallistujia",0,IF(Table_1[[#This Row],[Toteutuminen]]="Peruttu",0,1)))</f>
        <v/>
      </c>
      <c r="U227" s="395"/>
      <c r="V227" s="385"/>
      <c r="W227" s="413">
        <f>Table_1[[#This Row],[Kävijämäärä a) lapset]]+Table_1[[#This Row],[Kävijämäärä b) aikuiset]]</f>
        <v>0</v>
      </c>
      <c r="X227" s="413">
        <f>IF(Table_1[[#This Row],[Kokonaiskävijämäärä]]&lt;1,0,Table_1[[#This Row],[Kävijämäärä a) lapset]]*Table_1[[#This Row],[Tapaamis-kerrat /osallistuja]])</f>
        <v>0</v>
      </c>
      <c r="Y227" s="413">
        <f>IF(Table_1[[#This Row],[Kokonaiskävijämäärä]]&lt;1,0,Table_1[[#This Row],[Kävijämäärä b) aikuiset]]*Table_1[[#This Row],[Tapaamis-kerrat /osallistuja]])</f>
        <v>0</v>
      </c>
      <c r="Z227" s="413">
        <f>IF(Table_1[[#This Row],[Kokonaiskävijämäärä]]&lt;1,0,Table_1[[#This Row],[Kokonaiskävijämäärä]]*Table_1[[#This Row],[Tapaamis-kerrat /osallistuja]])</f>
        <v>0</v>
      </c>
      <c r="AA227" s="390" t="s">
        <v>54</v>
      </c>
      <c r="AB227" s="396"/>
      <c r="AC227" s="397"/>
      <c r="AD227" s="398" t="s">
        <v>54</v>
      </c>
      <c r="AE227" s="399" t="s">
        <v>54</v>
      </c>
      <c r="AF227" s="400" t="s">
        <v>54</v>
      </c>
      <c r="AG227" s="400" t="s">
        <v>54</v>
      </c>
      <c r="AH227" s="401" t="s">
        <v>53</v>
      </c>
      <c r="AI227" s="402" t="s">
        <v>54</v>
      </c>
      <c r="AJ227" s="402" t="s">
        <v>54</v>
      </c>
      <c r="AK227" s="402" t="s">
        <v>54</v>
      </c>
      <c r="AL227" s="403" t="s">
        <v>54</v>
      </c>
      <c r="AM227" s="404" t="s">
        <v>54</v>
      </c>
    </row>
    <row r="228" spans="1:39" ht="15.75" customHeight="1" x14ac:dyDescent="0.3">
      <c r="A228" s="382"/>
      <c r="B228" s="383"/>
      <c r="C228" s="384" t="s">
        <v>40</v>
      </c>
      <c r="D228" s="385" t="str">
        <f>IF(Table_1[[#This Row],[SISÄLLÖN NIMI]]="","",1)</f>
        <v/>
      </c>
      <c r="E228" s="386"/>
      <c r="F228" s="386"/>
      <c r="G228" s="384" t="s">
        <v>54</v>
      </c>
      <c r="H228" s="387" t="s">
        <v>54</v>
      </c>
      <c r="I228" s="388" t="s">
        <v>54</v>
      </c>
      <c r="J228" s="389" t="s">
        <v>44</v>
      </c>
      <c r="K228" s="387" t="s">
        <v>54</v>
      </c>
      <c r="L228" s="390" t="s">
        <v>54</v>
      </c>
      <c r="M228" s="383"/>
      <c r="N228" s="391" t="s">
        <v>54</v>
      </c>
      <c r="O228" s="392"/>
      <c r="P228" s="383"/>
      <c r="Q228" s="383"/>
      <c r="R228" s="393"/>
      <c r="S228" s="417">
        <f>IF(Table_1[[#This Row],[Kesto (min) /tapaaminen]]&lt;1,0,(Table_1[[#This Row],[Sisältöjen määrä 
]]*Table_1[[#This Row],[Kesto (min) /tapaaminen]]*Table_1[[#This Row],[Tapaamis-kerrat /osallistuja]]))</f>
        <v>0</v>
      </c>
      <c r="T228" s="394" t="str">
        <f>IF(Table_1[[#This Row],[SISÄLLÖN NIMI]]="","",IF(Table_1[[#This Row],[Toteutuminen]]="Ei osallistujia",0,IF(Table_1[[#This Row],[Toteutuminen]]="Peruttu",0,1)))</f>
        <v/>
      </c>
      <c r="U228" s="395"/>
      <c r="V228" s="385"/>
      <c r="W228" s="413">
        <f>Table_1[[#This Row],[Kävijämäärä a) lapset]]+Table_1[[#This Row],[Kävijämäärä b) aikuiset]]</f>
        <v>0</v>
      </c>
      <c r="X228" s="413">
        <f>IF(Table_1[[#This Row],[Kokonaiskävijämäärä]]&lt;1,0,Table_1[[#This Row],[Kävijämäärä a) lapset]]*Table_1[[#This Row],[Tapaamis-kerrat /osallistuja]])</f>
        <v>0</v>
      </c>
      <c r="Y228" s="413">
        <f>IF(Table_1[[#This Row],[Kokonaiskävijämäärä]]&lt;1,0,Table_1[[#This Row],[Kävijämäärä b) aikuiset]]*Table_1[[#This Row],[Tapaamis-kerrat /osallistuja]])</f>
        <v>0</v>
      </c>
      <c r="Z228" s="413">
        <f>IF(Table_1[[#This Row],[Kokonaiskävijämäärä]]&lt;1,0,Table_1[[#This Row],[Kokonaiskävijämäärä]]*Table_1[[#This Row],[Tapaamis-kerrat /osallistuja]])</f>
        <v>0</v>
      </c>
      <c r="AA228" s="390" t="s">
        <v>54</v>
      </c>
      <c r="AB228" s="396"/>
      <c r="AC228" s="397"/>
      <c r="AD228" s="398" t="s">
        <v>54</v>
      </c>
      <c r="AE228" s="399" t="s">
        <v>54</v>
      </c>
      <c r="AF228" s="400" t="s">
        <v>54</v>
      </c>
      <c r="AG228" s="400" t="s">
        <v>54</v>
      </c>
      <c r="AH228" s="401" t="s">
        <v>53</v>
      </c>
      <c r="AI228" s="402" t="s">
        <v>54</v>
      </c>
      <c r="AJ228" s="402" t="s">
        <v>54</v>
      </c>
      <c r="AK228" s="402" t="s">
        <v>54</v>
      </c>
      <c r="AL228" s="403" t="s">
        <v>54</v>
      </c>
      <c r="AM228" s="404" t="s">
        <v>54</v>
      </c>
    </row>
    <row r="229" spans="1:39" ht="15.75" customHeight="1" x14ac:dyDescent="0.3">
      <c r="A229" s="382"/>
      <c r="B229" s="383"/>
      <c r="C229" s="384" t="s">
        <v>40</v>
      </c>
      <c r="D229" s="385" t="str">
        <f>IF(Table_1[[#This Row],[SISÄLLÖN NIMI]]="","",1)</f>
        <v/>
      </c>
      <c r="E229" s="386"/>
      <c r="F229" s="386"/>
      <c r="G229" s="384" t="s">
        <v>54</v>
      </c>
      <c r="H229" s="387" t="s">
        <v>54</v>
      </c>
      <c r="I229" s="388" t="s">
        <v>54</v>
      </c>
      <c r="J229" s="389" t="s">
        <v>44</v>
      </c>
      <c r="K229" s="387" t="s">
        <v>54</v>
      </c>
      <c r="L229" s="390" t="s">
        <v>54</v>
      </c>
      <c r="M229" s="383"/>
      <c r="N229" s="391" t="s">
        <v>54</v>
      </c>
      <c r="O229" s="392"/>
      <c r="P229" s="383"/>
      <c r="Q229" s="383"/>
      <c r="R229" s="393"/>
      <c r="S229" s="417">
        <f>IF(Table_1[[#This Row],[Kesto (min) /tapaaminen]]&lt;1,0,(Table_1[[#This Row],[Sisältöjen määrä 
]]*Table_1[[#This Row],[Kesto (min) /tapaaminen]]*Table_1[[#This Row],[Tapaamis-kerrat /osallistuja]]))</f>
        <v>0</v>
      </c>
      <c r="T229" s="394" t="str">
        <f>IF(Table_1[[#This Row],[SISÄLLÖN NIMI]]="","",IF(Table_1[[#This Row],[Toteutuminen]]="Ei osallistujia",0,IF(Table_1[[#This Row],[Toteutuminen]]="Peruttu",0,1)))</f>
        <v/>
      </c>
      <c r="U229" s="395"/>
      <c r="V229" s="385"/>
      <c r="W229" s="413">
        <f>Table_1[[#This Row],[Kävijämäärä a) lapset]]+Table_1[[#This Row],[Kävijämäärä b) aikuiset]]</f>
        <v>0</v>
      </c>
      <c r="X229" s="413">
        <f>IF(Table_1[[#This Row],[Kokonaiskävijämäärä]]&lt;1,0,Table_1[[#This Row],[Kävijämäärä a) lapset]]*Table_1[[#This Row],[Tapaamis-kerrat /osallistuja]])</f>
        <v>0</v>
      </c>
      <c r="Y229" s="413">
        <f>IF(Table_1[[#This Row],[Kokonaiskävijämäärä]]&lt;1,0,Table_1[[#This Row],[Kävijämäärä b) aikuiset]]*Table_1[[#This Row],[Tapaamis-kerrat /osallistuja]])</f>
        <v>0</v>
      </c>
      <c r="Z229" s="413">
        <f>IF(Table_1[[#This Row],[Kokonaiskävijämäärä]]&lt;1,0,Table_1[[#This Row],[Kokonaiskävijämäärä]]*Table_1[[#This Row],[Tapaamis-kerrat /osallistuja]])</f>
        <v>0</v>
      </c>
      <c r="AA229" s="390" t="s">
        <v>54</v>
      </c>
      <c r="AB229" s="396"/>
      <c r="AC229" s="397"/>
      <c r="AD229" s="398" t="s">
        <v>54</v>
      </c>
      <c r="AE229" s="399" t="s">
        <v>54</v>
      </c>
      <c r="AF229" s="400" t="s">
        <v>54</v>
      </c>
      <c r="AG229" s="400" t="s">
        <v>54</v>
      </c>
      <c r="AH229" s="401" t="s">
        <v>53</v>
      </c>
      <c r="AI229" s="402" t="s">
        <v>54</v>
      </c>
      <c r="AJ229" s="402" t="s">
        <v>54</v>
      </c>
      <c r="AK229" s="402" t="s">
        <v>54</v>
      </c>
      <c r="AL229" s="403" t="s">
        <v>54</v>
      </c>
      <c r="AM229" s="404" t="s">
        <v>54</v>
      </c>
    </row>
    <row r="230" spans="1:39" ht="15.75" customHeight="1" x14ac:dyDescent="0.3">
      <c r="A230" s="382"/>
      <c r="B230" s="383"/>
      <c r="C230" s="384" t="s">
        <v>40</v>
      </c>
      <c r="D230" s="385" t="str">
        <f>IF(Table_1[[#This Row],[SISÄLLÖN NIMI]]="","",1)</f>
        <v/>
      </c>
      <c r="E230" s="386"/>
      <c r="F230" s="386"/>
      <c r="G230" s="384" t="s">
        <v>54</v>
      </c>
      <c r="H230" s="387" t="s">
        <v>54</v>
      </c>
      <c r="I230" s="388" t="s">
        <v>54</v>
      </c>
      <c r="J230" s="389" t="s">
        <v>44</v>
      </c>
      <c r="K230" s="387" t="s">
        <v>54</v>
      </c>
      <c r="L230" s="390" t="s">
        <v>54</v>
      </c>
      <c r="M230" s="383"/>
      <c r="N230" s="391" t="s">
        <v>54</v>
      </c>
      <c r="O230" s="392"/>
      <c r="P230" s="383"/>
      <c r="Q230" s="383"/>
      <c r="R230" s="393"/>
      <c r="S230" s="417">
        <f>IF(Table_1[[#This Row],[Kesto (min) /tapaaminen]]&lt;1,0,(Table_1[[#This Row],[Sisältöjen määrä 
]]*Table_1[[#This Row],[Kesto (min) /tapaaminen]]*Table_1[[#This Row],[Tapaamis-kerrat /osallistuja]]))</f>
        <v>0</v>
      </c>
      <c r="T230" s="394" t="str">
        <f>IF(Table_1[[#This Row],[SISÄLLÖN NIMI]]="","",IF(Table_1[[#This Row],[Toteutuminen]]="Ei osallistujia",0,IF(Table_1[[#This Row],[Toteutuminen]]="Peruttu",0,1)))</f>
        <v/>
      </c>
      <c r="U230" s="395"/>
      <c r="V230" s="385"/>
      <c r="W230" s="413">
        <f>Table_1[[#This Row],[Kävijämäärä a) lapset]]+Table_1[[#This Row],[Kävijämäärä b) aikuiset]]</f>
        <v>0</v>
      </c>
      <c r="X230" s="413">
        <f>IF(Table_1[[#This Row],[Kokonaiskävijämäärä]]&lt;1,0,Table_1[[#This Row],[Kävijämäärä a) lapset]]*Table_1[[#This Row],[Tapaamis-kerrat /osallistuja]])</f>
        <v>0</v>
      </c>
      <c r="Y230" s="413">
        <f>IF(Table_1[[#This Row],[Kokonaiskävijämäärä]]&lt;1,0,Table_1[[#This Row],[Kävijämäärä b) aikuiset]]*Table_1[[#This Row],[Tapaamis-kerrat /osallistuja]])</f>
        <v>0</v>
      </c>
      <c r="Z230" s="413">
        <f>IF(Table_1[[#This Row],[Kokonaiskävijämäärä]]&lt;1,0,Table_1[[#This Row],[Kokonaiskävijämäärä]]*Table_1[[#This Row],[Tapaamis-kerrat /osallistuja]])</f>
        <v>0</v>
      </c>
      <c r="AA230" s="390" t="s">
        <v>54</v>
      </c>
      <c r="AB230" s="396"/>
      <c r="AC230" s="397"/>
      <c r="AD230" s="398" t="s">
        <v>54</v>
      </c>
      <c r="AE230" s="399" t="s">
        <v>54</v>
      </c>
      <c r="AF230" s="400" t="s">
        <v>54</v>
      </c>
      <c r="AG230" s="400" t="s">
        <v>54</v>
      </c>
      <c r="AH230" s="401" t="s">
        <v>53</v>
      </c>
      <c r="AI230" s="402" t="s">
        <v>54</v>
      </c>
      <c r="AJ230" s="402" t="s">
        <v>54</v>
      </c>
      <c r="AK230" s="402" t="s">
        <v>54</v>
      </c>
      <c r="AL230" s="403" t="s">
        <v>54</v>
      </c>
      <c r="AM230" s="404" t="s">
        <v>54</v>
      </c>
    </row>
    <row r="231" spans="1:39" ht="15.75" customHeight="1" x14ac:dyDescent="0.3">
      <c r="A231" s="382"/>
      <c r="B231" s="383"/>
      <c r="C231" s="384" t="s">
        <v>40</v>
      </c>
      <c r="D231" s="385" t="str">
        <f>IF(Table_1[[#This Row],[SISÄLLÖN NIMI]]="","",1)</f>
        <v/>
      </c>
      <c r="E231" s="386"/>
      <c r="F231" s="386"/>
      <c r="G231" s="384" t="s">
        <v>54</v>
      </c>
      <c r="H231" s="387" t="s">
        <v>54</v>
      </c>
      <c r="I231" s="388" t="s">
        <v>54</v>
      </c>
      <c r="J231" s="389" t="s">
        <v>44</v>
      </c>
      <c r="K231" s="387" t="s">
        <v>54</v>
      </c>
      <c r="L231" s="390" t="s">
        <v>54</v>
      </c>
      <c r="M231" s="383"/>
      <c r="N231" s="391" t="s">
        <v>54</v>
      </c>
      <c r="O231" s="392"/>
      <c r="P231" s="383"/>
      <c r="Q231" s="383"/>
      <c r="R231" s="393"/>
      <c r="S231" s="417">
        <f>IF(Table_1[[#This Row],[Kesto (min) /tapaaminen]]&lt;1,0,(Table_1[[#This Row],[Sisältöjen määrä 
]]*Table_1[[#This Row],[Kesto (min) /tapaaminen]]*Table_1[[#This Row],[Tapaamis-kerrat /osallistuja]]))</f>
        <v>0</v>
      </c>
      <c r="T231" s="394" t="str">
        <f>IF(Table_1[[#This Row],[SISÄLLÖN NIMI]]="","",IF(Table_1[[#This Row],[Toteutuminen]]="Ei osallistujia",0,IF(Table_1[[#This Row],[Toteutuminen]]="Peruttu",0,1)))</f>
        <v/>
      </c>
      <c r="U231" s="395"/>
      <c r="V231" s="385"/>
      <c r="W231" s="413">
        <f>Table_1[[#This Row],[Kävijämäärä a) lapset]]+Table_1[[#This Row],[Kävijämäärä b) aikuiset]]</f>
        <v>0</v>
      </c>
      <c r="X231" s="413">
        <f>IF(Table_1[[#This Row],[Kokonaiskävijämäärä]]&lt;1,0,Table_1[[#This Row],[Kävijämäärä a) lapset]]*Table_1[[#This Row],[Tapaamis-kerrat /osallistuja]])</f>
        <v>0</v>
      </c>
      <c r="Y231" s="413">
        <f>IF(Table_1[[#This Row],[Kokonaiskävijämäärä]]&lt;1,0,Table_1[[#This Row],[Kävijämäärä b) aikuiset]]*Table_1[[#This Row],[Tapaamis-kerrat /osallistuja]])</f>
        <v>0</v>
      </c>
      <c r="Z231" s="413">
        <f>IF(Table_1[[#This Row],[Kokonaiskävijämäärä]]&lt;1,0,Table_1[[#This Row],[Kokonaiskävijämäärä]]*Table_1[[#This Row],[Tapaamis-kerrat /osallistuja]])</f>
        <v>0</v>
      </c>
      <c r="AA231" s="390" t="s">
        <v>54</v>
      </c>
      <c r="AB231" s="396"/>
      <c r="AC231" s="397"/>
      <c r="AD231" s="398" t="s">
        <v>54</v>
      </c>
      <c r="AE231" s="399" t="s">
        <v>54</v>
      </c>
      <c r="AF231" s="400" t="s">
        <v>54</v>
      </c>
      <c r="AG231" s="400" t="s">
        <v>54</v>
      </c>
      <c r="AH231" s="401" t="s">
        <v>53</v>
      </c>
      <c r="AI231" s="402" t="s">
        <v>54</v>
      </c>
      <c r="AJ231" s="402" t="s">
        <v>54</v>
      </c>
      <c r="AK231" s="402" t="s">
        <v>54</v>
      </c>
      <c r="AL231" s="403" t="s">
        <v>54</v>
      </c>
      <c r="AM231" s="404" t="s">
        <v>54</v>
      </c>
    </row>
    <row r="232" spans="1:39" ht="15.75" customHeight="1" x14ac:dyDescent="0.3">
      <c r="A232" s="382"/>
      <c r="B232" s="383"/>
      <c r="C232" s="384" t="s">
        <v>40</v>
      </c>
      <c r="D232" s="385" t="str">
        <f>IF(Table_1[[#This Row],[SISÄLLÖN NIMI]]="","",1)</f>
        <v/>
      </c>
      <c r="E232" s="386"/>
      <c r="F232" s="386"/>
      <c r="G232" s="384" t="s">
        <v>54</v>
      </c>
      <c r="H232" s="387" t="s">
        <v>54</v>
      </c>
      <c r="I232" s="388" t="s">
        <v>54</v>
      </c>
      <c r="J232" s="389" t="s">
        <v>44</v>
      </c>
      <c r="K232" s="387" t="s">
        <v>54</v>
      </c>
      <c r="L232" s="390" t="s">
        <v>54</v>
      </c>
      <c r="M232" s="383"/>
      <c r="N232" s="391" t="s">
        <v>54</v>
      </c>
      <c r="O232" s="392"/>
      <c r="P232" s="383"/>
      <c r="Q232" s="383"/>
      <c r="R232" s="393"/>
      <c r="S232" s="417">
        <f>IF(Table_1[[#This Row],[Kesto (min) /tapaaminen]]&lt;1,0,(Table_1[[#This Row],[Sisältöjen määrä 
]]*Table_1[[#This Row],[Kesto (min) /tapaaminen]]*Table_1[[#This Row],[Tapaamis-kerrat /osallistuja]]))</f>
        <v>0</v>
      </c>
      <c r="T232" s="394" t="str">
        <f>IF(Table_1[[#This Row],[SISÄLLÖN NIMI]]="","",IF(Table_1[[#This Row],[Toteutuminen]]="Ei osallistujia",0,IF(Table_1[[#This Row],[Toteutuminen]]="Peruttu",0,1)))</f>
        <v/>
      </c>
      <c r="U232" s="395"/>
      <c r="V232" s="385"/>
      <c r="W232" s="413">
        <f>Table_1[[#This Row],[Kävijämäärä a) lapset]]+Table_1[[#This Row],[Kävijämäärä b) aikuiset]]</f>
        <v>0</v>
      </c>
      <c r="X232" s="413">
        <f>IF(Table_1[[#This Row],[Kokonaiskävijämäärä]]&lt;1,0,Table_1[[#This Row],[Kävijämäärä a) lapset]]*Table_1[[#This Row],[Tapaamis-kerrat /osallistuja]])</f>
        <v>0</v>
      </c>
      <c r="Y232" s="413">
        <f>IF(Table_1[[#This Row],[Kokonaiskävijämäärä]]&lt;1,0,Table_1[[#This Row],[Kävijämäärä b) aikuiset]]*Table_1[[#This Row],[Tapaamis-kerrat /osallistuja]])</f>
        <v>0</v>
      </c>
      <c r="Z232" s="413">
        <f>IF(Table_1[[#This Row],[Kokonaiskävijämäärä]]&lt;1,0,Table_1[[#This Row],[Kokonaiskävijämäärä]]*Table_1[[#This Row],[Tapaamis-kerrat /osallistuja]])</f>
        <v>0</v>
      </c>
      <c r="AA232" s="390" t="s">
        <v>54</v>
      </c>
      <c r="AB232" s="396"/>
      <c r="AC232" s="397"/>
      <c r="AD232" s="398" t="s">
        <v>54</v>
      </c>
      <c r="AE232" s="399" t="s">
        <v>54</v>
      </c>
      <c r="AF232" s="400" t="s">
        <v>54</v>
      </c>
      <c r="AG232" s="400" t="s">
        <v>54</v>
      </c>
      <c r="AH232" s="401" t="s">
        <v>53</v>
      </c>
      <c r="AI232" s="402" t="s">
        <v>54</v>
      </c>
      <c r="AJ232" s="402" t="s">
        <v>54</v>
      </c>
      <c r="AK232" s="402" t="s">
        <v>54</v>
      </c>
      <c r="AL232" s="403" t="s">
        <v>54</v>
      </c>
      <c r="AM232" s="404" t="s">
        <v>54</v>
      </c>
    </row>
    <row r="233" spans="1:39" ht="15.75" customHeight="1" x14ac:dyDescent="0.3">
      <c r="A233" s="382"/>
      <c r="B233" s="383"/>
      <c r="C233" s="384" t="s">
        <v>40</v>
      </c>
      <c r="D233" s="385" t="str">
        <f>IF(Table_1[[#This Row],[SISÄLLÖN NIMI]]="","",1)</f>
        <v/>
      </c>
      <c r="E233" s="386"/>
      <c r="F233" s="386"/>
      <c r="G233" s="384" t="s">
        <v>54</v>
      </c>
      <c r="H233" s="387" t="s">
        <v>54</v>
      </c>
      <c r="I233" s="388" t="s">
        <v>54</v>
      </c>
      <c r="J233" s="389" t="s">
        <v>44</v>
      </c>
      <c r="K233" s="387" t="s">
        <v>54</v>
      </c>
      <c r="L233" s="390" t="s">
        <v>54</v>
      </c>
      <c r="M233" s="383"/>
      <c r="N233" s="391" t="s">
        <v>54</v>
      </c>
      <c r="O233" s="392"/>
      <c r="P233" s="383"/>
      <c r="Q233" s="383"/>
      <c r="R233" s="393"/>
      <c r="S233" s="417">
        <f>IF(Table_1[[#This Row],[Kesto (min) /tapaaminen]]&lt;1,0,(Table_1[[#This Row],[Sisältöjen määrä 
]]*Table_1[[#This Row],[Kesto (min) /tapaaminen]]*Table_1[[#This Row],[Tapaamis-kerrat /osallistuja]]))</f>
        <v>0</v>
      </c>
      <c r="T233" s="394" t="str">
        <f>IF(Table_1[[#This Row],[SISÄLLÖN NIMI]]="","",IF(Table_1[[#This Row],[Toteutuminen]]="Ei osallistujia",0,IF(Table_1[[#This Row],[Toteutuminen]]="Peruttu",0,1)))</f>
        <v/>
      </c>
      <c r="U233" s="395"/>
      <c r="V233" s="385"/>
      <c r="W233" s="413">
        <f>Table_1[[#This Row],[Kävijämäärä a) lapset]]+Table_1[[#This Row],[Kävijämäärä b) aikuiset]]</f>
        <v>0</v>
      </c>
      <c r="X233" s="413">
        <f>IF(Table_1[[#This Row],[Kokonaiskävijämäärä]]&lt;1,0,Table_1[[#This Row],[Kävijämäärä a) lapset]]*Table_1[[#This Row],[Tapaamis-kerrat /osallistuja]])</f>
        <v>0</v>
      </c>
      <c r="Y233" s="413">
        <f>IF(Table_1[[#This Row],[Kokonaiskävijämäärä]]&lt;1,0,Table_1[[#This Row],[Kävijämäärä b) aikuiset]]*Table_1[[#This Row],[Tapaamis-kerrat /osallistuja]])</f>
        <v>0</v>
      </c>
      <c r="Z233" s="413">
        <f>IF(Table_1[[#This Row],[Kokonaiskävijämäärä]]&lt;1,0,Table_1[[#This Row],[Kokonaiskävijämäärä]]*Table_1[[#This Row],[Tapaamis-kerrat /osallistuja]])</f>
        <v>0</v>
      </c>
      <c r="AA233" s="390" t="s">
        <v>54</v>
      </c>
      <c r="AB233" s="396"/>
      <c r="AC233" s="397"/>
      <c r="AD233" s="398" t="s">
        <v>54</v>
      </c>
      <c r="AE233" s="399" t="s">
        <v>54</v>
      </c>
      <c r="AF233" s="400" t="s">
        <v>54</v>
      </c>
      <c r="AG233" s="400" t="s">
        <v>54</v>
      </c>
      <c r="AH233" s="401" t="s">
        <v>53</v>
      </c>
      <c r="AI233" s="402" t="s">
        <v>54</v>
      </c>
      <c r="AJ233" s="402" t="s">
        <v>54</v>
      </c>
      <c r="AK233" s="402" t="s">
        <v>54</v>
      </c>
      <c r="AL233" s="403" t="s">
        <v>54</v>
      </c>
      <c r="AM233" s="404" t="s">
        <v>54</v>
      </c>
    </row>
    <row r="234" spans="1:39" ht="15.75" customHeight="1" x14ac:dyDescent="0.3">
      <c r="A234" s="382"/>
      <c r="B234" s="383"/>
      <c r="C234" s="384" t="s">
        <v>40</v>
      </c>
      <c r="D234" s="385" t="str">
        <f>IF(Table_1[[#This Row],[SISÄLLÖN NIMI]]="","",1)</f>
        <v/>
      </c>
      <c r="E234" s="386"/>
      <c r="F234" s="386"/>
      <c r="G234" s="384" t="s">
        <v>54</v>
      </c>
      <c r="H234" s="387" t="s">
        <v>54</v>
      </c>
      <c r="I234" s="388" t="s">
        <v>54</v>
      </c>
      <c r="J234" s="389" t="s">
        <v>44</v>
      </c>
      <c r="K234" s="387" t="s">
        <v>54</v>
      </c>
      <c r="L234" s="390" t="s">
        <v>54</v>
      </c>
      <c r="M234" s="383"/>
      <c r="N234" s="391" t="s">
        <v>54</v>
      </c>
      <c r="O234" s="392"/>
      <c r="P234" s="383"/>
      <c r="Q234" s="383"/>
      <c r="R234" s="393"/>
      <c r="S234" s="417">
        <f>IF(Table_1[[#This Row],[Kesto (min) /tapaaminen]]&lt;1,0,(Table_1[[#This Row],[Sisältöjen määrä 
]]*Table_1[[#This Row],[Kesto (min) /tapaaminen]]*Table_1[[#This Row],[Tapaamis-kerrat /osallistuja]]))</f>
        <v>0</v>
      </c>
      <c r="T234" s="394" t="str">
        <f>IF(Table_1[[#This Row],[SISÄLLÖN NIMI]]="","",IF(Table_1[[#This Row],[Toteutuminen]]="Ei osallistujia",0,IF(Table_1[[#This Row],[Toteutuminen]]="Peruttu",0,1)))</f>
        <v/>
      </c>
      <c r="U234" s="395"/>
      <c r="V234" s="385"/>
      <c r="W234" s="413">
        <f>Table_1[[#This Row],[Kävijämäärä a) lapset]]+Table_1[[#This Row],[Kävijämäärä b) aikuiset]]</f>
        <v>0</v>
      </c>
      <c r="X234" s="413">
        <f>IF(Table_1[[#This Row],[Kokonaiskävijämäärä]]&lt;1,0,Table_1[[#This Row],[Kävijämäärä a) lapset]]*Table_1[[#This Row],[Tapaamis-kerrat /osallistuja]])</f>
        <v>0</v>
      </c>
      <c r="Y234" s="413">
        <f>IF(Table_1[[#This Row],[Kokonaiskävijämäärä]]&lt;1,0,Table_1[[#This Row],[Kävijämäärä b) aikuiset]]*Table_1[[#This Row],[Tapaamis-kerrat /osallistuja]])</f>
        <v>0</v>
      </c>
      <c r="Z234" s="413">
        <f>IF(Table_1[[#This Row],[Kokonaiskävijämäärä]]&lt;1,0,Table_1[[#This Row],[Kokonaiskävijämäärä]]*Table_1[[#This Row],[Tapaamis-kerrat /osallistuja]])</f>
        <v>0</v>
      </c>
      <c r="AA234" s="390" t="s">
        <v>54</v>
      </c>
      <c r="AB234" s="396"/>
      <c r="AC234" s="397"/>
      <c r="AD234" s="398" t="s">
        <v>54</v>
      </c>
      <c r="AE234" s="399" t="s">
        <v>54</v>
      </c>
      <c r="AF234" s="400" t="s">
        <v>54</v>
      </c>
      <c r="AG234" s="400" t="s">
        <v>54</v>
      </c>
      <c r="AH234" s="401" t="s">
        <v>53</v>
      </c>
      <c r="AI234" s="402" t="s">
        <v>54</v>
      </c>
      <c r="AJ234" s="402" t="s">
        <v>54</v>
      </c>
      <c r="AK234" s="402" t="s">
        <v>54</v>
      </c>
      <c r="AL234" s="403" t="s">
        <v>54</v>
      </c>
      <c r="AM234" s="404" t="s">
        <v>54</v>
      </c>
    </row>
    <row r="235" spans="1:39" ht="15.75" customHeight="1" x14ac:dyDescent="0.3">
      <c r="A235" s="382"/>
      <c r="B235" s="383"/>
      <c r="C235" s="384" t="s">
        <v>40</v>
      </c>
      <c r="D235" s="385" t="str">
        <f>IF(Table_1[[#This Row],[SISÄLLÖN NIMI]]="","",1)</f>
        <v/>
      </c>
      <c r="E235" s="386"/>
      <c r="F235" s="386"/>
      <c r="G235" s="384" t="s">
        <v>54</v>
      </c>
      <c r="H235" s="387" t="s">
        <v>54</v>
      </c>
      <c r="I235" s="388" t="s">
        <v>54</v>
      </c>
      <c r="J235" s="389" t="s">
        <v>44</v>
      </c>
      <c r="K235" s="387" t="s">
        <v>54</v>
      </c>
      <c r="L235" s="390" t="s">
        <v>54</v>
      </c>
      <c r="M235" s="383"/>
      <c r="N235" s="391" t="s">
        <v>54</v>
      </c>
      <c r="O235" s="392"/>
      <c r="P235" s="383"/>
      <c r="Q235" s="383"/>
      <c r="R235" s="393"/>
      <c r="S235" s="417">
        <f>IF(Table_1[[#This Row],[Kesto (min) /tapaaminen]]&lt;1,0,(Table_1[[#This Row],[Sisältöjen määrä 
]]*Table_1[[#This Row],[Kesto (min) /tapaaminen]]*Table_1[[#This Row],[Tapaamis-kerrat /osallistuja]]))</f>
        <v>0</v>
      </c>
      <c r="T235" s="394" t="str">
        <f>IF(Table_1[[#This Row],[SISÄLLÖN NIMI]]="","",IF(Table_1[[#This Row],[Toteutuminen]]="Ei osallistujia",0,IF(Table_1[[#This Row],[Toteutuminen]]="Peruttu",0,1)))</f>
        <v/>
      </c>
      <c r="U235" s="395"/>
      <c r="V235" s="385"/>
      <c r="W235" s="413">
        <f>Table_1[[#This Row],[Kävijämäärä a) lapset]]+Table_1[[#This Row],[Kävijämäärä b) aikuiset]]</f>
        <v>0</v>
      </c>
      <c r="X235" s="413">
        <f>IF(Table_1[[#This Row],[Kokonaiskävijämäärä]]&lt;1,0,Table_1[[#This Row],[Kävijämäärä a) lapset]]*Table_1[[#This Row],[Tapaamis-kerrat /osallistuja]])</f>
        <v>0</v>
      </c>
      <c r="Y235" s="413">
        <f>IF(Table_1[[#This Row],[Kokonaiskävijämäärä]]&lt;1,0,Table_1[[#This Row],[Kävijämäärä b) aikuiset]]*Table_1[[#This Row],[Tapaamis-kerrat /osallistuja]])</f>
        <v>0</v>
      </c>
      <c r="Z235" s="413">
        <f>IF(Table_1[[#This Row],[Kokonaiskävijämäärä]]&lt;1,0,Table_1[[#This Row],[Kokonaiskävijämäärä]]*Table_1[[#This Row],[Tapaamis-kerrat /osallistuja]])</f>
        <v>0</v>
      </c>
      <c r="AA235" s="390" t="s">
        <v>54</v>
      </c>
      <c r="AB235" s="396"/>
      <c r="AC235" s="397"/>
      <c r="AD235" s="398" t="s">
        <v>54</v>
      </c>
      <c r="AE235" s="399" t="s">
        <v>54</v>
      </c>
      <c r="AF235" s="400" t="s">
        <v>54</v>
      </c>
      <c r="AG235" s="400" t="s">
        <v>54</v>
      </c>
      <c r="AH235" s="401" t="s">
        <v>53</v>
      </c>
      <c r="AI235" s="402" t="s">
        <v>54</v>
      </c>
      <c r="AJ235" s="402" t="s">
        <v>54</v>
      </c>
      <c r="AK235" s="402" t="s">
        <v>54</v>
      </c>
      <c r="AL235" s="403" t="s">
        <v>54</v>
      </c>
      <c r="AM235" s="404" t="s">
        <v>54</v>
      </c>
    </row>
    <row r="236" spans="1:39" ht="15.75" customHeight="1" x14ac:dyDescent="0.3">
      <c r="A236" s="382"/>
      <c r="B236" s="383"/>
      <c r="C236" s="384" t="s">
        <v>40</v>
      </c>
      <c r="D236" s="385" t="str">
        <f>IF(Table_1[[#This Row],[SISÄLLÖN NIMI]]="","",1)</f>
        <v/>
      </c>
      <c r="E236" s="386"/>
      <c r="F236" s="386"/>
      <c r="G236" s="384" t="s">
        <v>54</v>
      </c>
      <c r="H236" s="387" t="s">
        <v>54</v>
      </c>
      <c r="I236" s="388" t="s">
        <v>54</v>
      </c>
      <c r="J236" s="389" t="s">
        <v>44</v>
      </c>
      <c r="K236" s="387" t="s">
        <v>54</v>
      </c>
      <c r="L236" s="390" t="s">
        <v>54</v>
      </c>
      <c r="M236" s="383"/>
      <c r="N236" s="391" t="s">
        <v>54</v>
      </c>
      <c r="O236" s="392"/>
      <c r="P236" s="383"/>
      <c r="Q236" s="383"/>
      <c r="R236" s="393"/>
      <c r="S236" s="417">
        <f>IF(Table_1[[#This Row],[Kesto (min) /tapaaminen]]&lt;1,0,(Table_1[[#This Row],[Sisältöjen määrä 
]]*Table_1[[#This Row],[Kesto (min) /tapaaminen]]*Table_1[[#This Row],[Tapaamis-kerrat /osallistuja]]))</f>
        <v>0</v>
      </c>
      <c r="T236" s="394" t="str">
        <f>IF(Table_1[[#This Row],[SISÄLLÖN NIMI]]="","",IF(Table_1[[#This Row],[Toteutuminen]]="Ei osallistujia",0,IF(Table_1[[#This Row],[Toteutuminen]]="Peruttu",0,1)))</f>
        <v/>
      </c>
      <c r="U236" s="395"/>
      <c r="V236" s="385"/>
      <c r="W236" s="413">
        <f>Table_1[[#This Row],[Kävijämäärä a) lapset]]+Table_1[[#This Row],[Kävijämäärä b) aikuiset]]</f>
        <v>0</v>
      </c>
      <c r="X236" s="413">
        <f>IF(Table_1[[#This Row],[Kokonaiskävijämäärä]]&lt;1,0,Table_1[[#This Row],[Kävijämäärä a) lapset]]*Table_1[[#This Row],[Tapaamis-kerrat /osallistuja]])</f>
        <v>0</v>
      </c>
      <c r="Y236" s="413">
        <f>IF(Table_1[[#This Row],[Kokonaiskävijämäärä]]&lt;1,0,Table_1[[#This Row],[Kävijämäärä b) aikuiset]]*Table_1[[#This Row],[Tapaamis-kerrat /osallistuja]])</f>
        <v>0</v>
      </c>
      <c r="Z236" s="413">
        <f>IF(Table_1[[#This Row],[Kokonaiskävijämäärä]]&lt;1,0,Table_1[[#This Row],[Kokonaiskävijämäärä]]*Table_1[[#This Row],[Tapaamis-kerrat /osallistuja]])</f>
        <v>0</v>
      </c>
      <c r="AA236" s="390" t="s">
        <v>54</v>
      </c>
      <c r="AB236" s="396"/>
      <c r="AC236" s="397"/>
      <c r="AD236" s="398" t="s">
        <v>54</v>
      </c>
      <c r="AE236" s="399" t="s">
        <v>54</v>
      </c>
      <c r="AF236" s="400" t="s">
        <v>54</v>
      </c>
      <c r="AG236" s="400" t="s">
        <v>54</v>
      </c>
      <c r="AH236" s="401" t="s">
        <v>53</v>
      </c>
      <c r="AI236" s="402" t="s">
        <v>54</v>
      </c>
      <c r="AJ236" s="402" t="s">
        <v>54</v>
      </c>
      <c r="AK236" s="402" t="s">
        <v>54</v>
      </c>
      <c r="AL236" s="403" t="s">
        <v>54</v>
      </c>
      <c r="AM236" s="404" t="s">
        <v>54</v>
      </c>
    </row>
    <row r="237" spans="1:39" ht="15.75" customHeight="1" x14ac:dyDescent="0.3">
      <c r="A237" s="382"/>
      <c r="B237" s="383"/>
      <c r="C237" s="384" t="s">
        <v>40</v>
      </c>
      <c r="D237" s="385" t="str">
        <f>IF(Table_1[[#This Row],[SISÄLLÖN NIMI]]="","",1)</f>
        <v/>
      </c>
      <c r="E237" s="386"/>
      <c r="F237" s="386"/>
      <c r="G237" s="384" t="s">
        <v>54</v>
      </c>
      <c r="H237" s="387" t="s">
        <v>54</v>
      </c>
      <c r="I237" s="388" t="s">
        <v>54</v>
      </c>
      <c r="J237" s="389" t="s">
        <v>44</v>
      </c>
      <c r="K237" s="387" t="s">
        <v>54</v>
      </c>
      <c r="L237" s="390" t="s">
        <v>54</v>
      </c>
      <c r="M237" s="383"/>
      <c r="N237" s="391" t="s">
        <v>54</v>
      </c>
      <c r="O237" s="392"/>
      <c r="P237" s="383"/>
      <c r="Q237" s="383"/>
      <c r="R237" s="393"/>
      <c r="S237" s="417">
        <f>IF(Table_1[[#This Row],[Kesto (min) /tapaaminen]]&lt;1,0,(Table_1[[#This Row],[Sisältöjen määrä 
]]*Table_1[[#This Row],[Kesto (min) /tapaaminen]]*Table_1[[#This Row],[Tapaamis-kerrat /osallistuja]]))</f>
        <v>0</v>
      </c>
      <c r="T237" s="394" t="str">
        <f>IF(Table_1[[#This Row],[SISÄLLÖN NIMI]]="","",IF(Table_1[[#This Row],[Toteutuminen]]="Ei osallistujia",0,IF(Table_1[[#This Row],[Toteutuminen]]="Peruttu",0,1)))</f>
        <v/>
      </c>
      <c r="U237" s="395"/>
      <c r="V237" s="385"/>
      <c r="W237" s="413">
        <f>Table_1[[#This Row],[Kävijämäärä a) lapset]]+Table_1[[#This Row],[Kävijämäärä b) aikuiset]]</f>
        <v>0</v>
      </c>
      <c r="X237" s="413">
        <f>IF(Table_1[[#This Row],[Kokonaiskävijämäärä]]&lt;1,0,Table_1[[#This Row],[Kävijämäärä a) lapset]]*Table_1[[#This Row],[Tapaamis-kerrat /osallistuja]])</f>
        <v>0</v>
      </c>
      <c r="Y237" s="413">
        <f>IF(Table_1[[#This Row],[Kokonaiskävijämäärä]]&lt;1,0,Table_1[[#This Row],[Kävijämäärä b) aikuiset]]*Table_1[[#This Row],[Tapaamis-kerrat /osallistuja]])</f>
        <v>0</v>
      </c>
      <c r="Z237" s="413">
        <f>IF(Table_1[[#This Row],[Kokonaiskävijämäärä]]&lt;1,0,Table_1[[#This Row],[Kokonaiskävijämäärä]]*Table_1[[#This Row],[Tapaamis-kerrat /osallistuja]])</f>
        <v>0</v>
      </c>
      <c r="AA237" s="390" t="s">
        <v>54</v>
      </c>
      <c r="AB237" s="396"/>
      <c r="AC237" s="397"/>
      <c r="AD237" s="398" t="s">
        <v>54</v>
      </c>
      <c r="AE237" s="399" t="s">
        <v>54</v>
      </c>
      <c r="AF237" s="400" t="s">
        <v>54</v>
      </c>
      <c r="AG237" s="400" t="s">
        <v>54</v>
      </c>
      <c r="AH237" s="401" t="s">
        <v>53</v>
      </c>
      <c r="AI237" s="402" t="s">
        <v>54</v>
      </c>
      <c r="AJ237" s="402" t="s">
        <v>54</v>
      </c>
      <c r="AK237" s="402" t="s">
        <v>54</v>
      </c>
      <c r="AL237" s="403" t="s">
        <v>54</v>
      </c>
      <c r="AM237" s="404" t="s">
        <v>54</v>
      </c>
    </row>
    <row r="238" spans="1:39" ht="15.75" customHeight="1" x14ac:dyDescent="0.3">
      <c r="A238" s="382"/>
      <c r="B238" s="383"/>
      <c r="C238" s="384" t="s">
        <v>40</v>
      </c>
      <c r="D238" s="385" t="str">
        <f>IF(Table_1[[#This Row],[SISÄLLÖN NIMI]]="","",1)</f>
        <v/>
      </c>
      <c r="E238" s="386"/>
      <c r="F238" s="386"/>
      <c r="G238" s="384" t="s">
        <v>54</v>
      </c>
      <c r="H238" s="387" t="s">
        <v>54</v>
      </c>
      <c r="I238" s="388" t="s">
        <v>54</v>
      </c>
      <c r="J238" s="389" t="s">
        <v>44</v>
      </c>
      <c r="K238" s="387" t="s">
        <v>54</v>
      </c>
      <c r="L238" s="390" t="s">
        <v>54</v>
      </c>
      <c r="M238" s="383"/>
      <c r="N238" s="391" t="s">
        <v>54</v>
      </c>
      <c r="O238" s="392"/>
      <c r="P238" s="383"/>
      <c r="Q238" s="383"/>
      <c r="R238" s="393"/>
      <c r="S238" s="417">
        <f>IF(Table_1[[#This Row],[Kesto (min) /tapaaminen]]&lt;1,0,(Table_1[[#This Row],[Sisältöjen määrä 
]]*Table_1[[#This Row],[Kesto (min) /tapaaminen]]*Table_1[[#This Row],[Tapaamis-kerrat /osallistuja]]))</f>
        <v>0</v>
      </c>
      <c r="T238" s="394" t="str">
        <f>IF(Table_1[[#This Row],[SISÄLLÖN NIMI]]="","",IF(Table_1[[#This Row],[Toteutuminen]]="Ei osallistujia",0,IF(Table_1[[#This Row],[Toteutuminen]]="Peruttu",0,1)))</f>
        <v/>
      </c>
      <c r="U238" s="395"/>
      <c r="V238" s="385"/>
      <c r="W238" s="413">
        <f>Table_1[[#This Row],[Kävijämäärä a) lapset]]+Table_1[[#This Row],[Kävijämäärä b) aikuiset]]</f>
        <v>0</v>
      </c>
      <c r="X238" s="413">
        <f>IF(Table_1[[#This Row],[Kokonaiskävijämäärä]]&lt;1,0,Table_1[[#This Row],[Kävijämäärä a) lapset]]*Table_1[[#This Row],[Tapaamis-kerrat /osallistuja]])</f>
        <v>0</v>
      </c>
      <c r="Y238" s="413">
        <f>IF(Table_1[[#This Row],[Kokonaiskävijämäärä]]&lt;1,0,Table_1[[#This Row],[Kävijämäärä b) aikuiset]]*Table_1[[#This Row],[Tapaamis-kerrat /osallistuja]])</f>
        <v>0</v>
      </c>
      <c r="Z238" s="413">
        <f>IF(Table_1[[#This Row],[Kokonaiskävijämäärä]]&lt;1,0,Table_1[[#This Row],[Kokonaiskävijämäärä]]*Table_1[[#This Row],[Tapaamis-kerrat /osallistuja]])</f>
        <v>0</v>
      </c>
      <c r="AA238" s="390" t="s">
        <v>54</v>
      </c>
      <c r="AB238" s="396"/>
      <c r="AC238" s="397"/>
      <c r="AD238" s="398" t="s">
        <v>54</v>
      </c>
      <c r="AE238" s="399" t="s">
        <v>54</v>
      </c>
      <c r="AF238" s="400" t="s">
        <v>54</v>
      </c>
      <c r="AG238" s="400" t="s">
        <v>54</v>
      </c>
      <c r="AH238" s="401" t="s">
        <v>53</v>
      </c>
      <c r="AI238" s="402" t="s">
        <v>54</v>
      </c>
      <c r="AJ238" s="402" t="s">
        <v>54</v>
      </c>
      <c r="AK238" s="402" t="s">
        <v>54</v>
      </c>
      <c r="AL238" s="403" t="s">
        <v>54</v>
      </c>
      <c r="AM238" s="404" t="s">
        <v>54</v>
      </c>
    </row>
    <row r="239" spans="1:39" ht="15.75" customHeight="1" x14ac:dyDescent="0.3">
      <c r="A239" s="382"/>
      <c r="B239" s="383"/>
      <c r="C239" s="384" t="s">
        <v>40</v>
      </c>
      <c r="D239" s="385" t="str">
        <f>IF(Table_1[[#This Row],[SISÄLLÖN NIMI]]="","",1)</f>
        <v/>
      </c>
      <c r="E239" s="386"/>
      <c r="F239" s="386"/>
      <c r="G239" s="384" t="s">
        <v>54</v>
      </c>
      <c r="H239" s="387" t="s">
        <v>54</v>
      </c>
      <c r="I239" s="388" t="s">
        <v>54</v>
      </c>
      <c r="J239" s="389" t="s">
        <v>44</v>
      </c>
      <c r="K239" s="387" t="s">
        <v>54</v>
      </c>
      <c r="L239" s="390" t="s">
        <v>54</v>
      </c>
      <c r="M239" s="383"/>
      <c r="N239" s="391" t="s">
        <v>54</v>
      </c>
      <c r="O239" s="392"/>
      <c r="P239" s="383"/>
      <c r="Q239" s="383"/>
      <c r="R239" s="393"/>
      <c r="S239" s="417">
        <f>IF(Table_1[[#This Row],[Kesto (min) /tapaaminen]]&lt;1,0,(Table_1[[#This Row],[Sisältöjen määrä 
]]*Table_1[[#This Row],[Kesto (min) /tapaaminen]]*Table_1[[#This Row],[Tapaamis-kerrat /osallistuja]]))</f>
        <v>0</v>
      </c>
      <c r="T239" s="394" t="str">
        <f>IF(Table_1[[#This Row],[SISÄLLÖN NIMI]]="","",IF(Table_1[[#This Row],[Toteutuminen]]="Ei osallistujia",0,IF(Table_1[[#This Row],[Toteutuminen]]="Peruttu",0,1)))</f>
        <v/>
      </c>
      <c r="U239" s="395"/>
      <c r="V239" s="385"/>
      <c r="W239" s="413">
        <f>Table_1[[#This Row],[Kävijämäärä a) lapset]]+Table_1[[#This Row],[Kävijämäärä b) aikuiset]]</f>
        <v>0</v>
      </c>
      <c r="X239" s="413">
        <f>IF(Table_1[[#This Row],[Kokonaiskävijämäärä]]&lt;1,0,Table_1[[#This Row],[Kävijämäärä a) lapset]]*Table_1[[#This Row],[Tapaamis-kerrat /osallistuja]])</f>
        <v>0</v>
      </c>
      <c r="Y239" s="413">
        <f>IF(Table_1[[#This Row],[Kokonaiskävijämäärä]]&lt;1,0,Table_1[[#This Row],[Kävijämäärä b) aikuiset]]*Table_1[[#This Row],[Tapaamis-kerrat /osallistuja]])</f>
        <v>0</v>
      </c>
      <c r="Z239" s="413">
        <f>IF(Table_1[[#This Row],[Kokonaiskävijämäärä]]&lt;1,0,Table_1[[#This Row],[Kokonaiskävijämäärä]]*Table_1[[#This Row],[Tapaamis-kerrat /osallistuja]])</f>
        <v>0</v>
      </c>
      <c r="AA239" s="390" t="s">
        <v>54</v>
      </c>
      <c r="AB239" s="396"/>
      <c r="AC239" s="397"/>
      <c r="AD239" s="398" t="s">
        <v>54</v>
      </c>
      <c r="AE239" s="399" t="s">
        <v>54</v>
      </c>
      <c r="AF239" s="400" t="s">
        <v>54</v>
      </c>
      <c r="AG239" s="400" t="s">
        <v>54</v>
      </c>
      <c r="AH239" s="401" t="s">
        <v>53</v>
      </c>
      <c r="AI239" s="402" t="s">
        <v>54</v>
      </c>
      <c r="AJ239" s="402" t="s">
        <v>54</v>
      </c>
      <c r="AK239" s="402" t="s">
        <v>54</v>
      </c>
      <c r="AL239" s="403" t="s">
        <v>54</v>
      </c>
      <c r="AM239" s="404" t="s">
        <v>54</v>
      </c>
    </row>
    <row r="240" spans="1:39" ht="15.75" customHeight="1" x14ac:dyDescent="0.3">
      <c r="A240" s="382"/>
      <c r="B240" s="383"/>
      <c r="C240" s="384" t="s">
        <v>40</v>
      </c>
      <c r="D240" s="385" t="str">
        <f>IF(Table_1[[#This Row],[SISÄLLÖN NIMI]]="","",1)</f>
        <v/>
      </c>
      <c r="E240" s="386"/>
      <c r="F240" s="386"/>
      <c r="G240" s="384" t="s">
        <v>54</v>
      </c>
      <c r="H240" s="387" t="s">
        <v>54</v>
      </c>
      <c r="I240" s="388" t="s">
        <v>54</v>
      </c>
      <c r="J240" s="389" t="s">
        <v>44</v>
      </c>
      <c r="K240" s="387" t="s">
        <v>54</v>
      </c>
      <c r="L240" s="390" t="s">
        <v>54</v>
      </c>
      <c r="M240" s="383"/>
      <c r="N240" s="391" t="s">
        <v>54</v>
      </c>
      <c r="O240" s="392"/>
      <c r="P240" s="383"/>
      <c r="Q240" s="383"/>
      <c r="R240" s="393"/>
      <c r="S240" s="417">
        <f>IF(Table_1[[#This Row],[Kesto (min) /tapaaminen]]&lt;1,0,(Table_1[[#This Row],[Sisältöjen määrä 
]]*Table_1[[#This Row],[Kesto (min) /tapaaminen]]*Table_1[[#This Row],[Tapaamis-kerrat /osallistuja]]))</f>
        <v>0</v>
      </c>
      <c r="T240" s="394" t="str">
        <f>IF(Table_1[[#This Row],[SISÄLLÖN NIMI]]="","",IF(Table_1[[#This Row],[Toteutuminen]]="Ei osallistujia",0,IF(Table_1[[#This Row],[Toteutuminen]]="Peruttu",0,1)))</f>
        <v/>
      </c>
      <c r="U240" s="395"/>
      <c r="V240" s="385"/>
      <c r="W240" s="413">
        <f>Table_1[[#This Row],[Kävijämäärä a) lapset]]+Table_1[[#This Row],[Kävijämäärä b) aikuiset]]</f>
        <v>0</v>
      </c>
      <c r="X240" s="413">
        <f>IF(Table_1[[#This Row],[Kokonaiskävijämäärä]]&lt;1,0,Table_1[[#This Row],[Kävijämäärä a) lapset]]*Table_1[[#This Row],[Tapaamis-kerrat /osallistuja]])</f>
        <v>0</v>
      </c>
      <c r="Y240" s="413">
        <f>IF(Table_1[[#This Row],[Kokonaiskävijämäärä]]&lt;1,0,Table_1[[#This Row],[Kävijämäärä b) aikuiset]]*Table_1[[#This Row],[Tapaamis-kerrat /osallistuja]])</f>
        <v>0</v>
      </c>
      <c r="Z240" s="413">
        <f>IF(Table_1[[#This Row],[Kokonaiskävijämäärä]]&lt;1,0,Table_1[[#This Row],[Kokonaiskävijämäärä]]*Table_1[[#This Row],[Tapaamis-kerrat /osallistuja]])</f>
        <v>0</v>
      </c>
      <c r="AA240" s="390" t="s">
        <v>54</v>
      </c>
      <c r="AB240" s="396"/>
      <c r="AC240" s="397"/>
      <c r="AD240" s="398" t="s">
        <v>54</v>
      </c>
      <c r="AE240" s="399" t="s">
        <v>54</v>
      </c>
      <c r="AF240" s="400" t="s">
        <v>54</v>
      </c>
      <c r="AG240" s="400" t="s">
        <v>54</v>
      </c>
      <c r="AH240" s="401" t="s">
        <v>53</v>
      </c>
      <c r="AI240" s="402" t="s">
        <v>54</v>
      </c>
      <c r="AJ240" s="402" t="s">
        <v>54</v>
      </c>
      <c r="AK240" s="402" t="s">
        <v>54</v>
      </c>
      <c r="AL240" s="403" t="s">
        <v>54</v>
      </c>
      <c r="AM240" s="404" t="s">
        <v>54</v>
      </c>
    </row>
    <row r="241" spans="1:39" ht="15.75" customHeight="1" x14ac:dyDescent="0.3">
      <c r="A241" s="382"/>
      <c r="B241" s="383"/>
      <c r="C241" s="384" t="s">
        <v>40</v>
      </c>
      <c r="D241" s="385" t="str">
        <f>IF(Table_1[[#This Row],[SISÄLLÖN NIMI]]="","",1)</f>
        <v/>
      </c>
      <c r="E241" s="386"/>
      <c r="F241" s="386"/>
      <c r="G241" s="384" t="s">
        <v>54</v>
      </c>
      <c r="H241" s="387" t="s">
        <v>54</v>
      </c>
      <c r="I241" s="388" t="s">
        <v>54</v>
      </c>
      <c r="J241" s="389" t="s">
        <v>44</v>
      </c>
      <c r="K241" s="387" t="s">
        <v>54</v>
      </c>
      <c r="L241" s="390" t="s">
        <v>54</v>
      </c>
      <c r="M241" s="383"/>
      <c r="N241" s="391" t="s">
        <v>54</v>
      </c>
      <c r="O241" s="392"/>
      <c r="P241" s="383"/>
      <c r="Q241" s="383"/>
      <c r="R241" s="393"/>
      <c r="S241" s="417">
        <f>IF(Table_1[[#This Row],[Kesto (min) /tapaaminen]]&lt;1,0,(Table_1[[#This Row],[Sisältöjen määrä 
]]*Table_1[[#This Row],[Kesto (min) /tapaaminen]]*Table_1[[#This Row],[Tapaamis-kerrat /osallistuja]]))</f>
        <v>0</v>
      </c>
      <c r="T241" s="394" t="str">
        <f>IF(Table_1[[#This Row],[SISÄLLÖN NIMI]]="","",IF(Table_1[[#This Row],[Toteutuminen]]="Ei osallistujia",0,IF(Table_1[[#This Row],[Toteutuminen]]="Peruttu",0,1)))</f>
        <v/>
      </c>
      <c r="U241" s="395"/>
      <c r="V241" s="385"/>
      <c r="W241" s="413">
        <f>Table_1[[#This Row],[Kävijämäärä a) lapset]]+Table_1[[#This Row],[Kävijämäärä b) aikuiset]]</f>
        <v>0</v>
      </c>
      <c r="X241" s="413">
        <f>IF(Table_1[[#This Row],[Kokonaiskävijämäärä]]&lt;1,0,Table_1[[#This Row],[Kävijämäärä a) lapset]]*Table_1[[#This Row],[Tapaamis-kerrat /osallistuja]])</f>
        <v>0</v>
      </c>
      <c r="Y241" s="413">
        <f>IF(Table_1[[#This Row],[Kokonaiskävijämäärä]]&lt;1,0,Table_1[[#This Row],[Kävijämäärä b) aikuiset]]*Table_1[[#This Row],[Tapaamis-kerrat /osallistuja]])</f>
        <v>0</v>
      </c>
      <c r="Z241" s="413">
        <f>IF(Table_1[[#This Row],[Kokonaiskävijämäärä]]&lt;1,0,Table_1[[#This Row],[Kokonaiskävijämäärä]]*Table_1[[#This Row],[Tapaamis-kerrat /osallistuja]])</f>
        <v>0</v>
      </c>
      <c r="AA241" s="390" t="s">
        <v>54</v>
      </c>
      <c r="AB241" s="396"/>
      <c r="AC241" s="397"/>
      <c r="AD241" s="398" t="s">
        <v>54</v>
      </c>
      <c r="AE241" s="399" t="s">
        <v>54</v>
      </c>
      <c r="AF241" s="400" t="s">
        <v>54</v>
      </c>
      <c r="AG241" s="400" t="s">
        <v>54</v>
      </c>
      <c r="AH241" s="401" t="s">
        <v>53</v>
      </c>
      <c r="AI241" s="402" t="s">
        <v>54</v>
      </c>
      <c r="AJ241" s="402" t="s">
        <v>54</v>
      </c>
      <c r="AK241" s="402" t="s">
        <v>54</v>
      </c>
      <c r="AL241" s="403" t="s">
        <v>54</v>
      </c>
      <c r="AM241" s="404" t="s">
        <v>54</v>
      </c>
    </row>
    <row r="242" spans="1:39" ht="15.75" customHeight="1" x14ac:dyDescent="0.3">
      <c r="A242" s="382"/>
      <c r="B242" s="383"/>
      <c r="C242" s="384" t="s">
        <v>40</v>
      </c>
      <c r="D242" s="385" t="str">
        <f>IF(Table_1[[#This Row],[SISÄLLÖN NIMI]]="","",1)</f>
        <v/>
      </c>
      <c r="E242" s="386"/>
      <c r="F242" s="386"/>
      <c r="G242" s="384" t="s">
        <v>54</v>
      </c>
      <c r="H242" s="387" t="s">
        <v>54</v>
      </c>
      <c r="I242" s="388" t="s">
        <v>54</v>
      </c>
      <c r="J242" s="389" t="s">
        <v>44</v>
      </c>
      <c r="K242" s="387" t="s">
        <v>54</v>
      </c>
      <c r="L242" s="390" t="s">
        <v>54</v>
      </c>
      <c r="M242" s="383"/>
      <c r="N242" s="391" t="s">
        <v>54</v>
      </c>
      <c r="O242" s="392"/>
      <c r="P242" s="383"/>
      <c r="Q242" s="383"/>
      <c r="R242" s="393"/>
      <c r="S242" s="417">
        <f>IF(Table_1[[#This Row],[Kesto (min) /tapaaminen]]&lt;1,0,(Table_1[[#This Row],[Sisältöjen määrä 
]]*Table_1[[#This Row],[Kesto (min) /tapaaminen]]*Table_1[[#This Row],[Tapaamis-kerrat /osallistuja]]))</f>
        <v>0</v>
      </c>
      <c r="T242" s="394" t="str">
        <f>IF(Table_1[[#This Row],[SISÄLLÖN NIMI]]="","",IF(Table_1[[#This Row],[Toteutuminen]]="Ei osallistujia",0,IF(Table_1[[#This Row],[Toteutuminen]]="Peruttu",0,1)))</f>
        <v/>
      </c>
      <c r="U242" s="395"/>
      <c r="V242" s="385"/>
      <c r="W242" s="413">
        <f>Table_1[[#This Row],[Kävijämäärä a) lapset]]+Table_1[[#This Row],[Kävijämäärä b) aikuiset]]</f>
        <v>0</v>
      </c>
      <c r="X242" s="413">
        <f>IF(Table_1[[#This Row],[Kokonaiskävijämäärä]]&lt;1,0,Table_1[[#This Row],[Kävijämäärä a) lapset]]*Table_1[[#This Row],[Tapaamis-kerrat /osallistuja]])</f>
        <v>0</v>
      </c>
      <c r="Y242" s="413">
        <f>IF(Table_1[[#This Row],[Kokonaiskävijämäärä]]&lt;1,0,Table_1[[#This Row],[Kävijämäärä b) aikuiset]]*Table_1[[#This Row],[Tapaamis-kerrat /osallistuja]])</f>
        <v>0</v>
      </c>
      <c r="Z242" s="413">
        <f>IF(Table_1[[#This Row],[Kokonaiskävijämäärä]]&lt;1,0,Table_1[[#This Row],[Kokonaiskävijämäärä]]*Table_1[[#This Row],[Tapaamis-kerrat /osallistuja]])</f>
        <v>0</v>
      </c>
      <c r="AA242" s="390" t="s">
        <v>54</v>
      </c>
      <c r="AB242" s="396"/>
      <c r="AC242" s="397"/>
      <c r="AD242" s="398" t="s">
        <v>54</v>
      </c>
      <c r="AE242" s="399" t="s">
        <v>54</v>
      </c>
      <c r="AF242" s="400" t="s">
        <v>54</v>
      </c>
      <c r="AG242" s="400" t="s">
        <v>54</v>
      </c>
      <c r="AH242" s="401" t="s">
        <v>53</v>
      </c>
      <c r="AI242" s="402" t="s">
        <v>54</v>
      </c>
      <c r="AJ242" s="402" t="s">
        <v>54</v>
      </c>
      <c r="AK242" s="402" t="s">
        <v>54</v>
      </c>
      <c r="AL242" s="403" t="s">
        <v>54</v>
      </c>
      <c r="AM242" s="404" t="s">
        <v>54</v>
      </c>
    </row>
    <row r="243" spans="1:39" ht="15.75" customHeight="1" x14ac:dyDescent="0.3">
      <c r="A243" s="382"/>
      <c r="B243" s="383"/>
      <c r="C243" s="384" t="s">
        <v>40</v>
      </c>
      <c r="D243" s="385" t="str">
        <f>IF(Table_1[[#This Row],[SISÄLLÖN NIMI]]="","",1)</f>
        <v/>
      </c>
      <c r="E243" s="386"/>
      <c r="F243" s="386"/>
      <c r="G243" s="384" t="s">
        <v>54</v>
      </c>
      <c r="H243" s="387" t="s">
        <v>54</v>
      </c>
      <c r="I243" s="388" t="s">
        <v>54</v>
      </c>
      <c r="J243" s="389" t="s">
        <v>44</v>
      </c>
      <c r="K243" s="387" t="s">
        <v>54</v>
      </c>
      <c r="L243" s="390" t="s">
        <v>54</v>
      </c>
      <c r="M243" s="383"/>
      <c r="N243" s="391" t="s">
        <v>54</v>
      </c>
      <c r="O243" s="392"/>
      <c r="P243" s="383"/>
      <c r="Q243" s="383"/>
      <c r="R243" s="393"/>
      <c r="S243" s="417">
        <f>IF(Table_1[[#This Row],[Kesto (min) /tapaaminen]]&lt;1,0,(Table_1[[#This Row],[Sisältöjen määrä 
]]*Table_1[[#This Row],[Kesto (min) /tapaaminen]]*Table_1[[#This Row],[Tapaamis-kerrat /osallistuja]]))</f>
        <v>0</v>
      </c>
      <c r="T243" s="394" t="str">
        <f>IF(Table_1[[#This Row],[SISÄLLÖN NIMI]]="","",IF(Table_1[[#This Row],[Toteutuminen]]="Ei osallistujia",0,IF(Table_1[[#This Row],[Toteutuminen]]="Peruttu",0,1)))</f>
        <v/>
      </c>
      <c r="U243" s="395"/>
      <c r="V243" s="385"/>
      <c r="W243" s="413">
        <f>Table_1[[#This Row],[Kävijämäärä a) lapset]]+Table_1[[#This Row],[Kävijämäärä b) aikuiset]]</f>
        <v>0</v>
      </c>
      <c r="X243" s="413">
        <f>IF(Table_1[[#This Row],[Kokonaiskävijämäärä]]&lt;1,0,Table_1[[#This Row],[Kävijämäärä a) lapset]]*Table_1[[#This Row],[Tapaamis-kerrat /osallistuja]])</f>
        <v>0</v>
      </c>
      <c r="Y243" s="413">
        <f>IF(Table_1[[#This Row],[Kokonaiskävijämäärä]]&lt;1,0,Table_1[[#This Row],[Kävijämäärä b) aikuiset]]*Table_1[[#This Row],[Tapaamis-kerrat /osallistuja]])</f>
        <v>0</v>
      </c>
      <c r="Z243" s="413">
        <f>IF(Table_1[[#This Row],[Kokonaiskävijämäärä]]&lt;1,0,Table_1[[#This Row],[Kokonaiskävijämäärä]]*Table_1[[#This Row],[Tapaamis-kerrat /osallistuja]])</f>
        <v>0</v>
      </c>
      <c r="AA243" s="390" t="s">
        <v>54</v>
      </c>
      <c r="AB243" s="396"/>
      <c r="AC243" s="397"/>
      <c r="AD243" s="398" t="s">
        <v>54</v>
      </c>
      <c r="AE243" s="399" t="s">
        <v>54</v>
      </c>
      <c r="AF243" s="400" t="s">
        <v>54</v>
      </c>
      <c r="AG243" s="400" t="s">
        <v>54</v>
      </c>
      <c r="AH243" s="401" t="s">
        <v>53</v>
      </c>
      <c r="AI243" s="402" t="s">
        <v>54</v>
      </c>
      <c r="AJ243" s="402" t="s">
        <v>54</v>
      </c>
      <c r="AK243" s="402" t="s">
        <v>54</v>
      </c>
      <c r="AL243" s="403" t="s">
        <v>54</v>
      </c>
      <c r="AM243" s="404" t="s">
        <v>54</v>
      </c>
    </row>
    <row r="244" spans="1:39" ht="15.75" customHeight="1" x14ac:dyDescent="0.3">
      <c r="A244" s="382"/>
      <c r="B244" s="383"/>
      <c r="C244" s="384" t="s">
        <v>40</v>
      </c>
      <c r="D244" s="385" t="str">
        <f>IF(Table_1[[#This Row],[SISÄLLÖN NIMI]]="","",1)</f>
        <v/>
      </c>
      <c r="E244" s="386"/>
      <c r="F244" s="386"/>
      <c r="G244" s="384" t="s">
        <v>54</v>
      </c>
      <c r="H244" s="387" t="s">
        <v>54</v>
      </c>
      <c r="I244" s="388" t="s">
        <v>54</v>
      </c>
      <c r="J244" s="389" t="s">
        <v>44</v>
      </c>
      <c r="K244" s="387" t="s">
        <v>54</v>
      </c>
      <c r="L244" s="390" t="s">
        <v>54</v>
      </c>
      <c r="M244" s="383"/>
      <c r="N244" s="391" t="s">
        <v>54</v>
      </c>
      <c r="O244" s="392"/>
      <c r="P244" s="383"/>
      <c r="Q244" s="383"/>
      <c r="R244" s="393"/>
      <c r="S244" s="417">
        <f>IF(Table_1[[#This Row],[Kesto (min) /tapaaminen]]&lt;1,0,(Table_1[[#This Row],[Sisältöjen määrä 
]]*Table_1[[#This Row],[Kesto (min) /tapaaminen]]*Table_1[[#This Row],[Tapaamis-kerrat /osallistuja]]))</f>
        <v>0</v>
      </c>
      <c r="T244" s="394" t="str">
        <f>IF(Table_1[[#This Row],[SISÄLLÖN NIMI]]="","",IF(Table_1[[#This Row],[Toteutuminen]]="Ei osallistujia",0,IF(Table_1[[#This Row],[Toteutuminen]]="Peruttu",0,1)))</f>
        <v/>
      </c>
      <c r="U244" s="395"/>
      <c r="V244" s="385"/>
      <c r="W244" s="413">
        <f>Table_1[[#This Row],[Kävijämäärä a) lapset]]+Table_1[[#This Row],[Kävijämäärä b) aikuiset]]</f>
        <v>0</v>
      </c>
      <c r="X244" s="413">
        <f>IF(Table_1[[#This Row],[Kokonaiskävijämäärä]]&lt;1,0,Table_1[[#This Row],[Kävijämäärä a) lapset]]*Table_1[[#This Row],[Tapaamis-kerrat /osallistuja]])</f>
        <v>0</v>
      </c>
      <c r="Y244" s="413">
        <f>IF(Table_1[[#This Row],[Kokonaiskävijämäärä]]&lt;1,0,Table_1[[#This Row],[Kävijämäärä b) aikuiset]]*Table_1[[#This Row],[Tapaamis-kerrat /osallistuja]])</f>
        <v>0</v>
      </c>
      <c r="Z244" s="413">
        <f>IF(Table_1[[#This Row],[Kokonaiskävijämäärä]]&lt;1,0,Table_1[[#This Row],[Kokonaiskävijämäärä]]*Table_1[[#This Row],[Tapaamis-kerrat /osallistuja]])</f>
        <v>0</v>
      </c>
      <c r="AA244" s="390" t="s">
        <v>54</v>
      </c>
      <c r="AB244" s="396"/>
      <c r="AC244" s="397"/>
      <c r="AD244" s="398" t="s">
        <v>54</v>
      </c>
      <c r="AE244" s="399" t="s">
        <v>54</v>
      </c>
      <c r="AF244" s="400" t="s">
        <v>54</v>
      </c>
      <c r="AG244" s="400" t="s">
        <v>54</v>
      </c>
      <c r="AH244" s="401" t="s">
        <v>53</v>
      </c>
      <c r="AI244" s="402" t="s">
        <v>54</v>
      </c>
      <c r="AJ244" s="402" t="s">
        <v>54</v>
      </c>
      <c r="AK244" s="402" t="s">
        <v>54</v>
      </c>
      <c r="AL244" s="403" t="s">
        <v>54</v>
      </c>
      <c r="AM244" s="404" t="s">
        <v>54</v>
      </c>
    </row>
    <row r="245" spans="1:39" ht="15.75" customHeight="1" x14ac:dyDescent="0.3">
      <c r="A245" s="382"/>
      <c r="B245" s="383"/>
      <c r="C245" s="384" t="s">
        <v>40</v>
      </c>
      <c r="D245" s="385" t="str">
        <f>IF(Table_1[[#This Row],[SISÄLLÖN NIMI]]="","",1)</f>
        <v/>
      </c>
      <c r="E245" s="386"/>
      <c r="F245" s="386"/>
      <c r="G245" s="384" t="s">
        <v>54</v>
      </c>
      <c r="H245" s="387" t="s">
        <v>54</v>
      </c>
      <c r="I245" s="388" t="s">
        <v>54</v>
      </c>
      <c r="J245" s="389" t="s">
        <v>44</v>
      </c>
      <c r="K245" s="387" t="s">
        <v>54</v>
      </c>
      <c r="L245" s="390" t="s">
        <v>54</v>
      </c>
      <c r="M245" s="383"/>
      <c r="N245" s="391" t="s">
        <v>54</v>
      </c>
      <c r="O245" s="392"/>
      <c r="P245" s="383"/>
      <c r="Q245" s="383"/>
      <c r="R245" s="393"/>
      <c r="S245" s="417">
        <f>IF(Table_1[[#This Row],[Kesto (min) /tapaaminen]]&lt;1,0,(Table_1[[#This Row],[Sisältöjen määrä 
]]*Table_1[[#This Row],[Kesto (min) /tapaaminen]]*Table_1[[#This Row],[Tapaamis-kerrat /osallistuja]]))</f>
        <v>0</v>
      </c>
      <c r="T245" s="394" t="str">
        <f>IF(Table_1[[#This Row],[SISÄLLÖN NIMI]]="","",IF(Table_1[[#This Row],[Toteutuminen]]="Ei osallistujia",0,IF(Table_1[[#This Row],[Toteutuminen]]="Peruttu",0,1)))</f>
        <v/>
      </c>
      <c r="U245" s="395"/>
      <c r="V245" s="385"/>
      <c r="W245" s="413">
        <f>Table_1[[#This Row],[Kävijämäärä a) lapset]]+Table_1[[#This Row],[Kävijämäärä b) aikuiset]]</f>
        <v>0</v>
      </c>
      <c r="X245" s="413">
        <f>IF(Table_1[[#This Row],[Kokonaiskävijämäärä]]&lt;1,0,Table_1[[#This Row],[Kävijämäärä a) lapset]]*Table_1[[#This Row],[Tapaamis-kerrat /osallistuja]])</f>
        <v>0</v>
      </c>
      <c r="Y245" s="413">
        <f>IF(Table_1[[#This Row],[Kokonaiskävijämäärä]]&lt;1,0,Table_1[[#This Row],[Kävijämäärä b) aikuiset]]*Table_1[[#This Row],[Tapaamis-kerrat /osallistuja]])</f>
        <v>0</v>
      </c>
      <c r="Z245" s="413">
        <f>IF(Table_1[[#This Row],[Kokonaiskävijämäärä]]&lt;1,0,Table_1[[#This Row],[Kokonaiskävijämäärä]]*Table_1[[#This Row],[Tapaamis-kerrat /osallistuja]])</f>
        <v>0</v>
      </c>
      <c r="AA245" s="390" t="s">
        <v>54</v>
      </c>
      <c r="AB245" s="396"/>
      <c r="AC245" s="397"/>
      <c r="AD245" s="398" t="s">
        <v>54</v>
      </c>
      <c r="AE245" s="399" t="s">
        <v>54</v>
      </c>
      <c r="AF245" s="400" t="s">
        <v>54</v>
      </c>
      <c r="AG245" s="400" t="s">
        <v>54</v>
      </c>
      <c r="AH245" s="401" t="s">
        <v>53</v>
      </c>
      <c r="AI245" s="402" t="s">
        <v>54</v>
      </c>
      <c r="AJ245" s="402" t="s">
        <v>54</v>
      </c>
      <c r="AK245" s="402" t="s">
        <v>54</v>
      </c>
      <c r="AL245" s="403" t="s">
        <v>54</v>
      </c>
      <c r="AM245" s="404" t="s">
        <v>54</v>
      </c>
    </row>
    <row r="246" spans="1:39" ht="15.75" customHeight="1" x14ac:dyDescent="0.3">
      <c r="A246" s="382"/>
      <c r="B246" s="383"/>
      <c r="C246" s="384" t="s">
        <v>40</v>
      </c>
      <c r="D246" s="385" t="str">
        <f>IF(Table_1[[#This Row],[SISÄLLÖN NIMI]]="","",1)</f>
        <v/>
      </c>
      <c r="E246" s="386"/>
      <c r="F246" s="386"/>
      <c r="G246" s="384" t="s">
        <v>54</v>
      </c>
      <c r="H246" s="387" t="s">
        <v>54</v>
      </c>
      <c r="I246" s="388" t="s">
        <v>54</v>
      </c>
      <c r="J246" s="389" t="s">
        <v>44</v>
      </c>
      <c r="K246" s="387" t="s">
        <v>54</v>
      </c>
      <c r="L246" s="390" t="s">
        <v>54</v>
      </c>
      <c r="M246" s="383"/>
      <c r="N246" s="391" t="s">
        <v>54</v>
      </c>
      <c r="O246" s="392"/>
      <c r="P246" s="383"/>
      <c r="Q246" s="383"/>
      <c r="R246" s="393"/>
      <c r="S246" s="417">
        <f>IF(Table_1[[#This Row],[Kesto (min) /tapaaminen]]&lt;1,0,(Table_1[[#This Row],[Sisältöjen määrä 
]]*Table_1[[#This Row],[Kesto (min) /tapaaminen]]*Table_1[[#This Row],[Tapaamis-kerrat /osallistuja]]))</f>
        <v>0</v>
      </c>
      <c r="T246" s="394" t="str">
        <f>IF(Table_1[[#This Row],[SISÄLLÖN NIMI]]="","",IF(Table_1[[#This Row],[Toteutuminen]]="Ei osallistujia",0,IF(Table_1[[#This Row],[Toteutuminen]]="Peruttu",0,1)))</f>
        <v/>
      </c>
      <c r="U246" s="395"/>
      <c r="V246" s="385"/>
      <c r="W246" s="413">
        <f>Table_1[[#This Row],[Kävijämäärä a) lapset]]+Table_1[[#This Row],[Kävijämäärä b) aikuiset]]</f>
        <v>0</v>
      </c>
      <c r="X246" s="413">
        <f>IF(Table_1[[#This Row],[Kokonaiskävijämäärä]]&lt;1,0,Table_1[[#This Row],[Kävijämäärä a) lapset]]*Table_1[[#This Row],[Tapaamis-kerrat /osallistuja]])</f>
        <v>0</v>
      </c>
      <c r="Y246" s="413">
        <f>IF(Table_1[[#This Row],[Kokonaiskävijämäärä]]&lt;1,0,Table_1[[#This Row],[Kävijämäärä b) aikuiset]]*Table_1[[#This Row],[Tapaamis-kerrat /osallistuja]])</f>
        <v>0</v>
      </c>
      <c r="Z246" s="413">
        <f>IF(Table_1[[#This Row],[Kokonaiskävijämäärä]]&lt;1,0,Table_1[[#This Row],[Kokonaiskävijämäärä]]*Table_1[[#This Row],[Tapaamis-kerrat /osallistuja]])</f>
        <v>0</v>
      </c>
      <c r="AA246" s="390" t="s">
        <v>54</v>
      </c>
      <c r="AB246" s="396"/>
      <c r="AC246" s="397"/>
      <c r="AD246" s="398" t="s">
        <v>54</v>
      </c>
      <c r="AE246" s="399" t="s">
        <v>54</v>
      </c>
      <c r="AF246" s="400" t="s">
        <v>54</v>
      </c>
      <c r="AG246" s="400" t="s">
        <v>54</v>
      </c>
      <c r="AH246" s="401" t="s">
        <v>53</v>
      </c>
      <c r="AI246" s="402" t="s">
        <v>54</v>
      </c>
      <c r="AJ246" s="402" t="s">
        <v>54</v>
      </c>
      <c r="AK246" s="402" t="s">
        <v>54</v>
      </c>
      <c r="AL246" s="403" t="s">
        <v>54</v>
      </c>
      <c r="AM246" s="404" t="s">
        <v>54</v>
      </c>
    </row>
    <row r="247" spans="1:39" ht="15.75" customHeight="1" x14ac:dyDescent="0.3">
      <c r="A247" s="382"/>
      <c r="B247" s="383"/>
      <c r="C247" s="384" t="s">
        <v>40</v>
      </c>
      <c r="D247" s="385" t="str">
        <f>IF(Table_1[[#This Row],[SISÄLLÖN NIMI]]="","",1)</f>
        <v/>
      </c>
      <c r="E247" s="386"/>
      <c r="F247" s="386"/>
      <c r="G247" s="384" t="s">
        <v>54</v>
      </c>
      <c r="H247" s="387" t="s">
        <v>54</v>
      </c>
      <c r="I247" s="388" t="s">
        <v>54</v>
      </c>
      <c r="J247" s="389" t="s">
        <v>44</v>
      </c>
      <c r="K247" s="387" t="s">
        <v>54</v>
      </c>
      <c r="L247" s="390" t="s">
        <v>54</v>
      </c>
      <c r="M247" s="383"/>
      <c r="N247" s="391" t="s">
        <v>54</v>
      </c>
      <c r="O247" s="392"/>
      <c r="P247" s="383"/>
      <c r="Q247" s="383"/>
      <c r="R247" s="393"/>
      <c r="S247" s="417">
        <f>IF(Table_1[[#This Row],[Kesto (min) /tapaaminen]]&lt;1,0,(Table_1[[#This Row],[Sisältöjen määrä 
]]*Table_1[[#This Row],[Kesto (min) /tapaaminen]]*Table_1[[#This Row],[Tapaamis-kerrat /osallistuja]]))</f>
        <v>0</v>
      </c>
      <c r="T247" s="394" t="str">
        <f>IF(Table_1[[#This Row],[SISÄLLÖN NIMI]]="","",IF(Table_1[[#This Row],[Toteutuminen]]="Ei osallistujia",0,IF(Table_1[[#This Row],[Toteutuminen]]="Peruttu",0,1)))</f>
        <v/>
      </c>
      <c r="U247" s="395"/>
      <c r="V247" s="385"/>
      <c r="W247" s="413">
        <f>Table_1[[#This Row],[Kävijämäärä a) lapset]]+Table_1[[#This Row],[Kävijämäärä b) aikuiset]]</f>
        <v>0</v>
      </c>
      <c r="X247" s="413">
        <f>IF(Table_1[[#This Row],[Kokonaiskävijämäärä]]&lt;1,0,Table_1[[#This Row],[Kävijämäärä a) lapset]]*Table_1[[#This Row],[Tapaamis-kerrat /osallistuja]])</f>
        <v>0</v>
      </c>
      <c r="Y247" s="413">
        <f>IF(Table_1[[#This Row],[Kokonaiskävijämäärä]]&lt;1,0,Table_1[[#This Row],[Kävijämäärä b) aikuiset]]*Table_1[[#This Row],[Tapaamis-kerrat /osallistuja]])</f>
        <v>0</v>
      </c>
      <c r="Z247" s="413">
        <f>IF(Table_1[[#This Row],[Kokonaiskävijämäärä]]&lt;1,0,Table_1[[#This Row],[Kokonaiskävijämäärä]]*Table_1[[#This Row],[Tapaamis-kerrat /osallistuja]])</f>
        <v>0</v>
      </c>
      <c r="AA247" s="390" t="s">
        <v>54</v>
      </c>
      <c r="AB247" s="396"/>
      <c r="AC247" s="397"/>
      <c r="AD247" s="398" t="s">
        <v>54</v>
      </c>
      <c r="AE247" s="399" t="s">
        <v>54</v>
      </c>
      <c r="AF247" s="400" t="s">
        <v>54</v>
      </c>
      <c r="AG247" s="400" t="s">
        <v>54</v>
      </c>
      <c r="AH247" s="401" t="s">
        <v>53</v>
      </c>
      <c r="AI247" s="402" t="s">
        <v>54</v>
      </c>
      <c r="AJ247" s="402" t="s">
        <v>54</v>
      </c>
      <c r="AK247" s="402" t="s">
        <v>54</v>
      </c>
      <c r="AL247" s="403" t="s">
        <v>54</v>
      </c>
      <c r="AM247" s="404" t="s">
        <v>54</v>
      </c>
    </row>
    <row r="248" spans="1:39" ht="15.75" customHeight="1" x14ac:dyDescent="0.3">
      <c r="A248" s="382"/>
      <c r="B248" s="383"/>
      <c r="C248" s="384" t="s">
        <v>40</v>
      </c>
      <c r="D248" s="385" t="str">
        <f>IF(Table_1[[#This Row],[SISÄLLÖN NIMI]]="","",1)</f>
        <v/>
      </c>
      <c r="E248" s="386"/>
      <c r="F248" s="386"/>
      <c r="G248" s="384" t="s">
        <v>54</v>
      </c>
      <c r="H248" s="387" t="s">
        <v>54</v>
      </c>
      <c r="I248" s="388" t="s">
        <v>54</v>
      </c>
      <c r="J248" s="389" t="s">
        <v>44</v>
      </c>
      <c r="K248" s="387" t="s">
        <v>54</v>
      </c>
      <c r="L248" s="390" t="s">
        <v>54</v>
      </c>
      <c r="M248" s="383"/>
      <c r="N248" s="391" t="s">
        <v>54</v>
      </c>
      <c r="O248" s="392"/>
      <c r="P248" s="383"/>
      <c r="Q248" s="383"/>
      <c r="R248" s="393"/>
      <c r="S248" s="417">
        <f>IF(Table_1[[#This Row],[Kesto (min) /tapaaminen]]&lt;1,0,(Table_1[[#This Row],[Sisältöjen määrä 
]]*Table_1[[#This Row],[Kesto (min) /tapaaminen]]*Table_1[[#This Row],[Tapaamis-kerrat /osallistuja]]))</f>
        <v>0</v>
      </c>
      <c r="T248" s="394" t="str">
        <f>IF(Table_1[[#This Row],[SISÄLLÖN NIMI]]="","",IF(Table_1[[#This Row],[Toteutuminen]]="Ei osallistujia",0,IF(Table_1[[#This Row],[Toteutuminen]]="Peruttu",0,1)))</f>
        <v/>
      </c>
      <c r="U248" s="395"/>
      <c r="V248" s="385"/>
      <c r="W248" s="413">
        <f>Table_1[[#This Row],[Kävijämäärä a) lapset]]+Table_1[[#This Row],[Kävijämäärä b) aikuiset]]</f>
        <v>0</v>
      </c>
      <c r="X248" s="413">
        <f>IF(Table_1[[#This Row],[Kokonaiskävijämäärä]]&lt;1,0,Table_1[[#This Row],[Kävijämäärä a) lapset]]*Table_1[[#This Row],[Tapaamis-kerrat /osallistuja]])</f>
        <v>0</v>
      </c>
      <c r="Y248" s="413">
        <f>IF(Table_1[[#This Row],[Kokonaiskävijämäärä]]&lt;1,0,Table_1[[#This Row],[Kävijämäärä b) aikuiset]]*Table_1[[#This Row],[Tapaamis-kerrat /osallistuja]])</f>
        <v>0</v>
      </c>
      <c r="Z248" s="413">
        <f>IF(Table_1[[#This Row],[Kokonaiskävijämäärä]]&lt;1,0,Table_1[[#This Row],[Kokonaiskävijämäärä]]*Table_1[[#This Row],[Tapaamis-kerrat /osallistuja]])</f>
        <v>0</v>
      </c>
      <c r="AA248" s="390" t="s">
        <v>54</v>
      </c>
      <c r="AB248" s="396"/>
      <c r="AC248" s="397"/>
      <c r="AD248" s="398" t="s">
        <v>54</v>
      </c>
      <c r="AE248" s="399" t="s">
        <v>54</v>
      </c>
      <c r="AF248" s="400" t="s">
        <v>54</v>
      </c>
      <c r="AG248" s="400" t="s">
        <v>54</v>
      </c>
      <c r="AH248" s="401" t="s">
        <v>53</v>
      </c>
      <c r="AI248" s="402" t="s">
        <v>54</v>
      </c>
      <c r="AJ248" s="402" t="s">
        <v>54</v>
      </c>
      <c r="AK248" s="402" t="s">
        <v>54</v>
      </c>
      <c r="AL248" s="403" t="s">
        <v>54</v>
      </c>
      <c r="AM248" s="404" t="s">
        <v>54</v>
      </c>
    </row>
    <row r="249" spans="1:39" ht="15.75" customHeight="1" x14ac:dyDescent="0.3">
      <c r="A249" s="382"/>
      <c r="B249" s="383"/>
      <c r="C249" s="384" t="s">
        <v>40</v>
      </c>
      <c r="D249" s="385" t="str">
        <f>IF(Table_1[[#This Row],[SISÄLLÖN NIMI]]="","",1)</f>
        <v/>
      </c>
      <c r="E249" s="386"/>
      <c r="F249" s="386"/>
      <c r="G249" s="384" t="s">
        <v>54</v>
      </c>
      <c r="H249" s="387" t="s">
        <v>54</v>
      </c>
      <c r="I249" s="388" t="s">
        <v>54</v>
      </c>
      <c r="J249" s="389" t="s">
        <v>44</v>
      </c>
      <c r="K249" s="387" t="s">
        <v>54</v>
      </c>
      <c r="L249" s="390" t="s">
        <v>54</v>
      </c>
      <c r="M249" s="383"/>
      <c r="N249" s="391" t="s">
        <v>54</v>
      </c>
      <c r="O249" s="392"/>
      <c r="P249" s="383"/>
      <c r="Q249" s="383"/>
      <c r="R249" s="393"/>
      <c r="S249" s="417">
        <f>IF(Table_1[[#This Row],[Kesto (min) /tapaaminen]]&lt;1,0,(Table_1[[#This Row],[Sisältöjen määrä 
]]*Table_1[[#This Row],[Kesto (min) /tapaaminen]]*Table_1[[#This Row],[Tapaamis-kerrat /osallistuja]]))</f>
        <v>0</v>
      </c>
      <c r="T249" s="394" t="str">
        <f>IF(Table_1[[#This Row],[SISÄLLÖN NIMI]]="","",IF(Table_1[[#This Row],[Toteutuminen]]="Ei osallistujia",0,IF(Table_1[[#This Row],[Toteutuminen]]="Peruttu",0,1)))</f>
        <v/>
      </c>
      <c r="U249" s="395"/>
      <c r="V249" s="385"/>
      <c r="W249" s="413">
        <f>Table_1[[#This Row],[Kävijämäärä a) lapset]]+Table_1[[#This Row],[Kävijämäärä b) aikuiset]]</f>
        <v>0</v>
      </c>
      <c r="X249" s="413">
        <f>IF(Table_1[[#This Row],[Kokonaiskävijämäärä]]&lt;1,0,Table_1[[#This Row],[Kävijämäärä a) lapset]]*Table_1[[#This Row],[Tapaamis-kerrat /osallistuja]])</f>
        <v>0</v>
      </c>
      <c r="Y249" s="413">
        <f>IF(Table_1[[#This Row],[Kokonaiskävijämäärä]]&lt;1,0,Table_1[[#This Row],[Kävijämäärä b) aikuiset]]*Table_1[[#This Row],[Tapaamis-kerrat /osallistuja]])</f>
        <v>0</v>
      </c>
      <c r="Z249" s="413">
        <f>IF(Table_1[[#This Row],[Kokonaiskävijämäärä]]&lt;1,0,Table_1[[#This Row],[Kokonaiskävijämäärä]]*Table_1[[#This Row],[Tapaamis-kerrat /osallistuja]])</f>
        <v>0</v>
      </c>
      <c r="AA249" s="390" t="s">
        <v>54</v>
      </c>
      <c r="AB249" s="396"/>
      <c r="AC249" s="397"/>
      <c r="AD249" s="398" t="s">
        <v>54</v>
      </c>
      <c r="AE249" s="399" t="s">
        <v>54</v>
      </c>
      <c r="AF249" s="400" t="s">
        <v>54</v>
      </c>
      <c r="AG249" s="400" t="s">
        <v>54</v>
      </c>
      <c r="AH249" s="401" t="s">
        <v>53</v>
      </c>
      <c r="AI249" s="402" t="s">
        <v>54</v>
      </c>
      <c r="AJ249" s="402" t="s">
        <v>54</v>
      </c>
      <c r="AK249" s="402" t="s">
        <v>54</v>
      </c>
      <c r="AL249" s="403" t="s">
        <v>54</v>
      </c>
      <c r="AM249" s="404" t="s">
        <v>54</v>
      </c>
    </row>
    <row r="250" spans="1:39" ht="15.75" customHeight="1" x14ac:dyDescent="0.3">
      <c r="A250" s="382"/>
      <c r="B250" s="383"/>
      <c r="C250" s="384" t="s">
        <v>40</v>
      </c>
      <c r="D250" s="385" t="str">
        <f>IF(Table_1[[#This Row],[SISÄLLÖN NIMI]]="","",1)</f>
        <v/>
      </c>
      <c r="E250" s="386"/>
      <c r="F250" s="386"/>
      <c r="G250" s="384" t="s">
        <v>54</v>
      </c>
      <c r="H250" s="387" t="s">
        <v>54</v>
      </c>
      <c r="I250" s="388" t="s">
        <v>54</v>
      </c>
      <c r="J250" s="389" t="s">
        <v>44</v>
      </c>
      <c r="K250" s="387" t="s">
        <v>54</v>
      </c>
      <c r="L250" s="390" t="s">
        <v>54</v>
      </c>
      <c r="M250" s="383"/>
      <c r="N250" s="391" t="s">
        <v>54</v>
      </c>
      <c r="O250" s="392"/>
      <c r="P250" s="383"/>
      <c r="Q250" s="383"/>
      <c r="R250" s="393"/>
      <c r="S250" s="417">
        <f>IF(Table_1[[#This Row],[Kesto (min) /tapaaminen]]&lt;1,0,(Table_1[[#This Row],[Sisältöjen määrä 
]]*Table_1[[#This Row],[Kesto (min) /tapaaminen]]*Table_1[[#This Row],[Tapaamis-kerrat /osallistuja]]))</f>
        <v>0</v>
      </c>
      <c r="T250" s="394" t="str">
        <f>IF(Table_1[[#This Row],[SISÄLLÖN NIMI]]="","",IF(Table_1[[#This Row],[Toteutuminen]]="Ei osallistujia",0,IF(Table_1[[#This Row],[Toteutuminen]]="Peruttu",0,1)))</f>
        <v/>
      </c>
      <c r="U250" s="395"/>
      <c r="V250" s="385"/>
      <c r="W250" s="413">
        <f>Table_1[[#This Row],[Kävijämäärä a) lapset]]+Table_1[[#This Row],[Kävijämäärä b) aikuiset]]</f>
        <v>0</v>
      </c>
      <c r="X250" s="413">
        <f>IF(Table_1[[#This Row],[Kokonaiskävijämäärä]]&lt;1,0,Table_1[[#This Row],[Kävijämäärä a) lapset]]*Table_1[[#This Row],[Tapaamis-kerrat /osallistuja]])</f>
        <v>0</v>
      </c>
      <c r="Y250" s="413">
        <f>IF(Table_1[[#This Row],[Kokonaiskävijämäärä]]&lt;1,0,Table_1[[#This Row],[Kävijämäärä b) aikuiset]]*Table_1[[#This Row],[Tapaamis-kerrat /osallistuja]])</f>
        <v>0</v>
      </c>
      <c r="Z250" s="413">
        <f>IF(Table_1[[#This Row],[Kokonaiskävijämäärä]]&lt;1,0,Table_1[[#This Row],[Kokonaiskävijämäärä]]*Table_1[[#This Row],[Tapaamis-kerrat /osallistuja]])</f>
        <v>0</v>
      </c>
      <c r="AA250" s="390" t="s">
        <v>54</v>
      </c>
      <c r="AB250" s="396"/>
      <c r="AC250" s="397"/>
      <c r="AD250" s="398" t="s">
        <v>54</v>
      </c>
      <c r="AE250" s="399" t="s">
        <v>54</v>
      </c>
      <c r="AF250" s="400" t="s">
        <v>54</v>
      </c>
      <c r="AG250" s="400" t="s">
        <v>54</v>
      </c>
      <c r="AH250" s="401" t="s">
        <v>53</v>
      </c>
      <c r="AI250" s="402" t="s">
        <v>54</v>
      </c>
      <c r="AJ250" s="402" t="s">
        <v>54</v>
      </c>
      <c r="AK250" s="402" t="s">
        <v>54</v>
      </c>
      <c r="AL250" s="403" t="s">
        <v>54</v>
      </c>
      <c r="AM250" s="404" t="s">
        <v>54</v>
      </c>
    </row>
    <row r="251" spans="1:39" ht="15.75" customHeight="1" x14ac:dyDescent="0.3">
      <c r="A251" s="382"/>
      <c r="B251" s="383"/>
      <c r="C251" s="384" t="s">
        <v>40</v>
      </c>
      <c r="D251" s="385" t="str">
        <f>IF(Table_1[[#This Row],[SISÄLLÖN NIMI]]="","",1)</f>
        <v/>
      </c>
      <c r="E251" s="386"/>
      <c r="F251" s="386"/>
      <c r="G251" s="384" t="s">
        <v>54</v>
      </c>
      <c r="H251" s="387" t="s">
        <v>54</v>
      </c>
      <c r="I251" s="388" t="s">
        <v>54</v>
      </c>
      <c r="J251" s="389" t="s">
        <v>44</v>
      </c>
      <c r="K251" s="387" t="s">
        <v>54</v>
      </c>
      <c r="L251" s="390" t="s">
        <v>54</v>
      </c>
      <c r="M251" s="383"/>
      <c r="N251" s="391" t="s">
        <v>54</v>
      </c>
      <c r="O251" s="392"/>
      <c r="P251" s="383"/>
      <c r="Q251" s="383"/>
      <c r="R251" s="393"/>
      <c r="S251" s="417">
        <f>IF(Table_1[[#This Row],[Kesto (min) /tapaaminen]]&lt;1,0,(Table_1[[#This Row],[Sisältöjen määrä 
]]*Table_1[[#This Row],[Kesto (min) /tapaaminen]]*Table_1[[#This Row],[Tapaamis-kerrat /osallistuja]]))</f>
        <v>0</v>
      </c>
      <c r="T251" s="394" t="str">
        <f>IF(Table_1[[#This Row],[SISÄLLÖN NIMI]]="","",IF(Table_1[[#This Row],[Toteutuminen]]="Ei osallistujia",0,IF(Table_1[[#This Row],[Toteutuminen]]="Peruttu",0,1)))</f>
        <v/>
      </c>
      <c r="U251" s="395"/>
      <c r="V251" s="385"/>
      <c r="W251" s="413">
        <f>Table_1[[#This Row],[Kävijämäärä a) lapset]]+Table_1[[#This Row],[Kävijämäärä b) aikuiset]]</f>
        <v>0</v>
      </c>
      <c r="X251" s="413">
        <f>IF(Table_1[[#This Row],[Kokonaiskävijämäärä]]&lt;1,0,Table_1[[#This Row],[Kävijämäärä a) lapset]]*Table_1[[#This Row],[Tapaamis-kerrat /osallistuja]])</f>
        <v>0</v>
      </c>
      <c r="Y251" s="413">
        <f>IF(Table_1[[#This Row],[Kokonaiskävijämäärä]]&lt;1,0,Table_1[[#This Row],[Kävijämäärä b) aikuiset]]*Table_1[[#This Row],[Tapaamis-kerrat /osallistuja]])</f>
        <v>0</v>
      </c>
      <c r="Z251" s="413">
        <f>IF(Table_1[[#This Row],[Kokonaiskävijämäärä]]&lt;1,0,Table_1[[#This Row],[Kokonaiskävijämäärä]]*Table_1[[#This Row],[Tapaamis-kerrat /osallistuja]])</f>
        <v>0</v>
      </c>
      <c r="AA251" s="390" t="s">
        <v>54</v>
      </c>
      <c r="AB251" s="396"/>
      <c r="AC251" s="397"/>
      <c r="AD251" s="398" t="s">
        <v>54</v>
      </c>
      <c r="AE251" s="399" t="s">
        <v>54</v>
      </c>
      <c r="AF251" s="400" t="s">
        <v>54</v>
      </c>
      <c r="AG251" s="400" t="s">
        <v>54</v>
      </c>
      <c r="AH251" s="401" t="s">
        <v>53</v>
      </c>
      <c r="AI251" s="402" t="s">
        <v>54</v>
      </c>
      <c r="AJ251" s="402" t="s">
        <v>54</v>
      </c>
      <c r="AK251" s="402" t="s">
        <v>54</v>
      </c>
      <c r="AL251" s="403" t="s">
        <v>54</v>
      </c>
      <c r="AM251" s="404" t="s">
        <v>54</v>
      </c>
    </row>
    <row r="252" spans="1:39" ht="15.75" customHeight="1" x14ac:dyDescent="0.3">
      <c r="A252" s="382"/>
      <c r="B252" s="383"/>
      <c r="C252" s="384" t="s">
        <v>40</v>
      </c>
      <c r="D252" s="385" t="str">
        <f>IF(Table_1[[#This Row],[SISÄLLÖN NIMI]]="","",1)</f>
        <v/>
      </c>
      <c r="E252" s="386"/>
      <c r="F252" s="386"/>
      <c r="G252" s="384" t="s">
        <v>54</v>
      </c>
      <c r="H252" s="387" t="s">
        <v>54</v>
      </c>
      <c r="I252" s="388" t="s">
        <v>54</v>
      </c>
      <c r="J252" s="389" t="s">
        <v>44</v>
      </c>
      <c r="K252" s="387" t="s">
        <v>54</v>
      </c>
      <c r="L252" s="390" t="s">
        <v>54</v>
      </c>
      <c r="M252" s="383"/>
      <c r="N252" s="391" t="s">
        <v>54</v>
      </c>
      <c r="O252" s="392"/>
      <c r="P252" s="383"/>
      <c r="Q252" s="383"/>
      <c r="R252" s="393"/>
      <c r="S252" s="417">
        <f>IF(Table_1[[#This Row],[Kesto (min) /tapaaminen]]&lt;1,0,(Table_1[[#This Row],[Sisältöjen määrä 
]]*Table_1[[#This Row],[Kesto (min) /tapaaminen]]*Table_1[[#This Row],[Tapaamis-kerrat /osallistuja]]))</f>
        <v>0</v>
      </c>
      <c r="T252" s="394" t="str">
        <f>IF(Table_1[[#This Row],[SISÄLLÖN NIMI]]="","",IF(Table_1[[#This Row],[Toteutuminen]]="Ei osallistujia",0,IF(Table_1[[#This Row],[Toteutuminen]]="Peruttu",0,1)))</f>
        <v/>
      </c>
      <c r="U252" s="395"/>
      <c r="V252" s="385"/>
      <c r="W252" s="413">
        <f>Table_1[[#This Row],[Kävijämäärä a) lapset]]+Table_1[[#This Row],[Kävijämäärä b) aikuiset]]</f>
        <v>0</v>
      </c>
      <c r="X252" s="413">
        <f>IF(Table_1[[#This Row],[Kokonaiskävijämäärä]]&lt;1,0,Table_1[[#This Row],[Kävijämäärä a) lapset]]*Table_1[[#This Row],[Tapaamis-kerrat /osallistuja]])</f>
        <v>0</v>
      </c>
      <c r="Y252" s="413">
        <f>IF(Table_1[[#This Row],[Kokonaiskävijämäärä]]&lt;1,0,Table_1[[#This Row],[Kävijämäärä b) aikuiset]]*Table_1[[#This Row],[Tapaamis-kerrat /osallistuja]])</f>
        <v>0</v>
      </c>
      <c r="Z252" s="413">
        <f>IF(Table_1[[#This Row],[Kokonaiskävijämäärä]]&lt;1,0,Table_1[[#This Row],[Kokonaiskävijämäärä]]*Table_1[[#This Row],[Tapaamis-kerrat /osallistuja]])</f>
        <v>0</v>
      </c>
      <c r="AA252" s="390" t="s">
        <v>54</v>
      </c>
      <c r="AB252" s="396"/>
      <c r="AC252" s="397"/>
      <c r="AD252" s="398" t="s">
        <v>54</v>
      </c>
      <c r="AE252" s="399" t="s">
        <v>54</v>
      </c>
      <c r="AF252" s="400" t="s">
        <v>54</v>
      </c>
      <c r="AG252" s="400" t="s">
        <v>54</v>
      </c>
      <c r="AH252" s="401" t="s">
        <v>53</v>
      </c>
      <c r="AI252" s="402" t="s">
        <v>54</v>
      </c>
      <c r="AJ252" s="402" t="s">
        <v>54</v>
      </c>
      <c r="AK252" s="402" t="s">
        <v>54</v>
      </c>
      <c r="AL252" s="403" t="s">
        <v>54</v>
      </c>
      <c r="AM252" s="404" t="s">
        <v>54</v>
      </c>
    </row>
    <row r="253" spans="1:39" ht="15.75" customHeight="1" x14ac:dyDescent="0.3">
      <c r="A253" s="382"/>
      <c r="B253" s="383"/>
      <c r="C253" s="384" t="s">
        <v>40</v>
      </c>
      <c r="D253" s="385" t="str">
        <f>IF(Table_1[[#This Row],[SISÄLLÖN NIMI]]="","",1)</f>
        <v/>
      </c>
      <c r="E253" s="386"/>
      <c r="F253" s="386"/>
      <c r="G253" s="384" t="s">
        <v>54</v>
      </c>
      <c r="H253" s="387" t="s">
        <v>54</v>
      </c>
      <c r="I253" s="388" t="s">
        <v>54</v>
      </c>
      <c r="J253" s="389" t="s">
        <v>44</v>
      </c>
      <c r="K253" s="387" t="s">
        <v>54</v>
      </c>
      <c r="L253" s="390" t="s">
        <v>54</v>
      </c>
      <c r="M253" s="383"/>
      <c r="N253" s="391" t="s">
        <v>54</v>
      </c>
      <c r="O253" s="392"/>
      <c r="P253" s="383"/>
      <c r="Q253" s="383"/>
      <c r="R253" s="393"/>
      <c r="S253" s="417">
        <f>IF(Table_1[[#This Row],[Kesto (min) /tapaaminen]]&lt;1,0,(Table_1[[#This Row],[Sisältöjen määrä 
]]*Table_1[[#This Row],[Kesto (min) /tapaaminen]]*Table_1[[#This Row],[Tapaamis-kerrat /osallistuja]]))</f>
        <v>0</v>
      </c>
      <c r="T253" s="394" t="str">
        <f>IF(Table_1[[#This Row],[SISÄLLÖN NIMI]]="","",IF(Table_1[[#This Row],[Toteutuminen]]="Ei osallistujia",0,IF(Table_1[[#This Row],[Toteutuminen]]="Peruttu",0,1)))</f>
        <v/>
      </c>
      <c r="U253" s="395"/>
      <c r="V253" s="385"/>
      <c r="W253" s="413">
        <f>Table_1[[#This Row],[Kävijämäärä a) lapset]]+Table_1[[#This Row],[Kävijämäärä b) aikuiset]]</f>
        <v>0</v>
      </c>
      <c r="X253" s="413">
        <f>IF(Table_1[[#This Row],[Kokonaiskävijämäärä]]&lt;1,0,Table_1[[#This Row],[Kävijämäärä a) lapset]]*Table_1[[#This Row],[Tapaamis-kerrat /osallistuja]])</f>
        <v>0</v>
      </c>
      <c r="Y253" s="413">
        <f>IF(Table_1[[#This Row],[Kokonaiskävijämäärä]]&lt;1,0,Table_1[[#This Row],[Kävijämäärä b) aikuiset]]*Table_1[[#This Row],[Tapaamis-kerrat /osallistuja]])</f>
        <v>0</v>
      </c>
      <c r="Z253" s="413">
        <f>IF(Table_1[[#This Row],[Kokonaiskävijämäärä]]&lt;1,0,Table_1[[#This Row],[Kokonaiskävijämäärä]]*Table_1[[#This Row],[Tapaamis-kerrat /osallistuja]])</f>
        <v>0</v>
      </c>
      <c r="AA253" s="390" t="s">
        <v>54</v>
      </c>
      <c r="AB253" s="396"/>
      <c r="AC253" s="397"/>
      <c r="AD253" s="398" t="s">
        <v>54</v>
      </c>
      <c r="AE253" s="399" t="s">
        <v>54</v>
      </c>
      <c r="AF253" s="400" t="s">
        <v>54</v>
      </c>
      <c r="AG253" s="400" t="s">
        <v>54</v>
      </c>
      <c r="AH253" s="401" t="s">
        <v>53</v>
      </c>
      <c r="AI253" s="402" t="s">
        <v>54</v>
      </c>
      <c r="AJ253" s="402" t="s">
        <v>54</v>
      </c>
      <c r="AK253" s="402" t="s">
        <v>54</v>
      </c>
      <c r="AL253" s="403" t="s">
        <v>54</v>
      </c>
      <c r="AM253" s="404" t="s">
        <v>54</v>
      </c>
    </row>
    <row r="254" spans="1:39" ht="15.75" customHeight="1" x14ac:dyDescent="0.3">
      <c r="A254" s="382"/>
      <c r="B254" s="383"/>
      <c r="C254" s="384" t="s">
        <v>40</v>
      </c>
      <c r="D254" s="385" t="str">
        <f>IF(Table_1[[#This Row],[SISÄLLÖN NIMI]]="","",1)</f>
        <v/>
      </c>
      <c r="E254" s="386"/>
      <c r="F254" s="386"/>
      <c r="G254" s="384" t="s">
        <v>54</v>
      </c>
      <c r="H254" s="387" t="s">
        <v>54</v>
      </c>
      <c r="I254" s="388" t="s">
        <v>54</v>
      </c>
      <c r="J254" s="389" t="s">
        <v>44</v>
      </c>
      <c r="K254" s="387" t="s">
        <v>54</v>
      </c>
      <c r="L254" s="390" t="s">
        <v>54</v>
      </c>
      <c r="M254" s="383"/>
      <c r="N254" s="391" t="s">
        <v>54</v>
      </c>
      <c r="O254" s="392"/>
      <c r="P254" s="383"/>
      <c r="Q254" s="383"/>
      <c r="R254" s="393"/>
      <c r="S254" s="417">
        <f>IF(Table_1[[#This Row],[Kesto (min) /tapaaminen]]&lt;1,0,(Table_1[[#This Row],[Sisältöjen määrä 
]]*Table_1[[#This Row],[Kesto (min) /tapaaminen]]*Table_1[[#This Row],[Tapaamis-kerrat /osallistuja]]))</f>
        <v>0</v>
      </c>
      <c r="T254" s="394" t="str">
        <f>IF(Table_1[[#This Row],[SISÄLLÖN NIMI]]="","",IF(Table_1[[#This Row],[Toteutuminen]]="Ei osallistujia",0,IF(Table_1[[#This Row],[Toteutuminen]]="Peruttu",0,1)))</f>
        <v/>
      </c>
      <c r="U254" s="395"/>
      <c r="V254" s="385"/>
      <c r="W254" s="413">
        <f>Table_1[[#This Row],[Kävijämäärä a) lapset]]+Table_1[[#This Row],[Kävijämäärä b) aikuiset]]</f>
        <v>0</v>
      </c>
      <c r="X254" s="413">
        <f>IF(Table_1[[#This Row],[Kokonaiskävijämäärä]]&lt;1,0,Table_1[[#This Row],[Kävijämäärä a) lapset]]*Table_1[[#This Row],[Tapaamis-kerrat /osallistuja]])</f>
        <v>0</v>
      </c>
      <c r="Y254" s="413">
        <f>IF(Table_1[[#This Row],[Kokonaiskävijämäärä]]&lt;1,0,Table_1[[#This Row],[Kävijämäärä b) aikuiset]]*Table_1[[#This Row],[Tapaamis-kerrat /osallistuja]])</f>
        <v>0</v>
      </c>
      <c r="Z254" s="413">
        <f>IF(Table_1[[#This Row],[Kokonaiskävijämäärä]]&lt;1,0,Table_1[[#This Row],[Kokonaiskävijämäärä]]*Table_1[[#This Row],[Tapaamis-kerrat /osallistuja]])</f>
        <v>0</v>
      </c>
      <c r="AA254" s="390" t="s">
        <v>54</v>
      </c>
      <c r="AB254" s="396"/>
      <c r="AC254" s="397"/>
      <c r="AD254" s="398" t="s">
        <v>54</v>
      </c>
      <c r="AE254" s="399" t="s">
        <v>54</v>
      </c>
      <c r="AF254" s="400" t="s">
        <v>54</v>
      </c>
      <c r="AG254" s="400" t="s">
        <v>54</v>
      </c>
      <c r="AH254" s="401" t="s">
        <v>53</v>
      </c>
      <c r="AI254" s="402" t="s">
        <v>54</v>
      </c>
      <c r="AJ254" s="402" t="s">
        <v>54</v>
      </c>
      <c r="AK254" s="402" t="s">
        <v>54</v>
      </c>
      <c r="AL254" s="403" t="s">
        <v>54</v>
      </c>
      <c r="AM254" s="404" t="s">
        <v>54</v>
      </c>
    </row>
    <row r="255" spans="1:39" ht="15.75" customHeight="1" x14ac:dyDescent="0.3">
      <c r="A255" s="382"/>
      <c r="B255" s="383"/>
      <c r="C255" s="384" t="s">
        <v>40</v>
      </c>
      <c r="D255" s="385" t="str">
        <f>IF(Table_1[[#This Row],[SISÄLLÖN NIMI]]="","",1)</f>
        <v/>
      </c>
      <c r="E255" s="386"/>
      <c r="F255" s="386"/>
      <c r="G255" s="384" t="s">
        <v>54</v>
      </c>
      <c r="H255" s="387" t="s">
        <v>54</v>
      </c>
      <c r="I255" s="388" t="s">
        <v>54</v>
      </c>
      <c r="J255" s="389" t="s">
        <v>44</v>
      </c>
      <c r="K255" s="387" t="s">
        <v>54</v>
      </c>
      <c r="L255" s="390" t="s">
        <v>54</v>
      </c>
      <c r="M255" s="383"/>
      <c r="N255" s="391" t="s">
        <v>54</v>
      </c>
      <c r="O255" s="392"/>
      <c r="P255" s="383"/>
      <c r="Q255" s="383"/>
      <c r="R255" s="393"/>
      <c r="S255" s="417">
        <f>IF(Table_1[[#This Row],[Kesto (min) /tapaaminen]]&lt;1,0,(Table_1[[#This Row],[Sisältöjen määrä 
]]*Table_1[[#This Row],[Kesto (min) /tapaaminen]]*Table_1[[#This Row],[Tapaamis-kerrat /osallistuja]]))</f>
        <v>0</v>
      </c>
      <c r="T255" s="394" t="str">
        <f>IF(Table_1[[#This Row],[SISÄLLÖN NIMI]]="","",IF(Table_1[[#This Row],[Toteutuminen]]="Ei osallistujia",0,IF(Table_1[[#This Row],[Toteutuminen]]="Peruttu",0,1)))</f>
        <v/>
      </c>
      <c r="U255" s="395"/>
      <c r="V255" s="385"/>
      <c r="W255" s="413">
        <f>Table_1[[#This Row],[Kävijämäärä a) lapset]]+Table_1[[#This Row],[Kävijämäärä b) aikuiset]]</f>
        <v>0</v>
      </c>
      <c r="X255" s="413">
        <f>IF(Table_1[[#This Row],[Kokonaiskävijämäärä]]&lt;1,0,Table_1[[#This Row],[Kävijämäärä a) lapset]]*Table_1[[#This Row],[Tapaamis-kerrat /osallistuja]])</f>
        <v>0</v>
      </c>
      <c r="Y255" s="413">
        <f>IF(Table_1[[#This Row],[Kokonaiskävijämäärä]]&lt;1,0,Table_1[[#This Row],[Kävijämäärä b) aikuiset]]*Table_1[[#This Row],[Tapaamis-kerrat /osallistuja]])</f>
        <v>0</v>
      </c>
      <c r="Z255" s="413">
        <f>IF(Table_1[[#This Row],[Kokonaiskävijämäärä]]&lt;1,0,Table_1[[#This Row],[Kokonaiskävijämäärä]]*Table_1[[#This Row],[Tapaamis-kerrat /osallistuja]])</f>
        <v>0</v>
      </c>
      <c r="AA255" s="390" t="s">
        <v>54</v>
      </c>
      <c r="AB255" s="396"/>
      <c r="AC255" s="397"/>
      <c r="AD255" s="398" t="s">
        <v>54</v>
      </c>
      <c r="AE255" s="399" t="s">
        <v>54</v>
      </c>
      <c r="AF255" s="400" t="s">
        <v>54</v>
      </c>
      <c r="AG255" s="400" t="s">
        <v>54</v>
      </c>
      <c r="AH255" s="401" t="s">
        <v>53</v>
      </c>
      <c r="AI255" s="402" t="s">
        <v>54</v>
      </c>
      <c r="AJ255" s="402" t="s">
        <v>54</v>
      </c>
      <c r="AK255" s="402" t="s">
        <v>54</v>
      </c>
      <c r="AL255" s="403" t="s">
        <v>54</v>
      </c>
      <c r="AM255" s="404" t="s">
        <v>54</v>
      </c>
    </row>
    <row r="256" spans="1:39" ht="15.75" customHeight="1" x14ac:dyDescent="0.3">
      <c r="A256" s="382"/>
      <c r="B256" s="383"/>
      <c r="C256" s="384" t="s">
        <v>40</v>
      </c>
      <c r="D256" s="385" t="str">
        <f>IF(Table_1[[#This Row],[SISÄLLÖN NIMI]]="","",1)</f>
        <v/>
      </c>
      <c r="E256" s="386"/>
      <c r="F256" s="386"/>
      <c r="G256" s="384" t="s">
        <v>54</v>
      </c>
      <c r="H256" s="387" t="s">
        <v>54</v>
      </c>
      <c r="I256" s="388" t="s">
        <v>54</v>
      </c>
      <c r="J256" s="389" t="s">
        <v>44</v>
      </c>
      <c r="K256" s="387" t="s">
        <v>54</v>
      </c>
      <c r="L256" s="390" t="s">
        <v>54</v>
      </c>
      <c r="M256" s="383"/>
      <c r="N256" s="391" t="s">
        <v>54</v>
      </c>
      <c r="O256" s="392"/>
      <c r="P256" s="383"/>
      <c r="Q256" s="383"/>
      <c r="R256" s="393"/>
      <c r="S256" s="417">
        <f>IF(Table_1[[#This Row],[Kesto (min) /tapaaminen]]&lt;1,0,(Table_1[[#This Row],[Sisältöjen määrä 
]]*Table_1[[#This Row],[Kesto (min) /tapaaminen]]*Table_1[[#This Row],[Tapaamis-kerrat /osallistuja]]))</f>
        <v>0</v>
      </c>
      <c r="T256" s="394" t="str">
        <f>IF(Table_1[[#This Row],[SISÄLLÖN NIMI]]="","",IF(Table_1[[#This Row],[Toteutuminen]]="Ei osallistujia",0,IF(Table_1[[#This Row],[Toteutuminen]]="Peruttu",0,1)))</f>
        <v/>
      </c>
      <c r="U256" s="395"/>
      <c r="V256" s="385"/>
      <c r="W256" s="413">
        <f>Table_1[[#This Row],[Kävijämäärä a) lapset]]+Table_1[[#This Row],[Kävijämäärä b) aikuiset]]</f>
        <v>0</v>
      </c>
      <c r="X256" s="413">
        <f>IF(Table_1[[#This Row],[Kokonaiskävijämäärä]]&lt;1,0,Table_1[[#This Row],[Kävijämäärä a) lapset]]*Table_1[[#This Row],[Tapaamis-kerrat /osallistuja]])</f>
        <v>0</v>
      </c>
      <c r="Y256" s="413">
        <f>IF(Table_1[[#This Row],[Kokonaiskävijämäärä]]&lt;1,0,Table_1[[#This Row],[Kävijämäärä b) aikuiset]]*Table_1[[#This Row],[Tapaamis-kerrat /osallistuja]])</f>
        <v>0</v>
      </c>
      <c r="Z256" s="413">
        <f>IF(Table_1[[#This Row],[Kokonaiskävijämäärä]]&lt;1,0,Table_1[[#This Row],[Kokonaiskävijämäärä]]*Table_1[[#This Row],[Tapaamis-kerrat /osallistuja]])</f>
        <v>0</v>
      </c>
      <c r="AA256" s="390" t="s">
        <v>54</v>
      </c>
      <c r="AB256" s="396"/>
      <c r="AC256" s="397"/>
      <c r="AD256" s="398" t="s">
        <v>54</v>
      </c>
      <c r="AE256" s="399" t="s">
        <v>54</v>
      </c>
      <c r="AF256" s="400" t="s">
        <v>54</v>
      </c>
      <c r="AG256" s="400" t="s">
        <v>54</v>
      </c>
      <c r="AH256" s="401" t="s">
        <v>53</v>
      </c>
      <c r="AI256" s="402" t="s">
        <v>54</v>
      </c>
      <c r="AJ256" s="402" t="s">
        <v>54</v>
      </c>
      <c r="AK256" s="402" t="s">
        <v>54</v>
      </c>
      <c r="AL256" s="403" t="s">
        <v>54</v>
      </c>
      <c r="AM256" s="404" t="s">
        <v>54</v>
      </c>
    </row>
    <row r="257" spans="1:39" ht="15.75" customHeight="1" x14ac:dyDescent="0.3">
      <c r="A257" s="382"/>
      <c r="B257" s="383"/>
      <c r="C257" s="384" t="s">
        <v>40</v>
      </c>
      <c r="D257" s="385" t="str">
        <f>IF(Table_1[[#This Row],[SISÄLLÖN NIMI]]="","",1)</f>
        <v/>
      </c>
      <c r="E257" s="386"/>
      <c r="F257" s="386"/>
      <c r="G257" s="384" t="s">
        <v>54</v>
      </c>
      <c r="H257" s="387" t="s">
        <v>54</v>
      </c>
      <c r="I257" s="388" t="s">
        <v>54</v>
      </c>
      <c r="J257" s="389" t="s">
        <v>44</v>
      </c>
      <c r="K257" s="387" t="s">
        <v>54</v>
      </c>
      <c r="L257" s="390" t="s">
        <v>54</v>
      </c>
      <c r="M257" s="383"/>
      <c r="N257" s="391" t="s">
        <v>54</v>
      </c>
      <c r="O257" s="392"/>
      <c r="P257" s="383"/>
      <c r="Q257" s="383"/>
      <c r="R257" s="393"/>
      <c r="S257" s="417">
        <f>IF(Table_1[[#This Row],[Kesto (min) /tapaaminen]]&lt;1,0,(Table_1[[#This Row],[Sisältöjen määrä 
]]*Table_1[[#This Row],[Kesto (min) /tapaaminen]]*Table_1[[#This Row],[Tapaamis-kerrat /osallistuja]]))</f>
        <v>0</v>
      </c>
      <c r="T257" s="394" t="str">
        <f>IF(Table_1[[#This Row],[SISÄLLÖN NIMI]]="","",IF(Table_1[[#This Row],[Toteutuminen]]="Ei osallistujia",0,IF(Table_1[[#This Row],[Toteutuminen]]="Peruttu",0,1)))</f>
        <v/>
      </c>
      <c r="U257" s="395"/>
      <c r="V257" s="385"/>
      <c r="W257" s="413">
        <f>Table_1[[#This Row],[Kävijämäärä a) lapset]]+Table_1[[#This Row],[Kävijämäärä b) aikuiset]]</f>
        <v>0</v>
      </c>
      <c r="X257" s="413">
        <f>IF(Table_1[[#This Row],[Kokonaiskävijämäärä]]&lt;1,0,Table_1[[#This Row],[Kävijämäärä a) lapset]]*Table_1[[#This Row],[Tapaamis-kerrat /osallistuja]])</f>
        <v>0</v>
      </c>
      <c r="Y257" s="413">
        <f>IF(Table_1[[#This Row],[Kokonaiskävijämäärä]]&lt;1,0,Table_1[[#This Row],[Kävijämäärä b) aikuiset]]*Table_1[[#This Row],[Tapaamis-kerrat /osallistuja]])</f>
        <v>0</v>
      </c>
      <c r="Z257" s="413">
        <f>IF(Table_1[[#This Row],[Kokonaiskävijämäärä]]&lt;1,0,Table_1[[#This Row],[Kokonaiskävijämäärä]]*Table_1[[#This Row],[Tapaamis-kerrat /osallistuja]])</f>
        <v>0</v>
      </c>
      <c r="AA257" s="390" t="s">
        <v>54</v>
      </c>
      <c r="AB257" s="396"/>
      <c r="AC257" s="397"/>
      <c r="AD257" s="398" t="s">
        <v>54</v>
      </c>
      <c r="AE257" s="399" t="s">
        <v>54</v>
      </c>
      <c r="AF257" s="400" t="s">
        <v>54</v>
      </c>
      <c r="AG257" s="400" t="s">
        <v>54</v>
      </c>
      <c r="AH257" s="401" t="s">
        <v>53</v>
      </c>
      <c r="AI257" s="402" t="s">
        <v>54</v>
      </c>
      <c r="AJ257" s="402" t="s">
        <v>54</v>
      </c>
      <c r="AK257" s="402" t="s">
        <v>54</v>
      </c>
      <c r="AL257" s="403" t="s">
        <v>54</v>
      </c>
      <c r="AM257" s="404" t="s">
        <v>54</v>
      </c>
    </row>
    <row r="258" spans="1:39" ht="15.75" customHeight="1" x14ac:dyDescent="0.3">
      <c r="A258" s="382"/>
      <c r="B258" s="383"/>
      <c r="C258" s="384" t="s">
        <v>40</v>
      </c>
      <c r="D258" s="385" t="str">
        <f>IF(Table_1[[#This Row],[SISÄLLÖN NIMI]]="","",1)</f>
        <v/>
      </c>
      <c r="E258" s="386"/>
      <c r="F258" s="386"/>
      <c r="G258" s="384" t="s">
        <v>54</v>
      </c>
      <c r="H258" s="387" t="s">
        <v>54</v>
      </c>
      <c r="I258" s="388" t="s">
        <v>54</v>
      </c>
      <c r="J258" s="389" t="s">
        <v>44</v>
      </c>
      <c r="K258" s="387" t="s">
        <v>54</v>
      </c>
      <c r="L258" s="390" t="s">
        <v>54</v>
      </c>
      <c r="M258" s="383"/>
      <c r="N258" s="391" t="s">
        <v>54</v>
      </c>
      <c r="O258" s="392"/>
      <c r="P258" s="383"/>
      <c r="Q258" s="383"/>
      <c r="R258" s="393"/>
      <c r="S258" s="417">
        <f>IF(Table_1[[#This Row],[Kesto (min) /tapaaminen]]&lt;1,0,(Table_1[[#This Row],[Sisältöjen määrä 
]]*Table_1[[#This Row],[Kesto (min) /tapaaminen]]*Table_1[[#This Row],[Tapaamis-kerrat /osallistuja]]))</f>
        <v>0</v>
      </c>
      <c r="T258" s="394" t="str">
        <f>IF(Table_1[[#This Row],[SISÄLLÖN NIMI]]="","",IF(Table_1[[#This Row],[Toteutuminen]]="Ei osallistujia",0,IF(Table_1[[#This Row],[Toteutuminen]]="Peruttu",0,1)))</f>
        <v/>
      </c>
      <c r="U258" s="395"/>
      <c r="V258" s="385"/>
      <c r="W258" s="413">
        <f>Table_1[[#This Row],[Kävijämäärä a) lapset]]+Table_1[[#This Row],[Kävijämäärä b) aikuiset]]</f>
        <v>0</v>
      </c>
      <c r="X258" s="413">
        <f>IF(Table_1[[#This Row],[Kokonaiskävijämäärä]]&lt;1,0,Table_1[[#This Row],[Kävijämäärä a) lapset]]*Table_1[[#This Row],[Tapaamis-kerrat /osallistuja]])</f>
        <v>0</v>
      </c>
      <c r="Y258" s="413">
        <f>IF(Table_1[[#This Row],[Kokonaiskävijämäärä]]&lt;1,0,Table_1[[#This Row],[Kävijämäärä b) aikuiset]]*Table_1[[#This Row],[Tapaamis-kerrat /osallistuja]])</f>
        <v>0</v>
      </c>
      <c r="Z258" s="413">
        <f>IF(Table_1[[#This Row],[Kokonaiskävijämäärä]]&lt;1,0,Table_1[[#This Row],[Kokonaiskävijämäärä]]*Table_1[[#This Row],[Tapaamis-kerrat /osallistuja]])</f>
        <v>0</v>
      </c>
      <c r="AA258" s="390" t="s">
        <v>54</v>
      </c>
      <c r="AB258" s="396"/>
      <c r="AC258" s="397"/>
      <c r="AD258" s="398" t="s">
        <v>54</v>
      </c>
      <c r="AE258" s="399" t="s">
        <v>54</v>
      </c>
      <c r="AF258" s="400" t="s">
        <v>54</v>
      </c>
      <c r="AG258" s="400" t="s">
        <v>54</v>
      </c>
      <c r="AH258" s="401" t="s">
        <v>53</v>
      </c>
      <c r="AI258" s="402" t="s">
        <v>54</v>
      </c>
      <c r="AJ258" s="402" t="s">
        <v>54</v>
      </c>
      <c r="AK258" s="402" t="s">
        <v>54</v>
      </c>
      <c r="AL258" s="403" t="s">
        <v>54</v>
      </c>
      <c r="AM258" s="404" t="s">
        <v>54</v>
      </c>
    </row>
    <row r="259" spans="1:39" ht="15.75" customHeight="1" x14ac:dyDescent="0.3">
      <c r="A259" s="382"/>
      <c r="B259" s="383"/>
      <c r="C259" s="384" t="s">
        <v>40</v>
      </c>
      <c r="D259" s="385" t="str">
        <f>IF(Table_1[[#This Row],[SISÄLLÖN NIMI]]="","",1)</f>
        <v/>
      </c>
      <c r="E259" s="386"/>
      <c r="F259" s="386"/>
      <c r="G259" s="384" t="s">
        <v>54</v>
      </c>
      <c r="H259" s="387" t="s">
        <v>54</v>
      </c>
      <c r="I259" s="388" t="s">
        <v>54</v>
      </c>
      <c r="J259" s="389" t="s">
        <v>44</v>
      </c>
      <c r="K259" s="387" t="s">
        <v>54</v>
      </c>
      <c r="L259" s="390" t="s">
        <v>54</v>
      </c>
      <c r="M259" s="383"/>
      <c r="N259" s="391" t="s">
        <v>54</v>
      </c>
      <c r="O259" s="392"/>
      <c r="P259" s="383"/>
      <c r="Q259" s="383"/>
      <c r="R259" s="393"/>
      <c r="S259" s="417">
        <f>IF(Table_1[[#This Row],[Kesto (min) /tapaaminen]]&lt;1,0,(Table_1[[#This Row],[Sisältöjen määrä 
]]*Table_1[[#This Row],[Kesto (min) /tapaaminen]]*Table_1[[#This Row],[Tapaamis-kerrat /osallistuja]]))</f>
        <v>0</v>
      </c>
      <c r="T259" s="394" t="str">
        <f>IF(Table_1[[#This Row],[SISÄLLÖN NIMI]]="","",IF(Table_1[[#This Row],[Toteutuminen]]="Ei osallistujia",0,IF(Table_1[[#This Row],[Toteutuminen]]="Peruttu",0,1)))</f>
        <v/>
      </c>
      <c r="U259" s="395"/>
      <c r="V259" s="385"/>
      <c r="W259" s="413">
        <f>Table_1[[#This Row],[Kävijämäärä a) lapset]]+Table_1[[#This Row],[Kävijämäärä b) aikuiset]]</f>
        <v>0</v>
      </c>
      <c r="X259" s="413">
        <f>IF(Table_1[[#This Row],[Kokonaiskävijämäärä]]&lt;1,0,Table_1[[#This Row],[Kävijämäärä a) lapset]]*Table_1[[#This Row],[Tapaamis-kerrat /osallistuja]])</f>
        <v>0</v>
      </c>
      <c r="Y259" s="413">
        <f>IF(Table_1[[#This Row],[Kokonaiskävijämäärä]]&lt;1,0,Table_1[[#This Row],[Kävijämäärä b) aikuiset]]*Table_1[[#This Row],[Tapaamis-kerrat /osallistuja]])</f>
        <v>0</v>
      </c>
      <c r="Z259" s="413">
        <f>IF(Table_1[[#This Row],[Kokonaiskävijämäärä]]&lt;1,0,Table_1[[#This Row],[Kokonaiskävijämäärä]]*Table_1[[#This Row],[Tapaamis-kerrat /osallistuja]])</f>
        <v>0</v>
      </c>
      <c r="AA259" s="390" t="s">
        <v>54</v>
      </c>
      <c r="AB259" s="396"/>
      <c r="AC259" s="397"/>
      <c r="AD259" s="398" t="s">
        <v>54</v>
      </c>
      <c r="AE259" s="399" t="s">
        <v>54</v>
      </c>
      <c r="AF259" s="400" t="s">
        <v>54</v>
      </c>
      <c r="AG259" s="400" t="s">
        <v>54</v>
      </c>
      <c r="AH259" s="401" t="s">
        <v>53</v>
      </c>
      <c r="AI259" s="402" t="s">
        <v>54</v>
      </c>
      <c r="AJ259" s="402" t="s">
        <v>54</v>
      </c>
      <c r="AK259" s="402" t="s">
        <v>54</v>
      </c>
      <c r="AL259" s="403" t="s">
        <v>54</v>
      </c>
      <c r="AM259" s="404" t="s">
        <v>54</v>
      </c>
    </row>
    <row r="260" spans="1:39" ht="15.75" customHeight="1" x14ac:dyDescent="0.3">
      <c r="A260" s="382"/>
      <c r="B260" s="383"/>
      <c r="C260" s="384" t="s">
        <v>40</v>
      </c>
      <c r="D260" s="385" t="str">
        <f>IF(Table_1[[#This Row],[SISÄLLÖN NIMI]]="","",1)</f>
        <v/>
      </c>
      <c r="E260" s="386"/>
      <c r="F260" s="386"/>
      <c r="G260" s="384" t="s">
        <v>54</v>
      </c>
      <c r="H260" s="387" t="s">
        <v>54</v>
      </c>
      <c r="I260" s="388" t="s">
        <v>54</v>
      </c>
      <c r="J260" s="389" t="s">
        <v>44</v>
      </c>
      <c r="K260" s="387" t="s">
        <v>54</v>
      </c>
      <c r="L260" s="390" t="s">
        <v>54</v>
      </c>
      <c r="M260" s="383"/>
      <c r="N260" s="391" t="s">
        <v>54</v>
      </c>
      <c r="O260" s="392"/>
      <c r="P260" s="383"/>
      <c r="Q260" s="383"/>
      <c r="R260" s="393"/>
      <c r="S260" s="417">
        <f>IF(Table_1[[#This Row],[Kesto (min) /tapaaminen]]&lt;1,0,(Table_1[[#This Row],[Sisältöjen määrä 
]]*Table_1[[#This Row],[Kesto (min) /tapaaminen]]*Table_1[[#This Row],[Tapaamis-kerrat /osallistuja]]))</f>
        <v>0</v>
      </c>
      <c r="T260" s="394" t="str">
        <f>IF(Table_1[[#This Row],[SISÄLLÖN NIMI]]="","",IF(Table_1[[#This Row],[Toteutuminen]]="Ei osallistujia",0,IF(Table_1[[#This Row],[Toteutuminen]]="Peruttu",0,1)))</f>
        <v/>
      </c>
      <c r="U260" s="395"/>
      <c r="V260" s="385"/>
      <c r="W260" s="413">
        <f>Table_1[[#This Row],[Kävijämäärä a) lapset]]+Table_1[[#This Row],[Kävijämäärä b) aikuiset]]</f>
        <v>0</v>
      </c>
      <c r="X260" s="413">
        <f>IF(Table_1[[#This Row],[Kokonaiskävijämäärä]]&lt;1,0,Table_1[[#This Row],[Kävijämäärä a) lapset]]*Table_1[[#This Row],[Tapaamis-kerrat /osallistuja]])</f>
        <v>0</v>
      </c>
      <c r="Y260" s="413">
        <f>IF(Table_1[[#This Row],[Kokonaiskävijämäärä]]&lt;1,0,Table_1[[#This Row],[Kävijämäärä b) aikuiset]]*Table_1[[#This Row],[Tapaamis-kerrat /osallistuja]])</f>
        <v>0</v>
      </c>
      <c r="Z260" s="413">
        <f>IF(Table_1[[#This Row],[Kokonaiskävijämäärä]]&lt;1,0,Table_1[[#This Row],[Kokonaiskävijämäärä]]*Table_1[[#This Row],[Tapaamis-kerrat /osallistuja]])</f>
        <v>0</v>
      </c>
      <c r="AA260" s="390" t="s">
        <v>54</v>
      </c>
      <c r="AB260" s="396"/>
      <c r="AC260" s="397"/>
      <c r="AD260" s="398" t="s">
        <v>54</v>
      </c>
      <c r="AE260" s="399" t="s">
        <v>54</v>
      </c>
      <c r="AF260" s="400" t="s">
        <v>54</v>
      </c>
      <c r="AG260" s="400" t="s">
        <v>54</v>
      </c>
      <c r="AH260" s="401" t="s">
        <v>53</v>
      </c>
      <c r="AI260" s="402" t="s">
        <v>54</v>
      </c>
      <c r="AJ260" s="402" t="s">
        <v>54</v>
      </c>
      <c r="AK260" s="402" t="s">
        <v>54</v>
      </c>
      <c r="AL260" s="403" t="s">
        <v>54</v>
      </c>
      <c r="AM260" s="404" t="s">
        <v>54</v>
      </c>
    </row>
    <row r="261" spans="1:39" ht="15.75" customHeight="1" x14ac:dyDescent="0.3">
      <c r="A261" s="382"/>
      <c r="B261" s="383"/>
      <c r="C261" s="384" t="s">
        <v>40</v>
      </c>
      <c r="D261" s="385" t="str">
        <f>IF(Table_1[[#This Row],[SISÄLLÖN NIMI]]="","",1)</f>
        <v/>
      </c>
      <c r="E261" s="386"/>
      <c r="F261" s="386"/>
      <c r="G261" s="384" t="s">
        <v>54</v>
      </c>
      <c r="H261" s="387" t="s">
        <v>54</v>
      </c>
      <c r="I261" s="388" t="s">
        <v>54</v>
      </c>
      <c r="J261" s="389" t="s">
        <v>44</v>
      </c>
      <c r="K261" s="387" t="s">
        <v>54</v>
      </c>
      <c r="L261" s="390" t="s">
        <v>54</v>
      </c>
      <c r="M261" s="383"/>
      <c r="N261" s="391" t="s">
        <v>54</v>
      </c>
      <c r="O261" s="392"/>
      <c r="P261" s="383"/>
      <c r="Q261" s="383"/>
      <c r="R261" s="393"/>
      <c r="S261" s="417">
        <f>IF(Table_1[[#This Row],[Kesto (min) /tapaaminen]]&lt;1,0,(Table_1[[#This Row],[Sisältöjen määrä 
]]*Table_1[[#This Row],[Kesto (min) /tapaaminen]]*Table_1[[#This Row],[Tapaamis-kerrat /osallistuja]]))</f>
        <v>0</v>
      </c>
      <c r="T261" s="394" t="str">
        <f>IF(Table_1[[#This Row],[SISÄLLÖN NIMI]]="","",IF(Table_1[[#This Row],[Toteutuminen]]="Ei osallistujia",0,IF(Table_1[[#This Row],[Toteutuminen]]="Peruttu",0,1)))</f>
        <v/>
      </c>
      <c r="U261" s="395"/>
      <c r="V261" s="385"/>
      <c r="W261" s="413">
        <f>Table_1[[#This Row],[Kävijämäärä a) lapset]]+Table_1[[#This Row],[Kävijämäärä b) aikuiset]]</f>
        <v>0</v>
      </c>
      <c r="X261" s="413">
        <f>IF(Table_1[[#This Row],[Kokonaiskävijämäärä]]&lt;1,0,Table_1[[#This Row],[Kävijämäärä a) lapset]]*Table_1[[#This Row],[Tapaamis-kerrat /osallistuja]])</f>
        <v>0</v>
      </c>
      <c r="Y261" s="413">
        <f>IF(Table_1[[#This Row],[Kokonaiskävijämäärä]]&lt;1,0,Table_1[[#This Row],[Kävijämäärä b) aikuiset]]*Table_1[[#This Row],[Tapaamis-kerrat /osallistuja]])</f>
        <v>0</v>
      </c>
      <c r="Z261" s="413">
        <f>IF(Table_1[[#This Row],[Kokonaiskävijämäärä]]&lt;1,0,Table_1[[#This Row],[Kokonaiskävijämäärä]]*Table_1[[#This Row],[Tapaamis-kerrat /osallistuja]])</f>
        <v>0</v>
      </c>
      <c r="AA261" s="390" t="s">
        <v>54</v>
      </c>
      <c r="AB261" s="396"/>
      <c r="AC261" s="397"/>
      <c r="AD261" s="398" t="s">
        <v>54</v>
      </c>
      <c r="AE261" s="399" t="s">
        <v>54</v>
      </c>
      <c r="AF261" s="400" t="s">
        <v>54</v>
      </c>
      <c r="AG261" s="400" t="s">
        <v>54</v>
      </c>
      <c r="AH261" s="401" t="s">
        <v>53</v>
      </c>
      <c r="AI261" s="402" t="s">
        <v>54</v>
      </c>
      <c r="AJ261" s="402" t="s">
        <v>54</v>
      </c>
      <c r="AK261" s="402" t="s">
        <v>54</v>
      </c>
      <c r="AL261" s="403" t="s">
        <v>54</v>
      </c>
      <c r="AM261" s="404" t="s">
        <v>54</v>
      </c>
    </row>
    <row r="262" spans="1:39" ht="15.75" customHeight="1" x14ac:dyDescent="0.3">
      <c r="A262" s="382"/>
      <c r="B262" s="383"/>
      <c r="C262" s="384" t="s">
        <v>40</v>
      </c>
      <c r="D262" s="385" t="str">
        <f>IF(Table_1[[#This Row],[SISÄLLÖN NIMI]]="","",1)</f>
        <v/>
      </c>
      <c r="E262" s="386"/>
      <c r="F262" s="386"/>
      <c r="G262" s="384" t="s">
        <v>54</v>
      </c>
      <c r="H262" s="387" t="s">
        <v>54</v>
      </c>
      <c r="I262" s="388" t="s">
        <v>54</v>
      </c>
      <c r="J262" s="389" t="s">
        <v>44</v>
      </c>
      <c r="K262" s="387" t="s">
        <v>54</v>
      </c>
      <c r="L262" s="390" t="s">
        <v>54</v>
      </c>
      <c r="M262" s="383"/>
      <c r="N262" s="391" t="s">
        <v>54</v>
      </c>
      <c r="O262" s="392"/>
      <c r="P262" s="383"/>
      <c r="Q262" s="383"/>
      <c r="R262" s="393"/>
      <c r="S262" s="417">
        <f>IF(Table_1[[#This Row],[Kesto (min) /tapaaminen]]&lt;1,0,(Table_1[[#This Row],[Sisältöjen määrä 
]]*Table_1[[#This Row],[Kesto (min) /tapaaminen]]*Table_1[[#This Row],[Tapaamis-kerrat /osallistuja]]))</f>
        <v>0</v>
      </c>
      <c r="T262" s="394" t="str">
        <f>IF(Table_1[[#This Row],[SISÄLLÖN NIMI]]="","",IF(Table_1[[#This Row],[Toteutuminen]]="Ei osallistujia",0,IF(Table_1[[#This Row],[Toteutuminen]]="Peruttu",0,1)))</f>
        <v/>
      </c>
      <c r="U262" s="395"/>
      <c r="V262" s="385"/>
      <c r="W262" s="413">
        <f>Table_1[[#This Row],[Kävijämäärä a) lapset]]+Table_1[[#This Row],[Kävijämäärä b) aikuiset]]</f>
        <v>0</v>
      </c>
      <c r="X262" s="413">
        <f>IF(Table_1[[#This Row],[Kokonaiskävijämäärä]]&lt;1,0,Table_1[[#This Row],[Kävijämäärä a) lapset]]*Table_1[[#This Row],[Tapaamis-kerrat /osallistuja]])</f>
        <v>0</v>
      </c>
      <c r="Y262" s="413">
        <f>IF(Table_1[[#This Row],[Kokonaiskävijämäärä]]&lt;1,0,Table_1[[#This Row],[Kävijämäärä b) aikuiset]]*Table_1[[#This Row],[Tapaamis-kerrat /osallistuja]])</f>
        <v>0</v>
      </c>
      <c r="Z262" s="413">
        <f>IF(Table_1[[#This Row],[Kokonaiskävijämäärä]]&lt;1,0,Table_1[[#This Row],[Kokonaiskävijämäärä]]*Table_1[[#This Row],[Tapaamis-kerrat /osallistuja]])</f>
        <v>0</v>
      </c>
      <c r="AA262" s="390" t="s">
        <v>54</v>
      </c>
      <c r="AB262" s="396"/>
      <c r="AC262" s="397"/>
      <c r="AD262" s="398" t="s">
        <v>54</v>
      </c>
      <c r="AE262" s="399" t="s">
        <v>54</v>
      </c>
      <c r="AF262" s="400" t="s">
        <v>54</v>
      </c>
      <c r="AG262" s="400" t="s">
        <v>54</v>
      </c>
      <c r="AH262" s="401" t="s">
        <v>53</v>
      </c>
      <c r="AI262" s="402" t="s">
        <v>54</v>
      </c>
      <c r="AJ262" s="402" t="s">
        <v>54</v>
      </c>
      <c r="AK262" s="402" t="s">
        <v>54</v>
      </c>
      <c r="AL262" s="403" t="s">
        <v>54</v>
      </c>
      <c r="AM262" s="404" t="s">
        <v>54</v>
      </c>
    </row>
    <row r="263" spans="1:39" ht="15.75" customHeight="1" x14ac:dyDescent="0.3">
      <c r="A263" s="382"/>
      <c r="B263" s="383"/>
      <c r="C263" s="384" t="s">
        <v>40</v>
      </c>
      <c r="D263" s="385" t="str">
        <f>IF(Table_1[[#This Row],[SISÄLLÖN NIMI]]="","",1)</f>
        <v/>
      </c>
      <c r="E263" s="386"/>
      <c r="F263" s="386"/>
      <c r="G263" s="384" t="s">
        <v>54</v>
      </c>
      <c r="H263" s="387" t="s">
        <v>54</v>
      </c>
      <c r="I263" s="388" t="s">
        <v>54</v>
      </c>
      <c r="J263" s="389" t="s">
        <v>44</v>
      </c>
      <c r="K263" s="387" t="s">
        <v>54</v>
      </c>
      <c r="L263" s="390" t="s">
        <v>54</v>
      </c>
      <c r="M263" s="383"/>
      <c r="N263" s="391" t="s">
        <v>54</v>
      </c>
      <c r="O263" s="392"/>
      <c r="P263" s="383"/>
      <c r="Q263" s="383"/>
      <c r="R263" s="393"/>
      <c r="S263" s="417">
        <f>IF(Table_1[[#This Row],[Kesto (min) /tapaaminen]]&lt;1,0,(Table_1[[#This Row],[Sisältöjen määrä 
]]*Table_1[[#This Row],[Kesto (min) /tapaaminen]]*Table_1[[#This Row],[Tapaamis-kerrat /osallistuja]]))</f>
        <v>0</v>
      </c>
      <c r="T263" s="394" t="str">
        <f>IF(Table_1[[#This Row],[SISÄLLÖN NIMI]]="","",IF(Table_1[[#This Row],[Toteutuminen]]="Ei osallistujia",0,IF(Table_1[[#This Row],[Toteutuminen]]="Peruttu",0,1)))</f>
        <v/>
      </c>
      <c r="U263" s="395"/>
      <c r="V263" s="385"/>
      <c r="W263" s="413">
        <f>Table_1[[#This Row],[Kävijämäärä a) lapset]]+Table_1[[#This Row],[Kävijämäärä b) aikuiset]]</f>
        <v>0</v>
      </c>
      <c r="X263" s="413">
        <f>IF(Table_1[[#This Row],[Kokonaiskävijämäärä]]&lt;1,0,Table_1[[#This Row],[Kävijämäärä a) lapset]]*Table_1[[#This Row],[Tapaamis-kerrat /osallistuja]])</f>
        <v>0</v>
      </c>
      <c r="Y263" s="413">
        <f>IF(Table_1[[#This Row],[Kokonaiskävijämäärä]]&lt;1,0,Table_1[[#This Row],[Kävijämäärä b) aikuiset]]*Table_1[[#This Row],[Tapaamis-kerrat /osallistuja]])</f>
        <v>0</v>
      </c>
      <c r="Z263" s="413">
        <f>IF(Table_1[[#This Row],[Kokonaiskävijämäärä]]&lt;1,0,Table_1[[#This Row],[Kokonaiskävijämäärä]]*Table_1[[#This Row],[Tapaamis-kerrat /osallistuja]])</f>
        <v>0</v>
      </c>
      <c r="AA263" s="390" t="s">
        <v>54</v>
      </c>
      <c r="AB263" s="396"/>
      <c r="AC263" s="397"/>
      <c r="AD263" s="398" t="s">
        <v>54</v>
      </c>
      <c r="AE263" s="399" t="s">
        <v>54</v>
      </c>
      <c r="AF263" s="400" t="s">
        <v>54</v>
      </c>
      <c r="AG263" s="400" t="s">
        <v>54</v>
      </c>
      <c r="AH263" s="401" t="s">
        <v>53</v>
      </c>
      <c r="AI263" s="402" t="s">
        <v>54</v>
      </c>
      <c r="AJ263" s="402" t="s">
        <v>54</v>
      </c>
      <c r="AK263" s="402" t="s">
        <v>54</v>
      </c>
      <c r="AL263" s="403" t="s">
        <v>54</v>
      </c>
      <c r="AM263" s="404" t="s">
        <v>54</v>
      </c>
    </row>
    <row r="264" spans="1:39" ht="15.75" customHeight="1" x14ac:dyDescent="0.3">
      <c r="A264" s="382"/>
      <c r="B264" s="383"/>
      <c r="C264" s="384" t="s">
        <v>40</v>
      </c>
      <c r="D264" s="385" t="str">
        <f>IF(Table_1[[#This Row],[SISÄLLÖN NIMI]]="","",1)</f>
        <v/>
      </c>
      <c r="E264" s="386"/>
      <c r="F264" s="386"/>
      <c r="G264" s="384" t="s">
        <v>54</v>
      </c>
      <c r="H264" s="387" t="s">
        <v>54</v>
      </c>
      <c r="I264" s="388" t="s">
        <v>54</v>
      </c>
      <c r="J264" s="389" t="s">
        <v>44</v>
      </c>
      <c r="K264" s="387" t="s">
        <v>54</v>
      </c>
      <c r="L264" s="390" t="s">
        <v>54</v>
      </c>
      <c r="M264" s="383"/>
      <c r="N264" s="391" t="s">
        <v>54</v>
      </c>
      <c r="O264" s="392"/>
      <c r="P264" s="383"/>
      <c r="Q264" s="383"/>
      <c r="R264" s="393"/>
      <c r="S264" s="417">
        <f>IF(Table_1[[#This Row],[Kesto (min) /tapaaminen]]&lt;1,0,(Table_1[[#This Row],[Sisältöjen määrä 
]]*Table_1[[#This Row],[Kesto (min) /tapaaminen]]*Table_1[[#This Row],[Tapaamis-kerrat /osallistuja]]))</f>
        <v>0</v>
      </c>
      <c r="T264" s="394" t="str">
        <f>IF(Table_1[[#This Row],[SISÄLLÖN NIMI]]="","",IF(Table_1[[#This Row],[Toteutuminen]]="Ei osallistujia",0,IF(Table_1[[#This Row],[Toteutuminen]]="Peruttu",0,1)))</f>
        <v/>
      </c>
      <c r="U264" s="395"/>
      <c r="V264" s="385"/>
      <c r="W264" s="413">
        <f>Table_1[[#This Row],[Kävijämäärä a) lapset]]+Table_1[[#This Row],[Kävijämäärä b) aikuiset]]</f>
        <v>0</v>
      </c>
      <c r="X264" s="413">
        <f>IF(Table_1[[#This Row],[Kokonaiskävijämäärä]]&lt;1,0,Table_1[[#This Row],[Kävijämäärä a) lapset]]*Table_1[[#This Row],[Tapaamis-kerrat /osallistuja]])</f>
        <v>0</v>
      </c>
      <c r="Y264" s="413">
        <f>IF(Table_1[[#This Row],[Kokonaiskävijämäärä]]&lt;1,0,Table_1[[#This Row],[Kävijämäärä b) aikuiset]]*Table_1[[#This Row],[Tapaamis-kerrat /osallistuja]])</f>
        <v>0</v>
      </c>
      <c r="Z264" s="413">
        <f>IF(Table_1[[#This Row],[Kokonaiskävijämäärä]]&lt;1,0,Table_1[[#This Row],[Kokonaiskävijämäärä]]*Table_1[[#This Row],[Tapaamis-kerrat /osallistuja]])</f>
        <v>0</v>
      </c>
      <c r="AA264" s="390" t="s">
        <v>54</v>
      </c>
      <c r="AB264" s="396"/>
      <c r="AC264" s="397"/>
      <c r="AD264" s="398" t="s">
        <v>54</v>
      </c>
      <c r="AE264" s="399" t="s">
        <v>54</v>
      </c>
      <c r="AF264" s="400" t="s">
        <v>54</v>
      </c>
      <c r="AG264" s="400" t="s">
        <v>54</v>
      </c>
      <c r="AH264" s="401" t="s">
        <v>53</v>
      </c>
      <c r="AI264" s="402" t="s">
        <v>54</v>
      </c>
      <c r="AJ264" s="402" t="s">
        <v>54</v>
      </c>
      <c r="AK264" s="402" t="s">
        <v>54</v>
      </c>
      <c r="AL264" s="403" t="s">
        <v>54</v>
      </c>
      <c r="AM264" s="404" t="s">
        <v>54</v>
      </c>
    </row>
    <row r="265" spans="1:39" ht="15.75" customHeight="1" x14ac:dyDescent="0.3">
      <c r="A265" s="382"/>
      <c r="B265" s="383"/>
      <c r="C265" s="384" t="s">
        <v>40</v>
      </c>
      <c r="D265" s="385" t="str">
        <f>IF(Table_1[[#This Row],[SISÄLLÖN NIMI]]="","",1)</f>
        <v/>
      </c>
      <c r="E265" s="386"/>
      <c r="F265" s="386"/>
      <c r="G265" s="384" t="s">
        <v>54</v>
      </c>
      <c r="H265" s="387" t="s">
        <v>54</v>
      </c>
      <c r="I265" s="388" t="s">
        <v>54</v>
      </c>
      <c r="J265" s="389" t="s">
        <v>44</v>
      </c>
      <c r="K265" s="387" t="s">
        <v>54</v>
      </c>
      <c r="L265" s="390" t="s">
        <v>54</v>
      </c>
      <c r="M265" s="383"/>
      <c r="N265" s="391" t="s">
        <v>54</v>
      </c>
      <c r="O265" s="392"/>
      <c r="P265" s="383"/>
      <c r="Q265" s="383"/>
      <c r="R265" s="393"/>
      <c r="S265" s="417">
        <f>IF(Table_1[[#This Row],[Kesto (min) /tapaaminen]]&lt;1,0,(Table_1[[#This Row],[Sisältöjen määrä 
]]*Table_1[[#This Row],[Kesto (min) /tapaaminen]]*Table_1[[#This Row],[Tapaamis-kerrat /osallistuja]]))</f>
        <v>0</v>
      </c>
      <c r="T265" s="394" t="str">
        <f>IF(Table_1[[#This Row],[SISÄLLÖN NIMI]]="","",IF(Table_1[[#This Row],[Toteutuminen]]="Ei osallistujia",0,IF(Table_1[[#This Row],[Toteutuminen]]="Peruttu",0,1)))</f>
        <v/>
      </c>
      <c r="U265" s="395"/>
      <c r="V265" s="385"/>
      <c r="W265" s="413">
        <f>Table_1[[#This Row],[Kävijämäärä a) lapset]]+Table_1[[#This Row],[Kävijämäärä b) aikuiset]]</f>
        <v>0</v>
      </c>
      <c r="X265" s="413">
        <f>IF(Table_1[[#This Row],[Kokonaiskävijämäärä]]&lt;1,0,Table_1[[#This Row],[Kävijämäärä a) lapset]]*Table_1[[#This Row],[Tapaamis-kerrat /osallistuja]])</f>
        <v>0</v>
      </c>
      <c r="Y265" s="413">
        <f>IF(Table_1[[#This Row],[Kokonaiskävijämäärä]]&lt;1,0,Table_1[[#This Row],[Kävijämäärä b) aikuiset]]*Table_1[[#This Row],[Tapaamis-kerrat /osallistuja]])</f>
        <v>0</v>
      </c>
      <c r="Z265" s="413">
        <f>IF(Table_1[[#This Row],[Kokonaiskävijämäärä]]&lt;1,0,Table_1[[#This Row],[Kokonaiskävijämäärä]]*Table_1[[#This Row],[Tapaamis-kerrat /osallistuja]])</f>
        <v>0</v>
      </c>
      <c r="AA265" s="390" t="s">
        <v>54</v>
      </c>
      <c r="AB265" s="396"/>
      <c r="AC265" s="397"/>
      <c r="AD265" s="398" t="s">
        <v>54</v>
      </c>
      <c r="AE265" s="399" t="s">
        <v>54</v>
      </c>
      <c r="AF265" s="400" t="s">
        <v>54</v>
      </c>
      <c r="AG265" s="400" t="s">
        <v>54</v>
      </c>
      <c r="AH265" s="401" t="s">
        <v>53</v>
      </c>
      <c r="AI265" s="402" t="s">
        <v>54</v>
      </c>
      <c r="AJ265" s="402" t="s">
        <v>54</v>
      </c>
      <c r="AK265" s="402" t="s">
        <v>54</v>
      </c>
      <c r="AL265" s="403" t="s">
        <v>54</v>
      </c>
      <c r="AM265" s="404" t="s">
        <v>54</v>
      </c>
    </row>
    <row r="266" spans="1:39" ht="15.75" customHeight="1" x14ac:dyDescent="0.3">
      <c r="A266" s="382"/>
      <c r="B266" s="383"/>
      <c r="C266" s="384" t="s">
        <v>40</v>
      </c>
      <c r="D266" s="385" t="str">
        <f>IF(Table_1[[#This Row],[SISÄLLÖN NIMI]]="","",1)</f>
        <v/>
      </c>
      <c r="E266" s="386"/>
      <c r="F266" s="386"/>
      <c r="G266" s="384" t="s">
        <v>54</v>
      </c>
      <c r="H266" s="387" t="s">
        <v>54</v>
      </c>
      <c r="I266" s="388" t="s">
        <v>54</v>
      </c>
      <c r="J266" s="389" t="s">
        <v>44</v>
      </c>
      <c r="K266" s="387" t="s">
        <v>54</v>
      </c>
      <c r="L266" s="390" t="s">
        <v>54</v>
      </c>
      <c r="M266" s="383"/>
      <c r="N266" s="391" t="s">
        <v>54</v>
      </c>
      <c r="O266" s="392"/>
      <c r="P266" s="383"/>
      <c r="Q266" s="383"/>
      <c r="R266" s="393"/>
      <c r="S266" s="417">
        <f>IF(Table_1[[#This Row],[Kesto (min) /tapaaminen]]&lt;1,0,(Table_1[[#This Row],[Sisältöjen määrä 
]]*Table_1[[#This Row],[Kesto (min) /tapaaminen]]*Table_1[[#This Row],[Tapaamis-kerrat /osallistuja]]))</f>
        <v>0</v>
      </c>
      <c r="T266" s="394" t="str">
        <f>IF(Table_1[[#This Row],[SISÄLLÖN NIMI]]="","",IF(Table_1[[#This Row],[Toteutuminen]]="Ei osallistujia",0,IF(Table_1[[#This Row],[Toteutuminen]]="Peruttu",0,1)))</f>
        <v/>
      </c>
      <c r="U266" s="395"/>
      <c r="V266" s="385"/>
      <c r="W266" s="413">
        <f>Table_1[[#This Row],[Kävijämäärä a) lapset]]+Table_1[[#This Row],[Kävijämäärä b) aikuiset]]</f>
        <v>0</v>
      </c>
      <c r="X266" s="413">
        <f>IF(Table_1[[#This Row],[Kokonaiskävijämäärä]]&lt;1,0,Table_1[[#This Row],[Kävijämäärä a) lapset]]*Table_1[[#This Row],[Tapaamis-kerrat /osallistuja]])</f>
        <v>0</v>
      </c>
      <c r="Y266" s="413">
        <f>IF(Table_1[[#This Row],[Kokonaiskävijämäärä]]&lt;1,0,Table_1[[#This Row],[Kävijämäärä b) aikuiset]]*Table_1[[#This Row],[Tapaamis-kerrat /osallistuja]])</f>
        <v>0</v>
      </c>
      <c r="Z266" s="413">
        <f>IF(Table_1[[#This Row],[Kokonaiskävijämäärä]]&lt;1,0,Table_1[[#This Row],[Kokonaiskävijämäärä]]*Table_1[[#This Row],[Tapaamis-kerrat /osallistuja]])</f>
        <v>0</v>
      </c>
      <c r="AA266" s="390" t="s">
        <v>54</v>
      </c>
      <c r="AB266" s="396"/>
      <c r="AC266" s="397"/>
      <c r="AD266" s="398" t="s">
        <v>54</v>
      </c>
      <c r="AE266" s="399" t="s">
        <v>54</v>
      </c>
      <c r="AF266" s="400" t="s">
        <v>54</v>
      </c>
      <c r="AG266" s="400" t="s">
        <v>54</v>
      </c>
      <c r="AH266" s="401" t="s">
        <v>53</v>
      </c>
      <c r="AI266" s="402" t="s">
        <v>54</v>
      </c>
      <c r="AJ266" s="402" t="s">
        <v>54</v>
      </c>
      <c r="AK266" s="402" t="s">
        <v>54</v>
      </c>
      <c r="AL266" s="403" t="s">
        <v>54</v>
      </c>
      <c r="AM266" s="404" t="s">
        <v>54</v>
      </c>
    </row>
    <row r="267" spans="1:39" ht="15.75" customHeight="1" x14ac:dyDescent="0.3">
      <c r="A267" s="382"/>
      <c r="B267" s="383"/>
      <c r="C267" s="384" t="s">
        <v>40</v>
      </c>
      <c r="D267" s="385" t="str">
        <f>IF(Table_1[[#This Row],[SISÄLLÖN NIMI]]="","",1)</f>
        <v/>
      </c>
      <c r="E267" s="386"/>
      <c r="F267" s="386"/>
      <c r="G267" s="384" t="s">
        <v>54</v>
      </c>
      <c r="H267" s="387" t="s">
        <v>54</v>
      </c>
      <c r="I267" s="388" t="s">
        <v>54</v>
      </c>
      <c r="J267" s="389" t="s">
        <v>44</v>
      </c>
      <c r="K267" s="387" t="s">
        <v>54</v>
      </c>
      <c r="L267" s="390" t="s">
        <v>54</v>
      </c>
      <c r="M267" s="383"/>
      <c r="N267" s="391" t="s">
        <v>54</v>
      </c>
      <c r="O267" s="392"/>
      <c r="P267" s="383"/>
      <c r="Q267" s="383"/>
      <c r="R267" s="393"/>
      <c r="S267" s="417">
        <f>IF(Table_1[[#This Row],[Kesto (min) /tapaaminen]]&lt;1,0,(Table_1[[#This Row],[Sisältöjen määrä 
]]*Table_1[[#This Row],[Kesto (min) /tapaaminen]]*Table_1[[#This Row],[Tapaamis-kerrat /osallistuja]]))</f>
        <v>0</v>
      </c>
      <c r="T267" s="394" t="str">
        <f>IF(Table_1[[#This Row],[SISÄLLÖN NIMI]]="","",IF(Table_1[[#This Row],[Toteutuminen]]="Ei osallistujia",0,IF(Table_1[[#This Row],[Toteutuminen]]="Peruttu",0,1)))</f>
        <v/>
      </c>
      <c r="U267" s="395"/>
      <c r="V267" s="385"/>
      <c r="W267" s="413">
        <f>Table_1[[#This Row],[Kävijämäärä a) lapset]]+Table_1[[#This Row],[Kävijämäärä b) aikuiset]]</f>
        <v>0</v>
      </c>
      <c r="X267" s="413">
        <f>IF(Table_1[[#This Row],[Kokonaiskävijämäärä]]&lt;1,0,Table_1[[#This Row],[Kävijämäärä a) lapset]]*Table_1[[#This Row],[Tapaamis-kerrat /osallistuja]])</f>
        <v>0</v>
      </c>
      <c r="Y267" s="413">
        <f>IF(Table_1[[#This Row],[Kokonaiskävijämäärä]]&lt;1,0,Table_1[[#This Row],[Kävijämäärä b) aikuiset]]*Table_1[[#This Row],[Tapaamis-kerrat /osallistuja]])</f>
        <v>0</v>
      </c>
      <c r="Z267" s="413">
        <f>IF(Table_1[[#This Row],[Kokonaiskävijämäärä]]&lt;1,0,Table_1[[#This Row],[Kokonaiskävijämäärä]]*Table_1[[#This Row],[Tapaamis-kerrat /osallistuja]])</f>
        <v>0</v>
      </c>
      <c r="AA267" s="390" t="s">
        <v>54</v>
      </c>
      <c r="AB267" s="396"/>
      <c r="AC267" s="397"/>
      <c r="AD267" s="398" t="s">
        <v>54</v>
      </c>
      <c r="AE267" s="399" t="s">
        <v>54</v>
      </c>
      <c r="AF267" s="400" t="s">
        <v>54</v>
      </c>
      <c r="AG267" s="400" t="s">
        <v>54</v>
      </c>
      <c r="AH267" s="401" t="s">
        <v>53</v>
      </c>
      <c r="AI267" s="402" t="s">
        <v>54</v>
      </c>
      <c r="AJ267" s="402" t="s">
        <v>54</v>
      </c>
      <c r="AK267" s="402" t="s">
        <v>54</v>
      </c>
      <c r="AL267" s="403" t="s">
        <v>54</v>
      </c>
      <c r="AM267" s="404" t="s">
        <v>54</v>
      </c>
    </row>
    <row r="268" spans="1:39" ht="15.75" customHeight="1" x14ac:dyDescent="0.3">
      <c r="A268" s="382"/>
      <c r="B268" s="383"/>
      <c r="C268" s="384" t="s">
        <v>40</v>
      </c>
      <c r="D268" s="385" t="str">
        <f>IF(Table_1[[#This Row],[SISÄLLÖN NIMI]]="","",1)</f>
        <v/>
      </c>
      <c r="E268" s="386"/>
      <c r="F268" s="386"/>
      <c r="G268" s="384" t="s">
        <v>54</v>
      </c>
      <c r="H268" s="387" t="s">
        <v>54</v>
      </c>
      <c r="I268" s="388" t="s">
        <v>54</v>
      </c>
      <c r="J268" s="389" t="s">
        <v>44</v>
      </c>
      <c r="K268" s="387" t="s">
        <v>54</v>
      </c>
      <c r="L268" s="390" t="s">
        <v>54</v>
      </c>
      <c r="M268" s="383"/>
      <c r="N268" s="391" t="s">
        <v>54</v>
      </c>
      <c r="O268" s="392"/>
      <c r="P268" s="383"/>
      <c r="Q268" s="383"/>
      <c r="R268" s="393"/>
      <c r="S268" s="417">
        <f>IF(Table_1[[#This Row],[Kesto (min) /tapaaminen]]&lt;1,0,(Table_1[[#This Row],[Sisältöjen määrä 
]]*Table_1[[#This Row],[Kesto (min) /tapaaminen]]*Table_1[[#This Row],[Tapaamis-kerrat /osallistuja]]))</f>
        <v>0</v>
      </c>
      <c r="T268" s="394" t="str">
        <f>IF(Table_1[[#This Row],[SISÄLLÖN NIMI]]="","",IF(Table_1[[#This Row],[Toteutuminen]]="Ei osallistujia",0,IF(Table_1[[#This Row],[Toteutuminen]]="Peruttu",0,1)))</f>
        <v/>
      </c>
      <c r="U268" s="395"/>
      <c r="V268" s="385"/>
      <c r="W268" s="413">
        <f>Table_1[[#This Row],[Kävijämäärä a) lapset]]+Table_1[[#This Row],[Kävijämäärä b) aikuiset]]</f>
        <v>0</v>
      </c>
      <c r="X268" s="413">
        <f>IF(Table_1[[#This Row],[Kokonaiskävijämäärä]]&lt;1,0,Table_1[[#This Row],[Kävijämäärä a) lapset]]*Table_1[[#This Row],[Tapaamis-kerrat /osallistuja]])</f>
        <v>0</v>
      </c>
      <c r="Y268" s="413">
        <f>IF(Table_1[[#This Row],[Kokonaiskävijämäärä]]&lt;1,0,Table_1[[#This Row],[Kävijämäärä b) aikuiset]]*Table_1[[#This Row],[Tapaamis-kerrat /osallistuja]])</f>
        <v>0</v>
      </c>
      <c r="Z268" s="413">
        <f>IF(Table_1[[#This Row],[Kokonaiskävijämäärä]]&lt;1,0,Table_1[[#This Row],[Kokonaiskävijämäärä]]*Table_1[[#This Row],[Tapaamis-kerrat /osallistuja]])</f>
        <v>0</v>
      </c>
      <c r="AA268" s="390" t="s">
        <v>54</v>
      </c>
      <c r="AB268" s="396"/>
      <c r="AC268" s="397"/>
      <c r="AD268" s="398" t="s">
        <v>54</v>
      </c>
      <c r="AE268" s="399" t="s">
        <v>54</v>
      </c>
      <c r="AF268" s="400" t="s">
        <v>54</v>
      </c>
      <c r="AG268" s="400" t="s">
        <v>54</v>
      </c>
      <c r="AH268" s="401" t="s">
        <v>53</v>
      </c>
      <c r="AI268" s="402" t="s">
        <v>54</v>
      </c>
      <c r="AJ268" s="402" t="s">
        <v>54</v>
      </c>
      <c r="AK268" s="402" t="s">
        <v>54</v>
      </c>
      <c r="AL268" s="403" t="s">
        <v>54</v>
      </c>
      <c r="AM268" s="404" t="s">
        <v>54</v>
      </c>
    </row>
    <row r="269" spans="1:39" ht="15.75" customHeight="1" x14ac:dyDescent="0.3">
      <c r="A269" s="382"/>
      <c r="B269" s="383"/>
      <c r="C269" s="384" t="s">
        <v>40</v>
      </c>
      <c r="D269" s="385" t="str">
        <f>IF(Table_1[[#This Row],[SISÄLLÖN NIMI]]="","",1)</f>
        <v/>
      </c>
      <c r="E269" s="386"/>
      <c r="F269" s="386"/>
      <c r="G269" s="384" t="s">
        <v>54</v>
      </c>
      <c r="H269" s="387" t="s">
        <v>54</v>
      </c>
      <c r="I269" s="388" t="s">
        <v>54</v>
      </c>
      <c r="J269" s="389" t="s">
        <v>44</v>
      </c>
      <c r="K269" s="387" t="s">
        <v>54</v>
      </c>
      <c r="L269" s="390" t="s">
        <v>54</v>
      </c>
      <c r="M269" s="383"/>
      <c r="N269" s="391" t="s">
        <v>54</v>
      </c>
      <c r="O269" s="392"/>
      <c r="P269" s="383"/>
      <c r="Q269" s="383"/>
      <c r="R269" s="393"/>
      <c r="S269" s="417">
        <f>IF(Table_1[[#This Row],[Kesto (min) /tapaaminen]]&lt;1,0,(Table_1[[#This Row],[Sisältöjen määrä 
]]*Table_1[[#This Row],[Kesto (min) /tapaaminen]]*Table_1[[#This Row],[Tapaamis-kerrat /osallistuja]]))</f>
        <v>0</v>
      </c>
      <c r="T269" s="394" t="str">
        <f>IF(Table_1[[#This Row],[SISÄLLÖN NIMI]]="","",IF(Table_1[[#This Row],[Toteutuminen]]="Ei osallistujia",0,IF(Table_1[[#This Row],[Toteutuminen]]="Peruttu",0,1)))</f>
        <v/>
      </c>
      <c r="U269" s="395"/>
      <c r="V269" s="385"/>
      <c r="W269" s="413">
        <f>Table_1[[#This Row],[Kävijämäärä a) lapset]]+Table_1[[#This Row],[Kävijämäärä b) aikuiset]]</f>
        <v>0</v>
      </c>
      <c r="X269" s="413">
        <f>IF(Table_1[[#This Row],[Kokonaiskävijämäärä]]&lt;1,0,Table_1[[#This Row],[Kävijämäärä a) lapset]]*Table_1[[#This Row],[Tapaamis-kerrat /osallistuja]])</f>
        <v>0</v>
      </c>
      <c r="Y269" s="413">
        <f>IF(Table_1[[#This Row],[Kokonaiskävijämäärä]]&lt;1,0,Table_1[[#This Row],[Kävijämäärä b) aikuiset]]*Table_1[[#This Row],[Tapaamis-kerrat /osallistuja]])</f>
        <v>0</v>
      </c>
      <c r="Z269" s="413">
        <f>IF(Table_1[[#This Row],[Kokonaiskävijämäärä]]&lt;1,0,Table_1[[#This Row],[Kokonaiskävijämäärä]]*Table_1[[#This Row],[Tapaamis-kerrat /osallistuja]])</f>
        <v>0</v>
      </c>
      <c r="AA269" s="390" t="s">
        <v>54</v>
      </c>
      <c r="AB269" s="396"/>
      <c r="AC269" s="397"/>
      <c r="AD269" s="398" t="s">
        <v>54</v>
      </c>
      <c r="AE269" s="399" t="s">
        <v>54</v>
      </c>
      <c r="AF269" s="400" t="s">
        <v>54</v>
      </c>
      <c r="AG269" s="400" t="s">
        <v>54</v>
      </c>
      <c r="AH269" s="401" t="s">
        <v>53</v>
      </c>
      <c r="AI269" s="402" t="s">
        <v>54</v>
      </c>
      <c r="AJ269" s="402" t="s">
        <v>54</v>
      </c>
      <c r="AK269" s="402" t="s">
        <v>54</v>
      </c>
      <c r="AL269" s="403" t="s">
        <v>54</v>
      </c>
      <c r="AM269" s="404" t="s">
        <v>54</v>
      </c>
    </row>
    <row r="270" spans="1:39" ht="15.75" customHeight="1" x14ac:dyDescent="0.3">
      <c r="A270" s="382"/>
      <c r="B270" s="383"/>
      <c r="C270" s="384" t="s">
        <v>40</v>
      </c>
      <c r="D270" s="385" t="str">
        <f>IF(Table_1[[#This Row],[SISÄLLÖN NIMI]]="","",1)</f>
        <v/>
      </c>
      <c r="E270" s="386"/>
      <c r="F270" s="386"/>
      <c r="G270" s="384" t="s">
        <v>54</v>
      </c>
      <c r="H270" s="387" t="s">
        <v>54</v>
      </c>
      <c r="I270" s="388" t="s">
        <v>54</v>
      </c>
      <c r="J270" s="389" t="s">
        <v>44</v>
      </c>
      <c r="K270" s="387" t="s">
        <v>54</v>
      </c>
      <c r="L270" s="390" t="s">
        <v>54</v>
      </c>
      <c r="M270" s="383"/>
      <c r="N270" s="391" t="s">
        <v>54</v>
      </c>
      <c r="O270" s="392"/>
      <c r="P270" s="383"/>
      <c r="Q270" s="383"/>
      <c r="R270" s="393"/>
      <c r="S270" s="417">
        <f>IF(Table_1[[#This Row],[Kesto (min) /tapaaminen]]&lt;1,0,(Table_1[[#This Row],[Sisältöjen määrä 
]]*Table_1[[#This Row],[Kesto (min) /tapaaminen]]*Table_1[[#This Row],[Tapaamis-kerrat /osallistuja]]))</f>
        <v>0</v>
      </c>
      <c r="T270" s="394" t="str">
        <f>IF(Table_1[[#This Row],[SISÄLLÖN NIMI]]="","",IF(Table_1[[#This Row],[Toteutuminen]]="Ei osallistujia",0,IF(Table_1[[#This Row],[Toteutuminen]]="Peruttu",0,1)))</f>
        <v/>
      </c>
      <c r="U270" s="395"/>
      <c r="V270" s="385"/>
      <c r="W270" s="413">
        <f>Table_1[[#This Row],[Kävijämäärä a) lapset]]+Table_1[[#This Row],[Kävijämäärä b) aikuiset]]</f>
        <v>0</v>
      </c>
      <c r="X270" s="413">
        <f>IF(Table_1[[#This Row],[Kokonaiskävijämäärä]]&lt;1,0,Table_1[[#This Row],[Kävijämäärä a) lapset]]*Table_1[[#This Row],[Tapaamis-kerrat /osallistuja]])</f>
        <v>0</v>
      </c>
      <c r="Y270" s="413">
        <f>IF(Table_1[[#This Row],[Kokonaiskävijämäärä]]&lt;1,0,Table_1[[#This Row],[Kävijämäärä b) aikuiset]]*Table_1[[#This Row],[Tapaamis-kerrat /osallistuja]])</f>
        <v>0</v>
      </c>
      <c r="Z270" s="413">
        <f>IF(Table_1[[#This Row],[Kokonaiskävijämäärä]]&lt;1,0,Table_1[[#This Row],[Kokonaiskävijämäärä]]*Table_1[[#This Row],[Tapaamis-kerrat /osallistuja]])</f>
        <v>0</v>
      </c>
      <c r="AA270" s="390" t="s">
        <v>54</v>
      </c>
      <c r="AB270" s="396"/>
      <c r="AC270" s="397"/>
      <c r="AD270" s="398" t="s">
        <v>54</v>
      </c>
      <c r="AE270" s="399" t="s">
        <v>54</v>
      </c>
      <c r="AF270" s="400" t="s">
        <v>54</v>
      </c>
      <c r="AG270" s="400" t="s">
        <v>54</v>
      </c>
      <c r="AH270" s="401" t="s">
        <v>53</v>
      </c>
      <c r="AI270" s="402" t="s">
        <v>54</v>
      </c>
      <c r="AJ270" s="402" t="s">
        <v>54</v>
      </c>
      <c r="AK270" s="402" t="s">
        <v>54</v>
      </c>
      <c r="AL270" s="403" t="s">
        <v>54</v>
      </c>
      <c r="AM270" s="404" t="s">
        <v>54</v>
      </c>
    </row>
    <row r="271" spans="1:39" ht="15.75" customHeight="1" x14ac:dyDescent="0.3">
      <c r="A271" s="382"/>
      <c r="B271" s="383"/>
      <c r="C271" s="384" t="s">
        <v>40</v>
      </c>
      <c r="D271" s="385" t="str">
        <f>IF(Table_1[[#This Row],[SISÄLLÖN NIMI]]="","",1)</f>
        <v/>
      </c>
      <c r="E271" s="386"/>
      <c r="F271" s="386"/>
      <c r="G271" s="384" t="s">
        <v>54</v>
      </c>
      <c r="H271" s="387" t="s">
        <v>54</v>
      </c>
      <c r="I271" s="388" t="s">
        <v>54</v>
      </c>
      <c r="J271" s="389" t="s">
        <v>44</v>
      </c>
      <c r="K271" s="387" t="s">
        <v>54</v>
      </c>
      <c r="L271" s="390" t="s">
        <v>54</v>
      </c>
      <c r="M271" s="383"/>
      <c r="N271" s="391" t="s">
        <v>54</v>
      </c>
      <c r="O271" s="392"/>
      <c r="P271" s="383"/>
      <c r="Q271" s="383"/>
      <c r="R271" s="393"/>
      <c r="S271" s="417">
        <f>IF(Table_1[[#This Row],[Kesto (min) /tapaaminen]]&lt;1,0,(Table_1[[#This Row],[Sisältöjen määrä 
]]*Table_1[[#This Row],[Kesto (min) /tapaaminen]]*Table_1[[#This Row],[Tapaamis-kerrat /osallistuja]]))</f>
        <v>0</v>
      </c>
      <c r="T271" s="394" t="str">
        <f>IF(Table_1[[#This Row],[SISÄLLÖN NIMI]]="","",IF(Table_1[[#This Row],[Toteutuminen]]="Ei osallistujia",0,IF(Table_1[[#This Row],[Toteutuminen]]="Peruttu",0,1)))</f>
        <v/>
      </c>
      <c r="U271" s="395"/>
      <c r="V271" s="385"/>
      <c r="W271" s="413">
        <f>Table_1[[#This Row],[Kävijämäärä a) lapset]]+Table_1[[#This Row],[Kävijämäärä b) aikuiset]]</f>
        <v>0</v>
      </c>
      <c r="X271" s="413">
        <f>IF(Table_1[[#This Row],[Kokonaiskävijämäärä]]&lt;1,0,Table_1[[#This Row],[Kävijämäärä a) lapset]]*Table_1[[#This Row],[Tapaamis-kerrat /osallistuja]])</f>
        <v>0</v>
      </c>
      <c r="Y271" s="413">
        <f>IF(Table_1[[#This Row],[Kokonaiskävijämäärä]]&lt;1,0,Table_1[[#This Row],[Kävijämäärä b) aikuiset]]*Table_1[[#This Row],[Tapaamis-kerrat /osallistuja]])</f>
        <v>0</v>
      </c>
      <c r="Z271" s="413">
        <f>IF(Table_1[[#This Row],[Kokonaiskävijämäärä]]&lt;1,0,Table_1[[#This Row],[Kokonaiskävijämäärä]]*Table_1[[#This Row],[Tapaamis-kerrat /osallistuja]])</f>
        <v>0</v>
      </c>
      <c r="AA271" s="390" t="s">
        <v>54</v>
      </c>
      <c r="AB271" s="396"/>
      <c r="AC271" s="397"/>
      <c r="AD271" s="398" t="s">
        <v>54</v>
      </c>
      <c r="AE271" s="399" t="s">
        <v>54</v>
      </c>
      <c r="AF271" s="400" t="s">
        <v>54</v>
      </c>
      <c r="AG271" s="400" t="s">
        <v>54</v>
      </c>
      <c r="AH271" s="401" t="s">
        <v>53</v>
      </c>
      <c r="AI271" s="402" t="s">
        <v>54</v>
      </c>
      <c r="AJ271" s="402" t="s">
        <v>54</v>
      </c>
      <c r="AK271" s="402" t="s">
        <v>54</v>
      </c>
      <c r="AL271" s="403" t="s">
        <v>54</v>
      </c>
      <c r="AM271" s="404" t="s">
        <v>54</v>
      </c>
    </row>
    <row r="272" spans="1:39" ht="15.75" customHeight="1" x14ac:dyDescent="0.3">
      <c r="A272" s="382"/>
      <c r="B272" s="383"/>
      <c r="C272" s="384" t="s">
        <v>40</v>
      </c>
      <c r="D272" s="385" t="str">
        <f>IF(Table_1[[#This Row],[SISÄLLÖN NIMI]]="","",1)</f>
        <v/>
      </c>
      <c r="E272" s="386"/>
      <c r="F272" s="386"/>
      <c r="G272" s="384" t="s">
        <v>54</v>
      </c>
      <c r="H272" s="387" t="s">
        <v>54</v>
      </c>
      <c r="I272" s="388" t="s">
        <v>54</v>
      </c>
      <c r="J272" s="389" t="s">
        <v>44</v>
      </c>
      <c r="K272" s="387" t="s">
        <v>54</v>
      </c>
      <c r="L272" s="390" t="s">
        <v>54</v>
      </c>
      <c r="M272" s="383"/>
      <c r="N272" s="391" t="s">
        <v>54</v>
      </c>
      <c r="O272" s="392"/>
      <c r="P272" s="383"/>
      <c r="Q272" s="383"/>
      <c r="R272" s="393"/>
      <c r="S272" s="417">
        <f>IF(Table_1[[#This Row],[Kesto (min) /tapaaminen]]&lt;1,0,(Table_1[[#This Row],[Sisältöjen määrä 
]]*Table_1[[#This Row],[Kesto (min) /tapaaminen]]*Table_1[[#This Row],[Tapaamis-kerrat /osallistuja]]))</f>
        <v>0</v>
      </c>
      <c r="T272" s="394" t="str">
        <f>IF(Table_1[[#This Row],[SISÄLLÖN NIMI]]="","",IF(Table_1[[#This Row],[Toteutuminen]]="Ei osallistujia",0,IF(Table_1[[#This Row],[Toteutuminen]]="Peruttu",0,1)))</f>
        <v/>
      </c>
      <c r="U272" s="395"/>
      <c r="V272" s="385"/>
      <c r="W272" s="413">
        <f>Table_1[[#This Row],[Kävijämäärä a) lapset]]+Table_1[[#This Row],[Kävijämäärä b) aikuiset]]</f>
        <v>0</v>
      </c>
      <c r="X272" s="413">
        <f>IF(Table_1[[#This Row],[Kokonaiskävijämäärä]]&lt;1,0,Table_1[[#This Row],[Kävijämäärä a) lapset]]*Table_1[[#This Row],[Tapaamis-kerrat /osallistuja]])</f>
        <v>0</v>
      </c>
      <c r="Y272" s="413">
        <f>IF(Table_1[[#This Row],[Kokonaiskävijämäärä]]&lt;1,0,Table_1[[#This Row],[Kävijämäärä b) aikuiset]]*Table_1[[#This Row],[Tapaamis-kerrat /osallistuja]])</f>
        <v>0</v>
      </c>
      <c r="Z272" s="413">
        <f>IF(Table_1[[#This Row],[Kokonaiskävijämäärä]]&lt;1,0,Table_1[[#This Row],[Kokonaiskävijämäärä]]*Table_1[[#This Row],[Tapaamis-kerrat /osallistuja]])</f>
        <v>0</v>
      </c>
      <c r="AA272" s="390" t="s">
        <v>54</v>
      </c>
      <c r="AB272" s="396"/>
      <c r="AC272" s="397"/>
      <c r="AD272" s="398" t="s">
        <v>54</v>
      </c>
      <c r="AE272" s="399" t="s">
        <v>54</v>
      </c>
      <c r="AF272" s="400" t="s">
        <v>54</v>
      </c>
      <c r="AG272" s="400" t="s">
        <v>54</v>
      </c>
      <c r="AH272" s="401" t="s">
        <v>53</v>
      </c>
      <c r="AI272" s="402" t="s">
        <v>54</v>
      </c>
      <c r="AJ272" s="402" t="s">
        <v>54</v>
      </c>
      <c r="AK272" s="402" t="s">
        <v>54</v>
      </c>
      <c r="AL272" s="403" t="s">
        <v>54</v>
      </c>
      <c r="AM272" s="404" t="s">
        <v>54</v>
      </c>
    </row>
    <row r="273" spans="1:39" ht="15.75" customHeight="1" x14ac:dyDescent="0.3">
      <c r="A273" s="382"/>
      <c r="B273" s="383"/>
      <c r="C273" s="384" t="s">
        <v>40</v>
      </c>
      <c r="D273" s="385" t="str">
        <f>IF(Table_1[[#This Row],[SISÄLLÖN NIMI]]="","",1)</f>
        <v/>
      </c>
      <c r="E273" s="386"/>
      <c r="F273" s="386"/>
      <c r="G273" s="384" t="s">
        <v>54</v>
      </c>
      <c r="H273" s="387" t="s">
        <v>54</v>
      </c>
      <c r="I273" s="388" t="s">
        <v>54</v>
      </c>
      <c r="J273" s="389" t="s">
        <v>44</v>
      </c>
      <c r="K273" s="387" t="s">
        <v>54</v>
      </c>
      <c r="L273" s="390" t="s">
        <v>54</v>
      </c>
      <c r="M273" s="383"/>
      <c r="N273" s="391" t="s">
        <v>54</v>
      </c>
      <c r="O273" s="392"/>
      <c r="P273" s="383"/>
      <c r="Q273" s="383"/>
      <c r="R273" s="393"/>
      <c r="S273" s="417">
        <f>IF(Table_1[[#This Row],[Kesto (min) /tapaaminen]]&lt;1,0,(Table_1[[#This Row],[Sisältöjen määrä 
]]*Table_1[[#This Row],[Kesto (min) /tapaaminen]]*Table_1[[#This Row],[Tapaamis-kerrat /osallistuja]]))</f>
        <v>0</v>
      </c>
      <c r="T273" s="394" t="str">
        <f>IF(Table_1[[#This Row],[SISÄLLÖN NIMI]]="","",IF(Table_1[[#This Row],[Toteutuminen]]="Ei osallistujia",0,IF(Table_1[[#This Row],[Toteutuminen]]="Peruttu",0,1)))</f>
        <v/>
      </c>
      <c r="U273" s="395"/>
      <c r="V273" s="385"/>
      <c r="W273" s="413">
        <f>Table_1[[#This Row],[Kävijämäärä a) lapset]]+Table_1[[#This Row],[Kävijämäärä b) aikuiset]]</f>
        <v>0</v>
      </c>
      <c r="X273" s="413">
        <f>IF(Table_1[[#This Row],[Kokonaiskävijämäärä]]&lt;1,0,Table_1[[#This Row],[Kävijämäärä a) lapset]]*Table_1[[#This Row],[Tapaamis-kerrat /osallistuja]])</f>
        <v>0</v>
      </c>
      <c r="Y273" s="413">
        <f>IF(Table_1[[#This Row],[Kokonaiskävijämäärä]]&lt;1,0,Table_1[[#This Row],[Kävijämäärä b) aikuiset]]*Table_1[[#This Row],[Tapaamis-kerrat /osallistuja]])</f>
        <v>0</v>
      </c>
      <c r="Z273" s="413">
        <f>IF(Table_1[[#This Row],[Kokonaiskävijämäärä]]&lt;1,0,Table_1[[#This Row],[Kokonaiskävijämäärä]]*Table_1[[#This Row],[Tapaamis-kerrat /osallistuja]])</f>
        <v>0</v>
      </c>
      <c r="AA273" s="390" t="s">
        <v>54</v>
      </c>
      <c r="AB273" s="396"/>
      <c r="AC273" s="397"/>
      <c r="AD273" s="398" t="s">
        <v>54</v>
      </c>
      <c r="AE273" s="399" t="s">
        <v>54</v>
      </c>
      <c r="AF273" s="400" t="s">
        <v>54</v>
      </c>
      <c r="AG273" s="400" t="s">
        <v>54</v>
      </c>
      <c r="AH273" s="401" t="s">
        <v>53</v>
      </c>
      <c r="AI273" s="402" t="s">
        <v>54</v>
      </c>
      <c r="AJ273" s="402" t="s">
        <v>54</v>
      </c>
      <c r="AK273" s="402" t="s">
        <v>54</v>
      </c>
      <c r="AL273" s="403" t="s">
        <v>54</v>
      </c>
      <c r="AM273" s="404" t="s">
        <v>54</v>
      </c>
    </row>
    <row r="274" spans="1:39" ht="15.75" customHeight="1" x14ac:dyDescent="0.3">
      <c r="A274" s="382"/>
      <c r="B274" s="383"/>
      <c r="C274" s="384" t="s">
        <v>40</v>
      </c>
      <c r="D274" s="385" t="str">
        <f>IF(Table_1[[#This Row],[SISÄLLÖN NIMI]]="","",1)</f>
        <v/>
      </c>
      <c r="E274" s="386"/>
      <c r="F274" s="386"/>
      <c r="G274" s="384" t="s">
        <v>54</v>
      </c>
      <c r="H274" s="387" t="s">
        <v>54</v>
      </c>
      <c r="I274" s="388" t="s">
        <v>54</v>
      </c>
      <c r="J274" s="389" t="s">
        <v>44</v>
      </c>
      <c r="K274" s="387" t="s">
        <v>54</v>
      </c>
      <c r="L274" s="390" t="s">
        <v>54</v>
      </c>
      <c r="M274" s="383"/>
      <c r="N274" s="391" t="s">
        <v>54</v>
      </c>
      <c r="O274" s="392"/>
      <c r="P274" s="383"/>
      <c r="Q274" s="383"/>
      <c r="R274" s="393"/>
      <c r="S274" s="417">
        <f>IF(Table_1[[#This Row],[Kesto (min) /tapaaminen]]&lt;1,0,(Table_1[[#This Row],[Sisältöjen määrä 
]]*Table_1[[#This Row],[Kesto (min) /tapaaminen]]*Table_1[[#This Row],[Tapaamis-kerrat /osallistuja]]))</f>
        <v>0</v>
      </c>
      <c r="T274" s="394" t="str">
        <f>IF(Table_1[[#This Row],[SISÄLLÖN NIMI]]="","",IF(Table_1[[#This Row],[Toteutuminen]]="Ei osallistujia",0,IF(Table_1[[#This Row],[Toteutuminen]]="Peruttu",0,1)))</f>
        <v/>
      </c>
      <c r="U274" s="395"/>
      <c r="V274" s="385"/>
      <c r="W274" s="413">
        <f>Table_1[[#This Row],[Kävijämäärä a) lapset]]+Table_1[[#This Row],[Kävijämäärä b) aikuiset]]</f>
        <v>0</v>
      </c>
      <c r="X274" s="413">
        <f>IF(Table_1[[#This Row],[Kokonaiskävijämäärä]]&lt;1,0,Table_1[[#This Row],[Kävijämäärä a) lapset]]*Table_1[[#This Row],[Tapaamis-kerrat /osallistuja]])</f>
        <v>0</v>
      </c>
      <c r="Y274" s="413">
        <f>IF(Table_1[[#This Row],[Kokonaiskävijämäärä]]&lt;1,0,Table_1[[#This Row],[Kävijämäärä b) aikuiset]]*Table_1[[#This Row],[Tapaamis-kerrat /osallistuja]])</f>
        <v>0</v>
      </c>
      <c r="Z274" s="413">
        <f>IF(Table_1[[#This Row],[Kokonaiskävijämäärä]]&lt;1,0,Table_1[[#This Row],[Kokonaiskävijämäärä]]*Table_1[[#This Row],[Tapaamis-kerrat /osallistuja]])</f>
        <v>0</v>
      </c>
      <c r="AA274" s="390" t="s">
        <v>54</v>
      </c>
      <c r="AB274" s="396"/>
      <c r="AC274" s="397"/>
      <c r="AD274" s="398" t="s">
        <v>54</v>
      </c>
      <c r="AE274" s="399" t="s">
        <v>54</v>
      </c>
      <c r="AF274" s="400" t="s">
        <v>54</v>
      </c>
      <c r="AG274" s="400" t="s">
        <v>54</v>
      </c>
      <c r="AH274" s="401" t="s">
        <v>53</v>
      </c>
      <c r="AI274" s="402" t="s">
        <v>54</v>
      </c>
      <c r="AJ274" s="402" t="s">
        <v>54</v>
      </c>
      <c r="AK274" s="402" t="s">
        <v>54</v>
      </c>
      <c r="AL274" s="403" t="s">
        <v>54</v>
      </c>
      <c r="AM274" s="404" t="s">
        <v>54</v>
      </c>
    </row>
    <row r="275" spans="1:39" ht="15.75" customHeight="1" x14ac:dyDescent="0.3">
      <c r="A275" s="382"/>
      <c r="B275" s="383"/>
      <c r="C275" s="384" t="s">
        <v>40</v>
      </c>
      <c r="D275" s="385" t="str">
        <f>IF(Table_1[[#This Row],[SISÄLLÖN NIMI]]="","",1)</f>
        <v/>
      </c>
      <c r="E275" s="386"/>
      <c r="F275" s="386"/>
      <c r="G275" s="384" t="s">
        <v>54</v>
      </c>
      <c r="H275" s="387" t="s">
        <v>54</v>
      </c>
      <c r="I275" s="388" t="s">
        <v>54</v>
      </c>
      <c r="J275" s="389" t="s">
        <v>44</v>
      </c>
      <c r="K275" s="387" t="s">
        <v>54</v>
      </c>
      <c r="L275" s="390" t="s">
        <v>54</v>
      </c>
      <c r="M275" s="383"/>
      <c r="N275" s="391" t="s">
        <v>54</v>
      </c>
      <c r="O275" s="392"/>
      <c r="P275" s="383"/>
      <c r="Q275" s="383"/>
      <c r="R275" s="393"/>
      <c r="S275" s="417">
        <f>IF(Table_1[[#This Row],[Kesto (min) /tapaaminen]]&lt;1,0,(Table_1[[#This Row],[Sisältöjen määrä 
]]*Table_1[[#This Row],[Kesto (min) /tapaaminen]]*Table_1[[#This Row],[Tapaamis-kerrat /osallistuja]]))</f>
        <v>0</v>
      </c>
      <c r="T275" s="394" t="str">
        <f>IF(Table_1[[#This Row],[SISÄLLÖN NIMI]]="","",IF(Table_1[[#This Row],[Toteutuminen]]="Ei osallistujia",0,IF(Table_1[[#This Row],[Toteutuminen]]="Peruttu",0,1)))</f>
        <v/>
      </c>
      <c r="U275" s="395"/>
      <c r="V275" s="385"/>
      <c r="W275" s="413">
        <f>Table_1[[#This Row],[Kävijämäärä a) lapset]]+Table_1[[#This Row],[Kävijämäärä b) aikuiset]]</f>
        <v>0</v>
      </c>
      <c r="X275" s="413">
        <f>IF(Table_1[[#This Row],[Kokonaiskävijämäärä]]&lt;1,0,Table_1[[#This Row],[Kävijämäärä a) lapset]]*Table_1[[#This Row],[Tapaamis-kerrat /osallistuja]])</f>
        <v>0</v>
      </c>
      <c r="Y275" s="413">
        <f>IF(Table_1[[#This Row],[Kokonaiskävijämäärä]]&lt;1,0,Table_1[[#This Row],[Kävijämäärä b) aikuiset]]*Table_1[[#This Row],[Tapaamis-kerrat /osallistuja]])</f>
        <v>0</v>
      </c>
      <c r="Z275" s="413">
        <f>IF(Table_1[[#This Row],[Kokonaiskävijämäärä]]&lt;1,0,Table_1[[#This Row],[Kokonaiskävijämäärä]]*Table_1[[#This Row],[Tapaamis-kerrat /osallistuja]])</f>
        <v>0</v>
      </c>
      <c r="AA275" s="390" t="s">
        <v>54</v>
      </c>
      <c r="AB275" s="396"/>
      <c r="AC275" s="397"/>
      <c r="AD275" s="398" t="s">
        <v>54</v>
      </c>
      <c r="AE275" s="399" t="s">
        <v>54</v>
      </c>
      <c r="AF275" s="400" t="s">
        <v>54</v>
      </c>
      <c r="AG275" s="400" t="s">
        <v>54</v>
      </c>
      <c r="AH275" s="401" t="s">
        <v>53</v>
      </c>
      <c r="AI275" s="402" t="s">
        <v>54</v>
      </c>
      <c r="AJ275" s="402" t="s">
        <v>54</v>
      </c>
      <c r="AK275" s="402" t="s">
        <v>54</v>
      </c>
      <c r="AL275" s="403" t="s">
        <v>54</v>
      </c>
      <c r="AM275" s="404" t="s">
        <v>54</v>
      </c>
    </row>
    <row r="276" spans="1:39" ht="15.75" customHeight="1" x14ac:dyDescent="0.3">
      <c r="A276" s="382"/>
      <c r="B276" s="383"/>
      <c r="C276" s="384" t="s">
        <v>40</v>
      </c>
      <c r="D276" s="385" t="str">
        <f>IF(Table_1[[#This Row],[SISÄLLÖN NIMI]]="","",1)</f>
        <v/>
      </c>
      <c r="E276" s="386"/>
      <c r="F276" s="386"/>
      <c r="G276" s="384" t="s">
        <v>54</v>
      </c>
      <c r="H276" s="387" t="s">
        <v>54</v>
      </c>
      <c r="I276" s="388" t="s">
        <v>54</v>
      </c>
      <c r="J276" s="389" t="s">
        <v>44</v>
      </c>
      <c r="K276" s="387" t="s">
        <v>54</v>
      </c>
      <c r="L276" s="390" t="s">
        <v>54</v>
      </c>
      <c r="M276" s="383"/>
      <c r="N276" s="391" t="s">
        <v>54</v>
      </c>
      <c r="O276" s="392"/>
      <c r="P276" s="383"/>
      <c r="Q276" s="383"/>
      <c r="R276" s="393"/>
      <c r="S276" s="417">
        <f>IF(Table_1[[#This Row],[Kesto (min) /tapaaminen]]&lt;1,0,(Table_1[[#This Row],[Sisältöjen määrä 
]]*Table_1[[#This Row],[Kesto (min) /tapaaminen]]*Table_1[[#This Row],[Tapaamis-kerrat /osallistuja]]))</f>
        <v>0</v>
      </c>
      <c r="T276" s="394" t="str">
        <f>IF(Table_1[[#This Row],[SISÄLLÖN NIMI]]="","",IF(Table_1[[#This Row],[Toteutuminen]]="Ei osallistujia",0,IF(Table_1[[#This Row],[Toteutuminen]]="Peruttu",0,1)))</f>
        <v/>
      </c>
      <c r="U276" s="395"/>
      <c r="V276" s="385"/>
      <c r="W276" s="413">
        <f>Table_1[[#This Row],[Kävijämäärä a) lapset]]+Table_1[[#This Row],[Kävijämäärä b) aikuiset]]</f>
        <v>0</v>
      </c>
      <c r="X276" s="413">
        <f>IF(Table_1[[#This Row],[Kokonaiskävijämäärä]]&lt;1,0,Table_1[[#This Row],[Kävijämäärä a) lapset]]*Table_1[[#This Row],[Tapaamis-kerrat /osallistuja]])</f>
        <v>0</v>
      </c>
      <c r="Y276" s="413">
        <f>IF(Table_1[[#This Row],[Kokonaiskävijämäärä]]&lt;1,0,Table_1[[#This Row],[Kävijämäärä b) aikuiset]]*Table_1[[#This Row],[Tapaamis-kerrat /osallistuja]])</f>
        <v>0</v>
      </c>
      <c r="Z276" s="413">
        <f>IF(Table_1[[#This Row],[Kokonaiskävijämäärä]]&lt;1,0,Table_1[[#This Row],[Kokonaiskävijämäärä]]*Table_1[[#This Row],[Tapaamis-kerrat /osallistuja]])</f>
        <v>0</v>
      </c>
      <c r="AA276" s="390" t="s">
        <v>54</v>
      </c>
      <c r="AB276" s="396"/>
      <c r="AC276" s="397"/>
      <c r="AD276" s="398" t="s">
        <v>54</v>
      </c>
      <c r="AE276" s="399" t="s">
        <v>54</v>
      </c>
      <c r="AF276" s="400" t="s">
        <v>54</v>
      </c>
      <c r="AG276" s="400" t="s">
        <v>54</v>
      </c>
      <c r="AH276" s="401" t="s">
        <v>53</v>
      </c>
      <c r="AI276" s="402" t="s">
        <v>54</v>
      </c>
      <c r="AJ276" s="402" t="s">
        <v>54</v>
      </c>
      <c r="AK276" s="402" t="s">
        <v>54</v>
      </c>
      <c r="AL276" s="403" t="s">
        <v>54</v>
      </c>
      <c r="AM276" s="404" t="s">
        <v>54</v>
      </c>
    </row>
    <row r="277" spans="1:39" ht="15.75" customHeight="1" x14ac:dyDescent="0.3">
      <c r="A277" s="382"/>
      <c r="B277" s="383"/>
      <c r="C277" s="384" t="s">
        <v>40</v>
      </c>
      <c r="D277" s="385" t="str">
        <f>IF(Table_1[[#This Row],[SISÄLLÖN NIMI]]="","",1)</f>
        <v/>
      </c>
      <c r="E277" s="386"/>
      <c r="F277" s="386"/>
      <c r="G277" s="384" t="s">
        <v>54</v>
      </c>
      <c r="H277" s="387" t="s">
        <v>54</v>
      </c>
      <c r="I277" s="388" t="s">
        <v>54</v>
      </c>
      <c r="J277" s="389" t="s">
        <v>44</v>
      </c>
      <c r="K277" s="387" t="s">
        <v>54</v>
      </c>
      <c r="L277" s="390" t="s">
        <v>54</v>
      </c>
      <c r="M277" s="383"/>
      <c r="N277" s="391" t="s">
        <v>54</v>
      </c>
      <c r="O277" s="392"/>
      <c r="P277" s="383"/>
      <c r="Q277" s="383"/>
      <c r="R277" s="393"/>
      <c r="S277" s="417">
        <f>IF(Table_1[[#This Row],[Kesto (min) /tapaaminen]]&lt;1,0,(Table_1[[#This Row],[Sisältöjen määrä 
]]*Table_1[[#This Row],[Kesto (min) /tapaaminen]]*Table_1[[#This Row],[Tapaamis-kerrat /osallistuja]]))</f>
        <v>0</v>
      </c>
      <c r="T277" s="394" t="str">
        <f>IF(Table_1[[#This Row],[SISÄLLÖN NIMI]]="","",IF(Table_1[[#This Row],[Toteutuminen]]="Ei osallistujia",0,IF(Table_1[[#This Row],[Toteutuminen]]="Peruttu",0,1)))</f>
        <v/>
      </c>
      <c r="U277" s="395"/>
      <c r="V277" s="385"/>
      <c r="W277" s="413">
        <f>Table_1[[#This Row],[Kävijämäärä a) lapset]]+Table_1[[#This Row],[Kävijämäärä b) aikuiset]]</f>
        <v>0</v>
      </c>
      <c r="X277" s="413">
        <f>IF(Table_1[[#This Row],[Kokonaiskävijämäärä]]&lt;1,0,Table_1[[#This Row],[Kävijämäärä a) lapset]]*Table_1[[#This Row],[Tapaamis-kerrat /osallistuja]])</f>
        <v>0</v>
      </c>
      <c r="Y277" s="413">
        <f>IF(Table_1[[#This Row],[Kokonaiskävijämäärä]]&lt;1,0,Table_1[[#This Row],[Kävijämäärä b) aikuiset]]*Table_1[[#This Row],[Tapaamis-kerrat /osallistuja]])</f>
        <v>0</v>
      </c>
      <c r="Z277" s="413">
        <f>IF(Table_1[[#This Row],[Kokonaiskävijämäärä]]&lt;1,0,Table_1[[#This Row],[Kokonaiskävijämäärä]]*Table_1[[#This Row],[Tapaamis-kerrat /osallistuja]])</f>
        <v>0</v>
      </c>
      <c r="AA277" s="390" t="s">
        <v>54</v>
      </c>
      <c r="AB277" s="396"/>
      <c r="AC277" s="397"/>
      <c r="AD277" s="398" t="s">
        <v>54</v>
      </c>
      <c r="AE277" s="399" t="s">
        <v>54</v>
      </c>
      <c r="AF277" s="400" t="s">
        <v>54</v>
      </c>
      <c r="AG277" s="400" t="s">
        <v>54</v>
      </c>
      <c r="AH277" s="401" t="s">
        <v>53</v>
      </c>
      <c r="AI277" s="402" t="s">
        <v>54</v>
      </c>
      <c r="AJ277" s="402" t="s">
        <v>54</v>
      </c>
      <c r="AK277" s="402" t="s">
        <v>54</v>
      </c>
      <c r="AL277" s="403" t="s">
        <v>54</v>
      </c>
      <c r="AM277" s="404" t="s">
        <v>54</v>
      </c>
    </row>
    <row r="278" spans="1:39" ht="15.75" customHeight="1" x14ac:dyDescent="0.3">
      <c r="A278" s="382"/>
      <c r="B278" s="383"/>
      <c r="C278" s="384" t="s">
        <v>40</v>
      </c>
      <c r="D278" s="385" t="str">
        <f>IF(Table_1[[#This Row],[SISÄLLÖN NIMI]]="","",1)</f>
        <v/>
      </c>
      <c r="E278" s="386"/>
      <c r="F278" s="386"/>
      <c r="G278" s="384" t="s">
        <v>54</v>
      </c>
      <c r="H278" s="387" t="s">
        <v>54</v>
      </c>
      <c r="I278" s="388" t="s">
        <v>54</v>
      </c>
      <c r="J278" s="389" t="s">
        <v>44</v>
      </c>
      <c r="K278" s="387" t="s">
        <v>54</v>
      </c>
      <c r="L278" s="390" t="s">
        <v>54</v>
      </c>
      <c r="M278" s="383"/>
      <c r="N278" s="391" t="s">
        <v>54</v>
      </c>
      <c r="O278" s="392"/>
      <c r="P278" s="383"/>
      <c r="Q278" s="383"/>
      <c r="R278" s="393"/>
      <c r="S278" s="417">
        <f>IF(Table_1[[#This Row],[Kesto (min) /tapaaminen]]&lt;1,0,(Table_1[[#This Row],[Sisältöjen määrä 
]]*Table_1[[#This Row],[Kesto (min) /tapaaminen]]*Table_1[[#This Row],[Tapaamis-kerrat /osallistuja]]))</f>
        <v>0</v>
      </c>
      <c r="T278" s="394" t="str">
        <f>IF(Table_1[[#This Row],[SISÄLLÖN NIMI]]="","",IF(Table_1[[#This Row],[Toteutuminen]]="Ei osallistujia",0,IF(Table_1[[#This Row],[Toteutuminen]]="Peruttu",0,1)))</f>
        <v/>
      </c>
      <c r="U278" s="395"/>
      <c r="V278" s="385"/>
      <c r="W278" s="413">
        <f>Table_1[[#This Row],[Kävijämäärä a) lapset]]+Table_1[[#This Row],[Kävijämäärä b) aikuiset]]</f>
        <v>0</v>
      </c>
      <c r="X278" s="413">
        <f>IF(Table_1[[#This Row],[Kokonaiskävijämäärä]]&lt;1,0,Table_1[[#This Row],[Kävijämäärä a) lapset]]*Table_1[[#This Row],[Tapaamis-kerrat /osallistuja]])</f>
        <v>0</v>
      </c>
      <c r="Y278" s="413">
        <f>IF(Table_1[[#This Row],[Kokonaiskävijämäärä]]&lt;1,0,Table_1[[#This Row],[Kävijämäärä b) aikuiset]]*Table_1[[#This Row],[Tapaamis-kerrat /osallistuja]])</f>
        <v>0</v>
      </c>
      <c r="Z278" s="413">
        <f>IF(Table_1[[#This Row],[Kokonaiskävijämäärä]]&lt;1,0,Table_1[[#This Row],[Kokonaiskävijämäärä]]*Table_1[[#This Row],[Tapaamis-kerrat /osallistuja]])</f>
        <v>0</v>
      </c>
      <c r="AA278" s="390" t="s">
        <v>54</v>
      </c>
      <c r="AB278" s="396"/>
      <c r="AC278" s="397"/>
      <c r="AD278" s="398" t="s">
        <v>54</v>
      </c>
      <c r="AE278" s="399" t="s">
        <v>54</v>
      </c>
      <c r="AF278" s="400" t="s">
        <v>54</v>
      </c>
      <c r="AG278" s="400" t="s">
        <v>54</v>
      </c>
      <c r="AH278" s="401" t="s">
        <v>53</v>
      </c>
      <c r="AI278" s="402" t="s">
        <v>54</v>
      </c>
      <c r="AJ278" s="402" t="s">
        <v>54</v>
      </c>
      <c r="AK278" s="402" t="s">
        <v>54</v>
      </c>
      <c r="AL278" s="403" t="s">
        <v>54</v>
      </c>
      <c r="AM278" s="404" t="s">
        <v>54</v>
      </c>
    </row>
    <row r="279" spans="1:39" ht="15.75" customHeight="1" x14ac:dyDescent="0.3">
      <c r="A279" s="382"/>
      <c r="B279" s="383"/>
      <c r="C279" s="384" t="s">
        <v>40</v>
      </c>
      <c r="D279" s="385" t="str">
        <f>IF(Table_1[[#This Row],[SISÄLLÖN NIMI]]="","",1)</f>
        <v/>
      </c>
      <c r="E279" s="386"/>
      <c r="F279" s="386"/>
      <c r="G279" s="384" t="s">
        <v>54</v>
      </c>
      <c r="H279" s="387" t="s">
        <v>54</v>
      </c>
      <c r="I279" s="388" t="s">
        <v>54</v>
      </c>
      <c r="J279" s="389" t="s">
        <v>44</v>
      </c>
      <c r="K279" s="387" t="s">
        <v>54</v>
      </c>
      <c r="L279" s="390" t="s">
        <v>54</v>
      </c>
      <c r="M279" s="383"/>
      <c r="N279" s="391" t="s">
        <v>54</v>
      </c>
      <c r="O279" s="392"/>
      <c r="P279" s="383"/>
      <c r="Q279" s="383"/>
      <c r="R279" s="393"/>
      <c r="S279" s="417">
        <f>IF(Table_1[[#This Row],[Kesto (min) /tapaaminen]]&lt;1,0,(Table_1[[#This Row],[Sisältöjen määrä 
]]*Table_1[[#This Row],[Kesto (min) /tapaaminen]]*Table_1[[#This Row],[Tapaamis-kerrat /osallistuja]]))</f>
        <v>0</v>
      </c>
      <c r="T279" s="394" t="str">
        <f>IF(Table_1[[#This Row],[SISÄLLÖN NIMI]]="","",IF(Table_1[[#This Row],[Toteutuminen]]="Ei osallistujia",0,IF(Table_1[[#This Row],[Toteutuminen]]="Peruttu",0,1)))</f>
        <v/>
      </c>
      <c r="U279" s="395"/>
      <c r="V279" s="385"/>
      <c r="W279" s="413">
        <f>Table_1[[#This Row],[Kävijämäärä a) lapset]]+Table_1[[#This Row],[Kävijämäärä b) aikuiset]]</f>
        <v>0</v>
      </c>
      <c r="X279" s="413">
        <f>IF(Table_1[[#This Row],[Kokonaiskävijämäärä]]&lt;1,0,Table_1[[#This Row],[Kävijämäärä a) lapset]]*Table_1[[#This Row],[Tapaamis-kerrat /osallistuja]])</f>
        <v>0</v>
      </c>
      <c r="Y279" s="413">
        <f>IF(Table_1[[#This Row],[Kokonaiskävijämäärä]]&lt;1,0,Table_1[[#This Row],[Kävijämäärä b) aikuiset]]*Table_1[[#This Row],[Tapaamis-kerrat /osallistuja]])</f>
        <v>0</v>
      </c>
      <c r="Z279" s="413">
        <f>IF(Table_1[[#This Row],[Kokonaiskävijämäärä]]&lt;1,0,Table_1[[#This Row],[Kokonaiskävijämäärä]]*Table_1[[#This Row],[Tapaamis-kerrat /osallistuja]])</f>
        <v>0</v>
      </c>
      <c r="AA279" s="390" t="s">
        <v>54</v>
      </c>
      <c r="AB279" s="396"/>
      <c r="AC279" s="397"/>
      <c r="AD279" s="398" t="s">
        <v>54</v>
      </c>
      <c r="AE279" s="399" t="s">
        <v>54</v>
      </c>
      <c r="AF279" s="400" t="s">
        <v>54</v>
      </c>
      <c r="AG279" s="400" t="s">
        <v>54</v>
      </c>
      <c r="AH279" s="401" t="s">
        <v>53</v>
      </c>
      <c r="AI279" s="402" t="s">
        <v>54</v>
      </c>
      <c r="AJ279" s="402" t="s">
        <v>54</v>
      </c>
      <c r="AK279" s="402" t="s">
        <v>54</v>
      </c>
      <c r="AL279" s="403" t="s">
        <v>54</v>
      </c>
      <c r="AM279" s="404" t="s">
        <v>54</v>
      </c>
    </row>
    <row r="280" spans="1:39" ht="15.75" customHeight="1" x14ac:dyDescent="0.3">
      <c r="A280" s="382"/>
      <c r="B280" s="383"/>
      <c r="C280" s="384" t="s">
        <v>40</v>
      </c>
      <c r="D280" s="385" t="str">
        <f>IF(Table_1[[#This Row],[SISÄLLÖN NIMI]]="","",1)</f>
        <v/>
      </c>
      <c r="E280" s="386"/>
      <c r="F280" s="386"/>
      <c r="G280" s="384" t="s">
        <v>54</v>
      </c>
      <c r="H280" s="387" t="s">
        <v>54</v>
      </c>
      <c r="I280" s="388" t="s">
        <v>54</v>
      </c>
      <c r="J280" s="389" t="s">
        <v>44</v>
      </c>
      <c r="K280" s="387" t="s">
        <v>54</v>
      </c>
      <c r="L280" s="390" t="s">
        <v>54</v>
      </c>
      <c r="M280" s="383"/>
      <c r="N280" s="391" t="s">
        <v>54</v>
      </c>
      <c r="O280" s="392"/>
      <c r="P280" s="383"/>
      <c r="Q280" s="383"/>
      <c r="R280" s="393"/>
      <c r="S280" s="417">
        <f>IF(Table_1[[#This Row],[Kesto (min) /tapaaminen]]&lt;1,0,(Table_1[[#This Row],[Sisältöjen määrä 
]]*Table_1[[#This Row],[Kesto (min) /tapaaminen]]*Table_1[[#This Row],[Tapaamis-kerrat /osallistuja]]))</f>
        <v>0</v>
      </c>
      <c r="T280" s="394" t="str">
        <f>IF(Table_1[[#This Row],[SISÄLLÖN NIMI]]="","",IF(Table_1[[#This Row],[Toteutuminen]]="Ei osallistujia",0,IF(Table_1[[#This Row],[Toteutuminen]]="Peruttu",0,1)))</f>
        <v/>
      </c>
      <c r="U280" s="395"/>
      <c r="V280" s="385"/>
      <c r="W280" s="413">
        <f>Table_1[[#This Row],[Kävijämäärä a) lapset]]+Table_1[[#This Row],[Kävijämäärä b) aikuiset]]</f>
        <v>0</v>
      </c>
      <c r="X280" s="413">
        <f>IF(Table_1[[#This Row],[Kokonaiskävijämäärä]]&lt;1,0,Table_1[[#This Row],[Kävijämäärä a) lapset]]*Table_1[[#This Row],[Tapaamis-kerrat /osallistuja]])</f>
        <v>0</v>
      </c>
      <c r="Y280" s="413">
        <f>IF(Table_1[[#This Row],[Kokonaiskävijämäärä]]&lt;1,0,Table_1[[#This Row],[Kävijämäärä b) aikuiset]]*Table_1[[#This Row],[Tapaamis-kerrat /osallistuja]])</f>
        <v>0</v>
      </c>
      <c r="Z280" s="413">
        <f>IF(Table_1[[#This Row],[Kokonaiskävijämäärä]]&lt;1,0,Table_1[[#This Row],[Kokonaiskävijämäärä]]*Table_1[[#This Row],[Tapaamis-kerrat /osallistuja]])</f>
        <v>0</v>
      </c>
      <c r="AA280" s="390" t="s">
        <v>54</v>
      </c>
      <c r="AB280" s="396"/>
      <c r="AC280" s="397"/>
      <c r="AD280" s="398" t="s">
        <v>54</v>
      </c>
      <c r="AE280" s="399" t="s">
        <v>54</v>
      </c>
      <c r="AF280" s="400" t="s">
        <v>54</v>
      </c>
      <c r="AG280" s="400" t="s">
        <v>54</v>
      </c>
      <c r="AH280" s="401" t="s">
        <v>53</v>
      </c>
      <c r="AI280" s="402" t="s">
        <v>54</v>
      </c>
      <c r="AJ280" s="402" t="s">
        <v>54</v>
      </c>
      <c r="AK280" s="402" t="s">
        <v>54</v>
      </c>
      <c r="AL280" s="403" t="s">
        <v>54</v>
      </c>
      <c r="AM280" s="404" t="s">
        <v>54</v>
      </c>
    </row>
    <row r="281" spans="1:39" ht="15.75" customHeight="1" x14ac:dyDescent="0.3">
      <c r="A281" s="382"/>
      <c r="B281" s="383"/>
      <c r="C281" s="384" t="s">
        <v>40</v>
      </c>
      <c r="D281" s="385" t="str">
        <f>IF(Table_1[[#This Row],[SISÄLLÖN NIMI]]="","",1)</f>
        <v/>
      </c>
      <c r="E281" s="386"/>
      <c r="F281" s="386"/>
      <c r="G281" s="384" t="s">
        <v>54</v>
      </c>
      <c r="H281" s="387" t="s">
        <v>54</v>
      </c>
      <c r="I281" s="388" t="s">
        <v>54</v>
      </c>
      <c r="J281" s="389" t="s">
        <v>44</v>
      </c>
      <c r="K281" s="387" t="s">
        <v>54</v>
      </c>
      <c r="L281" s="390" t="s">
        <v>54</v>
      </c>
      <c r="M281" s="383"/>
      <c r="N281" s="391" t="s">
        <v>54</v>
      </c>
      <c r="O281" s="392"/>
      <c r="P281" s="383"/>
      <c r="Q281" s="383"/>
      <c r="R281" s="393"/>
      <c r="S281" s="417">
        <f>IF(Table_1[[#This Row],[Kesto (min) /tapaaminen]]&lt;1,0,(Table_1[[#This Row],[Sisältöjen määrä 
]]*Table_1[[#This Row],[Kesto (min) /tapaaminen]]*Table_1[[#This Row],[Tapaamis-kerrat /osallistuja]]))</f>
        <v>0</v>
      </c>
      <c r="T281" s="394" t="str">
        <f>IF(Table_1[[#This Row],[SISÄLLÖN NIMI]]="","",IF(Table_1[[#This Row],[Toteutuminen]]="Ei osallistujia",0,IF(Table_1[[#This Row],[Toteutuminen]]="Peruttu",0,1)))</f>
        <v/>
      </c>
      <c r="U281" s="395"/>
      <c r="V281" s="385"/>
      <c r="W281" s="413">
        <f>Table_1[[#This Row],[Kävijämäärä a) lapset]]+Table_1[[#This Row],[Kävijämäärä b) aikuiset]]</f>
        <v>0</v>
      </c>
      <c r="X281" s="413">
        <f>IF(Table_1[[#This Row],[Kokonaiskävijämäärä]]&lt;1,0,Table_1[[#This Row],[Kävijämäärä a) lapset]]*Table_1[[#This Row],[Tapaamis-kerrat /osallistuja]])</f>
        <v>0</v>
      </c>
      <c r="Y281" s="413">
        <f>IF(Table_1[[#This Row],[Kokonaiskävijämäärä]]&lt;1,0,Table_1[[#This Row],[Kävijämäärä b) aikuiset]]*Table_1[[#This Row],[Tapaamis-kerrat /osallistuja]])</f>
        <v>0</v>
      </c>
      <c r="Z281" s="413">
        <f>IF(Table_1[[#This Row],[Kokonaiskävijämäärä]]&lt;1,0,Table_1[[#This Row],[Kokonaiskävijämäärä]]*Table_1[[#This Row],[Tapaamis-kerrat /osallistuja]])</f>
        <v>0</v>
      </c>
      <c r="AA281" s="390" t="s">
        <v>54</v>
      </c>
      <c r="AB281" s="396"/>
      <c r="AC281" s="397"/>
      <c r="AD281" s="398" t="s">
        <v>54</v>
      </c>
      <c r="AE281" s="399" t="s">
        <v>54</v>
      </c>
      <c r="AF281" s="400" t="s">
        <v>54</v>
      </c>
      <c r="AG281" s="400" t="s">
        <v>54</v>
      </c>
      <c r="AH281" s="401" t="s">
        <v>53</v>
      </c>
      <c r="AI281" s="402" t="s">
        <v>54</v>
      </c>
      <c r="AJ281" s="402" t="s">
        <v>54</v>
      </c>
      <c r="AK281" s="402" t="s">
        <v>54</v>
      </c>
      <c r="AL281" s="403" t="s">
        <v>54</v>
      </c>
      <c r="AM281" s="404" t="s">
        <v>54</v>
      </c>
    </row>
    <row r="282" spans="1:39" ht="15.75" customHeight="1" x14ac:dyDescent="0.3">
      <c r="A282" s="382"/>
      <c r="B282" s="383"/>
      <c r="C282" s="384" t="s">
        <v>40</v>
      </c>
      <c r="D282" s="385" t="str">
        <f>IF(Table_1[[#This Row],[SISÄLLÖN NIMI]]="","",1)</f>
        <v/>
      </c>
      <c r="E282" s="386"/>
      <c r="F282" s="386"/>
      <c r="G282" s="384" t="s">
        <v>54</v>
      </c>
      <c r="H282" s="387" t="s">
        <v>54</v>
      </c>
      <c r="I282" s="388" t="s">
        <v>54</v>
      </c>
      <c r="J282" s="389" t="s">
        <v>44</v>
      </c>
      <c r="K282" s="387" t="s">
        <v>54</v>
      </c>
      <c r="L282" s="390" t="s">
        <v>54</v>
      </c>
      <c r="M282" s="383"/>
      <c r="N282" s="391" t="s">
        <v>54</v>
      </c>
      <c r="O282" s="392"/>
      <c r="P282" s="383"/>
      <c r="Q282" s="383"/>
      <c r="R282" s="393"/>
      <c r="S282" s="417">
        <f>IF(Table_1[[#This Row],[Kesto (min) /tapaaminen]]&lt;1,0,(Table_1[[#This Row],[Sisältöjen määrä 
]]*Table_1[[#This Row],[Kesto (min) /tapaaminen]]*Table_1[[#This Row],[Tapaamis-kerrat /osallistuja]]))</f>
        <v>0</v>
      </c>
      <c r="T282" s="394" t="str">
        <f>IF(Table_1[[#This Row],[SISÄLLÖN NIMI]]="","",IF(Table_1[[#This Row],[Toteutuminen]]="Ei osallistujia",0,IF(Table_1[[#This Row],[Toteutuminen]]="Peruttu",0,1)))</f>
        <v/>
      </c>
      <c r="U282" s="395"/>
      <c r="V282" s="385"/>
      <c r="W282" s="413">
        <f>Table_1[[#This Row],[Kävijämäärä a) lapset]]+Table_1[[#This Row],[Kävijämäärä b) aikuiset]]</f>
        <v>0</v>
      </c>
      <c r="X282" s="413">
        <f>IF(Table_1[[#This Row],[Kokonaiskävijämäärä]]&lt;1,0,Table_1[[#This Row],[Kävijämäärä a) lapset]]*Table_1[[#This Row],[Tapaamis-kerrat /osallistuja]])</f>
        <v>0</v>
      </c>
      <c r="Y282" s="413">
        <f>IF(Table_1[[#This Row],[Kokonaiskävijämäärä]]&lt;1,0,Table_1[[#This Row],[Kävijämäärä b) aikuiset]]*Table_1[[#This Row],[Tapaamis-kerrat /osallistuja]])</f>
        <v>0</v>
      </c>
      <c r="Z282" s="413">
        <f>IF(Table_1[[#This Row],[Kokonaiskävijämäärä]]&lt;1,0,Table_1[[#This Row],[Kokonaiskävijämäärä]]*Table_1[[#This Row],[Tapaamis-kerrat /osallistuja]])</f>
        <v>0</v>
      </c>
      <c r="AA282" s="390" t="s">
        <v>54</v>
      </c>
      <c r="AB282" s="396"/>
      <c r="AC282" s="397"/>
      <c r="AD282" s="398" t="s">
        <v>54</v>
      </c>
      <c r="AE282" s="399" t="s">
        <v>54</v>
      </c>
      <c r="AF282" s="400" t="s">
        <v>54</v>
      </c>
      <c r="AG282" s="400" t="s">
        <v>54</v>
      </c>
      <c r="AH282" s="401" t="s">
        <v>53</v>
      </c>
      <c r="AI282" s="402" t="s">
        <v>54</v>
      </c>
      <c r="AJ282" s="402" t="s">
        <v>54</v>
      </c>
      <c r="AK282" s="402" t="s">
        <v>54</v>
      </c>
      <c r="AL282" s="403" t="s">
        <v>54</v>
      </c>
      <c r="AM282" s="404" t="s">
        <v>54</v>
      </c>
    </row>
    <row r="283" spans="1:39" ht="15.75" customHeight="1" x14ac:dyDescent="0.3">
      <c r="A283" s="382"/>
      <c r="B283" s="383"/>
      <c r="C283" s="384" t="s">
        <v>40</v>
      </c>
      <c r="D283" s="385" t="str">
        <f>IF(Table_1[[#This Row],[SISÄLLÖN NIMI]]="","",1)</f>
        <v/>
      </c>
      <c r="E283" s="386"/>
      <c r="F283" s="386"/>
      <c r="G283" s="384" t="s">
        <v>54</v>
      </c>
      <c r="H283" s="387" t="s">
        <v>54</v>
      </c>
      <c r="I283" s="388" t="s">
        <v>54</v>
      </c>
      <c r="J283" s="389" t="s">
        <v>44</v>
      </c>
      <c r="K283" s="387" t="s">
        <v>54</v>
      </c>
      <c r="L283" s="390" t="s">
        <v>54</v>
      </c>
      <c r="M283" s="383"/>
      <c r="N283" s="391" t="s">
        <v>54</v>
      </c>
      <c r="O283" s="392"/>
      <c r="P283" s="383"/>
      <c r="Q283" s="383"/>
      <c r="R283" s="393"/>
      <c r="S283" s="417">
        <f>IF(Table_1[[#This Row],[Kesto (min) /tapaaminen]]&lt;1,0,(Table_1[[#This Row],[Sisältöjen määrä 
]]*Table_1[[#This Row],[Kesto (min) /tapaaminen]]*Table_1[[#This Row],[Tapaamis-kerrat /osallistuja]]))</f>
        <v>0</v>
      </c>
      <c r="T283" s="394" t="str">
        <f>IF(Table_1[[#This Row],[SISÄLLÖN NIMI]]="","",IF(Table_1[[#This Row],[Toteutuminen]]="Ei osallistujia",0,IF(Table_1[[#This Row],[Toteutuminen]]="Peruttu",0,1)))</f>
        <v/>
      </c>
      <c r="U283" s="395"/>
      <c r="V283" s="385"/>
      <c r="W283" s="413">
        <f>Table_1[[#This Row],[Kävijämäärä a) lapset]]+Table_1[[#This Row],[Kävijämäärä b) aikuiset]]</f>
        <v>0</v>
      </c>
      <c r="X283" s="413">
        <f>IF(Table_1[[#This Row],[Kokonaiskävijämäärä]]&lt;1,0,Table_1[[#This Row],[Kävijämäärä a) lapset]]*Table_1[[#This Row],[Tapaamis-kerrat /osallistuja]])</f>
        <v>0</v>
      </c>
      <c r="Y283" s="413">
        <f>IF(Table_1[[#This Row],[Kokonaiskävijämäärä]]&lt;1,0,Table_1[[#This Row],[Kävijämäärä b) aikuiset]]*Table_1[[#This Row],[Tapaamis-kerrat /osallistuja]])</f>
        <v>0</v>
      </c>
      <c r="Z283" s="413">
        <f>IF(Table_1[[#This Row],[Kokonaiskävijämäärä]]&lt;1,0,Table_1[[#This Row],[Kokonaiskävijämäärä]]*Table_1[[#This Row],[Tapaamis-kerrat /osallistuja]])</f>
        <v>0</v>
      </c>
      <c r="AA283" s="390" t="s">
        <v>54</v>
      </c>
      <c r="AB283" s="396"/>
      <c r="AC283" s="397"/>
      <c r="AD283" s="398" t="s">
        <v>54</v>
      </c>
      <c r="AE283" s="399" t="s">
        <v>54</v>
      </c>
      <c r="AF283" s="400" t="s">
        <v>54</v>
      </c>
      <c r="AG283" s="400" t="s">
        <v>54</v>
      </c>
      <c r="AH283" s="401" t="s">
        <v>53</v>
      </c>
      <c r="AI283" s="402" t="s">
        <v>54</v>
      </c>
      <c r="AJ283" s="402" t="s">
        <v>54</v>
      </c>
      <c r="AK283" s="402" t="s">
        <v>54</v>
      </c>
      <c r="AL283" s="403" t="s">
        <v>54</v>
      </c>
      <c r="AM283" s="404" t="s">
        <v>54</v>
      </c>
    </row>
    <row r="284" spans="1:39" ht="15.75" customHeight="1" x14ac:dyDescent="0.3">
      <c r="A284" s="382"/>
      <c r="B284" s="383"/>
      <c r="C284" s="384" t="s">
        <v>40</v>
      </c>
      <c r="D284" s="385" t="str">
        <f>IF(Table_1[[#This Row],[SISÄLLÖN NIMI]]="","",1)</f>
        <v/>
      </c>
      <c r="E284" s="386"/>
      <c r="F284" s="386"/>
      <c r="G284" s="384" t="s">
        <v>54</v>
      </c>
      <c r="H284" s="387" t="s">
        <v>54</v>
      </c>
      <c r="I284" s="388" t="s">
        <v>54</v>
      </c>
      <c r="J284" s="389" t="s">
        <v>44</v>
      </c>
      <c r="K284" s="387" t="s">
        <v>54</v>
      </c>
      <c r="L284" s="390" t="s">
        <v>54</v>
      </c>
      <c r="M284" s="383"/>
      <c r="N284" s="391" t="s">
        <v>54</v>
      </c>
      <c r="O284" s="392"/>
      <c r="P284" s="383"/>
      <c r="Q284" s="383"/>
      <c r="R284" s="393"/>
      <c r="S284" s="417">
        <f>IF(Table_1[[#This Row],[Kesto (min) /tapaaminen]]&lt;1,0,(Table_1[[#This Row],[Sisältöjen määrä 
]]*Table_1[[#This Row],[Kesto (min) /tapaaminen]]*Table_1[[#This Row],[Tapaamis-kerrat /osallistuja]]))</f>
        <v>0</v>
      </c>
      <c r="T284" s="394" t="str">
        <f>IF(Table_1[[#This Row],[SISÄLLÖN NIMI]]="","",IF(Table_1[[#This Row],[Toteutuminen]]="Ei osallistujia",0,IF(Table_1[[#This Row],[Toteutuminen]]="Peruttu",0,1)))</f>
        <v/>
      </c>
      <c r="U284" s="395"/>
      <c r="V284" s="385"/>
      <c r="W284" s="413">
        <f>Table_1[[#This Row],[Kävijämäärä a) lapset]]+Table_1[[#This Row],[Kävijämäärä b) aikuiset]]</f>
        <v>0</v>
      </c>
      <c r="X284" s="413">
        <f>IF(Table_1[[#This Row],[Kokonaiskävijämäärä]]&lt;1,0,Table_1[[#This Row],[Kävijämäärä a) lapset]]*Table_1[[#This Row],[Tapaamis-kerrat /osallistuja]])</f>
        <v>0</v>
      </c>
      <c r="Y284" s="413">
        <f>IF(Table_1[[#This Row],[Kokonaiskävijämäärä]]&lt;1,0,Table_1[[#This Row],[Kävijämäärä b) aikuiset]]*Table_1[[#This Row],[Tapaamis-kerrat /osallistuja]])</f>
        <v>0</v>
      </c>
      <c r="Z284" s="413">
        <f>IF(Table_1[[#This Row],[Kokonaiskävijämäärä]]&lt;1,0,Table_1[[#This Row],[Kokonaiskävijämäärä]]*Table_1[[#This Row],[Tapaamis-kerrat /osallistuja]])</f>
        <v>0</v>
      </c>
      <c r="AA284" s="390" t="s">
        <v>54</v>
      </c>
      <c r="AB284" s="396"/>
      <c r="AC284" s="397"/>
      <c r="AD284" s="398" t="s">
        <v>54</v>
      </c>
      <c r="AE284" s="399" t="s">
        <v>54</v>
      </c>
      <c r="AF284" s="400" t="s">
        <v>54</v>
      </c>
      <c r="AG284" s="400" t="s">
        <v>54</v>
      </c>
      <c r="AH284" s="401" t="s">
        <v>53</v>
      </c>
      <c r="AI284" s="402" t="s">
        <v>54</v>
      </c>
      <c r="AJ284" s="402" t="s">
        <v>54</v>
      </c>
      <c r="AK284" s="402" t="s">
        <v>54</v>
      </c>
      <c r="AL284" s="403" t="s">
        <v>54</v>
      </c>
      <c r="AM284" s="404" t="s">
        <v>54</v>
      </c>
    </row>
    <row r="285" spans="1:39" ht="15.75" customHeight="1" x14ac:dyDescent="0.3">
      <c r="A285" s="382"/>
      <c r="B285" s="383"/>
      <c r="C285" s="384" t="s">
        <v>40</v>
      </c>
      <c r="D285" s="385" t="str">
        <f>IF(Table_1[[#This Row],[SISÄLLÖN NIMI]]="","",1)</f>
        <v/>
      </c>
      <c r="E285" s="386"/>
      <c r="F285" s="386"/>
      <c r="G285" s="384" t="s">
        <v>54</v>
      </c>
      <c r="H285" s="387" t="s">
        <v>54</v>
      </c>
      <c r="I285" s="388" t="s">
        <v>54</v>
      </c>
      <c r="J285" s="389" t="s">
        <v>44</v>
      </c>
      <c r="K285" s="387" t="s">
        <v>54</v>
      </c>
      <c r="L285" s="390" t="s">
        <v>54</v>
      </c>
      <c r="M285" s="383"/>
      <c r="N285" s="391" t="s">
        <v>54</v>
      </c>
      <c r="O285" s="392"/>
      <c r="P285" s="383"/>
      <c r="Q285" s="383"/>
      <c r="R285" s="393"/>
      <c r="S285" s="417">
        <f>IF(Table_1[[#This Row],[Kesto (min) /tapaaminen]]&lt;1,0,(Table_1[[#This Row],[Sisältöjen määrä 
]]*Table_1[[#This Row],[Kesto (min) /tapaaminen]]*Table_1[[#This Row],[Tapaamis-kerrat /osallistuja]]))</f>
        <v>0</v>
      </c>
      <c r="T285" s="394" t="str">
        <f>IF(Table_1[[#This Row],[SISÄLLÖN NIMI]]="","",IF(Table_1[[#This Row],[Toteutuminen]]="Ei osallistujia",0,IF(Table_1[[#This Row],[Toteutuminen]]="Peruttu",0,1)))</f>
        <v/>
      </c>
      <c r="U285" s="395"/>
      <c r="V285" s="385"/>
      <c r="W285" s="413">
        <f>Table_1[[#This Row],[Kävijämäärä a) lapset]]+Table_1[[#This Row],[Kävijämäärä b) aikuiset]]</f>
        <v>0</v>
      </c>
      <c r="X285" s="413">
        <f>IF(Table_1[[#This Row],[Kokonaiskävijämäärä]]&lt;1,0,Table_1[[#This Row],[Kävijämäärä a) lapset]]*Table_1[[#This Row],[Tapaamis-kerrat /osallistuja]])</f>
        <v>0</v>
      </c>
      <c r="Y285" s="413">
        <f>IF(Table_1[[#This Row],[Kokonaiskävijämäärä]]&lt;1,0,Table_1[[#This Row],[Kävijämäärä b) aikuiset]]*Table_1[[#This Row],[Tapaamis-kerrat /osallistuja]])</f>
        <v>0</v>
      </c>
      <c r="Z285" s="413">
        <f>IF(Table_1[[#This Row],[Kokonaiskävijämäärä]]&lt;1,0,Table_1[[#This Row],[Kokonaiskävijämäärä]]*Table_1[[#This Row],[Tapaamis-kerrat /osallistuja]])</f>
        <v>0</v>
      </c>
      <c r="AA285" s="390" t="s">
        <v>54</v>
      </c>
      <c r="AB285" s="396"/>
      <c r="AC285" s="397"/>
      <c r="AD285" s="398" t="s">
        <v>54</v>
      </c>
      <c r="AE285" s="399" t="s">
        <v>54</v>
      </c>
      <c r="AF285" s="400" t="s">
        <v>54</v>
      </c>
      <c r="AG285" s="400" t="s">
        <v>54</v>
      </c>
      <c r="AH285" s="401" t="s">
        <v>53</v>
      </c>
      <c r="AI285" s="402" t="s">
        <v>54</v>
      </c>
      <c r="AJ285" s="402" t="s">
        <v>54</v>
      </c>
      <c r="AK285" s="402" t="s">
        <v>54</v>
      </c>
      <c r="AL285" s="403" t="s">
        <v>54</v>
      </c>
      <c r="AM285" s="404" t="s">
        <v>54</v>
      </c>
    </row>
    <row r="286" spans="1:39" ht="15.75" customHeight="1" x14ac:dyDescent="0.3">
      <c r="A286" s="382"/>
      <c r="B286" s="383"/>
      <c r="C286" s="384" t="s">
        <v>40</v>
      </c>
      <c r="D286" s="385" t="str">
        <f>IF(Table_1[[#This Row],[SISÄLLÖN NIMI]]="","",1)</f>
        <v/>
      </c>
      <c r="E286" s="386"/>
      <c r="F286" s="386"/>
      <c r="G286" s="384" t="s">
        <v>54</v>
      </c>
      <c r="H286" s="387" t="s">
        <v>54</v>
      </c>
      <c r="I286" s="388" t="s">
        <v>54</v>
      </c>
      <c r="J286" s="389" t="s">
        <v>44</v>
      </c>
      <c r="K286" s="387" t="s">
        <v>54</v>
      </c>
      <c r="L286" s="390" t="s">
        <v>54</v>
      </c>
      <c r="M286" s="383"/>
      <c r="N286" s="391" t="s">
        <v>54</v>
      </c>
      <c r="O286" s="392"/>
      <c r="P286" s="383"/>
      <c r="Q286" s="383"/>
      <c r="R286" s="393"/>
      <c r="S286" s="417">
        <f>IF(Table_1[[#This Row],[Kesto (min) /tapaaminen]]&lt;1,0,(Table_1[[#This Row],[Sisältöjen määrä 
]]*Table_1[[#This Row],[Kesto (min) /tapaaminen]]*Table_1[[#This Row],[Tapaamis-kerrat /osallistuja]]))</f>
        <v>0</v>
      </c>
      <c r="T286" s="394" t="str">
        <f>IF(Table_1[[#This Row],[SISÄLLÖN NIMI]]="","",IF(Table_1[[#This Row],[Toteutuminen]]="Ei osallistujia",0,IF(Table_1[[#This Row],[Toteutuminen]]="Peruttu",0,1)))</f>
        <v/>
      </c>
      <c r="U286" s="395"/>
      <c r="V286" s="385"/>
      <c r="W286" s="413">
        <f>Table_1[[#This Row],[Kävijämäärä a) lapset]]+Table_1[[#This Row],[Kävijämäärä b) aikuiset]]</f>
        <v>0</v>
      </c>
      <c r="X286" s="413">
        <f>IF(Table_1[[#This Row],[Kokonaiskävijämäärä]]&lt;1,0,Table_1[[#This Row],[Kävijämäärä a) lapset]]*Table_1[[#This Row],[Tapaamis-kerrat /osallistuja]])</f>
        <v>0</v>
      </c>
      <c r="Y286" s="413">
        <f>IF(Table_1[[#This Row],[Kokonaiskävijämäärä]]&lt;1,0,Table_1[[#This Row],[Kävijämäärä b) aikuiset]]*Table_1[[#This Row],[Tapaamis-kerrat /osallistuja]])</f>
        <v>0</v>
      </c>
      <c r="Z286" s="413">
        <f>IF(Table_1[[#This Row],[Kokonaiskävijämäärä]]&lt;1,0,Table_1[[#This Row],[Kokonaiskävijämäärä]]*Table_1[[#This Row],[Tapaamis-kerrat /osallistuja]])</f>
        <v>0</v>
      </c>
      <c r="AA286" s="390" t="s">
        <v>54</v>
      </c>
      <c r="AB286" s="396"/>
      <c r="AC286" s="397"/>
      <c r="AD286" s="398" t="s">
        <v>54</v>
      </c>
      <c r="AE286" s="399" t="s">
        <v>54</v>
      </c>
      <c r="AF286" s="400" t="s">
        <v>54</v>
      </c>
      <c r="AG286" s="400" t="s">
        <v>54</v>
      </c>
      <c r="AH286" s="401" t="s">
        <v>53</v>
      </c>
      <c r="AI286" s="402" t="s">
        <v>54</v>
      </c>
      <c r="AJ286" s="402" t="s">
        <v>54</v>
      </c>
      <c r="AK286" s="402" t="s">
        <v>54</v>
      </c>
      <c r="AL286" s="403" t="s">
        <v>54</v>
      </c>
      <c r="AM286" s="404" t="s">
        <v>54</v>
      </c>
    </row>
    <row r="287" spans="1:39" ht="15.75" customHeight="1" x14ac:dyDescent="0.3">
      <c r="A287" s="382"/>
      <c r="B287" s="383"/>
      <c r="C287" s="384" t="s">
        <v>40</v>
      </c>
      <c r="D287" s="385" t="str">
        <f>IF(Table_1[[#This Row],[SISÄLLÖN NIMI]]="","",1)</f>
        <v/>
      </c>
      <c r="E287" s="386"/>
      <c r="F287" s="386"/>
      <c r="G287" s="384" t="s">
        <v>54</v>
      </c>
      <c r="H287" s="387" t="s">
        <v>54</v>
      </c>
      <c r="I287" s="388" t="s">
        <v>54</v>
      </c>
      <c r="J287" s="389" t="s">
        <v>44</v>
      </c>
      <c r="K287" s="387" t="s">
        <v>54</v>
      </c>
      <c r="L287" s="390" t="s">
        <v>54</v>
      </c>
      <c r="M287" s="383"/>
      <c r="N287" s="391" t="s">
        <v>54</v>
      </c>
      <c r="O287" s="392"/>
      <c r="P287" s="383"/>
      <c r="Q287" s="383"/>
      <c r="R287" s="393"/>
      <c r="S287" s="417">
        <f>IF(Table_1[[#This Row],[Kesto (min) /tapaaminen]]&lt;1,0,(Table_1[[#This Row],[Sisältöjen määrä 
]]*Table_1[[#This Row],[Kesto (min) /tapaaminen]]*Table_1[[#This Row],[Tapaamis-kerrat /osallistuja]]))</f>
        <v>0</v>
      </c>
      <c r="T287" s="394" t="str">
        <f>IF(Table_1[[#This Row],[SISÄLLÖN NIMI]]="","",IF(Table_1[[#This Row],[Toteutuminen]]="Ei osallistujia",0,IF(Table_1[[#This Row],[Toteutuminen]]="Peruttu",0,1)))</f>
        <v/>
      </c>
      <c r="U287" s="395"/>
      <c r="V287" s="385"/>
      <c r="W287" s="413">
        <f>Table_1[[#This Row],[Kävijämäärä a) lapset]]+Table_1[[#This Row],[Kävijämäärä b) aikuiset]]</f>
        <v>0</v>
      </c>
      <c r="X287" s="413">
        <f>IF(Table_1[[#This Row],[Kokonaiskävijämäärä]]&lt;1,0,Table_1[[#This Row],[Kävijämäärä a) lapset]]*Table_1[[#This Row],[Tapaamis-kerrat /osallistuja]])</f>
        <v>0</v>
      </c>
      <c r="Y287" s="413">
        <f>IF(Table_1[[#This Row],[Kokonaiskävijämäärä]]&lt;1,0,Table_1[[#This Row],[Kävijämäärä b) aikuiset]]*Table_1[[#This Row],[Tapaamis-kerrat /osallistuja]])</f>
        <v>0</v>
      </c>
      <c r="Z287" s="413">
        <f>IF(Table_1[[#This Row],[Kokonaiskävijämäärä]]&lt;1,0,Table_1[[#This Row],[Kokonaiskävijämäärä]]*Table_1[[#This Row],[Tapaamis-kerrat /osallistuja]])</f>
        <v>0</v>
      </c>
      <c r="AA287" s="390" t="s">
        <v>54</v>
      </c>
      <c r="AB287" s="396"/>
      <c r="AC287" s="397"/>
      <c r="AD287" s="398" t="s">
        <v>54</v>
      </c>
      <c r="AE287" s="399" t="s">
        <v>54</v>
      </c>
      <c r="AF287" s="400" t="s">
        <v>54</v>
      </c>
      <c r="AG287" s="400" t="s">
        <v>54</v>
      </c>
      <c r="AH287" s="401" t="s">
        <v>53</v>
      </c>
      <c r="AI287" s="402" t="s">
        <v>54</v>
      </c>
      <c r="AJ287" s="402" t="s">
        <v>54</v>
      </c>
      <c r="AK287" s="402" t="s">
        <v>54</v>
      </c>
      <c r="AL287" s="403" t="s">
        <v>54</v>
      </c>
      <c r="AM287" s="404" t="s">
        <v>54</v>
      </c>
    </row>
    <row r="288" spans="1:39" ht="15.75" customHeight="1" x14ac:dyDescent="0.3">
      <c r="A288" s="382"/>
      <c r="B288" s="383"/>
      <c r="C288" s="384" t="s">
        <v>40</v>
      </c>
      <c r="D288" s="385" t="str">
        <f>IF(Table_1[[#This Row],[SISÄLLÖN NIMI]]="","",1)</f>
        <v/>
      </c>
      <c r="E288" s="386"/>
      <c r="F288" s="386"/>
      <c r="G288" s="384" t="s">
        <v>54</v>
      </c>
      <c r="H288" s="387" t="s">
        <v>54</v>
      </c>
      <c r="I288" s="388" t="s">
        <v>54</v>
      </c>
      <c r="J288" s="389" t="s">
        <v>44</v>
      </c>
      <c r="K288" s="387" t="s">
        <v>54</v>
      </c>
      <c r="L288" s="390" t="s">
        <v>54</v>
      </c>
      <c r="M288" s="383"/>
      <c r="N288" s="391" t="s">
        <v>54</v>
      </c>
      <c r="O288" s="392"/>
      <c r="P288" s="383"/>
      <c r="Q288" s="383"/>
      <c r="R288" s="393"/>
      <c r="S288" s="417">
        <f>IF(Table_1[[#This Row],[Kesto (min) /tapaaminen]]&lt;1,0,(Table_1[[#This Row],[Sisältöjen määrä 
]]*Table_1[[#This Row],[Kesto (min) /tapaaminen]]*Table_1[[#This Row],[Tapaamis-kerrat /osallistuja]]))</f>
        <v>0</v>
      </c>
      <c r="T288" s="394" t="str">
        <f>IF(Table_1[[#This Row],[SISÄLLÖN NIMI]]="","",IF(Table_1[[#This Row],[Toteutuminen]]="Ei osallistujia",0,IF(Table_1[[#This Row],[Toteutuminen]]="Peruttu",0,1)))</f>
        <v/>
      </c>
      <c r="U288" s="395"/>
      <c r="V288" s="385"/>
      <c r="W288" s="413">
        <f>Table_1[[#This Row],[Kävijämäärä a) lapset]]+Table_1[[#This Row],[Kävijämäärä b) aikuiset]]</f>
        <v>0</v>
      </c>
      <c r="X288" s="413">
        <f>IF(Table_1[[#This Row],[Kokonaiskävijämäärä]]&lt;1,0,Table_1[[#This Row],[Kävijämäärä a) lapset]]*Table_1[[#This Row],[Tapaamis-kerrat /osallistuja]])</f>
        <v>0</v>
      </c>
      <c r="Y288" s="413">
        <f>IF(Table_1[[#This Row],[Kokonaiskävijämäärä]]&lt;1,0,Table_1[[#This Row],[Kävijämäärä b) aikuiset]]*Table_1[[#This Row],[Tapaamis-kerrat /osallistuja]])</f>
        <v>0</v>
      </c>
      <c r="Z288" s="413">
        <f>IF(Table_1[[#This Row],[Kokonaiskävijämäärä]]&lt;1,0,Table_1[[#This Row],[Kokonaiskävijämäärä]]*Table_1[[#This Row],[Tapaamis-kerrat /osallistuja]])</f>
        <v>0</v>
      </c>
      <c r="AA288" s="390" t="s">
        <v>54</v>
      </c>
      <c r="AB288" s="396"/>
      <c r="AC288" s="397"/>
      <c r="AD288" s="398" t="s">
        <v>54</v>
      </c>
      <c r="AE288" s="399" t="s">
        <v>54</v>
      </c>
      <c r="AF288" s="400" t="s">
        <v>54</v>
      </c>
      <c r="AG288" s="400" t="s">
        <v>54</v>
      </c>
      <c r="AH288" s="401" t="s">
        <v>53</v>
      </c>
      <c r="AI288" s="402" t="s">
        <v>54</v>
      </c>
      <c r="AJ288" s="402" t="s">
        <v>54</v>
      </c>
      <c r="AK288" s="402" t="s">
        <v>54</v>
      </c>
      <c r="AL288" s="403" t="s">
        <v>54</v>
      </c>
      <c r="AM288" s="404" t="s">
        <v>54</v>
      </c>
    </row>
    <row r="289" spans="1:39" ht="15.75" customHeight="1" x14ac:dyDescent="0.3">
      <c r="A289" s="382"/>
      <c r="B289" s="383"/>
      <c r="C289" s="384" t="s">
        <v>40</v>
      </c>
      <c r="D289" s="385" t="str">
        <f>IF(Table_1[[#This Row],[SISÄLLÖN NIMI]]="","",1)</f>
        <v/>
      </c>
      <c r="E289" s="386"/>
      <c r="F289" s="386"/>
      <c r="G289" s="384" t="s">
        <v>54</v>
      </c>
      <c r="H289" s="387" t="s">
        <v>54</v>
      </c>
      <c r="I289" s="388" t="s">
        <v>54</v>
      </c>
      <c r="J289" s="389" t="s">
        <v>44</v>
      </c>
      <c r="K289" s="387" t="s">
        <v>54</v>
      </c>
      <c r="L289" s="390" t="s">
        <v>54</v>
      </c>
      <c r="M289" s="383"/>
      <c r="N289" s="391" t="s">
        <v>54</v>
      </c>
      <c r="O289" s="392"/>
      <c r="P289" s="383"/>
      <c r="Q289" s="383"/>
      <c r="R289" s="393"/>
      <c r="S289" s="417">
        <f>IF(Table_1[[#This Row],[Kesto (min) /tapaaminen]]&lt;1,0,(Table_1[[#This Row],[Sisältöjen määrä 
]]*Table_1[[#This Row],[Kesto (min) /tapaaminen]]*Table_1[[#This Row],[Tapaamis-kerrat /osallistuja]]))</f>
        <v>0</v>
      </c>
      <c r="T289" s="394" t="str">
        <f>IF(Table_1[[#This Row],[SISÄLLÖN NIMI]]="","",IF(Table_1[[#This Row],[Toteutuminen]]="Ei osallistujia",0,IF(Table_1[[#This Row],[Toteutuminen]]="Peruttu",0,1)))</f>
        <v/>
      </c>
      <c r="U289" s="395"/>
      <c r="V289" s="385"/>
      <c r="W289" s="413">
        <f>Table_1[[#This Row],[Kävijämäärä a) lapset]]+Table_1[[#This Row],[Kävijämäärä b) aikuiset]]</f>
        <v>0</v>
      </c>
      <c r="X289" s="413">
        <f>IF(Table_1[[#This Row],[Kokonaiskävijämäärä]]&lt;1,0,Table_1[[#This Row],[Kävijämäärä a) lapset]]*Table_1[[#This Row],[Tapaamis-kerrat /osallistuja]])</f>
        <v>0</v>
      </c>
      <c r="Y289" s="413">
        <f>IF(Table_1[[#This Row],[Kokonaiskävijämäärä]]&lt;1,0,Table_1[[#This Row],[Kävijämäärä b) aikuiset]]*Table_1[[#This Row],[Tapaamis-kerrat /osallistuja]])</f>
        <v>0</v>
      </c>
      <c r="Z289" s="413">
        <f>IF(Table_1[[#This Row],[Kokonaiskävijämäärä]]&lt;1,0,Table_1[[#This Row],[Kokonaiskävijämäärä]]*Table_1[[#This Row],[Tapaamis-kerrat /osallistuja]])</f>
        <v>0</v>
      </c>
      <c r="AA289" s="390" t="s">
        <v>54</v>
      </c>
      <c r="AB289" s="396"/>
      <c r="AC289" s="397"/>
      <c r="AD289" s="398" t="s">
        <v>54</v>
      </c>
      <c r="AE289" s="399" t="s">
        <v>54</v>
      </c>
      <c r="AF289" s="400" t="s">
        <v>54</v>
      </c>
      <c r="AG289" s="400" t="s">
        <v>54</v>
      </c>
      <c r="AH289" s="401" t="s">
        <v>53</v>
      </c>
      <c r="AI289" s="402" t="s">
        <v>54</v>
      </c>
      <c r="AJ289" s="402" t="s">
        <v>54</v>
      </c>
      <c r="AK289" s="402" t="s">
        <v>54</v>
      </c>
      <c r="AL289" s="403" t="s">
        <v>54</v>
      </c>
      <c r="AM289" s="404" t="s">
        <v>54</v>
      </c>
    </row>
    <row r="290" spans="1:39" ht="15.75" customHeight="1" x14ac:dyDescent="0.3">
      <c r="A290" s="382"/>
      <c r="B290" s="383"/>
      <c r="C290" s="384" t="s">
        <v>40</v>
      </c>
      <c r="D290" s="385" t="str">
        <f>IF(Table_1[[#This Row],[SISÄLLÖN NIMI]]="","",1)</f>
        <v/>
      </c>
      <c r="E290" s="386"/>
      <c r="F290" s="386"/>
      <c r="G290" s="384" t="s">
        <v>54</v>
      </c>
      <c r="H290" s="387" t="s">
        <v>54</v>
      </c>
      <c r="I290" s="388" t="s">
        <v>54</v>
      </c>
      <c r="J290" s="389" t="s">
        <v>44</v>
      </c>
      <c r="K290" s="387" t="s">
        <v>54</v>
      </c>
      <c r="L290" s="390" t="s">
        <v>54</v>
      </c>
      <c r="M290" s="383"/>
      <c r="N290" s="391" t="s">
        <v>54</v>
      </c>
      <c r="O290" s="392"/>
      <c r="P290" s="383"/>
      <c r="Q290" s="383"/>
      <c r="R290" s="393"/>
      <c r="S290" s="417">
        <f>IF(Table_1[[#This Row],[Kesto (min) /tapaaminen]]&lt;1,0,(Table_1[[#This Row],[Sisältöjen määrä 
]]*Table_1[[#This Row],[Kesto (min) /tapaaminen]]*Table_1[[#This Row],[Tapaamis-kerrat /osallistuja]]))</f>
        <v>0</v>
      </c>
      <c r="T290" s="394" t="str">
        <f>IF(Table_1[[#This Row],[SISÄLLÖN NIMI]]="","",IF(Table_1[[#This Row],[Toteutuminen]]="Ei osallistujia",0,IF(Table_1[[#This Row],[Toteutuminen]]="Peruttu",0,1)))</f>
        <v/>
      </c>
      <c r="U290" s="395"/>
      <c r="V290" s="385"/>
      <c r="W290" s="413">
        <f>Table_1[[#This Row],[Kävijämäärä a) lapset]]+Table_1[[#This Row],[Kävijämäärä b) aikuiset]]</f>
        <v>0</v>
      </c>
      <c r="X290" s="413">
        <f>IF(Table_1[[#This Row],[Kokonaiskävijämäärä]]&lt;1,0,Table_1[[#This Row],[Kävijämäärä a) lapset]]*Table_1[[#This Row],[Tapaamis-kerrat /osallistuja]])</f>
        <v>0</v>
      </c>
      <c r="Y290" s="413">
        <f>IF(Table_1[[#This Row],[Kokonaiskävijämäärä]]&lt;1,0,Table_1[[#This Row],[Kävijämäärä b) aikuiset]]*Table_1[[#This Row],[Tapaamis-kerrat /osallistuja]])</f>
        <v>0</v>
      </c>
      <c r="Z290" s="413">
        <f>IF(Table_1[[#This Row],[Kokonaiskävijämäärä]]&lt;1,0,Table_1[[#This Row],[Kokonaiskävijämäärä]]*Table_1[[#This Row],[Tapaamis-kerrat /osallistuja]])</f>
        <v>0</v>
      </c>
      <c r="AA290" s="390" t="s">
        <v>54</v>
      </c>
      <c r="AB290" s="396"/>
      <c r="AC290" s="397"/>
      <c r="AD290" s="398" t="s">
        <v>54</v>
      </c>
      <c r="AE290" s="399" t="s">
        <v>54</v>
      </c>
      <c r="AF290" s="400" t="s">
        <v>54</v>
      </c>
      <c r="AG290" s="400" t="s">
        <v>54</v>
      </c>
      <c r="AH290" s="401" t="s">
        <v>53</v>
      </c>
      <c r="AI290" s="402" t="s">
        <v>54</v>
      </c>
      <c r="AJ290" s="402" t="s">
        <v>54</v>
      </c>
      <c r="AK290" s="402" t="s">
        <v>54</v>
      </c>
      <c r="AL290" s="403" t="s">
        <v>54</v>
      </c>
      <c r="AM290" s="404" t="s">
        <v>54</v>
      </c>
    </row>
    <row r="291" spans="1:39" ht="15.75" customHeight="1" x14ac:dyDescent="0.3">
      <c r="A291" s="382"/>
      <c r="B291" s="383"/>
      <c r="C291" s="384" t="s">
        <v>40</v>
      </c>
      <c r="D291" s="385" t="str">
        <f>IF(Table_1[[#This Row],[SISÄLLÖN NIMI]]="","",1)</f>
        <v/>
      </c>
      <c r="E291" s="386"/>
      <c r="F291" s="386"/>
      <c r="G291" s="384" t="s">
        <v>54</v>
      </c>
      <c r="H291" s="387" t="s">
        <v>54</v>
      </c>
      <c r="I291" s="388" t="s">
        <v>54</v>
      </c>
      <c r="J291" s="389" t="s">
        <v>44</v>
      </c>
      <c r="K291" s="387" t="s">
        <v>54</v>
      </c>
      <c r="L291" s="390" t="s">
        <v>54</v>
      </c>
      <c r="M291" s="383"/>
      <c r="N291" s="391" t="s">
        <v>54</v>
      </c>
      <c r="O291" s="392"/>
      <c r="P291" s="383"/>
      <c r="Q291" s="383"/>
      <c r="R291" s="393"/>
      <c r="S291" s="417">
        <f>IF(Table_1[[#This Row],[Kesto (min) /tapaaminen]]&lt;1,0,(Table_1[[#This Row],[Sisältöjen määrä 
]]*Table_1[[#This Row],[Kesto (min) /tapaaminen]]*Table_1[[#This Row],[Tapaamis-kerrat /osallistuja]]))</f>
        <v>0</v>
      </c>
      <c r="T291" s="394" t="str">
        <f>IF(Table_1[[#This Row],[SISÄLLÖN NIMI]]="","",IF(Table_1[[#This Row],[Toteutuminen]]="Ei osallistujia",0,IF(Table_1[[#This Row],[Toteutuminen]]="Peruttu",0,1)))</f>
        <v/>
      </c>
      <c r="U291" s="395"/>
      <c r="V291" s="385"/>
      <c r="W291" s="413">
        <f>Table_1[[#This Row],[Kävijämäärä a) lapset]]+Table_1[[#This Row],[Kävijämäärä b) aikuiset]]</f>
        <v>0</v>
      </c>
      <c r="X291" s="413">
        <f>IF(Table_1[[#This Row],[Kokonaiskävijämäärä]]&lt;1,0,Table_1[[#This Row],[Kävijämäärä a) lapset]]*Table_1[[#This Row],[Tapaamis-kerrat /osallistuja]])</f>
        <v>0</v>
      </c>
      <c r="Y291" s="413">
        <f>IF(Table_1[[#This Row],[Kokonaiskävijämäärä]]&lt;1,0,Table_1[[#This Row],[Kävijämäärä b) aikuiset]]*Table_1[[#This Row],[Tapaamis-kerrat /osallistuja]])</f>
        <v>0</v>
      </c>
      <c r="Z291" s="413">
        <f>IF(Table_1[[#This Row],[Kokonaiskävijämäärä]]&lt;1,0,Table_1[[#This Row],[Kokonaiskävijämäärä]]*Table_1[[#This Row],[Tapaamis-kerrat /osallistuja]])</f>
        <v>0</v>
      </c>
      <c r="AA291" s="390" t="s">
        <v>54</v>
      </c>
      <c r="AB291" s="396"/>
      <c r="AC291" s="397"/>
      <c r="AD291" s="398" t="s">
        <v>54</v>
      </c>
      <c r="AE291" s="399" t="s">
        <v>54</v>
      </c>
      <c r="AF291" s="400" t="s">
        <v>54</v>
      </c>
      <c r="AG291" s="400" t="s">
        <v>54</v>
      </c>
      <c r="AH291" s="401" t="s">
        <v>53</v>
      </c>
      <c r="AI291" s="402" t="s">
        <v>54</v>
      </c>
      <c r="AJ291" s="402" t="s">
        <v>54</v>
      </c>
      <c r="AK291" s="402" t="s">
        <v>54</v>
      </c>
      <c r="AL291" s="403" t="s">
        <v>54</v>
      </c>
      <c r="AM291" s="404" t="s">
        <v>54</v>
      </c>
    </row>
    <row r="292" spans="1:39" ht="15.75" customHeight="1" x14ac:dyDescent="0.3">
      <c r="A292" s="382"/>
      <c r="B292" s="383"/>
      <c r="C292" s="384" t="s">
        <v>40</v>
      </c>
      <c r="D292" s="385" t="str">
        <f>IF(Table_1[[#This Row],[SISÄLLÖN NIMI]]="","",1)</f>
        <v/>
      </c>
      <c r="E292" s="386"/>
      <c r="F292" s="386"/>
      <c r="G292" s="384" t="s">
        <v>54</v>
      </c>
      <c r="H292" s="387" t="s">
        <v>54</v>
      </c>
      <c r="I292" s="388" t="s">
        <v>54</v>
      </c>
      <c r="J292" s="389" t="s">
        <v>44</v>
      </c>
      <c r="K292" s="387" t="s">
        <v>54</v>
      </c>
      <c r="L292" s="390" t="s">
        <v>54</v>
      </c>
      <c r="M292" s="383"/>
      <c r="N292" s="391" t="s">
        <v>54</v>
      </c>
      <c r="O292" s="392"/>
      <c r="P292" s="383"/>
      <c r="Q292" s="383"/>
      <c r="R292" s="393"/>
      <c r="S292" s="417">
        <f>IF(Table_1[[#This Row],[Kesto (min) /tapaaminen]]&lt;1,0,(Table_1[[#This Row],[Sisältöjen määrä 
]]*Table_1[[#This Row],[Kesto (min) /tapaaminen]]*Table_1[[#This Row],[Tapaamis-kerrat /osallistuja]]))</f>
        <v>0</v>
      </c>
      <c r="T292" s="394" t="str">
        <f>IF(Table_1[[#This Row],[SISÄLLÖN NIMI]]="","",IF(Table_1[[#This Row],[Toteutuminen]]="Ei osallistujia",0,IF(Table_1[[#This Row],[Toteutuminen]]="Peruttu",0,1)))</f>
        <v/>
      </c>
      <c r="U292" s="395"/>
      <c r="V292" s="385"/>
      <c r="W292" s="413">
        <f>Table_1[[#This Row],[Kävijämäärä a) lapset]]+Table_1[[#This Row],[Kävijämäärä b) aikuiset]]</f>
        <v>0</v>
      </c>
      <c r="X292" s="413">
        <f>IF(Table_1[[#This Row],[Kokonaiskävijämäärä]]&lt;1,0,Table_1[[#This Row],[Kävijämäärä a) lapset]]*Table_1[[#This Row],[Tapaamis-kerrat /osallistuja]])</f>
        <v>0</v>
      </c>
      <c r="Y292" s="413">
        <f>IF(Table_1[[#This Row],[Kokonaiskävijämäärä]]&lt;1,0,Table_1[[#This Row],[Kävijämäärä b) aikuiset]]*Table_1[[#This Row],[Tapaamis-kerrat /osallistuja]])</f>
        <v>0</v>
      </c>
      <c r="Z292" s="413">
        <f>IF(Table_1[[#This Row],[Kokonaiskävijämäärä]]&lt;1,0,Table_1[[#This Row],[Kokonaiskävijämäärä]]*Table_1[[#This Row],[Tapaamis-kerrat /osallistuja]])</f>
        <v>0</v>
      </c>
      <c r="AA292" s="390" t="s">
        <v>54</v>
      </c>
      <c r="AB292" s="396"/>
      <c r="AC292" s="397"/>
      <c r="AD292" s="398" t="s">
        <v>54</v>
      </c>
      <c r="AE292" s="399" t="s">
        <v>54</v>
      </c>
      <c r="AF292" s="400" t="s">
        <v>54</v>
      </c>
      <c r="AG292" s="400" t="s">
        <v>54</v>
      </c>
      <c r="AH292" s="401" t="s">
        <v>53</v>
      </c>
      <c r="AI292" s="402" t="s">
        <v>54</v>
      </c>
      <c r="AJ292" s="402" t="s">
        <v>54</v>
      </c>
      <c r="AK292" s="402" t="s">
        <v>54</v>
      </c>
      <c r="AL292" s="403" t="s">
        <v>54</v>
      </c>
      <c r="AM292" s="404" t="s">
        <v>54</v>
      </c>
    </row>
    <row r="293" spans="1:39" ht="15.75" customHeight="1" x14ac:dyDescent="0.3">
      <c r="A293" s="382"/>
      <c r="B293" s="383"/>
      <c r="C293" s="384" t="s">
        <v>40</v>
      </c>
      <c r="D293" s="385" t="str">
        <f>IF(Table_1[[#This Row],[SISÄLLÖN NIMI]]="","",1)</f>
        <v/>
      </c>
      <c r="E293" s="386"/>
      <c r="F293" s="386"/>
      <c r="G293" s="384" t="s">
        <v>54</v>
      </c>
      <c r="H293" s="387" t="s">
        <v>54</v>
      </c>
      <c r="I293" s="388" t="s">
        <v>54</v>
      </c>
      <c r="J293" s="389" t="s">
        <v>44</v>
      </c>
      <c r="K293" s="387" t="s">
        <v>54</v>
      </c>
      <c r="L293" s="390" t="s">
        <v>54</v>
      </c>
      <c r="M293" s="383"/>
      <c r="N293" s="391" t="s">
        <v>54</v>
      </c>
      <c r="O293" s="392"/>
      <c r="P293" s="383"/>
      <c r="Q293" s="383"/>
      <c r="R293" s="393"/>
      <c r="S293" s="417">
        <f>IF(Table_1[[#This Row],[Kesto (min) /tapaaminen]]&lt;1,0,(Table_1[[#This Row],[Sisältöjen määrä 
]]*Table_1[[#This Row],[Kesto (min) /tapaaminen]]*Table_1[[#This Row],[Tapaamis-kerrat /osallistuja]]))</f>
        <v>0</v>
      </c>
      <c r="T293" s="394" t="str">
        <f>IF(Table_1[[#This Row],[SISÄLLÖN NIMI]]="","",IF(Table_1[[#This Row],[Toteutuminen]]="Ei osallistujia",0,IF(Table_1[[#This Row],[Toteutuminen]]="Peruttu",0,1)))</f>
        <v/>
      </c>
      <c r="U293" s="395"/>
      <c r="V293" s="385"/>
      <c r="W293" s="413">
        <f>Table_1[[#This Row],[Kävijämäärä a) lapset]]+Table_1[[#This Row],[Kävijämäärä b) aikuiset]]</f>
        <v>0</v>
      </c>
      <c r="X293" s="413">
        <f>IF(Table_1[[#This Row],[Kokonaiskävijämäärä]]&lt;1,0,Table_1[[#This Row],[Kävijämäärä a) lapset]]*Table_1[[#This Row],[Tapaamis-kerrat /osallistuja]])</f>
        <v>0</v>
      </c>
      <c r="Y293" s="413">
        <f>IF(Table_1[[#This Row],[Kokonaiskävijämäärä]]&lt;1,0,Table_1[[#This Row],[Kävijämäärä b) aikuiset]]*Table_1[[#This Row],[Tapaamis-kerrat /osallistuja]])</f>
        <v>0</v>
      </c>
      <c r="Z293" s="413">
        <f>IF(Table_1[[#This Row],[Kokonaiskävijämäärä]]&lt;1,0,Table_1[[#This Row],[Kokonaiskävijämäärä]]*Table_1[[#This Row],[Tapaamis-kerrat /osallistuja]])</f>
        <v>0</v>
      </c>
      <c r="AA293" s="390" t="s">
        <v>54</v>
      </c>
      <c r="AB293" s="396"/>
      <c r="AC293" s="397"/>
      <c r="AD293" s="398" t="s">
        <v>54</v>
      </c>
      <c r="AE293" s="399" t="s">
        <v>54</v>
      </c>
      <c r="AF293" s="400" t="s">
        <v>54</v>
      </c>
      <c r="AG293" s="400" t="s">
        <v>54</v>
      </c>
      <c r="AH293" s="401" t="s">
        <v>53</v>
      </c>
      <c r="AI293" s="402" t="s">
        <v>54</v>
      </c>
      <c r="AJ293" s="402" t="s">
        <v>54</v>
      </c>
      <c r="AK293" s="402" t="s">
        <v>54</v>
      </c>
      <c r="AL293" s="403" t="s">
        <v>54</v>
      </c>
      <c r="AM293" s="404" t="s">
        <v>54</v>
      </c>
    </row>
    <row r="294" spans="1:39" ht="15.75" customHeight="1" x14ac:dyDescent="0.3">
      <c r="A294" s="382"/>
      <c r="B294" s="383"/>
      <c r="C294" s="384" t="s">
        <v>40</v>
      </c>
      <c r="D294" s="385" t="str">
        <f>IF(Table_1[[#This Row],[SISÄLLÖN NIMI]]="","",1)</f>
        <v/>
      </c>
      <c r="E294" s="386"/>
      <c r="F294" s="386"/>
      <c r="G294" s="384" t="s">
        <v>54</v>
      </c>
      <c r="H294" s="387" t="s">
        <v>54</v>
      </c>
      <c r="I294" s="388" t="s">
        <v>54</v>
      </c>
      <c r="J294" s="389" t="s">
        <v>44</v>
      </c>
      <c r="K294" s="387" t="s">
        <v>54</v>
      </c>
      <c r="L294" s="390" t="s">
        <v>54</v>
      </c>
      <c r="M294" s="383"/>
      <c r="N294" s="391" t="s">
        <v>54</v>
      </c>
      <c r="O294" s="392"/>
      <c r="P294" s="383"/>
      <c r="Q294" s="383"/>
      <c r="R294" s="393"/>
      <c r="S294" s="417">
        <f>IF(Table_1[[#This Row],[Kesto (min) /tapaaminen]]&lt;1,0,(Table_1[[#This Row],[Sisältöjen määrä 
]]*Table_1[[#This Row],[Kesto (min) /tapaaminen]]*Table_1[[#This Row],[Tapaamis-kerrat /osallistuja]]))</f>
        <v>0</v>
      </c>
      <c r="T294" s="394" t="str">
        <f>IF(Table_1[[#This Row],[SISÄLLÖN NIMI]]="","",IF(Table_1[[#This Row],[Toteutuminen]]="Ei osallistujia",0,IF(Table_1[[#This Row],[Toteutuminen]]="Peruttu",0,1)))</f>
        <v/>
      </c>
      <c r="U294" s="395"/>
      <c r="V294" s="385"/>
      <c r="W294" s="413">
        <f>Table_1[[#This Row],[Kävijämäärä a) lapset]]+Table_1[[#This Row],[Kävijämäärä b) aikuiset]]</f>
        <v>0</v>
      </c>
      <c r="X294" s="413">
        <f>IF(Table_1[[#This Row],[Kokonaiskävijämäärä]]&lt;1,0,Table_1[[#This Row],[Kävijämäärä a) lapset]]*Table_1[[#This Row],[Tapaamis-kerrat /osallistuja]])</f>
        <v>0</v>
      </c>
      <c r="Y294" s="413">
        <f>IF(Table_1[[#This Row],[Kokonaiskävijämäärä]]&lt;1,0,Table_1[[#This Row],[Kävijämäärä b) aikuiset]]*Table_1[[#This Row],[Tapaamis-kerrat /osallistuja]])</f>
        <v>0</v>
      </c>
      <c r="Z294" s="413">
        <f>IF(Table_1[[#This Row],[Kokonaiskävijämäärä]]&lt;1,0,Table_1[[#This Row],[Kokonaiskävijämäärä]]*Table_1[[#This Row],[Tapaamis-kerrat /osallistuja]])</f>
        <v>0</v>
      </c>
      <c r="AA294" s="390" t="s">
        <v>54</v>
      </c>
      <c r="AB294" s="396"/>
      <c r="AC294" s="397"/>
      <c r="AD294" s="398" t="s">
        <v>54</v>
      </c>
      <c r="AE294" s="399" t="s">
        <v>54</v>
      </c>
      <c r="AF294" s="400" t="s">
        <v>54</v>
      </c>
      <c r="AG294" s="400" t="s">
        <v>54</v>
      </c>
      <c r="AH294" s="401" t="s">
        <v>53</v>
      </c>
      <c r="AI294" s="402" t="s">
        <v>54</v>
      </c>
      <c r="AJ294" s="402" t="s">
        <v>54</v>
      </c>
      <c r="AK294" s="402" t="s">
        <v>54</v>
      </c>
      <c r="AL294" s="403" t="s">
        <v>54</v>
      </c>
      <c r="AM294" s="404" t="s">
        <v>54</v>
      </c>
    </row>
    <row r="295" spans="1:39" ht="15.75" customHeight="1" x14ac:dyDescent="0.3">
      <c r="A295" s="382"/>
      <c r="B295" s="383"/>
      <c r="C295" s="384" t="s">
        <v>40</v>
      </c>
      <c r="D295" s="385" t="str">
        <f>IF(Table_1[[#This Row],[SISÄLLÖN NIMI]]="","",1)</f>
        <v/>
      </c>
      <c r="E295" s="386"/>
      <c r="F295" s="386"/>
      <c r="G295" s="384" t="s">
        <v>54</v>
      </c>
      <c r="H295" s="387" t="s">
        <v>54</v>
      </c>
      <c r="I295" s="388" t="s">
        <v>54</v>
      </c>
      <c r="J295" s="389" t="s">
        <v>44</v>
      </c>
      <c r="K295" s="387" t="s">
        <v>54</v>
      </c>
      <c r="L295" s="390" t="s">
        <v>54</v>
      </c>
      <c r="M295" s="383"/>
      <c r="N295" s="391" t="s">
        <v>54</v>
      </c>
      <c r="O295" s="392"/>
      <c r="P295" s="383"/>
      <c r="Q295" s="383"/>
      <c r="R295" s="393"/>
      <c r="S295" s="417">
        <f>IF(Table_1[[#This Row],[Kesto (min) /tapaaminen]]&lt;1,0,(Table_1[[#This Row],[Sisältöjen määrä 
]]*Table_1[[#This Row],[Kesto (min) /tapaaminen]]*Table_1[[#This Row],[Tapaamis-kerrat /osallistuja]]))</f>
        <v>0</v>
      </c>
      <c r="T295" s="394" t="str">
        <f>IF(Table_1[[#This Row],[SISÄLLÖN NIMI]]="","",IF(Table_1[[#This Row],[Toteutuminen]]="Ei osallistujia",0,IF(Table_1[[#This Row],[Toteutuminen]]="Peruttu",0,1)))</f>
        <v/>
      </c>
      <c r="U295" s="395"/>
      <c r="V295" s="385"/>
      <c r="W295" s="413">
        <f>Table_1[[#This Row],[Kävijämäärä a) lapset]]+Table_1[[#This Row],[Kävijämäärä b) aikuiset]]</f>
        <v>0</v>
      </c>
      <c r="X295" s="413">
        <f>IF(Table_1[[#This Row],[Kokonaiskävijämäärä]]&lt;1,0,Table_1[[#This Row],[Kävijämäärä a) lapset]]*Table_1[[#This Row],[Tapaamis-kerrat /osallistuja]])</f>
        <v>0</v>
      </c>
      <c r="Y295" s="413">
        <f>IF(Table_1[[#This Row],[Kokonaiskävijämäärä]]&lt;1,0,Table_1[[#This Row],[Kävijämäärä b) aikuiset]]*Table_1[[#This Row],[Tapaamis-kerrat /osallistuja]])</f>
        <v>0</v>
      </c>
      <c r="Z295" s="413">
        <f>IF(Table_1[[#This Row],[Kokonaiskävijämäärä]]&lt;1,0,Table_1[[#This Row],[Kokonaiskävijämäärä]]*Table_1[[#This Row],[Tapaamis-kerrat /osallistuja]])</f>
        <v>0</v>
      </c>
      <c r="AA295" s="390" t="s">
        <v>54</v>
      </c>
      <c r="AB295" s="396"/>
      <c r="AC295" s="397"/>
      <c r="AD295" s="398" t="s">
        <v>54</v>
      </c>
      <c r="AE295" s="399" t="s">
        <v>54</v>
      </c>
      <c r="AF295" s="400" t="s">
        <v>54</v>
      </c>
      <c r="AG295" s="400" t="s">
        <v>54</v>
      </c>
      <c r="AH295" s="401" t="s">
        <v>53</v>
      </c>
      <c r="AI295" s="402" t="s">
        <v>54</v>
      </c>
      <c r="AJ295" s="402" t="s">
        <v>54</v>
      </c>
      <c r="AK295" s="402" t="s">
        <v>54</v>
      </c>
      <c r="AL295" s="403" t="s">
        <v>54</v>
      </c>
      <c r="AM295" s="404" t="s">
        <v>54</v>
      </c>
    </row>
    <row r="296" spans="1:39" ht="15.75" customHeight="1" x14ac:dyDescent="0.3">
      <c r="A296" s="382"/>
      <c r="B296" s="383"/>
      <c r="C296" s="384" t="s">
        <v>40</v>
      </c>
      <c r="D296" s="385" t="str">
        <f>IF(Table_1[[#This Row],[SISÄLLÖN NIMI]]="","",1)</f>
        <v/>
      </c>
      <c r="E296" s="386"/>
      <c r="F296" s="386"/>
      <c r="G296" s="384" t="s">
        <v>54</v>
      </c>
      <c r="H296" s="387" t="s">
        <v>54</v>
      </c>
      <c r="I296" s="388" t="s">
        <v>54</v>
      </c>
      <c r="J296" s="389" t="s">
        <v>44</v>
      </c>
      <c r="K296" s="387" t="s">
        <v>54</v>
      </c>
      <c r="L296" s="390" t="s">
        <v>54</v>
      </c>
      <c r="M296" s="383"/>
      <c r="N296" s="391" t="s">
        <v>54</v>
      </c>
      <c r="O296" s="392"/>
      <c r="P296" s="383"/>
      <c r="Q296" s="383"/>
      <c r="R296" s="393"/>
      <c r="S296" s="417">
        <f>IF(Table_1[[#This Row],[Kesto (min) /tapaaminen]]&lt;1,0,(Table_1[[#This Row],[Sisältöjen määrä 
]]*Table_1[[#This Row],[Kesto (min) /tapaaminen]]*Table_1[[#This Row],[Tapaamis-kerrat /osallistuja]]))</f>
        <v>0</v>
      </c>
      <c r="T296" s="394" t="str">
        <f>IF(Table_1[[#This Row],[SISÄLLÖN NIMI]]="","",IF(Table_1[[#This Row],[Toteutuminen]]="Ei osallistujia",0,IF(Table_1[[#This Row],[Toteutuminen]]="Peruttu",0,1)))</f>
        <v/>
      </c>
      <c r="U296" s="395"/>
      <c r="V296" s="385"/>
      <c r="W296" s="413">
        <f>Table_1[[#This Row],[Kävijämäärä a) lapset]]+Table_1[[#This Row],[Kävijämäärä b) aikuiset]]</f>
        <v>0</v>
      </c>
      <c r="X296" s="413">
        <f>IF(Table_1[[#This Row],[Kokonaiskävijämäärä]]&lt;1,0,Table_1[[#This Row],[Kävijämäärä a) lapset]]*Table_1[[#This Row],[Tapaamis-kerrat /osallistuja]])</f>
        <v>0</v>
      </c>
      <c r="Y296" s="413">
        <f>IF(Table_1[[#This Row],[Kokonaiskävijämäärä]]&lt;1,0,Table_1[[#This Row],[Kävijämäärä b) aikuiset]]*Table_1[[#This Row],[Tapaamis-kerrat /osallistuja]])</f>
        <v>0</v>
      </c>
      <c r="Z296" s="413">
        <f>IF(Table_1[[#This Row],[Kokonaiskävijämäärä]]&lt;1,0,Table_1[[#This Row],[Kokonaiskävijämäärä]]*Table_1[[#This Row],[Tapaamis-kerrat /osallistuja]])</f>
        <v>0</v>
      </c>
      <c r="AA296" s="390" t="s">
        <v>54</v>
      </c>
      <c r="AB296" s="396"/>
      <c r="AC296" s="397"/>
      <c r="AD296" s="398" t="s">
        <v>54</v>
      </c>
      <c r="AE296" s="399" t="s">
        <v>54</v>
      </c>
      <c r="AF296" s="400" t="s">
        <v>54</v>
      </c>
      <c r="AG296" s="400" t="s">
        <v>54</v>
      </c>
      <c r="AH296" s="401" t="s">
        <v>53</v>
      </c>
      <c r="AI296" s="402" t="s">
        <v>54</v>
      </c>
      <c r="AJ296" s="402" t="s">
        <v>54</v>
      </c>
      <c r="AK296" s="402" t="s">
        <v>54</v>
      </c>
      <c r="AL296" s="403" t="s">
        <v>54</v>
      </c>
      <c r="AM296" s="404" t="s">
        <v>54</v>
      </c>
    </row>
    <row r="297" spans="1:39" ht="15.75" customHeight="1" x14ac:dyDescent="0.3">
      <c r="A297" s="382"/>
      <c r="B297" s="383"/>
      <c r="C297" s="384" t="s">
        <v>40</v>
      </c>
      <c r="D297" s="385" t="str">
        <f>IF(Table_1[[#This Row],[SISÄLLÖN NIMI]]="","",1)</f>
        <v/>
      </c>
      <c r="E297" s="386"/>
      <c r="F297" s="386"/>
      <c r="G297" s="384" t="s">
        <v>54</v>
      </c>
      <c r="H297" s="387" t="s">
        <v>54</v>
      </c>
      <c r="I297" s="388" t="s">
        <v>54</v>
      </c>
      <c r="J297" s="389" t="s">
        <v>44</v>
      </c>
      <c r="K297" s="387" t="s">
        <v>54</v>
      </c>
      <c r="L297" s="390" t="s">
        <v>54</v>
      </c>
      <c r="M297" s="383"/>
      <c r="N297" s="391" t="s">
        <v>54</v>
      </c>
      <c r="O297" s="392"/>
      <c r="P297" s="383"/>
      <c r="Q297" s="383"/>
      <c r="R297" s="393"/>
      <c r="S297" s="417">
        <f>IF(Table_1[[#This Row],[Kesto (min) /tapaaminen]]&lt;1,0,(Table_1[[#This Row],[Sisältöjen määrä 
]]*Table_1[[#This Row],[Kesto (min) /tapaaminen]]*Table_1[[#This Row],[Tapaamis-kerrat /osallistuja]]))</f>
        <v>0</v>
      </c>
      <c r="T297" s="394" t="str">
        <f>IF(Table_1[[#This Row],[SISÄLLÖN NIMI]]="","",IF(Table_1[[#This Row],[Toteutuminen]]="Ei osallistujia",0,IF(Table_1[[#This Row],[Toteutuminen]]="Peruttu",0,1)))</f>
        <v/>
      </c>
      <c r="U297" s="395"/>
      <c r="V297" s="385"/>
      <c r="W297" s="413">
        <f>Table_1[[#This Row],[Kävijämäärä a) lapset]]+Table_1[[#This Row],[Kävijämäärä b) aikuiset]]</f>
        <v>0</v>
      </c>
      <c r="X297" s="413">
        <f>IF(Table_1[[#This Row],[Kokonaiskävijämäärä]]&lt;1,0,Table_1[[#This Row],[Kävijämäärä a) lapset]]*Table_1[[#This Row],[Tapaamis-kerrat /osallistuja]])</f>
        <v>0</v>
      </c>
      <c r="Y297" s="413">
        <f>IF(Table_1[[#This Row],[Kokonaiskävijämäärä]]&lt;1,0,Table_1[[#This Row],[Kävijämäärä b) aikuiset]]*Table_1[[#This Row],[Tapaamis-kerrat /osallistuja]])</f>
        <v>0</v>
      </c>
      <c r="Z297" s="413">
        <f>IF(Table_1[[#This Row],[Kokonaiskävijämäärä]]&lt;1,0,Table_1[[#This Row],[Kokonaiskävijämäärä]]*Table_1[[#This Row],[Tapaamis-kerrat /osallistuja]])</f>
        <v>0</v>
      </c>
      <c r="AA297" s="390" t="s">
        <v>54</v>
      </c>
      <c r="AB297" s="396"/>
      <c r="AC297" s="397"/>
      <c r="AD297" s="398" t="s">
        <v>54</v>
      </c>
      <c r="AE297" s="399" t="s">
        <v>54</v>
      </c>
      <c r="AF297" s="400" t="s">
        <v>54</v>
      </c>
      <c r="AG297" s="400" t="s">
        <v>54</v>
      </c>
      <c r="AH297" s="401" t="s">
        <v>53</v>
      </c>
      <c r="AI297" s="402" t="s">
        <v>54</v>
      </c>
      <c r="AJ297" s="402" t="s">
        <v>54</v>
      </c>
      <c r="AK297" s="402" t="s">
        <v>54</v>
      </c>
      <c r="AL297" s="403" t="s">
        <v>54</v>
      </c>
      <c r="AM297" s="404" t="s">
        <v>54</v>
      </c>
    </row>
    <row r="298" spans="1:39" ht="15.75" customHeight="1" x14ac:dyDescent="0.3">
      <c r="A298" s="382"/>
      <c r="B298" s="383"/>
      <c r="C298" s="384" t="s">
        <v>40</v>
      </c>
      <c r="D298" s="385" t="str">
        <f>IF(Table_1[[#This Row],[SISÄLLÖN NIMI]]="","",1)</f>
        <v/>
      </c>
      <c r="E298" s="386"/>
      <c r="F298" s="386"/>
      <c r="G298" s="384" t="s">
        <v>54</v>
      </c>
      <c r="H298" s="387" t="s">
        <v>54</v>
      </c>
      <c r="I298" s="388" t="s">
        <v>54</v>
      </c>
      <c r="J298" s="389" t="s">
        <v>44</v>
      </c>
      <c r="K298" s="387" t="s">
        <v>54</v>
      </c>
      <c r="L298" s="390" t="s">
        <v>54</v>
      </c>
      <c r="M298" s="383"/>
      <c r="N298" s="391" t="s">
        <v>54</v>
      </c>
      <c r="O298" s="392"/>
      <c r="P298" s="383"/>
      <c r="Q298" s="383"/>
      <c r="R298" s="393"/>
      <c r="S298" s="417">
        <f>IF(Table_1[[#This Row],[Kesto (min) /tapaaminen]]&lt;1,0,(Table_1[[#This Row],[Sisältöjen määrä 
]]*Table_1[[#This Row],[Kesto (min) /tapaaminen]]*Table_1[[#This Row],[Tapaamis-kerrat /osallistuja]]))</f>
        <v>0</v>
      </c>
      <c r="T298" s="394" t="str">
        <f>IF(Table_1[[#This Row],[SISÄLLÖN NIMI]]="","",IF(Table_1[[#This Row],[Toteutuminen]]="Ei osallistujia",0,IF(Table_1[[#This Row],[Toteutuminen]]="Peruttu",0,1)))</f>
        <v/>
      </c>
      <c r="U298" s="395"/>
      <c r="V298" s="385"/>
      <c r="W298" s="413">
        <f>Table_1[[#This Row],[Kävijämäärä a) lapset]]+Table_1[[#This Row],[Kävijämäärä b) aikuiset]]</f>
        <v>0</v>
      </c>
      <c r="X298" s="413">
        <f>IF(Table_1[[#This Row],[Kokonaiskävijämäärä]]&lt;1,0,Table_1[[#This Row],[Kävijämäärä a) lapset]]*Table_1[[#This Row],[Tapaamis-kerrat /osallistuja]])</f>
        <v>0</v>
      </c>
      <c r="Y298" s="413">
        <f>IF(Table_1[[#This Row],[Kokonaiskävijämäärä]]&lt;1,0,Table_1[[#This Row],[Kävijämäärä b) aikuiset]]*Table_1[[#This Row],[Tapaamis-kerrat /osallistuja]])</f>
        <v>0</v>
      </c>
      <c r="Z298" s="413">
        <f>IF(Table_1[[#This Row],[Kokonaiskävijämäärä]]&lt;1,0,Table_1[[#This Row],[Kokonaiskävijämäärä]]*Table_1[[#This Row],[Tapaamis-kerrat /osallistuja]])</f>
        <v>0</v>
      </c>
      <c r="AA298" s="390" t="s">
        <v>54</v>
      </c>
      <c r="AB298" s="396"/>
      <c r="AC298" s="397"/>
      <c r="AD298" s="398" t="s">
        <v>54</v>
      </c>
      <c r="AE298" s="399" t="s">
        <v>54</v>
      </c>
      <c r="AF298" s="400" t="s">
        <v>54</v>
      </c>
      <c r="AG298" s="400" t="s">
        <v>54</v>
      </c>
      <c r="AH298" s="401" t="s">
        <v>53</v>
      </c>
      <c r="AI298" s="402" t="s">
        <v>54</v>
      </c>
      <c r="AJ298" s="402" t="s">
        <v>54</v>
      </c>
      <c r="AK298" s="402" t="s">
        <v>54</v>
      </c>
      <c r="AL298" s="403" t="s">
        <v>54</v>
      </c>
      <c r="AM298" s="404" t="s">
        <v>54</v>
      </c>
    </row>
    <row r="299" spans="1:39" ht="15.75" customHeight="1" x14ac:dyDescent="0.3">
      <c r="A299" s="382"/>
      <c r="B299" s="383"/>
      <c r="C299" s="384" t="s">
        <v>40</v>
      </c>
      <c r="D299" s="385" t="str">
        <f>IF(Table_1[[#This Row],[SISÄLLÖN NIMI]]="","",1)</f>
        <v/>
      </c>
      <c r="E299" s="386"/>
      <c r="F299" s="386"/>
      <c r="G299" s="384" t="s">
        <v>54</v>
      </c>
      <c r="H299" s="387" t="s">
        <v>54</v>
      </c>
      <c r="I299" s="388" t="s">
        <v>54</v>
      </c>
      <c r="J299" s="389" t="s">
        <v>44</v>
      </c>
      <c r="K299" s="387" t="s">
        <v>54</v>
      </c>
      <c r="L299" s="390" t="s">
        <v>54</v>
      </c>
      <c r="M299" s="383"/>
      <c r="N299" s="391" t="s">
        <v>54</v>
      </c>
      <c r="O299" s="392"/>
      <c r="P299" s="383"/>
      <c r="Q299" s="383"/>
      <c r="R299" s="393"/>
      <c r="S299" s="417">
        <f>IF(Table_1[[#This Row],[Kesto (min) /tapaaminen]]&lt;1,0,(Table_1[[#This Row],[Sisältöjen määrä 
]]*Table_1[[#This Row],[Kesto (min) /tapaaminen]]*Table_1[[#This Row],[Tapaamis-kerrat /osallistuja]]))</f>
        <v>0</v>
      </c>
      <c r="T299" s="394" t="str">
        <f>IF(Table_1[[#This Row],[SISÄLLÖN NIMI]]="","",IF(Table_1[[#This Row],[Toteutuminen]]="Ei osallistujia",0,IF(Table_1[[#This Row],[Toteutuminen]]="Peruttu",0,1)))</f>
        <v/>
      </c>
      <c r="U299" s="395"/>
      <c r="V299" s="385"/>
      <c r="W299" s="413">
        <f>Table_1[[#This Row],[Kävijämäärä a) lapset]]+Table_1[[#This Row],[Kävijämäärä b) aikuiset]]</f>
        <v>0</v>
      </c>
      <c r="X299" s="413">
        <f>IF(Table_1[[#This Row],[Kokonaiskävijämäärä]]&lt;1,0,Table_1[[#This Row],[Kävijämäärä a) lapset]]*Table_1[[#This Row],[Tapaamis-kerrat /osallistuja]])</f>
        <v>0</v>
      </c>
      <c r="Y299" s="413">
        <f>IF(Table_1[[#This Row],[Kokonaiskävijämäärä]]&lt;1,0,Table_1[[#This Row],[Kävijämäärä b) aikuiset]]*Table_1[[#This Row],[Tapaamis-kerrat /osallistuja]])</f>
        <v>0</v>
      </c>
      <c r="Z299" s="413">
        <f>IF(Table_1[[#This Row],[Kokonaiskävijämäärä]]&lt;1,0,Table_1[[#This Row],[Kokonaiskävijämäärä]]*Table_1[[#This Row],[Tapaamis-kerrat /osallistuja]])</f>
        <v>0</v>
      </c>
      <c r="AA299" s="390" t="s">
        <v>54</v>
      </c>
      <c r="AB299" s="396"/>
      <c r="AC299" s="397"/>
      <c r="AD299" s="398" t="s">
        <v>54</v>
      </c>
      <c r="AE299" s="399" t="s">
        <v>54</v>
      </c>
      <c r="AF299" s="400" t="s">
        <v>54</v>
      </c>
      <c r="AG299" s="400" t="s">
        <v>54</v>
      </c>
      <c r="AH299" s="401" t="s">
        <v>53</v>
      </c>
      <c r="AI299" s="402" t="s">
        <v>54</v>
      </c>
      <c r="AJ299" s="402" t="s">
        <v>54</v>
      </c>
      <c r="AK299" s="402" t="s">
        <v>54</v>
      </c>
      <c r="AL299" s="403" t="s">
        <v>54</v>
      </c>
      <c r="AM299" s="404" t="s">
        <v>54</v>
      </c>
    </row>
    <row r="300" spans="1:39" ht="15.75" customHeight="1" x14ac:dyDescent="0.3">
      <c r="A300" s="382"/>
      <c r="B300" s="383"/>
      <c r="C300" s="384" t="s">
        <v>40</v>
      </c>
      <c r="D300" s="385" t="str">
        <f>IF(Table_1[[#This Row],[SISÄLLÖN NIMI]]="","",1)</f>
        <v/>
      </c>
      <c r="E300" s="386"/>
      <c r="F300" s="386"/>
      <c r="G300" s="384" t="s">
        <v>54</v>
      </c>
      <c r="H300" s="387" t="s">
        <v>54</v>
      </c>
      <c r="I300" s="388" t="s">
        <v>54</v>
      </c>
      <c r="J300" s="389" t="s">
        <v>44</v>
      </c>
      <c r="K300" s="387" t="s">
        <v>54</v>
      </c>
      <c r="L300" s="390" t="s">
        <v>54</v>
      </c>
      <c r="M300" s="383"/>
      <c r="N300" s="391" t="s">
        <v>54</v>
      </c>
      <c r="O300" s="392"/>
      <c r="P300" s="383"/>
      <c r="Q300" s="383"/>
      <c r="R300" s="393"/>
      <c r="S300" s="417">
        <f>IF(Table_1[[#This Row],[Kesto (min) /tapaaminen]]&lt;1,0,(Table_1[[#This Row],[Sisältöjen määrä 
]]*Table_1[[#This Row],[Kesto (min) /tapaaminen]]*Table_1[[#This Row],[Tapaamis-kerrat /osallistuja]]))</f>
        <v>0</v>
      </c>
      <c r="T300" s="394" t="str">
        <f>IF(Table_1[[#This Row],[SISÄLLÖN NIMI]]="","",IF(Table_1[[#This Row],[Toteutuminen]]="Ei osallistujia",0,IF(Table_1[[#This Row],[Toteutuminen]]="Peruttu",0,1)))</f>
        <v/>
      </c>
      <c r="U300" s="395"/>
      <c r="V300" s="385"/>
      <c r="W300" s="413">
        <f>Table_1[[#This Row],[Kävijämäärä a) lapset]]+Table_1[[#This Row],[Kävijämäärä b) aikuiset]]</f>
        <v>0</v>
      </c>
      <c r="X300" s="413">
        <f>IF(Table_1[[#This Row],[Kokonaiskävijämäärä]]&lt;1,0,Table_1[[#This Row],[Kävijämäärä a) lapset]]*Table_1[[#This Row],[Tapaamis-kerrat /osallistuja]])</f>
        <v>0</v>
      </c>
      <c r="Y300" s="413">
        <f>IF(Table_1[[#This Row],[Kokonaiskävijämäärä]]&lt;1,0,Table_1[[#This Row],[Kävijämäärä b) aikuiset]]*Table_1[[#This Row],[Tapaamis-kerrat /osallistuja]])</f>
        <v>0</v>
      </c>
      <c r="Z300" s="413">
        <f>IF(Table_1[[#This Row],[Kokonaiskävijämäärä]]&lt;1,0,Table_1[[#This Row],[Kokonaiskävijämäärä]]*Table_1[[#This Row],[Tapaamis-kerrat /osallistuja]])</f>
        <v>0</v>
      </c>
      <c r="AA300" s="390" t="s">
        <v>54</v>
      </c>
      <c r="AB300" s="396"/>
      <c r="AC300" s="397"/>
      <c r="AD300" s="398" t="s">
        <v>54</v>
      </c>
      <c r="AE300" s="399" t="s">
        <v>54</v>
      </c>
      <c r="AF300" s="400" t="s">
        <v>54</v>
      </c>
      <c r="AG300" s="400" t="s">
        <v>54</v>
      </c>
      <c r="AH300" s="401" t="s">
        <v>53</v>
      </c>
      <c r="AI300" s="402" t="s">
        <v>54</v>
      </c>
      <c r="AJ300" s="402" t="s">
        <v>54</v>
      </c>
      <c r="AK300" s="402" t="s">
        <v>54</v>
      </c>
      <c r="AL300" s="403" t="s">
        <v>54</v>
      </c>
      <c r="AM300" s="404" t="s">
        <v>54</v>
      </c>
    </row>
    <row r="301" spans="1:39" ht="15.75" customHeight="1" x14ac:dyDescent="0.3">
      <c r="A301" s="382"/>
      <c r="B301" s="383"/>
      <c r="C301" s="384" t="s">
        <v>40</v>
      </c>
      <c r="D301" s="385" t="str">
        <f>IF(Table_1[[#This Row],[SISÄLLÖN NIMI]]="","",1)</f>
        <v/>
      </c>
      <c r="E301" s="386"/>
      <c r="F301" s="386"/>
      <c r="G301" s="384" t="s">
        <v>54</v>
      </c>
      <c r="H301" s="387" t="s">
        <v>54</v>
      </c>
      <c r="I301" s="388" t="s">
        <v>54</v>
      </c>
      <c r="J301" s="389" t="s">
        <v>44</v>
      </c>
      <c r="K301" s="387" t="s">
        <v>54</v>
      </c>
      <c r="L301" s="390" t="s">
        <v>54</v>
      </c>
      <c r="M301" s="383"/>
      <c r="N301" s="391" t="s">
        <v>54</v>
      </c>
      <c r="O301" s="392"/>
      <c r="P301" s="383"/>
      <c r="Q301" s="383"/>
      <c r="R301" s="393"/>
      <c r="S301" s="417">
        <f>IF(Table_1[[#This Row],[Kesto (min) /tapaaminen]]&lt;1,0,(Table_1[[#This Row],[Sisältöjen määrä 
]]*Table_1[[#This Row],[Kesto (min) /tapaaminen]]*Table_1[[#This Row],[Tapaamis-kerrat /osallistuja]]))</f>
        <v>0</v>
      </c>
      <c r="T301" s="394" t="str">
        <f>IF(Table_1[[#This Row],[SISÄLLÖN NIMI]]="","",IF(Table_1[[#This Row],[Toteutuminen]]="Ei osallistujia",0,IF(Table_1[[#This Row],[Toteutuminen]]="Peruttu",0,1)))</f>
        <v/>
      </c>
      <c r="U301" s="395"/>
      <c r="V301" s="385"/>
      <c r="W301" s="413">
        <f>Table_1[[#This Row],[Kävijämäärä a) lapset]]+Table_1[[#This Row],[Kävijämäärä b) aikuiset]]</f>
        <v>0</v>
      </c>
      <c r="X301" s="413">
        <f>IF(Table_1[[#This Row],[Kokonaiskävijämäärä]]&lt;1,0,Table_1[[#This Row],[Kävijämäärä a) lapset]]*Table_1[[#This Row],[Tapaamis-kerrat /osallistuja]])</f>
        <v>0</v>
      </c>
      <c r="Y301" s="413">
        <f>IF(Table_1[[#This Row],[Kokonaiskävijämäärä]]&lt;1,0,Table_1[[#This Row],[Kävijämäärä b) aikuiset]]*Table_1[[#This Row],[Tapaamis-kerrat /osallistuja]])</f>
        <v>0</v>
      </c>
      <c r="Z301" s="413">
        <f>IF(Table_1[[#This Row],[Kokonaiskävijämäärä]]&lt;1,0,Table_1[[#This Row],[Kokonaiskävijämäärä]]*Table_1[[#This Row],[Tapaamis-kerrat /osallistuja]])</f>
        <v>0</v>
      </c>
      <c r="AA301" s="390" t="s">
        <v>54</v>
      </c>
      <c r="AB301" s="396"/>
      <c r="AC301" s="397"/>
      <c r="AD301" s="398" t="s">
        <v>54</v>
      </c>
      <c r="AE301" s="399" t="s">
        <v>54</v>
      </c>
      <c r="AF301" s="400" t="s">
        <v>54</v>
      </c>
      <c r="AG301" s="400" t="s">
        <v>54</v>
      </c>
      <c r="AH301" s="401" t="s">
        <v>53</v>
      </c>
      <c r="AI301" s="402" t="s">
        <v>54</v>
      </c>
      <c r="AJ301" s="402" t="s">
        <v>54</v>
      </c>
      <c r="AK301" s="402" t="s">
        <v>54</v>
      </c>
      <c r="AL301" s="403" t="s">
        <v>54</v>
      </c>
      <c r="AM301" s="404" t="s">
        <v>54</v>
      </c>
    </row>
    <row r="302" spans="1:39" ht="15.75" customHeight="1" x14ac:dyDescent="0.3">
      <c r="A302" s="382"/>
      <c r="B302" s="383"/>
      <c r="C302" s="384" t="s">
        <v>40</v>
      </c>
      <c r="D302" s="385" t="str">
        <f>IF(Table_1[[#This Row],[SISÄLLÖN NIMI]]="","",1)</f>
        <v/>
      </c>
      <c r="E302" s="386"/>
      <c r="F302" s="386"/>
      <c r="G302" s="384" t="s">
        <v>54</v>
      </c>
      <c r="H302" s="387" t="s">
        <v>54</v>
      </c>
      <c r="I302" s="388" t="s">
        <v>54</v>
      </c>
      <c r="J302" s="389" t="s">
        <v>44</v>
      </c>
      <c r="K302" s="387" t="s">
        <v>54</v>
      </c>
      <c r="L302" s="390" t="s">
        <v>54</v>
      </c>
      <c r="M302" s="383"/>
      <c r="N302" s="391" t="s">
        <v>54</v>
      </c>
      <c r="O302" s="392"/>
      <c r="P302" s="383"/>
      <c r="Q302" s="383"/>
      <c r="R302" s="393"/>
      <c r="S302" s="417">
        <f>IF(Table_1[[#This Row],[Kesto (min) /tapaaminen]]&lt;1,0,(Table_1[[#This Row],[Sisältöjen määrä 
]]*Table_1[[#This Row],[Kesto (min) /tapaaminen]]*Table_1[[#This Row],[Tapaamis-kerrat /osallistuja]]))</f>
        <v>0</v>
      </c>
      <c r="T302" s="394" t="str">
        <f>IF(Table_1[[#This Row],[SISÄLLÖN NIMI]]="","",IF(Table_1[[#This Row],[Toteutuminen]]="Ei osallistujia",0,IF(Table_1[[#This Row],[Toteutuminen]]="Peruttu",0,1)))</f>
        <v/>
      </c>
      <c r="U302" s="395"/>
      <c r="V302" s="385"/>
      <c r="W302" s="413">
        <f>Table_1[[#This Row],[Kävijämäärä a) lapset]]+Table_1[[#This Row],[Kävijämäärä b) aikuiset]]</f>
        <v>0</v>
      </c>
      <c r="X302" s="413">
        <f>IF(Table_1[[#This Row],[Kokonaiskävijämäärä]]&lt;1,0,Table_1[[#This Row],[Kävijämäärä a) lapset]]*Table_1[[#This Row],[Tapaamis-kerrat /osallistuja]])</f>
        <v>0</v>
      </c>
      <c r="Y302" s="413">
        <f>IF(Table_1[[#This Row],[Kokonaiskävijämäärä]]&lt;1,0,Table_1[[#This Row],[Kävijämäärä b) aikuiset]]*Table_1[[#This Row],[Tapaamis-kerrat /osallistuja]])</f>
        <v>0</v>
      </c>
      <c r="Z302" s="413">
        <f>IF(Table_1[[#This Row],[Kokonaiskävijämäärä]]&lt;1,0,Table_1[[#This Row],[Kokonaiskävijämäärä]]*Table_1[[#This Row],[Tapaamis-kerrat /osallistuja]])</f>
        <v>0</v>
      </c>
      <c r="AA302" s="390" t="s">
        <v>54</v>
      </c>
      <c r="AB302" s="396"/>
      <c r="AC302" s="397"/>
      <c r="AD302" s="398" t="s">
        <v>54</v>
      </c>
      <c r="AE302" s="399" t="s">
        <v>54</v>
      </c>
      <c r="AF302" s="400" t="s">
        <v>54</v>
      </c>
      <c r="AG302" s="400" t="s">
        <v>54</v>
      </c>
      <c r="AH302" s="401" t="s">
        <v>53</v>
      </c>
      <c r="AI302" s="402" t="s">
        <v>54</v>
      </c>
      <c r="AJ302" s="402" t="s">
        <v>54</v>
      </c>
      <c r="AK302" s="402" t="s">
        <v>54</v>
      </c>
      <c r="AL302" s="403" t="s">
        <v>54</v>
      </c>
      <c r="AM302" s="404" t="s">
        <v>54</v>
      </c>
    </row>
    <row r="303" spans="1:39" ht="15.75" customHeight="1" x14ac:dyDescent="0.3">
      <c r="A303" s="382"/>
      <c r="B303" s="383"/>
      <c r="C303" s="384" t="s">
        <v>40</v>
      </c>
      <c r="D303" s="385" t="str">
        <f>IF(Table_1[[#This Row],[SISÄLLÖN NIMI]]="","",1)</f>
        <v/>
      </c>
      <c r="E303" s="386"/>
      <c r="F303" s="386"/>
      <c r="G303" s="384" t="s">
        <v>54</v>
      </c>
      <c r="H303" s="387" t="s">
        <v>54</v>
      </c>
      <c r="I303" s="388" t="s">
        <v>54</v>
      </c>
      <c r="J303" s="389" t="s">
        <v>44</v>
      </c>
      <c r="K303" s="387" t="s">
        <v>54</v>
      </c>
      <c r="L303" s="390" t="s">
        <v>54</v>
      </c>
      <c r="M303" s="383"/>
      <c r="N303" s="391" t="s">
        <v>54</v>
      </c>
      <c r="O303" s="392"/>
      <c r="P303" s="383"/>
      <c r="Q303" s="383"/>
      <c r="R303" s="393"/>
      <c r="S303" s="417">
        <f>IF(Table_1[[#This Row],[Kesto (min) /tapaaminen]]&lt;1,0,(Table_1[[#This Row],[Sisältöjen määrä 
]]*Table_1[[#This Row],[Kesto (min) /tapaaminen]]*Table_1[[#This Row],[Tapaamis-kerrat /osallistuja]]))</f>
        <v>0</v>
      </c>
      <c r="T303" s="394" t="str">
        <f>IF(Table_1[[#This Row],[SISÄLLÖN NIMI]]="","",IF(Table_1[[#This Row],[Toteutuminen]]="Ei osallistujia",0,IF(Table_1[[#This Row],[Toteutuminen]]="Peruttu",0,1)))</f>
        <v/>
      </c>
      <c r="U303" s="395"/>
      <c r="V303" s="385"/>
      <c r="W303" s="413">
        <f>Table_1[[#This Row],[Kävijämäärä a) lapset]]+Table_1[[#This Row],[Kävijämäärä b) aikuiset]]</f>
        <v>0</v>
      </c>
      <c r="X303" s="413">
        <f>IF(Table_1[[#This Row],[Kokonaiskävijämäärä]]&lt;1,0,Table_1[[#This Row],[Kävijämäärä a) lapset]]*Table_1[[#This Row],[Tapaamis-kerrat /osallistuja]])</f>
        <v>0</v>
      </c>
      <c r="Y303" s="413">
        <f>IF(Table_1[[#This Row],[Kokonaiskävijämäärä]]&lt;1,0,Table_1[[#This Row],[Kävijämäärä b) aikuiset]]*Table_1[[#This Row],[Tapaamis-kerrat /osallistuja]])</f>
        <v>0</v>
      </c>
      <c r="Z303" s="413">
        <f>IF(Table_1[[#This Row],[Kokonaiskävijämäärä]]&lt;1,0,Table_1[[#This Row],[Kokonaiskävijämäärä]]*Table_1[[#This Row],[Tapaamis-kerrat /osallistuja]])</f>
        <v>0</v>
      </c>
      <c r="AA303" s="390" t="s">
        <v>54</v>
      </c>
      <c r="AB303" s="396"/>
      <c r="AC303" s="397"/>
      <c r="AD303" s="398" t="s">
        <v>54</v>
      </c>
      <c r="AE303" s="399" t="s">
        <v>54</v>
      </c>
      <c r="AF303" s="400" t="s">
        <v>54</v>
      </c>
      <c r="AG303" s="400" t="s">
        <v>54</v>
      </c>
      <c r="AH303" s="401" t="s">
        <v>53</v>
      </c>
      <c r="AI303" s="402" t="s">
        <v>54</v>
      </c>
      <c r="AJ303" s="402" t="s">
        <v>54</v>
      </c>
      <c r="AK303" s="402" t="s">
        <v>54</v>
      </c>
      <c r="AL303" s="403" t="s">
        <v>54</v>
      </c>
      <c r="AM303" s="404" t="s">
        <v>54</v>
      </c>
    </row>
    <row r="304" spans="1:39" ht="15.75" customHeight="1" x14ac:dyDescent="0.3">
      <c r="A304" s="382"/>
      <c r="B304" s="383"/>
      <c r="C304" s="384" t="s">
        <v>40</v>
      </c>
      <c r="D304" s="385" t="str">
        <f>IF(Table_1[[#This Row],[SISÄLLÖN NIMI]]="","",1)</f>
        <v/>
      </c>
      <c r="E304" s="386"/>
      <c r="F304" s="386"/>
      <c r="G304" s="384" t="s">
        <v>54</v>
      </c>
      <c r="H304" s="387" t="s">
        <v>54</v>
      </c>
      <c r="I304" s="388" t="s">
        <v>54</v>
      </c>
      <c r="J304" s="389" t="s">
        <v>44</v>
      </c>
      <c r="K304" s="387" t="s">
        <v>54</v>
      </c>
      <c r="L304" s="390" t="s">
        <v>54</v>
      </c>
      <c r="M304" s="383"/>
      <c r="N304" s="391" t="s">
        <v>54</v>
      </c>
      <c r="O304" s="392"/>
      <c r="P304" s="383"/>
      <c r="Q304" s="383"/>
      <c r="R304" s="393"/>
      <c r="S304" s="417">
        <f>IF(Table_1[[#This Row],[Kesto (min) /tapaaminen]]&lt;1,0,(Table_1[[#This Row],[Sisältöjen määrä 
]]*Table_1[[#This Row],[Kesto (min) /tapaaminen]]*Table_1[[#This Row],[Tapaamis-kerrat /osallistuja]]))</f>
        <v>0</v>
      </c>
      <c r="T304" s="394" t="str">
        <f>IF(Table_1[[#This Row],[SISÄLLÖN NIMI]]="","",IF(Table_1[[#This Row],[Toteutuminen]]="Ei osallistujia",0,IF(Table_1[[#This Row],[Toteutuminen]]="Peruttu",0,1)))</f>
        <v/>
      </c>
      <c r="U304" s="395"/>
      <c r="V304" s="385"/>
      <c r="W304" s="413">
        <f>Table_1[[#This Row],[Kävijämäärä a) lapset]]+Table_1[[#This Row],[Kävijämäärä b) aikuiset]]</f>
        <v>0</v>
      </c>
      <c r="X304" s="413">
        <f>IF(Table_1[[#This Row],[Kokonaiskävijämäärä]]&lt;1,0,Table_1[[#This Row],[Kävijämäärä a) lapset]]*Table_1[[#This Row],[Tapaamis-kerrat /osallistuja]])</f>
        <v>0</v>
      </c>
      <c r="Y304" s="413">
        <f>IF(Table_1[[#This Row],[Kokonaiskävijämäärä]]&lt;1,0,Table_1[[#This Row],[Kävijämäärä b) aikuiset]]*Table_1[[#This Row],[Tapaamis-kerrat /osallistuja]])</f>
        <v>0</v>
      </c>
      <c r="Z304" s="413">
        <f>IF(Table_1[[#This Row],[Kokonaiskävijämäärä]]&lt;1,0,Table_1[[#This Row],[Kokonaiskävijämäärä]]*Table_1[[#This Row],[Tapaamis-kerrat /osallistuja]])</f>
        <v>0</v>
      </c>
      <c r="AA304" s="390" t="s">
        <v>54</v>
      </c>
      <c r="AB304" s="396"/>
      <c r="AC304" s="397"/>
      <c r="AD304" s="398" t="s">
        <v>54</v>
      </c>
      <c r="AE304" s="399" t="s">
        <v>54</v>
      </c>
      <c r="AF304" s="400" t="s">
        <v>54</v>
      </c>
      <c r="AG304" s="400" t="s">
        <v>54</v>
      </c>
      <c r="AH304" s="401" t="s">
        <v>53</v>
      </c>
      <c r="AI304" s="402" t="s">
        <v>54</v>
      </c>
      <c r="AJ304" s="402" t="s">
        <v>54</v>
      </c>
      <c r="AK304" s="402" t="s">
        <v>54</v>
      </c>
      <c r="AL304" s="403" t="s">
        <v>54</v>
      </c>
      <c r="AM304" s="404" t="s">
        <v>54</v>
      </c>
    </row>
    <row r="305" spans="1:39" ht="15.75" customHeight="1" x14ac:dyDescent="0.3">
      <c r="A305" s="382"/>
      <c r="B305" s="383"/>
      <c r="C305" s="384" t="s">
        <v>40</v>
      </c>
      <c r="D305" s="385" t="str">
        <f>IF(Table_1[[#This Row],[SISÄLLÖN NIMI]]="","",1)</f>
        <v/>
      </c>
      <c r="E305" s="386"/>
      <c r="F305" s="386"/>
      <c r="G305" s="384" t="s">
        <v>54</v>
      </c>
      <c r="H305" s="387" t="s">
        <v>54</v>
      </c>
      <c r="I305" s="388" t="s">
        <v>54</v>
      </c>
      <c r="J305" s="389" t="s">
        <v>44</v>
      </c>
      <c r="K305" s="387" t="s">
        <v>54</v>
      </c>
      <c r="L305" s="390" t="s">
        <v>54</v>
      </c>
      <c r="M305" s="383"/>
      <c r="N305" s="391" t="s">
        <v>54</v>
      </c>
      <c r="O305" s="392"/>
      <c r="P305" s="383"/>
      <c r="Q305" s="383"/>
      <c r="R305" s="393"/>
      <c r="S305" s="417">
        <f>IF(Table_1[[#This Row],[Kesto (min) /tapaaminen]]&lt;1,0,(Table_1[[#This Row],[Sisältöjen määrä 
]]*Table_1[[#This Row],[Kesto (min) /tapaaminen]]*Table_1[[#This Row],[Tapaamis-kerrat /osallistuja]]))</f>
        <v>0</v>
      </c>
      <c r="T305" s="394" t="str">
        <f>IF(Table_1[[#This Row],[SISÄLLÖN NIMI]]="","",IF(Table_1[[#This Row],[Toteutuminen]]="Ei osallistujia",0,IF(Table_1[[#This Row],[Toteutuminen]]="Peruttu",0,1)))</f>
        <v/>
      </c>
      <c r="U305" s="395"/>
      <c r="V305" s="385"/>
      <c r="W305" s="413">
        <f>Table_1[[#This Row],[Kävijämäärä a) lapset]]+Table_1[[#This Row],[Kävijämäärä b) aikuiset]]</f>
        <v>0</v>
      </c>
      <c r="X305" s="413">
        <f>IF(Table_1[[#This Row],[Kokonaiskävijämäärä]]&lt;1,0,Table_1[[#This Row],[Kävijämäärä a) lapset]]*Table_1[[#This Row],[Tapaamis-kerrat /osallistuja]])</f>
        <v>0</v>
      </c>
      <c r="Y305" s="413">
        <f>IF(Table_1[[#This Row],[Kokonaiskävijämäärä]]&lt;1,0,Table_1[[#This Row],[Kävijämäärä b) aikuiset]]*Table_1[[#This Row],[Tapaamis-kerrat /osallistuja]])</f>
        <v>0</v>
      </c>
      <c r="Z305" s="413">
        <f>IF(Table_1[[#This Row],[Kokonaiskävijämäärä]]&lt;1,0,Table_1[[#This Row],[Kokonaiskävijämäärä]]*Table_1[[#This Row],[Tapaamis-kerrat /osallistuja]])</f>
        <v>0</v>
      </c>
      <c r="AA305" s="390" t="s">
        <v>54</v>
      </c>
      <c r="AB305" s="396"/>
      <c r="AC305" s="397"/>
      <c r="AD305" s="398" t="s">
        <v>54</v>
      </c>
      <c r="AE305" s="399" t="s">
        <v>54</v>
      </c>
      <c r="AF305" s="400" t="s">
        <v>54</v>
      </c>
      <c r="AG305" s="400" t="s">
        <v>54</v>
      </c>
      <c r="AH305" s="401" t="s">
        <v>53</v>
      </c>
      <c r="AI305" s="402" t="s">
        <v>54</v>
      </c>
      <c r="AJ305" s="402" t="s">
        <v>54</v>
      </c>
      <c r="AK305" s="402" t="s">
        <v>54</v>
      </c>
      <c r="AL305" s="403" t="s">
        <v>54</v>
      </c>
      <c r="AM305" s="404" t="s">
        <v>54</v>
      </c>
    </row>
    <row r="306" spans="1:39" ht="15.75" customHeight="1" x14ac:dyDescent="0.3">
      <c r="A306" s="382"/>
      <c r="B306" s="383"/>
      <c r="C306" s="384" t="s">
        <v>40</v>
      </c>
      <c r="D306" s="385" t="str">
        <f>IF(Table_1[[#This Row],[SISÄLLÖN NIMI]]="","",1)</f>
        <v/>
      </c>
      <c r="E306" s="386"/>
      <c r="F306" s="386"/>
      <c r="G306" s="384" t="s">
        <v>54</v>
      </c>
      <c r="H306" s="387" t="s">
        <v>54</v>
      </c>
      <c r="I306" s="388" t="s">
        <v>54</v>
      </c>
      <c r="J306" s="389" t="s">
        <v>44</v>
      </c>
      <c r="K306" s="387" t="s">
        <v>54</v>
      </c>
      <c r="L306" s="390" t="s">
        <v>54</v>
      </c>
      <c r="M306" s="383"/>
      <c r="N306" s="391" t="s">
        <v>54</v>
      </c>
      <c r="O306" s="392"/>
      <c r="P306" s="383"/>
      <c r="Q306" s="383"/>
      <c r="R306" s="393"/>
      <c r="S306" s="417">
        <f>IF(Table_1[[#This Row],[Kesto (min) /tapaaminen]]&lt;1,0,(Table_1[[#This Row],[Sisältöjen määrä 
]]*Table_1[[#This Row],[Kesto (min) /tapaaminen]]*Table_1[[#This Row],[Tapaamis-kerrat /osallistuja]]))</f>
        <v>0</v>
      </c>
      <c r="T306" s="394" t="str">
        <f>IF(Table_1[[#This Row],[SISÄLLÖN NIMI]]="","",IF(Table_1[[#This Row],[Toteutuminen]]="Ei osallistujia",0,IF(Table_1[[#This Row],[Toteutuminen]]="Peruttu",0,1)))</f>
        <v/>
      </c>
      <c r="U306" s="395"/>
      <c r="V306" s="385"/>
      <c r="W306" s="413">
        <f>Table_1[[#This Row],[Kävijämäärä a) lapset]]+Table_1[[#This Row],[Kävijämäärä b) aikuiset]]</f>
        <v>0</v>
      </c>
      <c r="X306" s="413">
        <f>IF(Table_1[[#This Row],[Kokonaiskävijämäärä]]&lt;1,0,Table_1[[#This Row],[Kävijämäärä a) lapset]]*Table_1[[#This Row],[Tapaamis-kerrat /osallistuja]])</f>
        <v>0</v>
      </c>
      <c r="Y306" s="413">
        <f>IF(Table_1[[#This Row],[Kokonaiskävijämäärä]]&lt;1,0,Table_1[[#This Row],[Kävijämäärä b) aikuiset]]*Table_1[[#This Row],[Tapaamis-kerrat /osallistuja]])</f>
        <v>0</v>
      </c>
      <c r="Z306" s="413">
        <f>IF(Table_1[[#This Row],[Kokonaiskävijämäärä]]&lt;1,0,Table_1[[#This Row],[Kokonaiskävijämäärä]]*Table_1[[#This Row],[Tapaamis-kerrat /osallistuja]])</f>
        <v>0</v>
      </c>
      <c r="AA306" s="390" t="s">
        <v>54</v>
      </c>
      <c r="AB306" s="396"/>
      <c r="AC306" s="397"/>
      <c r="AD306" s="398" t="s">
        <v>54</v>
      </c>
      <c r="AE306" s="399" t="s">
        <v>54</v>
      </c>
      <c r="AF306" s="400" t="s">
        <v>54</v>
      </c>
      <c r="AG306" s="400" t="s">
        <v>54</v>
      </c>
      <c r="AH306" s="401" t="s">
        <v>53</v>
      </c>
      <c r="AI306" s="402" t="s">
        <v>54</v>
      </c>
      <c r="AJ306" s="402" t="s">
        <v>54</v>
      </c>
      <c r="AK306" s="402" t="s">
        <v>54</v>
      </c>
      <c r="AL306" s="403" t="s">
        <v>54</v>
      </c>
      <c r="AM306" s="404" t="s">
        <v>54</v>
      </c>
    </row>
    <row r="307" spans="1:39" ht="15.75" customHeight="1" x14ac:dyDescent="0.3">
      <c r="A307" s="382"/>
      <c r="B307" s="383"/>
      <c r="C307" s="384" t="s">
        <v>40</v>
      </c>
      <c r="D307" s="385" t="str">
        <f>IF(Table_1[[#This Row],[SISÄLLÖN NIMI]]="","",1)</f>
        <v/>
      </c>
      <c r="E307" s="386"/>
      <c r="F307" s="386"/>
      <c r="G307" s="384" t="s">
        <v>54</v>
      </c>
      <c r="H307" s="387" t="s">
        <v>54</v>
      </c>
      <c r="I307" s="388" t="s">
        <v>54</v>
      </c>
      <c r="J307" s="389" t="s">
        <v>44</v>
      </c>
      <c r="K307" s="387" t="s">
        <v>54</v>
      </c>
      <c r="L307" s="390" t="s">
        <v>54</v>
      </c>
      <c r="M307" s="383"/>
      <c r="N307" s="391" t="s">
        <v>54</v>
      </c>
      <c r="O307" s="392"/>
      <c r="P307" s="383"/>
      <c r="Q307" s="383"/>
      <c r="R307" s="393"/>
      <c r="S307" s="417">
        <f>IF(Table_1[[#This Row],[Kesto (min) /tapaaminen]]&lt;1,0,(Table_1[[#This Row],[Sisältöjen määrä 
]]*Table_1[[#This Row],[Kesto (min) /tapaaminen]]*Table_1[[#This Row],[Tapaamis-kerrat /osallistuja]]))</f>
        <v>0</v>
      </c>
      <c r="T307" s="394" t="str">
        <f>IF(Table_1[[#This Row],[SISÄLLÖN NIMI]]="","",IF(Table_1[[#This Row],[Toteutuminen]]="Ei osallistujia",0,IF(Table_1[[#This Row],[Toteutuminen]]="Peruttu",0,1)))</f>
        <v/>
      </c>
      <c r="U307" s="395"/>
      <c r="V307" s="385"/>
      <c r="W307" s="413">
        <f>Table_1[[#This Row],[Kävijämäärä a) lapset]]+Table_1[[#This Row],[Kävijämäärä b) aikuiset]]</f>
        <v>0</v>
      </c>
      <c r="X307" s="413">
        <f>IF(Table_1[[#This Row],[Kokonaiskävijämäärä]]&lt;1,0,Table_1[[#This Row],[Kävijämäärä a) lapset]]*Table_1[[#This Row],[Tapaamis-kerrat /osallistuja]])</f>
        <v>0</v>
      </c>
      <c r="Y307" s="413">
        <f>IF(Table_1[[#This Row],[Kokonaiskävijämäärä]]&lt;1,0,Table_1[[#This Row],[Kävijämäärä b) aikuiset]]*Table_1[[#This Row],[Tapaamis-kerrat /osallistuja]])</f>
        <v>0</v>
      </c>
      <c r="Z307" s="413">
        <f>IF(Table_1[[#This Row],[Kokonaiskävijämäärä]]&lt;1,0,Table_1[[#This Row],[Kokonaiskävijämäärä]]*Table_1[[#This Row],[Tapaamis-kerrat /osallistuja]])</f>
        <v>0</v>
      </c>
      <c r="AA307" s="390" t="s">
        <v>54</v>
      </c>
      <c r="AB307" s="396"/>
      <c r="AC307" s="397"/>
      <c r="AD307" s="398" t="s">
        <v>54</v>
      </c>
      <c r="AE307" s="399" t="s">
        <v>54</v>
      </c>
      <c r="AF307" s="400" t="s">
        <v>54</v>
      </c>
      <c r="AG307" s="400" t="s">
        <v>54</v>
      </c>
      <c r="AH307" s="401" t="s">
        <v>53</v>
      </c>
      <c r="AI307" s="402" t="s">
        <v>54</v>
      </c>
      <c r="AJ307" s="402" t="s">
        <v>54</v>
      </c>
      <c r="AK307" s="402" t="s">
        <v>54</v>
      </c>
      <c r="AL307" s="403" t="s">
        <v>54</v>
      </c>
      <c r="AM307" s="404" t="s">
        <v>54</v>
      </c>
    </row>
    <row r="308" spans="1:39" ht="15.75" customHeight="1" x14ac:dyDescent="0.3">
      <c r="A308" s="382"/>
      <c r="B308" s="383"/>
      <c r="C308" s="384" t="s">
        <v>40</v>
      </c>
      <c r="D308" s="385" t="str">
        <f>IF(Table_1[[#This Row],[SISÄLLÖN NIMI]]="","",1)</f>
        <v/>
      </c>
      <c r="E308" s="386"/>
      <c r="F308" s="386"/>
      <c r="G308" s="384" t="s">
        <v>54</v>
      </c>
      <c r="H308" s="387" t="s">
        <v>54</v>
      </c>
      <c r="I308" s="388" t="s">
        <v>54</v>
      </c>
      <c r="J308" s="389" t="s">
        <v>44</v>
      </c>
      <c r="K308" s="387" t="s">
        <v>54</v>
      </c>
      <c r="L308" s="390" t="s">
        <v>54</v>
      </c>
      <c r="M308" s="383"/>
      <c r="N308" s="391" t="s">
        <v>54</v>
      </c>
      <c r="O308" s="392"/>
      <c r="P308" s="383"/>
      <c r="Q308" s="383"/>
      <c r="R308" s="393"/>
      <c r="S308" s="417">
        <f>IF(Table_1[[#This Row],[Kesto (min) /tapaaminen]]&lt;1,0,(Table_1[[#This Row],[Sisältöjen määrä 
]]*Table_1[[#This Row],[Kesto (min) /tapaaminen]]*Table_1[[#This Row],[Tapaamis-kerrat /osallistuja]]))</f>
        <v>0</v>
      </c>
      <c r="T308" s="394" t="str">
        <f>IF(Table_1[[#This Row],[SISÄLLÖN NIMI]]="","",IF(Table_1[[#This Row],[Toteutuminen]]="Ei osallistujia",0,IF(Table_1[[#This Row],[Toteutuminen]]="Peruttu",0,1)))</f>
        <v/>
      </c>
      <c r="U308" s="395"/>
      <c r="V308" s="385"/>
      <c r="W308" s="413">
        <f>Table_1[[#This Row],[Kävijämäärä a) lapset]]+Table_1[[#This Row],[Kävijämäärä b) aikuiset]]</f>
        <v>0</v>
      </c>
      <c r="X308" s="413">
        <f>IF(Table_1[[#This Row],[Kokonaiskävijämäärä]]&lt;1,0,Table_1[[#This Row],[Kävijämäärä a) lapset]]*Table_1[[#This Row],[Tapaamis-kerrat /osallistuja]])</f>
        <v>0</v>
      </c>
      <c r="Y308" s="413">
        <f>IF(Table_1[[#This Row],[Kokonaiskävijämäärä]]&lt;1,0,Table_1[[#This Row],[Kävijämäärä b) aikuiset]]*Table_1[[#This Row],[Tapaamis-kerrat /osallistuja]])</f>
        <v>0</v>
      </c>
      <c r="Z308" s="413">
        <f>IF(Table_1[[#This Row],[Kokonaiskävijämäärä]]&lt;1,0,Table_1[[#This Row],[Kokonaiskävijämäärä]]*Table_1[[#This Row],[Tapaamis-kerrat /osallistuja]])</f>
        <v>0</v>
      </c>
      <c r="AA308" s="390" t="s">
        <v>54</v>
      </c>
      <c r="AB308" s="396"/>
      <c r="AC308" s="397"/>
      <c r="AD308" s="398" t="s">
        <v>54</v>
      </c>
      <c r="AE308" s="399" t="s">
        <v>54</v>
      </c>
      <c r="AF308" s="400" t="s">
        <v>54</v>
      </c>
      <c r="AG308" s="400" t="s">
        <v>54</v>
      </c>
      <c r="AH308" s="401" t="s">
        <v>53</v>
      </c>
      <c r="AI308" s="402" t="s">
        <v>54</v>
      </c>
      <c r="AJ308" s="402" t="s">
        <v>54</v>
      </c>
      <c r="AK308" s="402" t="s">
        <v>54</v>
      </c>
      <c r="AL308" s="403" t="s">
        <v>54</v>
      </c>
      <c r="AM308" s="404" t="s">
        <v>54</v>
      </c>
    </row>
    <row r="309" spans="1:39" ht="15.75" customHeight="1" x14ac:dyDescent="0.3">
      <c r="A309" s="382"/>
      <c r="B309" s="383"/>
      <c r="C309" s="384" t="s">
        <v>40</v>
      </c>
      <c r="D309" s="385" t="str">
        <f>IF(Table_1[[#This Row],[SISÄLLÖN NIMI]]="","",1)</f>
        <v/>
      </c>
      <c r="E309" s="386"/>
      <c r="F309" s="386"/>
      <c r="G309" s="384" t="s">
        <v>54</v>
      </c>
      <c r="H309" s="387" t="s">
        <v>54</v>
      </c>
      <c r="I309" s="388" t="s">
        <v>54</v>
      </c>
      <c r="J309" s="389" t="s">
        <v>44</v>
      </c>
      <c r="K309" s="387" t="s">
        <v>54</v>
      </c>
      <c r="L309" s="390" t="s">
        <v>54</v>
      </c>
      <c r="M309" s="383"/>
      <c r="N309" s="391" t="s">
        <v>54</v>
      </c>
      <c r="O309" s="392"/>
      <c r="P309" s="383"/>
      <c r="Q309" s="383"/>
      <c r="R309" s="393"/>
      <c r="S309" s="417">
        <f>IF(Table_1[[#This Row],[Kesto (min) /tapaaminen]]&lt;1,0,(Table_1[[#This Row],[Sisältöjen määrä 
]]*Table_1[[#This Row],[Kesto (min) /tapaaminen]]*Table_1[[#This Row],[Tapaamis-kerrat /osallistuja]]))</f>
        <v>0</v>
      </c>
      <c r="T309" s="394" t="str">
        <f>IF(Table_1[[#This Row],[SISÄLLÖN NIMI]]="","",IF(Table_1[[#This Row],[Toteutuminen]]="Ei osallistujia",0,IF(Table_1[[#This Row],[Toteutuminen]]="Peruttu",0,1)))</f>
        <v/>
      </c>
      <c r="U309" s="395"/>
      <c r="V309" s="385"/>
      <c r="W309" s="413">
        <f>Table_1[[#This Row],[Kävijämäärä a) lapset]]+Table_1[[#This Row],[Kävijämäärä b) aikuiset]]</f>
        <v>0</v>
      </c>
      <c r="X309" s="413">
        <f>IF(Table_1[[#This Row],[Kokonaiskävijämäärä]]&lt;1,0,Table_1[[#This Row],[Kävijämäärä a) lapset]]*Table_1[[#This Row],[Tapaamis-kerrat /osallistuja]])</f>
        <v>0</v>
      </c>
      <c r="Y309" s="413">
        <f>IF(Table_1[[#This Row],[Kokonaiskävijämäärä]]&lt;1,0,Table_1[[#This Row],[Kävijämäärä b) aikuiset]]*Table_1[[#This Row],[Tapaamis-kerrat /osallistuja]])</f>
        <v>0</v>
      </c>
      <c r="Z309" s="413">
        <f>IF(Table_1[[#This Row],[Kokonaiskävijämäärä]]&lt;1,0,Table_1[[#This Row],[Kokonaiskävijämäärä]]*Table_1[[#This Row],[Tapaamis-kerrat /osallistuja]])</f>
        <v>0</v>
      </c>
      <c r="AA309" s="390" t="s">
        <v>54</v>
      </c>
      <c r="AB309" s="396"/>
      <c r="AC309" s="397"/>
      <c r="AD309" s="398" t="s">
        <v>54</v>
      </c>
      <c r="AE309" s="399" t="s">
        <v>54</v>
      </c>
      <c r="AF309" s="400" t="s">
        <v>54</v>
      </c>
      <c r="AG309" s="400" t="s">
        <v>54</v>
      </c>
      <c r="AH309" s="401" t="s">
        <v>53</v>
      </c>
      <c r="AI309" s="402" t="s">
        <v>54</v>
      </c>
      <c r="AJ309" s="402" t="s">
        <v>54</v>
      </c>
      <c r="AK309" s="402" t="s">
        <v>54</v>
      </c>
      <c r="AL309" s="403" t="s">
        <v>54</v>
      </c>
      <c r="AM309" s="404" t="s">
        <v>54</v>
      </c>
    </row>
    <row r="310" spans="1:39" ht="15.75" customHeight="1" x14ac:dyDescent="0.3">
      <c r="A310" s="382"/>
      <c r="B310" s="383"/>
      <c r="C310" s="384" t="s">
        <v>40</v>
      </c>
      <c r="D310" s="385" t="str">
        <f>IF(Table_1[[#This Row],[SISÄLLÖN NIMI]]="","",1)</f>
        <v/>
      </c>
      <c r="E310" s="386"/>
      <c r="F310" s="386"/>
      <c r="G310" s="384" t="s">
        <v>54</v>
      </c>
      <c r="H310" s="387" t="s">
        <v>54</v>
      </c>
      <c r="I310" s="388" t="s">
        <v>54</v>
      </c>
      <c r="J310" s="389" t="s">
        <v>44</v>
      </c>
      <c r="K310" s="387" t="s">
        <v>54</v>
      </c>
      <c r="L310" s="390" t="s">
        <v>54</v>
      </c>
      <c r="M310" s="383"/>
      <c r="N310" s="391" t="s">
        <v>54</v>
      </c>
      <c r="O310" s="392"/>
      <c r="P310" s="383"/>
      <c r="Q310" s="383"/>
      <c r="R310" s="393"/>
      <c r="S310" s="417">
        <f>IF(Table_1[[#This Row],[Kesto (min) /tapaaminen]]&lt;1,0,(Table_1[[#This Row],[Sisältöjen määrä 
]]*Table_1[[#This Row],[Kesto (min) /tapaaminen]]*Table_1[[#This Row],[Tapaamis-kerrat /osallistuja]]))</f>
        <v>0</v>
      </c>
      <c r="T310" s="394" t="str">
        <f>IF(Table_1[[#This Row],[SISÄLLÖN NIMI]]="","",IF(Table_1[[#This Row],[Toteutuminen]]="Ei osallistujia",0,IF(Table_1[[#This Row],[Toteutuminen]]="Peruttu",0,1)))</f>
        <v/>
      </c>
      <c r="U310" s="395"/>
      <c r="V310" s="385"/>
      <c r="W310" s="413">
        <f>Table_1[[#This Row],[Kävijämäärä a) lapset]]+Table_1[[#This Row],[Kävijämäärä b) aikuiset]]</f>
        <v>0</v>
      </c>
      <c r="X310" s="413">
        <f>IF(Table_1[[#This Row],[Kokonaiskävijämäärä]]&lt;1,0,Table_1[[#This Row],[Kävijämäärä a) lapset]]*Table_1[[#This Row],[Tapaamis-kerrat /osallistuja]])</f>
        <v>0</v>
      </c>
      <c r="Y310" s="413">
        <f>IF(Table_1[[#This Row],[Kokonaiskävijämäärä]]&lt;1,0,Table_1[[#This Row],[Kävijämäärä b) aikuiset]]*Table_1[[#This Row],[Tapaamis-kerrat /osallistuja]])</f>
        <v>0</v>
      </c>
      <c r="Z310" s="413">
        <f>IF(Table_1[[#This Row],[Kokonaiskävijämäärä]]&lt;1,0,Table_1[[#This Row],[Kokonaiskävijämäärä]]*Table_1[[#This Row],[Tapaamis-kerrat /osallistuja]])</f>
        <v>0</v>
      </c>
      <c r="AA310" s="390" t="s">
        <v>54</v>
      </c>
      <c r="AB310" s="396"/>
      <c r="AC310" s="397"/>
      <c r="AD310" s="398" t="s">
        <v>54</v>
      </c>
      <c r="AE310" s="399" t="s">
        <v>54</v>
      </c>
      <c r="AF310" s="400" t="s">
        <v>54</v>
      </c>
      <c r="AG310" s="400" t="s">
        <v>54</v>
      </c>
      <c r="AH310" s="401" t="s">
        <v>53</v>
      </c>
      <c r="AI310" s="402" t="s">
        <v>54</v>
      </c>
      <c r="AJ310" s="402" t="s">
        <v>54</v>
      </c>
      <c r="AK310" s="402" t="s">
        <v>54</v>
      </c>
      <c r="AL310" s="403" t="s">
        <v>54</v>
      </c>
      <c r="AM310" s="404" t="s">
        <v>54</v>
      </c>
    </row>
    <row r="311" spans="1:39" ht="15.75" customHeight="1" x14ac:dyDescent="0.3">
      <c r="A311" s="382"/>
      <c r="B311" s="383"/>
      <c r="C311" s="384" t="s">
        <v>40</v>
      </c>
      <c r="D311" s="385" t="str">
        <f>IF(Table_1[[#This Row],[SISÄLLÖN NIMI]]="","",1)</f>
        <v/>
      </c>
      <c r="E311" s="386"/>
      <c r="F311" s="386"/>
      <c r="G311" s="384" t="s">
        <v>54</v>
      </c>
      <c r="H311" s="387" t="s">
        <v>54</v>
      </c>
      <c r="I311" s="388" t="s">
        <v>54</v>
      </c>
      <c r="J311" s="389" t="s">
        <v>44</v>
      </c>
      <c r="K311" s="387" t="s">
        <v>54</v>
      </c>
      <c r="L311" s="390" t="s">
        <v>54</v>
      </c>
      <c r="M311" s="383"/>
      <c r="N311" s="391" t="s">
        <v>54</v>
      </c>
      <c r="O311" s="392"/>
      <c r="P311" s="383"/>
      <c r="Q311" s="383"/>
      <c r="R311" s="393"/>
      <c r="S311" s="417">
        <f>IF(Table_1[[#This Row],[Kesto (min) /tapaaminen]]&lt;1,0,(Table_1[[#This Row],[Sisältöjen määrä 
]]*Table_1[[#This Row],[Kesto (min) /tapaaminen]]*Table_1[[#This Row],[Tapaamis-kerrat /osallistuja]]))</f>
        <v>0</v>
      </c>
      <c r="T311" s="394" t="str">
        <f>IF(Table_1[[#This Row],[SISÄLLÖN NIMI]]="","",IF(Table_1[[#This Row],[Toteutuminen]]="Ei osallistujia",0,IF(Table_1[[#This Row],[Toteutuminen]]="Peruttu",0,1)))</f>
        <v/>
      </c>
      <c r="U311" s="395"/>
      <c r="V311" s="385"/>
      <c r="W311" s="413">
        <f>Table_1[[#This Row],[Kävijämäärä a) lapset]]+Table_1[[#This Row],[Kävijämäärä b) aikuiset]]</f>
        <v>0</v>
      </c>
      <c r="X311" s="413">
        <f>IF(Table_1[[#This Row],[Kokonaiskävijämäärä]]&lt;1,0,Table_1[[#This Row],[Kävijämäärä a) lapset]]*Table_1[[#This Row],[Tapaamis-kerrat /osallistuja]])</f>
        <v>0</v>
      </c>
      <c r="Y311" s="413">
        <f>IF(Table_1[[#This Row],[Kokonaiskävijämäärä]]&lt;1,0,Table_1[[#This Row],[Kävijämäärä b) aikuiset]]*Table_1[[#This Row],[Tapaamis-kerrat /osallistuja]])</f>
        <v>0</v>
      </c>
      <c r="Z311" s="413">
        <f>IF(Table_1[[#This Row],[Kokonaiskävijämäärä]]&lt;1,0,Table_1[[#This Row],[Kokonaiskävijämäärä]]*Table_1[[#This Row],[Tapaamis-kerrat /osallistuja]])</f>
        <v>0</v>
      </c>
      <c r="AA311" s="390" t="s">
        <v>54</v>
      </c>
      <c r="AB311" s="396"/>
      <c r="AC311" s="397"/>
      <c r="AD311" s="398" t="s">
        <v>54</v>
      </c>
      <c r="AE311" s="399" t="s">
        <v>54</v>
      </c>
      <c r="AF311" s="400" t="s">
        <v>54</v>
      </c>
      <c r="AG311" s="400" t="s">
        <v>54</v>
      </c>
      <c r="AH311" s="401" t="s">
        <v>53</v>
      </c>
      <c r="AI311" s="402" t="s">
        <v>54</v>
      </c>
      <c r="AJ311" s="402" t="s">
        <v>54</v>
      </c>
      <c r="AK311" s="402" t="s">
        <v>54</v>
      </c>
      <c r="AL311" s="403" t="s">
        <v>54</v>
      </c>
      <c r="AM311" s="404" t="s">
        <v>54</v>
      </c>
    </row>
    <row r="312" spans="1:39" ht="15.75" customHeight="1" x14ac:dyDescent="0.3">
      <c r="A312" s="382"/>
      <c r="B312" s="383"/>
      <c r="C312" s="384" t="s">
        <v>40</v>
      </c>
      <c r="D312" s="385" t="str">
        <f>IF(Table_1[[#This Row],[SISÄLLÖN NIMI]]="","",1)</f>
        <v/>
      </c>
      <c r="E312" s="386"/>
      <c r="F312" s="386"/>
      <c r="G312" s="384" t="s">
        <v>54</v>
      </c>
      <c r="H312" s="387" t="s">
        <v>54</v>
      </c>
      <c r="I312" s="388" t="s">
        <v>54</v>
      </c>
      <c r="J312" s="389" t="s">
        <v>44</v>
      </c>
      <c r="K312" s="387" t="s">
        <v>54</v>
      </c>
      <c r="L312" s="390" t="s">
        <v>54</v>
      </c>
      <c r="M312" s="383"/>
      <c r="N312" s="391" t="s">
        <v>54</v>
      </c>
      <c r="O312" s="392"/>
      <c r="P312" s="383"/>
      <c r="Q312" s="383"/>
      <c r="R312" s="393"/>
      <c r="S312" s="417">
        <f>IF(Table_1[[#This Row],[Kesto (min) /tapaaminen]]&lt;1,0,(Table_1[[#This Row],[Sisältöjen määrä 
]]*Table_1[[#This Row],[Kesto (min) /tapaaminen]]*Table_1[[#This Row],[Tapaamis-kerrat /osallistuja]]))</f>
        <v>0</v>
      </c>
      <c r="T312" s="394" t="str">
        <f>IF(Table_1[[#This Row],[SISÄLLÖN NIMI]]="","",IF(Table_1[[#This Row],[Toteutuminen]]="Ei osallistujia",0,IF(Table_1[[#This Row],[Toteutuminen]]="Peruttu",0,1)))</f>
        <v/>
      </c>
      <c r="U312" s="395"/>
      <c r="V312" s="385"/>
      <c r="W312" s="413">
        <f>Table_1[[#This Row],[Kävijämäärä a) lapset]]+Table_1[[#This Row],[Kävijämäärä b) aikuiset]]</f>
        <v>0</v>
      </c>
      <c r="X312" s="413">
        <f>IF(Table_1[[#This Row],[Kokonaiskävijämäärä]]&lt;1,0,Table_1[[#This Row],[Kävijämäärä a) lapset]]*Table_1[[#This Row],[Tapaamis-kerrat /osallistuja]])</f>
        <v>0</v>
      </c>
      <c r="Y312" s="413">
        <f>IF(Table_1[[#This Row],[Kokonaiskävijämäärä]]&lt;1,0,Table_1[[#This Row],[Kävijämäärä b) aikuiset]]*Table_1[[#This Row],[Tapaamis-kerrat /osallistuja]])</f>
        <v>0</v>
      </c>
      <c r="Z312" s="413">
        <f>IF(Table_1[[#This Row],[Kokonaiskävijämäärä]]&lt;1,0,Table_1[[#This Row],[Kokonaiskävijämäärä]]*Table_1[[#This Row],[Tapaamis-kerrat /osallistuja]])</f>
        <v>0</v>
      </c>
      <c r="AA312" s="390" t="s">
        <v>54</v>
      </c>
      <c r="AB312" s="396"/>
      <c r="AC312" s="397"/>
      <c r="AD312" s="398" t="s">
        <v>54</v>
      </c>
      <c r="AE312" s="399" t="s">
        <v>54</v>
      </c>
      <c r="AF312" s="400" t="s">
        <v>54</v>
      </c>
      <c r="AG312" s="400" t="s">
        <v>54</v>
      </c>
      <c r="AH312" s="401" t="s">
        <v>53</v>
      </c>
      <c r="AI312" s="402" t="s">
        <v>54</v>
      </c>
      <c r="AJ312" s="402" t="s">
        <v>54</v>
      </c>
      <c r="AK312" s="402" t="s">
        <v>54</v>
      </c>
      <c r="AL312" s="403" t="s">
        <v>54</v>
      </c>
      <c r="AM312" s="404" t="s">
        <v>54</v>
      </c>
    </row>
    <row r="313" spans="1:39" ht="15.75" customHeight="1" x14ac:dyDescent="0.3">
      <c r="A313" s="382"/>
      <c r="B313" s="383"/>
      <c r="C313" s="384" t="s">
        <v>40</v>
      </c>
      <c r="D313" s="385" t="str">
        <f>IF(Table_1[[#This Row],[SISÄLLÖN NIMI]]="","",1)</f>
        <v/>
      </c>
      <c r="E313" s="386"/>
      <c r="F313" s="386"/>
      <c r="G313" s="384" t="s">
        <v>54</v>
      </c>
      <c r="H313" s="387" t="s">
        <v>54</v>
      </c>
      <c r="I313" s="388" t="s">
        <v>54</v>
      </c>
      <c r="J313" s="389" t="s">
        <v>44</v>
      </c>
      <c r="K313" s="387" t="s">
        <v>54</v>
      </c>
      <c r="L313" s="390" t="s">
        <v>54</v>
      </c>
      <c r="M313" s="383"/>
      <c r="N313" s="391" t="s">
        <v>54</v>
      </c>
      <c r="O313" s="392"/>
      <c r="P313" s="383"/>
      <c r="Q313" s="383"/>
      <c r="R313" s="393"/>
      <c r="S313" s="417">
        <f>IF(Table_1[[#This Row],[Kesto (min) /tapaaminen]]&lt;1,0,(Table_1[[#This Row],[Sisältöjen määrä 
]]*Table_1[[#This Row],[Kesto (min) /tapaaminen]]*Table_1[[#This Row],[Tapaamis-kerrat /osallistuja]]))</f>
        <v>0</v>
      </c>
      <c r="T313" s="394" t="str">
        <f>IF(Table_1[[#This Row],[SISÄLLÖN NIMI]]="","",IF(Table_1[[#This Row],[Toteutuminen]]="Ei osallistujia",0,IF(Table_1[[#This Row],[Toteutuminen]]="Peruttu",0,1)))</f>
        <v/>
      </c>
      <c r="U313" s="395"/>
      <c r="V313" s="385"/>
      <c r="W313" s="413">
        <f>Table_1[[#This Row],[Kävijämäärä a) lapset]]+Table_1[[#This Row],[Kävijämäärä b) aikuiset]]</f>
        <v>0</v>
      </c>
      <c r="X313" s="413">
        <f>IF(Table_1[[#This Row],[Kokonaiskävijämäärä]]&lt;1,0,Table_1[[#This Row],[Kävijämäärä a) lapset]]*Table_1[[#This Row],[Tapaamis-kerrat /osallistuja]])</f>
        <v>0</v>
      </c>
      <c r="Y313" s="413">
        <f>IF(Table_1[[#This Row],[Kokonaiskävijämäärä]]&lt;1,0,Table_1[[#This Row],[Kävijämäärä b) aikuiset]]*Table_1[[#This Row],[Tapaamis-kerrat /osallistuja]])</f>
        <v>0</v>
      </c>
      <c r="Z313" s="413">
        <f>IF(Table_1[[#This Row],[Kokonaiskävijämäärä]]&lt;1,0,Table_1[[#This Row],[Kokonaiskävijämäärä]]*Table_1[[#This Row],[Tapaamis-kerrat /osallistuja]])</f>
        <v>0</v>
      </c>
      <c r="AA313" s="390" t="s">
        <v>54</v>
      </c>
      <c r="AB313" s="396"/>
      <c r="AC313" s="397"/>
      <c r="AD313" s="398" t="s">
        <v>54</v>
      </c>
      <c r="AE313" s="399" t="s">
        <v>54</v>
      </c>
      <c r="AF313" s="400" t="s">
        <v>54</v>
      </c>
      <c r="AG313" s="400" t="s">
        <v>54</v>
      </c>
      <c r="AH313" s="401" t="s">
        <v>53</v>
      </c>
      <c r="AI313" s="402" t="s">
        <v>54</v>
      </c>
      <c r="AJ313" s="402" t="s">
        <v>54</v>
      </c>
      <c r="AK313" s="402" t="s">
        <v>54</v>
      </c>
      <c r="AL313" s="403" t="s">
        <v>54</v>
      </c>
      <c r="AM313" s="404" t="s">
        <v>54</v>
      </c>
    </row>
    <row r="314" spans="1:39" ht="15.75" customHeight="1" x14ac:dyDescent="0.3">
      <c r="A314" s="382"/>
      <c r="B314" s="383"/>
      <c r="C314" s="384" t="s">
        <v>40</v>
      </c>
      <c r="D314" s="385" t="str">
        <f>IF(Table_1[[#This Row],[SISÄLLÖN NIMI]]="","",1)</f>
        <v/>
      </c>
      <c r="E314" s="386"/>
      <c r="F314" s="386"/>
      <c r="G314" s="384" t="s">
        <v>54</v>
      </c>
      <c r="H314" s="387" t="s">
        <v>54</v>
      </c>
      <c r="I314" s="388" t="s">
        <v>54</v>
      </c>
      <c r="J314" s="389" t="s">
        <v>44</v>
      </c>
      <c r="K314" s="387" t="s">
        <v>54</v>
      </c>
      <c r="L314" s="390" t="s">
        <v>54</v>
      </c>
      <c r="M314" s="383"/>
      <c r="N314" s="391" t="s">
        <v>54</v>
      </c>
      <c r="O314" s="392"/>
      <c r="P314" s="383"/>
      <c r="Q314" s="383"/>
      <c r="R314" s="393"/>
      <c r="S314" s="417">
        <f>IF(Table_1[[#This Row],[Kesto (min) /tapaaminen]]&lt;1,0,(Table_1[[#This Row],[Sisältöjen määrä 
]]*Table_1[[#This Row],[Kesto (min) /tapaaminen]]*Table_1[[#This Row],[Tapaamis-kerrat /osallistuja]]))</f>
        <v>0</v>
      </c>
      <c r="T314" s="394" t="str">
        <f>IF(Table_1[[#This Row],[SISÄLLÖN NIMI]]="","",IF(Table_1[[#This Row],[Toteutuminen]]="Ei osallistujia",0,IF(Table_1[[#This Row],[Toteutuminen]]="Peruttu",0,1)))</f>
        <v/>
      </c>
      <c r="U314" s="395"/>
      <c r="V314" s="385"/>
      <c r="W314" s="413">
        <f>Table_1[[#This Row],[Kävijämäärä a) lapset]]+Table_1[[#This Row],[Kävijämäärä b) aikuiset]]</f>
        <v>0</v>
      </c>
      <c r="X314" s="413">
        <f>IF(Table_1[[#This Row],[Kokonaiskävijämäärä]]&lt;1,0,Table_1[[#This Row],[Kävijämäärä a) lapset]]*Table_1[[#This Row],[Tapaamis-kerrat /osallistuja]])</f>
        <v>0</v>
      </c>
      <c r="Y314" s="413">
        <f>IF(Table_1[[#This Row],[Kokonaiskävijämäärä]]&lt;1,0,Table_1[[#This Row],[Kävijämäärä b) aikuiset]]*Table_1[[#This Row],[Tapaamis-kerrat /osallistuja]])</f>
        <v>0</v>
      </c>
      <c r="Z314" s="413">
        <f>IF(Table_1[[#This Row],[Kokonaiskävijämäärä]]&lt;1,0,Table_1[[#This Row],[Kokonaiskävijämäärä]]*Table_1[[#This Row],[Tapaamis-kerrat /osallistuja]])</f>
        <v>0</v>
      </c>
      <c r="AA314" s="390" t="s">
        <v>54</v>
      </c>
      <c r="AB314" s="396"/>
      <c r="AC314" s="397"/>
      <c r="AD314" s="398" t="s">
        <v>54</v>
      </c>
      <c r="AE314" s="399" t="s">
        <v>54</v>
      </c>
      <c r="AF314" s="400" t="s">
        <v>54</v>
      </c>
      <c r="AG314" s="400" t="s">
        <v>54</v>
      </c>
      <c r="AH314" s="401" t="s">
        <v>53</v>
      </c>
      <c r="AI314" s="402" t="s">
        <v>54</v>
      </c>
      <c r="AJ314" s="402" t="s">
        <v>54</v>
      </c>
      <c r="AK314" s="402" t="s">
        <v>54</v>
      </c>
      <c r="AL314" s="403" t="s">
        <v>54</v>
      </c>
      <c r="AM314" s="404" t="s">
        <v>54</v>
      </c>
    </row>
    <row r="315" spans="1:39" ht="15.75" customHeight="1" x14ac:dyDescent="0.3">
      <c r="A315" s="382"/>
      <c r="B315" s="383"/>
      <c r="C315" s="384" t="s">
        <v>40</v>
      </c>
      <c r="D315" s="385" t="str">
        <f>IF(Table_1[[#This Row],[SISÄLLÖN NIMI]]="","",1)</f>
        <v/>
      </c>
      <c r="E315" s="386"/>
      <c r="F315" s="386"/>
      <c r="G315" s="384" t="s">
        <v>54</v>
      </c>
      <c r="H315" s="387" t="s">
        <v>54</v>
      </c>
      <c r="I315" s="388" t="s">
        <v>54</v>
      </c>
      <c r="J315" s="389" t="s">
        <v>44</v>
      </c>
      <c r="K315" s="387" t="s">
        <v>54</v>
      </c>
      <c r="L315" s="390" t="s">
        <v>54</v>
      </c>
      <c r="M315" s="383"/>
      <c r="N315" s="391" t="s">
        <v>54</v>
      </c>
      <c r="O315" s="392"/>
      <c r="P315" s="383"/>
      <c r="Q315" s="383"/>
      <c r="R315" s="393"/>
      <c r="S315" s="417">
        <f>IF(Table_1[[#This Row],[Kesto (min) /tapaaminen]]&lt;1,0,(Table_1[[#This Row],[Sisältöjen määrä 
]]*Table_1[[#This Row],[Kesto (min) /tapaaminen]]*Table_1[[#This Row],[Tapaamis-kerrat /osallistuja]]))</f>
        <v>0</v>
      </c>
      <c r="T315" s="394" t="str">
        <f>IF(Table_1[[#This Row],[SISÄLLÖN NIMI]]="","",IF(Table_1[[#This Row],[Toteutuminen]]="Ei osallistujia",0,IF(Table_1[[#This Row],[Toteutuminen]]="Peruttu",0,1)))</f>
        <v/>
      </c>
      <c r="U315" s="395"/>
      <c r="V315" s="385"/>
      <c r="W315" s="413">
        <f>Table_1[[#This Row],[Kävijämäärä a) lapset]]+Table_1[[#This Row],[Kävijämäärä b) aikuiset]]</f>
        <v>0</v>
      </c>
      <c r="X315" s="413">
        <f>IF(Table_1[[#This Row],[Kokonaiskävijämäärä]]&lt;1,0,Table_1[[#This Row],[Kävijämäärä a) lapset]]*Table_1[[#This Row],[Tapaamis-kerrat /osallistuja]])</f>
        <v>0</v>
      </c>
      <c r="Y315" s="413">
        <f>IF(Table_1[[#This Row],[Kokonaiskävijämäärä]]&lt;1,0,Table_1[[#This Row],[Kävijämäärä b) aikuiset]]*Table_1[[#This Row],[Tapaamis-kerrat /osallistuja]])</f>
        <v>0</v>
      </c>
      <c r="Z315" s="413">
        <f>IF(Table_1[[#This Row],[Kokonaiskävijämäärä]]&lt;1,0,Table_1[[#This Row],[Kokonaiskävijämäärä]]*Table_1[[#This Row],[Tapaamis-kerrat /osallistuja]])</f>
        <v>0</v>
      </c>
      <c r="AA315" s="390" t="s">
        <v>54</v>
      </c>
      <c r="AB315" s="396"/>
      <c r="AC315" s="397"/>
      <c r="AD315" s="398" t="s">
        <v>54</v>
      </c>
      <c r="AE315" s="399" t="s">
        <v>54</v>
      </c>
      <c r="AF315" s="400" t="s">
        <v>54</v>
      </c>
      <c r="AG315" s="400" t="s">
        <v>54</v>
      </c>
      <c r="AH315" s="401" t="s">
        <v>53</v>
      </c>
      <c r="AI315" s="402" t="s">
        <v>54</v>
      </c>
      <c r="AJ315" s="402" t="s">
        <v>54</v>
      </c>
      <c r="AK315" s="402" t="s">
        <v>54</v>
      </c>
      <c r="AL315" s="403" t="s">
        <v>54</v>
      </c>
      <c r="AM315" s="404" t="s">
        <v>54</v>
      </c>
    </row>
    <row r="316" spans="1:39" ht="15.75" customHeight="1" x14ac:dyDescent="0.3">
      <c r="A316" s="382"/>
      <c r="B316" s="383"/>
      <c r="C316" s="384" t="s">
        <v>40</v>
      </c>
      <c r="D316" s="385" t="str">
        <f>IF(Table_1[[#This Row],[SISÄLLÖN NIMI]]="","",1)</f>
        <v/>
      </c>
      <c r="E316" s="386"/>
      <c r="F316" s="386"/>
      <c r="G316" s="384" t="s">
        <v>54</v>
      </c>
      <c r="H316" s="387" t="s">
        <v>54</v>
      </c>
      <c r="I316" s="388" t="s">
        <v>54</v>
      </c>
      <c r="J316" s="389" t="s">
        <v>44</v>
      </c>
      <c r="K316" s="387" t="s">
        <v>54</v>
      </c>
      <c r="L316" s="390" t="s">
        <v>54</v>
      </c>
      <c r="M316" s="383"/>
      <c r="N316" s="391" t="s">
        <v>54</v>
      </c>
      <c r="O316" s="392"/>
      <c r="P316" s="383"/>
      <c r="Q316" s="383"/>
      <c r="R316" s="393"/>
      <c r="S316" s="417">
        <f>IF(Table_1[[#This Row],[Kesto (min) /tapaaminen]]&lt;1,0,(Table_1[[#This Row],[Sisältöjen määrä 
]]*Table_1[[#This Row],[Kesto (min) /tapaaminen]]*Table_1[[#This Row],[Tapaamis-kerrat /osallistuja]]))</f>
        <v>0</v>
      </c>
      <c r="T316" s="394" t="str">
        <f>IF(Table_1[[#This Row],[SISÄLLÖN NIMI]]="","",IF(Table_1[[#This Row],[Toteutuminen]]="Ei osallistujia",0,IF(Table_1[[#This Row],[Toteutuminen]]="Peruttu",0,1)))</f>
        <v/>
      </c>
      <c r="U316" s="395"/>
      <c r="V316" s="385"/>
      <c r="W316" s="413">
        <f>Table_1[[#This Row],[Kävijämäärä a) lapset]]+Table_1[[#This Row],[Kävijämäärä b) aikuiset]]</f>
        <v>0</v>
      </c>
      <c r="X316" s="413">
        <f>IF(Table_1[[#This Row],[Kokonaiskävijämäärä]]&lt;1,0,Table_1[[#This Row],[Kävijämäärä a) lapset]]*Table_1[[#This Row],[Tapaamis-kerrat /osallistuja]])</f>
        <v>0</v>
      </c>
      <c r="Y316" s="413">
        <f>IF(Table_1[[#This Row],[Kokonaiskävijämäärä]]&lt;1,0,Table_1[[#This Row],[Kävijämäärä b) aikuiset]]*Table_1[[#This Row],[Tapaamis-kerrat /osallistuja]])</f>
        <v>0</v>
      </c>
      <c r="Z316" s="413">
        <f>IF(Table_1[[#This Row],[Kokonaiskävijämäärä]]&lt;1,0,Table_1[[#This Row],[Kokonaiskävijämäärä]]*Table_1[[#This Row],[Tapaamis-kerrat /osallistuja]])</f>
        <v>0</v>
      </c>
      <c r="AA316" s="390" t="s">
        <v>54</v>
      </c>
      <c r="AB316" s="396"/>
      <c r="AC316" s="397"/>
      <c r="AD316" s="398" t="s">
        <v>54</v>
      </c>
      <c r="AE316" s="399" t="s">
        <v>54</v>
      </c>
      <c r="AF316" s="400" t="s">
        <v>54</v>
      </c>
      <c r="AG316" s="400" t="s">
        <v>54</v>
      </c>
      <c r="AH316" s="401" t="s">
        <v>53</v>
      </c>
      <c r="AI316" s="402" t="s">
        <v>54</v>
      </c>
      <c r="AJ316" s="402" t="s">
        <v>54</v>
      </c>
      <c r="AK316" s="402" t="s">
        <v>54</v>
      </c>
      <c r="AL316" s="403" t="s">
        <v>54</v>
      </c>
      <c r="AM316" s="404" t="s">
        <v>54</v>
      </c>
    </row>
    <row r="317" spans="1:39" ht="15.75" customHeight="1" x14ac:dyDescent="0.3">
      <c r="A317" s="382"/>
      <c r="B317" s="383"/>
      <c r="C317" s="384" t="s">
        <v>40</v>
      </c>
      <c r="D317" s="385" t="str">
        <f>IF(Table_1[[#This Row],[SISÄLLÖN NIMI]]="","",1)</f>
        <v/>
      </c>
      <c r="E317" s="386"/>
      <c r="F317" s="386"/>
      <c r="G317" s="384" t="s">
        <v>54</v>
      </c>
      <c r="H317" s="387" t="s">
        <v>54</v>
      </c>
      <c r="I317" s="388" t="s">
        <v>54</v>
      </c>
      <c r="J317" s="389" t="s">
        <v>44</v>
      </c>
      <c r="K317" s="387" t="s">
        <v>54</v>
      </c>
      <c r="L317" s="390" t="s">
        <v>54</v>
      </c>
      <c r="M317" s="383"/>
      <c r="N317" s="391" t="s">
        <v>54</v>
      </c>
      <c r="O317" s="392"/>
      <c r="P317" s="383"/>
      <c r="Q317" s="383"/>
      <c r="R317" s="393"/>
      <c r="S317" s="417">
        <f>IF(Table_1[[#This Row],[Kesto (min) /tapaaminen]]&lt;1,0,(Table_1[[#This Row],[Sisältöjen määrä 
]]*Table_1[[#This Row],[Kesto (min) /tapaaminen]]*Table_1[[#This Row],[Tapaamis-kerrat /osallistuja]]))</f>
        <v>0</v>
      </c>
      <c r="T317" s="394" t="str">
        <f>IF(Table_1[[#This Row],[SISÄLLÖN NIMI]]="","",IF(Table_1[[#This Row],[Toteutuminen]]="Ei osallistujia",0,IF(Table_1[[#This Row],[Toteutuminen]]="Peruttu",0,1)))</f>
        <v/>
      </c>
      <c r="U317" s="395"/>
      <c r="V317" s="385"/>
      <c r="W317" s="413">
        <f>Table_1[[#This Row],[Kävijämäärä a) lapset]]+Table_1[[#This Row],[Kävijämäärä b) aikuiset]]</f>
        <v>0</v>
      </c>
      <c r="X317" s="413">
        <f>IF(Table_1[[#This Row],[Kokonaiskävijämäärä]]&lt;1,0,Table_1[[#This Row],[Kävijämäärä a) lapset]]*Table_1[[#This Row],[Tapaamis-kerrat /osallistuja]])</f>
        <v>0</v>
      </c>
      <c r="Y317" s="413">
        <f>IF(Table_1[[#This Row],[Kokonaiskävijämäärä]]&lt;1,0,Table_1[[#This Row],[Kävijämäärä b) aikuiset]]*Table_1[[#This Row],[Tapaamis-kerrat /osallistuja]])</f>
        <v>0</v>
      </c>
      <c r="Z317" s="413">
        <f>IF(Table_1[[#This Row],[Kokonaiskävijämäärä]]&lt;1,0,Table_1[[#This Row],[Kokonaiskävijämäärä]]*Table_1[[#This Row],[Tapaamis-kerrat /osallistuja]])</f>
        <v>0</v>
      </c>
      <c r="AA317" s="390" t="s">
        <v>54</v>
      </c>
      <c r="AB317" s="396"/>
      <c r="AC317" s="397"/>
      <c r="AD317" s="398" t="s">
        <v>54</v>
      </c>
      <c r="AE317" s="399" t="s">
        <v>54</v>
      </c>
      <c r="AF317" s="400" t="s">
        <v>54</v>
      </c>
      <c r="AG317" s="400" t="s">
        <v>54</v>
      </c>
      <c r="AH317" s="401" t="s">
        <v>53</v>
      </c>
      <c r="AI317" s="402" t="s">
        <v>54</v>
      </c>
      <c r="AJ317" s="402" t="s">
        <v>54</v>
      </c>
      <c r="AK317" s="402" t="s">
        <v>54</v>
      </c>
      <c r="AL317" s="403" t="s">
        <v>54</v>
      </c>
      <c r="AM317" s="404" t="s">
        <v>54</v>
      </c>
    </row>
    <row r="318" spans="1:39" ht="15.75" customHeight="1" x14ac:dyDescent="0.3">
      <c r="A318" s="382"/>
      <c r="B318" s="383"/>
      <c r="C318" s="384" t="s">
        <v>40</v>
      </c>
      <c r="D318" s="385" t="str">
        <f>IF(Table_1[[#This Row],[SISÄLLÖN NIMI]]="","",1)</f>
        <v/>
      </c>
      <c r="E318" s="386"/>
      <c r="F318" s="386"/>
      <c r="G318" s="384" t="s">
        <v>54</v>
      </c>
      <c r="H318" s="387" t="s">
        <v>54</v>
      </c>
      <c r="I318" s="388" t="s">
        <v>54</v>
      </c>
      <c r="J318" s="389" t="s">
        <v>44</v>
      </c>
      <c r="K318" s="387" t="s">
        <v>54</v>
      </c>
      <c r="L318" s="390" t="s">
        <v>54</v>
      </c>
      <c r="M318" s="383"/>
      <c r="N318" s="391" t="s">
        <v>54</v>
      </c>
      <c r="O318" s="392"/>
      <c r="P318" s="383"/>
      <c r="Q318" s="383"/>
      <c r="R318" s="393"/>
      <c r="S318" s="417">
        <f>IF(Table_1[[#This Row],[Kesto (min) /tapaaminen]]&lt;1,0,(Table_1[[#This Row],[Sisältöjen määrä 
]]*Table_1[[#This Row],[Kesto (min) /tapaaminen]]*Table_1[[#This Row],[Tapaamis-kerrat /osallistuja]]))</f>
        <v>0</v>
      </c>
      <c r="T318" s="394" t="str">
        <f>IF(Table_1[[#This Row],[SISÄLLÖN NIMI]]="","",IF(Table_1[[#This Row],[Toteutuminen]]="Ei osallistujia",0,IF(Table_1[[#This Row],[Toteutuminen]]="Peruttu",0,1)))</f>
        <v/>
      </c>
      <c r="U318" s="395"/>
      <c r="V318" s="385"/>
      <c r="W318" s="413">
        <f>Table_1[[#This Row],[Kävijämäärä a) lapset]]+Table_1[[#This Row],[Kävijämäärä b) aikuiset]]</f>
        <v>0</v>
      </c>
      <c r="X318" s="413">
        <f>IF(Table_1[[#This Row],[Kokonaiskävijämäärä]]&lt;1,0,Table_1[[#This Row],[Kävijämäärä a) lapset]]*Table_1[[#This Row],[Tapaamis-kerrat /osallistuja]])</f>
        <v>0</v>
      </c>
      <c r="Y318" s="413">
        <f>IF(Table_1[[#This Row],[Kokonaiskävijämäärä]]&lt;1,0,Table_1[[#This Row],[Kävijämäärä b) aikuiset]]*Table_1[[#This Row],[Tapaamis-kerrat /osallistuja]])</f>
        <v>0</v>
      </c>
      <c r="Z318" s="413">
        <f>IF(Table_1[[#This Row],[Kokonaiskävijämäärä]]&lt;1,0,Table_1[[#This Row],[Kokonaiskävijämäärä]]*Table_1[[#This Row],[Tapaamis-kerrat /osallistuja]])</f>
        <v>0</v>
      </c>
      <c r="AA318" s="390" t="s">
        <v>54</v>
      </c>
      <c r="AB318" s="396"/>
      <c r="AC318" s="397"/>
      <c r="AD318" s="398" t="s">
        <v>54</v>
      </c>
      <c r="AE318" s="399" t="s">
        <v>54</v>
      </c>
      <c r="AF318" s="400" t="s">
        <v>54</v>
      </c>
      <c r="AG318" s="400" t="s">
        <v>54</v>
      </c>
      <c r="AH318" s="401" t="s">
        <v>53</v>
      </c>
      <c r="AI318" s="402" t="s">
        <v>54</v>
      </c>
      <c r="AJ318" s="402" t="s">
        <v>54</v>
      </c>
      <c r="AK318" s="402" t="s">
        <v>54</v>
      </c>
      <c r="AL318" s="403" t="s">
        <v>54</v>
      </c>
      <c r="AM318" s="404" t="s">
        <v>54</v>
      </c>
    </row>
    <row r="319" spans="1:39" ht="15.75" customHeight="1" x14ac:dyDescent="0.3">
      <c r="A319" s="382"/>
      <c r="B319" s="383"/>
      <c r="C319" s="384" t="s">
        <v>40</v>
      </c>
      <c r="D319" s="385" t="str">
        <f>IF(Table_1[[#This Row],[SISÄLLÖN NIMI]]="","",1)</f>
        <v/>
      </c>
      <c r="E319" s="386"/>
      <c r="F319" s="386"/>
      <c r="G319" s="384" t="s">
        <v>54</v>
      </c>
      <c r="H319" s="387" t="s">
        <v>54</v>
      </c>
      <c r="I319" s="388" t="s">
        <v>54</v>
      </c>
      <c r="J319" s="389" t="s">
        <v>44</v>
      </c>
      <c r="K319" s="387" t="s">
        <v>54</v>
      </c>
      <c r="L319" s="390" t="s">
        <v>54</v>
      </c>
      <c r="M319" s="383"/>
      <c r="N319" s="391" t="s">
        <v>54</v>
      </c>
      <c r="O319" s="392"/>
      <c r="P319" s="383"/>
      <c r="Q319" s="383"/>
      <c r="R319" s="393"/>
      <c r="S319" s="417">
        <f>IF(Table_1[[#This Row],[Kesto (min) /tapaaminen]]&lt;1,0,(Table_1[[#This Row],[Sisältöjen määrä 
]]*Table_1[[#This Row],[Kesto (min) /tapaaminen]]*Table_1[[#This Row],[Tapaamis-kerrat /osallistuja]]))</f>
        <v>0</v>
      </c>
      <c r="T319" s="394" t="str">
        <f>IF(Table_1[[#This Row],[SISÄLLÖN NIMI]]="","",IF(Table_1[[#This Row],[Toteutuminen]]="Ei osallistujia",0,IF(Table_1[[#This Row],[Toteutuminen]]="Peruttu",0,1)))</f>
        <v/>
      </c>
      <c r="U319" s="395"/>
      <c r="V319" s="385"/>
      <c r="W319" s="413">
        <f>Table_1[[#This Row],[Kävijämäärä a) lapset]]+Table_1[[#This Row],[Kävijämäärä b) aikuiset]]</f>
        <v>0</v>
      </c>
      <c r="X319" s="413">
        <f>IF(Table_1[[#This Row],[Kokonaiskävijämäärä]]&lt;1,0,Table_1[[#This Row],[Kävijämäärä a) lapset]]*Table_1[[#This Row],[Tapaamis-kerrat /osallistuja]])</f>
        <v>0</v>
      </c>
      <c r="Y319" s="413">
        <f>IF(Table_1[[#This Row],[Kokonaiskävijämäärä]]&lt;1,0,Table_1[[#This Row],[Kävijämäärä b) aikuiset]]*Table_1[[#This Row],[Tapaamis-kerrat /osallistuja]])</f>
        <v>0</v>
      </c>
      <c r="Z319" s="413">
        <f>IF(Table_1[[#This Row],[Kokonaiskävijämäärä]]&lt;1,0,Table_1[[#This Row],[Kokonaiskävijämäärä]]*Table_1[[#This Row],[Tapaamis-kerrat /osallistuja]])</f>
        <v>0</v>
      </c>
      <c r="AA319" s="390" t="s">
        <v>54</v>
      </c>
      <c r="AB319" s="396"/>
      <c r="AC319" s="397"/>
      <c r="AD319" s="398" t="s">
        <v>54</v>
      </c>
      <c r="AE319" s="399" t="s">
        <v>54</v>
      </c>
      <c r="AF319" s="400" t="s">
        <v>54</v>
      </c>
      <c r="AG319" s="400" t="s">
        <v>54</v>
      </c>
      <c r="AH319" s="401" t="s">
        <v>53</v>
      </c>
      <c r="AI319" s="402" t="s">
        <v>54</v>
      </c>
      <c r="AJ319" s="402" t="s">
        <v>54</v>
      </c>
      <c r="AK319" s="402" t="s">
        <v>54</v>
      </c>
      <c r="AL319" s="403" t="s">
        <v>54</v>
      </c>
      <c r="AM319" s="404" t="s">
        <v>54</v>
      </c>
    </row>
    <row r="320" spans="1:39" ht="15.75" customHeight="1" x14ac:dyDescent="0.3">
      <c r="A320" s="382"/>
      <c r="B320" s="383"/>
      <c r="C320" s="384" t="s">
        <v>40</v>
      </c>
      <c r="D320" s="385" t="str">
        <f>IF(Table_1[[#This Row],[SISÄLLÖN NIMI]]="","",1)</f>
        <v/>
      </c>
      <c r="E320" s="386"/>
      <c r="F320" s="386"/>
      <c r="G320" s="384" t="s">
        <v>54</v>
      </c>
      <c r="H320" s="387" t="s">
        <v>54</v>
      </c>
      <c r="I320" s="388" t="s">
        <v>54</v>
      </c>
      <c r="J320" s="389" t="s">
        <v>44</v>
      </c>
      <c r="K320" s="387" t="s">
        <v>54</v>
      </c>
      <c r="L320" s="390" t="s">
        <v>54</v>
      </c>
      <c r="M320" s="383"/>
      <c r="N320" s="391" t="s">
        <v>54</v>
      </c>
      <c r="O320" s="392"/>
      <c r="P320" s="383"/>
      <c r="Q320" s="383"/>
      <c r="R320" s="393"/>
      <c r="S320" s="417">
        <f>IF(Table_1[[#This Row],[Kesto (min) /tapaaminen]]&lt;1,0,(Table_1[[#This Row],[Sisältöjen määrä 
]]*Table_1[[#This Row],[Kesto (min) /tapaaminen]]*Table_1[[#This Row],[Tapaamis-kerrat /osallistuja]]))</f>
        <v>0</v>
      </c>
      <c r="T320" s="394" t="str">
        <f>IF(Table_1[[#This Row],[SISÄLLÖN NIMI]]="","",IF(Table_1[[#This Row],[Toteutuminen]]="Ei osallistujia",0,IF(Table_1[[#This Row],[Toteutuminen]]="Peruttu",0,1)))</f>
        <v/>
      </c>
      <c r="U320" s="395"/>
      <c r="V320" s="385"/>
      <c r="W320" s="413">
        <f>Table_1[[#This Row],[Kävijämäärä a) lapset]]+Table_1[[#This Row],[Kävijämäärä b) aikuiset]]</f>
        <v>0</v>
      </c>
      <c r="X320" s="413">
        <f>IF(Table_1[[#This Row],[Kokonaiskävijämäärä]]&lt;1,0,Table_1[[#This Row],[Kävijämäärä a) lapset]]*Table_1[[#This Row],[Tapaamis-kerrat /osallistuja]])</f>
        <v>0</v>
      </c>
      <c r="Y320" s="413">
        <f>IF(Table_1[[#This Row],[Kokonaiskävijämäärä]]&lt;1,0,Table_1[[#This Row],[Kävijämäärä b) aikuiset]]*Table_1[[#This Row],[Tapaamis-kerrat /osallistuja]])</f>
        <v>0</v>
      </c>
      <c r="Z320" s="413">
        <f>IF(Table_1[[#This Row],[Kokonaiskävijämäärä]]&lt;1,0,Table_1[[#This Row],[Kokonaiskävijämäärä]]*Table_1[[#This Row],[Tapaamis-kerrat /osallistuja]])</f>
        <v>0</v>
      </c>
      <c r="AA320" s="390" t="s">
        <v>54</v>
      </c>
      <c r="AB320" s="396"/>
      <c r="AC320" s="397"/>
      <c r="AD320" s="398" t="s">
        <v>54</v>
      </c>
      <c r="AE320" s="399" t="s">
        <v>54</v>
      </c>
      <c r="AF320" s="400" t="s">
        <v>54</v>
      </c>
      <c r="AG320" s="400" t="s">
        <v>54</v>
      </c>
      <c r="AH320" s="401" t="s">
        <v>53</v>
      </c>
      <c r="AI320" s="402" t="s">
        <v>54</v>
      </c>
      <c r="AJ320" s="402" t="s">
        <v>54</v>
      </c>
      <c r="AK320" s="402" t="s">
        <v>54</v>
      </c>
      <c r="AL320" s="403" t="s">
        <v>54</v>
      </c>
      <c r="AM320" s="404" t="s">
        <v>54</v>
      </c>
    </row>
    <row r="321" spans="1:39" ht="15.75" customHeight="1" x14ac:dyDescent="0.3">
      <c r="A321" s="382"/>
      <c r="B321" s="383"/>
      <c r="C321" s="384" t="s">
        <v>40</v>
      </c>
      <c r="D321" s="385" t="str">
        <f>IF(Table_1[[#This Row],[SISÄLLÖN NIMI]]="","",1)</f>
        <v/>
      </c>
      <c r="E321" s="386"/>
      <c r="F321" s="386"/>
      <c r="G321" s="384" t="s">
        <v>54</v>
      </c>
      <c r="H321" s="387" t="s">
        <v>54</v>
      </c>
      <c r="I321" s="388" t="s">
        <v>54</v>
      </c>
      <c r="J321" s="389" t="s">
        <v>44</v>
      </c>
      <c r="K321" s="387" t="s">
        <v>54</v>
      </c>
      <c r="L321" s="390" t="s">
        <v>54</v>
      </c>
      <c r="M321" s="383"/>
      <c r="N321" s="391" t="s">
        <v>54</v>
      </c>
      <c r="O321" s="392"/>
      <c r="P321" s="383"/>
      <c r="Q321" s="383"/>
      <c r="R321" s="393"/>
      <c r="S321" s="417">
        <f>IF(Table_1[[#This Row],[Kesto (min) /tapaaminen]]&lt;1,0,(Table_1[[#This Row],[Sisältöjen määrä 
]]*Table_1[[#This Row],[Kesto (min) /tapaaminen]]*Table_1[[#This Row],[Tapaamis-kerrat /osallistuja]]))</f>
        <v>0</v>
      </c>
      <c r="T321" s="394" t="str">
        <f>IF(Table_1[[#This Row],[SISÄLLÖN NIMI]]="","",IF(Table_1[[#This Row],[Toteutuminen]]="Ei osallistujia",0,IF(Table_1[[#This Row],[Toteutuminen]]="Peruttu",0,1)))</f>
        <v/>
      </c>
      <c r="U321" s="395"/>
      <c r="V321" s="385"/>
      <c r="W321" s="413">
        <f>Table_1[[#This Row],[Kävijämäärä a) lapset]]+Table_1[[#This Row],[Kävijämäärä b) aikuiset]]</f>
        <v>0</v>
      </c>
      <c r="X321" s="413">
        <f>IF(Table_1[[#This Row],[Kokonaiskävijämäärä]]&lt;1,0,Table_1[[#This Row],[Kävijämäärä a) lapset]]*Table_1[[#This Row],[Tapaamis-kerrat /osallistuja]])</f>
        <v>0</v>
      </c>
      <c r="Y321" s="413">
        <f>IF(Table_1[[#This Row],[Kokonaiskävijämäärä]]&lt;1,0,Table_1[[#This Row],[Kävijämäärä b) aikuiset]]*Table_1[[#This Row],[Tapaamis-kerrat /osallistuja]])</f>
        <v>0</v>
      </c>
      <c r="Z321" s="413">
        <f>IF(Table_1[[#This Row],[Kokonaiskävijämäärä]]&lt;1,0,Table_1[[#This Row],[Kokonaiskävijämäärä]]*Table_1[[#This Row],[Tapaamis-kerrat /osallistuja]])</f>
        <v>0</v>
      </c>
      <c r="AA321" s="390" t="s">
        <v>54</v>
      </c>
      <c r="AB321" s="396"/>
      <c r="AC321" s="397"/>
      <c r="AD321" s="398" t="s">
        <v>54</v>
      </c>
      <c r="AE321" s="399" t="s">
        <v>54</v>
      </c>
      <c r="AF321" s="400" t="s">
        <v>54</v>
      </c>
      <c r="AG321" s="400" t="s">
        <v>54</v>
      </c>
      <c r="AH321" s="401" t="s">
        <v>53</v>
      </c>
      <c r="AI321" s="402" t="s">
        <v>54</v>
      </c>
      <c r="AJ321" s="402" t="s">
        <v>54</v>
      </c>
      <c r="AK321" s="402" t="s">
        <v>54</v>
      </c>
      <c r="AL321" s="403" t="s">
        <v>54</v>
      </c>
      <c r="AM321" s="404" t="s">
        <v>54</v>
      </c>
    </row>
    <row r="322" spans="1:39" ht="15.75" customHeight="1" x14ac:dyDescent="0.3">
      <c r="A322" s="382"/>
      <c r="B322" s="383"/>
      <c r="C322" s="384" t="s">
        <v>40</v>
      </c>
      <c r="D322" s="385" t="str">
        <f>IF(Table_1[[#This Row],[SISÄLLÖN NIMI]]="","",1)</f>
        <v/>
      </c>
      <c r="E322" s="386"/>
      <c r="F322" s="386"/>
      <c r="G322" s="384" t="s">
        <v>54</v>
      </c>
      <c r="H322" s="387" t="s">
        <v>54</v>
      </c>
      <c r="I322" s="388" t="s">
        <v>54</v>
      </c>
      <c r="J322" s="389" t="s">
        <v>44</v>
      </c>
      <c r="K322" s="387" t="s">
        <v>54</v>
      </c>
      <c r="L322" s="390" t="s">
        <v>54</v>
      </c>
      <c r="M322" s="383"/>
      <c r="N322" s="391" t="s">
        <v>54</v>
      </c>
      <c r="O322" s="392"/>
      <c r="P322" s="383"/>
      <c r="Q322" s="383"/>
      <c r="R322" s="393"/>
      <c r="S322" s="417">
        <f>IF(Table_1[[#This Row],[Kesto (min) /tapaaminen]]&lt;1,0,(Table_1[[#This Row],[Sisältöjen määrä 
]]*Table_1[[#This Row],[Kesto (min) /tapaaminen]]*Table_1[[#This Row],[Tapaamis-kerrat /osallistuja]]))</f>
        <v>0</v>
      </c>
      <c r="T322" s="394" t="str">
        <f>IF(Table_1[[#This Row],[SISÄLLÖN NIMI]]="","",IF(Table_1[[#This Row],[Toteutuminen]]="Ei osallistujia",0,IF(Table_1[[#This Row],[Toteutuminen]]="Peruttu",0,1)))</f>
        <v/>
      </c>
      <c r="U322" s="395"/>
      <c r="V322" s="385"/>
      <c r="W322" s="413">
        <f>Table_1[[#This Row],[Kävijämäärä a) lapset]]+Table_1[[#This Row],[Kävijämäärä b) aikuiset]]</f>
        <v>0</v>
      </c>
      <c r="X322" s="413">
        <f>IF(Table_1[[#This Row],[Kokonaiskävijämäärä]]&lt;1,0,Table_1[[#This Row],[Kävijämäärä a) lapset]]*Table_1[[#This Row],[Tapaamis-kerrat /osallistuja]])</f>
        <v>0</v>
      </c>
      <c r="Y322" s="413">
        <f>IF(Table_1[[#This Row],[Kokonaiskävijämäärä]]&lt;1,0,Table_1[[#This Row],[Kävijämäärä b) aikuiset]]*Table_1[[#This Row],[Tapaamis-kerrat /osallistuja]])</f>
        <v>0</v>
      </c>
      <c r="Z322" s="413">
        <f>IF(Table_1[[#This Row],[Kokonaiskävijämäärä]]&lt;1,0,Table_1[[#This Row],[Kokonaiskävijämäärä]]*Table_1[[#This Row],[Tapaamis-kerrat /osallistuja]])</f>
        <v>0</v>
      </c>
      <c r="AA322" s="390" t="s">
        <v>54</v>
      </c>
      <c r="AB322" s="396"/>
      <c r="AC322" s="397"/>
      <c r="AD322" s="398" t="s">
        <v>54</v>
      </c>
      <c r="AE322" s="399" t="s">
        <v>54</v>
      </c>
      <c r="AF322" s="400" t="s">
        <v>54</v>
      </c>
      <c r="AG322" s="400" t="s">
        <v>54</v>
      </c>
      <c r="AH322" s="401" t="s">
        <v>53</v>
      </c>
      <c r="AI322" s="402" t="s">
        <v>54</v>
      </c>
      <c r="AJ322" s="402" t="s">
        <v>54</v>
      </c>
      <c r="AK322" s="402" t="s">
        <v>54</v>
      </c>
      <c r="AL322" s="403" t="s">
        <v>54</v>
      </c>
      <c r="AM322" s="404" t="s">
        <v>54</v>
      </c>
    </row>
    <row r="323" spans="1:39" ht="15.75" customHeight="1" x14ac:dyDescent="0.3">
      <c r="A323" s="382"/>
      <c r="B323" s="383"/>
      <c r="C323" s="384" t="s">
        <v>40</v>
      </c>
      <c r="D323" s="385" t="str">
        <f>IF(Table_1[[#This Row],[SISÄLLÖN NIMI]]="","",1)</f>
        <v/>
      </c>
      <c r="E323" s="386"/>
      <c r="F323" s="386"/>
      <c r="G323" s="384" t="s">
        <v>54</v>
      </c>
      <c r="H323" s="387" t="s">
        <v>54</v>
      </c>
      <c r="I323" s="388" t="s">
        <v>54</v>
      </c>
      <c r="J323" s="389" t="s">
        <v>44</v>
      </c>
      <c r="K323" s="387" t="s">
        <v>54</v>
      </c>
      <c r="L323" s="390" t="s">
        <v>54</v>
      </c>
      <c r="M323" s="383"/>
      <c r="N323" s="391" t="s">
        <v>54</v>
      </c>
      <c r="O323" s="392"/>
      <c r="P323" s="383"/>
      <c r="Q323" s="383"/>
      <c r="R323" s="393"/>
      <c r="S323" s="417">
        <f>IF(Table_1[[#This Row],[Kesto (min) /tapaaminen]]&lt;1,0,(Table_1[[#This Row],[Sisältöjen määrä 
]]*Table_1[[#This Row],[Kesto (min) /tapaaminen]]*Table_1[[#This Row],[Tapaamis-kerrat /osallistuja]]))</f>
        <v>0</v>
      </c>
      <c r="T323" s="394" t="str">
        <f>IF(Table_1[[#This Row],[SISÄLLÖN NIMI]]="","",IF(Table_1[[#This Row],[Toteutuminen]]="Ei osallistujia",0,IF(Table_1[[#This Row],[Toteutuminen]]="Peruttu",0,1)))</f>
        <v/>
      </c>
      <c r="U323" s="395"/>
      <c r="V323" s="385"/>
      <c r="W323" s="413">
        <f>Table_1[[#This Row],[Kävijämäärä a) lapset]]+Table_1[[#This Row],[Kävijämäärä b) aikuiset]]</f>
        <v>0</v>
      </c>
      <c r="X323" s="413">
        <f>IF(Table_1[[#This Row],[Kokonaiskävijämäärä]]&lt;1,0,Table_1[[#This Row],[Kävijämäärä a) lapset]]*Table_1[[#This Row],[Tapaamis-kerrat /osallistuja]])</f>
        <v>0</v>
      </c>
      <c r="Y323" s="413">
        <f>IF(Table_1[[#This Row],[Kokonaiskävijämäärä]]&lt;1,0,Table_1[[#This Row],[Kävijämäärä b) aikuiset]]*Table_1[[#This Row],[Tapaamis-kerrat /osallistuja]])</f>
        <v>0</v>
      </c>
      <c r="Z323" s="413">
        <f>IF(Table_1[[#This Row],[Kokonaiskävijämäärä]]&lt;1,0,Table_1[[#This Row],[Kokonaiskävijämäärä]]*Table_1[[#This Row],[Tapaamis-kerrat /osallistuja]])</f>
        <v>0</v>
      </c>
      <c r="AA323" s="390" t="s">
        <v>54</v>
      </c>
      <c r="AB323" s="396"/>
      <c r="AC323" s="397"/>
      <c r="AD323" s="398" t="s">
        <v>54</v>
      </c>
      <c r="AE323" s="399" t="s">
        <v>54</v>
      </c>
      <c r="AF323" s="400" t="s">
        <v>54</v>
      </c>
      <c r="AG323" s="400" t="s">
        <v>54</v>
      </c>
      <c r="AH323" s="401" t="s">
        <v>53</v>
      </c>
      <c r="AI323" s="402" t="s">
        <v>54</v>
      </c>
      <c r="AJ323" s="402" t="s">
        <v>54</v>
      </c>
      <c r="AK323" s="402" t="s">
        <v>54</v>
      </c>
      <c r="AL323" s="403" t="s">
        <v>54</v>
      </c>
      <c r="AM323" s="404" t="s">
        <v>54</v>
      </c>
    </row>
    <row r="324" spans="1:39" ht="15.75" customHeight="1" x14ac:dyDescent="0.3">
      <c r="A324" s="382"/>
      <c r="B324" s="383"/>
      <c r="C324" s="384" t="s">
        <v>40</v>
      </c>
      <c r="D324" s="385" t="str">
        <f>IF(Table_1[[#This Row],[SISÄLLÖN NIMI]]="","",1)</f>
        <v/>
      </c>
      <c r="E324" s="386"/>
      <c r="F324" s="386"/>
      <c r="G324" s="384" t="s">
        <v>54</v>
      </c>
      <c r="H324" s="387" t="s">
        <v>54</v>
      </c>
      <c r="I324" s="388" t="s">
        <v>54</v>
      </c>
      <c r="J324" s="389" t="s">
        <v>44</v>
      </c>
      <c r="K324" s="387" t="s">
        <v>54</v>
      </c>
      <c r="L324" s="390" t="s">
        <v>54</v>
      </c>
      <c r="M324" s="383"/>
      <c r="N324" s="391" t="s">
        <v>54</v>
      </c>
      <c r="O324" s="392"/>
      <c r="P324" s="383"/>
      <c r="Q324" s="383"/>
      <c r="R324" s="393"/>
      <c r="S324" s="417">
        <f>IF(Table_1[[#This Row],[Kesto (min) /tapaaminen]]&lt;1,0,(Table_1[[#This Row],[Sisältöjen määrä 
]]*Table_1[[#This Row],[Kesto (min) /tapaaminen]]*Table_1[[#This Row],[Tapaamis-kerrat /osallistuja]]))</f>
        <v>0</v>
      </c>
      <c r="T324" s="394" t="str">
        <f>IF(Table_1[[#This Row],[SISÄLLÖN NIMI]]="","",IF(Table_1[[#This Row],[Toteutuminen]]="Ei osallistujia",0,IF(Table_1[[#This Row],[Toteutuminen]]="Peruttu",0,1)))</f>
        <v/>
      </c>
      <c r="U324" s="395"/>
      <c r="V324" s="385"/>
      <c r="W324" s="413">
        <f>Table_1[[#This Row],[Kävijämäärä a) lapset]]+Table_1[[#This Row],[Kävijämäärä b) aikuiset]]</f>
        <v>0</v>
      </c>
      <c r="X324" s="413">
        <f>IF(Table_1[[#This Row],[Kokonaiskävijämäärä]]&lt;1,0,Table_1[[#This Row],[Kävijämäärä a) lapset]]*Table_1[[#This Row],[Tapaamis-kerrat /osallistuja]])</f>
        <v>0</v>
      </c>
      <c r="Y324" s="413">
        <f>IF(Table_1[[#This Row],[Kokonaiskävijämäärä]]&lt;1,0,Table_1[[#This Row],[Kävijämäärä b) aikuiset]]*Table_1[[#This Row],[Tapaamis-kerrat /osallistuja]])</f>
        <v>0</v>
      </c>
      <c r="Z324" s="413">
        <f>IF(Table_1[[#This Row],[Kokonaiskävijämäärä]]&lt;1,0,Table_1[[#This Row],[Kokonaiskävijämäärä]]*Table_1[[#This Row],[Tapaamis-kerrat /osallistuja]])</f>
        <v>0</v>
      </c>
      <c r="AA324" s="390" t="s">
        <v>54</v>
      </c>
      <c r="AB324" s="396"/>
      <c r="AC324" s="397"/>
      <c r="AD324" s="398" t="s">
        <v>54</v>
      </c>
      <c r="AE324" s="399" t="s">
        <v>54</v>
      </c>
      <c r="AF324" s="400" t="s">
        <v>54</v>
      </c>
      <c r="AG324" s="400" t="s">
        <v>54</v>
      </c>
      <c r="AH324" s="401" t="s">
        <v>53</v>
      </c>
      <c r="AI324" s="402" t="s">
        <v>54</v>
      </c>
      <c r="AJ324" s="402" t="s">
        <v>54</v>
      </c>
      <c r="AK324" s="402" t="s">
        <v>54</v>
      </c>
      <c r="AL324" s="403" t="s">
        <v>54</v>
      </c>
      <c r="AM324" s="404" t="s">
        <v>54</v>
      </c>
    </row>
    <row r="325" spans="1:39" ht="15.75" customHeight="1" x14ac:dyDescent="0.3">
      <c r="A325" s="382"/>
      <c r="B325" s="383"/>
      <c r="C325" s="384" t="s">
        <v>40</v>
      </c>
      <c r="D325" s="385" t="str">
        <f>IF(Table_1[[#This Row],[SISÄLLÖN NIMI]]="","",1)</f>
        <v/>
      </c>
      <c r="E325" s="386"/>
      <c r="F325" s="386"/>
      <c r="G325" s="384" t="s">
        <v>54</v>
      </c>
      <c r="H325" s="387" t="s">
        <v>54</v>
      </c>
      <c r="I325" s="388" t="s">
        <v>54</v>
      </c>
      <c r="J325" s="389" t="s">
        <v>44</v>
      </c>
      <c r="K325" s="387" t="s">
        <v>54</v>
      </c>
      <c r="L325" s="390" t="s">
        <v>54</v>
      </c>
      <c r="M325" s="383"/>
      <c r="N325" s="391" t="s">
        <v>54</v>
      </c>
      <c r="O325" s="392"/>
      <c r="P325" s="383"/>
      <c r="Q325" s="383"/>
      <c r="R325" s="393"/>
      <c r="S325" s="417">
        <f>IF(Table_1[[#This Row],[Kesto (min) /tapaaminen]]&lt;1,0,(Table_1[[#This Row],[Sisältöjen määrä 
]]*Table_1[[#This Row],[Kesto (min) /tapaaminen]]*Table_1[[#This Row],[Tapaamis-kerrat /osallistuja]]))</f>
        <v>0</v>
      </c>
      <c r="T325" s="394" t="str">
        <f>IF(Table_1[[#This Row],[SISÄLLÖN NIMI]]="","",IF(Table_1[[#This Row],[Toteutuminen]]="Ei osallistujia",0,IF(Table_1[[#This Row],[Toteutuminen]]="Peruttu",0,1)))</f>
        <v/>
      </c>
      <c r="U325" s="395"/>
      <c r="V325" s="385"/>
      <c r="W325" s="413">
        <f>Table_1[[#This Row],[Kävijämäärä a) lapset]]+Table_1[[#This Row],[Kävijämäärä b) aikuiset]]</f>
        <v>0</v>
      </c>
      <c r="X325" s="413">
        <f>IF(Table_1[[#This Row],[Kokonaiskävijämäärä]]&lt;1,0,Table_1[[#This Row],[Kävijämäärä a) lapset]]*Table_1[[#This Row],[Tapaamis-kerrat /osallistuja]])</f>
        <v>0</v>
      </c>
      <c r="Y325" s="413">
        <f>IF(Table_1[[#This Row],[Kokonaiskävijämäärä]]&lt;1,0,Table_1[[#This Row],[Kävijämäärä b) aikuiset]]*Table_1[[#This Row],[Tapaamis-kerrat /osallistuja]])</f>
        <v>0</v>
      </c>
      <c r="Z325" s="413">
        <f>IF(Table_1[[#This Row],[Kokonaiskävijämäärä]]&lt;1,0,Table_1[[#This Row],[Kokonaiskävijämäärä]]*Table_1[[#This Row],[Tapaamis-kerrat /osallistuja]])</f>
        <v>0</v>
      </c>
      <c r="AA325" s="390" t="s">
        <v>54</v>
      </c>
      <c r="AB325" s="396"/>
      <c r="AC325" s="397"/>
      <c r="AD325" s="398" t="s">
        <v>54</v>
      </c>
      <c r="AE325" s="399" t="s">
        <v>54</v>
      </c>
      <c r="AF325" s="400" t="s">
        <v>54</v>
      </c>
      <c r="AG325" s="400" t="s">
        <v>54</v>
      </c>
      <c r="AH325" s="401" t="s">
        <v>53</v>
      </c>
      <c r="AI325" s="402" t="s">
        <v>54</v>
      </c>
      <c r="AJ325" s="402" t="s">
        <v>54</v>
      </c>
      <c r="AK325" s="402" t="s">
        <v>54</v>
      </c>
      <c r="AL325" s="403" t="s">
        <v>54</v>
      </c>
      <c r="AM325" s="404" t="s">
        <v>54</v>
      </c>
    </row>
    <row r="326" spans="1:39" ht="15.75" customHeight="1" x14ac:dyDescent="0.3">
      <c r="A326" s="382"/>
      <c r="B326" s="383"/>
      <c r="C326" s="384" t="s">
        <v>40</v>
      </c>
      <c r="D326" s="385" t="str">
        <f>IF(Table_1[[#This Row],[SISÄLLÖN NIMI]]="","",1)</f>
        <v/>
      </c>
      <c r="E326" s="386"/>
      <c r="F326" s="386"/>
      <c r="G326" s="384" t="s">
        <v>54</v>
      </c>
      <c r="H326" s="387" t="s">
        <v>54</v>
      </c>
      <c r="I326" s="388" t="s">
        <v>54</v>
      </c>
      <c r="J326" s="389" t="s">
        <v>44</v>
      </c>
      <c r="K326" s="387" t="s">
        <v>54</v>
      </c>
      <c r="L326" s="390" t="s">
        <v>54</v>
      </c>
      <c r="M326" s="383"/>
      <c r="N326" s="391" t="s">
        <v>54</v>
      </c>
      <c r="O326" s="392"/>
      <c r="P326" s="383"/>
      <c r="Q326" s="383"/>
      <c r="R326" s="393"/>
      <c r="S326" s="417">
        <f>IF(Table_1[[#This Row],[Kesto (min) /tapaaminen]]&lt;1,0,(Table_1[[#This Row],[Sisältöjen määrä 
]]*Table_1[[#This Row],[Kesto (min) /tapaaminen]]*Table_1[[#This Row],[Tapaamis-kerrat /osallistuja]]))</f>
        <v>0</v>
      </c>
      <c r="T326" s="394" t="str">
        <f>IF(Table_1[[#This Row],[SISÄLLÖN NIMI]]="","",IF(Table_1[[#This Row],[Toteutuminen]]="Ei osallistujia",0,IF(Table_1[[#This Row],[Toteutuminen]]="Peruttu",0,1)))</f>
        <v/>
      </c>
      <c r="U326" s="395"/>
      <c r="V326" s="385"/>
      <c r="W326" s="413">
        <f>Table_1[[#This Row],[Kävijämäärä a) lapset]]+Table_1[[#This Row],[Kävijämäärä b) aikuiset]]</f>
        <v>0</v>
      </c>
      <c r="X326" s="413">
        <f>IF(Table_1[[#This Row],[Kokonaiskävijämäärä]]&lt;1,0,Table_1[[#This Row],[Kävijämäärä a) lapset]]*Table_1[[#This Row],[Tapaamis-kerrat /osallistuja]])</f>
        <v>0</v>
      </c>
      <c r="Y326" s="413">
        <f>IF(Table_1[[#This Row],[Kokonaiskävijämäärä]]&lt;1,0,Table_1[[#This Row],[Kävijämäärä b) aikuiset]]*Table_1[[#This Row],[Tapaamis-kerrat /osallistuja]])</f>
        <v>0</v>
      </c>
      <c r="Z326" s="413">
        <f>IF(Table_1[[#This Row],[Kokonaiskävijämäärä]]&lt;1,0,Table_1[[#This Row],[Kokonaiskävijämäärä]]*Table_1[[#This Row],[Tapaamis-kerrat /osallistuja]])</f>
        <v>0</v>
      </c>
      <c r="AA326" s="390" t="s">
        <v>54</v>
      </c>
      <c r="AB326" s="396"/>
      <c r="AC326" s="397"/>
      <c r="AD326" s="398" t="s">
        <v>54</v>
      </c>
      <c r="AE326" s="399" t="s">
        <v>54</v>
      </c>
      <c r="AF326" s="400" t="s">
        <v>54</v>
      </c>
      <c r="AG326" s="400" t="s">
        <v>54</v>
      </c>
      <c r="AH326" s="401" t="s">
        <v>53</v>
      </c>
      <c r="AI326" s="402" t="s">
        <v>54</v>
      </c>
      <c r="AJ326" s="402" t="s">
        <v>54</v>
      </c>
      <c r="AK326" s="402" t="s">
        <v>54</v>
      </c>
      <c r="AL326" s="403" t="s">
        <v>54</v>
      </c>
      <c r="AM326" s="404" t="s">
        <v>54</v>
      </c>
    </row>
    <row r="327" spans="1:39" ht="15.75" customHeight="1" x14ac:dyDescent="0.3">
      <c r="A327" s="382"/>
      <c r="B327" s="383"/>
      <c r="C327" s="384" t="s">
        <v>40</v>
      </c>
      <c r="D327" s="385" t="str">
        <f>IF(Table_1[[#This Row],[SISÄLLÖN NIMI]]="","",1)</f>
        <v/>
      </c>
      <c r="E327" s="386"/>
      <c r="F327" s="386"/>
      <c r="G327" s="384" t="s">
        <v>54</v>
      </c>
      <c r="H327" s="387" t="s">
        <v>54</v>
      </c>
      <c r="I327" s="388" t="s">
        <v>54</v>
      </c>
      <c r="J327" s="389" t="s">
        <v>44</v>
      </c>
      <c r="K327" s="387" t="s">
        <v>54</v>
      </c>
      <c r="L327" s="390" t="s">
        <v>54</v>
      </c>
      <c r="M327" s="383"/>
      <c r="N327" s="391" t="s">
        <v>54</v>
      </c>
      <c r="O327" s="392"/>
      <c r="P327" s="383"/>
      <c r="Q327" s="383"/>
      <c r="R327" s="393"/>
      <c r="S327" s="417">
        <f>IF(Table_1[[#This Row],[Kesto (min) /tapaaminen]]&lt;1,0,(Table_1[[#This Row],[Sisältöjen määrä 
]]*Table_1[[#This Row],[Kesto (min) /tapaaminen]]*Table_1[[#This Row],[Tapaamis-kerrat /osallistuja]]))</f>
        <v>0</v>
      </c>
      <c r="T327" s="394" t="str">
        <f>IF(Table_1[[#This Row],[SISÄLLÖN NIMI]]="","",IF(Table_1[[#This Row],[Toteutuminen]]="Ei osallistujia",0,IF(Table_1[[#This Row],[Toteutuminen]]="Peruttu",0,1)))</f>
        <v/>
      </c>
      <c r="U327" s="395"/>
      <c r="V327" s="385"/>
      <c r="W327" s="413">
        <f>Table_1[[#This Row],[Kävijämäärä a) lapset]]+Table_1[[#This Row],[Kävijämäärä b) aikuiset]]</f>
        <v>0</v>
      </c>
      <c r="X327" s="413">
        <f>IF(Table_1[[#This Row],[Kokonaiskävijämäärä]]&lt;1,0,Table_1[[#This Row],[Kävijämäärä a) lapset]]*Table_1[[#This Row],[Tapaamis-kerrat /osallistuja]])</f>
        <v>0</v>
      </c>
      <c r="Y327" s="413">
        <f>IF(Table_1[[#This Row],[Kokonaiskävijämäärä]]&lt;1,0,Table_1[[#This Row],[Kävijämäärä b) aikuiset]]*Table_1[[#This Row],[Tapaamis-kerrat /osallistuja]])</f>
        <v>0</v>
      </c>
      <c r="Z327" s="413">
        <f>IF(Table_1[[#This Row],[Kokonaiskävijämäärä]]&lt;1,0,Table_1[[#This Row],[Kokonaiskävijämäärä]]*Table_1[[#This Row],[Tapaamis-kerrat /osallistuja]])</f>
        <v>0</v>
      </c>
      <c r="AA327" s="390" t="s">
        <v>54</v>
      </c>
      <c r="AB327" s="396"/>
      <c r="AC327" s="397"/>
      <c r="AD327" s="398" t="s">
        <v>54</v>
      </c>
      <c r="AE327" s="399" t="s">
        <v>54</v>
      </c>
      <c r="AF327" s="400" t="s">
        <v>54</v>
      </c>
      <c r="AG327" s="400" t="s">
        <v>54</v>
      </c>
      <c r="AH327" s="401" t="s">
        <v>53</v>
      </c>
      <c r="AI327" s="402" t="s">
        <v>54</v>
      </c>
      <c r="AJ327" s="402" t="s">
        <v>54</v>
      </c>
      <c r="AK327" s="402" t="s">
        <v>54</v>
      </c>
      <c r="AL327" s="403" t="s">
        <v>54</v>
      </c>
      <c r="AM327" s="404" t="s">
        <v>54</v>
      </c>
    </row>
    <row r="328" spans="1:39" ht="15.75" customHeight="1" x14ac:dyDescent="0.3">
      <c r="A328" s="382"/>
      <c r="B328" s="383"/>
      <c r="C328" s="384" t="s">
        <v>40</v>
      </c>
      <c r="D328" s="385" t="str">
        <f>IF(Table_1[[#This Row],[SISÄLLÖN NIMI]]="","",1)</f>
        <v/>
      </c>
      <c r="E328" s="386"/>
      <c r="F328" s="386"/>
      <c r="G328" s="384" t="s">
        <v>54</v>
      </c>
      <c r="H328" s="387" t="s">
        <v>54</v>
      </c>
      <c r="I328" s="388" t="s">
        <v>54</v>
      </c>
      <c r="J328" s="389" t="s">
        <v>44</v>
      </c>
      <c r="K328" s="387" t="s">
        <v>54</v>
      </c>
      <c r="L328" s="390" t="s">
        <v>54</v>
      </c>
      <c r="M328" s="383"/>
      <c r="N328" s="391" t="s">
        <v>54</v>
      </c>
      <c r="O328" s="392"/>
      <c r="P328" s="383"/>
      <c r="Q328" s="383"/>
      <c r="R328" s="393"/>
      <c r="S328" s="417">
        <f>IF(Table_1[[#This Row],[Kesto (min) /tapaaminen]]&lt;1,0,(Table_1[[#This Row],[Sisältöjen määrä 
]]*Table_1[[#This Row],[Kesto (min) /tapaaminen]]*Table_1[[#This Row],[Tapaamis-kerrat /osallistuja]]))</f>
        <v>0</v>
      </c>
      <c r="T328" s="394" t="str">
        <f>IF(Table_1[[#This Row],[SISÄLLÖN NIMI]]="","",IF(Table_1[[#This Row],[Toteutuminen]]="Ei osallistujia",0,IF(Table_1[[#This Row],[Toteutuminen]]="Peruttu",0,1)))</f>
        <v/>
      </c>
      <c r="U328" s="395"/>
      <c r="V328" s="385"/>
      <c r="W328" s="413">
        <f>Table_1[[#This Row],[Kävijämäärä a) lapset]]+Table_1[[#This Row],[Kävijämäärä b) aikuiset]]</f>
        <v>0</v>
      </c>
      <c r="X328" s="413">
        <f>IF(Table_1[[#This Row],[Kokonaiskävijämäärä]]&lt;1,0,Table_1[[#This Row],[Kävijämäärä a) lapset]]*Table_1[[#This Row],[Tapaamis-kerrat /osallistuja]])</f>
        <v>0</v>
      </c>
      <c r="Y328" s="413">
        <f>IF(Table_1[[#This Row],[Kokonaiskävijämäärä]]&lt;1,0,Table_1[[#This Row],[Kävijämäärä b) aikuiset]]*Table_1[[#This Row],[Tapaamis-kerrat /osallistuja]])</f>
        <v>0</v>
      </c>
      <c r="Z328" s="413">
        <f>IF(Table_1[[#This Row],[Kokonaiskävijämäärä]]&lt;1,0,Table_1[[#This Row],[Kokonaiskävijämäärä]]*Table_1[[#This Row],[Tapaamis-kerrat /osallistuja]])</f>
        <v>0</v>
      </c>
      <c r="AA328" s="390" t="s">
        <v>54</v>
      </c>
      <c r="AB328" s="396"/>
      <c r="AC328" s="397"/>
      <c r="AD328" s="398" t="s">
        <v>54</v>
      </c>
      <c r="AE328" s="399" t="s">
        <v>54</v>
      </c>
      <c r="AF328" s="400" t="s">
        <v>54</v>
      </c>
      <c r="AG328" s="400" t="s">
        <v>54</v>
      </c>
      <c r="AH328" s="401" t="s">
        <v>53</v>
      </c>
      <c r="AI328" s="402" t="s">
        <v>54</v>
      </c>
      <c r="AJ328" s="402" t="s">
        <v>54</v>
      </c>
      <c r="AK328" s="402" t="s">
        <v>54</v>
      </c>
      <c r="AL328" s="403" t="s">
        <v>54</v>
      </c>
      <c r="AM328" s="404" t="s">
        <v>54</v>
      </c>
    </row>
    <row r="329" spans="1:39" ht="15.75" customHeight="1" x14ac:dyDescent="0.3">
      <c r="A329" s="382"/>
      <c r="B329" s="383"/>
      <c r="C329" s="384" t="s">
        <v>40</v>
      </c>
      <c r="D329" s="385" t="str">
        <f>IF(Table_1[[#This Row],[SISÄLLÖN NIMI]]="","",1)</f>
        <v/>
      </c>
      <c r="E329" s="386"/>
      <c r="F329" s="386"/>
      <c r="G329" s="384" t="s">
        <v>54</v>
      </c>
      <c r="H329" s="387" t="s">
        <v>54</v>
      </c>
      <c r="I329" s="388" t="s">
        <v>54</v>
      </c>
      <c r="J329" s="389" t="s">
        <v>44</v>
      </c>
      <c r="K329" s="387" t="s">
        <v>54</v>
      </c>
      <c r="L329" s="390" t="s">
        <v>54</v>
      </c>
      <c r="M329" s="383"/>
      <c r="N329" s="391" t="s">
        <v>54</v>
      </c>
      <c r="O329" s="392"/>
      <c r="P329" s="383"/>
      <c r="Q329" s="383"/>
      <c r="R329" s="393"/>
      <c r="S329" s="417">
        <f>IF(Table_1[[#This Row],[Kesto (min) /tapaaminen]]&lt;1,0,(Table_1[[#This Row],[Sisältöjen määrä 
]]*Table_1[[#This Row],[Kesto (min) /tapaaminen]]*Table_1[[#This Row],[Tapaamis-kerrat /osallistuja]]))</f>
        <v>0</v>
      </c>
      <c r="T329" s="394" t="str">
        <f>IF(Table_1[[#This Row],[SISÄLLÖN NIMI]]="","",IF(Table_1[[#This Row],[Toteutuminen]]="Ei osallistujia",0,IF(Table_1[[#This Row],[Toteutuminen]]="Peruttu",0,1)))</f>
        <v/>
      </c>
      <c r="U329" s="395"/>
      <c r="V329" s="385"/>
      <c r="W329" s="413">
        <f>Table_1[[#This Row],[Kävijämäärä a) lapset]]+Table_1[[#This Row],[Kävijämäärä b) aikuiset]]</f>
        <v>0</v>
      </c>
      <c r="X329" s="413">
        <f>IF(Table_1[[#This Row],[Kokonaiskävijämäärä]]&lt;1,0,Table_1[[#This Row],[Kävijämäärä a) lapset]]*Table_1[[#This Row],[Tapaamis-kerrat /osallistuja]])</f>
        <v>0</v>
      </c>
      <c r="Y329" s="413">
        <f>IF(Table_1[[#This Row],[Kokonaiskävijämäärä]]&lt;1,0,Table_1[[#This Row],[Kävijämäärä b) aikuiset]]*Table_1[[#This Row],[Tapaamis-kerrat /osallistuja]])</f>
        <v>0</v>
      </c>
      <c r="Z329" s="413">
        <f>IF(Table_1[[#This Row],[Kokonaiskävijämäärä]]&lt;1,0,Table_1[[#This Row],[Kokonaiskävijämäärä]]*Table_1[[#This Row],[Tapaamis-kerrat /osallistuja]])</f>
        <v>0</v>
      </c>
      <c r="AA329" s="390" t="s">
        <v>54</v>
      </c>
      <c r="AB329" s="396"/>
      <c r="AC329" s="397"/>
      <c r="AD329" s="398" t="s">
        <v>54</v>
      </c>
      <c r="AE329" s="399" t="s">
        <v>54</v>
      </c>
      <c r="AF329" s="400" t="s">
        <v>54</v>
      </c>
      <c r="AG329" s="400" t="s">
        <v>54</v>
      </c>
      <c r="AH329" s="401" t="s">
        <v>53</v>
      </c>
      <c r="AI329" s="402" t="s">
        <v>54</v>
      </c>
      <c r="AJ329" s="402" t="s">
        <v>54</v>
      </c>
      <c r="AK329" s="402" t="s">
        <v>54</v>
      </c>
      <c r="AL329" s="403" t="s">
        <v>54</v>
      </c>
      <c r="AM329" s="404" t="s">
        <v>54</v>
      </c>
    </row>
    <row r="330" spans="1:39" ht="15.75" customHeight="1" x14ac:dyDescent="0.3">
      <c r="A330" s="382"/>
      <c r="B330" s="383"/>
      <c r="C330" s="384" t="s">
        <v>40</v>
      </c>
      <c r="D330" s="385" t="str">
        <f>IF(Table_1[[#This Row],[SISÄLLÖN NIMI]]="","",1)</f>
        <v/>
      </c>
      <c r="E330" s="386"/>
      <c r="F330" s="386"/>
      <c r="G330" s="384" t="s">
        <v>54</v>
      </c>
      <c r="H330" s="387" t="s">
        <v>54</v>
      </c>
      <c r="I330" s="388" t="s">
        <v>54</v>
      </c>
      <c r="J330" s="389" t="s">
        <v>44</v>
      </c>
      <c r="K330" s="387" t="s">
        <v>54</v>
      </c>
      <c r="L330" s="390" t="s">
        <v>54</v>
      </c>
      <c r="M330" s="383"/>
      <c r="N330" s="391" t="s">
        <v>54</v>
      </c>
      <c r="O330" s="392"/>
      <c r="P330" s="383"/>
      <c r="Q330" s="383"/>
      <c r="R330" s="393"/>
      <c r="S330" s="417">
        <f>IF(Table_1[[#This Row],[Kesto (min) /tapaaminen]]&lt;1,0,(Table_1[[#This Row],[Sisältöjen määrä 
]]*Table_1[[#This Row],[Kesto (min) /tapaaminen]]*Table_1[[#This Row],[Tapaamis-kerrat /osallistuja]]))</f>
        <v>0</v>
      </c>
      <c r="T330" s="394" t="str">
        <f>IF(Table_1[[#This Row],[SISÄLLÖN NIMI]]="","",IF(Table_1[[#This Row],[Toteutuminen]]="Ei osallistujia",0,IF(Table_1[[#This Row],[Toteutuminen]]="Peruttu",0,1)))</f>
        <v/>
      </c>
      <c r="U330" s="395"/>
      <c r="V330" s="385"/>
      <c r="W330" s="413">
        <f>Table_1[[#This Row],[Kävijämäärä a) lapset]]+Table_1[[#This Row],[Kävijämäärä b) aikuiset]]</f>
        <v>0</v>
      </c>
      <c r="X330" s="413">
        <f>IF(Table_1[[#This Row],[Kokonaiskävijämäärä]]&lt;1,0,Table_1[[#This Row],[Kävijämäärä a) lapset]]*Table_1[[#This Row],[Tapaamis-kerrat /osallistuja]])</f>
        <v>0</v>
      </c>
      <c r="Y330" s="413">
        <f>IF(Table_1[[#This Row],[Kokonaiskävijämäärä]]&lt;1,0,Table_1[[#This Row],[Kävijämäärä b) aikuiset]]*Table_1[[#This Row],[Tapaamis-kerrat /osallistuja]])</f>
        <v>0</v>
      </c>
      <c r="Z330" s="413">
        <f>IF(Table_1[[#This Row],[Kokonaiskävijämäärä]]&lt;1,0,Table_1[[#This Row],[Kokonaiskävijämäärä]]*Table_1[[#This Row],[Tapaamis-kerrat /osallistuja]])</f>
        <v>0</v>
      </c>
      <c r="AA330" s="390" t="s">
        <v>54</v>
      </c>
      <c r="AB330" s="396"/>
      <c r="AC330" s="397"/>
      <c r="AD330" s="398" t="s">
        <v>54</v>
      </c>
      <c r="AE330" s="399" t="s">
        <v>54</v>
      </c>
      <c r="AF330" s="400" t="s">
        <v>54</v>
      </c>
      <c r="AG330" s="400" t="s">
        <v>54</v>
      </c>
      <c r="AH330" s="401" t="s">
        <v>53</v>
      </c>
      <c r="AI330" s="402" t="s">
        <v>54</v>
      </c>
      <c r="AJ330" s="402" t="s">
        <v>54</v>
      </c>
      <c r="AK330" s="402" t="s">
        <v>54</v>
      </c>
      <c r="AL330" s="403" t="s">
        <v>54</v>
      </c>
      <c r="AM330" s="404" t="s">
        <v>54</v>
      </c>
    </row>
    <row r="331" spans="1:39" ht="15.75" customHeight="1" x14ac:dyDescent="0.3">
      <c r="A331" s="382"/>
      <c r="B331" s="383"/>
      <c r="C331" s="384" t="s">
        <v>40</v>
      </c>
      <c r="D331" s="385" t="str">
        <f>IF(Table_1[[#This Row],[SISÄLLÖN NIMI]]="","",1)</f>
        <v/>
      </c>
      <c r="E331" s="386"/>
      <c r="F331" s="386"/>
      <c r="G331" s="384" t="s">
        <v>54</v>
      </c>
      <c r="H331" s="387" t="s">
        <v>54</v>
      </c>
      <c r="I331" s="388" t="s">
        <v>54</v>
      </c>
      <c r="J331" s="389" t="s">
        <v>44</v>
      </c>
      <c r="K331" s="387" t="s">
        <v>54</v>
      </c>
      <c r="L331" s="390" t="s">
        <v>54</v>
      </c>
      <c r="M331" s="383"/>
      <c r="N331" s="391" t="s">
        <v>54</v>
      </c>
      <c r="O331" s="392"/>
      <c r="P331" s="383"/>
      <c r="Q331" s="383"/>
      <c r="R331" s="393"/>
      <c r="S331" s="417">
        <f>IF(Table_1[[#This Row],[Kesto (min) /tapaaminen]]&lt;1,0,(Table_1[[#This Row],[Sisältöjen määrä 
]]*Table_1[[#This Row],[Kesto (min) /tapaaminen]]*Table_1[[#This Row],[Tapaamis-kerrat /osallistuja]]))</f>
        <v>0</v>
      </c>
      <c r="T331" s="394" t="str">
        <f>IF(Table_1[[#This Row],[SISÄLLÖN NIMI]]="","",IF(Table_1[[#This Row],[Toteutuminen]]="Ei osallistujia",0,IF(Table_1[[#This Row],[Toteutuminen]]="Peruttu",0,1)))</f>
        <v/>
      </c>
      <c r="U331" s="395"/>
      <c r="V331" s="385"/>
      <c r="W331" s="413">
        <f>Table_1[[#This Row],[Kävijämäärä a) lapset]]+Table_1[[#This Row],[Kävijämäärä b) aikuiset]]</f>
        <v>0</v>
      </c>
      <c r="X331" s="413">
        <f>IF(Table_1[[#This Row],[Kokonaiskävijämäärä]]&lt;1,0,Table_1[[#This Row],[Kävijämäärä a) lapset]]*Table_1[[#This Row],[Tapaamis-kerrat /osallistuja]])</f>
        <v>0</v>
      </c>
      <c r="Y331" s="413">
        <f>IF(Table_1[[#This Row],[Kokonaiskävijämäärä]]&lt;1,0,Table_1[[#This Row],[Kävijämäärä b) aikuiset]]*Table_1[[#This Row],[Tapaamis-kerrat /osallistuja]])</f>
        <v>0</v>
      </c>
      <c r="Z331" s="413">
        <f>IF(Table_1[[#This Row],[Kokonaiskävijämäärä]]&lt;1,0,Table_1[[#This Row],[Kokonaiskävijämäärä]]*Table_1[[#This Row],[Tapaamis-kerrat /osallistuja]])</f>
        <v>0</v>
      </c>
      <c r="AA331" s="390" t="s">
        <v>54</v>
      </c>
      <c r="AB331" s="396"/>
      <c r="AC331" s="397"/>
      <c r="AD331" s="398" t="s">
        <v>54</v>
      </c>
      <c r="AE331" s="399" t="s">
        <v>54</v>
      </c>
      <c r="AF331" s="400" t="s">
        <v>54</v>
      </c>
      <c r="AG331" s="400" t="s">
        <v>54</v>
      </c>
      <c r="AH331" s="401" t="s">
        <v>53</v>
      </c>
      <c r="AI331" s="402" t="s">
        <v>54</v>
      </c>
      <c r="AJ331" s="402" t="s">
        <v>54</v>
      </c>
      <c r="AK331" s="402" t="s">
        <v>54</v>
      </c>
      <c r="AL331" s="403" t="s">
        <v>54</v>
      </c>
      <c r="AM331" s="404" t="s">
        <v>54</v>
      </c>
    </row>
    <row r="332" spans="1:39" ht="15.75" customHeight="1" x14ac:dyDescent="0.3">
      <c r="A332" s="382"/>
      <c r="B332" s="383"/>
      <c r="C332" s="384" t="s">
        <v>40</v>
      </c>
      <c r="D332" s="385" t="str">
        <f>IF(Table_1[[#This Row],[SISÄLLÖN NIMI]]="","",1)</f>
        <v/>
      </c>
      <c r="E332" s="386"/>
      <c r="F332" s="386"/>
      <c r="G332" s="384" t="s">
        <v>54</v>
      </c>
      <c r="H332" s="387" t="s">
        <v>54</v>
      </c>
      <c r="I332" s="388" t="s">
        <v>54</v>
      </c>
      <c r="J332" s="389" t="s">
        <v>44</v>
      </c>
      <c r="K332" s="387" t="s">
        <v>54</v>
      </c>
      <c r="L332" s="390" t="s">
        <v>54</v>
      </c>
      <c r="M332" s="383"/>
      <c r="N332" s="391" t="s">
        <v>54</v>
      </c>
      <c r="O332" s="392"/>
      <c r="P332" s="383"/>
      <c r="Q332" s="383"/>
      <c r="R332" s="393"/>
      <c r="S332" s="417">
        <f>IF(Table_1[[#This Row],[Kesto (min) /tapaaminen]]&lt;1,0,(Table_1[[#This Row],[Sisältöjen määrä 
]]*Table_1[[#This Row],[Kesto (min) /tapaaminen]]*Table_1[[#This Row],[Tapaamis-kerrat /osallistuja]]))</f>
        <v>0</v>
      </c>
      <c r="T332" s="394" t="str">
        <f>IF(Table_1[[#This Row],[SISÄLLÖN NIMI]]="","",IF(Table_1[[#This Row],[Toteutuminen]]="Ei osallistujia",0,IF(Table_1[[#This Row],[Toteutuminen]]="Peruttu",0,1)))</f>
        <v/>
      </c>
      <c r="U332" s="395"/>
      <c r="V332" s="385"/>
      <c r="W332" s="413">
        <f>Table_1[[#This Row],[Kävijämäärä a) lapset]]+Table_1[[#This Row],[Kävijämäärä b) aikuiset]]</f>
        <v>0</v>
      </c>
      <c r="X332" s="413">
        <f>IF(Table_1[[#This Row],[Kokonaiskävijämäärä]]&lt;1,0,Table_1[[#This Row],[Kävijämäärä a) lapset]]*Table_1[[#This Row],[Tapaamis-kerrat /osallistuja]])</f>
        <v>0</v>
      </c>
      <c r="Y332" s="413">
        <f>IF(Table_1[[#This Row],[Kokonaiskävijämäärä]]&lt;1,0,Table_1[[#This Row],[Kävijämäärä b) aikuiset]]*Table_1[[#This Row],[Tapaamis-kerrat /osallistuja]])</f>
        <v>0</v>
      </c>
      <c r="Z332" s="413">
        <f>IF(Table_1[[#This Row],[Kokonaiskävijämäärä]]&lt;1,0,Table_1[[#This Row],[Kokonaiskävijämäärä]]*Table_1[[#This Row],[Tapaamis-kerrat /osallistuja]])</f>
        <v>0</v>
      </c>
      <c r="AA332" s="390" t="s">
        <v>54</v>
      </c>
      <c r="AB332" s="396"/>
      <c r="AC332" s="397"/>
      <c r="AD332" s="398" t="s">
        <v>54</v>
      </c>
      <c r="AE332" s="399" t="s">
        <v>54</v>
      </c>
      <c r="AF332" s="400" t="s">
        <v>54</v>
      </c>
      <c r="AG332" s="400" t="s">
        <v>54</v>
      </c>
      <c r="AH332" s="401" t="s">
        <v>53</v>
      </c>
      <c r="AI332" s="402" t="s">
        <v>54</v>
      </c>
      <c r="AJ332" s="402" t="s">
        <v>54</v>
      </c>
      <c r="AK332" s="402" t="s">
        <v>54</v>
      </c>
      <c r="AL332" s="403" t="s">
        <v>54</v>
      </c>
      <c r="AM332" s="404" t="s">
        <v>54</v>
      </c>
    </row>
    <row r="333" spans="1:39" ht="15.75" customHeight="1" x14ac:dyDescent="0.3">
      <c r="A333" s="382"/>
      <c r="B333" s="383"/>
      <c r="C333" s="384" t="s">
        <v>40</v>
      </c>
      <c r="D333" s="385" t="str">
        <f>IF(Table_1[[#This Row],[SISÄLLÖN NIMI]]="","",1)</f>
        <v/>
      </c>
      <c r="E333" s="386"/>
      <c r="F333" s="386"/>
      <c r="G333" s="384" t="s">
        <v>54</v>
      </c>
      <c r="H333" s="387" t="s">
        <v>54</v>
      </c>
      <c r="I333" s="388" t="s">
        <v>54</v>
      </c>
      <c r="J333" s="389" t="s">
        <v>44</v>
      </c>
      <c r="K333" s="387" t="s">
        <v>54</v>
      </c>
      <c r="L333" s="390" t="s">
        <v>54</v>
      </c>
      <c r="M333" s="383"/>
      <c r="N333" s="391" t="s">
        <v>54</v>
      </c>
      <c r="O333" s="392"/>
      <c r="P333" s="383"/>
      <c r="Q333" s="383"/>
      <c r="R333" s="393"/>
      <c r="S333" s="417">
        <f>IF(Table_1[[#This Row],[Kesto (min) /tapaaminen]]&lt;1,0,(Table_1[[#This Row],[Sisältöjen määrä 
]]*Table_1[[#This Row],[Kesto (min) /tapaaminen]]*Table_1[[#This Row],[Tapaamis-kerrat /osallistuja]]))</f>
        <v>0</v>
      </c>
      <c r="T333" s="394" t="str">
        <f>IF(Table_1[[#This Row],[SISÄLLÖN NIMI]]="","",IF(Table_1[[#This Row],[Toteutuminen]]="Ei osallistujia",0,IF(Table_1[[#This Row],[Toteutuminen]]="Peruttu",0,1)))</f>
        <v/>
      </c>
      <c r="U333" s="395"/>
      <c r="V333" s="385"/>
      <c r="W333" s="413">
        <f>Table_1[[#This Row],[Kävijämäärä a) lapset]]+Table_1[[#This Row],[Kävijämäärä b) aikuiset]]</f>
        <v>0</v>
      </c>
      <c r="X333" s="413">
        <f>IF(Table_1[[#This Row],[Kokonaiskävijämäärä]]&lt;1,0,Table_1[[#This Row],[Kävijämäärä a) lapset]]*Table_1[[#This Row],[Tapaamis-kerrat /osallistuja]])</f>
        <v>0</v>
      </c>
      <c r="Y333" s="413">
        <f>IF(Table_1[[#This Row],[Kokonaiskävijämäärä]]&lt;1,0,Table_1[[#This Row],[Kävijämäärä b) aikuiset]]*Table_1[[#This Row],[Tapaamis-kerrat /osallistuja]])</f>
        <v>0</v>
      </c>
      <c r="Z333" s="413">
        <f>IF(Table_1[[#This Row],[Kokonaiskävijämäärä]]&lt;1,0,Table_1[[#This Row],[Kokonaiskävijämäärä]]*Table_1[[#This Row],[Tapaamis-kerrat /osallistuja]])</f>
        <v>0</v>
      </c>
      <c r="AA333" s="390" t="s">
        <v>54</v>
      </c>
      <c r="AB333" s="396"/>
      <c r="AC333" s="397"/>
      <c r="AD333" s="398" t="s">
        <v>54</v>
      </c>
      <c r="AE333" s="399" t="s">
        <v>54</v>
      </c>
      <c r="AF333" s="400" t="s">
        <v>54</v>
      </c>
      <c r="AG333" s="400" t="s">
        <v>54</v>
      </c>
      <c r="AH333" s="401" t="s">
        <v>53</v>
      </c>
      <c r="AI333" s="402" t="s">
        <v>54</v>
      </c>
      <c r="AJ333" s="402" t="s">
        <v>54</v>
      </c>
      <c r="AK333" s="402" t="s">
        <v>54</v>
      </c>
      <c r="AL333" s="403" t="s">
        <v>54</v>
      </c>
      <c r="AM333" s="404" t="s">
        <v>54</v>
      </c>
    </row>
    <row r="334" spans="1:39" ht="15.75" customHeight="1" x14ac:dyDescent="0.3">
      <c r="A334" s="382"/>
      <c r="B334" s="383"/>
      <c r="C334" s="384" t="s">
        <v>40</v>
      </c>
      <c r="D334" s="385" t="str">
        <f>IF(Table_1[[#This Row],[SISÄLLÖN NIMI]]="","",1)</f>
        <v/>
      </c>
      <c r="E334" s="386"/>
      <c r="F334" s="386"/>
      <c r="G334" s="384" t="s">
        <v>54</v>
      </c>
      <c r="H334" s="387" t="s">
        <v>54</v>
      </c>
      <c r="I334" s="388" t="s">
        <v>54</v>
      </c>
      <c r="J334" s="389" t="s">
        <v>44</v>
      </c>
      <c r="K334" s="387" t="s">
        <v>54</v>
      </c>
      <c r="L334" s="390" t="s">
        <v>54</v>
      </c>
      <c r="M334" s="383"/>
      <c r="N334" s="391" t="s">
        <v>54</v>
      </c>
      <c r="O334" s="392"/>
      <c r="P334" s="383"/>
      <c r="Q334" s="383"/>
      <c r="R334" s="393"/>
      <c r="S334" s="417">
        <f>IF(Table_1[[#This Row],[Kesto (min) /tapaaminen]]&lt;1,0,(Table_1[[#This Row],[Sisältöjen määrä 
]]*Table_1[[#This Row],[Kesto (min) /tapaaminen]]*Table_1[[#This Row],[Tapaamis-kerrat /osallistuja]]))</f>
        <v>0</v>
      </c>
      <c r="T334" s="394" t="str">
        <f>IF(Table_1[[#This Row],[SISÄLLÖN NIMI]]="","",IF(Table_1[[#This Row],[Toteutuminen]]="Ei osallistujia",0,IF(Table_1[[#This Row],[Toteutuminen]]="Peruttu",0,1)))</f>
        <v/>
      </c>
      <c r="U334" s="395"/>
      <c r="V334" s="385"/>
      <c r="W334" s="413">
        <f>Table_1[[#This Row],[Kävijämäärä a) lapset]]+Table_1[[#This Row],[Kävijämäärä b) aikuiset]]</f>
        <v>0</v>
      </c>
      <c r="X334" s="413">
        <f>IF(Table_1[[#This Row],[Kokonaiskävijämäärä]]&lt;1,0,Table_1[[#This Row],[Kävijämäärä a) lapset]]*Table_1[[#This Row],[Tapaamis-kerrat /osallistuja]])</f>
        <v>0</v>
      </c>
      <c r="Y334" s="413">
        <f>IF(Table_1[[#This Row],[Kokonaiskävijämäärä]]&lt;1,0,Table_1[[#This Row],[Kävijämäärä b) aikuiset]]*Table_1[[#This Row],[Tapaamis-kerrat /osallistuja]])</f>
        <v>0</v>
      </c>
      <c r="Z334" s="413">
        <f>IF(Table_1[[#This Row],[Kokonaiskävijämäärä]]&lt;1,0,Table_1[[#This Row],[Kokonaiskävijämäärä]]*Table_1[[#This Row],[Tapaamis-kerrat /osallistuja]])</f>
        <v>0</v>
      </c>
      <c r="AA334" s="390" t="s">
        <v>54</v>
      </c>
      <c r="AB334" s="396"/>
      <c r="AC334" s="397"/>
      <c r="AD334" s="398" t="s">
        <v>54</v>
      </c>
      <c r="AE334" s="399" t="s">
        <v>54</v>
      </c>
      <c r="AF334" s="400" t="s">
        <v>54</v>
      </c>
      <c r="AG334" s="400" t="s">
        <v>54</v>
      </c>
      <c r="AH334" s="401" t="s">
        <v>53</v>
      </c>
      <c r="AI334" s="402" t="s">
        <v>54</v>
      </c>
      <c r="AJ334" s="402" t="s">
        <v>54</v>
      </c>
      <c r="AK334" s="402" t="s">
        <v>54</v>
      </c>
      <c r="AL334" s="403" t="s">
        <v>54</v>
      </c>
      <c r="AM334" s="404" t="s">
        <v>54</v>
      </c>
    </row>
    <row r="335" spans="1:39" ht="15.75" customHeight="1" x14ac:dyDescent="0.3">
      <c r="A335" s="382"/>
      <c r="B335" s="383"/>
      <c r="C335" s="384" t="s">
        <v>40</v>
      </c>
      <c r="D335" s="385" t="str">
        <f>IF(Table_1[[#This Row],[SISÄLLÖN NIMI]]="","",1)</f>
        <v/>
      </c>
      <c r="E335" s="386"/>
      <c r="F335" s="386"/>
      <c r="G335" s="384" t="s">
        <v>54</v>
      </c>
      <c r="H335" s="387" t="s">
        <v>54</v>
      </c>
      <c r="I335" s="388" t="s">
        <v>54</v>
      </c>
      <c r="J335" s="389" t="s">
        <v>44</v>
      </c>
      <c r="K335" s="387" t="s">
        <v>54</v>
      </c>
      <c r="L335" s="390" t="s">
        <v>54</v>
      </c>
      <c r="M335" s="383"/>
      <c r="N335" s="391" t="s">
        <v>54</v>
      </c>
      <c r="O335" s="392"/>
      <c r="P335" s="383"/>
      <c r="Q335" s="383"/>
      <c r="R335" s="393"/>
      <c r="S335" s="417">
        <f>IF(Table_1[[#This Row],[Kesto (min) /tapaaminen]]&lt;1,0,(Table_1[[#This Row],[Sisältöjen määrä 
]]*Table_1[[#This Row],[Kesto (min) /tapaaminen]]*Table_1[[#This Row],[Tapaamis-kerrat /osallistuja]]))</f>
        <v>0</v>
      </c>
      <c r="T335" s="394" t="str">
        <f>IF(Table_1[[#This Row],[SISÄLLÖN NIMI]]="","",IF(Table_1[[#This Row],[Toteutuminen]]="Ei osallistujia",0,IF(Table_1[[#This Row],[Toteutuminen]]="Peruttu",0,1)))</f>
        <v/>
      </c>
      <c r="U335" s="395"/>
      <c r="V335" s="385"/>
      <c r="W335" s="413">
        <f>Table_1[[#This Row],[Kävijämäärä a) lapset]]+Table_1[[#This Row],[Kävijämäärä b) aikuiset]]</f>
        <v>0</v>
      </c>
      <c r="X335" s="413">
        <f>IF(Table_1[[#This Row],[Kokonaiskävijämäärä]]&lt;1,0,Table_1[[#This Row],[Kävijämäärä a) lapset]]*Table_1[[#This Row],[Tapaamis-kerrat /osallistuja]])</f>
        <v>0</v>
      </c>
      <c r="Y335" s="413">
        <f>IF(Table_1[[#This Row],[Kokonaiskävijämäärä]]&lt;1,0,Table_1[[#This Row],[Kävijämäärä b) aikuiset]]*Table_1[[#This Row],[Tapaamis-kerrat /osallistuja]])</f>
        <v>0</v>
      </c>
      <c r="Z335" s="413">
        <f>IF(Table_1[[#This Row],[Kokonaiskävijämäärä]]&lt;1,0,Table_1[[#This Row],[Kokonaiskävijämäärä]]*Table_1[[#This Row],[Tapaamis-kerrat /osallistuja]])</f>
        <v>0</v>
      </c>
      <c r="AA335" s="390" t="s">
        <v>54</v>
      </c>
      <c r="AB335" s="396"/>
      <c r="AC335" s="397"/>
      <c r="AD335" s="398" t="s">
        <v>54</v>
      </c>
      <c r="AE335" s="399" t="s">
        <v>54</v>
      </c>
      <c r="AF335" s="400" t="s">
        <v>54</v>
      </c>
      <c r="AG335" s="400" t="s">
        <v>54</v>
      </c>
      <c r="AH335" s="401" t="s">
        <v>53</v>
      </c>
      <c r="AI335" s="402" t="s">
        <v>54</v>
      </c>
      <c r="AJ335" s="402" t="s">
        <v>54</v>
      </c>
      <c r="AK335" s="402" t="s">
        <v>54</v>
      </c>
      <c r="AL335" s="403" t="s">
        <v>54</v>
      </c>
      <c r="AM335" s="404" t="s">
        <v>54</v>
      </c>
    </row>
    <row r="336" spans="1:39" ht="15.75" customHeight="1" x14ac:dyDescent="0.3">
      <c r="A336" s="382"/>
      <c r="B336" s="383"/>
      <c r="C336" s="384" t="s">
        <v>40</v>
      </c>
      <c r="D336" s="385" t="str">
        <f>IF(Table_1[[#This Row],[SISÄLLÖN NIMI]]="","",1)</f>
        <v/>
      </c>
      <c r="E336" s="386"/>
      <c r="F336" s="386"/>
      <c r="G336" s="384" t="s">
        <v>54</v>
      </c>
      <c r="H336" s="387" t="s">
        <v>54</v>
      </c>
      <c r="I336" s="388" t="s">
        <v>54</v>
      </c>
      <c r="J336" s="389" t="s">
        <v>44</v>
      </c>
      <c r="K336" s="387" t="s">
        <v>54</v>
      </c>
      <c r="L336" s="390" t="s">
        <v>54</v>
      </c>
      <c r="M336" s="383"/>
      <c r="N336" s="391" t="s">
        <v>54</v>
      </c>
      <c r="O336" s="392"/>
      <c r="P336" s="383"/>
      <c r="Q336" s="383"/>
      <c r="R336" s="393"/>
      <c r="S336" s="417">
        <f>IF(Table_1[[#This Row],[Kesto (min) /tapaaminen]]&lt;1,0,(Table_1[[#This Row],[Sisältöjen määrä 
]]*Table_1[[#This Row],[Kesto (min) /tapaaminen]]*Table_1[[#This Row],[Tapaamis-kerrat /osallistuja]]))</f>
        <v>0</v>
      </c>
      <c r="T336" s="394" t="str">
        <f>IF(Table_1[[#This Row],[SISÄLLÖN NIMI]]="","",IF(Table_1[[#This Row],[Toteutuminen]]="Ei osallistujia",0,IF(Table_1[[#This Row],[Toteutuminen]]="Peruttu",0,1)))</f>
        <v/>
      </c>
      <c r="U336" s="395"/>
      <c r="V336" s="385"/>
      <c r="W336" s="413">
        <f>Table_1[[#This Row],[Kävijämäärä a) lapset]]+Table_1[[#This Row],[Kävijämäärä b) aikuiset]]</f>
        <v>0</v>
      </c>
      <c r="X336" s="413">
        <f>IF(Table_1[[#This Row],[Kokonaiskävijämäärä]]&lt;1,0,Table_1[[#This Row],[Kävijämäärä a) lapset]]*Table_1[[#This Row],[Tapaamis-kerrat /osallistuja]])</f>
        <v>0</v>
      </c>
      <c r="Y336" s="413">
        <f>IF(Table_1[[#This Row],[Kokonaiskävijämäärä]]&lt;1,0,Table_1[[#This Row],[Kävijämäärä b) aikuiset]]*Table_1[[#This Row],[Tapaamis-kerrat /osallistuja]])</f>
        <v>0</v>
      </c>
      <c r="Z336" s="413">
        <f>IF(Table_1[[#This Row],[Kokonaiskävijämäärä]]&lt;1,0,Table_1[[#This Row],[Kokonaiskävijämäärä]]*Table_1[[#This Row],[Tapaamis-kerrat /osallistuja]])</f>
        <v>0</v>
      </c>
      <c r="AA336" s="390" t="s">
        <v>54</v>
      </c>
      <c r="AB336" s="396"/>
      <c r="AC336" s="397"/>
      <c r="AD336" s="398" t="s">
        <v>54</v>
      </c>
      <c r="AE336" s="399" t="s">
        <v>54</v>
      </c>
      <c r="AF336" s="400" t="s">
        <v>54</v>
      </c>
      <c r="AG336" s="400" t="s">
        <v>54</v>
      </c>
      <c r="AH336" s="401" t="s">
        <v>53</v>
      </c>
      <c r="AI336" s="402" t="s">
        <v>54</v>
      </c>
      <c r="AJ336" s="402" t="s">
        <v>54</v>
      </c>
      <c r="AK336" s="402" t="s">
        <v>54</v>
      </c>
      <c r="AL336" s="403" t="s">
        <v>54</v>
      </c>
      <c r="AM336" s="404" t="s">
        <v>54</v>
      </c>
    </row>
    <row r="337" spans="1:39" ht="15.75" customHeight="1" x14ac:dyDescent="0.3">
      <c r="A337" s="382"/>
      <c r="B337" s="383"/>
      <c r="C337" s="384" t="s">
        <v>40</v>
      </c>
      <c r="D337" s="385" t="str">
        <f>IF(Table_1[[#This Row],[SISÄLLÖN NIMI]]="","",1)</f>
        <v/>
      </c>
      <c r="E337" s="386"/>
      <c r="F337" s="386"/>
      <c r="G337" s="384" t="s">
        <v>54</v>
      </c>
      <c r="H337" s="387" t="s">
        <v>54</v>
      </c>
      <c r="I337" s="388" t="s">
        <v>54</v>
      </c>
      <c r="J337" s="389" t="s">
        <v>44</v>
      </c>
      <c r="K337" s="387" t="s">
        <v>54</v>
      </c>
      <c r="L337" s="390" t="s">
        <v>54</v>
      </c>
      <c r="M337" s="383"/>
      <c r="N337" s="391" t="s">
        <v>54</v>
      </c>
      <c r="O337" s="392"/>
      <c r="P337" s="383"/>
      <c r="Q337" s="383"/>
      <c r="R337" s="393"/>
      <c r="S337" s="417">
        <f>IF(Table_1[[#This Row],[Kesto (min) /tapaaminen]]&lt;1,0,(Table_1[[#This Row],[Sisältöjen määrä 
]]*Table_1[[#This Row],[Kesto (min) /tapaaminen]]*Table_1[[#This Row],[Tapaamis-kerrat /osallistuja]]))</f>
        <v>0</v>
      </c>
      <c r="T337" s="394" t="str">
        <f>IF(Table_1[[#This Row],[SISÄLLÖN NIMI]]="","",IF(Table_1[[#This Row],[Toteutuminen]]="Ei osallistujia",0,IF(Table_1[[#This Row],[Toteutuminen]]="Peruttu",0,1)))</f>
        <v/>
      </c>
      <c r="U337" s="395"/>
      <c r="V337" s="385"/>
      <c r="W337" s="413">
        <f>Table_1[[#This Row],[Kävijämäärä a) lapset]]+Table_1[[#This Row],[Kävijämäärä b) aikuiset]]</f>
        <v>0</v>
      </c>
      <c r="X337" s="413">
        <f>IF(Table_1[[#This Row],[Kokonaiskävijämäärä]]&lt;1,0,Table_1[[#This Row],[Kävijämäärä a) lapset]]*Table_1[[#This Row],[Tapaamis-kerrat /osallistuja]])</f>
        <v>0</v>
      </c>
      <c r="Y337" s="413">
        <f>IF(Table_1[[#This Row],[Kokonaiskävijämäärä]]&lt;1,0,Table_1[[#This Row],[Kävijämäärä b) aikuiset]]*Table_1[[#This Row],[Tapaamis-kerrat /osallistuja]])</f>
        <v>0</v>
      </c>
      <c r="Z337" s="413">
        <f>IF(Table_1[[#This Row],[Kokonaiskävijämäärä]]&lt;1,0,Table_1[[#This Row],[Kokonaiskävijämäärä]]*Table_1[[#This Row],[Tapaamis-kerrat /osallistuja]])</f>
        <v>0</v>
      </c>
      <c r="AA337" s="390" t="s">
        <v>54</v>
      </c>
      <c r="AB337" s="396"/>
      <c r="AC337" s="397"/>
      <c r="AD337" s="398" t="s">
        <v>54</v>
      </c>
      <c r="AE337" s="399" t="s">
        <v>54</v>
      </c>
      <c r="AF337" s="400" t="s">
        <v>54</v>
      </c>
      <c r="AG337" s="400" t="s">
        <v>54</v>
      </c>
      <c r="AH337" s="401" t="s">
        <v>53</v>
      </c>
      <c r="AI337" s="402" t="s">
        <v>54</v>
      </c>
      <c r="AJ337" s="402" t="s">
        <v>54</v>
      </c>
      <c r="AK337" s="402" t="s">
        <v>54</v>
      </c>
      <c r="AL337" s="403" t="s">
        <v>54</v>
      </c>
      <c r="AM337" s="404" t="s">
        <v>54</v>
      </c>
    </row>
    <row r="338" spans="1:39" ht="15.75" customHeight="1" x14ac:dyDescent="0.3">
      <c r="A338" s="382"/>
      <c r="B338" s="383"/>
      <c r="C338" s="384" t="s">
        <v>40</v>
      </c>
      <c r="D338" s="385" t="str">
        <f>IF(Table_1[[#This Row],[SISÄLLÖN NIMI]]="","",1)</f>
        <v/>
      </c>
      <c r="E338" s="386"/>
      <c r="F338" s="386"/>
      <c r="G338" s="384" t="s">
        <v>54</v>
      </c>
      <c r="H338" s="387" t="s">
        <v>54</v>
      </c>
      <c r="I338" s="388" t="s">
        <v>54</v>
      </c>
      <c r="J338" s="389" t="s">
        <v>44</v>
      </c>
      <c r="K338" s="387" t="s">
        <v>54</v>
      </c>
      <c r="L338" s="390" t="s">
        <v>54</v>
      </c>
      <c r="M338" s="383"/>
      <c r="N338" s="391" t="s">
        <v>54</v>
      </c>
      <c r="O338" s="392"/>
      <c r="P338" s="383"/>
      <c r="Q338" s="383"/>
      <c r="R338" s="393"/>
      <c r="S338" s="417">
        <f>IF(Table_1[[#This Row],[Kesto (min) /tapaaminen]]&lt;1,0,(Table_1[[#This Row],[Sisältöjen määrä 
]]*Table_1[[#This Row],[Kesto (min) /tapaaminen]]*Table_1[[#This Row],[Tapaamis-kerrat /osallistuja]]))</f>
        <v>0</v>
      </c>
      <c r="T338" s="394" t="str">
        <f>IF(Table_1[[#This Row],[SISÄLLÖN NIMI]]="","",IF(Table_1[[#This Row],[Toteutuminen]]="Ei osallistujia",0,IF(Table_1[[#This Row],[Toteutuminen]]="Peruttu",0,1)))</f>
        <v/>
      </c>
      <c r="U338" s="395"/>
      <c r="V338" s="385"/>
      <c r="W338" s="413">
        <f>Table_1[[#This Row],[Kävijämäärä a) lapset]]+Table_1[[#This Row],[Kävijämäärä b) aikuiset]]</f>
        <v>0</v>
      </c>
      <c r="X338" s="413">
        <f>IF(Table_1[[#This Row],[Kokonaiskävijämäärä]]&lt;1,0,Table_1[[#This Row],[Kävijämäärä a) lapset]]*Table_1[[#This Row],[Tapaamis-kerrat /osallistuja]])</f>
        <v>0</v>
      </c>
      <c r="Y338" s="413">
        <f>IF(Table_1[[#This Row],[Kokonaiskävijämäärä]]&lt;1,0,Table_1[[#This Row],[Kävijämäärä b) aikuiset]]*Table_1[[#This Row],[Tapaamis-kerrat /osallistuja]])</f>
        <v>0</v>
      </c>
      <c r="Z338" s="413">
        <f>IF(Table_1[[#This Row],[Kokonaiskävijämäärä]]&lt;1,0,Table_1[[#This Row],[Kokonaiskävijämäärä]]*Table_1[[#This Row],[Tapaamis-kerrat /osallistuja]])</f>
        <v>0</v>
      </c>
      <c r="AA338" s="390" t="s">
        <v>54</v>
      </c>
      <c r="AB338" s="396"/>
      <c r="AC338" s="397"/>
      <c r="AD338" s="398" t="s">
        <v>54</v>
      </c>
      <c r="AE338" s="399" t="s">
        <v>54</v>
      </c>
      <c r="AF338" s="400" t="s">
        <v>54</v>
      </c>
      <c r="AG338" s="400" t="s">
        <v>54</v>
      </c>
      <c r="AH338" s="401" t="s">
        <v>53</v>
      </c>
      <c r="AI338" s="402" t="s">
        <v>54</v>
      </c>
      <c r="AJ338" s="402" t="s">
        <v>54</v>
      </c>
      <c r="AK338" s="402" t="s">
        <v>54</v>
      </c>
      <c r="AL338" s="403" t="s">
        <v>54</v>
      </c>
      <c r="AM338" s="404" t="s">
        <v>54</v>
      </c>
    </row>
    <row r="339" spans="1:39" ht="15.75" customHeight="1" x14ac:dyDescent="0.3">
      <c r="A339" s="382"/>
      <c r="B339" s="383"/>
      <c r="C339" s="384" t="s">
        <v>40</v>
      </c>
      <c r="D339" s="385" t="str">
        <f>IF(Table_1[[#This Row],[SISÄLLÖN NIMI]]="","",1)</f>
        <v/>
      </c>
      <c r="E339" s="386"/>
      <c r="F339" s="386"/>
      <c r="G339" s="384" t="s">
        <v>54</v>
      </c>
      <c r="H339" s="387" t="s">
        <v>54</v>
      </c>
      <c r="I339" s="388" t="s">
        <v>54</v>
      </c>
      <c r="J339" s="389" t="s">
        <v>44</v>
      </c>
      <c r="K339" s="387" t="s">
        <v>54</v>
      </c>
      <c r="L339" s="390" t="s">
        <v>54</v>
      </c>
      <c r="M339" s="383"/>
      <c r="N339" s="391" t="s">
        <v>54</v>
      </c>
      <c r="O339" s="392"/>
      <c r="P339" s="383"/>
      <c r="Q339" s="383"/>
      <c r="R339" s="393"/>
      <c r="S339" s="417">
        <f>IF(Table_1[[#This Row],[Kesto (min) /tapaaminen]]&lt;1,0,(Table_1[[#This Row],[Sisältöjen määrä 
]]*Table_1[[#This Row],[Kesto (min) /tapaaminen]]*Table_1[[#This Row],[Tapaamis-kerrat /osallistuja]]))</f>
        <v>0</v>
      </c>
      <c r="T339" s="394" t="str">
        <f>IF(Table_1[[#This Row],[SISÄLLÖN NIMI]]="","",IF(Table_1[[#This Row],[Toteutuminen]]="Ei osallistujia",0,IF(Table_1[[#This Row],[Toteutuminen]]="Peruttu",0,1)))</f>
        <v/>
      </c>
      <c r="U339" s="395"/>
      <c r="V339" s="385"/>
      <c r="W339" s="413">
        <f>Table_1[[#This Row],[Kävijämäärä a) lapset]]+Table_1[[#This Row],[Kävijämäärä b) aikuiset]]</f>
        <v>0</v>
      </c>
      <c r="X339" s="413">
        <f>IF(Table_1[[#This Row],[Kokonaiskävijämäärä]]&lt;1,0,Table_1[[#This Row],[Kävijämäärä a) lapset]]*Table_1[[#This Row],[Tapaamis-kerrat /osallistuja]])</f>
        <v>0</v>
      </c>
      <c r="Y339" s="413">
        <f>IF(Table_1[[#This Row],[Kokonaiskävijämäärä]]&lt;1,0,Table_1[[#This Row],[Kävijämäärä b) aikuiset]]*Table_1[[#This Row],[Tapaamis-kerrat /osallistuja]])</f>
        <v>0</v>
      </c>
      <c r="Z339" s="413">
        <f>IF(Table_1[[#This Row],[Kokonaiskävijämäärä]]&lt;1,0,Table_1[[#This Row],[Kokonaiskävijämäärä]]*Table_1[[#This Row],[Tapaamis-kerrat /osallistuja]])</f>
        <v>0</v>
      </c>
      <c r="AA339" s="390" t="s">
        <v>54</v>
      </c>
      <c r="AB339" s="396"/>
      <c r="AC339" s="397"/>
      <c r="AD339" s="398" t="s">
        <v>54</v>
      </c>
      <c r="AE339" s="399" t="s">
        <v>54</v>
      </c>
      <c r="AF339" s="400" t="s">
        <v>54</v>
      </c>
      <c r="AG339" s="400" t="s">
        <v>54</v>
      </c>
      <c r="AH339" s="401" t="s">
        <v>53</v>
      </c>
      <c r="AI339" s="402" t="s">
        <v>54</v>
      </c>
      <c r="AJ339" s="402" t="s">
        <v>54</v>
      </c>
      <c r="AK339" s="402" t="s">
        <v>54</v>
      </c>
      <c r="AL339" s="403" t="s">
        <v>54</v>
      </c>
      <c r="AM339" s="404" t="s">
        <v>54</v>
      </c>
    </row>
    <row r="340" spans="1:39" ht="15.75" customHeight="1" x14ac:dyDescent="0.3">
      <c r="A340" s="382"/>
      <c r="B340" s="383"/>
      <c r="C340" s="384" t="s">
        <v>40</v>
      </c>
      <c r="D340" s="385" t="str">
        <f>IF(Table_1[[#This Row],[SISÄLLÖN NIMI]]="","",1)</f>
        <v/>
      </c>
      <c r="E340" s="386"/>
      <c r="F340" s="386"/>
      <c r="G340" s="384" t="s">
        <v>54</v>
      </c>
      <c r="H340" s="387" t="s">
        <v>54</v>
      </c>
      <c r="I340" s="388" t="s">
        <v>54</v>
      </c>
      <c r="J340" s="389" t="s">
        <v>44</v>
      </c>
      <c r="K340" s="387" t="s">
        <v>54</v>
      </c>
      <c r="L340" s="390" t="s">
        <v>54</v>
      </c>
      <c r="M340" s="383"/>
      <c r="N340" s="391" t="s">
        <v>54</v>
      </c>
      <c r="O340" s="392"/>
      <c r="P340" s="383"/>
      <c r="Q340" s="383"/>
      <c r="R340" s="393"/>
      <c r="S340" s="417">
        <f>IF(Table_1[[#This Row],[Kesto (min) /tapaaminen]]&lt;1,0,(Table_1[[#This Row],[Sisältöjen määrä 
]]*Table_1[[#This Row],[Kesto (min) /tapaaminen]]*Table_1[[#This Row],[Tapaamis-kerrat /osallistuja]]))</f>
        <v>0</v>
      </c>
      <c r="T340" s="394" t="str">
        <f>IF(Table_1[[#This Row],[SISÄLLÖN NIMI]]="","",IF(Table_1[[#This Row],[Toteutuminen]]="Ei osallistujia",0,IF(Table_1[[#This Row],[Toteutuminen]]="Peruttu",0,1)))</f>
        <v/>
      </c>
      <c r="U340" s="395"/>
      <c r="V340" s="385"/>
      <c r="W340" s="413">
        <f>Table_1[[#This Row],[Kävijämäärä a) lapset]]+Table_1[[#This Row],[Kävijämäärä b) aikuiset]]</f>
        <v>0</v>
      </c>
      <c r="X340" s="413">
        <f>IF(Table_1[[#This Row],[Kokonaiskävijämäärä]]&lt;1,0,Table_1[[#This Row],[Kävijämäärä a) lapset]]*Table_1[[#This Row],[Tapaamis-kerrat /osallistuja]])</f>
        <v>0</v>
      </c>
      <c r="Y340" s="413">
        <f>IF(Table_1[[#This Row],[Kokonaiskävijämäärä]]&lt;1,0,Table_1[[#This Row],[Kävijämäärä b) aikuiset]]*Table_1[[#This Row],[Tapaamis-kerrat /osallistuja]])</f>
        <v>0</v>
      </c>
      <c r="Z340" s="413">
        <f>IF(Table_1[[#This Row],[Kokonaiskävijämäärä]]&lt;1,0,Table_1[[#This Row],[Kokonaiskävijämäärä]]*Table_1[[#This Row],[Tapaamis-kerrat /osallistuja]])</f>
        <v>0</v>
      </c>
      <c r="AA340" s="390" t="s">
        <v>54</v>
      </c>
      <c r="AB340" s="396"/>
      <c r="AC340" s="397"/>
      <c r="AD340" s="398" t="s">
        <v>54</v>
      </c>
      <c r="AE340" s="399" t="s">
        <v>54</v>
      </c>
      <c r="AF340" s="400" t="s">
        <v>54</v>
      </c>
      <c r="AG340" s="400" t="s">
        <v>54</v>
      </c>
      <c r="AH340" s="401" t="s">
        <v>53</v>
      </c>
      <c r="AI340" s="402" t="s">
        <v>54</v>
      </c>
      <c r="AJ340" s="402" t="s">
        <v>54</v>
      </c>
      <c r="AK340" s="402" t="s">
        <v>54</v>
      </c>
      <c r="AL340" s="403" t="s">
        <v>54</v>
      </c>
      <c r="AM340" s="404" t="s">
        <v>54</v>
      </c>
    </row>
    <row r="341" spans="1:39" ht="15.75" customHeight="1" x14ac:dyDescent="0.3">
      <c r="A341" s="382"/>
      <c r="B341" s="383"/>
      <c r="C341" s="384" t="s">
        <v>40</v>
      </c>
      <c r="D341" s="385" t="str">
        <f>IF(Table_1[[#This Row],[SISÄLLÖN NIMI]]="","",1)</f>
        <v/>
      </c>
      <c r="E341" s="386"/>
      <c r="F341" s="386"/>
      <c r="G341" s="384" t="s">
        <v>54</v>
      </c>
      <c r="H341" s="387" t="s">
        <v>54</v>
      </c>
      <c r="I341" s="388" t="s">
        <v>54</v>
      </c>
      <c r="J341" s="389" t="s">
        <v>44</v>
      </c>
      <c r="K341" s="387" t="s">
        <v>54</v>
      </c>
      <c r="L341" s="390" t="s">
        <v>54</v>
      </c>
      <c r="M341" s="383"/>
      <c r="N341" s="391" t="s">
        <v>54</v>
      </c>
      <c r="O341" s="392"/>
      <c r="P341" s="383"/>
      <c r="Q341" s="383"/>
      <c r="R341" s="393"/>
      <c r="S341" s="417">
        <f>IF(Table_1[[#This Row],[Kesto (min) /tapaaminen]]&lt;1,0,(Table_1[[#This Row],[Sisältöjen määrä 
]]*Table_1[[#This Row],[Kesto (min) /tapaaminen]]*Table_1[[#This Row],[Tapaamis-kerrat /osallistuja]]))</f>
        <v>0</v>
      </c>
      <c r="T341" s="394" t="str">
        <f>IF(Table_1[[#This Row],[SISÄLLÖN NIMI]]="","",IF(Table_1[[#This Row],[Toteutuminen]]="Ei osallistujia",0,IF(Table_1[[#This Row],[Toteutuminen]]="Peruttu",0,1)))</f>
        <v/>
      </c>
      <c r="U341" s="395"/>
      <c r="V341" s="385"/>
      <c r="W341" s="413">
        <f>Table_1[[#This Row],[Kävijämäärä a) lapset]]+Table_1[[#This Row],[Kävijämäärä b) aikuiset]]</f>
        <v>0</v>
      </c>
      <c r="X341" s="413">
        <f>IF(Table_1[[#This Row],[Kokonaiskävijämäärä]]&lt;1,0,Table_1[[#This Row],[Kävijämäärä a) lapset]]*Table_1[[#This Row],[Tapaamis-kerrat /osallistuja]])</f>
        <v>0</v>
      </c>
      <c r="Y341" s="413">
        <f>IF(Table_1[[#This Row],[Kokonaiskävijämäärä]]&lt;1,0,Table_1[[#This Row],[Kävijämäärä b) aikuiset]]*Table_1[[#This Row],[Tapaamis-kerrat /osallistuja]])</f>
        <v>0</v>
      </c>
      <c r="Z341" s="413">
        <f>IF(Table_1[[#This Row],[Kokonaiskävijämäärä]]&lt;1,0,Table_1[[#This Row],[Kokonaiskävijämäärä]]*Table_1[[#This Row],[Tapaamis-kerrat /osallistuja]])</f>
        <v>0</v>
      </c>
      <c r="AA341" s="390" t="s">
        <v>54</v>
      </c>
      <c r="AB341" s="396"/>
      <c r="AC341" s="397"/>
      <c r="AD341" s="398" t="s">
        <v>54</v>
      </c>
      <c r="AE341" s="399" t="s">
        <v>54</v>
      </c>
      <c r="AF341" s="400" t="s">
        <v>54</v>
      </c>
      <c r="AG341" s="400" t="s">
        <v>54</v>
      </c>
      <c r="AH341" s="401" t="s">
        <v>53</v>
      </c>
      <c r="AI341" s="402" t="s">
        <v>54</v>
      </c>
      <c r="AJ341" s="402" t="s">
        <v>54</v>
      </c>
      <c r="AK341" s="402" t="s">
        <v>54</v>
      </c>
      <c r="AL341" s="403" t="s">
        <v>54</v>
      </c>
      <c r="AM341" s="404" t="s">
        <v>54</v>
      </c>
    </row>
    <row r="342" spans="1:39" ht="15.75" customHeight="1" x14ac:dyDescent="0.3">
      <c r="A342" s="382"/>
      <c r="B342" s="383"/>
      <c r="C342" s="384" t="s">
        <v>40</v>
      </c>
      <c r="D342" s="385" t="str">
        <f>IF(Table_1[[#This Row],[SISÄLLÖN NIMI]]="","",1)</f>
        <v/>
      </c>
      <c r="E342" s="386"/>
      <c r="F342" s="386"/>
      <c r="G342" s="384" t="s">
        <v>54</v>
      </c>
      <c r="H342" s="387" t="s">
        <v>54</v>
      </c>
      <c r="I342" s="388" t="s">
        <v>54</v>
      </c>
      <c r="J342" s="389" t="s">
        <v>44</v>
      </c>
      <c r="K342" s="387" t="s">
        <v>54</v>
      </c>
      <c r="L342" s="390" t="s">
        <v>54</v>
      </c>
      <c r="M342" s="383"/>
      <c r="N342" s="391" t="s">
        <v>54</v>
      </c>
      <c r="O342" s="392"/>
      <c r="P342" s="383"/>
      <c r="Q342" s="383"/>
      <c r="R342" s="393"/>
      <c r="S342" s="417">
        <f>IF(Table_1[[#This Row],[Kesto (min) /tapaaminen]]&lt;1,0,(Table_1[[#This Row],[Sisältöjen määrä 
]]*Table_1[[#This Row],[Kesto (min) /tapaaminen]]*Table_1[[#This Row],[Tapaamis-kerrat /osallistuja]]))</f>
        <v>0</v>
      </c>
      <c r="T342" s="394" t="str">
        <f>IF(Table_1[[#This Row],[SISÄLLÖN NIMI]]="","",IF(Table_1[[#This Row],[Toteutuminen]]="Ei osallistujia",0,IF(Table_1[[#This Row],[Toteutuminen]]="Peruttu",0,1)))</f>
        <v/>
      </c>
      <c r="U342" s="395"/>
      <c r="V342" s="385"/>
      <c r="W342" s="413">
        <f>Table_1[[#This Row],[Kävijämäärä a) lapset]]+Table_1[[#This Row],[Kävijämäärä b) aikuiset]]</f>
        <v>0</v>
      </c>
      <c r="X342" s="413">
        <f>IF(Table_1[[#This Row],[Kokonaiskävijämäärä]]&lt;1,0,Table_1[[#This Row],[Kävijämäärä a) lapset]]*Table_1[[#This Row],[Tapaamis-kerrat /osallistuja]])</f>
        <v>0</v>
      </c>
      <c r="Y342" s="413">
        <f>IF(Table_1[[#This Row],[Kokonaiskävijämäärä]]&lt;1,0,Table_1[[#This Row],[Kävijämäärä b) aikuiset]]*Table_1[[#This Row],[Tapaamis-kerrat /osallistuja]])</f>
        <v>0</v>
      </c>
      <c r="Z342" s="413">
        <f>IF(Table_1[[#This Row],[Kokonaiskävijämäärä]]&lt;1,0,Table_1[[#This Row],[Kokonaiskävijämäärä]]*Table_1[[#This Row],[Tapaamis-kerrat /osallistuja]])</f>
        <v>0</v>
      </c>
      <c r="AA342" s="390" t="s">
        <v>54</v>
      </c>
      <c r="AB342" s="396"/>
      <c r="AC342" s="397"/>
      <c r="AD342" s="398" t="s">
        <v>54</v>
      </c>
      <c r="AE342" s="399" t="s">
        <v>54</v>
      </c>
      <c r="AF342" s="400" t="s">
        <v>54</v>
      </c>
      <c r="AG342" s="400" t="s">
        <v>54</v>
      </c>
      <c r="AH342" s="401" t="s">
        <v>53</v>
      </c>
      <c r="AI342" s="402" t="s">
        <v>54</v>
      </c>
      <c r="AJ342" s="402" t="s">
        <v>54</v>
      </c>
      <c r="AK342" s="402" t="s">
        <v>54</v>
      </c>
      <c r="AL342" s="403" t="s">
        <v>54</v>
      </c>
      <c r="AM342" s="404" t="s">
        <v>54</v>
      </c>
    </row>
    <row r="343" spans="1:39" ht="15.75" customHeight="1" x14ac:dyDescent="0.3">
      <c r="A343" s="382"/>
      <c r="B343" s="383"/>
      <c r="C343" s="384" t="s">
        <v>40</v>
      </c>
      <c r="D343" s="385" t="str">
        <f>IF(Table_1[[#This Row],[SISÄLLÖN NIMI]]="","",1)</f>
        <v/>
      </c>
      <c r="E343" s="386"/>
      <c r="F343" s="386"/>
      <c r="G343" s="384" t="s">
        <v>54</v>
      </c>
      <c r="H343" s="387" t="s">
        <v>54</v>
      </c>
      <c r="I343" s="388" t="s">
        <v>54</v>
      </c>
      <c r="J343" s="389" t="s">
        <v>44</v>
      </c>
      <c r="K343" s="387" t="s">
        <v>54</v>
      </c>
      <c r="L343" s="390" t="s">
        <v>54</v>
      </c>
      <c r="M343" s="383"/>
      <c r="N343" s="391" t="s">
        <v>54</v>
      </c>
      <c r="O343" s="392"/>
      <c r="P343" s="383"/>
      <c r="Q343" s="383"/>
      <c r="R343" s="393"/>
      <c r="S343" s="417">
        <f>IF(Table_1[[#This Row],[Kesto (min) /tapaaminen]]&lt;1,0,(Table_1[[#This Row],[Sisältöjen määrä 
]]*Table_1[[#This Row],[Kesto (min) /tapaaminen]]*Table_1[[#This Row],[Tapaamis-kerrat /osallistuja]]))</f>
        <v>0</v>
      </c>
      <c r="T343" s="394" t="str">
        <f>IF(Table_1[[#This Row],[SISÄLLÖN NIMI]]="","",IF(Table_1[[#This Row],[Toteutuminen]]="Ei osallistujia",0,IF(Table_1[[#This Row],[Toteutuminen]]="Peruttu",0,1)))</f>
        <v/>
      </c>
      <c r="U343" s="395"/>
      <c r="V343" s="385"/>
      <c r="W343" s="413">
        <f>Table_1[[#This Row],[Kävijämäärä a) lapset]]+Table_1[[#This Row],[Kävijämäärä b) aikuiset]]</f>
        <v>0</v>
      </c>
      <c r="X343" s="413">
        <f>IF(Table_1[[#This Row],[Kokonaiskävijämäärä]]&lt;1,0,Table_1[[#This Row],[Kävijämäärä a) lapset]]*Table_1[[#This Row],[Tapaamis-kerrat /osallistuja]])</f>
        <v>0</v>
      </c>
      <c r="Y343" s="413">
        <f>IF(Table_1[[#This Row],[Kokonaiskävijämäärä]]&lt;1,0,Table_1[[#This Row],[Kävijämäärä b) aikuiset]]*Table_1[[#This Row],[Tapaamis-kerrat /osallistuja]])</f>
        <v>0</v>
      </c>
      <c r="Z343" s="413">
        <f>IF(Table_1[[#This Row],[Kokonaiskävijämäärä]]&lt;1,0,Table_1[[#This Row],[Kokonaiskävijämäärä]]*Table_1[[#This Row],[Tapaamis-kerrat /osallistuja]])</f>
        <v>0</v>
      </c>
      <c r="AA343" s="390" t="s">
        <v>54</v>
      </c>
      <c r="AB343" s="396"/>
      <c r="AC343" s="397"/>
      <c r="AD343" s="398" t="s">
        <v>54</v>
      </c>
      <c r="AE343" s="399" t="s">
        <v>54</v>
      </c>
      <c r="AF343" s="400" t="s">
        <v>54</v>
      </c>
      <c r="AG343" s="400" t="s">
        <v>54</v>
      </c>
      <c r="AH343" s="401" t="s">
        <v>53</v>
      </c>
      <c r="AI343" s="402" t="s">
        <v>54</v>
      </c>
      <c r="AJ343" s="402" t="s">
        <v>54</v>
      </c>
      <c r="AK343" s="402" t="s">
        <v>54</v>
      </c>
      <c r="AL343" s="403" t="s">
        <v>54</v>
      </c>
      <c r="AM343" s="404" t="s">
        <v>54</v>
      </c>
    </row>
    <row r="344" spans="1:39" ht="15.75" customHeight="1" x14ac:dyDescent="0.3">
      <c r="A344" s="382"/>
      <c r="B344" s="383"/>
      <c r="C344" s="384" t="s">
        <v>40</v>
      </c>
      <c r="D344" s="385" t="str">
        <f>IF(Table_1[[#This Row],[SISÄLLÖN NIMI]]="","",1)</f>
        <v/>
      </c>
      <c r="E344" s="386"/>
      <c r="F344" s="386"/>
      <c r="G344" s="384" t="s">
        <v>54</v>
      </c>
      <c r="H344" s="387" t="s">
        <v>54</v>
      </c>
      <c r="I344" s="388" t="s">
        <v>54</v>
      </c>
      <c r="J344" s="389" t="s">
        <v>44</v>
      </c>
      <c r="K344" s="387" t="s">
        <v>54</v>
      </c>
      <c r="L344" s="390" t="s">
        <v>54</v>
      </c>
      <c r="M344" s="383"/>
      <c r="N344" s="391" t="s">
        <v>54</v>
      </c>
      <c r="O344" s="392"/>
      <c r="P344" s="383"/>
      <c r="Q344" s="383"/>
      <c r="R344" s="393"/>
      <c r="S344" s="417">
        <f>IF(Table_1[[#This Row],[Kesto (min) /tapaaminen]]&lt;1,0,(Table_1[[#This Row],[Sisältöjen määrä 
]]*Table_1[[#This Row],[Kesto (min) /tapaaminen]]*Table_1[[#This Row],[Tapaamis-kerrat /osallistuja]]))</f>
        <v>0</v>
      </c>
      <c r="T344" s="394" t="str">
        <f>IF(Table_1[[#This Row],[SISÄLLÖN NIMI]]="","",IF(Table_1[[#This Row],[Toteutuminen]]="Ei osallistujia",0,IF(Table_1[[#This Row],[Toteutuminen]]="Peruttu",0,1)))</f>
        <v/>
      </c>
      <c r="U344" s="395"/>
      <c r="V344" s="385"/>
      <c r="W344" s="413">
        <f>Table_1[[#This Row],[Kävijämäärä a) lapset]]+Table_1[[#This Row],[Kävijämäärä b) aikuiset]]</f>
        <v>0</v>
      </c>
      <c r="X344" s="413">
        <f>IF(Table_1[[#This Row],[Kokonaiskävijämäärä]]&lt;1,0,Table_1[[#This Row],[Kävijämäärä a) lapset]]*Table_1[[#This Row],[Tapaamis-kerrat /osallistuja]])</f>
        <v>0</v>
      </c>
      <c r="Y344" s="413">
        <f>IF(Table_1[[#This Row],[Kokonaiskävijämäärä]]&lt;1,0,Table_1[[#This Row],[Kävijämäärä b) aikuiset]]*Table_1[[#This Row],[Tapaamis-kerrat /osallistuja]])</f>
        <v>0</v>
      </c>
      <c r="Z344" s="413">
        <f>IF(Table_1[[#This Row],[Kokonaiskävijämäärä]]&lt;1,0,Table_1[[#This Row],[Kokonaiskävijämäärä]]*Table_1[[#This Row],[Tapaamis-kerrat /osallistuja]])</f>
        <v>0</v>
      </c>
      <c r="AA344" s="390" t="s">
        <v>54</v>
      </c>
      <c r="AB344" s="396"/>
      <c r="AC344" s="397"/>
      <c r="AD344" s="398" t="s">
        <v>54</v>
      </c>
      <c r="AE344" s="399" t="s">
        <v>54</v>
      </c>
      <c r="AF344" s="400" t="s">
        <v>54</v>
      </c>
      <c r="AG344" s="400" t="s">
        <v>54</v>
      </c>
      <c r="AH344" s="401" t="s">
        <v>53</v>
      </c>
      <c r="AI344" s="402" t="s">
        <v>54</v>
      </c>
      <c r="AJ344" s="402" t="s">
        <v>54</v>
      </c>
      <c r="AK344" s="402" t="s">
        <v>54</v>
      </c>
      <c r="AL344" s="403" t="s">
        <v>54</v>
      </c>
      <c r="AM344" s="404" t="s">
        <v>54</v>
      </c>
    </row>
    <row r="345" spans="1:39" ht="15.75" customHeight="1" x14ac:dyDescent="0.3">
      <c r="A345" s="382"/>
      <c r="B345" s="383"/>
      <c r="C345" s="384" t="s">
        <v>40</v>
      </c>
      <c r="D345" s="385" t="str">
        <f>IF(Table_1[[#This Row],[SISÄLLÖN NIMI]]="","",1)</f>
        <v/>
      </c>
      <c r="E345" s="386"/>
      <c r="F345" s="386"/>
      <c r="G345" s="384" t="s">
        <v>54</v>
      </c>
      <c r="H345" s="387" t="s">
        <v>54</v>
      </c>
      <c r="I345" s="388" t="s">
        <v>54</v>
      </c>
      <c r="J345" s="389" t="s">
        <v>44</v>
      </c>
      <c r="K345" s="387" t="s">
        <v>54</v>
      </c>
      <c r="L345" s="390" t="s">
        <v>54</v>
      </c>
      <c r="M345" s="383"/>
      <c r="N345" s="391" t="s">
        <v>54</v>
      </c>
      <c r="O345" s="392"/>
      <c r="P345" s="383"/>
      <c r="Q345" s="383"/>
      <c r="R345" s="393"/>
      <c r="S345" s="417">
        <f>IF(Table_1[[#This Row],[Kesto (min) /tapaaminen]]&lt;1,0,(Table_1[[#This Row],[Sisältöjen määrä 
]]*Table_1[[#This Row],[Kesto (min) /tapaaminen]]*Table_1[[#This Row],[Tapaamis-kerrat /osallistuja]]))</f>
        <v>0</v>
      </c>
      <c r="T345" s="394" t="str">
        <f>IF(Table_1[[#This Row],[SISÄLLÖN NIMI]]="","",IF(Table_1[[#This Row],[Toteutuminen]]="Ei osallistujia",0,IF(Table_1[[#This Row],[Toteutuminen]]="Peruttu",0,1)))</f>
        <v/>
      </c>
      <c r="U345" s="395"/>
      <c r="V345" s="385"/>
      <c r="W345" s="413">
        <f>Table_1[[#This Row],[Kävijämäärä a) lapset]]+Table_1[[#This Row],[Kävijämäärä b) aikuiset]]</f>
        <v>0</v>
      </c>
      <c r="X345" s="413">
        <f>IF(Table_1[[#This Row],[Kokonaiskävijämäärä]]&lt;1,0,Table_1[[#This Row],[Kävijämäärä a) lapset]]*Table_1[[#This Row],[Tapaamis-kerrat /osallistuja]])</f>
        <v>0</v>
      </c>
      <c r="Y345" s="413">
        <f>IF(Table_1[[#This Row],[Kokonaiskävijämäärä]]&lt;1,0,Table_1[[#This Row],[Kävijämäärä b) aikuiset]]*Table_1[[#This Row],[Tapaamis-kerrat /osallistuja]])</f>
        <v>0</v>
      </c>
      <c r="Z345" s="413">
        <f>IF(Table_1[[#This Row],[Kokonaiskävijämäärä]]&lt;1,0,Table_1[[#This Row],[Kokonaiskävijämäärä]]*Table_1[[#This Row],[Tapaamis-kerrat /osallistuja]])</f>
        <v>0</v>
      </c>
      <c r="AA345" s="390" t="s">
        <v>54</v>
      </c>
      <c r="AB345" s="396"/>
      <c r="AC345" s="397"/>
      <c r="AD345" s="398" t="s">
        <v>54</v>
      </c>
      <c r="AE345" s="399" t="s">
        <v>54</v>
      </c>
      <c r="AF345" s="400" t="s">
        <v>54</v>
      </c>
      <c r="AG345" s="400" t="s">
        <v>54</v>
      </c>
      <c r="AH345" s="401" t="s">
        <v>53</v>
      </c>
      <c r="AI345" s="402" t="s">
        <v>54</v>
      </c>
      <c r="AJ345" s="402" t="s">
        <v>54</v>
      </c>
      <c r="AK345" s="402" t="s">
        <v>54</v>
      </c>
      <c r="AL345" s="403" t="s">
        <v>54</v>
      </c>
      <c r="AM345" s="404" t="s">
        <v>54</v>
      </c>
    </row>
    <row r="346" spans="1:39" ht="15.75" customHeight="1" x14ac:dyDescent="0.3">
      <c r="A346" s="382"/>
      <c r="B346" s="383"/>
      <c r="C346" s="384" t="s">
        <v>40</v>
      </c>
      <c r="D346" s="385" t="str">
        <f>IF(Table_1[[#This Row],[SISÄLLÖN NIMI]]="","",1)</f>
        <v/>
      </c>
      <c r="E346" s="386"/>
      <c r="F346" s="386"/>
      <c r="G346" s="384" t="s">
        <v>54</v>
      </c>
      <c r="H346" s="387" t="s">
        <v>54</v>
      </c>
      <c r="I346" s="388" t="s">
        <v>54</v>
      </c>
      <c r="J346" s="389" t="s">
        <v>44</v>
      </c>
      <c r="K346" s="387" t="s">
        <v>54</v>
      </c>
      <c r="L346" s="390" t="s">
        <v>54</v>
      </c>
      <c r="M346" s="383"/>
      <c r="N346" s="391" t="s">
        <v>54</v>
      </c>
      <c r="O346" s="392"/>
      <c r="P346" s="383"/>
      <c r="Q346" s="383"/>
      <c r="R346" s="393"/>
      <c r="S346" s="417">
        <f>IF(Table_1[[#This Row],[Kesto (min) /tapaaminen]]&lt;1,0,(Table_1[[#This Row],[Sisältöjen määrä 
]]*Table_1[[#This Row],[Kesto (min) /tapaaminen]]*Table_1[[#This Row],[Tapaamis-kerrat /osallistuja]]))</f>
        <v>0</v>
      </c>
      <c r="T346" s="394" t="str">
        <f>IF(Table_1[[#This Row],[SISÄLLÖN NIMI]]="","",IF(Table_1[[#This Row],[Toteutuminen]]="Ei osallistujia",0,IF(Table_1[[#This Row],[Toteutuminen]]="Peruttu",0,1)))</f>
        <v/>
      </c>
      <c r="U346" s="395"/>
      <c r="V346" s="385"/>
      <c r="W346" s="413">
        <f>Table_1[[#This Row],[Kävijämäärä a) lapset]]+Table_1[[#This Row],[Kävijämäärä b) aikuiset]]</f>
        <v>0</v>
      </c>
      <c r="X346" s="413">
        <f>IF(Table_1[[#This Row],[Kokonaiskävijämäärä]]&lt;1,0,Table_1[[#This Row],[Kävijämäärä a) lapset]]*Table_1[[#This Row],[Tapaamis-kerrat /osallistuja]])</f>
        <v>0</v>
      </c>
      <c r="Y346" s="413">
        <f>IF(Table_1[[#This Row],[Kokonaiskävijämäärä]]&lt;1,0,Table_1[[#This Row],[Kävijämäärä b) aikuiset]]*Table_1[[#This Row],[Tapaamis-kerrat /osallistuja]])</f>
        <v>0</v>
      </c>
      <c r="Z346" s="413">
        <f>IF(Table_1[[#This Row],[Kokonaiskävijämäärä]]&lt;1,0,Table_1[[#This Row],[Kokonaiskävijämäärä]]*Table_1[[#This Row],[Tapaamis-kerrat /osallistuja]])</f>
        <v>0</v>
      </c>
      <c r="AA346" s="390" t="s">
        <v>54</v>
      </c>
      <c r="AB346" s="396"/>
      <c r="AC346" s="397"/>
      <c r="AD346" s="398" t="s">
        <v>54</v>
      </c>
      <c r="AE346" s="399" t="s">
        <v>54</v>
      </c>
      <c r="AF346" s="400" t="s">
        <v>54</v>
      </c>
      <c r="AG346" s="400" t="s">
        <v>54</v>
      </c>
      <c r="AH346" s="401" t="s">
        <v>53</v>
      </c>
      <c r="AI346" s="402" t="s">
        <v>54</v>
      </c>
      <c r="AJ346" s="402" t="s">
        <v>54</v>
      </c>
      <c r="AK346" s="402" t="s">
        <v>54</v>
      </c>
      <c r="AL346" s="403" t="s">
        <v>54</v>
      </c>
      <c r="AM346" s="404" t="s">
        <v>54</v>
      </c>
    </row>
    <row r="347" spans="1:39" ht="15.75" customHeight="1" x14ac:dyDescent="0.3">
      <c r="A347" s="382"/>
      <c r="B347" s="383"/>
      <c r="C347" s="384" t="s">
        <v>40</v>
      </c>
      <c r="D347" s="385" t="str">
        <f>IF(Table_1[[#This Row],[SISÄLLÖN NIMI]]="","",1)</f>
        <v/>
      </c>
      <c r="E347" s="386"/>
      <c r="F347" s="386"/>
      <c r="G347" s="384" t="s">
        <v>54</v>
      </c>
      <c r="H347" s="387" t="s">
        <v>54</v>
      </c>
      <c r="I347" s="388" t="s">
        <v>54</v>
      </c>
      <c r="J347" s="389" t="s">
        <v>44</v>
      </c>
      <c r="K347" s="387" t="s">
        <v>54</v>
      </c>
      <c r="L347" s="390" t="s">
        <v>54</v>
      </c>
      <c r="M347" s="383"/>
      <c r="N347" s="391" t="s">
        <v>54</v>
      </c>
      <c r="O347" s="392"/>
      <c r="P347" s="383"/>
      <c r="Q347" s="383"/>
      <c r="R347" s="393"/>
      <c r="S347" s="417">
        <f>IF(Table_1[[#This Row],[Kesto (min) /tapaaminen]]&lt;1,0,(Table_1[[#This Row],[Sisältöjen määrä 
]]*Table_1[[#This Row],[Kesto (min) /tapaaminen]]*Table_1[[#This Row],[Tapaamis-kerrat /osallistuja]]))</f>
        <v>0</v>
      </c>
      <c r="T347" s="394" t="str">
        <f>IF(Table_1[[#This Row],[SISÄLLÖN NIMI]]="","",IF(Table_1[[#This Row],[Toteutuminen]]="Ei osallistujia",0,IF(Table_1[[#This Row],[Toteutuminen]]="Peruttu",0,1)))</f>
        <v/>
      </c>
      <c r="U347" s="395"/>
      <c r="V347" s="385"/>
      <c r="W347" s="413">
        <f>Table_1[[#This Row],[Kävijämäärä a) lapset]]+Table_1[[#This Row],[Kävijämäärä b) aikuiset]]</f>
        <v>0</v>
      </c>
      <c r="X347" s="413">
        <f>IF(Table_1[[#This Row],[Kokonaiskävijämäärä]]&lt;1,0,Table_1[[#This Row],[Kävijämäärä a) lapset]]*Table_1[[#This Row],[Tapaamis-kerrat /osallistuja]])</f>
        <v>0</v>
      </c>
      <c r="Y347" s="413">
        <f>IF(Table_1[[#This Row],[Kokonaiskävijämäärä]]&lt;1,0,Table_1[[#This Row],[Kävijämäärä b) aikuiset]]*Table_1[[#This Row],[Tapaamis-kerrat /osallistuja]])</f>
        <v>0</v>
      </c>
      <c r="Z347" s="413">
        <f>IF(Table_1[[#This Row],[Kokonaiskävijämäärä]]&lt;1,0,Table_1[[#This Row],[Kokonaiskävijämäärä]]*Table_1[[#This Row],[Tapaamis-kerrat /osallistuja]])</f>
        <v>0</v>
      </c>
      <c r="AA347" s="390" t="s">
        <v>54</v>
      </c>
      <c r="AB347" s="396"/>
      <c r="AC347" s="397"/>
      <c r="AD347" s="398" t="s">
        <v>54</v>
      </c>
      <c r="AE347" s="399" t="s">
        <v>54</v>
      </c>
      <c r="AF347" s="400" t="s">
        <v>54</v>
      </c>
      <c r="AG347" s="400" t="s">
        <v>54</v>
      </c>
      <c r="AH347" s="401" t="s">
        <v>53</v>
      </c>
      <c r="AI347" s="402" t="s">
        <v>54</v>
      </c>
      <c r="AJ347" s="402" t="s">
        <v>54</v>
      </c>
      <c r="AK347" s="402" t="s">
        <v>54</v>
      </c>
      <c r="AL347" s="403" t="s">
        <v>54</v>
      </c>
      <c r="AM347" s="404" t="s">
        <v>54</v>
      </c>
    </row>
    <row r="348" spans="1:39" ht="15.75" customHeight="1" x14ac:dyDescent="0.3">
      <c r="A348" s="382"/>
      <c r="B348" s="383"/>
      <c r="C348" s="384" t="s">
        <v>40</v>
      </c>
      <c r="D348" s="385" t="str">
        <f>IF(Table_1[[#This Row],[SISÄLLÖN NIMI]]="","",1)</f>
        <v/>
      </c>
      <c r="E348" s="386"/>
      <c r="F348" s="386"/>
      <c r="G348" s="384" t="s">
        <v>54</v>
      </c>
      <c r="H348" s="387" t="s">
        <v>54</v>
      </c>
      <c r="I348" s="388" t="s">
        <v>54</v>
      </c>
      <c r="J348" s="389" t="s">
        <v>44</v>
      </c>
      <c r="K348" s="387" t="s">
        <v>54</v>
      </c>
      <c r="L348" s="390" t="s">
        <v>54</v>
      </c>
      <c r="M348" s="383"/>
      <c r="N348" s="391" t="s">
        <v>54</v>
      </c>
      <c r="O348" s="392"/>
      <c r="P348" s="383"/>
      <c r="Q348" s="383"/>
      <c r="R348" s="393"/>
      <c r="S348" s="417">
        <f>IF(Table_1[[#This Row],[Kesto (min) /tapaaminen]]&lt;1,0,(Table_1[[#This Row],[Sisältöjen määrä 
]]*Table_1[[#This Row],[Kesto (min) /tapaaminen]]*Table_1[[#This Row],[Tapaamis-kerrat /osallistuja]]))</f>
        <v>0</v>
      </c>
      <c r="T348" s="394" t="str">
        <f>IF(Table_1[[#This Row],[SISÄLLÖN NIMI]]="","",IF(Table_1[[#This Row],[Toteutuminen]]="Ei osallistujia",0,IF(Table_1[[#This Row],[Toteutuminen]]="Peruttu",0,1)))</f>
        <v/>
      </c>
      <c r="U348" s="395"/>
      <c r="V348" s="385"/>
      <c r="W348" s="413">
        <f>Table_1[[#This Row],[Kävijämäärä a) lapset]]+Table_1[[#This Row],[Kävijämäärä b) aikuiset]]</f>
        <v>0</v>
      </c>
      <c r="X348" s="413">
        <f>IF(Table_1[[#This Row],[Kokonaiskävijämäärä]]&lt;1,0,Table_1[[#This Row],[Kävijämäärä a) lapset]]*Table_1[[#This Row],[Tapaamis-kerrat /osallistuja]])</f>
        <v>0</v>
      </c>
      <c r="Y348" s="413">
        <f>IF(Table_1[[#This Row],[Kokonaiskävijämäärä]]&lt;1,0,Table_1[[#This Row],[Kävijämäärä b) aikuiset]]*Table_1[[#This Row],[Tapaamis-kerrat /osallistuja]])</f>
        <v>0</v>
      </c>
      <c r="Z348" s="413">
        <f>IF(Table_1[[#This Row],[Kokonaiskävijämäärä]]&lt;1,0,Table_1[[#This Row],[Kokonaiskävijämäärä]]*Table_1[[#This Row],[Tapaamis-kerrat /osallistuja]])</f>
        <v>0</v>
      </c>
      <c r="AA348" s="390" t="s">
        <v>54</v>
      </c>
      <c r="AB348" s="396"/>
      <c r="AC348" s="397"/>
      <c r="AD348" s="398" t="s">
        <v>54</v>
      </c>
      <c r="AE348" s="399" t="s">
        <v>54</v>
      </c>
      <c r="AF348" s="400" t="s">
        <v>54</v>
      </c>
      <c r="AG348" s="400" t="s">
        <v>54</v>
      </c>
      <c r="AH348" s="401" t="s">
        <v>53</v>
      </c>
      <c r="AI348" s="402" t="s">
        <v>54</v>
      </c>
      <c r="AJ348" s="402" t="s">
        <v>54</v>
      </c>
      <c r="AK348" s="402" t="s">
        <v>54</v>
      </c>
      <c r="AL348" s="403" t="s">
        <v>54</v>
      </c>
      <c r="AM348" s="404" t="s">
        <v>54</v>
      </c>
    </row>
    <row r="349" spans="1:39" ht="15.75" customHeight="1" x14ac:dyDescent="0.3">
      <c r="A349" s="382"/>
      <c r="B349" s="383"/>
      <c r="C349" s="384" t="s">
        <v>40</v>
      </c>
      <c r="D349" s="385" t="str">
        <f>IF(Table_1[[#This Row],[SISÄLLÖN NIMI]]="","",1)</f>
        <v/>
      </c>
      <c r="E349" s="386"/>
      <c r="F349" s="386"/>
      <c r="G349" s="384" t="s">
        <v>54</v>
      </c>
      <c r="H349" s="387" t="s">
        <v>54</v>
      </c>
      <c r="I349" s="388" t="s">
        <v>54</v>
      </c>
      <c r="J349" s="389" t="s">
        <v>44</v>
      </c>
      <c r="K349" s="387" t="s">
        <v>54</v>
      </c>
      <c r="L349" s="390" t="s">
        <v>54</v>
      </c>
      <c r="M349" s="383"/>
      <c r="N349" s="391" t="s">
        <v>54</v>
      </c>
      <c r="O349" s="392"/>
      <c r="P349" s="383"/>
      <c r="Q349" s="383"/>
      <c r="R349" s="393"/>
      <c r="S349" s="417">
        <f>IF(Table_1[[#This Row],[Kesto (min) /tapaaminen]]&lt;1,0,(Table_1[[#This Row],[Sisältöjen määrä 
]]*Table_1[[#This Row],[Kesto (min) /tapaaminen]]*Table_1[[#This Row],[Tapaamis-kerrat /osallistuja]]))</f>
        <v>0</v>
      </c>
      <c r="T349" s="394" t="str">
        <f>IF(Table_1[[#This Row],[SISÄLLÖN NIMI]]="","",IF(Table_1[[#This Row],[Toteutuminen]]="Ei osallistujia",0,IF(Table_1[[#This Row],[Toteutuminen]]="Peruttu",0,1)))</f>
        <v/>
      </c>
      <c r="U349" s="395"/>
      <c r="V349" s="385"/>
      <c r="W349" s="413">
        <f>Table_1[[#This Row],[Kävijämäärä a) lapset]]+Table_1[[#This Row],[Kävijämäärä b) aikuiset]]</f>
        <v>0</v>
      </c>
      <c r="X349" s="413">
        <f>IF(Table_1[[#This Row],[Kokonaiskävijämäärä]]&lt;1,0,Table_1[[#This Row],[Kävijämäärä a) lapset]]*Table_1[[#This Row],[Tapaamis-kerrat /osallistuja]])</f>
        <v>0</v>
      </c>
      <c r="Y349" s="413">
        <f>IF(Table_1[[#This Row],[Kokonaiskävijämäärä]]&lt;1,0,Table_1[[#This Row],[Kävijämäärä b) aikuiset]]*Table_1[[#This Row],[Tapaamis-kerrat /osallistuja]])</f>
        <v>0</v>
      </c>
      <c r="Z349" s="413">
        <f>IF(Table_1[[#This Row],[Kokonaiskävijämäärä]]&lt;1,0,Table_1[[#This Row],[Kokonaiskävijämäärä]]*Table_1[[#This Row],[Tapaamis-kerrat /osallistuja]])</f>
        <v>0</v>
      </c>
      <c r="AA349" s="390" t="s">
        <v>54</v>
      </c>
      <c r="AB349" s="396"/>
      <c r="AC349" s="397"/>
      <c r="AD349" s="398" t="s">
        <v>54</v>
      </c>
      <c r="AE349" s="399" t="s">
        <v>54</v>
      </c>
      <c r="AF349" s="400" t="s">
        <v>54</v>
      </c>
      <c r="AG349" s="400" t="s">
        <v>54</v>
      </c>
      <c r="AH349" s="401" t="s">
        <v>53</v>
      </c>
      <c r="AI349" s="402" t="s">
        <v>54</v>
      </c>
      <c r="AJ349" s="402" t="s">
        <v>54</v>
      </c>
      <c r="AK349" s="402" t="s">
        <v>54</v>
      </c>
      <c r="AL349" s="403" t="s">
        <v>54</v>
      </c>
      <c r="AM349" s="404" t="s">
        <v>54</v>
      </c>
    </row>
    <row r="350" spans="1:39" ht="15.75" customHeight="1" x14ac:dyDescent="0.3">
      <c r="A350" s="382"/>
      <c r="B350" s="383"/>
      <c r="C350" s="384" t="s">
        <v>40</v>
      </c>
      <c r="D350" s="385" t="str">
        <f>IF(Table_1[[#This Row],[SISÄLLÖN NIMI]]="","",1)</f>
        <v/>
      </c>
      <c r="E350" s="386"/>
      <c r="F350" s="386"/>
      <c r="G350" s="384" t="s">
        <v>54</v>
      </c>
      <c r="H350" s="387" t="s">
        <v>54</v>
      </c>
      <c r="I350" s="388" t="s">
        <v>54</v>
      </c>
      <c r="J350" s="389" t="s">
        <v>44</v>
      </c>
      <c r="K350" s="387" t="s">
        <v>54</v>
      </c>
      <c r="L350" s="390" t="s">
        <v>54</v>
      </c>
      <c r="M350" s="383"/>
      <c r="N350" s="391" t="s">
        <v>54</v>
      </c>
      <c r="O350" s="392"/>
      <c r="P350" s="383"/>
      <c r="Q350" s="383"/>
      <c r="R350" s="393"/>
      <c r="S350" s="417">
        <f>IF(Table_1[[#This Row],[Kesto (min) /tapaaminen]]&lt;1,0,(Table_1[[#This Row],[Sisältöjen määrä 
]]*Table_1[[#This Row],[Kesto (min) /tapaaminen]]*Table_1[[#This Row],[Tapaamis-kerrat /osallistuja]]))</f>
        <v>0</v>
      </c>
      <c r="T350" s="394" t="str">
        <f>IF(Table_1[[#This Row],[SISÄLLÖN NIMI]]="","",IF(Table_1[[#This Row],[Toteutuminen]]="Ei osallistujia",0,IF(Table_1[[#This Row],[Toteutuminen]]="Peruttu",0,1)))</f>
        <v/>
      </c>
      <c r="U350" s="395"/>
      <c r="V350" s="385"/>
      <c r="W350" s="413">
        <f>Table_1[[#This Row],[Kävijämäärä a) lapset]]+Table_1[[#This Row],[Kävijämäärä b) aikuiset]]</f>
        <v>0</v>
      </c>
      <c r="X350" s="413">
        <f>IF(Table_1[[#This Row],[Kokonaiskävijämäärä]]&lt;1,0,Table_1[[#This Row],[Kävijämäärä a) lapset]]*Table_1[[#This Row],[Tapaamis-kerrat /osallistuja]])</f>
        <v>0</v>
      </c>
      <c r="Y350" s="413">
        <f>IF(Table_1[[#This Row],[Kokonaiskävijämäärä]]&lt;1,0,Table_1[[#This Row],[Kävijämäärä b) aikuiset]]*Table_1[[#This Row],[Tapaamis-kerrat /osallistuja]])</f>
        <v>0</v>
      </c>
      <c r="Z350" s="413">
        <f>IF(Table_1[[#This Row],[Kokonaiskävijämäärä]]&lt;1,0,Table_1[[#This Row],[Kokonaiskävijämäärä]]*Table_1[[#This Row],[Tapaamis-kerrat /osallistuja]])</f>
        <v>0</v>
      </c>
      <c r="AA350" s="390" t="s">
        <v>54</v>
      </c>
      <c r="AB350" s="396"/>
      <c r="AC350" s="397"/>
      <c r="AD350" s="398" t="s">
        <v>54</v>
      </c>
      <c r="AE350" s="399" t="s">
        <v>54</v>
      </c>
      <c r="AF350" s="400" t="s">
        <v>54</v>
      </c>
      <c r="AG350" s="400" t="s">
        <v>54</v>
      </c>
      <c r="AH350" s="401" t="s">
        <v>53</v>
      </c>
      <c r="AI350" s="402" t="s">
        <v>54</v>
      </c>
      <c r="AJ350" s="402" t="s">
        <v>54</v>
      </c>
      <c r="AK350" s="402" t="s">
        <v>54</v>
      </c>
      <c r="AL350" s="403" t="s">
        <v>54</v>
      </c>
      <c r="AM350" s="404" t="s">
        <v>54</v>
      </c>
    </row>
    <row r="351" spans="1:39" ht="15.75" customHeight="1" x14ac:dyDescent="0.3">
      <c r="A351" s="382"/>
      <c r="B351" s="383"/>
      <c r="C351" s="384" t="s">
        <v>40</v>
      </c>
      <c r="D351" s="385" t="str">
        <f>IF(Table_1[[#This Row],[SISÄLLÖN NIMI]]="","",1)</f>
        <v/>
      </c>
      <c r="E351" s="386"/>
      <c r="F351" s="386"/>
      <c r="G351" s="384" t="s">
        <v>54</v>
      </c>
      <c r="H351" s="387" t="s">
        <v>54</v>
      </c>
      <c r="I351" s="388" t="s">
        <v>54</v>
      </c>
      <c r="J351" s="389" t="s">
        <v>44</v>
      </c>
      <c r="K351" s="387" t="s">
        <v>54</v>
      </c>
      <c r="L351" s="390" t="s">
        <v>54</v>
      </c>
      <c r="M351" s="383"/>
      <c r="N351" s="391" t="s">
        <v>54</v>
      </c>
      <c r="O351" s="392"/>
      <c r="P351" s="383"/>
      <c r="Q351" s="383"/>
      <c r="R351" s="393"/>
      <c r="S351" s="417">
        <f>IF(Table_1[[#This Row],[Kesto (min) /tapaaminen]]&lt;1,0,(Table_1[[#This Row],[Sisältöjen määrä 
]]*Table_1[[#This Row],[Kesto (min) /tapaaminen]]*Table_1[[#This Row],[Tapaamis-kerrat /osallistuja]]))</f>
        <v>0</v>
      </c>
      <c r="T351" s="394" t="str">
        <f>IF(Table_1[[#This Row],[SISÄLLÖN NIMI]]="","",IF(Table_1[[#This Row],[Toteutuminen]]="Ei osallistujia",0,IF(Table_1[[#This Row],[Toteutuminen]]="Peruttu",0,1)))</f>
        <v/>
      </c>
      <c r="U351" s="395"/>
      <c r="V351" s="385"/>
      <c r="W351" s="413">
        <f>Table_1[[#This Row],[Kävijämäärä a) lapset]]+Table_1[[#This Row],[Kävijämäärä b) aikuiset]]</f>
        <v>0</v>
      </c>
      <c r="X351" s="413">
        <f>IF(Table_1[[#This Row],[Kokonaiskävijämäärä]]&lt;1,0,Table_1[[#This Row],[Kävijämäärä a) lapset]]*Table_1[[#This Row],[Tapaamis-kerrat /osallistuja]])</f>
        <v>0</v>
      </c>
      <c r="Y351" s="413">
        <f>IF(Table_1[[#This Row],[Kokonaiskävijämäärä]]&lt;1,0,Table_1[[#This Row],[Kävijämäärä b) aikuiset]]*Table_1[[#This Row],[Tapaamis-kerrat /osallistuja]])</f>
        <v>0</v>
      </c>
      <c r="Z351" s="413">
        <f>IF(Table_1[[#This Row],[Kokonaiskävijämäärä]]&lt;1,0,Table_1[[#This Row],[Kokonaiskävijämäärä]]*Table_1[[#This Row],[Tapaamis-kerrat /osallistuja]])</f>
        <v>0</v>
      </c>
      <c r="AA351" s="390" t="s">
        <v>54</v>
      </c>
      <c r="AB351" s="396"/>
      <c r="AC351" s="397"/>
      <c r="AD351" s="398" t="s">
        <v>54</v>
      </c>
      <c r="AE351" s="399" t="s">
        <v>54</v>
      </c>
      <c r="AF351" s="400" t="s">
        <v>54</v>
      </c>
      <c r="AG351" s="400" t="s">
        <v>54</v>
      </c>
      <c r="AH351" s="401" t="s">
        <v>53</v>
      </c>
      <c r="AI351" s="402" t="s">
        <v>54</v>
      </c>
      <c r="AJ351" s="402" t="s">
        <v>54</v>
      </c>
      <c r="AK351" s="402" t="s">
        <v>54</v>
      </c>
      <c r="AL351" s="403" t="s">
        <v>54</v>
      </c>
      <c r="AM351" s="404" t="s">
        <v>54</v>
      </c>
    </row>
    <row r="352" spans="1:39" ht="15.75" customHeight="1" x14ac:dyDescent="0.3">
      <c r="A352" s="382"/>
      <c r="B352" s="383"/>
      <c r="C352" s="384" t="s">
        <v>40</v>
      </c>
      <c r="D352" s="385" t="str">
        <f>IF(Table_1[[#This Row],[SISÄLLÖN NIMI]]="","",1)</f>
        <v/>
      </c>
      <c r="E352" s="386"/>
      <c r="F352" s="386"/>
      <c r="G352" s="384" t="s">
        <v>54</v>
      </c>
      <c r="H352" s="387" t="s">
        <v>54</v>
      </c>
      <c r="I352" s="388" t="s">
        <v>54</v>
      </c>
      <c r="J352" s="389" t="s">
        <v>44</v>
      </c>
      <c r="K352" s="387" t="s">
        <v>54</v>
      </c>
      <c r="L352" s="390" t="s">
        <v>54</v>
      </c>
      <c r="M352" s="383"/>
      <c r="N352" s="391" t="s">
        <v>54</v>
      </c>
      <c r="O352" s="392"/>
      <c r="P352" s="383"/>
      <c r="Q352" s="383"/>
      <c r="R352" s="393"/>
      <c r="S352" s="417">
        <f>IF(Table_1[[#This Row],[Kesto (min) /tapaaminen]]&lt;1,0,(Table_1[[#This Row],[Sisältöjen määrä 
]]*Table_1[[#This Row],[Kesto (min) /tapaaminen]]*Table_1[[#This Row],[Tapaamis-kerrat /osallistuja]]))</f>
        <v>0</v>
      </c>
      <c r="T352" s="394" t="str">
        <f>IF(Table_1[[#This Row],[SISÄLLÖN NIMI]]="","",IF(Table_1[[#This Row],[Toteutuminen]]="Ei osallistujia",0,IF(Table_1[[#This Row],[Toteutuminen]]="Peruttu",0,1)))</f>
        <v/>
      </c>
      <c r="U352" s="395"/>
      <c r="V352" s="385"/>
      <c r="W352" s="413">
        <f>Table_1[[#This Row],[Kävijämäärä a) lapset]]+Table_1[[#This Row],[Kävijämäärä b) aikuiset]]</f>
        <v>0</v>
      </c>
      <c r="X352" s="413">
        <f>IF(Table_1[[#This Row],[Kokonaiskävijämäärä]]&lt;1,0,Table_1[[#This Row],[Kävijämäärä a) lapset]]*Table_1[[#This Row],[Tapaamis-kerrat /osallistuja]])</f>
        <v>0</v>
      </c>
      <c r="Y352" s="413">
        <f>IF(Table_1[[#This Row],[Kokonaiskävijämäärä]]&lt;1,0,Table_1[[#This Row],[Kävijämäärä b) aikuiset]]*Table_1[[#This Row],[Tapaamis-kerrat /osallistuja]])</f>
        <v>0</v>
      </c>
      <c r="Z352" s="413">
        <f>IF(Table_1[[#This Row],[Kokonaiskävijämäärä]]&lt;1,0,Table_1[[#This Row],[Kokonaiskävijämäärä]]*Table_1[[#This Row],[Tapaamis-kerrat /osallistuja]])</f>
        <v>0</v>
      </c>
      <c r="AA352" s="390" t="s">
        <v>54</v>
      </c>
      <c r="AB352" s="396"/>
      <c r="AC352" s="397"/>
      <c r="AD352" s="398" t="s">
        <v>54</v>
      </c>
      <c r="AE352" s="399" t="s">
        <v>54</v>
      </c>
      <c r="AF352" s="400" t="s">
        <v>54</v>
      </c>
      <c r="AG352" s="400" t="s">
        <v>54</v>
      </c>
      <c r="AH352" s="401" t="s">
        <v>53</v>
      </c>
      <c r="AI352" s="402" t="s">
        <v>54</v>
      </c>
      <c r="AJ352" s="402" t="s">
        <v>54</v>
      </c>
      <c r="AK352" s="402" t="s">
        <v>54</v>
      </c>
      <c r="AL352" s="403" t="s">
        <v>54</v>
      </c>
      <c r="AM352" s="404" t="s">
        <v>54</v>
      </c>
    </row>
    <row r="353" spans="1:39" ht="15.75" customHeight="1" x14ac:dyDescent="0.3">
      <c r="A353" s="382"/>
      <c r="B353" s="383"/>
      <c r="C353" s="384" t="s">
        <v>40</v>
      </c>
      <c r="D353" s="385" t="str">
        <f>IF(Table_1[[#This Row],[SISÄLLÖN NIMI]]="","",1)</f>
        <v/>
      </c>
      <c r="E353" s="386"/>
      <c r="F353" s="386"/>
      <c r="G353" s="384" t="s">
        <v>54</v>
      </c>
      <c r="H353" s="387" t="s">
        <v>54</v>
      </c>
      <c r="I353" s="388" t="s">
        <v>54</v>
      </c>
      <c r="J353" s="389" t="s">
        <v>44</v>
      </c>
      <c r="K353" s="387" t="s">
        <v>54</v>
      </c>
      <c r="L353" s="390" t="s">
        <v>54</v>
      </c>
      <c r="M353" s="383"/>
      <c r="N353" s="391" t="s">
        <v>54</v>
      </c>
      <c r="O353" s="392"/>
      <c r="P353" s="383"/>
      <c r="Q353" s="383"/>
      <c r="R353" s="393"/>
      <c r="S353" s="417">
        <f>IF(Table_1[[#This Row],[Kesto (min) /tapaaminen]]&lt;1,0,(Table_1[[#This Row],[Sisältöjen määrä 
]]*Table_1[[#This Row],[Kesto (min) /tapaaminen]]*Table_1[[#This Row],[Tapaamis-kerrat /osallistuja]]))</f>
        <v>0</v>
      </c>
      <c r="T353" s="394" t="str">
        <f>IF(Table_1[[#This Row],[SISÄLLÖN NIMI]]="","",IF(Table_1[[#This Row],[Toteutuminen]]="Ei osallistujia",0,IF(Table_1[[#This Row],[Toteutuminen]]="Peruttu",0,1)))</f>
        <v/>
      </c>
      <c r="U353" s="395"/>
      <c r="V353" s="385"/>
      <c r="W353" s="413">
        <f>Table_1[[#This Row],[Kävijämäärä a) lapset]]+Table_1[[#This Row],[Kävijämäärä b) aikuiset]]</f>
        <v>0</v>
      </c>
      <c r="X353" s="413">
        <f>IF(Table_1[[#This Row],[Kokonaiskävijämäärä]]&lt;1,0,Table_1[[#This Row],[Kävijämäärä a) lapset]]*Table_1[[#This Row],[Tapaamis-kerrat /osallistuja]])</f>
        <v>0</v>
      </c>
      <c r="Y353" s="413">
        <f>IF(Table_1[[#This Row],[Kokonaiskävijämäärä]]&lt;1,0,Table_1[[#This Row],[Kävijämäärä b) aikuiset]]*Table_1[[#This Row],[Tapaamis-kerrat /osallistuja]])</f>
        <v>0</v>
      </c>
      <c r="Z353" s="413">
        <f>IF(Table_1[[#This Row],[Kokonaiskävijämäärä]]&lt;1,0,Table_1[[#This Row],[Kokonaiskävijämäärä]]*Table_1[[#This Row],[Tapaamis-kerrat /osallistuja]])</f>
        <v>0</v>
      </c>
      <c r="AA353" s="390" t="s">
        <v>54</v>
      </c>
      <c r="AB353" s="396"/>
      <c r="AC353" s="397"/>
      <c r="AD353" s="398" t="s">
        <v>54</v>
      </c>
      <c r="AE353" s="399" t="s">
        <v>54</v>
      </c>
      <c r="AF353" s="400" t="s">
        <v>54</v>
      </c>
      <c r="AG353" s="400" t="s">
        <v>54</v>
      </c>
      <c r="AH353" s="401" t="s">
        <v>53</v>
      </c>
      <c r="AI353" s="402" t="s">
        <v>54</v>
      </c>
      <c r="AJ353" s="402" t="s">
        <v>54</v>
      </c>
      <c r="AK353" s="402" t="s">
        <v>54</v>
      </c>
      <c r="AL353" s="403" t="s">
        <v>54</v>
      </c>
      <c r="AM353" s="404" t="s">
        <v>54</v>
      </c>
    </row>
    <row r="354" spans="1:39" ht="15.75" customHeight="1" x14ac:dyDescent="0.3">
      <c r="A354" s="382"/>
      <c r="B354" s="383"/>
      <c r="C354" s="384" t="s">
        <v>40</v>
      </c>
      <c r="D354" s="385" t="str">
        <f>IF(Table_1[[#This Row],[SISÄLLÖN NIMI]]="","",1)</f>
        <v/>
      </c>
      <c r="E354" s="386"/>
      <c r="F354" s="386"/>
      <c r="G354" s="384" t="s">
        <v>54</v>
      </c>
      <c r="H354" s="387" t="s">
        <v>54</v>
      </c>
      <c r="I354" s="388" t="s">
        <v>54</v>
      </c>
      <c r="J354" s="389" t="s">
        <v>44</v>
      </c>
      <c r="K354" s="387" t="s">
        <v>54</v>
      </c>
      <c r="L354" s="390" t="s">
        <v>54</v>
      </c>
      <c r="M354" s="383"/>
      <c r="N354" s="391" t="s">
        <v>54</v>
      </c>
      <c r="O354" s="392"/>
      <c r="P354" s="383"/>
      <c r="Q354" s="383"/>
      <c r="R354" s="393"/>
      <c r="S354" s="417">
        <f>IF(Table_1[[#This Row],[Kesto (min) /tapaaminen]]&lt;1,0,(Table_1[[#This Row],[Sisältöjen määrä 
]]*Table_1[[#This Row],[Kesto (min) /tapaaminen]]*Table_1[[#This Row],[Tapaamis-kerrat /osallistuja]]))</f>
        <v>0</v>
      </c>
      <c r="T354" s="394" t="str">
        <f>IF(Table_1[[#This Row],[SISÄLLÖN NIMI]]="","",IF(Table_1[[#This Row],[Toteutuminen]]="Ei osallistujia",0,IF(Table_1[[#This Row],[Toteutuminen]]="Peruttu",0,1)))</f>
        <v/>
      </c>
      <c r="U354" s="395"/>
      <c r="V354" s="385"/>
      <c r="W354" s="413">
        <f>Table_1[[#This Row],[Kävijämäärä a) lapset]]+Table_1[[#This Row],[Kävijämäärä b) aikuiset]]</f>
        <v>0</v>
      </c>
      <c r="X354" s="413">
        <f>IF(Table_1[[#This Row],[Kokonaiskävijämäärä]]&lt;1,0,Table_1[[#This Row],[Kävijämäärä a) lapset]]*Table_1[[#This Row],[Tapaamis-kerrat /osallistuja]])</f>
        <v>0</v>
      </c>
      <c r="Y354" s="413">
        <f>IF(Table_1[[#This Row],[Kokonaiskävijämäärä]]&lt;1,0,Table_1[[#This Row],[Kävijämäärä b) aikuiset]]*Table_1[[#This Row],[Tapaamis-kerrat /osallistuja]])</f>
        <v>0</v>
      </c>
      <c r="Z354" s="413">
        <f>IF(Table_1[[#This Row],[Kokonaiskävijämäärä]]&lt;1,0,Table_1[[#This Row],[Kokonaiskävijämäärä]]*Table_1[[#This Row],[Tapaamis-kerrat /osallistuja]])</f>
        <v>0</v>
      </c>
      <c r="AA354" s="390" t="s">
        <v>54</v>
      </c>
      <c r="AB354" s="396"/>
      <c r="AC354" s="397"/>
      <c r="AD354" s="398" t="s">
        <v>54</v>
      </c>
      <c r="AE354" s="399" t="s">
        <v>54</v>
      </c>
      <c r="AF354" s="400" t="s">
        <v>54</v>
      </c>
      <c r="AG354" s="400" t="s">
        <v>54</v>
      </c>
      <c r="AH354" s="401" t="s">
        <v>53</v>
      </c>
      <c r="AI354" s="402" t="s">
        <v>54</v>
      </c>
      <c r="AJ354" s="402" t="s">
        <v>54</v>
      </c>
      <c r="AK354" s="402" t="s">
        <v>54</v>
      </c>
      <c r="AL354" s="403" t="s">
        <v>54</v>
      </c>
      <c r="AM354" s="404" t="s">
        <v>54</v>
      </c>
    </row>
    <row r="355" spans="1:39" ht="15.75" customHeight="1" x14ac:dyDescent="0.3">
      <c r="A355" s="382"/>
      <c r="B355" s="383"/>
      <c r="C355" s="384" t="s">
        <v>40</v>
      </c>
      <c r="D355" s="385" t="str">
        <f>IF(Table_1[[#This Row],[SISÄLLÖN NIMI]]="","",1)</f>
        <v/>
      </c>
      <c r="E355" s="386"/>
      <c r="F355" s="386"/>
      <c r="G355" s="384" t="s">
        <v>54</v>
      </c>
      <c r="H355" s="387" t="s">
        <v>54</v>
      </c>
      <c r="I355" s="388" t="s">
        <v>54</v>
      </c>
      <c r="J355" s="389" t="s">
        <v>44</v>
      </c>
      <c r="K355" s="387" t="s">
        <v>54</v>
      </c>
      <c r="L355" s="390" t="s">
        <v>54</v>
      </c>
      <c r="M355" s="383"/>
      <c r="N355" s="391" t="s">
        <v>54</v>
      </c>
      <c r="O355" s="392"/>
      <c r="P355" s="383"/>
      <c r="Q355" s="383"/>
      <c r="R355" s="393"/>
      <c r="S355" s="417">
        <f>IF(Table_1[[#This Row],[Kesto (min) /tapaaminen]]&lt;1,0,(Table_1[[#This Row],[Sisältöjen määrä 
]]*Table_1[[#This Row],[Kesto (min) /tapaaminen]]*Table_1[[#This Row],[Tapaamis-kerrat /osallistuja]]))</f>
        <v>0</v>
      </c>
      <c r="T355" s="394" t="str">
        <f>IF(Table_1[[#This Row],[SISÄLLÖN NIMI]]="","",IF(Table_1[[#This Row],[Toteutuminen]]="Ei osallistujia",0,IF(Table_1[[#This Row],[Toteutuminen]]="Peruttu",0,1)))</f>
        <v/>
      </c>
      <c r="U355" s="395"/>
      <c r="V355" s="385"/>
      <c r="W355" s="413">
        <f>Table_1[[#This Row],[Kävijämäärä a) lapset]]+Table_1[[#This Row],[Kävijämäärä b) aikuiset]]</f>
        <v>0</v>
      </c>
      <c r="X355" s="413">
        <f>IF(Table_1[[#This Row],[Kokonaiskävijämäärä]]&lt;1,0,Table_1[[#This Row],[Kävijämäärä a) lapset]]*Table_1[[#This Row],[Tapaamis-kerrat /osallistuja]])</f>
        <v>0</v>
      </c>
      <c r="Y355" s="413">
        <f>IF(Table_1[[#This Row],[Kokonaiskävijämäärä]]&lt;1,0,Table_1[[#This Row],[Kävijämäärä b) aikuiset]]*Table_1[[#This Row],[Tapaamis-kerrat /osallistuja]])</f>
        <v>0</v>
      </c>
      <c r="Z355" s="413">
        <f>IF(Table_1[[#This Row],[Kokonaiskävijämäärä]]&lt;1,0,Table_1[[#This Row],[Kokonaiskävijämäärä]]*Table_1[[#This Row],[Tapaamis-kerrat /osallistuja]])</f>
        <v>0</v>
      </c>
      <c r="AA355" s="390" t="s">
        <v>54</v>
      </c>
      <c r="AB355" s="396"/>
      <c r="AC355" s="397"/>
      <c r="AD355" s="398" t="s">
        <v>54</v>
      </c>
      <c r="AE355" s="399" t="s">
        <v>54</v>
      </c>
      <c r="AF355" s="400" t="s">
        <v>54</v>
      </c>
      <c r="AG355" s="400" t="s">
        <v>54</v>
      </c>
      <c r="AH355" s="401" t="s">
        <v>53</v>
      </c>
      <c r="AI355" s="402" t="s">
        <v>54</v>
      </c>
      <c r="AJ355" s="402" t="s">
        <v>54</v>
      </c>
      <c r="AK355" s="402" t="s">
        <v>54</v>
      </c>
      <c r="AL355" s="403" t="s">
        <v>54</v>
      </c>
      <c r="AM355" s="404" t="s">
        <v>54</v>
      </c>
    </row>
    <row r="356" spans="1:39" ht="15.75" customHeight="1" x14ac:dyDescent="0.3">
      <c r="A356" s="382"/>
      <c r="B356" s="383"/>
      <c r="C356" s="384" t="s">
        <v>40</v>
      </c>
      <c r="D356" s="385" t="str">
        <f>IF(Table_1[[#This Row],[SISÄLLÖN NIMI]]="","",1)</f>
        <v/>
      </c>
      <c r="E356" s="386"/>
      <c r="F356" s="386"/>
      <c r="G356" s="384" t="s">
        <v>54</v>
      </c>
      <c r="H356" s="387" t="s">
        <v>54</v>
      </c>
      <c r="I356" s="388" t="s">
        <v>54</v>
      </c>
      <c r="J356" s="389" t="s">
        <v>44</v>
      </c>
      <c r="K356" s="387" t="s">
        <v>54</v>
      </c>
      <c r="L356" s="390" t="s">
        <v>54</v>
      </c>
      <c r="M356" s="383"/>
      <c r="N356" s="391" t="s">
        <v>54</v>
      </c>
      <c r="O356" s="392"/>
      <c r="P356" s="383"/>
      <c r="Q356" s="383"/>
      <c r="R356" s="393"/>
      <c r="S356" s="417">
        <f>IF(Table_1[[#This Row],[Kesto (min) /tapaaminen]]&lt;1,0,(Table_1[[#This Row],[Sisältöjen määrä 
]]*Table_1[[#This Row],[Kesto (min) /tapaaminen]]*Table_1[[#This Row],[Tapaamis-kerrat /osallistuja]]))</f>
        <v>0</v>
      </c>
      <c r="T356" s="394" t="str">
        <f>IF(Table_1[[#This Row],[SISÄLLÖN NIMI]]="","",IF(Table_1[[#This Row],[Toteutuminen]]="Ei osallistujia",0,IF(Table_1[[#This Row],[Toteutuminen]]="Peruttu",0,1)))</f>
        <v/>
      </c>
      <c r="U356" s="395"/>
      <c r="V356" s="385"/>
      <c r="W356" s="413">
        <f>Table_1[[#This Row],[Kävijämäärä a) lapset]]+Table_1[[#This Row],[Kävijämäärä b) aikuiset]]</f>
        <v>0</v>
      </c>
      <c r="X356" s="413">
        <f>IF(Table_1[[#This Row],[Kokonaiskävijämäärä]]&lt;1,0,Table_1[[#This Row],[Kävijämäärä a) lapset]]*Table_1[[#This Row],[Tapaamis-kerrat /osallistuja]])</f>
        <v>0</v>
      </c>
      <c r="Y356" s="413">
        <f>IF(Table_1[[#This Row],[Kokonaiskävijämäärä]]&lt;1,0,Table_1[[#This Row],[Kävijämäärä b) aikuiset]]*Table_1[[#This Row],[Tapaamis-kerrat /osallistuja]])</f>
        <v>0</v>
      </c>
      <c r="Z356" s="413">
        <f>IF(Table_1[[#This Row],[Kokonaiskävijämäärä]]&lt;1,0,Table_1[[#This Row],[Kokonaiskävijämäärä]]*Table_1[[#This Row],[Tapaamis-kerrat /osallistuja]])</f>
        <v>0</v>
      </c>
      <c r="AA356" s="390" t="s">
        <v>54</v>
      </c>
      <c r="AB356" s="396"/>
      <c r="AC356" s="397"/>
      <c r="AD356" s="398" t="s">
        <v>54</v>
      </c>
      <c r="AE356" s="399" t="s">
        <v>54</v>
      </c>
      <c r="AF356" s="400" t="s">
        <v>54</v>
      </c>
      <c r="AG356" s="400" t="s">
        <v>54</v>
      </c>
      <c r="AH356" s="401" t="s">
        <v>53</v>
      </c>
      <c r="AI356" s="402" t="s">
        <v>54</v>
      </c>
      <c r="AJ356" s="402" t="s">
        <v>54</v>
      </c>
      <c r="AK356" s="402" t="s">
        <v>54</v>
      </c>
      <c r="AL356" s="403" t="s">
        <v>54</v>
      </c>
      <c r="AM356" s="404" t="s">
        <v>54</v>
      </c>
    </row>
    <row r="357" spans="1:39" ht="15.75" customHeight="1" x14ac:dyDescent="0.3">
      <c r="A357" s="382"/>
      <c r="B357" s="383"/>
      <c r="C357" s="384" t="s">
        <v>40</v>
      </c>
      <c r="D357" s="385" t="str">
        <f>IF(Table_1[[#This Row],[SISÄLLÖN NIMI]]="","",1)</f>
        <v/>
      </c>
      <c r="E357" s="386"/>
      <c r="F357" s="386"/>
      <c r="G357" s="384" t="s">
        <v>54</v>
      </c>
      <c r="H357" s="387" t="s">
        <v>54</v>
      </c>
      <c r="I357" s="388" t="s">
        <v>54</v>
      </c>
      <c r="J357" s="389" t="s">
        <v>44</v>
      </c>
      <c r="K357" s="387" t="s">
        <v>54</v>
      </c>
      <c r="L357" s="390" t="s">
        <v>54</v>
      </c>
      <c r="M357" s="383"/>
      <c r="N357" s="391" t="s">
        <v>54</v>
      </c>
      <c r="O357" s="392"/>
      <c r="P357" s="383"/>
      <c r="Q357" s="383"/>
      <c r="R357" s="393"/>
      <c r="S357" s="417">
        <f>IF(Table_1[[#This Row],[Kesto (min) /tapaaminen]]&lt;1,0,(Table_1[[#This Row],[Sisältöjen määrä 
]]*Table_1[[#This Row],[Kesto (min) /tapaaminen]]*Table_1[[#This Row],[Tapaamis-kerrat /osallistuja]]))</f>
        <v>0</v>
      </c>
      <c r="T357" s="394" t="str">
        <f>IF(Table_1[[#This Row],[SISÄLLÖN NIMI]]="","",IF(Table_1[[#This Row],[Toteutuminen]]="Ei osallistujia",0,IF(Table_1[[#This Row],[Toteutuminen]]="Peruttu",0,1)))</f>
        <v/>
      </c>
      <c r="U357" s="395"/>
      <c r="V357" s="385"/>
      <c r="W357" s="413">
        <f>Table_1[[#This Row],[Kävijämäärä a) lapset]]+Table_1[[#This Row],[Kävijämäärä b) aikuiset]]</f>
        <v>0</v>
      </c>
      <c r="X357" s="413">
        <f>IF(Table_1[[#This Row],[Kokonaiskävijämäärä]]&lt;1,0,Table_1[[#This Row],[Kävijämäärä a) lapset]]*Table_1[[#This Row],[Tapaamis-kerrat /osallistuja]])</f>
        <v>0</v>
      </c>
      <c r="Y357" s="413">
        <f>IF(Table_1[[#This Row],[Kokonaiskävijämäärä]]&lt;1,0,Table_1[[#This Row],[Kävijämäärä b) aikuiset]]*Table_1[[#This Row],[Tapaamis-kerrat /osallistuja]])</f>
        <v>0</v>
      </c>
      <c r="Z357" s="413">
        <f>IF(Table_1[[#This Row],[Kokonaiskävijämäärä]]&lt;1,0,Table_1[[#This Row],[Kokonaiskävijämäärä]]*Table_1[[#This Row],[Tapaamis-kerrat /osallistuja]])</f>
        <v>0</v>
      </c>
      <c r="AA357" s="390" t="s">
        <v>54</v>
      </c>
      <c r="AB357" s="396"/>
      <c r="AC357" s="397"/>
      <c r="AD357" s="398" t="s">
        <v>54</v>
      </c>
      <c r="AE357" s="399" t="s">
        <v>54</v>
      </c>
      <c r="AF357" s="400" t="s">
        <v>54</v>
      </c>
      <c r="AG357" s="400" t="s">
        <v>54</v>
      </c>
      <c r="AH357" s="401" t="s">
        <v>53</v>
      </c>
      <c r="AI357" s="402" t="s">
        <v>54</v>
      </c>
      <c r="AJ357" s="402" t="s">
        <v>54</v>
      </c>
      <c r="AK357" s="402" t="s">
        <v>54</v>
      </c>
      <c r="AL357" s="403" t="s">
        <v>54</v>
      </c>
      <c r="AM357" s="404" t="s">
        <v>54</v>
      </c>
    </row>
    <row r="358" spans="1:39" ht="15.75" customHeight="1" x14ac:dyDescent="0.3">
      <c r="A358" s="382"/>
      <c r="B358" s="383"/>
      <c r="C358" s="384" t="s">
        <v>40</v>
      </c>
      <c r="D358" s="385" t="str">
        <f>IF(Table_1[[#This Row],[SISÄLLÖN NIMI]]="","",1)</f>
        <v/>
      </c>
      <c r="E358" s="386"/>
      <c r="F358" s="386"/>
      <c r="G358" s="384" t="s">
        <v>54</v>
      </c>
      <c r="H358" s="387" t="s">
        <v>54</v>
      </c>
      <c r="I358" s="388" t="s">
        <v>54</v>
      </c>
      <c r="J358" s="389" t="s">
        <v>44</v>
      </c>
      <c r="K358" s="387" t="s">
        <v>54</v>
      </c>
      <c r="L358" s="390" t="s">
        <v>54</v>
      </c>
      <c r="M358" s="383"/>
      <c r="N358" s="391" t="s">
        <v>54</v>
      </c>
      <c r="O358" s="392"/>
      <c r="P358" s="383"/>
      <c r="Q358" s="383"/>
      <c r="R358" s="393"/>
      <c r="S358" s="417">
        <f>IF(Table_1[[#This Row],[Kesto (min) /tapaaminen]]&lt;1,0,(Table_1[[#This Row],[Sisältöjen määrä 
]]*Table_1[[#This Row],[Kesto (min) /tapaaminen]]*Table_1[[#This Row],[Tapaamis-kerrat /osallistuja]]))</f>
        <v>0</v>
      </c>
      <c r="T358" s="394" t="str">
        <f>IF(Table_1[[#This Row],[SISÄLLÖN NIMI]]="","",IF(Table_1[[#This Row],[Toteutuminen]]="Ei osallistujia",0,IF(Table_1[[#This Row],[Toteutuminen]]="Peruttu",0,1)))</f>
        <v/>
      </c>
      <c r="U358" s="395"/>
      <c r="V358" s="385"/>
      <c r="W358" s="413">
        <f>Table_1[[#This Row],[Kävijämäärä a) lapset]]+Table_1[[#This Row],[Kävijämäärä b) aikuiset]]</f>
        <v>0</v>
      </c>
      <c r="X358" s="413">
        <f>IF(Table_1[[#This Row],[Kokonaiskävijämäärä]]&lt;1,0,Table_1[[#This Row],[Kävijämäärä a) lapset]]*Table_1[[#This Row],[Tapaamis-kerrat /osallistuja]])</f>
        <v>0</v>
      </c>
      <c r="Y358" s="413">
        <f>IF(Table_1[[#This Row],[Kokonaiskävijämäärä]]&lt;1,0,Table_1[[#This Row],[Kävijämäärä b) aikuiset]]*Table_1[[#This Row],[Tapaamis-kerrat /osallistuja]])</f>
        <v>0</v>
      </c>
      <c r="Z358" s="413">
        <f>IF(Table_1[[#This Row],[Kokonaiskävijämäärä]]&lt;1,0,Table_1[[#This Row],[Kokonaiskävijämäärä]]*Table_1[[#This Row],[Tapaamis-kerrat /osallistuja]])</f>
        <v>0</v>
      </c>
      <c r="AA358" s="390" t="s">
        <v>54</v>
      </c>
      <c r="AB358" s="396"/>
      <c r="AC358" s="397"/>
      <c r="AD358" s="398" t="s">
        <v>54</v>
      </c>
      <c r="AE358" s="399" t="s">
        <v>54</v>
      </c>
      <c r="AF358" s="400" t="s">
        <v>54</v>
      </c>
      <c r="AG358" s="400" t="s">
        <v>54</v>
      </c>
      <c r="AH358" s="401" t="s">
        <v>53</v>
      </c>
      <c r="AI358" s="402" t="s">
        <v>54</v>
      </c>
      <c r="AJ358" s="402" t="s">
        <v>54</v>
      </c>
      <c r="AK358" s="402" t="s">
        <v>54</v>
      </c>
      <c r="AL358" s="403" t="s">
        <v>54</v>
      </c>
      <c r="AM358" s="404" t="s">
        <v>54</v>
      </c>
    </row>
    <row r="359" spans="1:39" ht="15.75" customHeight="1" x14ac:dyDescent="0.3">
      <c r="A359" s="382"/>
      <c r="B359" s="383"/>
      <c r="C359" s="384" t="s">
        <v>40</v>
      </c>
      <c r="D359" s="385" t="str">
        <f>IF(Table_1[[#This Row],[SISÄLLÖN NIMI]]="","",1)</f>
        <v/>
      </c>
      <c r="E359" s="386"/>
      <c r="F359" s="386"/>
      <c r="G359" s="384" t="s">
        <v>54</v>
      </c>
      <c r="H359" s="387" t="s">
        <v>54</v>
      </c>
      <c r="I359" s="388" t="s">
        <v>54</v>
      </c>
      <c r="J359" s="389" t="s">
        <v>44</v>
      </c>
      <c r="K359" s="387" t="s">
        <v>54</v>
      </c>
      <c r="L359" s="390" t="s">
        <v>54</v>
      </c>
      <c r="M359" s="383"/>
      <c r="N359" s="391" t="s">
        <v>54</v>
      </c>
      <c r="O359" s="392"/>
      <c r="P359" s="383"/>
      <c r="Q359" s="383"/>
      <c r="R359" s="393"/>
      <c r="S359" s="417">
        <f>IF(Table_1[[#This Row],[Kesto (min) /tapaaminen]]&lt;1,0,(Table_1[[#This Row],[Sisältöjen määrä 
]]*Table_1[[#This Row],[Kesto (min) /tapaaminen]]*Table_1[[#This Row],[Tapaamis-kerrat /osallistuja]]))</f>
        <v>0</v>
      </c>
      <c r="T359" s="394" t="str">
        <f>IF(Table_1[[#This Row],[SISÄLLÖN NIMI]]="","",IF(Table_1[[#This Row],[Toteutuminen]]="Ei osallistujia",0,IF(Table_1[[#This Row],[Toteutuminen]]="Peruttu",0,1)))</f>
        <v/>
      </c>
      <c r="U359" s="395"/>
      <c r="V359" s="385"/>
      <c r="W359" s="413">
        <f>Table_1[[#This Row],[Kävijämäärä a) lapset]]+Table_1[[#This Row],[Kävijämäärä b) aikuiset]]</f>
        <v>0</v>
      </c>
      <c r="X359" s="413">
        <f>IF(Table_1[[#This Row],[Kokonaiskävijämäärä]]&lt;1,0,Table_1[[#This Row],[Kävijämäärä a) lapset]]*Table_1[[#This Row],[Tapaamis-kerrat /osallistuja]])</f>
        <v>0</v>
      </c>
      <c r="Y359" s="413">
        <f>IF(Table_1[[#This Row],[Kokonaiskävijämäärä]]&lt;1,0,Table_1[[#This Row],[Kävijämäärä b) aikuiset]]*Table_1[[#This Row],[Tapaamis-kerrat /osallistuja]])</f>
        <v>0</v>
      </c>
      <c r="Z359" s="413">
        <f>IF(Table_1[[#This Row],[Kokonaiskävijämäärä]]&lt;1,0,Table_1[[#This Row],[Kokonaiskävijämäärä]]*Table_1[[#This Row],[Tapaamis-kerrat /osallistuja]])</f>
        <v>0</v>
      </c>
      <c r="AA359" s="390" t="s">
        <v>54</v>
      </c>
      <c r="AB359" s="396"/>
      <c r="AC359" s="397"/>
      <c r="AD359" s="398" t="s">
        <v>54</v>
      </c>
      <c r="AE359" s="399" t="s">
        <v>54</v>
      </c>
      <c r="AF359" s="400" t="s">
        <v>54</v>
      </c>
      <c r="AG359" s="400" t="s">
        <v>54</v>
      </c>
      <c r="AH359" s="401" t="s">
        <v>53</v>
      </c>
      <c r="AI359" s="402" t="s">
        <v>54</v>
      </c>
      <c r="AJ359" s="402" t="s">
        <v>54</v>
      </c>
      <c r="AK359" s="402" t="s">
        <v>54</v>
      </c>
      <c r="AL359" s="403" t="s">
        <v>54</v>
      </c>
      <c r="AM359" s="404" t="s">
        <v>54</v>
      </c>
    </row>
    <row r="360" spans="1:39" ht="15.75" customHeight="1" x14ac:dyDescent="0.3">
      <c r="A360" s="382"/>
      <c r="B360" s="383"/>
      <c r="C360" s="384" t="s">
        <v>40</v>
      </c>
      <c r="D360" s="385" t="str">
        <f>IF(Table_1[[#This Row],[SISÄLLÖN NIMI]]="","",1)</f>
        <v/>
      </c>
      <c r="E360" s="386"/>
      <c r="F360" s="386"/>
      <c r="G360" s="384" t="s">
        <v>54</v>
      </c>
      <c r="H360" s="387" t="s">
        <v>54</v>
      </c>
      <c r="I360" s="388" t="s">
        <v>54</v>
      </c>
      <c r="J360" s="389" t="s">
        <v>44</v>
      </c>
      <c r="K360" s="387" t="s">
        <v>54</v>
      </c>
      <c r="L360" s="390" t="s">
        <v>54</v>
      </c>
      <c r="M360" s="383"/>
      <c r="N360" s="391" t="s">
        <v>54</v>
      </c>
      <c r="O360" s="392"/>
      <c r="P360" s="383"/>
      <c r="Q360" s="383"/>
      <c r="R360" s="393"/>
      <c r="S360" s="417">
        <f>IF(Table_1[[#This Row],[Kesto (min) /tapaaminen]]&lt;1,0,(Table_1[[#This Row],[Sisältöjen määrä 
]]*Table_1[[#This Row],[Kesto (min) /tapaaminen]]*Table_1[[#This Row],[Tapaamis-kerrat /osallistuja]]))</f>
        <v>0</v>
      </c>
      <c r="T360" s="394" t="str">
        <f>IF(Table_1[[#This Row],[SISÄLLÖN NIMI]]="","",IF(Table_1[[#This Row],[Toteutuminen]]="Ei osallistujia",0,IF(Table_1[[#This Row],[Toteutuminen]]="Peruttu",0,1)))</f>
        <v/>
      </c>
      <c r="U360" s="395"/>
      <c r="V360" s="385"/>
      <c r="W360" s="413">
        <f>Table_1[[#This Row],[Kävijämäärä a) lapset]]+Table_1[[#This Row],[Kävijämäärä b) aikuiset]]</f>
        <v>0</v>
      </c>
      <c r="X360" s="413">
        <f>IF(Table_1[[#This Row],[Kokonaiskävijämäärä]]&lt;1,0,Table_1[[#This Row],[Kävijämäärä a) lapset]]*Table_1[[#This Row],[Tapaamis-kerrat /osallistuja]])</f>
        <v>0</v>
      </c>
      <c r="Y360" s="413">
        <f>IF(Table_1[[#This Row],[Kokonaiskävijämäärä]]&lt;1,0,Table_1[[#This Row],[Kävijämäärä b) aikuiset]]*Table_1[[#This Row],[Tapaamis-kerrat /osallistuja]])</f>
        <v>0</v>
      </c>
      <c r="Z360" s="413">
        <f>IF(Table_1[[#This Row],[Kokonaiskävijämäärä]]&lt;1,0,Table_1[[#This Row],[Kokonaiskävijämäärä]]*Table_1[[#This Row],[Tapaamis-kerrat /osallistuja]])</f>
        <v>0</v>
      </c>
      <c r="AA360" s="390" t="s">
        <v>54</v>
      </c>
      <c r="AB360" s="396"/>
      <c r="AC360" s="397"/>
      <c r="AD360" s="398" t="s">
        <v>54</v>
      </c>
      <c r="AE360" s="399" t="s">
        <v>54</v>
      </c>
      <c r="AF360" s="400" t="s">
        <v>54</v>
      </c>
      <c r="AG360" s="400" t="s">
        <v>54</v>
      </c>
      <c r="AH360" s="401" t="s">
        <v>53</v>
      </c>
      <c r="AI360" s="402" t="s">
        <v>54</v>
      </c>
      <c r="AJ360" s="402" t="s">
        <v>54</v>
      </c>
      <c r="AK360" s="402" t="s">
        <v>54</v>
      </c>
      <c r="AL360" s="403" t="s">
        <v>54</v>
      </c>
      <c r="AM360" s="404" t="s">
        <v>54</v>
      </c>
    </row>
    <row r="361" spans="1:39" ht="15.75" customHeight="1" x14ac:dyDescent="0.3">
      <c r="A361" s="382"/>
      <c r="B361" s="383"/>
      <c r="C361" s="384" t="s">
        <v>40</v>
      </c>
      <c r="D361" s="385" t="str">
        <f>IF(Table_1[[#This Row],[SISÄLLÖN NIMI]]="","",1)</f>
        <v/>
      </c>
      <c r="E361" s="386"/>
      <c r="F361" s="386"/>
      <c r="G361" s="384" t="s">
        <v>54</v>
      </c>
      <c r="H361" s="387" t="s">
        <v>54</v>
      </c>
      <c r="I361" s="388" t="s">
        <v>54</v>
      </c>
      <c r="J361" s="389" t="s">
        <v>44</v>
      </c>
      <c r="K361" s="387" t="s">
        <v>54</v>
      </c>
      <c r="L361" s="390" t="s">
        <v>54</v>
      </c>
      <c r="M361" s="383"/>
      <c r="N361" s="391" t="s">
        <v>54</v>
      </c>
      <c r="O361" s="392"/>
      <c r="P361" s="383"/>
      <c r="Q361" s="383"/>
      <c r="R361" s="393"/>
      <c r="S361" s="417">
        <f>IF(Table_1[[#This Row],[Kesto (min) /tapaaminen]]&lt;1,0,(Table_1[[#This Row],[Sisältöjen määrä 
]]*Table_1[[#This Row],[Kesto (min) /tapaaminen]]*Table_1[[#This Row],[Tapaamis-kerrat /osallistuja]]))</f>
        <v>0</v>
      </c>
      <c r="T361" s="394" t="str">
        <f>IF(Table_1[[#This Row],[SISÄLLÖN NIMI]]="","",IF(Table_1[[#This Row],[Toteutuminen]]="Ei osallistujia",0,IF(Table_1[[#This Row],[Toteutuminen]]="Peruttu",0,1)))</f>
        <v/>
      </c>
      <c r="U361" s="395"/>
      <c r="V361" s="385"/>
      <c r="W361" s="413">
        <f>Table_1[[#This Row],[Kävijämäärä a) lapset]]+Table_1[[#This Row],[Kävijämäärä b) aikuiset]]</f>
        <v>0</v>
      </c>
      <c r="X361" s="413">
        <f>IF(Table_1[[#This Row],[Kokonaiskävijämäärä]]&lt;1,0,Table_1[[#This Row],[Kävijämäärä a) lapset]]*Table_1[[#This Row],[Tapaamis-kerrat /osallistuja]])</f>
        <v>0</v>
      </c>
      <c r="Y361" s="413">
        <f>IF(Table_1[[#This Row],[Kokonaiskävijämäärä]]&lt;1,0,Table_1[[#This Row],[Kävijämäärä b) aikuiset]]*Table_1[[#This Row],[Tapaamis-kerrat /osallistuja]])</f>
        <v>0</v>
      </c>
      <c r="Z361" s="413">
        <f>IF(Table_1[[#This Row],[Kokonaiskävijämäärä]]&lt;1,0,Table_1[[#This Row],[Kokonaiskävijämäärä]]*Table_1[[#This Row],[Tapaamis-kerrat /osallistuja]])</f>
        <v>0</v>
      </c>
      <c r="AA361" s="390" t="s">
        <v>54</v>
      </c>
      <c r="AB361" s="396"/>
      <c r="AC361" s="397"/>
      <c r="AD361" s="398" t="s">
        <v>54</v>
      </c>
      <c r="AE361" s="399" t="s">
        <v>54</v>
      </c>
      <c r="AF361" s="400" t="s">
        <v>54</v>
      </c>
      <c r="AG361" s="400" t="s">
        <v>54</v>
      </c>
      <c r="AH361" s="401" t="s">
        <v>53</v>
      </c>
      <c r="AI361" s="402" t="s">
        <v>54</v>
      </c>
      <c r="AJ361" s="402" t="s">
        <v>54</v>
      </c>
      <c r="AK361" s="402" t="s">
        <v>54</v>
      </c>
      <c r="AL361" s="403" t="s">
        <v>54</v>
      </c>
      <c r="AM361" s="404" t="s">
        <v>54</v>
      </c>
    </row>
    <row r="362" spans="1:39" ht="15.75" customHeight="1" x14ac:dyDescent="0.3">
      <c r="A362" s="382"/>
      <c r="B362" s="383"/>
      <c r="C362" s="384" t="s">
        <v>40</v>
      </c>
      <c r="D362" s="385" t="str">
        <f>IF(Table_1[[#This Row],[SISÄLLÖN NIMI]]="","",1)</f>
        <v/>
      </c>
      <c r="E362" s="386"/>
      <c r="F362" s="386"/>
      <c r="G362" s="384" t="s">
        <v>54</v>
      </c>
      <c r="H362" s="387" t="s">
        <v>54</v>
      </c>
      <c r="I362" s="388" t="s">
        <v>54</v>
      </c>
      <c r="J362" s="389" t="s">
        <v>44</v>
      </c>
      <c r="K362" s="387" t="s">
        <v>54</v>
      </c>
      <c r="L362" s="390" t="s">
        <v>54</v>
      </c>
      <c r="M362" s="383"/>
      <c r="N362" s="391" t="s">
        <v>54</v>
      </c>
      <c r="O362" s="392"/>
      <c r="P362" s="383"/>
      <c r="Q362" s="383"/>
      <c r="R362" s="393"/>
      <c r="S362" s="417">
        <f>IF(Table_1[[#This Row],[Kesto (min) /tapaaminen]]&lt;1,0,(Table_1[[#This Row],[Sisältöjen määrä 
]]*Table_1[[#This Row],[Kesto (min) /tapaaminen]]*Table_1[[#This Row],[Tapaamis-kerrat /osallistuja]]))</f>
        <v>0</v>
      </c>
      <c r="T362" s="394" t="str">
        <f>IF(Table_1[[#This Row],[SISÄLLÖN NIMI]]="","",IF(Table_1[[#This Row],[Toteutuminen]]="Ei osallistujia",0,IF(Table_1[[#This Row],[Toteutuminen]]="Peruttu",0,1)))</f>
        <v/>
      </c>
      <c r="U362" s="395"/>
      <c r="V362" s="385"/>
      <c r="W362" s="413">
        <f>Table_1[[#This Row],[Kävijämäärä a) lapset]]+Table_1[[#This Row],[Kävijämäärä b) aikuiset]]</f>
        <v>0</v>
      </c>
      <c r="X362" s="413">
        <f>IF(Table_1[[#This Row],[Kokonaiskävijämäärä]]&lt;1,0,Table_1[[#This Row],[Kävijämäärä a) lapset]]*Table_1[[#This Row],[Tapaamis-kerrat /osallistuja]])</f>
        <v>0</v>
      </c>
      <c r="Y362" s="413">
        <f>IF(Table_1[[#This Row],[Kokonaiskävijämäärä]]&lt;1,0,Table_1[[#This Row],[Kävijämäärä b) aikuiset]]*Table_1[[#This Row],[Tapaamis-kerrat /osallistuja]])</f>
        <v>0</v>
      </c>
      <c r="Z362" s="413">
        <f>IF(Table_1[[#This Row],[Kokonaiskävijämäärä]]&lt;1,0,Table_1[[#This Row],[Kokonaiskävijämäärä]]*Table_1[[#This Row],[Tapaamis-kerrat /osallistuja]])</f>
        <v>0</v>
      </c>
      <c r="AA362" s="390" t="s">
        <v>54</v>
      </c>
      <c r="AB362" s="396"/>
      <c r="AC362" s="397"/>
      <c r="AD362" s="398" t="s">
        <v>54</v>
      </c>
      <c r="AE362" s="399" t="s">
        <v>54</v>
      </c>
      <c r="AF362" s="400" t="s">
        <v>54</v>
      </c>
      <c r="AG362" s="400" t="s">
        <v>54</v>
      </c>
      <c r="AH362" s="401" t="s">
        <v>53</v>
      </c>
      <c r="AI362" s="402" t="s">
        <v>54</v>
      </c>
      <c r="AJ362" s="402" t="s">
        <v>54</v>
      </c>
      <c r="AK362" s="402" t="s">
        <v>54</v>
      </c>
      <c r="AL362" s="403" t="s">
        <v>54</v>
      </c>
      <c r="AM362" s="404" t="s">
        <v>54</v>
      </c>
    </row>
    <row r="363" spans="1:39" ht="15.75" customHeight="1" x14ac:dyDescent="0.3">
      <c r="A363" s="382"/>
      <c r="B363" s="383"/>
      <c r="C363" s="384" t="s">
        <v>40</v>
      </c>
      <c r="D363" s="385" t="str">
        <f>IF(Table_1[[#This Row],[SISÄLLÖN NIMI]]="","",1)</f>
        <v/>
      </c>
      <c r="E363" s="386"/>
      <c r="F363" s="386"/>
      <c r="G363" s="384" t="s">
        <v>54</v>
      </c>
      <c r="H363" s="387" t="s">
        <v>54</v>
      </c>
      <c r="I363" s="388" t="s">
        <v>54</v>
      </c>
      <c r="J363" s="389" t="s">
        <v>44</v>
      </c>
      <c r="K363" s="387" t="s">
        <v>54</v>
      </c>
      <c r="L363" s="390" t="s">
        <v>54</v>
      </c>
      <c r="M363" s="383"/>
      <c r="N363" s="391" t="s">
        <v>54</v>
      </c>
      <c r="O363" s="392"/>
      <c r="P363" s="383"/>
      <c r="Q363" s="383"/>
      <c r="R363" s="393"/>
      <c r="S363" s="417">
        <f>IF(Table_1[[#This Row],[Kesto (min) /tapaaminen]]&lt;1,0,(Table_1[[#This Row],[Sisältöjen määrä 
]]*Table_1[[#This Row],[Kesto (min) /tapaaminen]]*Table_1[[#This Row],[Tapaamis-kerrat /osallistuja]]))</f>
        <v>0</v>
      </c>
      <c r="T363" s="394" t="str">
        <f>IF(Table_1[[#This Row],[SISÄLLÖN NIMI]]="","",IF(Table_1[[#This Row],[Toteutuminen]]="Ei osallistujia",0,IF(Table_1[[#This Row],[Toteutuminen]]="Peruttu",0,1)))</f>
        <v/>
      </c>
      <c r="U363" s="395"/>
      <c r="V363" s="385"/>
      <c r="W363" s="413">
        <f>Table_1[[#This Row],[Kävijämäärä a) lapset]]+Table_1[[#This Row],[Kävijämäärä b) aikuiset]]</f>
        <v>0</v>
      </c>
      <c r="X363" s="413">
        <f>IF(Table_1[[#This Row],[Kokonaiskävijämäärä]]&lt;1,0,Table_1[[#This Row],[Kävijämäärä a) lapset]]*Table_1[[#This Row],[Tapaamis-kerrat /osallistuja]])</f>
        <v>0</v>
      </c>
      <c r="Y363" s="413">
        <f>IF(Table_1[[#This Row],[Kokonaiskävijämäärä]]&lt;1,0,Table_1[[#This Row],[Kävijämäärä b) aikuiset]]*Table_1[[#This Row],[Tapaamis-kerrat /osallistuja]])</f>
        <v>0</v>
      </c>
      <c r="Z363" s="413">
        <f>IF(Table_1[[#This Row],[Kokonaiskävijämäärä]]&lt;1,0,Table_1[[#This Row],[Kokonaiskävijämäärä]]*Table_1[[#This Row],[Tapaamis-kerrat /osallistuja]])</f>
        <v>0</v>
      </c>
      <c r="AA363" s="390" t="s">
        <v>54</v>
      </c>
      <c r="AB363" s="396"/>
      <c r="AC363" s="397"/>
      <c r="AD363" s="398" t="s">
        <v>54</v>
      </c>
      <c r="AE363" s="399" t="s">
        <v>54</v>
      </c>
      <c r="AF363" s="400" t="s">
        <v>54</v>
      </c>
      <c r="AG363" s="400" t="s">
        <v>54</v>
      </c>
      <c r="AH363" s="401" t="s">
        <v>53</v>
      </c>
      <c r="AI363" s="402" t="s">
        <v>54</v>
      </c>
      <c r="AJ363" s="402" t="s">
        <v>54</v>
      </c>
      <c r="AK363" s="402" t="s">
        <v>54</v>
      </c>
      <c r="AL363" s="403" t="s">
        <v>54</v>
      </c>
      <c r="AM363" s="404" t="s">
        <v>54</v>
      </c>
    </row>
    <row r="364" spans="1:39" ht="15.75" customHeight="1" x14ac:dyDescent="0.3">
      <c r="A364" s="382"/>
      <c r="B364" s="383"/>
      <c r="C364" s="384" t="s">
        <v>40</v>
      </c>
      <c r="D364" s="385" t="str">
        <f>IF(Table_1[[#This Row],[SISÄLLÖN NIMI]]="","",1)</f>
        <v/>
      </c>
      <c r="E364" s="386"/>
      <c r="F364" s="386"/>
      <c r="G364" s="384" t="s">
        <v>54</v>
      </c>
      <c r="H364" s="387" t="s">
        <v>54</v>
      </c>
      <c r="I364" s="388" t="s">
        <v>54</v>
      </c>
      <c r="J364" s="389" t="s">
        <v>44</v>
      </c>
      <c r="K364" s="387" t="s">
        <v>54</v>
      </c>
      <c r="L364" s="390" t="s">
        <v>54</v>
      </c>
      <c r="M364" s="383"/>
      <c r="N364" s="391" t="s">
        <v>54</v>
      </c>
      <c r="O364" s="392"/>
      <c r="P364" s="383"/>
      <c r="Q364" s="383"/>
      <c r="R364" s="393"/>
      <c r="S364" s="417">
        <f>IF(Table_1[[#This Row],[Kesto (min) /tapaaminen]]&lt;1,0,(Table_1[[#This Row],[Sisältöjen määrä 
]]*Table_1[[#This Row],[Kesto (min) /tapaaminen]]*Table_1[[#This Row],[Tapaamis-kerrat /osallistuja]]))</f>
        <v>0</v>
      </c>
      <c r="T364" s="394" t="str">
        <f>IF(Table_1[[#This Row],[SISÄLLÖN NIMI]]="","",IF(Table_1[[#This Row],[Toteutuminen]]="Ei osallistujia",0,IF(Table_1[[#This Row],[Toteutuminen]]="Peruttu",0,1)))</f>
        <v/>
      </c>
      <c r="U364" s="395"/>
      <c r="V364" s="385"/>
      <c r="W364" s="413">
        <f>Table_1[[#This Row],[Kävijämäärä a) lapset]]+Table_1[[#This Row],[Kävijämäärä b) aikuiset]]</f>
        <v>0</v>
      </c>
      <c r="X364" s="413">
        <f>IF(Table_1[[#This Row],[Kokonaiskävijämäärä]]&lt;1,0,Table_1[[#This Row],[Kävijämäärä a) lapset]]*Table_1[[#This Row],[Tapaamis-kerrat /osallistuja]])</f>
        <v>0</v>
      </c>
      <c r="Y364" s="413">
        <f>IF(Table_1[[#This Row],[Kokonaiskävijämäärä]]&lt;1,0,Table_1[[#This Row],[Kävijämäärä b) aikuiset]]*Table_1[[#This Row],[Tapaamis-kerrat /osallistuja]])</f>
        <v>0</v>
      </c>
      <c r="Z364" s="413">
        <f>IF(Table_1[[#This Row],[Kokonaiskävijämäärä]]&lt;1,0,Table_1[[#This Row],[Kokonaiskävijämäärä]]*Table_1[[#This Row],[Tapaamis-kerrat /osallistuja]])</f>
        <v>0</v>
      </c>
      <c r="AA364" s="390" t="s">
        <v>54</v>
      </c>
      <c r="AB364" s="396"/>
      <c r="AC364" s="397"/>
      <c r="AD364" s="398" t="s">
        <v>54</v>
      </c>
      <c r="AE364" s="399" t="s">
        <v>54</v>
      </c>
      <c r="AF364" s="400" t="s">
        <v>54</v>
      </c>
      <c r="AG364" s="400" t="s">
        <v>54</v>
      </c>
      <c r="AH364" s="401" t="s">
        <v>53</v>
      </c>
      <c r="AI364" s="402" t="s">
        <v>54</v>
      </c>
      <c r="AJ364" s="402" t="s">
        <v>54</v>
      </c>
      <c r="AK364" s="402" t="s">
        <v>54</v>
      </c>
      <c r="AL364" s="403" t="s">
        <v>54</v>
      </c>
      <c r="AM364" s="404" t="s">
        <v>54</v>
      </c>
    </row>
    <row r="365" spans="1:39" ht="15.75" customHeight="1" x14ac:dyDescent="0.3">
      <c r="A365" s="382"/>
      <c r="B365" s="383"/>
      <c r="C365" s="384" t="s">
        <v>40</v>
      </c>
      <c r="D365" s="385" t="str">
        <f>IF(Table_1[[#This Row],[SISÄLLÖN NIMI]]="","",1)</f>
        <v/>
      </c>
      <c r="E365" s="386"/>
      <c r="F365" s="386"/>
      <c r="G365" s="384" t="s">
        <v>54</v>
      </c>
      <c r="H365" s="387" t="s">
        <v>54</v>
      </c>
      <c r="I365" s="388" t="s">
        <v>54</v>
      </c>
      <c r="J365" s="389" t="s">
        <v>44</v>
      </c>
      <c r="K365" s="387" t="s">
        <v>54</v>
      </c>
      <c r="L365" s="390" t="s">
        <v>54</v>
      </c>
      <c r="M365" s="383"/>
      <c r="N365" s="391" t="s">
        <v>54</v>
      </c>
      <c r="O365" s="392"/>
      <c r="P365" s="383"/>
      <c r="Q365" s="383"/>
      <c r="R365" s="393"/>
      <c r="S365" s="417">
        <f>IF(Table_1[[#This Row],[Kesto (min) /tapaaminen]]&lt;1,0,(Table_1[[#This Row],[Sisältöjen määrä 
]]*Table_1[[#This Row],[Kesto (min) /tapaaminen]]*Table_1[[#This Row],[Tapaamis-kerrat /osallistuja]]))</f>
        <v>0</v>
      </c>
      <c r="T365" s="394" t="str">
        <f>IF(Table_1[[#This Row],[SISÄLLÖN NIMI]]="","",IF(Table_1[[#This Row],[Toteutuminen]]="Ei osallistujia",0,IF(Table_1[[#This Row],[Toteutuminen]]="Peruttu",0,1)))</f>
        <v/>
      </c>
      <c r="U365" s="395"/>
      <c r="V365" s="385"/>
      <c r="W365" s="413">
        <f>Table_1[[#This Row],[Kävijämäärä a) lapset]]+Table_1[[#This Row],[Kävijämäärä b) aikuiset]]</f>
        <v>0</v>
      </c>
      <c r="X365" s="413">
        <f>IF(Table_1[[#This Row],[Kokonaiskävijämäärä]]&lt;1,0,Table_1[[#This Row],[Kävijämäärä a) lapset]]*Table_1[[#This Row],[Tapaamis-kerrat /osallistuja]])</f>
        <v>0</v>
      </c>
      <c r="Y365" s="413">
        <f>IF(Table_1[[#This Row],[Kokonaiskävijämäärä]]&lt;1,0,Table_1[[#This Row],[Kävijämäärä b) aikuiset]]*Table_1[[#This Row],[Tapaamis-kerrat /osallistuja]])</f>
        <v>0</v>
      </c>
      <c r="Z365" s="413">
        <f>IF(Table_1[[#This Row],[Kokonaiskävijämäärä]]&lt;1,0,Table_1[[#This Row],[Kokonaiskävijämäärä]]*Table_1[[#This Row],[Tapaamis-kerrat /osallistuja]])</f>
        <v>0</v>
      </c>
      <c r="AA365" s="390" t="s">
        <v>54</v>
      </c>
      <c r="AB365" s="396"/>
      <c r="AC365" s="397"/>
      <c r="AD365" s="398" t="s">
        <v>54</v>
      </c>
      <c r="AE365" s="399" t="s">
        <v>54</v>
      </c>
      <c r="AF365" s="400" t="s">
        <v>54</v>
      </c>
      <c r="AG365" s="400" t="s">
        <v>54</v>
      </c>
      <c r="AH365" s="401" t="s">
        <v>53</v>
      </c>
      <c r="AI365" s="402" t="s">
        <v>54</v>
      </c>
      <c r="AJ365" s="402" t="s">
        <v>54</v>
      </c>
      <c r="AK365" s="402" t="s">
        <v>54</v>
      </c>
      <c r="AL365" s="403" t="s">
        <v>54</v>
      </c>
      <c r="AM365" s="404" t="s">
        <v>54</v>
      </c>
    </row>
    <row r="366" spans="1:39" ht="15.75" customHeight="1" x14ac:dyDescent="0.3">
      <c r="A366" s="382"/>
      <c r="B366" s="383"/>
      <c r="C366" s="384" t="s">
        <v>40</v>
      </c>
      <c r="D366" s="385" t="str">
        <f>IF(Table_1[[#This Row],[SISÄLLÖN NIMI]]="","",1)</f>
        <v/>
      </c>
      <c r="E366" s="386"/>
      <c r="F366" s="386"/>
      <c r="G366" s="384" t="s">
        <v>54</v>
      </c>
      <c r="H366" s="387" t="s">
        <v>54</v>
      </c>
      <c r="I366" s="388" t="s">
        <v>54</v>
      </c>
      <c r="J366" s="389" t="s">
        <v>44</v>
      </c>
      <c r="K366" s="387" t="s">
        <v>54</v>
      </c>
      <c r="L366" s="390" t="s">
        <v>54</v>
      </c>
      <c r="M366" s="383"/>
      <c r="N366" s="391" t="s">
        <v>54</v>
      </c>
      <c r="O366" s="392"/>
      <c r="P366" s="383"/>
      <c r="Q366" s="383"/>
      <c r="R366" s="393"/>
      <c r="S366" s="417">
        <f>IF(Table_1[[#This Row],[Kesto (min) /tapaaminen]]&lt;1,0,(Table_1[[#This Row],[Sisältöjen määrä 
]]*Table_1[[#This Row],[Kesto (min) /tapaaminen]]*Table_1[[#This Row],[Tapaamis-kerrat /osallistuja]]))</f>
        <v>0</v>
      </c>
      <c r="T366" s="394" t="str">
        <f>IF(Table_1[[#This Row],[SISÄLLÖN NIMI]]="","",IF(Table_1[[#This Row],[Toteutuminen]]="Ei osallistujia",0,IF(Table_1[[#This Row],[Toteutuminen]]="Peruttu",0,1)))</f>
        <v/>
      </c>
      <c r="U366" s="395"/>
      <c r="V366" s="385"/>
      <c r="W366" s="413">
        <f>Table_1[[#This Row],[Kävijämäärä a) lapset]]+Table_1[[#This Row],[Kävijämäärä b) aikuiset]]</f>
        <v>0</v>
      </c>
      <c r="X366" s="413">
        <f>IF(Table_1[[#This Row],[Kokonaiskävijämäärä]]&lt;1,0,Table_1[[#This Row],[Kävijämäärä a) lapset]]*Table_1[[#This Row],[Tapaamis-kerrat /osallistuja]])</f>
        <v>0</v>
      </c>
      <c r="Y366" s="413">
        <f>IF(Table_1[[#This Row],[Kokonaiskävijämäärä]]&lt;1,0,Table_1[[#This Row],[Kävijämäärä b) aikuiset]]*Table_1[[#This Row],[Tapaamis-kerrat /osallistuja]])</f>
        <v>0</v>
      </c>
      <c r="Z366" s="413">
        <f>IF(Table_1[[#This Row],[Kokonaiskävijämäärä]]&lt;1,0,Table_1[[#This Row],[Kokonaiskävijämäärä]]*Table_1[[#This Row],[Tapaamis-kerrat /osallistuja]])</f>
        <v>0</v>
      </c>
      <c r="AA366" s="390" t="s">
        <v>54</v>
      </c>
      <c r="AB366" s="396"/>
      <c r="AC366" s="397"/>
      <c r="AD366" s="398" t="s">
        <v>54</v>
      </c>
      <c r="AE366" s="399" t="s">
        <v>54</v>
      </c>
      <c r="AF366" s="400" t="s">
        <v>54</v>
      </c>
      <c r="AG366" s="400" t="s">
        <v>54</v>
      </c>
      <c r="AH366" s="401" t="s">
        <v>53</v>
      </c>
      <c r="AI366" s="402" t="s">
        <v>54</v>
      </c>
      <c r="AJ366" s="402" t="s">
        <v>54</v>
      </c>
      <c r="AK366" s="402" t="s">
        <v>54</v>
      </c>
      <c r="AL366" s="403" t="s">
        <v>54</v>
      </c>
      <c r="AM366" s="404" t="s">
        <v>54</v>
      </c>
    </row>
    <row r="367" spans="1:39" ht="15.75" customHeight="1" x14ac:dyDescent="0.3">
      <c r="A367" s="382"/>
      <c r="B367" s="383"/>
      <c r="C367" s="384" t="s">
        <v>40</v>
      </c>
      <c r="D367" s="385" t="str">
        <f>IF(Table_1[[#This Row],[SISÄLLÖN NIMI]]="","",1)</f>
        <v/>
      </c>
      <c r="E367" s="386"/>
      <c r="F367" s="386"/>
      <c r="G367" s="384" t="s">
        <v>54</v>
      </c>
      <c r="H367" s="387" t="s">
        <v>54</v>
      </c>
      <c r="I367" s="388" t="s">
        <v>54</v>
      </c>
      <c r="J367" s="389" t="s">
        <v>44</v>
      </c>
      <c r="K367" s="387" t="s">
        <v>54</v>
      </c>
      <c r="L367" s="390" t="s">
        <v>54</v>
      </c>
      <c r="M367" s="383"/>
      <c r="N367" s="391" t="s">
        <v>54</v>
      </c>
      <c r="O367" s="392"/>
      <c r="P367" s="383"/>
      <c r="Q367" s="383"/>
      <c r="R367" s="393"/>
      <c r="S367" s="417">
        <f>IF(Table_1[[#This Row],[Kesto (min) /tapaaminen]]&lt;1,0,(Table_1[[#This Row],[Sisältöjen määrä 
]]*Table_1[[#This Row],[Kesto (min) /tapaaminen]]*Table_1[[#This Row],[Tapaamis-kerrat /osallistuja]]))</f>
        <v>0</v>
      </c>
      <c r="T367" s="394" t="str">
        <f>IF(Table_1[[#This Row],[SISÄLLÖN NIMI]]="","",IF(Table_1[[#This Row],[Toteutuminen]]="Ei osallistujia",0,IF(Table_1[[#This Row],[Toteutuminen]]="Peruttu",0,1)))</f>
        <v/>
      </c>
      <c r="U367" s="395"/>
      <c r="V367" s="385"/>
      <c r="W367" s="413">
        <f>Table_1[[#This Row],[Kävijämäärä a) lapset]]+Table_1[[#This Row],[Kävijämäärä b) aikuiset]]</f>
        <v>0</v>
      </c>
      <c r="X367" s="413">
        <f>IF(Table_1[[#This Row],[Kokonaiskävijämäärä]]&lt;1,0,Table_1[[#This Row],[Kävijämäärä a) lapset]]*Table_1[[#This Row],[Tapaamis-kerrat /osallistuja]])</f>
        <v>0</v>
      </c>
      <c r="Y367" s="413">
        <f>IF(Table_1[[#This Row],[Kokonaiskävijämäärä]]&lt;1,0,Table_1[[#This Row],[Kävijämäärä b) aikuiset]]*Table_1[[#This Row],[Tapaamis-kerrat /osallistuja]])</f>
        <v>0</v>
      </c>
      <c r="Z367" s="413">
        <f>IF(Table_1[[#This Row],[Kokonaiskävijämäärä]]&lt;1,0,Table_1[[#This Row],[Kokonaiskävijämäärä]]*Table_1[[#This Row],[Tapaamis-kerrat /osallistuja]])</f>
        <v>0</v>
      </c>
      <c r="AA367" s="390" t="s">
        <v>54</v>
      </c>
      <c r="AB367" s="396"/>
      <c r="AC367" s="397"/>
      <c r="AD367" s="398" t="s">
        <v>54</v>
      </c>
      <c r="AE367" s="399" t="s">
        <v>54</v>
      </c>
      <c r="AF367" s="400" t="s">
        <v>54</v>
      </c>
      <c r="AG367" s="400" t="s">
        <v>54</v>
      </c>
      <c r="AH367" s="401" t="s">
        <v>53</v>
      </c>
      <c r="AI367" s="402" t="s">
        <v>54</v>
      </c>
      <c r="AJ367" s="402" t="s">
        <v>54</v>
      </c>
      <c r="AK367" s="402" t="s">
        <v>54</v>
      </c>
      <c r="AL367" s="403" t="s">
        <v>54</v>
      </c>
      <c r="AM367" s="404" t="s">
        <v>54</v>
      </c>
    </row>
    <row r="368" spans="1:39" ht="15.75" customHeight="1" x14ac:dyDescent="0.3">
      <c r="A368" s="382"/>
      <c r="B368" s="383"/>
      <c r="C368" s="384" t="s">
        <v>40</v>
      </c>
      <c r="D368" s="385" t="str">
        <f>IF(Table_1[[#This Row],[SISÄLLÖN NIMI]]="","",1)</f>
        <v/>
      </c>
      <c r="E368" s="386"/>
      <c r="F368" s="386"/>
      <c r="G368" s="384" t="s">
        <v>54</v>
      </c>
      <c r="H368" s="387" t="s">
        <v>54</v>
      </c>
      <c r="I368" s="388" t="s">
        <v>54</v>
      </c>
      <c r="J368" s="389" t="s">
        <v>44</v>
      </c>
      <c r="K368" s="387" t="s">
        <v>54</v>
      </c>
      <c r="L368" s="390" t="s">
        <v>54</v>
      </c>
      <c r="M368" s="383"/>
      <c r="N368" s="391" t="s">
        <v>54</v>
      </c>
      <c r="O368" s="392"/>
      <c r="P368" s="383"/>
      <c r="Q368" s="383"/>
      <c r="R368" s="393"/>
      <c r="S368" s="417">
        <f>IF(Table_1[[#This Row],[Kesto (min) /tapaaminen]]&lt;1,0,(Table_1[[#This Row],[Sisältöjen määrä 
]]*Table_1[[#This Row],[Kesto (min) /tapaaminen]]*Table_1[[#This Row],[Tapaamis-kerrat /osallistuja]]))</f>
        <v>0</v>
      </c>
      <c r="T368" s="394" t="str">
        <f>IF(Table_1[[#This Row],[SISÄLLÖN NIMI]]="","",IF(Table_1[[#This Row],[Toteutuminen]]="Ei osallistujia",0,IF(Table_1[[#This Row],[Toteutuminen]]="Peruttu",0,1)))</f>
        <v/>
      </c>
      <c r="U368" s="395"/>
      <c r="V368" s="385"/>
      <c r="W368" s="413">
        <f>Table_1[[#This Row],[Kävijämäärä a) lapset]]+Table_1[[#This Row],[Kävijämäärä b) aikuiset]]</f>
        <v>0</v>
      </c>
      <c r="X368" s="413">
        <f>IF(Table_1[[#This Row],[Kokonaiskävijämäärä]]&lt;1,0,Table_1[[#This Row],[Kävijämäärä a) lapset]]*Table_1[[#This Row],[Tapaamis-kerrat /osallistuja]])</f>
        <v>0</v>
      </c>
      <c r="Y368" s="413">
        <f>IF(Table_1[[#This Row],[Kokonaiskävijämäärä]]&lt;1,0,Table_1[[#This Row],[Kävijämäärä b) aikuiset]]*Table_1[[#This Row],[Tapaamis-kerrat /osallistuja]])</f>
        <v>0</v>
      </c>
      <c r="Z368" s="413">
        <f>IF(Table_1[[#This Row],[Kokonaiskävijämäärä]]&lt;1,0,Table_1[[#This Row],[Kokonaiskävijämäärä]]*Table_1[[#This Row],[Tapaamis-kerrat /osallistuja]])</f>
        <v>0</v>
      </c>
      <c r="AA368" s="390" t="s">
        <v>54</v>
      </c>
      <c r="AB368" s="396"/>
      <c r="AC368" s="397"/>
      <c r="AD368" s="398" t="s">
        <v>54</v>
      </c>
      <c r="AE368" s="399" t="s">
        <v>54</v>
      </c>
      <c r="AF368" s="400" t="s">
        <v>54</v>
      </c>
      <c r="AG368" s="400" t="s">
        <v>54</v>
      </c>
      <c r="AH368" s="401" t="s">
        <v>53</v>
      </c>
      <c r="AI368" s="402" t="s">
        <v>54</v>
      </c>
      <c r="AJ368" s="402" t="s">
        <v>54</v>
      </c>
      <c r="AK368" s="402" t="s">
        <v>54</v>
      </c>
      <c r="AL368" s="403" t="s">
        <v>54</v>
      </c>
      <c r="AM368" s="404" t="s">
        <v>54</v>
      </c>
    </row>
    <row r="369" spans="1:39" ht="15.75" customHeight="1" x14ac:dyDescent="0.3">
      <c r="A369" s="382"/>
      <c r="B369" s="383"/>
      <c r="C369" s="384" t="s">
        <v>40</v>
      </c>
      <c r="D369" s="385" t="str">
        <f>IF(Table_1[[#This Row],[SISÄLLÖN NIMI]]="","",1)</f>
        <v/>
      </c>
      <c r="E369" s="386"/>
      <c r="F369" s="386"/>
      <c r="G369" s="384" t="s">
        <v>54</v>
      </c>
      <c r="H369" s="387" t="s">
        <v>54</v>
      </c>
      <c r="I369" s="388" t="s">
        <v>54</v>
      </c>
      <c r="J369" s="389" t="s">
        <v>44</v>
      </c>
      <c r="K369" s="387" t="s">
        <v>54</v>
      </c>
      <c r="L369" s="390" t="s">
        <v>54</v>
      </c>
      <c r="M369" s="383"/>
      <c r="N369" s="391" t="s">
        <v>54</v>
      </c>
      <c r="O369" s="392"/>
      <c r="P369" s="383"/>
      <c r="Q369" s="383"/>
      <c r="R369" s="393"/>
      <c r="S369" s="417">
        <f>IF(Table_1[[#This Row],[Kesto (min) /tapaaminen]]&lt;1,0,(Table_1[[#This Row],[Sisältöjen määrä 
]]*Table_1[[#This Row],[Kesto (min) /tapaaminen]]*Table_1[[#This Row],[Tapaamis-kerrat /osallistuja]]))</f>
        <v>0</v>
      </c>
      <c r="T369" s="394" t="str">
        <f>IF(Table_1[[#This Row],[SISÄLLÖN NIMI]]="","",IF(Table_1[[#This Row],[Toteutuminen]]="Ei osallistujia",0,IF(Table_1[[#This Row],[Toteutuminen]]="Peruttu",0,1)))</f>
        <v/>
      </c>
      <c r="U369" s="395"/>
      <c r="V369" s="385"/>
      <c r="W369" s="413">
        <f>Table_1[[#This Row],[Kävijämäärä a) lapset]]+Table_1[[#This Row],[Kävijämäärä b) aikuiset]]</f>
        <v>0</v>
      </c>
      <c r="X369" s="413">
        <f>IF(Table_1[[#This Row],[Kokonaiskävijämäärä]]&lt;1,0,Table_1[[#This Row],[Kävijämäärä a) lapset]]*Table_1[[#This Row],[Tapaamis-kerrat /osallistuja]])</f>
        <v>0</v>
      </c>
      <c r="Y369" s="413">
        <f>IF(Table_1[[#This Row],[Kokonaiskävijämäärä]]&lt;1,0,Table_1[[#This Row],[Kävijämäärä b) aikuiset]]*Table_1[[#This Row],[Tapaamis-kerrat /osallistuja]])</f>
        <v>0</v>
      </c>
      <c r="Z369" s="413">
        <f>IF(Table_1[[#This Row],[Kokonaiskävijämäärä]]&lt;1,0,Table_1[[#This Row],[Kokonaiskävijämäärä]]*Table_1[[#This Row],[Tapaamis-kerrat /osallistuja]])</f>
        <v>0</v>
      </c>
      <c r="AA369" s="390" t="s">
        <v>54</v>
      </c>
      <c r="AB369" s="396"/>
      <c r="AC369" s="397"/>
      <c r="AD369" s="398" t="s">
        <v>54</v>
      </c>
      <c r="AE369" s="399" t="s">
        <v>54</v>
      </c>
      <c r="AF369" s="400" t="s">
        <v>54</v>
      </c>
      <c r="AG369" s="400" t="s">
        <v>54</v>
      </c>
      <c r="AH369" s="401" t="s">
        <v>53</v>
      </c>
      <c r="AI369" s="402" t="s">
        <v>54</v>
      </c>
      <c r="AJ369" s="402" t="s">
        <v>54</v>
      </c>
      <c r="AK369" s="402" t="s">
        <v>54</v>
      </c>
      <c r="AL369" s="403" t="s">
        <v>54</v>
      </c>
      <c r="AM369" s="404" t="s">
        <v>54</v>
      </c>
    </row>
    <row r="370" spans="1:39" ht="15.75" customHeight="1" x14ac:dyDescent="0.3">
      <c r="A370" s="382"/>
      <c r="B370" s="383"/>
      <c r="C370" s="384" t="s">
        <v>40</v>
      </c>
      <c r="D370" s="385" t="str">
        <f>IF(Table_1[[#This Row],[SISÄLLÖN NIMI]]="","",1)</f>
        <v/>
      </c>
      <c r="E370" s="386"/>
      <c r="F370" s="386"/>
      <c r="G370" s="384" t="s">
        <v>54</v>
      </c>
      <c r="H370" s="387" t="s">
        <v>54</v>
      </c>
      <c r="I370" s="388" t="s">
        <v>54</v>
      </c>
      <c r="J370" s="389" t="s">
        <v>44</v>
      </c>
      <c r="K370" s="387" t="s">
        <v>54</v>
      </c>
      <c r="L370" s="390" t="s">
        <v>54</v>
      </c>
      <c r="M370" s="383"/>
      <c r="N370" s="391" t="s">
        <v>54</v>
      </c>
      <c r="O370" s="392"/>
      <c r="P370" s="383"/>
      <c r="Q370" s="383"/>
      <c r="R370" s="393"/>
      <c r="S370" s="417">
        <f>IF(Table_1[[#This Row],[Kesto (min) /tapaaminen]]&lt;1,0,(Table_1[[#This Row],[Sisältöjen määrä 
]]*Table_1[[#This Row],[Kesto (min) /tapaaminen]]*Table_1[[#This Row],[Tapaamis-kerrat /osallistuja]]))</f>
        <v>0</v>
      </c>
      <c r="T370" s="394" t="str">
        <f>IF(Table_1[[#This Row],[SISÄLLÖN NIMI]]="","",IF(Table_1[[#This Row],[Toteutuminen]]="Ei osallistujia",0,IF(Table_1[[#This Row],[Toteutuminen]]="Peruttu",0,1)))</f>
        <v/>
      </c>
      <c r="U370" s="395"/>
      <c r="V370" s="385"/>
      <c r="W370" s="413">
        <f>Table_1[[#This Row],[Kävijämäärä a) lapset]]+Table_1[[#This Row],[Kävijämäärä b) aikuiset]]</f>
        <v>0</v>
      </c>
      <c r="X370" s="413">
        <f>IF(Table_1[[#This Row],[Kokonaiskävijämäärä]]&lt;1,0,Table_1[[#This Row],[Kävijämäärä a) lapset]]*Table_1[[#This Row],[Tapaamis-kerrat /osallistuja]])</f>
        <v>0</v>
      </c>
      <c r="Y370" s="413">
        <f>IF(Table_1[[#This Row],[Kokonaiskävijämäärä]]&lt;1,0,Table_1[[#This Row],[Kävijämäärä b) aikuiset]]*Table_1[[#This Row],[Tapaamis-kerrat /osallistuja]])</f>
        <v>0</v>
      </c>
      <c r="Z370" s="413">
        <f>IF(Table_1[[#This Row],[Kokonaiskävijämäärä]]&lt;1,0,Table_1[[#This Row],[Kokonaiskävijämäärä]]*Table_1[[#This Row],[Tapaamis-kerrat /osallistuja]])</f>
        <v>0</v>
      </c>
      <c r="AA370" s="390" t="s">
        <v>54</v>
      </c>
      <c r="AB370" s="396"/>
      <c r="AC370" s="397"/>
      <c r="AD370" s="398" t="s">
        <v>54</v>
      </c>
      <c r="AE370" s="399" t="s">
        <v>54</v>
      </c>
      <c r="AF370" s="400" t="s">
        <v>54</v>
      </c>
      <c r="AG370" s="400" t="s">
        <v>54</v>
      </c>
      <c r="AH370" s="401" t="s">
        <v>53</v>
      </c>
      <c r="AI370" s="402" t="s">
        <v>54</v>
      </c>
      <c r="AJ370" s="402" t="s">
        <v>54</v>
      </c>
      <c r="AK370" s="402" t="s">
        <v>54</v>
      </c>
      <c r="AL370" s="403" t="s">
        <v>54</v>
      </c>
      <c r="AM370" s="404" t="s">
        <v>54</v>
      </c>
    </row>
    <row r="371" spans="1:39" ht="15.75" customHeight="1" x14ac:dyDescent="0.3">
      <c r="A371" s="382"/>
      <c r="B371" s="383"/>
      <c r="C371" s="384" t="s">
        <v>40</v>
      </c>
      <c r="D371" s="385" t="str">
        <f>IF(Table_1[[#This Row],[SISÄLLÖN NIMI]]="","",1)</f>
        <v/>
      </c>
      <c r="E371" s="386"/>
      <c r="F371" s="386"/>
      <c r="G371" s="384" t="s">
        <v>54</v>
      </c>
      <c r="H371" s="387" t="s">
        <v>54</v>
      </c>
      <c r="I371" s="388" t="s">
        <v>54</v>
      </c>
      <c r="J371" s="389" t="s">
        <v>44</v>
      </c>
      <c r="K371" s="387" t="s">
        <v>54</v>
      </c>
      <c r="L371" s="390" t="s">
        <v>54</v>
      </c>
      <c r="M371" s="383"/>
      <c r="N371" s="391" t="s">
        <v>54</v>
      </c>
      <c r="O371" s="392"/>
      <c r="P371" s="383"/>
      <c r="Q371" s="383"/>
      <c r="R371" s="393"/>
      <c r="S371" s="417">
        <f>IF(Table_1[[#This Row],[Kesto (min) /tapaaminen]]&lt;1,0,(Table_1[[#This Row],[Sisältöjen määrä 
]]*Table_1[[#This Row],[Kesto (min) /tapaaminen]]*Table_1[[#This Row],[Tapaamis-kerrat /osallistuja]]))</f>
        <v>0</v>
      </c>
      <c r="T371" s="394" t="str">
        <f>IF(Table_1[[#This Row],[SISÄLLÖN NIMI]]="","",IF(Table_1[[#This Row],[Toteutuminen]]="Ei osallistujia",0,IF(Table_1[[#This Row],[Toteutuminen]]="Peruttu",0,1)))</f>
        <v/>
      </c>
      <c r="U371" s="395"/>
      <c r="V371" s="385"/>
      <c r="W371" s="413">
        <f>Table_1[[#This Row],[Kävijämäärä a) lapset]]+Table_1[[#This Row],[Kävijämäärä b) aikuiset]]</f>
        <v>0</v>
      </c>
      <c r="X371" s="413">
        <f>IF(Table_1[[#This Row],[Kokonaiskävijämäärä]]&lt;1,0,Table_1[[#This Row],[Kävijämäärä a) lapset]]*Table_1[[#This Row],[Tapaamis-kerrat /osallistuja]])</f>
        <v>0</v>
      </c>
      <c r="Y371" s="413">
        <f>IF(Table_1[[#This Row],[Kokonaiskävijämäärä]]&lt;1,0,Table_1[[#This Row],[Kävijämäärä b) aikuiset]]*Table_1[[#This Row],[Tapaamis-kerrat /osallistuja]])</f>
        <v>0</v>
      </c>
      <c r="Z371" s="413">
        <f>IF(Table_1[[#This Row],[Kokonaiskävijämäärä]]&lt;1,0,Table_1[[#This Row],[Kokonaiskävijämäärä]]*Table_1[[#This Row],[Tapaamis-kerrat /osallistuja]])</f>
        <v>0</v>
      </c>
      <c r="AA371" s="390" t="s">
        <v>54</v>
      </c>
      <c r="AB371" s="396"/>
      <c r="AC371" s="397"/>
      <c r="AD371" s="398" t="s">
        <v>54</v>
      </c>
      <c r="AE371" s="399" t="s">
        <v>54</v>
      </c>
      <c r="AF371" s="400" t="s">
        <v>54</v>
      </c>
      <c r="AG371" s="400" t="s">
        <v>54</v>
      </c>
      <c r="AH371" s="401" t="s">
        <v>53</v>
      </c>
      <c r="AI371" s="402" t="s">
        <v>54</v>
      </c>
      <c r="AJ371" s="402" t="s">
        <v>54</v>
      </c>
      <c r="AK371" s="402" t="s">
        <v>54</v>
      </c>
      <c r="AL371" s="403" t="s">
        <v>54</v>
      </c>
      <c r="AM371" s="404" t="s">
        <v>54</v>
      </c>
    </row>
    <row r="372" spans="1:39" ht="15.75" customHeight="1" x14ac:dyDescent="0.3">
      <c r="A372" s="382"/>
      <c r="B372" s="383"/>
      <c r="C372" s="384" t="s">
        <v>40</v>
      </c>
      <c r="D372" s="385" t="str">
        <f>IF(Table_1[[#This Row],[SISÄLLÖN NIMI]]="","",1)</f>
        <v/>
      </c>
      <c r="E372" s="386"/>
      <c r="F372" s="386"/>
      <c r="G372" s="384" t="s">
        <v>54</v>
      </c>
      <c r="H372" s="387" t="s">
        <v>54</v>
      </c>
      <c r="I372" s="388" t="s">
        <v>54</v>
      </c>
      <c r="J372" s="389" t="s">
        <v>44</v>
      </c>
      <c r="K372" s="387" t="s">
        <v>54</v>
      </c>
      <c r="L372" s="390" t="s">
        <v>54</v>
      </c>
      <c r="M372" s="383"/>
      <c r="N372" s="391" t="s">
        <v>54</v>
      </c>
      <c r="O372" s="392"/>
      <c r="P372" s="383"/>
      <c r="Q372" s="383"/>
      <c r="R372" s="393"/>
      <c r="S372" s="417">
        <f>IF(Table_1[[#This Row],[Kesto (min) /tapaaminen]]&lt;1,0,(Table_1[[#This Row],[Sisältöjen määrä 
]]*Table_1[[#This Row],[Kesto (min) /tapaaminen]]*Table_1[[#This Row],[Tapaamis-kerrat /osallistuja]]))</f>
        <v>0</v>
      </c>
      <c r="T372" s="394" t="str">
        <f>IF(Table_1[[#This Row],[SISÄLLÖN NIMI]]="","",IF(Table_1[[#This Row],[Toteutuminen]]="Ei osallistujia",0,IF(Table_1[[#This Row],[Toteutuminen]]="Peruttu",0,1)))</f>
        <v/>
      </c>
      <c r="U372" s="395"/>
      <c r="V372" s="385"/>
      <c r="W372" s="413">
        <f>Table_1[[#This Row],[Kävijämäärä a) lapset]]+Table_1[[#This Row],[Kävijämäärä b) aikuiset]]</f>
        <v>0</v>
      </c>
      <c r="X372" s="413">
        <f>IF(Table_1[[#This Row],[Kokonaiskävijämäärä]]&lt;1,0,Table_1[[#This Row],[Kävijämäärä a) lapset]]*Table_1[[#This Row],[Tapaamis-kerrat /osallistuja]])</f>
        <v>0</v>
      </c>
      <c r="Y372" s="413">
        <f>IF(Table_1[[#This Row],[Kokonaiskävijämäärä]]&lt;1,0,Table_1[[#This Row],[Kävijämäärä b) aikuiset]]*Table_1[[#This Row],[Tapaamis-kerrat /osallistuja]])</f>
        <v>0</v>
      </c>
      <c r="Z372" s="413">
        <f>IF(Table_1[[#This Row],[Kokonaiskävijämäärä]]&lt;1,0,Table_1[[#This Row],[Kokonaiskävijämäärä]]*Table_1[[#This Row],[Tapaamis-kerrat /osallistuja]])</f>
        <v>0</v>
      </c>
      <c r="AA372" s="390" t="s">
        <v>54</v>
      </c>
      <c r="AB372" s="396"/>
      <c r="AC372" s="397"/>
      <c r="AD372" s="398" t="s">
        <v>54</v>
      </c>
      <c r="AE372" s="399" t="s">
        <v>54</v>
      </c>
      <c r="AF372" s="400" t="s">
        <v>54</v>
      </c>
      <c r="AG372" s="400" t="s">
        <v>54</v>
      </c>
      <c r="AH372" s="401" t="s">
        <v>53</v>
      </c>
      <c r="AI372" s="402" t="s">
        <v>54</v>
      </c>
      <c r="AJ372" s="402" t="s">
        <v>54</v>
      </c>
      <c r="AK372" s="402" t="s">
        <v>54</v>
      </c>
      <c r="AL372" s="403" t="s">
        <v>54</v>
      </c>
      <c r="AM372" s="404" t="s">
        <v>54</v>
      </c>
    </row>
    <row r="373" spans="1:39" ht="15.75" customHeight="1" x14ac:dyDescent="0.3">
      <c r="A373" s="382"/>
      <c r="B373" s="383"/>
      <c r="C373" s="384" t="s">
        <v>40</v>
      </c>
      <c r="D373" s="385" t="str">
        <f>IF(Table_1[[#This Row],[SISÄLLÖN NIMI]]="","",1)</f>
        <v/>
      </c>
      <c r="E373" s="386"/>
      <c r="F373" s="386"/>
      <c r="G373" s="384" t="s">
        <v>54</v>
      </c>
      <c r="H373" s="387" t="s">
        <v>54</v>
      </c>
      <c r="I373" s="388" t="s">
        <v>54</v>
      </c>
      <c r="J373" s="389" t="s">
        <v>44</v>
      </c>
      <c r="K373" s="387" t="s">
        <v>54</v>
      </c>
      <c r="L373" s="390" t="s">
        <v>54</v>
      </c>
      <c r="M373" s="383"/>
      <c r="N373" s="391" t="s">
        <v>54</v>
      </c>
      <c r="O373" s="392"/>
      <c r="P373" s="383"/>
      <c r="Q373" s="383"/>
      <c r="R373" s="393"/>
      <c r="S373" s="417">
        <f>IF(Table_1[[#This Row],[Kesto (min) /tapaaminen]]&lt;1,0,(Table_1[[#This Row],[Sisältöjen määrä 
]]*Table_1[[#This Row],[Kesto (min) /tapaaminen]]*Table_1[[#This Row],[Tapaamis-kerrat /osallistuja]]))</f>
        <v>0</v>
      </c>
      <c r="T373" s="394" t="str">
        <f>IF(Table_1[[#This Row],[SISÄLLÖN NIMI]]="","",IF(Table_1[[#This Row],[Toteutuminen]]="Ei osallistujia",0,IF(Table_1[[#This Row],[Toteutuminen]]="Peruttu",0,1)))</f>
        <v/>
      </c>
      <c r="U373" s="395"/>
      <c r="V373" s="385"/>
      <c r="W373" s="413">
        <f>Table_1[[#This Row],[Kävijämäärä a) lapset]]+Table_1[[#This Row],[Kävijämäärä b) aikuiset]]</f>
        <v>0</v>
      </c>
      <c r="X373" s="413">
        <f>IF(Table_1[[#This Row],[Kokonaiskävijämäärä]]&lt;1,0,Table_1[[#This Row],[Kävijämäärä a) lapset]]*Table_1[[#This Row],[Tapaamis-kerrat /osallistuja]])</f>
        <v>0</v>
      </c>
      <c r="Y373" s="413">
        <f>IF(Table_1[[#This Row],[Kokonaiskävijämäärä]]&lt;1,0,Table_1[[#This Row],[Kävijämäärä b) aikuiset]]*Table_1[[#This Row],[Tapaamis-kerrat /osallistuja]])</f>
        <v>0</v>
      </c>
      <c r="Z373" s="413">
        <f>IF(Table_1[[#This Row],[Kokonaiskävijämäärä]]&lt;1,0,Table_1[[#This Row],[Kokonaiskävijämäärä]]*Table_1[[#This Row],[Tapaamis-kerrat /osallistuja]])</f>
        <v>0</v>
      </c>
      <c r="AA373" s="390" t="s">
        <v>54</v>
      </c>
      <c r="AB373" s="396"/>
      <c r="AC373" s="397"/>
      <c r="AD373" s="398" t="s">
        <v>54</v>
      </c>
      <c r="AE373" s="399" t="s">
        <v>54</v>
      </c>
      <c r="AF373" s="400" t="s">
        <v>54</v>
      </c>
      <c r="AG373" s="400" t="s">
        <v>54</v>
      </c>
      <c r="AH373" s="401" t="s">
        <v>53</v>
      </c>
      <c r="AI373" s="402" t="s">
        <v>54</v>
      </c>
      <c r="AJ373" s="402" t="s">
        <v>54</v>
      </c>
      <c r="AK373" s="402" t="s">
        <v>54</v>
      </c>
      <c r="AL373" s="403" t="s">
        <v>54</v>
      </c>
      <c r="AM373" s="404" t="s">
        <v>54</v>
      </c>
    </row>
    <row r="374" spans="1:39" ht="15.75" customHeight="1" x14ac:dyDescent="0.3">
      <c r="A374" s="382"/>
      <c r="B374" s="383"/>
      <c r="C374" s="384" t="s">
        <v>40</v>
      </c>
      <c r="D374" s="385" t="str">
        <f>IF(Table_1[[#This Row],[SISÄLLÖN NIMI]]="","",1)</f>
        <v/>
      </c>
      <c r="E374" s="386"/>
      <c r="F374" s="386"/>
      <c r="G374" s="384" t="s">
        <v>54</v>
      </c>
      <c r="H374" s="387" t="s">
        <v>54</v>
      </c>
      <c r="I374" s="388" t="s">
        <v>54</v>
      </c>
      <c r="J374" s="389" t="s">
        <v>44</v>
      </c>
      <c r="K374" s="387" t="s">
        <v>54</v>
      </c>
      <c r="L374" s="390" t="s">
        <v>54</v>
      </c>
      <c r="M374" s="383"/>
      <c r="N374" s="391" t="s">
        <v>54</v>
      </c>
      <c r="O374" s="392"/>
      <c r="P374" s="383"/>
      <c r="Q374" s="383"/>
      <c r="R374" s="393"/>
      <c r="S374" s="417">
        <f>IF(Table_1[[#This Row],[Kesto (min) /tapaaminen]]&lt;1,0,(Table_1[[#This Row],[Sisältöjen määrä 
]]*Table_1[[#This Row],[Kesto (min) /tapaaminen]]*Table_1[[#This Row],[Tapaamis-kerrat /osallistuja]]))</f>
        <v>0</v>
      </c>
      <c r="T374" s="394" t="str">
        <f>IF(Table_1[[#This Row],[SISÄLLÖN NIMI]]="","",IF(Table_1[[#This Row],[Toteutuminen]]="Ei osallistujia",0,IF(Table_1[[#This Row],[Toteutuminen]]="Peruttu",0,1)))</f>
        <v/>
      </c>
      <c r="U374" s="395"/>
      <c r="V374" s="385"/>
      <c r="W374" s="413">
        <f>Table_1[[#This Row],[Kävijämäärä a) lapset]]+Table_1[[#This Row],[Kävijämäärä b) aikuiset]]</f>
        <v>0</v>
      </c>
      <c r="X374" s="413">
        <f>IF(Table_1[[#This Row],[Kokonaiskävijämäärä]]&lt;1,0,Table_1[[#This Row],[Kävijämäärä a) lapset]]*Table_1[[#This Row],[Tapaamis-kerrat /osallistuja]])</f>
        <v>0</v>
      </c>
      <c r="Y374" s="413">
        <f>IF(Table_1[[#This Row],[Kokonaiskävijämäärä]]&lt;1,0,Table_1[[#This Row],[Kävijämäärä b) aikuiset]]*Table_1[[#This Row],[Tapaamis-kerrat /osallistuja]])</f>
        <v>0</v>
      </c>
      <c r="Z374" s="413">
        <f>IF(Table_1[[#This Row],[Kokonaiskävijämäärä]]&lt;1,0,Table_1[[#This Row],[Kokonaiskävijämäärä]]*Table_1[[#This Row],[Tapaamis-kerrat /osallistuja]])</f>
        <v>0</v>
      </c>
      <c r="AA374" s="390" t="s">
        <v>54</v>
      </c>
      <c r="AB374" s="396"/>
      <c r="AC374" s="397"/>
      <c r="AD374" s="398" t="s">
        <v>54</v>
      </c>
      <c r="AE374" s="399" t="s">
        <v>54</v>
      </c>
      <c r="AF374" s="400" t="s">
        <v>54</v>
      </c>
      <c r="AG374" s="400" t="s">
        <v>54</v>
      </c>
      <c r="AH374" s="401" t="s">
        <v>53</v>
      </c>
      <c r="AI374" s="402" t="s">
        <v>54</v>
      </c>
      <c r="AJ374" s="402" t="s">
        <v>54</v>
      </c>
      <c r="AK374" s="402" t="s">
        <v>54</v>
      </c>
      <c r="AL374" s="403" t="s">
        <v>54</v>
      </c>
      <c r="AM374" s="404" t="s">
        <v>54</v>
      </c>
    </row>
    <row r="375" spans="1:39" ht="15.75" customHeight="1" x14ac:dyDescent="0.3">
      <c r="A375" s="382"/>
      <c r="B375" s="383"/>
      <c r="C375" s="384" t="s">
        <v>40</v>
      </c>
      <c r="D375" s="385" t="str">
        <f>IF(Table_1[[#This Row],[SISÄLLÖN NIMI]]="","",1)</f>
        <v/>
      </c>
      <c r="E375" s="386"/>
      <c r="F375" s="386"/>
      <c r="G375" s="384" t="s">
        <v>54</v>
      </c>
      <c r="H375" s="387" t="s">
        <v>54</v>
      </c>
      <c r="I375" s="388" t="s">
        <v>54</v>
      </c>
      <c r="J375" s="389" t="s">
        <v>44</v>
      </c>
      <c r="K375" s="387" t="s">
        <v>54</v>
      </c>
      <c r="L375" s="390" t="s">
        <v>54</v>
      </c>
      <c r="M375" s="383"/>
      <c r="N375" s="391" t="s">
        <v>54</v>
      </c>
      <c r="O375" s="392"/>
      <c r="P375" s="383"/>
      <c r="Q375" s="383"/>
      <c r="R375" s="393"/>
      <c r="S375" s="417">
        <f>IF(Table_1[[#This Row],[Kesto (min) /tapaaminen]]&lt;1,0,(Table_1[[#This Row],[Sisältöjen määrä 
]]*Table_1[[#This Row],[Kesto (min) /tapaaminen]]*Table_1[[#This Row],[Tapaamis-kerrat /osallistuja]]))</f>
        <v>0</v>
      </c>
      <c r="T375" s="394" t="str">
        <f>IF(Table_1[[#This Row],[SISÄLLÖN NIMI]]="","",IF(Table_1[[#This Row],[Toteutuminen]]="Ei osallistujia",0,IF(Table_1[[#This Row],[Toteutuminen]]="Peruttu",0,1)))</f>
        <v/>
      </c>
      <c r="U375" s="395"/>
      <c r="V375" s="385"/>
      <c r="W375" s="413">
        <f>Table_1[[#This Row],[Kävijämäärä a) lapset]]+Table_1[[#This Row],[Kävijämäärä b) aikuiset]]</f>
        <v>0</v>
      </c>
      <c r="X375" s="413">
        <f>IF(Table_1[[#This Row],[Kokonaiskävijämäärä]]&lt;1,0,Table_1[[#This Row],[Kävijämäärä a) lapset]]*Table_1[[#This Row],[Tapaamis-kerrat /osallistuja]])</f>
        <v>0</v>
      </c>
      <c r="Y375" s="413">
        <f>IF(Table_1[[#This Row],[Kokonaiskävijämäärä]]&lt;1,0,Table_1[[#This Row],[Kävijämäärä b) aikuiset]]*Table_1[[#This Row],[Tapaamis-kerrat /osallistuja]])</f>
        <v>0</v>
      </c>
      <c r="Z375" s="413">
        <f>IF(Table_1[[#This Row],[Kokonaiskävijämäärä]]&lt;1,0,Table_1[[#This Row],[Kokonaiskävijämäärä]]*Table_1[[#This Row],[Tapaamis-kerrat /osallistuja]])</f>
        <v>0</v>
      </c>
      <c r="AA375" s="390" t="s">
        <v>54</v>
      </c>
      <c r="AB375" s="396"/>
      <c r="AC375" s="397"/>
      <c r="AD375" s="398" t="s">
        <v>54</v>
      </c>
      <c r="AE375" s="399" t="s">
        <v>54</v>
      </c>
      <c r="AF375" s="400" t="s">
        <v>54</v>
      </c>
      <c r="AG375" s="400" t="s">
        <v>54</v>
      </c>
      <c r="AH375" s="401" t="s">
        <v>53</v>
      </c>
      <c r="AI375" s="402" t="s">
        <v>54</v>
      </c>
      <c r="AJ375" s="402" t="s">
        <v>54</v>
      </c>
      <c r="AK375" s="402" t="s">
        <v>54</v>
      </c>
      <c r="AL375" s="403" t="s">
        <v>54</v>
      </c>
      <c r="AM375" s="404" t="s">
        <v>54</v>
      </c>
    </row>
    <row r="376" spans="1:39" ht="15.75" customHeight="1" x14ac:dyDescent="0.3">
      <c r="A376" s="382"/>
      <c r="B376" s="383"/>
      <c r="C376" s="384" t="s">
        <v>40</v>
      </c>
      <c r="D376" s="385" t="str">
        <f>IF(Table_1[[#This Row],[SISÄLLÖN NIMI]]="","",1)</f>
        <v/>
      </c>
      <c r="E376" s="386"/>
      <c r="F376" s="386"/>
      <c r="G376" s="384" t="s">
        <v>54</v>
      </c>
      <c r="H376" s="387" t="s">
        <v>54</v>
      </c>
      <c r="I376" s="388" t="s">
        <v>54</v>
      </c>
      <c r="J376" s="389" t="s">
        <v>44</v>
      </c>
      <c r="K376" s="387" t="s">
        <v>54</v>
      </c>
      <c r="L376" s="390" t="s">
        <v>54</v>
      </c>
      <c r="M376" s="383"/>
      <c r="N376" s="391" t="s">
        <v>54</v>
      </c>
      <c r="O376" s="392"/>
      <c r="P376" s="383"/>
      <c r="Q376" s="383"/>
      <c r="R376" s="393"/>
      <c r="S376" s="417">
        <f>IF(Table_1[[#This Row],[Kesto (min) /tapaaminen]]&lt;1,0,(Table_1[[#This Row],[Sisältöjen määrä 
]]*Table_1[[#This Row],[Kesto (min) /tapaaminen]]*Table_1[[#This Row],[Tapaamis-kerrat /osallistuja]]))</f>
        <v>0</v>
      </c>
      <c r="T376" s="394" t="str">
        <f>IF(Table_1[[#This Row],[SISÄLLÖN NIMI]]="","",IF(Table_1[[#This Row],[Toteutuminen]]="Ei osallistujia",0,IF(Table_1[[#This Row],[Toteutuminen]]="Peruttu",0,1)))</f>
        <v/>
      </c>
      <c r="U376" s="395"/>
      <c r="V376" s="385"/>
      <c r="W376" s="413">
        <f>Table_1[[#This Row],[Kävijämäärä a) lapset]]+Table_1[[#This Row],[Kävijämäärä b) aikuiset]]</f>
        <v>0</v>
      </c>
      <c r="X376" s="413">
        <f>IF(Table_1[[#This Row],[Kokonaiskävijämäärä]]&lt;1,0,Table_1[[#This Row],[Kävijämäärä a) lapset]]*Table_1[[#This Row],[Tapaamis-kerrat /osallistuja]])</f>
        <v>0</v>
      </c>
      <c r="Y376" s="413">
        <f>IF(Table_1[[#This Row],[Kokonaiskävijämäärä]]&lt;1,0,Table_1[[#This Row],[Kävijämäärä b) aikuiset]]*Table_1[[#This Row],[Tapaamis-kerrat /osallistuja]])</f>
        <v>0</v>
      </c>
      <c r="Z376" s="413">
        <f>IF(Table_1[[#This Row],[Kokonaiskävijämäärä]]&lt;1,0,Table_1[[#This Row],[Kokonaiskävijämäärä]]*Table_1[[#This Row],[Tapaamis-kerrat /osallistuja]])</f>
        <v>0</v>
      </c>
      <c r="AA376" s="390" t="s">
        <v>54</v>
      </c>
      <c r="AB376" s="396"/>
      <c r="AC376" s="397"/>
      <c r="AD376" s="398" t="s">
        <v>54</v>
      </c>
      <c r="AE376" s="399" t="s">
        <v>54</v>
      </c>
      <c r="AF376" s="400" t="s">
        <v>54</v>
      </c>
      <c r="AG376" s="400" t="s">
        <v>54</v>
      </c>
      <c r="AH376" s="401" t="s">
        <v>53</v>
      </c>
      <c r="AI376" s="402" t="s">
        <v>54</v>
      </c>
      <c r="AJ376" s="402" t="s">
        <v>54</v>
      </c>
      <c r="AK376" s="402" t="s">
        <v>54</v>
      </c>
      <c r="AL376" s="403" t="s">
        <v>54</v>
      </c>
      <c r="AM376" s="404" t="s">
        <v>54</v>
      </c>
    </row>
    <row r="377" spans="1:39" ht="15.75" customHeight="1" x14ac:dyDescent="0.3">
      <c r="A377" s="382"/>
      <c r="B377" s="383"/>
      <c r="C377" s="384" t="s">
        <v>40</v>
      </c>
      <c r="D377" s="385" t="str">
        <f>IF(Table_1[[#This Row],[SISÄLLÖN NIMI]]="","",1)</f>
        <v/>
      </c>
      <c r="E377" s="386"/>
      <c r="F377" s="386"/>
      <c r="G377" s="384" t="s">
        <v>54</v>
      </c>
      <c r="H377" s="387" t="s">
        <v>54</v>
      </c>
      <c r="I377" s="388" t="s">
        <v>54</v>
      </c>
      <c r="J377" s="389" t="s">
        <v>44</v>
      </c>
      <c r="K377" s="387" t="s">
        <v>54</v>
      </c>
      <c r="L377" s="390" t="s">
        <v>54</v>
      </c>
      <c r="M377" s="383"/>
      <c r="N377" s="391" t="s">
        <v>54</v>
      </c>
      <c r="O377" s="392"/>
      <c r="P377" s="383"/>
      <c r="Q377" s="383"/>
      <c r="R377" s="393"/>
      <c r="S377" s="417">
        <f>IF(Table_1[[#This Row],[Kesto (min) /tapaaminen]]&lt;1,0,(Table_1[[#This Row],[Sisältöjen määrä 
]]*Table_1[[#This Row],[Kesto (min) /tapaaminen]]*Table_1[[#This Row],[Tapaamis-kerrat /osallistuja]]))</f>
        <v>0</v>
      </c>
      <c r="T377" s="394" t="str">
        <f>IF(Table_1[[#This Row],[SISÄLLÖN NIMI]]="","",IF(Table_1[[#This Row],[Toteutuminen]]="Ei osallistujia",0,IF(Table_1[[#This Row],[Toteutuminen]]="Peruttu",0,1)))</f>
        <v/>
      </c>
      <c r="U377" s="395"/>
      <c r="V377" s="385"/>
      <c r="W377" s="413">
        <f>Table_1[[#This Row],[Kävijämäärä a) lapset]]+Table_1[[#This Row],[Kävijämäärä b) aikuiset]]</f>
        <v>0</v>
      </c>
      <c r="X377" s="413">
        <f>IF(Table_1[[#This Row],[Kokonaiskävijämäärä]]&lt;1,0,Table_1[[#This Row],[Kävijämäärä a) lapset]]*Table_1[[#This Row],[Tapaamis-kerrat /osallistuja]])</f>
        <v>0</v>
      </c>
      <c r="Y377" s="413">
        <f>IF(Table_1[[#This Row],[Kokonaiskävijämäärä]]&lt;1,0,Table_1[[#This Row],[Kävijämäärä b) aikuiset]]*Table_1[[#This Row],[Tapaamis-kerrat /osallistuja]])</f>
        <v>0</v>
      </c>
      <c r="Z377" s="413">
        <f>IF(Table_1[[#This Row],[Kokonaiskävijämäärä]]&lt;1,0,Table_1[[#This Row],[Kokonaiskävijämäärä]]*Table_1[[#This Row],[Tapaamis-kerrat /osallistuja]])</f>
        <v>0</v>
      </c>
      <c r="AA377" s="390" t="s">
        <v>54</v>
      </c>
      <c r="AB377" s="396"/>
      <c r="AC377" s="397"/>
      <c r="AD377" s="398" t="s">
        <v>54</v>
      </c>
      <c r="AE377" s="399" t="s">
        <v>54</v>
      </c>
      <c r="AF377" s="400" t="s">
        <v>54</v>
      </c>
      <c r="AG377" s="400" t="s">
        <v>54</v>
      </c>
      <c r="AH377" s="401" t="s">
        <v>53</v>
      </c>
      <c r="AI377" s="402" t="s">
        <v>54</v>
      </c>
      <c r="AJ377" s="402" t="s">
        <v>54</v>
      </c>
      <c r="AK377" s="402" t="s">
        <v>54</v>
      </c>
      <c r="AL377" s="403" t="s">
        <v>54</v>
      </c>
      <c r="AM377" s="404" t="s">
        <v>54</v>
      </c>
    </row>
    <row r="378" spans="1:39" ht="15.75" customHeight="1" x14ac:dyDescent="0.3">
      <c r="A378" s="382"/>
      <c r="B378" s="383"/>
      <c r="C378" s="384" t="s">
        <v>40</v>
      </c>
      <c r="D378" s="385" t="str">
        <f>IF(Table_1[[#This Row],[SISÄLLÖN NIMI]]="","",1)</f>
        <v/>
      </c>
      <c r="E378" s="386"/>
      <c r="F378" s="386"/>
      <c r="G378" s="384" t="s">
        <v>54</v>
      </c>
      <c r="H378" s="387" t="s">
        <v>54</v>
      </c>
      <c r="I378" s="388" t="s">
        <v>54</v>
      </c>
      <c r="J378" s="389" t="s">
        <v>44</v>
      </c>
      <c r="K378" s="387" t="s">
        <v>54</v>
      </c>
      <c r="L378" s="390" t="s">
        <v>54</v>
      </c>
      <c r="M378" s="383"/>
      <c r="N378" s="391" t="s">
        <v>54</v>
      </c>
      <c r="O378" s="392"/>
      <c r="P378" s="383"/>
      <c r="Q378" s="383"/>
      <c r="R378" s="393"/>
      <c r="S378" s="417">
        <f>IF(Table_1[[#This Row],[Kesto (min) /tapaaminen]]&lt;1,0,(Table_1[[#This Row],[Sisältöjen määrä 
]]*Table_1[[#This Row],[Kesto (min) /tapaaminen]]*Table_1[[#This Row],[Tapaamis-kerrat /osallistuja]]))</f>
        <v>0</v>
      </c>
      <c r="T378" s="394" t="str">
        <f>IF(Table_1[[#This Row],[SISÄLLÖN NIMI]]="","",IF(Table_1[[#This Row],[Toteutuminen]]="Ei osallistujia",0,IF(Table_1[[#This Row],[Toteutuminen]]="Peruttu",0,1)))</f>
        <v/>
      </c>
      <c r="U378" s="395"/>
      <c r="V378" s="385"/>
      <c r="W378" s="413">
        <f>Table_1[[#This Row],[Kävijämäärä a) lapset]]+Table_1[[#This Row],[Kävijämäärä b) aikuiset]]</f>
        <v>0</v>
      </c>
      <c r="X378" s="413">
        <f>IF(Table_1[[#This Row],[Kokonaiskävijämäärä]]&lt;1,0,Table_1[[#This Row],[Kävijämäärä a) lapset]]*Table_1[[#This Row],[Tapaamis-kerrat /osallistuja]])</f>
        <v>0</v>
      </c>
      <c r="Y378" s="413">
        <f>IF(Table_1[[#This Row],[Kokonaiskävijämäärä]]&lt;1,0,Table_1[[#This Row],[Kävijämäärä b) aikuiset]]*Table_1[[#This Row],[Tapaamis-kerrat /osallistuja]])</f>
        <v>0</v>
      </c>
      <c r="Z378" s="413">
        <f>IF(Table_1[[#This Row],[Kokonaiskävijämäärä]]&lt;1,0,Table_1[[#This Row],[Kokonaiskävijämäärä]]*Table_1[[#This Row],[Tapaamis-kerrat /osallistuja]])</f>
        <v>0</v>
      </c>
      <c r="AA378" s="390" t="s">
        <v>54</v>
      </c>
      <c r="AB378" s="396"/>
      <c r="AC378" s="397"/>
      <c r="AD378" s="398" t="s">
        <v>54</v>
      </c>
      <c r="AE378" s="399" t="s">
        <v>54</v>
      </c>
      <c r="AF378" s="400" t="s">
        <v>54</v>
      </c>
      <c r="AG378" s="400" t="s">
        <v>54</v>
      </c>
      <c r="AH378" s="401" t="s">
        <v>53</v>
      </c>
      <c r="AI378" s="402" t="s">
        <v>54</v>
      </c>
      <c r="AJ378" s="402" t="s">
        <v>54</v>
      </c>
      <c r="AK378" s="402" t="s">
        <v>54</v>
      </c>
      <c r="AL378" s="403" t="s">
        <v>54</v>
      </c>
      <c r="AM378" s="404" t="s">
        <v>54</v>
      </c>
    </row>
    <row r="379" spans="1:39" ht="15.75" customHeight="1" x14ac:dyDescent="0.3">
      <c r="A379" s="382"/>
      <c r="B379" s="383"/>
      <c r="C379" s="384" t="s">
        <v>40</v>
      </c>
      <c r="D379" s="385" t="str">
        <f>IF(Table_1[[#This Row],[SISÄLLÖN NIMI]]="","",1)</f>
        <v/>
      </c>
      <c r="E379" s="386"/>
      <c r="F379" s="386"/>
      <c r="G379" s="384" t="s">
        <v>54</v>
      </c>
      <c r="H379" s="387" t="s">
        <v>54</v>
      </c>
      <c r="I379" s="388" t="s">
        <v>54</v>
      </c>
      <c r="J379" s="389" t="s">
        <v>44</v>
      </c>
      <c r="K379" s="387" t="s">
        <v>54</v>
      </c>
      <c r="L379" s="390" t="s">
        <v>54</v>
      </c>
      <c r="M379" s="383"/>
      <c r="N379" s="391" t="s">
        <v>54</v>
      </c>
      <c r="O379" s="392"/>
      <c r="P379" s="383"/>
      <c r="Q379" s="383"/>
      <c r="R379" s="393"/>
      <c r="S379" s="417">
        <f>IF(Table_1[[#This Row],[Kesto (min) /tapaaminen]]&lt;1,0,(Table_1[[#This Row],[Sisältöjen määrä 
]]*Table_1[[#This Row],[Kesto (min) /tapaaminen]]*Table_1[[#This Row],[Tapaamis-kerrat /osallistuja]]))</f>
        <v>0</v>
      </c>
      <c r="T379" s="394" t="str">
        <f>IF(Table_1[[#This Row],[SISÄLLÖN NIMI]]="","",IF(Table_1[[#This Row],[Toteutuminen]]="Ei osallistujia",0,IF(Table_1[[#This Row],[Toteutuminen]]="Peruttu",0,1)))</f>
        <v/>
      </c>
      <c r="U379" s="395"/>
      <c r="V379" s="385"/>
      <c r="W379" s="413">
        <f>Table_1[[#This Row],[Kävijämäärä a) lapset]]+Table_1[[#This Row],[Kävijämäärä b) aikuiset]]</f>
        <v>0</v>
      </c>
      <c r="X379" s="413">
        <f>IF(Table_1[[#This Row],[Kokonaiskävijämäärä]]&lt;1,0,Table_1[[#This Row],[Kävijämäärä a) lapset]]*Table_1[[#This Row],[Tapaamis-kerrat /osallistuja]])</f>
        <v>0</v>
      </c>
      <c r="Y379" s="413">
        <f>IF(Table_1[[#This Row],[Kokonaiskävijämäärä]]&lt;1,0,Table_1[[#This Row],[Kävijämäärä b) aikuiset]]*Table_1[[#This Row],[Tapaamis-kerrat /osallistuja]])</f>
        <v>0</v>
      </c>
      <c r="Z379" s="413">
        <f>IF(Table_1[[#This Row],[Kokonaiskävijämäärä]]&lt;1,0,Table_1[[#This Row],[Kokonaiskävijämäärä]]*Table_1[[#This Row],[Tapaamis-kerrat /osallistuja]])</f>
        <v>0</v>
      </c>
      <c r="AA379" s="390" t="s">
        <v>54</v>
      </c>
      <c r="AB379" s="396"/>
      <c r="AC379" s="397"/>
      <c r="AD379" s="398" t="s">
        <v>54</v>
      </c>
      <c r="AE379" s="399" t="s">
        <v>54</v>
      </c>
      <c r="AF379" s="400" t="s">
        <v>54</v>
      </c>
      <c r="AG379" s="400" t="s">
        <v>54</v>
      </c>
      <c r="AH379" s="401" t="s">
        <v>53</v>
      </c>
      <c r="AI379" s="402" t="s">
        <v>54</v>
      </c>
      <c r="AJ379" s="402" t="s">
        <v>54</v>
      </c>
      <c r="AK379" s="402" t="s">
        <v>54</v>
      </c>
      <c r="AL379" s="403" t="s">
        <v>54</v>
      </c>
      <c r="AM379" s="404" t="s">
        <v>54</v>
      </c>
    </row>
    <row r="380" spans="1:39" ht="15.75" customHeight="1" x14ac:dyDescent="0.3">
      <c r="A380" s="382"/>
      <c r="B380" s="383"/>
      <c r="C380" s="384" t="s">
        <v>40</v>
      </c>
      <c r="D380" s="385" t="str">
        <f>IF(Table_1[[#This Row],[SISÄLLÖN NIMI]]="","",1)</f>
        <v/>
      </c>
      <c r="E380" s="386"/>
      <c r="F380" s="386"/>
      <c r="G380" s="384" t="s">
        <v>54</v>
      </c>
      <c r="H380" s="387" t="s">
        <v>54</v>
      </c>
      <c r="I380" s="388" t="s">
        <v>54</v>
      </c>
      <c r="J380" s="389" t="s">
        <v>44</v>
      </c>
      <c r="K380" s="387" t="s">
        <v>54</v>
      </c>
      <c r="L380" s="390" t="s">
        <v>54</v>
      </c>
      <c r="M380" s="383"/>
      <c r="N380" s="391" t="s">
        <v>54</v>
      </c>
      <c r="O380" s="392"/>
      <c r="P380" s="383"/>
      <c r="Q380" s="383"/>
      <c r="R380" s="393"/>
      <c r="S380" s="417">
        <f>IF(Table_1[[#This Row],[Kesto (min) /tapaaminen]]&lt;1,0,(Table_1[[#This Row],[Sisältöjen määrä 
]]*Table_1[[#This Row],[Kesto (min) /tapaaminen]]*Table_1[[#This Row],[Tapaamis-kerrat /osallistuja]]))</f>
        <v>0</v>
      </c>
      <c r="T380" s="394" t="str">
        <f>IF(Table_1[[#This Row],[SISÄLLÖN NIMI]]="","",IF(Table_1[[#This Row],[Toteutuminen]]="Ei osallistujia",0,IF(Table_1[[#This Row],[Toteutuminen]]="Peruttu",0,1)))</f>
        <v/>
      </c>
      <c r="U380" s="395"/>
      <c r="V380" s="385"/>
      <c r="W380" s="413">
        <f>Table_1[[#This Row],[Kävijämäärä a) lapset]]+Table_1[[#This Row],[Kävijämäärä b) aikuiset]]</f>
        <v>0</v>
      </c>
      <c r="X380" s="413">
        <f>IF(Table_1[[#This Row],[Kokonaiskävijämäärä]]&lt;1,0,Table_1[[#This Row],[Kävijämäärä a) lapset]]*Table_1[[#This Row],[Tapaamis-kerrat /osallistuja]])</f>
        <v>0</v>
      </c>
      <c r="Y380" s="413">
        <f>IF(Table_1[[#This Row],[Kokonaiskävijämäärä]]&lt;1,0,Table_1[[#This Row],[Kävijämäärä b) aikuiset]]*Table_1[[#This Row],[Tapaamis-kerrat /osallistuja]])</f>
        <v>0</v>
      </c>
      <c r="Z380" s="413">
        <f>IF(Table_1[[#This Row],[Kokonaiskävijämäärä]]&lt;1,0,Table_1[[#This Row],[Kokonaiskävijämäärä]]*Table_1[[#This Row],[Tapaamis-kerrat /osallistuja]])</f>
        <v>0</v>
      </c>
      <c r="AA380" s="390" t="s">
        <v>54</v>
      </c>
      <c r="AB380" s="396"/>
      <c r="AC380" s="397"/>
      <c r="AD380" s="398" t="s">
        <v>54</v>
      </c>
      <c r="AE380" s="399" t="s">
        <v>54</v>
      </c>
      <c r="AF380" s="400" t="s">
        <v>54</v>
      </c>
      <c r="AG380" s="400" t="s">
        <v>54</v>
      </c>
      <c r="AH380" s="401" t="s">
        <v>53</v>
      </c>
      <c r="AI380" s="402" t="s">
        <v>54</v>
      </c>
      <c r="AJ380" s="402" t="s">
        <v>54</v>
      </c>
      <c r="AK380" s="402" t="s">
        <v>54</v>
      </c>
      <c r="AL380" s="403" t="s">
        <v>54</v>
      </c>
      <c r="AM380" s="404" t="s">
        <v>54</v>
      </c>
    </row>
    <row r="381" spans="1:39" ht="15.75" customHeight="1" x14ac:dyDescent="0.3">
      <c r="A381" s="382"/>
      <c r="B381" s="383"/>
      <c r="C381" s="384" t="s">
        <v>40</v>
      </c>
      <c r="D381" s="385" t="str">
        <f>IF(Table_1[[#This Row],[SISÄLLÖN NIMI]]="","",1)</f>
        <v/>
      </c>
      <c r="E381" s="386"/>
      <c r="F381" s="386"/>
      <c r="G381" s="384" t="s">
        <v>54</v>
      </c>
      <c r="H381" s="387" t="s">
        <v>54</v>
      </c>
      <c r="I381" s="388" t="s">
        <v>54</v>
      </c>
      <c r="J381" s="389" t="s">
        <v>44</v>
      </c>
      <c r="K381" s="387" t="s">
        <v>54</v>
      </c>
      <c r="L381" s="390" t="s">
        <v>54</v>
      </c>
      <c r="M381" s="383"/>
      <c r="N381" s="391" t="s">
        <v>54</v>
      </c>
      <c r="O381" s="392"/>
      <c r="P381" s="383"/>
      <c r="Q381" s="383"/>
      <c r="R381" s="393"/>
      <c r="S381" s="417">
        <f>IF(Table_1[[#This Row],[Kesto (min) /tapaaminen]]&lt;1,0,(Table_1[[#This Row],[Sisältöjen määrä 
]]*Table_1[[#This Row],[Kesto (min) /tapaaminen]]*Table_1[[#This Row],[Tapaamis-kerrat /osallistuja]]))</f>
        <v>0</v>
      </c>
      <c r="T381" s="394" t="str">
        <f>IF(Table_1[[#This Row],[SISÄLLÖN NIMI]]="","",IF(Table_1[[#This Row],[Toteutuminen]]="Ei osallistujia",0,IF(Table_1[[#This Row],[Toteutuminen]]="Peruttu",0,1)))</f>
        <v/>
      </c>
      <c r="U381" s="395"/>
      <c r="V381" s="385"/>
      <c r="W381" s="413">
        <f>Table_1[[#This Row],[Kävijämäärä a) lapset]]+Table_1[[#This Row],[Kävijämäärä b) aikuiset]]</f>
        <v>0</v>
      </c>
      <c r="X381" s="413">
        <f>IF(Table_1[[#This Row],[Kokonaiskävijämäärä]]&lt;1,0,Table_1[[#This Row],[Kävijämäärä a) lapset]]*Table_1[[#This Row],[Tapaamis-kerrat /osallistuja]])</f>
        <v>0</v>
      </c>
      <c r="Y381" s="413">
        <f>IF(Table_1[[#This Row],[Kokonaiskävijämäärä]]&lt;1,0,Table_1[[#This Row],[Kävijämäärä b) aikuiset]]*Table_1[[#This Row],[Tapaamis-kerrat /osallistuja]])</f>
        <v>0</v>
      </c>
      <c r="Z381" s="413">
        <f>IF(Table_1[[#This Row],[Kokonaiskävijämäärä]]&lt;1,0,Table_1[[#This Row],[Kokonaiskävijämäärä]]*Table_1[[#This Row],[Tapaamis-kerrat /osallistuja]])</f>
        <v>0</v>
      </c>
      <c r="AA381" s="390" t="s">
        <v>54</v>
      </c>
      <c r="AB381" s="396"/>
      <c r="AC381" s="397"/>
      <c r="AD381" s="398" t="s">
        <v>54</v>
      </c>
      <c r="AE381" s="399" t="s">
        <v>54</v>
      </c>
      <c r="AF381" s="400" t="s">
        <v>54</v>
      </c>
      <c r="AG381" s="400" t="s">
        <v>54</v>
      </c>
      <c r="AH381" s="401" t="s">
        <v>53</v>
      </c>
      <c r="AI381" s="402" t="s">
        <v>54</v>
      </c>
      <c r="AJ381" s="402" t="s">
        <v>54</v>
      </c>
      <c r="AK381" s="402" t="s">
        <v>54</v>
      </c>
      <c r="AL381" s="403" t="s">
        <v>54</v>
      </c>
      <c r="AM381" s="404" t="s">
        <v>54</v>
      </c>
    </row>
    <row r="382" spans="1:39" ht="15.75" customHeight="1" x14ac:dyDescent="0.3">
      <c r="A382" s="382"/>
      <c r="B382" s="383"/>
      <c r="C382" s="384" t="s">
        <v>40</v>
      </c>
      <c r="D382" s="385" t="str">
        <f>IF(Table_1[[#This Row],[SISÄLLÖN NIMI]]="","",1)</f>
        <v/>
      </c>
      <c r="E382" s="386"/>
      <c r="F382" s="386"/>
      <c r="G382" s="384" t="s">
        <v>54</v>
      </c>
      <c r="H382" s="387" t="s">
        <v>54</v>
      </c>
      <c r="I382" s="388" t="s">
        <v>54</v>
      </c>
      <c r="J382" s="389" t="s">
        <v>44</v>
      </c>
      <c r="K382" s="387" t="s">
        <v>54</v>
      </c>
      <c r="L382" s="390" t="s">
        <v>54</v>
      </c>
      <c r="M382" s="383"/>
      <c r="N382" s="391" t="s">
        <v>54</v>
      </c>
      <c r="O382" s="392"/>
      <c r="P382" s="383"/>
      <c r="Q382" s="383"/>
      <c r="R382" s="393"/>
      <c r="S382" s="417">
        <f>IF(Table_1[[#This Row],[Kesto (min) /tapaaminen]]&lt;1,0,(Table_1[[#This Row],[Sisältöjen määrä 
]]*Table_1[[#This Row],[Kesto (min) /tapaaminen]]*Table_1[[#This Row],[Tapaamis-kerrat /osallistuja]]))</f>
        <v>0</v>
      </c>
      <c r="T382" s="394" t="str">
        <f>IF(Table_1[[#This Row],[SISÄLLÖN NIMI]]="","",IF(Table_1[[#This Row],[Toteutuminen]]="Ei osallistujia",0,IF(Table_1[[#This Row],[Toteutuminen]]="Peruttu",0,1)))</f>
        <v/>
      </c>
      <c r="U382" s="395"/>
      <c r="V382" s="385"/>
      <c r="W382" s="413">
        <f>Table_1[[#This Row],[Kävijämäärä a) lapset]]+Table_1[[#This Row],[Kävijämäärä b) aikuiset]]</f>
        <v>0</v>
      </c>
      <c r="X382" s="413">
        <f>IF(Table_1[[#This Row],[Kokonaiskävijämäärä]]&lt;1,0,Table_1[[#This Row],[Kävijämäärä a) lapset]]*Table_1[[#This Row],[Tapaamis-kerrat /osallistuja]])</f>
        <v>0</v>
      </c>
      <c r="Y382" s="413">
        <f>IF(Table_1[[#This Row],[Kokonaiskävijämäärä]]&lt;1,0,Table_1[[#This Row],[Kävijämäärä b) aikuiset]]*Table_1[[#This Row],[Tapaamis-kerrat /osallistuja]])</f>
        <v>0</v>
      </c>
      <c r="Z382" s="413">
        <f>IF(Table_1[[#This Row],[Kokonaiskävijämäärä]]&lt;1,0,Table_1[[#This Row],[Kokonaiskävijämäärä]]*Table_1[[#This Row],[Tapaamis-kerrat /osallistuja]])</f>
        <v>0</v>
      </c>
      <c r="AA382" s="390" t="s">
        <v>54</v>
      </c>
      <c r="AB382" s="396"/>
      <c r="AC382" s="397"/>
      <c r="AD382" s="398" t="s">
        <v>54</v>
      </c>
      <c r="AE382" s="399" t="s">
        <v>54</v>
      </c>
      <c r="AF382" s="400" t="s">
        <v>54</v>
      </c>
      <c r="AG382" s="400" t="s">
        <v>54</v>
      </c>
      <c r="AH382" s="401" t="s">
        <v>53</v>
      </c>
      <c r="AI382" s="402" t="s">
        <v>54</v>
      </c>
      <c r="AJ382" s="402" t="s">
        <v>54</v>
      </c>
      <c r="AK382" s="402" t="s">
        <v>54</v>
      </c>
      <c r="AL382" s="403" t="s">
        <v>54</v>
      </c>
      <c r="AM382" s="404" t="s">
        <v>54</v>
      </c>
    </row>
    <row r="383" spans="1:39" ht="15.75" customHeight="1" x14ac:dyDescent="0.3">
      <c r="A383" s="382"/>
      <c r="B383" s="383"/>
      <c r="C383" s="384" t="s">
        <v>40</v>
      </c>
      <c r="D383" s="385" t="str">
        <f>IF(Table_1[[#This Row],[SISÄLLÖN NIMI]]="","",1)</f>
        <v/>
      </c>
      <c r="E383" s="386"/>
      <c r="F383" s="386"/>
      <c r="G383" s="384" t="s">
        <v>54</v>
      </c>
      <c r="H383" s="387" t="s">
        <v>54</v>
      </c>
      <c r="I383" s="388" t="s">
        <v>54</v>
      </c>
      <c r="J383" s="389" t="s">
        <v>44</v>
      </c>
      <c r="K383" s="387" t="s">
        <v>54</v>
      </c>
      <c r="L383" s="390" t="s">
        <v>54</v>
      </c>
      <c r="M383" s="383"/>
      <c r="N383" s="391" t="s">
        <v>54</v>
      </c>
      <c r="O383" s="392"/>
      <c r="P383" s="383"/>
      <c r="Q383" s="383"/>
      <c r="R383" s="393"/>
      <c r="S383" s="417">
        <f>IF(Table_1[[#This Row],[Kesto (min) /tapaaminen]]&lt;1,0,(Table_1[[#This Row],[Sisältöjen määrä 
]]*Table_1[[#This Row],[Kesto (min) /tapaaminen]]*Table_1[[#This Row],[Tapaamis-kerrat /osallistuja]]))</f>
        <v>0</v>
      </c>
      <c r="T383" s="394" t="str">
        <f>IF(Table_1[[#This Row],[SISÄLLÖN NIMI]]="","",IF(Table_1[[#This Row],[Toteutuminen]]="Ei osallistujia",0,IF(Table_1[[#This Row],[Toteutuminen]]="Peruttu",0,1)))</f>
        <v/>
      </c>
      <c r="U383" s="395"/>
      <c r="V383" s="385"/>
      <c r="W383" s="413">
        <f>Table_1[[#This Row],[Kävijämäärä a) lapset]]+Table_1[[#This Row],[Kävijämäärä b) aikuiset]]</f>
        <v>0</v>
      </c>
      <c r="X383" s="413">
        <f>IF(Table_1[[#This Row],[Kokonaiskävijämäärä]]&lt;1,0,Table_1[[#This Row],[Kävijämäärä a) lapset]]*Table_1[[#This Row],[Tapaamis-kerrat /osallistuja]])</f>
        <v>0</v>
      </c>
      <c r="Y383" s="413">
        <f>IF(Table_1[[#This Row],[Kokonaiskävijämäärä]]&lt;1,0,Table_1[[#This Row],[Kävijämäärä b) aikuiset]]*Table_1[[#This Row],[Tapaamis-kerrat /osallistuja]])</f>
        <v>0</v>
      </c>
      <c r="Z383" s="413">
        <f>IF(Table_1[[#This Row],[Kokonaiskävijämäärä]]&lt;1,0,Table_1[[#This Row],[Kokonaiskävijämäärä]]*Table_1[[#This Row],[Tapaamis-kerrat /osallistuja]])</f>
        <v>0</v>
      </c>
      <c r="AA383" s="390" t="s">
        <v>54</v>
      </c>
      <c r="AB383" s="396"/>
      <c r="AC383" s="397"/>
      <c r="AD383" s="398" t="s">
        <v>54</v>
      </c>
      <c r="AE383" s="399" t="s">
        <v>54</v>
      </c>
      <c r="AF383" s="400" t="s">
        <v>54</v>
      </c>
      <c r="AG383" s="400" t="s">
        <v>54</v>
      </c>
      <c r="AH383" s="401" t="s">
        <v>53</v>
      </c>
      <c r="AI383" s="402" t="s">
        <v>54</v>
      </c>
      <c r="AJ383" s="402" t="s">
        <v>54</v>
      </c>
      <c r="AK383" s="402" t="s">
        <v>54</v>
      </c>
      <c r="AL383" s="403" t="s">
        <v>54</v>
      </c>
      <c r="AM383" s="404" t="s">
        <v>54</v>
      </c>
    </row>
    <row r="384" spans="1:39" ht="15.75" customHeight="1" x14ac:dyDescent="0.3">
      <c r="A384" s="382"/>
      <c r="B384" s="383"/>
      <c r="C384" s="384" t="s">
        <v>40</v>
      </c>
      <c r="D384" s="385" t="str">
        <f>IF(Table_1[[#This Row],[SISÄLLÖN NIMI]]="","",1)</f>
        <v/>
      </c>
      <c r="E384" s="386"/>
      <c r="F384" s="386"/>
      <c r="G384" s="384" t="s">
        <v>54</v>
      </c>
      <c r="H384" s="387" t="s">
        <v>54</v>
      </c>
      <c r="I384" s="388" t="s">
        <v>54</v>
      </c>
      <c r="J384" s="389" t="s">
        <v>44</v>
      </c>
      <c r="K384" s="387" t="s">
        <v>54</v>
      </c>
      <c r="L384" s="390" t="s">
        <v>54</v>
      </c>
      <c r="M384" s="383"/>
      <c r="N384" s="391" t="s">
        <v>54</v>
      </c>
      <c r="O384" s="392"/>
      <c r="P384" s="383"/>
      <c r="Q384" s="383"/>
      <c r="R384" s="393"/>
      <c r="S384" s="417">
        <f>IF(Table_1[[#This Row],[Kesto (min) /tapaaminen]]&lt;1,0,(Table_1[[#This Row],[Sisältöjen määrä 
]]*Table_1[[#This Row],[Kesto (min) /tapaaminen]]*Table_1[[#This Row],[Tapaamis-kerrat /osallistuja]]))</f>
        <v>0</v>
      </c>
      <c r="T384" s="394" t="str">
        <f>IF(Table_1[[#This Row],[SISÄLLÖN NIMI]]="","",IF(Table_1[[#This Row],[Toteutuminen]]="Ei osallistujia",0,IF(Table_1[[#This Row],[Toteutuminen]]="Peruttu",0,1)))</f>
        <v/>
      </c>
      <c r="U384" s="395"/>
      <c r="V384" s="385"/>
      <c r="W384" s="413">
        <f>Table_1[[#This Row],[Kävijämäärä a) lapset]]+Table_1[[#This Row],[Kävijämäärä b) aikuiset]]</f>
        <v>0</v>
      </c>
      <c r="X384" s="413">
        <f>IF(Table_1[[#This Row],[Kokonaiskävijämäärä]]&lt;1,0,Table_1[[#This Row],[Kävijämäärä a) lapset]]*Table_1[[#This Row],[Tapaamis-kerrat /osallistuja]])</f>
        <v>0</v>
      </c>
      <c r="Y384" s="413">
        <f>IF(Table_1[[#This Row],[Kokonaiskävijämäärä]]&lt;1,0,Table_1[[#This Row],[Kävijämäärä b) aikuiset]]*Table_1[[#This Row],[Tapaamis-kerrat /osallistuja]])</f>
        <v>0</v>
      </c>
      <c r="Z384" s="413">
        <f>IF(Table_1[[#This Row],[Kokonaiskävijämäärä]]&lt;1,0,Table_1[[#This Row],[Kokonaiskävijämäärä]]*Table_1[[#This Row],[Tapaamis-kerrat /osallistuja]])</f>
        <v>0</v>
      </c>
      <c r="AA384" s="390" t="s">
        <v>54</v>
      </c>
      <c r="AB384" s="396"/>
      <c r="AC384" s="397"/>
      <c r="AD384" s="398" t="s">
        <v>54</v>
      </c>
      <c r="AE384" s="399" t="s">
        <v>54</v>
      </c>
      <c r="AF384" s="400" t="s">
        <v>54</v>
      </c>
      <c r="AG384" s="400" t="s">
        <v>54</v>
      </c>
      <c r="AH384" s="401" t="s">
        <v>53</v>
      </c>
      <c r="AI384" s="402" t="s">
        <v>54</v>
      </c>
      <c r="AJ384" s="402" t="s">
        <v>54</v>
      </c>
      <c r="AK384" s="402" t="s">
        <v>54</v>
      </c>
      <c r="AL384" s="403" t="s">
        <v>54</v>
      </c>
      <c r="AM384" s="404" t="s">
        <v>54</v>
      </c>
    </row>
    <row r="385" spans="1:39" ht="15.75" customHeight="1" x14ac:dyDescent="0.3">
      <c r="A385" s="382"/>
      <c r="B385" s="383"/>
      <c r="C385" s="384" t="s">
        <v>40</v>
      </c>
      <c r="D385" s="385" t="str">
        <f>IF(Table_1[[#This Row],[SISÄLLÖN NIMI]]="","",1)</f>
        <v/>
      </c>
      <c r="E385" s="386"/>
      <c r="F385" s="386"/>
      <c r="G385" s="384" t="s">
        <v>54</v>
      </c>
      <c r="H385" s="387" t="s">
        <v>54</v>
      </c>
      <c r="I385" s="388" t="s">
        <v>54</v>
      </c>
      <c r="J385" s="389" t="s">
        <v>44</v>
      </c>
      <c r="K385" s="387" t="s">
        <v>54</v>
      </c>
      <c r="L385" s="390" t="s">
        <v>54</v>
      </c>
      <c r="M385" s="383"/>
      <c r="N385" s="391" t="s">
        <v>54</v>
      </c>
      <c r="O385" s="392"/>
      <c r="P385" s="383"/>
      <c r="Q385" s="383"/>
      <c r="R385" s="393"/>
      <c r="S385" s="417">
        <f>IF(Table_1[[#This Row],[Kesto (min) /tapaaminen]]&lt;1,0,(Table_1[[#This Row],[Sisältöjen määrä 
]]*Table_1[[#This Row],[Kesto (min) /tapaaminen]]*Table_1[[#This Row],[Tapaamis-kerrat /osallistuja]]))</f>
        <v>0</v>
      </c>
      <c r="T385" s="394" t="str">
        <f>IF(Table_1[[#This Row],[SISÄLLÖN NIMI]]="","",IF(Table_1[[#This Row],[Toteutuminen]]="Ei osallistujia",0,IF(Table_1[[#This Row],[Toteutuminen]]="Peruttu",0,1)))</f>
        <v/>
      </c>
      <c r="U385" s="395"/>
      <c r="V385" s="385"/>
      <c r="W385" s="413">
        <f>Table_1[[#This Row],[Kävijämäärä a) lapset]]+Table_1[[#This Row],[Kävijämäärä b) aikuiset]]</f>
        <v>0</v>
      </c>
      <c r="X385" s="413">
        <f>IF(Table_1[[#This Row],[Kokonaiskävijämäärä]]&lt;1,0,Table_1[[#This Row],[Kävijämäärä a) lapset]]*Table_1[[#This Row],[Tapaamis-kerrat /osallistuja]])</f>
        <v>0</v>
      </c>
      <c r="Y385" s="413">
        <f>IF(Table_1[[#This Row],[Kokonaiskävijämäärä]]&lt;1,0,Table_1[[#This Row],[Kävijämäärä b) aikuiset]]*Table_1[[#This Row],[Tapaamis-kerrat /osallistuja]])</f>
        <v>0</v>
      </c>
      <c r="Z385" s="413">
        <f>IF(Table_1[[#This Row],[Kokonaiskävijämäärä]]&lt;1,0,Table_1[[#This Row],[Kokonaiskävijämäärä]]*Table_1[[#This Row],[Tapaamis-kerrat /osallistuja]])</f>
        <v>0</v>
      </c>
      <c r="AA385" s="390" t="s">
        <v>54</v>
      </c>
      <c r="AB385" s="396"/>
      <c r="AC385" s="397"/>
      <c r="AD385" s="398" t="s">
        <v>54</v>
      </c>
      <c r="AE385" s="399" t="s">
        <v>54</v>
      </c>
      <c r="AF385" s="400" t="s">
        <v>54</v>
      </c>
      <c r="AG385" s="400" t="s">
        <v>54</v>
      </c>
      <c r="AH385" s="401" t="s">
        <v>53</v>
      </c>
      <c r="AI385" s="402" t="s">
        <v>54</v>
      </c>
      <c r="AJ385" s="402" t="s">
        <v>54</v>
      </c>
      <c r="AK385" s="402" t="s">
        <v>54</v>
      </c>
      <c r="AL385" s="403" t="s">
        <v>54</v>
      </c>
      <c r="AM385" s="404" t="s">
        <v>54</v>
      </c>
    </row>
    <row r="386" spans="1:39" ht="15.75" customHeight="1" x14ac:dyDescent="0.3">
      <c r="A386" s="382"/>
      <c r="B386" s="383"/>
      <c r="C386" s="384" t="s">
        <v>40</v>
      </c>
      <c r="D386" s="385" t="str">
        <f>IF(Table_1[[#This Row],[SISÄLLÖN NIMI]]="","",1)</f>
        <v/>
      </c>
      <c r="E386" s="386"/>
      <c r="F386" s="386"/>
      <c r="G386" s="384" t="s">
        <v>54</v>
      </c>
      <c r="H386" s="387" t="s">
        <v>54</v>
      </c>
      <c r="I386" s="388" t="s">
        <v>54</v>
      </c>
      <c r="J386" s="389" t="s">
        <v>44</v>
      </c>
      <c r="K386" s="387" t="s">
        <v>54</v>
      </c>
      <c r="L386" s="390" t="s">
        <v>54</v>
      </c>
      <c r="M386" s="383"/>
      <c r="N386" s="391" t="s">
        <v>54</v>
      </c>
      <c r="O386" s="392"/>
      <c r="P386" s="383"/>
      <c r="Q386" s="383"/>
      <c r="R386" s="393"/>
      <c r="S386" s="417">
        <f>IF(Table_1[[#This Row],[Kesto (min) /tapaaminen]]&lt;1,0,(Table_1[[#This Row],[Sisältöjen määrä 
]]*Table_1[[#This Row],[Kesto (min) /tapaaminen]]*Table_1[[#This Row],[Tapaamis-kerrat /osallistuja]]))</f>
        <v>0</v>
      </c>
      <c r="T386" s="394" t="str">
        <f>IF(Table_1[[#This Row],[SISÄLLÖN NIMI]]="","",IF(Table_1[[#This Row],[Toteutuminen]]="Ei osallistujia",0,IF(Table_1[[#This Row],[Toteutuminen]]="Peruttu",0,1)))</f>
        <v/>
      </c>
      <c r="U386" s="395"/>
      <c r="V386" s="385"/>
      <c r="W386" s="413">
        <f>Table_1[[#This Row],[Kävijämäärä a) lapset]]+Table_1[[#This Row],[Kävijämäärä b) aikuiset]]</f>
        <v>0</v>
      </c>
      <c r="X386" s="413">
        <f>IF(Table_1[[#This Row],[Kokonaiskävijämäärä]]&lt;1,0,Table_1[[#This Row],[Kävijämäärä a) lapset]]*Table_1[[#This Row],[Tapaamis-kerrat /osallistuja]])</f>
        <v>0</v>
      </c>
      <c r="Y386" s="413">
        <f>IF(Table_1[[#This Row],[Kokonaiskävijämäärä]]&lt;1,0,Table_1[[#This Row],[Kävijämäärä b) aikuiset]]*Table_1[[#This Row],[Tapaamis-kerrat /osallistuja]])</f>
        <v>0</v>
      </c>
      <c r="Z386" s="413">
        <f>IF(Table_1[[#This Row],[Kokonaiskävijämäärä]]&lt;1,0,Table_1[[#This Row],[Kokonaiskävijämäärä]]*Table_1[[#This Row],[Tapaamis-kerrat /osallistuja]])</f>
        <v>0</v>
      </c>
      <c r="AA386" s="390" t="s">
        <v>54</v>
      </c>
      <c r="AB386" s="396"/>
      <c r="AC386" s="397"/>
      <c r="AD386" s="398" t="s">
        <v>54</v>
      </c>
      <c r="AE386" s="399" t="s">
        <v>54</v>
      </c>
      <c r="AF386" s="400" t="s">
        <v>54</v>
      </c>
      <c r="AG386" s="400" t="s">
        <v>54</v>
      </c>
      <c r="AH386" s="401" t="s">
        <v>53</v>
      </c>
      <c r="AI386" s="402" t="s">
        <v>54</v>
      </c>
      <c r="AJ386" s="402" t="s">
        <v>54</v>
      </c>
      <c r="AK386" s="402" t="s">
        <v>54</v>
      </c>
      <c r="AL386" s="403" t="s">
        <v>54</v>
      </c>
      <c r="AM386" s="404" t="s">
        <v>54</v>
      </c>
    </row>
    <row r="387" spans="1:39" ht="15.75" customHeight="1" x14ac:dyDescent="0.3">
      <c r="A387" s="382"/>
      <c r="B387" s="383"/>
      <c r="C387" s="384" t="s">
        <v>40</v>
      </c>
      <c r="D387" s="385" t="str">
        <f>IF(Table_1[[#This Row],[SISÄLLÖN NIMI]]="","",1)</f>
        <v/>
      </c>
      <c r="E387" s="386"/>
      <c r="F387" s="386"/>
      <c r="G387" s="384" t="s">
        <v>54</v>
      </c>
      <c r="H387" s="387" t="s">
        <v>54</v>
      </c>
      <c r="I387" s="388" t="s">
        <v>54</v>
      </c>
      <c r="J387" s="389" t="s">
        <v>44</v>
      </c>
      <c r="K387" s="387" t="s">
        <v>54</v>
      </c>
      <c r="L387" s="390" t="s">
        <v>54</v>
      </c>
      <c r="M387" s="383"/>
      <c r="N387" s="391" t="s">
        <v>54</v>
      </c>
      <c r="O387" s="392"/>
      <c r="P387" s="383"/>
      <c r="Q387" s="383"/>
      <c r="R387" s="393"/>
      <c r="S387" s="417">
        <f>IF(Table_1[[#This Row],[Kesto (min) /tapaaminen]]&lt;1,0,(Table_1[[#This Row],[Sisältöjen määrä 
]]*Table_1[[#This Row],[Kesto (min) /tapaaminen]]*Table_1[[#This Row],[Tapaamis-kerrat /osallistuja]]))</f>
        <v>0</v>
      </c>
      <c r="T387" s="394" t="str">
        <f>IF(Table_1[[#This Row],[SISÄLLÖN NIMI]]="","",IF(Table_1[[#This Row],[Toteutuminen]]="Ei osallistujia",0,IF(Table_1[[#This Row],[Toteutuminen]]="Peruttu",0,1)))</f>
        <v/>
      </c>
      <c r="U387" s="395"/>
      <c r="V387" s="385"/>
      <c r="W387" s="413">
        <f>Table_1[[#This Row],[Kävijämäärä a) lapset]]+Table_1[[#This Row],[Kävijämäärä b) aikuiset]]</f>
        <v>0</v>
      </c>
      <c r="X387" s="413">
        <f>IF(Table_1[[#This Row],[Kokonaiskävijämäärä]]&lt;1,0,Table_1[[#This Row],[Kävijämäärä a) lapset]]*Table_1[[#This Row],[Tapaamis-kerrat /osallistuja]])</f>
        <v>0</v>
      </c>
      <c r="Y387" s="413">
        <f>IF(Table_1[[#This Row],[Kokonaiskävijämäärä]]&lt;1,0,Table_1[[#This Row],[Kävijämäärä b) aikuiset]]*Table_1[[#This Row],[Tapaamis-kerrat /osallistuja]])</f>
        <v>0</v>
      </c>
      <c r="Z387" s="413">
        <f>IF(Table_1[[#This Row],[Kokonaiskävijämäärä]]&lt;1,0,Table_1[[#This Row],[Kokonaiskävijämäärä]]*Table_1[[#This Row],[Tapaamis-kerrat /osallistuja]])</f>
        <v>0</v>
      </c>
      <c r="AA387" s="390" t="s">
        <v>54</v>
      </c>
      <c r="AB387" s="396"/>
      <c r="AC387" s="397"/>
      <c r="AD387" s="398" t="s">
        <v>54</v>
      </c>
      <c r="AE387" s="399" t="s">
        <v>54</v>
      </c>
      <c r="AF387" s="400" t="s">
        <v>54</v>
      </c>
      <c r="AG387" s="400" t="s">
        <v>54</v>
      </c>
      <c r="AH387" s="401" t="s">
        <v>53</v>
      </c>
      <c r="AI387" s="402" t="s">
        <v>54</v>
      </c>
      <c r="AJ387" s="402" t="s">
        <v>54</v>
      </c>
      <c r="AK387" s="402" t="s">
        <v>54</v>
      </c>
      <c r="AL387" s="403" t="s">
        <v>54</v>
      </c>
      <c r="AM387" s="404" t="s">
        <v>54</v>
      </c>
    </row>
    <row r="388" spans="1:39" ht="15.75" customHeight="1" x14ac:dyDescent="0.3">
      <c r="A388" s="382"/>
      <c r="B388" s="383"/>
      <c r="C388" s="384" t="s">
        <v>40</v>
      </c>
      <c r="D388" s="385" t="str">
        <f>IF(Table_1[[#This Row],[SISÄLLÖN NIMI]]="","",1)</f>
        <v/>
      </c>
      <c r="E388" s="386"/>
      <c r="F388" s="386"/>
      <c r="G388" s="384" t="s">
        <v>54</v>
      </c>
      <c r="H388" s="387" t="s">
        <v>54</v>
      </c>
      <c r="I388" s="388" t="s">
        <v>54</v>
      </c>
      <c r="J388" s="389" t="s">
        <v>44</v>
      </c>
      <c r="K388" s="387" t="s">
        <v>54</v>
      </c>
      <c r="L388" s="390" t="s">
        <v>54</v>
      </c>
      <c r="M388" s="383"/>
      <c r="N388" s="391" t="s">
        <v>54</v>
      </c>
      <c r="O388" s="392"/>
      <c r="P388" s="383"/>
      <c r="Q388" s="383"/>
      <c r="R388" s="393"/>
      <c r="S388" s="417">
        <f>IF(Table_1[[#This Row],[Kesto (min) /tapaaminen]]&lt;1,0,(Table_1[[#This Row],[Sisältöjen määrä 
]]*Table_1[[#This Row],[Kesto (min) /tapaaminen]]*Table_1[[#This Row],[Tapaamis-kerrat /osallistuja]]))</f>
        <v>0</v>
      </c>
      <c r="T388" s="394" t="str">
        <f>IF(Table_1[[#This Row],[SISÄLLÖN NIMI]]="","",IF(Table_1[[#This Row],[Toteutuminen]]="Ei osallistujia",0,IF(Table_1[[#This Row],[Toteutuminen]]="Peruttu",0,1)))</f>
        <v/>
      </c>
      <c r="U388" s="395"/>
      <c r="V388" s="385"/>
      <c r="W388" s="413">
        <f>Table_1[[#This Row],[Kävijämäärä a) lapset]]+Table_1[[#This Row],[Kävijämäärä b) aikuiset]]</f>
        <v>0</v>
      </c>
      <c r="X388" s="413">
        <f>IF(Table_1[[#This Row],[Kokonaiskävijämäärä]]&lt;1,0,Table_1[[#This Row],[Kävijämäärä a) lapset]]*Table_1[[#This Row],[Tapaamis-kerrat /osallistuja]])</f>
        <v>0</v>
      </c>
      <c r="Y388" s="413">
        <f>IF(Table_1[[#This Row],[Kokonaiskävijämäärä]]&lt;1,0,Table_1[[#This Row],[Kävijämäärä b) aikuiset]]*Table_1[[#This Row],[Tapaamis-kerrat /osallistuja]])</f>
        <v>0</v>
      </c>
      <c r="Z388" s="413">
        <f>IF(Table_1[[#This Row],[Kokonaiskävijämäärä]]&lt;1,0,Table_1[[#This Row],[Kokonaiskävijämäärä]]*Table_1[[#This Row],[Tapaamis-kerrat /osallistuja]])</f>
        <v>0</v>
      </c>
      <c r="AA388" s="390" t="s">
        <v>54</v>
      </c>
      <c r="AB388" s="396"/>
      <c r="AC388" s="397"/>
      <c r="AD388" s="398" t="s">
        <v>54</v>
      </c>
      <c r="AE388" s="399" t="s">
        <v>54</v>
      </c>
      <c r="AF388" s="400" t="s">
        <v>54</v>
      </c>
      <c r="AG388" s="400" t="s">
        <v>54</v>
      </c>
      <c r="AH388" s="401" t="s">
        <v>53</v>
      </c>
      <c r="AI388" s="402" t="s">
        <v>54</v>
      </c>
      <c r="AJ388" s="402" t="s">
        <v>54</v>
      </c>
      <c r="AK388" s="402" t="s">
        <v>54</v>
      </c>
      <c r="AL388" s="403" t="s">
        <v>54</v>
      </c>
      <c r="AM388" s="404" t="s">
        <v>54</v>
      </c>
    </row>
    <row r="389" spans="1:39" ht="15.75" customHeight="1" x14ac:dyDescent="0.3">
      <c r="A389" s="382"/>
      <c r="B389" s="383"/>
      <c r="C389" s="384" t="s">
        <v>40</v>
      </c>
      <c r="D389" s="385" t="str">
        <f>IF(Table_1[[#This Row],[SISÄLLÖN NIMI]]="","",1)</f>
        <v/>
      </c>
      <c r="E389" s="386"/>
      <c r="F389" s="386"/>
      <c r="G389" s="384" t="s">
        <v>54</v>
      </c>
      <c r="H389" s="387" t="s">
        <v>54</v>
      </c>
      <c r="I389" s="388" t="s">
        <v>54</v>
      </c>
      <c r="J389" s="389" t="s">
        <v>44</v>
      </c>
      <c r="K389" s="387" t="s">
        <v>54</v>
      </c>
      <c r="L389" s="390" t="s">
        <v>54</v>
      </c>
      <c r="M389" s="383"/>
      <c r="N389" s="391" t="s">
        <v>54</v>
      </c>
      <c r="O389" s="392"/>
      <c r="P389" s="383"/>
      <c r="Q389" s="383"/>
      <c r="R389" s="393"/>
      <c r="S389" s="417">
        <f>IF(Table_1[[#This Row],[Kesto (min) /tapaaminen]]&lt;1,0,(Table_1[[#This Row],[Sisältöjen määrä 
]]*Table_1[[#This Row],[Kesto (min) /tapaaminen]]*Table_1[[#This Row],[Tapaamis-kerrat /osallistuja]]))</f>
        <v>0</v>
      </c>
      <c r="T389" s="394" t="str">
        <f>IF(Table_1[[#This Row],[SISÄLLÖN NIMI]]="","",IF(Table_1[[#This Row],[Toteutuminen]]="Ei osallistujia",0,IF(Table_1[[#This Row],[Toteutuminen]]="Peruttu",0,1)))</f>
        <v/>
      </c>
      <c r="U389" s="395"/>
      <c r="V389" s="385"/>
      <c r="W389" s="413">
        <f>Table_1[[#This Row],[Kävijämäärä a) lapset]]+Table_1[[#This Row],[Kävijämäärä b) aikuiset]]</f>
        <v>0</v>
      </c>
      <c r="X389" s="413">
        <f>IF(Table_1[[#This Row],[Kokonaiskävijämäärä]]&lt;1,0,Table_1[[#This Row],[Kävijämäärä a) lapset]]*Table_1[[#This Row],[Tapaamis-kerrat /osallistuja]])</f>
        <v>0</v>
      </c>
      <c r="Y389" s="413">
        <f>IF(Table_1[[#This Row],[Kokonaiskävijämäärä]]&lt;1,0,Table_1[[#This Row],[Kävijämäärä b) aikuiset]]*Table_1[[#This Row],[Tapaamis-kerrat /osallistuja]])</f>
        <v>0</v>
      </c>
      <c r="Z389" s="413">
        <f>IF(Table_1[[#This Row],[Kokonaiskävijämäärä]]&lt;1,0,Table_1[[#This Row],[Kokonaiskävijämäärä]]*Table_1[[#This Row],[Tapaamis-kerrat /osallistuja]])</f>
        <v>0</v>
      </c>
      <c r="AA389" s="390" t="s">
        <v>54</v>
      </c>
      <c r="AB389" s="396"/>
      <c r="AC389" s="397"/>
      <c r="AD389" s="398" t="s">
        <v>54</v>
      </c>
      <c r="AE389" s="399" t="s">
        <v>54</v>
      </c>
      <c r="AF389" s="400" t="s">
        <v>54</v>
      </c>
      <c r="AG389" s="400" t="s">
        <v>54</v>
      </c>
      <c r="AH389" s="401" t="s">
        <v>53</v>
      </c>
      <c r="AI389" s="402" t="s">
        <v>54</v>
      </c>
      <c r="AJ389" s="402" t="s">
        <v>54</v>
      </c>
      <c r="AK389" s="402" t="s">
        <v>54</v>
      </c>
      <c r="AL389" s="403" t="s">
        <v>54</v>
      </c>
      <c r="AM389" s="404" t="s">
        <v>54</v>
      </c>
    </row>
    <row r="390" spans="1:39" ht="15.75" customHeight="1" x14ac:dyDescent="0.3">
      <c r="A390" s="382"/>
      <c r="B390" s="383"/>
      <c r="C390" s="384" t="s">
        <v>40</v>
      </c>
      <c r="D390" s="385" t="str">
        <f>IF(Table_1[[#This Row],[SISÄLLÖN NIMI]]="","",1)</f>
        <v/>
      </c>
      <c r="E390" s="386"/>
      <c r="F390" s="386"/>
      <c r="G390" s="384" t="s">
        <v>54</v>
      </c>
      <c r="H390" s="387" t="s">
        <v>54</v>
      </c>
      <c r="I390" s="388" t="s">
        <v>54</v>
      </c>
      <c r="J390" s="389" t="s">
        <v>44</v>
      </c>
      <c r="K390" s="387" t="s">
        <v>54</v>
      </c>
      <c r="L390" s="390" t="s">
        <v>54</v>
      </c>
      <c r="M390" s="383"/>
      <c r="N390" s="391" t="s">
        <v>54</v>
      </c>
      <c r="O390" s="392"/>
      <c r="P390" s="383"/>
      <c r="Q390" s="383"/>
      <c r="R390" s="393"/>
      <c r="S390" s="417">
        <f>IF(Table_1[[#This Row],[Kesto (min) /tapaaminen]]&lt;1,0,(Table_1[[#This Row],[Sisältöjen määrä 
]]*Table_1[[#This Row],[Kesto (min) /tapaaminen]]*Table_1[[#This Row],[Tapaamis-kerrat /osallistuja]]))</f>
        <v>0</v>
      </c>
      <c r="T390" s="394" t="str">
        <f>IF(Table_1[[#This Row],[SISÄLLÖN NIMI]]="","",IF(Table_1[[#This Row],[Toteutuminen]]="Ei osallistujia",0,IF(Table_1[[#This Row],[Toteutuminen]]="Peruttu",0,1)))</f>
        <v/>
      </c>
      <c r="U390" s="395"/>
      <c r="V390" s="385"/>
      <c r="W390" s="413">
        <f>Table_1[[#This Row],[Kävijämäärä a) lapset]]+Table_1[[#This Row],[Kävijämäärä b) aikuiset]]</f>
        <v>0</v>
      </c>
      <c r="X390" s="413">
        <f>IF(Table_1[[#This Row],[Kokonaiskävijämäärä]]&lt;1,0,Table_1[[#This Row],[Kävijämäärä a) lapset]]*Table_1[[#This Row],[Tapaamis-kerrat /osallistuja]])</f>
        <v>0</v>
      </c>
      <c r="Y390" s="413">
        <f>IF(Table_1[[#This Row],[Kokonaiskävijämäärä]]&lt;1,0,Table_1[[#This Row],[Kävijämäärä b) aikuiset]]*Table_1[[#This Row],[Tapaamis-kerrat /osallistuja]])</f>
        <v>0</v>
      </c>
      <c r="Z390" s="413">
        <f>IF(Table_1[[#This Row],[Kokonaiskävijämäärä]]&lt;1,0,Table_1[[#This Row],[Kokonaiskävijämäärä]]*Table_1[[#This Row],[Tapaamis-kerrat /osallistuja]])</f>
        <v>0</v>
      </c>
      <c r="AA390" s="390" t="s">
        <v>54</v>
      </c>
      <c r="AB390" s="396"/>
      <c r="AC390" s="397"/>
      <c r="AD390" s="398" t="s">
        <v>54</v>
      </c>
      <c r="AE390" s="399" t="s">
        <v>54</v>
      </c>
      <c r="AF390" s="400" t="s">
        <v>54</v>
      </c>
      <c r="AG390" s="400" t="s">
        <v>54</v>
      </c>
      <c r="AH390" s="401" t="s">
        <v>53</v>
      </c>
      <c r="AI390" s="402" t="s">
        <v>54</v>
      </c>
      <c r="AJ390" s="402" t="s">
        <v>54</v>
      </c>
      <c r="AK390" s="402" t="s">
        <v>54</v>
      </c>
      <c r="AL390" s="403" t="s">
        <v>54</v>
      </c>
      <c r="AM390" s="404" t="s">
        <v>54</v>
      </c>
    </row>
    <row r="391" spans="1:39" ht="15.75" customHeight="1" x14ac:dyDescent="0.3">
      <c r="A391" s="382"/>
      <c r="B391" s="383"/>
      <c r="C391" s="384" t="s">
        <v>40</v>
      </c>
      <c r="D391" s="385" t="str">
        <f>IF(Table_1[[#This Row],[SISÄLLÖN NIMI]]="","",1)</f>
        <v/>
      </c>
      <c r="E391" s="386"/>
      <c r="F391" s="386"/>
      <c r="G391" s="384" t="s">
        <v>54</v>
      </c>
      <c r="H391" s="387" t="s">
        <v>54</v>
      </c>
      <c r="I391" s="388" t="s">
        <v>54</v>
      </c>
      <c r="J391" s="389" t="s">
        <v>44</v>
      </c>
      <c r="K391" s="387" t="s">
        <v>54</v>
      </c>
      <c r="L391" s="390" t="s">
        <v>54</v>
      </c>
      <c r="M391" s="383"/>
      <c r="N391" s="391" t="s">
        <v>54</v>
      </c>
      <c r="O391" s="392"/>
      <c r="P391" s="383"/>
      <c r="Q391" s="383"/>
      <c r="R391" s="393"/>
      <c r="S391" s="417">
        <f>IF(Table_1[[#This Row],[Kesto (min) /tapaaminen]]&lt;1,0,(Table_1[[#This Row],[Sisältöjen määrä 
]]*Table_1[[#This Row],[Kesto (min) /tapaaminen]]*Table_1[[#This Row],[Tapaamis-kerrat /osallistuja]]))</f>
        <v>0</v>
      </c>
      <c r="T391" s="394" t="str">
        <f>IF(Table_1[[#This Row],[SISÄLLÖN NIMI]]="","",IF(Table_1[[#This Row],[Toteutuminen]]="Ei osallistujia",0,IF(Table_1[[#This Row],[Toteutuminen]]="Peruttu",0,1)))</f>
        <v/>
      </c>
      <c r="U391" s="395"/>
      <c r="V391" s="385"/>
      <c r="W391" s="413">
        <f>Table_1[[#This Row],[Kävijämäärä a) lapset]]+Table_1[[#This Row],[Kävijämäärä b) aikuiset]]</f>
        <v>0</v>
      </c>
      <c r="X391" s="413">
        <f>IF(Table_1[[#This Row],[Kokonaiskävijämäärä]]&lt;1,0,Table_1[[#This Row],[Kävijämäärä a) lapset]]*Table_1[[#This Row],[Tapaamis-kerrat /osallistuja]])</f>
        <v>0</v>
      </c>
      <c r="Y391" s="413">
        <f>IF(Table_1[[#This Row],[Kokonaiskävijämäärä]]&lt;1,0,Table_1[[#This Row],[Kävijämäärä b) aikuiset]]*Table_1[[#This Row],[Tapaamis-kerrat /osallistuja]])</f>
        <v>0</v>
      </c>
      <c r="Z391" s="413">
        <f>IF(Table_1[[#This Row],[Kokonaiskävijämäärä]]&lt;1,0,Table_1[[#This Row],[Kokonaiskävijämäärä]]*Table_1[[#This Row],[Tapaamis-kerrat /osallistuja]])</f>
        <v>0</v>
      </c>
      <c r="AA391" s="390" t="s">
        <v>54</v>
      </c>
      <c r="AB391" s="396"/>
      <c r="AC391" s="397"/>
      <c r="AD391" s="398" t="s">
        <v>54</v>
      </c>
      <c r="AE391" s="399" t="s">
        <v>54</v>
      </c>
      <c r="AF391" s="400" t="s">
        <v>54</v>
      </c>
      <c r="AG391" s="400" t="s">
        <v>54</v>
      </c>
      <c r="AH391" s="401" t="s">
        <v>53</v>
      </c>
      <c r="AI391" s="402" t="s">
        <v>54</v>
      </c>
      <c r="AJ391" s="402" t="s">
        <v>54</v>
      </c>
      <c r="AK391" s="402" t="s">
        <v>54</v>
      </c>
      <c r="AL391" s="403" t="s">
        <v>54</v>
      </c>
      <c r="AM391" s="404" t="s">
        <v>54</v>
      </c>
    </row>
    <row r="392" spans="1:39" ht="15.75" customHeight="1" x14ac:dyDescent="0.3">
      <c r="A392" s="382"/>
      <c r="B392" s="383"/>
      <c r="C392" s="384" t="s">
        <v>40</v>
      </c>
      <c r="D392" s="385" t="str">
        <f>IF(Table_1[[#This Row],[SISÄLLÖN NIMI]]="","",1)</f>
        <v/>
      </c>
      <c r="E392" s="386"/>
      <c r="F392" s="386"/>
      <c r="G392" s="384" t="s">
        <v>54</v>
      </c>
      <c r="H392" s="387" t="s">
        <v>54</v>
      </c>
      <c r="I392" s="388" t="s">
        <v>54</v>
      </c>
      <c r="J392" s="389" t="s">
        <v>44</v>
      </c>
      <c r="K392" s="387" t="s">
        <v>54</v>
      </c>
      <c r="L392" s="390" t="s">
        <v>54</v>
      </c>
      <c r="M392" s="383"/>
      <c r="N392" s="391" t="s">
        <v>54</v>
      </c>
      <c r="O392" s="392"/>
      <c r="P392" s="383"/>
      <c r="Q392" s="383"/>
      <c r="R392" s="393"/>
      <c r="S392" s="417">
        <f>IF(Table_1[[#This Row],[Kesto (min) /tapaaminen]]&lt;1,0,(Table_1[[#This Row],[Sisältöjen määrä 
]]*Table_1[[#This Row],[Kesto (min) /tapaaminen]]*Table_1[[#This Row],[Tapaamis-kerrat /osallistuja]]))</f>
        <v>0</v>
      </c>
      <c r="T392" s="394" t="str">
        <f>IF(Table_1[[#This Row],[SISÄLLÖN NIMI]]="","",IF(Table_1[[#This Row],[Toteutuminen]]="Ei osallistujia",0,IF(Table_1[[#This Row],[Toteutuminen]]="Peruttu",0,1)))</f>
        <v/>
      </c>
      <c r="U392" s="395"/>
      <c r="V392" s="385"/>
      <c r="W392" s="413">
        <f>Table_1[[#This Row],[Kävijämäärä a) lapset]]+Table_1[[#This Row],[Kävijämäärä b) aikuiset]]</f>
        <v>0</v>
      </c>
      <c r="X392" s="413">
        <f>IF(Table_1[[#This Row],[Kokonaiskävijämäärä]]&lt;1,0,Table_1[[#This Row],[Kävijämäärä a) lapset]]*Table_1[[#This Row],[Tapaamis-kerrat /osallistuja]])</f>
        <v>0</v>
      </c>
      <c r="Y392" s="413">
        <f>IF(Table_1[[#This Row],[Kokonaiskävijämäärä]]&lt;1,0,Table_1[[#This Row],[Kävijämäärä b) aikuiset]]*Table_1[[#This Row],[Tapaamis-kerrat /osallistuja]])</f>
        <v>0</v>
      </c>
      <c r="Z392" s="413">
        <f>IF(Table_1[[#This Row],[Kokonaiskävijämäärä]]&lt;1,0,Table_1[[#This Row],[Kokonaiskävijämäärä]]*Table_1[[#This Row],[Tapaamis-kerrat /osallistuja]])</f>
        <v>0</v>
      </c>
      <c r="AA392" s="390" t="s">
        <v>54</v>
      </c>
      <c r="AB392" s="396"/>
      <c r="AC392" s="397"/>
      <c r="AD392" s="398" t="s">
        <v>54</v>
      </c>
      <c r="AE392" s="399" t="s">
        <v>54</v>
      </c>
      <c r="AF392" s="400" t="s">
        <v>54</v>
      </c>
      <c r="AG392" s="400" t="s">
        <v>54</v>
      </c>
      <c r="AH392" s="401" t="s">
        <v>53</v>
      </c>
      <c r="AI392" s="402" t="s">
        <v>54</v>
      </c>
      <c r="AJ392" s="402" t="s">
        <v>54</v>
      </c>
      <c r="AK392" s="402" t="s">
        <v>54</v>
      </c>
      <c r="AL392" s="403" t="s">
        <v>54</v>
      </c>
      <c r="AM392" s="404" t="s">
        <v>54</v>
      </c>
    </row>
    <row r="393" spans="1:39" ht="15.75" customHeight="1" x14ac:dyDescent="0.3">
      <c r="A393" s="382"/>
      <c r="B393" s="383"/>
      <c r="C393" s="384" t="s">
        <v>40</v>
      </c>
      <c r="D393" s="385" t="str">
        <f>IF(Table_1[[#This Row],[SISÄLLÖN NIMI]]="","",1)</f>
        <v/>
      </c>
      <c r="E393" s="386"/>
      <c r="F393" s="386"/>
      <c r="G393" s="384" t="s">
        <v>54</v>
      </c>
      <c r="H393" s="387" t="s">
        <v>54</v>
      </c>
      <c r="I393" s="388" t="s">
        <v>54</v>
      </c>
      <c r="J393" s="389" t="s">
        <v>44</v>
      </c>
      <c r="K393" s="387" t="s">
        <v>54</v>
      </c>
      <c r="L393" s="390" t="s">
        <v>54</v>
      </c>
      <c r="M393" s="383"/>
      <c r="N393" s="391" t="s">
        <v>54</v>
      </c>
      <c r="O393" s="392"/>
      <c r="P393" s="383"/>
      <c r="Q393" s="383"/>
      <c r="R393" s="393"/>
      <c r="S393" s="417">
        <f>IF(Table_1[[#This Row],[Kesto (min) /tapaaminen]]&lt;1,0,(Table_1[[#This Row],[Sisältöjen määrä 
]]*Table_1[[#This Row],[Kesto (min) /tapaaminen]]*Table_1[[#This Row],[Tapaamis-kerrat /osallistuja]]))</f>
        <v>0</v>
      </c>
      <c r="T393" s="394" t="str">
        <f>IF(Table_1[[#This Row],[SISÄLLÖN NIMI]]="","",IF(Table_1[[#This Row],[Toteutuminen]]="Ei osallistujia",0,IF(Table_1[[#This Row],[Toteutuminen]]="Peruttu",0,1)))</f>
        <v/>
      </c>
      <c r="U393" s="395"/>
      <c r="V393" s="385"/>
      <c r="W393" s="413">
        <f>Table_1[[#This Row],[Kävijämäärä a) lapset]]+Table_1[[#This Row],[Kävijämäärä b) aikuiset]]</f>
        <v>0</v>
      </c>
      <c r="X393" s="413">
        <f>IF(Table_1[[#This Row],[Kokonaiskävijämäärä]]&lt;1,0,Table_1[[#This Row],[Kävijämäärä a) lapset]]*Table_1[[#This Row],[Tapaamis-kerrat /osallistuja]])</f>
        <v>0</v>
      </c>
      <c r="Y393" s="413">
        <f>IF(Table_1[[#This Row],[Kokonaiskävijämäärä]]&lt;1,0,Table_1[[#This Row],[Kävijämäärä b) aikuiset]]*Table_1[[#This Row],[Tapaamis-kerrat /osallistuja]])</f>
        <v>0</v>
      </c>
      <c r="Z393" s="413">
        <f>IF(Table_1[[#This Row],[Kokonaiskävijämäärä]]&lt;1,0,Table_1[[#This Row],[Kokonaiskävijämäärä]]*Table_1[[#This Row],[Tapaamis-kerrat /osallistuja]])</f>
        <v>0</v>
      </c>
      <c r="AA393" s="390" t="s">
        <v>54</v>
      </c>
      <c r="AB393" s="396"/>
      <c r="AC393" s="397"/>
      <c r="AD393" s="398" t="s">
        <v>54</v>
      </c>
      <c r="AE393" s="399" t="s">
        <v>54</v>
      </c>
      <c r="AF393" s="400" t="s">
        <v>54</v>
      </c>
      <c r="AG393" s="400" t="s">
        <v>54</v>
      </c>
      <c r="AH393" s="401" t="s">
        <v>53</v>
      </c>
      <c r="AI393" s="402" t="s">
        <v>54</v>
      </c>
      <c r="AJ393" s="402" t="s">
        <v>54</v>
      </c>
      <c r="AK393" s="402" t="s">
        <v>54</v>
      </c>
      <c r="AL393" s="403" t="s">
        <v>54</v>
      </c>
      <c r="AM393" s="404" t="s">
        <v>54</v>
      </c>
    </row>
    <row r="394" spans="1:39" ht="15.75" customHeight="1" x14ac:dyDescent="0.3">
      <c r="A394" s="382"/>
      <c r="B394" s="383"/>
      <c r="C394" s="384" t="s">
        <v>40</v>
      </c>
      <c r="D394" s="385" t="str">
        <f>IF(Table_1[[#This Row],[SISÄLLÖN NIMI]]="","",1)</f>
        <v/>
      </c>
      <c r="E394" s="386"/>
      <c r="F394" s="386"/>
      <c r="G394" s="384" t="s">
        <v>54</v>
      </c>
      <c r="H394" s="387" t="s">
        <v>54</v>
      </c>
      <c r="I394" s="388" t="s">
        <v>54</v>
      </c>
      <c r="J394" s="389" t="s">
        <v>44</v>
      </c>
      <c r="K394" s="387" t="s">
        <v>54</v>
      </c>
      <c r="L394" s="390" t="s">
        <v>54</v>
      </c>
      <c r="M394" s="383"/>
      <c r="N394" s="391" t="s">
        <v>54</v>
      </c>
      <c r="O394" s="392"/>
      <c r="P394" s="383"/>
      <c r="Q394" s="383"/>
      <c r="R394" s="393"/>
      <c r="S394" s="417">
        <f>IF(Table_1[[#This Row],[Kesto (min) /tapaaminen]]&lt;1,0,(Table_1[[#This Row],[Sisältöjen määrä 
]]*Table_1[[#This Row],[Kesto (min) /tapaaminen]]*Table_1[[#This Row],[Tapaamis-kerrat /osallistuja]]))</f>
        <v>0</v>
      </c>
      <c r="T394" s="394" t="str">
        <f>IF(Table_1[[#This Row],[SISÄLLÖN NIMI]]="","",IF(Table_1[[#This Row],[Toteutuminen]]="Ei osallistujia",0,IF(Table_1[[#This Row],[Toteutuminen]]="Peruttu",0,1)))</f>
        <v/>
      </c>
      <c r="U394" s="395"/>
      <c r="V394" s="385"/>
      <c r="W394" s="413">
        <f>Table_1[[#This Row],[Kävijämäärä a) lapset]]+Table_1[[#This Row],[Kävijämäärä b) aikuiset]]</f>
        <v>0</v>
      </c>
      <c r="X394" s="413">
        <f>IF(Table_1[[#This Row],[Kokonaiskävijämäärä]]&lt;1,0,Table_1[[#This Row],[Kävijämäärä a) lapset]]*Table_1[[#This Row],[Tapaamis-kerrat /osallistuja]])</f>
        <v>0</v>
      </c>
      <c r="Y394" s="413">
        <f>IF(Table_1[[#This Row],[Kokonaiskävijämäärä]]&lt;1,0,Table_1[[#This Row],[Kävijämäärä b) aikuiset]]*Table_1[[#This Row],[Tapaamis-kerrat /osallistuja]])</f>
        <v>0</v>
      </c>
      <c r="Z394" s="413">
        <f>IF(Table_1[[#This Row],[Kokonaiskävijämäärä]]&lt;1,0,Table_1[[#This Row],[Kokonaiskävijämäärä]]*Table_1[[#This Row],[Tapaamis-kerrat /osallistuja]])</f>
        <v>0</v>
      </c>
      <c r="AA394" s="390" t="s">
        <v>54</v>
      </c>
      <c r="AB394" s="396"/>
      <c r="AC394" s="397"/>
      <c r="AD394" s="398" t="s">
        <v>54</v>
      </c>
      <c r="AE394" s="399" t="s">
        <v>54</v>
      </c>
      <c r="AF394" s="400" t="s">
        <v>54</v>
      </c>
      <c r="AG394" s="400" t="s">
        <v>54</v>
      </c>
      <c r="AH394" s="401" t="s">
        <v>53</v>
      </c>
      <c r="AI394" s="402" t="s">
        <v>54</v>
      </c>
      <c r="AJ394" s="402" t="s">
        <v>54</v>
      </c>
      <c r="AK394" s="402" t="s">
        <v>54</v>
      </c>
      <c r="AL394" s="403" t="s">
        <v>54</v>
      </c>
      <c r="AM394" s="404" t="s">
        <v>54</v>
      </c>
    </row>
    <row r="395" spans="1:39" ht="15.75" customHeight="1" x14ac:dyDescent="0.3">
      <c r="A395" s="382"/>
      <c r="B395" s="383"/>
      <c r="C395" s="384" t="s">
        <v>40</v>
      </c>
      <c r="D395" s="385" t="str">
        <f>IF(Table_1[[#This Row],[SISÄLLÖN NIMI]]="","",1)</f>
        <v/>
      </c>
      <c r="E395" s="386"/>
      <c r="F395" s="386"/>
      <c r="G395" s="384" t="s">
        <v>54</v>
      </c>
      <c r="H395" s="387" t="s">
        <v>54</v>
      </c>
      <c r="I395" s="388" t="s">
        <v>54</v>
      </c>
      <c r="J395" s="389" t="s">
        <v>44</v>
      </c>
      <c r="K395" s="387" t="s">
        <v>54</v>
      </c>
      <c r="L395" s="390" t="s">
        <v>54</v>
      </c>
      <c r="M395" s="383"/>
      <c r="N395" s="391" t="s">
        <v>54</v>
      </c>
      <c r="O395" s="392"/>
      <c r="P395" s="383"/>
      <c r="Q395" s="383"/>
      <c r="R395" s="393"/>
      <c r="S395" s="417">
        <f>IF(Table_1[[#This Row],[Kesto (min) /tapaaminen]]&lt;1,0,(Table_1[[#This Row],[Sisältöjen määrä 
]]*Table_1[[#This Row],[Kesto (min) /tapaaminen]]*Table_1[[#This Row],[Tapaamis-kerrat /osallistuja]]))</f>
        <v>0</v>
      </c>
      <c r="T395" s="394" t="str">
        <f>IF(Table_1[[#This Row],[SISÄLLÖN NIMI]]="","",IF(Table_1[[#This Row],[Toteutuminen]]="Ei osallistujia",0,IF(Table_1[[#This Row],[Toteutuminen]]="Peruttu",0,1)))</f>
        <v/>
      </c>
      <c r="U395" s="395"/>
      <c r="V395" s="385"/>
      <c r="W395" s="413">
        <f>Table_1[[#This Row],[Kävijämäärä a) lapset]]+Table_1[[#This Row],[Kävijämäärä b) aikuiset]]</f>
        <v>0</v>
      </c>
      <c r="X395" s="413">
        <f>IF(Table_1[[#This Row],[Kokonaiskävijämäärä]]&lt;1,0,Table_1[[#This Row],[Kävijämäärä a) lapset]]*Table_1[[#This Row],[Tapaamis-kerrat /osallistuja]])</f>
        <v>0</v>
      </c>
      <c r="Y395" s="413">
        <f>IF(Table_1[[#This Row],[Kokonaiskävijämäärä]]&lt;1,0,Table_1[[#This Row],[Kävijämäärä b) aikuiset]]*Table_1[[#This Row],[Tapaamis-kerrat /osallistuja]])</f>
        <v>0</v>
      </c>
      <c r="Z395" s="413">
        <f>IF(Table_1[[#This Row],[Kokonaiskävijämäärä]]&lt;1,0,Table_1[[#This Row],[Kokonaiskävijämäärä]]*Table_1[[#This Row],[Tapaamis-kerrat /osallistuja]])</f>
        <v>0</v>
      </c>
      <c r="AA395" s="390" t="s">
        <v>54</v>
      </c>
      <c r="AB395" s="396"/>
      <c r="AC395" s="397"/>
      <c r="AD395" s="398" t="s">
        <v>54</v>
      </c>
      <c r="AE395" s="399" t="s">
        <v>54</v>
      </c>
      <c r="AF395" s="400" t="s">
        <v>54</v>
      </c>
      <c r="AG395" s="400" t="s">
        <v>54</v>
      </c>
      <c r="AH395" s="401" t="s">
        <v>53</v>
      </c>
      <c r="AI395" s="402" t="s">
        <v>54</v>
      </c>
      <c r="AJ395" s="402" t="s">
        <v>54</v>
      </c>
      <c r="AK395" s="402" t="s">
        <v>54</v>
      </c>
      <c r="AL395" s="403" t="s">
        <v>54</v>
      </c>
      <c r="AM395" s="404" t="s">
        <v>54</v>
      </c>
    </row>
    <row r="396" spans="1:39" ht="15.75" customHeight="1" x14ac:dyDescent="0.3">
      <c r="A396" s="382"/>
      <c r="B396" s="383"/>
      <c r="C396" s="384" t="s">
        <v>40</v>
      </c>
      <c r="D396" s="385" t="str">
        <f>IF(Table_1[[#This Row],[SISÄLLÖN NIMI]]="","",1)</f>
        <v/>
      </c>
      <c r="E396" s="386"/>
      <c r="F396" s="386"/>
      <c r="G396" s="384" t="s">
        <v>54</v>
      </c>
      <c r="H396" s="387" t="s">
        <v>54</v>
      </c>
      <c r="I396" s="388" t="s">
        <v>54</v>
      </c>
      <c r="J396" s="389" t="s">
        <v>44</v>
      </c>
      <c r="K396" s="387" t="s">
        <v>54</v>
      </c>
      <c r="L396" s="390" t="s">
        <v>54</v>
      </c>
      <c r="M396" s="383"/>
      <c r="N396" s="391" t="s">
        <v>54</v>
      </c>
      <c r="O396" s="392"/>
      <c r="P396" s="383"/>
      <c r="Q396" s="383"/>
      <c r="R396" s="393"/>
      <c r="S396" s="417">
        <f>IF(Table_1[[#This Row],[Kesto (min) /tapaaminen]]&lt;1,0,(Table_1[[#This Row],[Sisältöjen määrä 
]]*Table_1[[#This Row],[Kesto (min) /tapaaminen]]*Table_1[[#This Row],[Tapaamis-kerrat /osallistuja]]))</f>
        <v>0</v>
      </c>
      <c r="T396" s="394" t="str">
        <f>IF(Table_1[[#This Row],[SISÄLLÖN NIMI]]="","",IF(Table_1[[#This Row],[Toteutuminen]]="Ei osallistujia",0,IF(Table_1[[#This Row],[Toteutuminen]]="Peruttu",0,1)))</f>
        <v/>
      </c>
      <c r="U396" s="395"/>
      <c r="V396" s="385"/>
      <c r="W396" s="413">
        <f>Table_1[[#This Row],[Kävijämäärä a) lapset]]+Table_1[[#This Row],[Kävijämäärä b) aikuiset]]</f>
        <v>0</v>
      </c>
      <c r="X396" s="413">
        <f>IF(Table_1[[#This Row],[Kokonaiskävijämäärä]]&lt;1,0,Table_1[[#This Row],[Kävijämäärä a) lapset]]*Table_1[[#This Row],[Tapaamis-kerrat /osallistuja]])</f>
        <v>0</v>
      </c>
      <c r="Y396" s="413">
        <f>IF(Table_1[[#This Row],[Kokonaiskävijämäärä]]&lt;1,0,Table_1[[#This Row],[Kävijämäärä b) aikuiset]]*Table_1[[#This Row],[Tapaamis-kerrat /osallistuja]])</f>
        <v>0</v>
      </c>
      <c r="Z396" s="413">
        <f>IF(Table_1[[#This Row],[Kokonaiskävijämäärä]]&lt;1,0,Table_1[[#This Row],[Kokonaiskävijämäärä]]*Table_1[[#This Row],[Tapaamis-kerrat /osallistuja]])</f>
        <v>0</v>
      </c>
      <c r="AA396" s="390" t="s">
        <v>54</v>
      </c>
      <c r="AB396" s="396"/>
      <c r="AC396" s="397"/>
      <c r="AD396" s="398" t="s">
        <v>54</v>
      </c>
      <c r="AE396" s="399" t="s">
        <v>54</v>
      </c>
      <c r="AF396" s="400" t="s">
        <v>54</v>
      </c>
      <c r="AG396" s="400" t="s">
        <v>54</v>
      </c>
      <c r="AH396" s="401" t="s">
        <v>53</v>
      </c>
      <c r="AI396" s="402" t="s">
        <v>54</v>
      </c>
      <c r="AJ396" s="402" t="s">
        <v>54</v>
      </c>
      <c r="AK396" s="402" t="s">
        <v>54</v>
      </c>
      <c r="AL396" s="403" t="s">
        <v>54</v>
      </c>
      <c r="AM396" s="404" t="s">
        <v>54</v>
      </c>
    </row>
    <row r="397" spans="1:39" ht="15.75" customHeight="1" x14ac:dyDescent="0.3">
      <c r="A397" s="382"/>
      <c r="B397" s="383"/>
      <c r="C397" s="384" t="s">
        <v>40</v>
      </c>
      <c r="D397" s="385" t="str">
        <f>IF(Table_1[[#This Row],[SISÄLLÖN NIMI]]="","",1)</f>
        <v/>
      </c>
      <c r="E397" s="386"/>
      <c r="F397" s="386"/>
      <c r="G397" s="384" t="s">
        <v>54</v>
      </c>
      <c r="H397" s="387" t="s">
        <v>54</v>
      </c>
      <c r="I397" s="388" t="s">
        <v>54</v>
      </c>
      <c r="J397" s="389" t="s">
        <v>44</v>
      </c>
      <c r="K397" s="387" t="s">
        <v>54</v>
      </c>
      <c r="L397" s="390" t="s">
        <v>54</v>
      </c>
      <c r="M397" s="383"/>
      <c r="N397" s="391" t="s">
        <v>54</v>
      </c>
      <c r="O397" s="392"/>
      <c r="P397" s="383"/>
      <c r="Q397" s="383"/>
      <c r="R397" s="393"/>
      <c r="S397" s="417">
        <f>IF(Table_1[[#This Row],[Kesto (min) /tapaaminen]]&lt;1,0,(Table_1[[#This Row],[Sisältöjen määrä 
]]*Table_1[[#This Row],[Kesto (min) /tapaaminen]]*Table_1[[#This Row],[Tapaamis-kerrat /osallistuja]]))</f>
        <v>0</v>
      </c>
      <c r="T397" s="394" t="str">
        <f>IF(Table_1[[#This Row],[SISÄLLÖN NIMI]]="","",IF(Table_1[[#This Row],[Toteutuminen]]="Ei osallistujia",0,IF(Table_1[[#This Row],[Toteutuminen]]="Peruttu",0,1)))</f>
        <v/>
      </c>
      <c r="U397" s="395"/>
      <c r="V397" s="385"/>
      <c r="W397" s="413">
        <f>Table_1[[#This Row],[Kävijämäärä a) lapset]]+Table_1[[#This Row],[Kävijämäärä b) aikuiset]]</f>
        <v>0</v>
      </c>
      <c r="X397" s="413">
        <f>IF(Table_1[[#This Row],[Kokonaiskävijämäärä]]&lt;1,0,Table_1[[#This Row],[Kävijämäärä a) lapset]]*Table_1[[#This Row],[Tapaamis-kerrat /osallistuja]])</f>
        <v>0</v>
      </c>
      <c r="Y397" s="413">
        <f>IF(Table_1[[#This Row],[Kokonaiskävijämäärä]]&lt;1,0,Table_1[[#This Row],[Kävijämäärä b) aikuiset]]*Table_1[[#This Row],[Tapaamis-kerrat /osallistuja]])</f>
        <v>0</v>
      </c>
      <c r="Z397" s="413">
        <f>IF(Table_1[[#This Row],[Kokonaiskävijämäärä]]&lt;1,0,Table_1[[#This Row],[Kokonaiskävijämäärä]]*Table_1[[#This Row],[Tapaamis-kerrat /osallistuja]])</f>
        <v>0</v>
      </c>
      <c r="AA397" s="390" t="s">
        <v>54</v>
      </c>
      <c r="AB397" s="396"/>
      <c r="AC397" s="397"/>
      <c r="AD397" s="398" t="s">
        <v>54</v>
      </c>
      <c r="AE397" s="399" t="s">
        <v>54</v>
      </c>
      <c r="AF397" s="400" t="s">
        <v>54</v>
      </c>
      <c r="AG397" s="400" t="s">
        <v>54</v>
      </c>
      <c r="AH397" s="401" t="s">
        <v>53</v>
      </c>
      <c r="AI397" s="402" t="s">
        <v>54</v>
      </c>
      <c r="AJ397" s="402" t="s">
        <v>54</v>
      </c>
      <c r="AK397" s="402" t="s">
        <v>54</v>
      </c>
      <c r="AL397" s="403" t="s">
        <v>54</v>
      </c>
      <c r="AM397" s="404" t="s">
        <v>54</v>
      </c>
    </row>
    <row r="398" spans="1:39" ht="15.75" customHeight="1" x14ac:dyDescent="0.3">
      <c r="A398" s="382"/>
      <c r="B398" s="383"/>
      <c r="C398" s="384" t="s">
        <v>40</v>
      </c>
      <c r="D398" s="385" t="str">
        <f>IF(Table_1[[#This Row],[SISÄLLÖN NIMI]]="","",1)</f>
        <v/>
      </c>
      <c r="E398" s="386"/>
      <c r="F398" s="386"/>
      <c r="G398" s="384" t="s">
        <v>54</v>
      </c>
      <c r="H398" s="387" t="s">
        <v>54</v>
      </c>
      <c r="I398" s="388" t="s">
        <v>54</v>
      </c>
      <c r="J398" s="389" t="s">
        <v>44</v>
      </c>
      <c r="K398" s="387" t="s">
        <v>54</v>
      </c>
      <c r="L398" s="390" t="s">
        <v>54</v>
      </c>
      <c r="M398" s="383"/>
      <c r="N398" s="391" t="s">
        <v>54</v>
      </c>
      <c r="O398" s="392"/>
      <c r="P398" s="383"/>
      <c r="Q398" s="383"/>
      <c r="R398" s="393"/>
      <c r="S398" s="417">
        <f>IF(Table_1[[#This Row],[Kesto (min) /tapaaminen]]&lt;1,0,(Table_1[[#This Row],[Sisältöjen määrä 
]]*Table_1[[#This Row],[Kesto (min) /tapaaminen]]*Table_1[[#This Row],[Tapaamis-kerrat /osallistuja]]))</f>
        <v>0</v>
      </c>
      <c r="T398" s="394" t="str">
        <f>IF(Table_1[[#This Row],[SISÄLLÖN NIMI]]="","",IF(Table_1[[#This Row],[Toteutuminen]]="Ei osallistujia",0,IF(Table_1[[#This Row],[Toteutuminen]]="Peruttu",0,1)))</f>
        <v/>
      </c>
      <c r="U398" s="395"/>
      <c r="V398" s="385"/>
      <c r="W398" s="413">
        <f>Table_1[[#This Row],[Kävijämäärä a) lapset]]+Table_1[[#This Row],[Kävijämäärä b) aikuiset]]</f>
        <v>0</v>
      </c>
      <c r="X398" s="413">
        <f>IF(Table_1[[#This Row],[Kokonaiskävijämäärä]]&lt;1,0,Table_1[[#This Row],[Kävijämäärä a) lapset]]*Table_1[[#This Row],[Tapaamis-kerrat /osallistuja]])</f>
        <v>0</v>
      </c>
      <c r="Y398" s="413">
        <f>IF(Table_1[[#This Row],[Kokonaiskävijämäärä]]&lt;1,0,Table_1[[#This Row],[Kävijämäärä b) aikuiset]]*Table_1[[#This Row],[Tapaamis-kerrat /osallistuja]])</f>
        <v>0</v>
      </c>
      <c r="Z398" s="413">
        <f>IF(Table_1[[#This Row],[Kokonaiskävijämäärä]]&lt;1,0,Table_1[[#This Row],[Kokonaiskävijämäärä]]*Table_1[[#This Row],[Tapaamis-kerrat /osallistuja]])</f>
        <v>0</v>
      </c>
      <c r="AA398" s="390" t="s">
        <v>54</v>
      </c>
      <c r="AB398" s="396"/>
      <c r="AC398" s="397"/>
      <c r="AD398" s="398" t="s">
        <v>54</v>
      </c>
      <c r="AE398" s="399" t="s">
        <v>54</v>
      </c>
      <c r="AF398" s="400" t="s">
        <v>54</v>
      </c>
      <c r="AG398" s="400" t="s">
        <v>54</v>
      </c>
      <c r="AH398" s="401" t="s">
        <v>53</v>
      </c>
      <c r="AI398" s="402" t="s">
        <v>54</v>
      </c>
      <c r="AJ398" s="402" t="s">
        <v>54</v>
      </c>
      <c r="AK398" s="402" t="s">
        <v>54</v>
      </c>
      <c r="AL398" s="403" t="s">
        <v>54</v>
      </c>
      <c r="AM398" s="404" t="s">
        <v>54</v>
      </c>
    </row>
    <row r="399" spans="1:39" ht="15.75" customHeight="1" x14ac:dyDescent="0.3">
      <c r="A399" s="382"/>
      <c r="B399" s="383"/>
      <c r="C399" s="384" t="s">
        <v>40</v>
      </c>
      <c r="D399" s="385" t="str">
        <f>IF(Table_1[[#This Row],[SISÄLLÖN NIMI]]="","",1)</f>
        <v/>
      </c>
      <c r="E399" s="386"/>
      <c r="F399" s="386"/>
      <c r="G399" s="384" t="s">
        <v>54</v>
      </c>
      <c r="H399" s="387" t="s">
        <v>54</v>
      </c>
      <c r="I399" s="388" t="s">
        <v>54</v>
      </c>
      <c r="J399" s="389" t="s">
        <v>44</v>
      </c>
      <c r="K399" s="387" t="s">
        <v>54</v>
      </c>
      <c r="L399" s="390" t="s">
        <v>54</v>
      </c>
      <c r="M399" s="383"/>
      <c r="N399" s="391" t="s">
        <v>54</v>
      </c>
      <c r="O399" s="392"/>
      <c r="P399" s="383"/>
      <c r="Q399" s="383"/>
      <c r="R399" s="393"/>
      <c r="S399" s="417">
        <f>IF(Table_1[[#This Row],[Kesto (min) /tapaaminen]]&lt;1,0,(Table_1[[#This Row],[Sisältöjen määrä 
]]*Table_1[[#This Row],[Kesto (min) /tapaaminen]]*Table_1[[#This Row],[Tapaamis-kerrat /osallistuja]]))</f>
        <v>0</v>
      </c>
      <c r="T399" s="394" t="str">
        <f>IF(Table_1[[#This Row],[SISÄLLÖN NIMI]]="","",IF(Table_1[[#This Row],[Toteutuminen]]="Ei osallistujia",0,IF(Table_1[[#This Row],[Toteutuminen]]="Peruttu",0,1)))</f>
        <v/>
      </c>
      <c r="U399" s="395"/>
      <c r="V399" s="385"/>
      <c r="W399" s="413">
        <f>Table_1[[#This Row],[Kävijämäärä a) lapset]]+Table_1[[#This Row],[Kävijämäärä b) aikuiset]]</f>
        <v>0</v>
      </c>
      <c r="X399" s="413">
        <f>IF(Table_1[[#This Row],[Kokonaiskävijämäärä]]&lt;1,0,Table_1[[#This Row],[Kävijämäärä a) lapset]]*Table_1[[#This Row],[Tapaamis-kerrat /osallistuja]])</f>
        <v>0</v>
      </c>
      <c r="Y399" s="413">
        <f>IF(Table_1[[#This Row],[Kokonaiskävijämäärä]]&lt;1,0,Table_1[[#This Row],[Kävijämäärä b) aikuiset]]*Table_1[[#This Row],[Tapaamis-kerrat /osallistuja]])</f>
        <v>0</v>
      </c>
      <c r="Z399" s="413">
        <f>IF(Table_1[[#This Row],[Kokonaiskävijämäärä]]&lt;1,0,Table_1[[#This Row],[Kokonaiskävijämäärä]]*Table_1[[#This Row],[Tapaamis-kerrat /osallistuja]])</f>
        <v>0</v>
      </c>
      <c r="AA399" s="390" t="s">
        <v>54</v>
      </c>
      <c r="AB399" s="396"/>
      <c r="AC399" s="397"/>
      <c r="AD399" s="398" t="s">
        <v>54</v>
      </c>
      <c r="AE399" s="399" t="s">
        <v>54</v>
      </c>
      <c r="AF399" s="400" t="s">
        <v>54</v>
      </c>
      <c r="AG399" s="400" t="s">
        <v>54</v>
      </c>
      <c r="AH399" s="401" t="s">
        <v>53</v>
      </c>
      <c r="AI399" s="402" t="s">
        <v>54</v>
      </c>
      <c r="AJ399" s="402" t="s">
        <v>54</v>
      </c>
      <c r="AK399" s="402" t="s">
        <v>54</v>
      </c>
      <c r="AL399" s="403" t="s">
        <v>54</v>
      </c>
      <c r="AM399" s="404" t="s">
        <v>54</v>
      </c>
    </row>
    <row r="400" spans="1:39" ht="15.75" customHeight="1" x14ac:dyDescent="0.3">
      <c r="A400" s="382"/>
      <c r="B400" s="383"/>
      <c r="C400" s="384" t="s">
        <v>40</v>
      </c>
      <c r="D400" s="385" t="str">
        <f>IF(Table_1[[#This Row],[SISÄLLÖN NIMI]]="","",1)</f>
        <v/>
      </c>
      <c r="E400" s="386"/>
      <c r="F400" s="386"/>
      <c r="G400" s="384" t="s">
        <v>54</v>
      </c>
      <c r="H400" s="387" t="s">
        <v>54</v>
      </c>
      <c r="I400" s="388" t="s">
        <v>54</v>
      </c>
      <c r="J400" s="389" t="s">
        <v>44</v>
      </c>
      <c r="K400" s="387" t="s">
        <v>54</v>
      </c>
      <c r="L400" s="390" t="s">
        <v>54</v>
      </c>
      <c r="M400" s="383"/>
      <c r="N400" s="391" t="s">
        <v>54</v>
      </c>
      <c r="O400" s="392"/>
      <c r="P400" s="383"/>
      <c r="Q400" s="383"/>
      <c r="R400" s="393"/>
      <c r="S400" s="417">
        <f>IF(Table_1[[#This Row],[Kesto (min) /tapaaminen]]&lt;1,0,(Table_1[[#This Row],[Sisältöjen määrä 
]]*Table_1[[#This Row],[Kesto (min) /tapaaminen]]*Table_1[[#This Row],[Tapaamis-kerrat /osallistuja]]))</f>
        <v>0</v>
      </c>
      <c r="T400" s="394" t="str">
        <f>IF(Table_1[[#This Row],[SISÄLLÖN NIMI]]="","",IF(Table_1[[#This Row],[Toteutuminen]]="Ei osallistujia",0,IF(Table_1[[#This Row],[Toteutuminen]]="Peruttu",0,1)))</f>
        <v/>
      </c>
      <c r="U400" s="395"/>
      <c r="V400" s="385"/>
      <c r="W400" s="413">
        <f>Table_1[[#This Row],[Kävijämäärä a) lapset]]+Table_1[[#This Row],[Kävijämäärä b) aikuiset]]</f>
        <v>0</v>
      </c>
      <c r="X400" s="413">
        <f>IF(Table_1[[#This Row],[Kokonaiskävijämäärä]]&lt;1,0,Table_1[[#This Row],[Kävijämäärä a) lapset]]*Table_1[[#This Row],[Tapaamis-kerrat /osallistuja]])</f>
        <v>0</v>
      </c>
      <c r="Y400" s="413">
        <f>IF(Table_1[[#This Row],[Kokonaiskävijämäärä]]&lt;1,0,Table_1[[#This Row],[Kävijämäärä b) aikuiset]]*Table_1[[#This Row],[Tapaamis-kerrat /osallistuja]])</f>
        <v>0</v>
      </c>
      <c r="Z400" s="413">
        <f>IF(Table_1[[#This Row],[Kokonaiskävijämäärä]]&lt;1,0,Table_1[[#This Row],[Kokonaiskävijämäärä]]*Table_1[[#This Row],[Tapaamis-kerrat /osallistuja]])</f>
        <v>0</v>
      </c>
      <c r="AA400" s="390" t="s">
        <v>54</v>
      </c>
      <c r="AB400" s="396"/>
      <c r="AC400" s="397"/>
      <c r="AD400" s="398" t="s">
        <v>54</v>
      </c>
      <c r="AE400" s="399" t="s">
        <v>54</v>
      </c>
      <c r="AF400" s="400" t="s">
        <v>54</v>
      </c>
      <c r="AG400" s="400" t="s">
        <v>54</v>
      </c>
      <c r="AH400" s="401" t="s">
        <v>53</v>
      </c>
      <c r="AI400" s="402" t="s">
        <v>54</v>
      </c>
      <c r="AJ400" s="402" t="s">
        <v>54</v>
      </c>
      <c r="AK400" s="402" t="s">
        <v>54</v>
      </c>
      <c r="AL400" s="403" t="s">
        <v>54</v>
      </c>
      <c r="AM400" s="404" t="s">
        <v>54</v>
      </c>
    </row>
    <row r="401" spans="1:39" ht="15.75" customHeight="1" x14ac:dyDescent="0.3">
      <c r="A401" s="382"/>
      <c r="B401" s="383"/>
      <c r="C401" s="384" t="s">
        <v>40</v>
      </c>
      <c r="D401" s="385" t="str">
        <f>IF(Table_1[[#This Row],[SISÄLLÖN NIMI]]="","",1)</f>
        <v/>
      </c>
      <c r="E401" s="386"/>
      <c r="F401" s="386"/>
      <c r="G401" s="384" t="s">
        <v>54</v>
      </c>
      <c r="H401" s="387" t="s">
        <v>54</v>
      </c>
      <c r="I401" s="388" t="s">
        <v>54</v>
      </c>
      <c r="J401" s="389" t="s">
        <v>44</v>
      </c>
      <c r="K401" s="387" t="s">
        <v>54</v>
      </c>
      <c r="L401" s="390" t="s">
        <v>54</v>
      </c>
      <c r="M401" s="383"/>
      <c r="N401" s="391" t="s">
        <v>54</v>
      </c>
      <c r="O401" s="392"/>
      <c r="P401" s="383"/>
      <c r="Q401" s="383"/>
      <c r="R401" s="393"/>
      <c r="S401" s="417">
        <f>IF(Table_1[[#This Row],[Kesto (min) /tapaaminen]]&lt;1,0,(Table_1[[#This Row],[Sisältöjen määrä 
]]*Table_1[[#This Row],[Kesto (min) /tapaaminen]]*Table_1[[#This Row],[Tapaamis-kerrat /osallistuja]]))</f>
        <v>0</v>
      </c>
      <c r="T401" s="394" t="str">
        <f>IF(Table_1[[#This Row],[SISÄLLÖN NIMI]]="","",IF(Table_1[[#This Row],[Toteutuminen]]="Ei osallistujia",0,IF(Table_1[[#This Row],[Toteutuminen]]="Peruttu",0,1)))</f>
        <v/>
      </c>
      <c r="U401" s="395"/>
      <c r="V401" s="385"/>
      <c r="W401" s="413">
        <f>Table_1[[#This Row],[Kävijämäärä a) lapset]]+Table_1[[#This Row],[Kävijämäärä b) aikuiset]]</f>
        <v>0</v>
      </c>
      <c r="X401" s="413">
        <f>IF(Table_1[[#This Row],[Kokonaiskävijämäärä]]&lt;1,0,Table_1[[#This Row],[Kävijämäärä a) lapset]]*Table_1[[#This Row],[Tapaamis-kerrat /osallistuja]])</f>
        <v>0</v>
      </c>
      <c r="Y401" s="413">
        <f>IF(Table_1[[#This Row],[Kokonaiskävijämäärä]]&lt;1,0,Table_1[[#This Row],[Kävijämäärä b) aikuiset]]*Table_1[[#This Row],[Tapaamis-kerrat /osallistuja]])</f>
        <v>0</v>
      </c>
      <c r="Z401" s="413">
        <f>IF(Table_1[[#This Row],[Kokonaiskävijämäärä]]&lt;1,0,Table_1[[#This Row],[Kokonaiskävijämäärä]]*Table_1[[#This Row],[Tapaamis-kerrat /osallistuja]])</f>
        <v>0</v>
      </c>
      <c r="AA401" s="390" t="s">
        <v>54</v>
      </c>
      <c r="AB401" s="396"/>
      <c r="AC401" s="397"/>
      <c r="AD401" s="398" t="s">
        <v>54</v>
      </c>
      <c r="AE401" s="399" t="s">
        <v>54</v>
      </c>
      <c r="AF401" s="400" t="s">
        <v>54</v>
      </c>
      <c r="AG401" s="400" t="s">
        <v>54</v>
      </c>
      <c r="AH401" s="401" t="s">
        <v>53</v>
      </c>
      <c r="AI401" s="402" t="s">
        <v>54</v>
      </c>
      <c r="AJ401" s="402" t="s">
        <v>54</v>
      </c>
      <c r="AK401" s="402" t="s">
        <v>54</v>
      </c>
      <c r="AL401" s="403" t="s">
        <v>54</v>
      </c>
      <c r="AM401" s="404" t="s">
        <v>54</v>
      </c>
    </row>
    <row r="402" spans="1:39" ht="15.75" customHeight="1" x14ac:dyDescent="0.3">
      <c r="A402" s="382"/>
      <c r="B402" s="383"/>
      <c r="C402" s="384" t="s">
        <v>40</v>
      </c>
      <c r="D402" s="385" t="str">
        <f>IF(Table_1[[#This Row],[SISÄLLÖN NIMI]]="","",1)</f>
        <v/>
      </c>
      <c r="E402" s="386"/>
      <c r="F402" s="386"/>
      <c r="G402" s="384" t="s">
        <v>54</v>
      </c>
      <c r="H402" s="387" t="s">
        <v>54</v>
      </c>
      <c r="I402" s="388" t="s">
        <v>54</v>
      </c>
      <c r="J402" s="389" t="s">
        <v>44</v>
      </c>
      <c r="K402" s="387" t="s">
        <v>54</v>
      </c>
      <c r="L402" s="390" t="s">
        <v>54</v>
      </c>
      <c r="M402" s="383"/>
      <c r="N402" s="391" t="s">
        <v>54</v>
      </c>
      <c r="O402" s="392"/>
      <c r="P402" s="383"/>
      <c r="Q402" s="383"/>
      <c r="R402" s="393"/>
      <c r="S402" s="417">
        <f>IF(Table_1[[#This Row],[Kesto (min) /tapaaminen]]&lt;1,0,(Table_1[[#This Row],[Sisältöjen määrä 
]]*Table_1[[#This Row],[Kesto (min) /tapaaminen]]*Table_1[[#This Row],[Tapaamis-kerrat /osallistuja]]))</f>
        <v>0</v>
      </c>
      <c r="T402" s="394" t="str">
        <f>IF(Table_1[[#This Row],[SISÄLLÖN NIMI]]="","",IF(Table_1[[#This Row],[Toteutuminen]]="Ei osallistujia",0,IF(Table_1[[#This Row],[Toteutuminen]]="Peruttu",0,1)))</f>
        <v/>
      </c>
      <c r="U402" s="395"/>
      <c r="V402" s="385"/>
      <c r="W402" s="413">
        <f>Table_1[[#This Row],[Kävijämäärä a) lapset]]+Table_1[[#This Row],[Kävijämäärä b) aikuiset]]</f>
        <v>0</v>
      </c>
      <c r="X402" s="413">
        <f>IF(Table_1[[#This Row],[Kokonaiskävijämäärä]]&lt;1,0,Table_1[[#This Row],[Kävijämäärä a) lapset]]*Table_1[[#This Row],[Tapaamis-kerrat /osallistuja]])</f>
        <v>0</v>
      </c>
      <c r="Y402" s="413">
        <f>IF(Table_1[[#This Row],[Kokonaiskävijämäärä]]&lt;1,0,Table_1[[#This Row],[Kävijämäärä b) aikuiset]]*Table_1[[#This Row],[Tapaamis-kerrat /osallistuja]])</f>
        <v>0</v>
      </c>
      <c r="Z402" s="413">
        <f>IF(Table_1[[#This Row],[Kokonaiskävijämäärä]]&lt;1,0,Table_1[[#This Row],[Kokonaiskävijämäärä]]*Table_1[[#This Row],[Tapaamis-kerrat /osallistuja]])</f>
        <v>0</v>
      </c>
      <c r="AA402" s="390" t="s">
        <v>54</v>
      </c>
      <c r="AB402" s="396"/>
      <c r="AC402" s="397"/>
      <c r="AD402" s="398" t="s">
        <v>54</v>
      </c>
      <c r="AE402" s="399" t="s">
        <v>54</v>
      </c>
      <c r="AF402" s="400" t="s">
        <v>54</v>
      </c>
      <c r="AG402" s="400" t="s">
        <v>54</v>
      </c>
      <c r="AH402" s="401" t="s">
        <v>53</v>
      </c>
      <c r="AI402" s="402" t="s">
        <v>54</v>
      </c>
      <c r="AJ402" s="402" t="s">
        <v>54</v>
      </c>
      <c r="AK402" s="402" t="s">
        <v>54</v>
      </c>
      <c r="AL402" s="403" t="s">
        <v>54</v>
      </c>
      <c r="AM402" s="404" t="s">
        <v>54</v>
      </c>
    </row>
    <row r="403" spans="1:39" ht="15.75" customHeight="1" x14ac:dyDescent="0.3">
      <c r="A403" s="382"/>
      <c r="B403" s="383"/>
      <c r="C403" s="384" t="s">
        <v>40</v>
      </c>
      <c r="D403" s="385" t="str">
        <f>IF(Table_1[[#This Row],[SISÄLLÖN NIMI]]="","",1)</f>
        <v/>
      </c>
      <c r="E403" s="386"/>
      <c r="F403" s="386"/>
      <c r="G403" s="384" t="s">
        <v>54</v>
      </c>
      <c r="H403" s="387" t="s">
        <v>54</v>
      </c>
      <c r="I403" s="388" t="s">
        <v>54</v>
      </c>
      <c r="J403" s="389" t="s">
        <v>44</v>
      </c>
      <c r="K403" s="387" t="s">
        <v>54</v>
      </c>
      <c r="L403" s="390" t="s">
        <v>54</v>
      </c>
      <c r="M403" s="383"/>
      <c r="N403" s="391" t="s">
        <v>54</v>
      </c>
      <c r="O403" s="392"/>
      <c r="P403" s="383"/>
      <c r="Q403" s="383"/>
      <c r="R403" s="393"/>
      <c r="S403" s="417">
        <f>IF(Table_1[[#This Row],[Kesto (min) /tapaaminen]]&lt;1,0,(Table_1[[#This Row],[Sisältöjen määrä 
]]*Table_1[[#This Row],[Kesto (min) /tapaaminen]]*Table_1[[#This Row],[Tapaamis-kerrat /osallistuja]]))</f>
        <v>0</v>
      </c>
      <c r="T403" s="394" t="str">
        <f>IF(Table_1[[#This Row],[SISÄLLÖN NIMI]]="","",IF(Table_1[[#This Row],[Toteutuminen]]="Ei osallistujia",0,IF(Table_1[[#This Row],[Toteutuminen]]="Peruttu",0,1)))</f>
        <v/>
      </c>
      <c r="U403" s="395"/>
      <c r="V403" s="385"/>
      <c r="W403" s="413">
        <f>Table_1[[#This Row],[Kävijämäärä a) lapset]]+Table_1[[#This Row],[Kävijämäärä b) aikuiset]]</f>
        <v>0</v>
      </c>
      <c r="X403" s="413">
        <f>IF(Table_1[[#This Row],[Kokonaiskävijämäärä]]&lt;1,0,Table_1[[#This Row],[Kävijämäärä a) lapset]]*Table_1[[#This Row],[Tapaamis-kerrat /osallistuja]])</f>
        <v>0</v>
      </c>
      <c r="Y403" s="413">
        <f>IF(Table_1[[#This Row],[Kokonaiskävijämäärä]]&lt;1,0,Table_1[[#This Row],[Kävijämäärä b) aikuiset]]*Table_1[[#This Row],[Tapaamis-kerrat /osallistuja]])</f>
        <v>0</v>
      </c>
      <c r="Z403" s="413">
        <f>IF(Table_1[[#This Row],[Kokonaiskävijämäärä]]&lt;1,0,Table_1[[#This Row],[Kokonaiskävijämäärä]]*Table_1[[#This Row],[Tapaamis-kerrat /osallistuja]])</f>
        <v>0</v>
      </c>
      <c r="AA403" s="390" t="s">
        <v>54</v>
      </c>
      <c r="AB403" s="396"/>
      <c r="AC403" s="397"/>
      <c r="AD403" s="398" t="s">
        <v>54</v>
      </c>
      <c r="AE403" s="399" t="s">
        <v>54</v>
      </c>
      <c r="AF403" s="400" t="s">
        <v>54</v>
      </c>
      <c r="AG403" s="400" t="s">
        <v>54</v>
      </c>
      <c r="AH403" s="401" t="s">
        <v>53</v>
      </c>
      <c r="AI403" s="402" t="s">
        <v>54</v>
      </c>
      <c r="AJ403" s="402" t="s">
        <v>54</v>
      </c>
      <c r="AK403" s="402" t="s">
        <v>54</v>
      </c>
      <c r="AL403" s="403" t="s">
        <v>54</v>
      </c>
      <c r="AM403" s="404" t="s">
        <v>54</v>
      </c>
    </row>
    <row r="404" spans="1:39" ht="15.75" customHeight="1" x14ac:dyDescent="0.3">
      <c r="A404" s="382"/>
      <c r="B404" s="383"/>
      <c r="C404" s="384" t="s">
        <v>40</v>
      </c>
      <c r="D404" s="385" t="str">
        <f>IF(Table_1[[#This Row],[SISÄLLÖN NIMI]]="","",1)</f>
        <v/>
      </c>
      <c r="E404" s="386"/>
      <c r="F404" s="386"/>
      <c r="G404" s="384" t="s">
        <v>54</v>
      </c>
      <c r="H404" s="387" t="s">
        <v>54</v>
      </c>
      <c r="I404" s="388" t="s">
        <v>54</v>
      </c>
      <c r="J404" s="389" t="s">
        <v>44</v>
      </c>
      <c r="K404" s="387" t="s">
        <v>54</v>
      </c>
      <c r="L404" s="390" t="s">
        <v>54</v>
      </c>
      <c r="M404" s="383"/>
      <c r="N404" s="391" t="s">
        <v>54</v>
      </c>
      <c r="O404" s="392"/>
      <c r="P404" s="383"/>
      <c r="Q404" s="383"/>
      <c r="R404" s="393"/>
      <c r="S404" s="417">
        <f>IF(Table_1[[#This Row],[Kesto (min) /tapaaminen]]&lt;1,0,(Table_1[[#This Row],[Sisältöjen määrä 
]]*Table_1[[#This Row],[Kesto (min) /tapaaminen]]*Table_1[[#This Row],[Tapaamis-kerrat /osallistuja]]))</f>
        <v>0</v>
      </c>
      <c r="T404" s="394" t="str">
        <f>IF(Table_1[[#This Row],[SISÄLLÖN NIMI]]="","",IF(Table_1[[#This Row],[Toteutuminen]]="Ei osallistujia",0,IF(Table_1[[#This Row],[Toteutuminen]]="Peruttu",0,1)))</f>
        <v/>
      </c>
      <c r="U404" s="395"/>
      <c r="V404" s="385"/>
      <c r="W404" s="413">
        <f>Table_1[[#This Row],[Kävijämäärä a) lapset]]+Table_1[[#This Row],[Kävijämäärä b) aikuiset]]</f>
        <v>0</v>
      </c>
      <c r="X404" s="413">
        <f>IF(Table_1[[#This Row],[Kokonaiskävijämäärä]]&lt;1,0,Table_1[[#This Row],[Kävijämäärä a) lapset]]*Table_1[[#This Row],[Tapaamis-kerrat /osallistuja]])</f>
        <v>0</v>
      </c>
      <c r="Y404" s="413">
        <f>IF(Table_1[[#This Row],[Kokonaiskävijämäärä]]&lt;1,0,Table_1[[#This Row],[Kävijämäärä b) aikuiset]]*Table_1[[#This Row],[Tapaamis-kerrat /osallistuja]])</f>
        <v>0</v>
      </c>
      <c r="Z404" s="413">
        <f>IF(Table_1[[#This Row],[Kokonaiskävijämäärä]]&lt;1,0,Table_1[[#This Row],[Kokonaiskävijämäärä]]*Table_1[[#This Row],[Tapaamis-kerrat /osallistuja]])</f>
        <v>0</v>
      </c>
      <c r="AA404" s="390" t="s">
        <v>54</v>
      </c>
      <c r="AB404" s="396"/>
      <c r="AC404" s="397"/>
      <c r="AD404" s="398" t="s">
        <v>54</v>
      </c>
      <c r="AE404" s="399" t="s">
        <v>54</v>
      </c>
      <c r="AF404" s="400" t="s">
        <v>54</v>
      </c>
      <c r="AG404" s="400" t="s">
        <v>54</v>
      </c>
      <c r="AH404" s="401" t="s">
        <v>53</v>
      </c>
      <c r="AI404" s="402" t="s">
        <v>54</v>
      </c>
      <c r="AJ404" s="402" t="s">
        <v>54</v>
      </c>
      <c r="AK404" s="402" t="s">
        <v>54</v>
      </c>
      <c r="AL404" s="403" t="s">
        <v>54</v>
      </c>
      <c r="AM404" s="404" t="s">
        <v>54</v>
      </c>
    </row>
    <row r="405" spans="1:39" ht="15.75" customHeight="1" x14ac:dyDescent="0.3">
      <c r="A405" s="382"/>
      <c r="B405" s="383"/>
      <c r="C405" s="384" t="s">
        <v>40</v>
      </c>
      <c r="D405" s="385" t="str">
        <f>IF(Table_1[[#This Row],[SISÄLLÖN NIMI]]="","",1)</f>
        <v/>
      </c>
      <c r="E405" s="386"/>
      <c r="F405" s="386"/>
      <c r="G405" s="384" t="s">
        <v>54</v>
      </c>
      <c r="H405" s="387" t="s">
        <v>54</v>
      </c>
      <c r="I405" s="388" t="s">
        <v>54</v>
      </c>
      <c r="J405" s="389" t="s">
        <v>44</v>
      </c>
      <c r="K405" s="387" t="s">
        <v>54</v>
      </c>
      <c r="L405" s="390" t="s">
        <v>54</v>
      </c>
      <c r="M405" s="383"/>
      <c r="N405" s="391" t="s">
        <v>54</v>
      </c>
      <c r="O405" s="392"/>
      <c r="P405" s="383"/>
      <c r="Q405" s="383"/>
      <c r="R405" s="393"/>
      <c r="S405" s="417">
        <f>IF(Table_1[[#This Row],[Kesto (min) /tapaaminen]]&lt;1,0,(Table_1[[#This Row],[Sisältöjen määrä 
]]*Table_1[[#This Row],[Kesto (min) /tapaaminen]]*Table_1[[#This Row],[Tapaamis-kerrat /osallistuja]]))</f>
        <v>0</v>
      </c>
      <c r="T405" s="394" t="str">
        <f>IF(Table_1[[#This Row],[SISÄLLÖN NIMI]]="","",IF(Table_1[[#This Row],[Toteutuminen]]="Ei osallistujia",0,IF(Table_1[[#This Row],[Toteutuminen]]="Peruttu",0,1)))</f>
        <v/>
      </c>
      <c r="U405" s="395"/>
      <c r="V405" s="385"/>
      <c r="W405" s="413">
        <f>Table_1[[#This Row],[Kävijämäärä a) lapset]]+Table_1[[#This Row],[Kävijämäärä b) aikuiset]]</f>
        <v>0</v>
      </c>
      <c r="X405" s="413">
        <f>IF(Table_1[[#This Row],[Kokonaiskävijämäärä]]&lt;1,0,Table_1[[#This Row],[Kävijämäärä a) lapset]]*Table_1[[#This Row],[Tapaamis-kerrat /osallistuja]])</f>
        <v>0</v>
      </c>
      <c r="Y405" s="413">
        <f>IF(Table_1[[#This Row],[Kokonaiskävijämäärä]]&lt;1,0,Table_1[[#This Row],[Kävijämäärä b) aikuiset]]*Table_1[[#This Row],[Tapaamis-kerrat /osallistuja]])</f>
        <v>0</v>
      </c>
      <c r="Z405" s="413">
        <f>IF(Table_1[[#This Row],[Kokonaiskävijämäärä]]&lt;1,0,Table_1[[#This Row],[Kokonaiskävijämäärä]]*Table_1[[#This Row],[Tapaamis-kerrat /osallistuja]])</f>
        <v>0</v>
      </c>
      <c r="AA405" s="390" t="s">
        <v>54</v>
      </c>
      <c r="AB405" s="396"/>
      <c r="AC405" s="397"/>
      <c r="AD405" s="398" t="s">
        <v>54</v>
      </c>
      <c r="AE405" s="399" t="s">
        <v>54</v>
      </c>
      <c r="AF405" s="400" t="s">
        <v>54</v>
      </c>
      <c r="AG405" s="400" t="s">
        <v>54</v>
      </c>
      <c r="AH405" s="401" t="s">
        <v>53</v>
      </c>
      <c r="AI405" s="402" t="s">
        <v>54</v>
      </c>
      <c r="AJ405" s="402" t="s">
        <v>54</v>
      </c>
      <c r="AK405" s="402" t="s">
        <v>54</v>
      </c>
      <c r="AL405" s="403" t="s">
        <v>54</v>
      </c>
      <c r="AM405" s="404" t="s">
        <v>54</v>
      </c>
    </row>
    <row r="406" spans="1:39" ht="15.75" customHeight="1" x14ac:dyDescent="0.3">
      <c r="A406" s="382"/>
      <c r="B406" s="383"/>
      <c r="C406" s="384" t="s">
        <v>40</v>
      </c>
      <c r="D406" s="385" t="str">
        <f>IF(Table_1[[#This Row],[SISÄLLÖN NIMI]]="","",1)</f>
        <v/>
      </c>
      <c r="E406" s="386"/>
      <c r="F406" s="386"/>
      <c r="G406" s="384" t="s">
        <v>54</v>
      </c>
      <c r="H406" s="387" t="s">
        <v>54</v>
      </c>
      <c r="I406" s="388" t="s">
        <v>54</v>
      </c>
      <c r="J406" s="389" t="s">
        <v>44</v>
      </c>
      <c r="K406" s="387" t="s">
        <v>54</v>
      </c>
      <c r="L406" s="390" t="s">
        <v>54</v>
      </c>
      <c r="M406" s="383"/>
      <c r="N406" s="391" t="s">
        <v>54</v>
      </c>
      <c r="O406" s="392"/>
      <c r="P406" s="383"/>
      <c r="Q406" s="383"/>
      <c r="R406" s="393"/>
      <c r="S406" s="417">
        <f>IF(Table_1[[#This Row],[Kesto (min) /tapaaminen]]&lt;1,0,(Table_1[[#This Row],[Sisältöjen määrä 
]]*Table_1[[#This Row],[Kesto (min) /tapaaminen]]*Table_1[[#This Row],[Tapaamis-kerrat /osallistuja]]))</f>
        <v>0</v>
      </c>
      <c r="T406" s="394" t="str">
        <f>IF(Table_1[[#This Row],[SISÄLLÖN NIMI]]="","",IF(Table_1[[#This Row],[Toteutuminen]]="Ei osallistujia",0,IF(Table_1[[#This Row],[Toteutuminen]]="Peruttu",0,1)))</f>
        <v/>
      </c>
      <c r="U406" s="395"/>
      <c r="V406" s="385"/>
      <c r="W406" s="413">
        <f>Table_1[[#This Row],[Kävijämäärä a) lapset]]+Table_1[[#This Row],[Kävijämäärä b) aikuiset]]</f>
        <v>0</v>
      </c>
      <c r="X406" s="413">
        <f>IF(Table_1[[#This Row],[Kokonaiskävijämäärä]]&lt;1,0,Table_1[[#This Row],[Kävijämäärä a) lapset]]*Table_1[[#This Row],[Tapaamis-kerrat /osallistuja]])</f>
        <v>0</v>
      </c>
      <c r="Y406" s="413">
        <f>IF(Table_1[[#This Row],[Kokonaiskävijämäärä]]&lt;1,0,Table_1[[#This Row],[Kävijämäärä b) aikuiset]]*Table_1[[#This Row],[Tapaamis-kerrat /osallistuja]])</f>
        <v>0</v>
      </c>
      <c r="Z406" s="413">
        <f>IF(Table_1[[#This Row],[Kokonaiskävijämäärä]]&lt;1,0,Table_1[[#This Row],[Kokonaiskävijämäärä]]*Table_1[[#This Row],[Tapaamis-kerrat /osallistuja]])</f>
        <v>0</v>
      </c>
      <c r="AA406" s="390" t="s">
        <v>54</v>
      </c>
      <c r="AB406" s="396"/>
      <c r="AC406" s="397"/>
      <c r="AD406" s="398" t="s">
        <v>54</v>
      </c>
      <c r="AE406" s="399" t="s">
        <v>54</v>
      </c>
      <c r="AF406" s="400" t="s">
        <v>54</v>
      </c>
      <c r="AG406" s="400" t="s">
        <v>54</v>
      </c>
      <c r="AH406" s="401" t="s">
        <v>53</v>
      </c>
      <c r="AI406" s="402" t="s">
        <v>54</v>
      </c>
      <c r="AJ406" s="402" t="s">
        <v>54</v>
      </c>
      <c r="AK406" s="402" t="s">
        <v>54</v>
      </c>
      <c r="AL406" s="403" t="s">
        <v>54</v>
      </c>
      <c r="AM406" s="404" t="s">
        <v>54</v>
      </c>
    </row>
    <row r="407" spans="1:39" ht="15.75" customHeight="1" x14ac:dyDescent="0.3">
      <c r="A407" s="382"/>
      <c r="B407" s="383"/>
      <c r="C407" s="384" t="s">
        <v>40</v>
      </c>
      <c r="D407" s="385" t="str">
        <f>IF(Table_1[[#This Row],[SISÄLLÖN NIMI]]="","",1)</f>
        <v/>
      </c>
      <c r="E407" s="386"/>
      <c r="F407" s="386"/>
      <c r="G407" s="384" t="s">
        <v>54</v>
      </c>
      <c r="H407" s="387" t="s">
        <v>54</v>
      </c>
      <c r="I407" s="388" t="s">
        <v>54</v>
      </c>
      <c r="J407" s="389" t="s">
        <v>44</v>
      </c>
      <c r="K407" s="387" t="s">
        <v>54</v>
      </c>
      <c r="L407" s="390" t="s">
        <v>54</v>
      </c>
      <c r="M407" s="383"/>
      <c r="N407" s="391" t="s">
        <v>54</v>
      </c>
      <c r="O407" s="392"/>
      <c r="P407" s="383"/>
      <c r="Q407" s="383"/>
      <c r="R407" s="393"/>
      <c r="S407" s="417">
        <f>IF(Table_1[[#This Row],[Kesto (min) /tapaaminen]]&lt;1,0,(Table_1[[#This Row],[Sisältöjen määrä 
]]*Table_1[[#This Row],[Kesto (min) /tapaaminen]]*Table_1[[#This Row],[Tapaamis-kerrat /osallistuja]]))</f>
        <v>0</v>
      </c>
      <c r="T407" s="394" t="str">
        <f>IF(Table_1[[#This Row],[SISÄLLÖN NIMI]]="","",IF(Table_1[[#This Row],[Toteutuminen]]="Ei osallistujia",0,IF(Table_1[[#This Row],[Toteutuminen]]="Peruttu",0,1)))</f>
        <v/>
      </c>
      <c r="U407" s="395"/>
      <c r="V407" s="385"/>
      <c r="W407" s="413">
        <f>Table_1[[#This Row],[Kävijämäärä a) lapset]]+Table_1[[#This Row],[Kävijämäärä b) aikuiset]]</f>
        <v>0</v>
      </c>
      <c r="X407" s="413">
        <f>IF(Table_1[[#This Row],[Kokonaiskävijämäärä]]&lt;1,0,Table_1[[#This Row],[Kävijämäärä a) lapset]]*Table_1[[#This Row],[Tapaamis-kerrat /osallistuja]])</f>
        <v>0</v>
      </c>
      <c r="Y407" s="413">
        <f>IF(Table_1[[#This Row],[Kokonaiskävijämäärä]]&lt;1,0,Table_1[[#This Row],[Kävijämäärä b) aikuiset]]*Table_1[[#This Row],[Tapaamis-kerrat /osallistuja]])</f>
        <v>0</v>
      </c>
      <c r="Z407" s="413">
        <f>IF(Table_1[[#This Row],[Kokonaiskävijämäärä]]&lt;1,0,Table_1[[#This Row],[Kokonaiskävijämäärä]]*Table_1[[#This Row],[Tapaamis-kerrat /osallistuja]])</f>
        <v>0</v>
      </c>
      <c r="AA407" s="390" t="s">
        <v>54</v>
      </c>
      <c r="AB407" s="396"/>
      <c r="AC407" s="397"/>
      <c r="AD407" s="398" t="s">
        <v>54</v>
      </c>
      <c r="AE407" s="399" t="s">
        <v>54</v>
      </c>
      <c r="AF407" s="400" t="s">
        <v>54</v>
      </c>
      <c r="AG407" s="400" t="s">
        <v>54</v>
      </c>
      <c r="AH407" s="401" t="s">
        <v>53</v>
      </c>
      <c r="AI407" s="402" t="s">
        <v>54</v>
      </c>
      <c r="AJ407" s="402" t="s">
        <v>54</v>
      </c>
      <c r="AK407" s="402" t="s">
        <v>54</v>
      </c>
      <c r="AL407" s="403" t="s">
        <v>54</v>
      </c>
      <c r="AM407" s="404" t="s">
        <v>54</v>
      </c>
    </row>
    <row r="408" spans="1:39" ht="15.75" customHeight="1" x14ac:dyDescent="0.3">
      <c r="A408" s="382"/>
      <c r="B408" s="383"/>
      <c r="C408" s="384" t="s">
        <v>40</v>
      </c>
      <c r="D408" s="385" t="str">
        <f>IF(Table_1[[#This Row],[SISÄLLÖN NIMI]]="","",1)</f>
        <v/>
      </c>
      <c r="E408" s="386"/>
      <c r="F408" s="386"/>
      <c r="G408" s="384" t="s">
        <v>54</v>
      </c>
      <c r="H408" s="387" t="s">
        <v>54</v>
      </c>
      <c r="I408" s="388" t="s">
        <v>54</v>
      </c>
      <c r="J408" s="389" t="s">
        <v>44</v>
      </c>
      <c r="K408" s="387" t="s">
        <v>54</v>
      </c>
      <c r="L408" s="390" t="s">
        <v>54</v>
      </c>
      <c r="M408" s="383"/>
      <c r="N408" s="391" t="s">
        <v>54</v>
      </c>
      <c r="O408" s="392"/>
      <c r="P408" s="383"/>
      <c r="Q408" s="383"/>
      <c r="R408" s="393"/>
      <c r="S408" s="417">
        <f>IF(Table_1[[#This Row],[Kesto (min) /tapaaminen]]&lt;1,0,(Table_1[[#This Row],[Sisältöjen määrä 
]]*Table_1[[#This Row],[Kesto (min) /tapaaminen]]*Table_1[[#This Row],[Tapaamis-kerrat /osallistuja]]))</f>
        <v>0</v>
      </c>
      <c r="T408" s="394" t="str">
        <f>IF(Table_1[[#This Row],[SISÄLLÖN NIMI]]="","",IF(Table_1[[#This Row],[Toteutuminen]]="Ei osallistujia",0,IF(Table_1[[#This Row],[Toteutuminen]]="Peruttu",0,1)))</f>
        <v/>
      </c>
      <c r="U408" s="395"/>
      <c r="V408" s="385"/>
      <c r="W408" s="413">
        <f>Table_1[[#This Row],[Kävijämäärä a) lapset]]+Table_1[[#This Row],[Kävijämäärä b) aikuiset]]</f>
        <v>0</v>
      </c>
      <c r="X408" s="413">
        <f>IF(Table_1[[#This Row],[Kokonaiskävijämäärä]]&lt;1,0,Table_1[[#This Row],[Kävijämäärä a) lapset]]*Table_1[[#This Row],[Tapaamis-kerrat /osallistuja]])</f>
        <v>0</v>
      </c>
      <c r="Y408" s="413">
        <f>IF(Table_1[[#This Row],[Kokonaiskävijämäärä]]&lt;1,0,Table_1[[#This Row],[Kävijämäärä b) aikuiset]]*Table_1[[#This Row],[Tapaamis-kerrat /osallistuja]])</f>
        <v>0</v>
      </c>
      <c r="Z408" s="413">
        <f>IF(Table_1[[#This Row],[Kokonaiskävijämäärä]]&lt;1,0,Table_1[[#This Row],[Kokonaiskävijämäärä]]*Table_1[[#This Row],[Tapaamis-kerrat /osallistuja]])</f>
        <v>0</v>
      </c>
      <c r="AA408" s="390" t="s">
        <v>54</v>
      </c>
      <c r="AB408" s="396"/>
      <c r="AC408" s="397"/>
      <c r="AD408" s="398" t="s">
        <v>54</v>
      </c>
      <c r="AE408" s="399" t="s">
        <v>54</v>
      </c>
      <c r="AF408" s="400" t="s">
        <v>54</v>
      </c>
      <c r="AG408" s="400" t="s">
        <v>54</v>
      </c>
      <c r="AH408" s="401" t="s">
        <v>53</v>
      </c>
      <c r="AI408" s="402" t="s">
        <v>54</v>
      </c>
      <c r="AJ408" s="402" t="s">
        <v>54</v>
      </c>
      <c r="AK408" s="402" t="s">
        <v>54</v>
      </c>
      <c r="AL408" s="403" t="s">
        <v>54</v>
      </c>
      <c r="AM408" s="404" t="s">
        <v>54</v>
      </c>
    </row>
    <row r="409" spans="1:39" ht="15.75" customHeight="1" x14ac:dyDescent="0.3">
      <c r="A409" s="382"/>
      <c r="B409" s="383"/>
      <c r="C409" s="384" t="s">
        <v>40</v>
      </c>
      <c r="D409" s="385" t="str">
        <f>IF(Table_1[[#This Row],[SISÄLLÖN NIMI]]="","",1)</f>
        <v/>
      </c>
      <c r="E409" s="386"/>
      <c r="F409" s="386"/>
      <c r="G409" s="384" t="s">
        <v>54</v>
      </c>
      <c r="H409" s="387" t="s">
        <v>54</v>
      </c>
      <c r="I409" s="388" t="s">
        <v>54</v>
      </c>
      <c r="J409" s="389" t="s">
        <v>44</v>
      </c>
      <c r="K409" s="387" t="s">
        <v>54</v>
      </c>
      <c r="L409" s="390" t="s">
        <v>54</v>
      </c>
      <c r="M409" s="383"/>
      <c r="N409" s="391" t="s">
        <v>54</v>
      </c>
      <c r="O409" s="392"/>
      <c r="P409" s="383"/>
      <c r="Q409" s="383"/>
      <c r="R409" s="393"/>
      <c r="S409" s="417">
        <f>IF(Table_1[[#This Row],[Kesto (min) /tapaaminen]]&lt;1,0,(Table_1[[#This Row],[Sisältöjen määrä 
]]*Table_1[[#This Row],[Kesto (min) /tapaaminen]]*Table_1[[#This Row],[Tapaamis-kerrat /osallistuja]]))</f>
        <v>0</v>
      </c>
      <c r="T409" s="394" t="str">
        <f>IF(Table_1[[#This Row],[SISÄLLÖN NIMI]]="","",IF(Table_1[[#This Row],[Toteutuminen]]="Ei osallistujia",0,IF(Table_1[[#This Row],[Toteutuminen]]="Peruttu",0,1)))</f>
        <v/>
      </c>
      <c r="U409" s="395"/>
      <c r="V409" s="385"/>
      <c r="W409" s="413">
        <f>Table_1[[#This Row],[Kävijämäärä a) lapset]]+Table_1[[#This Row],[Kävijämäärä b) aikuiset]]</f>
        <v>0</v>
      </c>
      <c r="X409" s="413">
        <f>IF(Table_1[[#This Row],[Kokonaiskävijämäärä]]&lt;1,0,Table_1[[#This Row],[Kävijämäärä a) lapset]]*Table_1[[#This Row],[Tapaamis-kerrat /osallistuja]])</f>
        <v>0</v>
      </c>
      <c r="Y409" s="413">
        <f>IF(Table_1[[#This Row],[Kokonaiskävijämäärä]]&lt;1,0,Table_1[[#This Row],[Kävijämäärä b) aikuiset]]*Table_1[[#This Row],[Tapaamis-kerrat /osallistuja]])</f>
        <v>0</v>
      </c>
      <c r="Z409" s="413">
        <f>IF(Table_1[[#This Row],[Kokonaiskävijämäärä]]&lt;1,0,Table_1[[#This Row],[Kokonaiskävijämäärä]]*Table_1[[#This Row],[Tapaamis-kerrat /osallistuja]])</f>
        <v>0</v>
      </c>
      <c r="AA409" s="390" t="s">
        <v>54</v>
      </c>
      <c r="AB409" s="396"/>
      <c r="AC409" s="397"/>
      <c r="AD409" s="398" t="s">
        <v>54</v>
      </c>
      <c r="AE409" s="399" t="s">
        <v>54</v>
      </c>
      <c r="AF409" s="400" t="s">
        <v>54</v>
      </c>
      <c r="AG409" s="400" t="s">
        <v>54</v>
      </c>
      <c r="AH409" s="401" t="s">
        <v>53</v>
      </c>
      <c r="AI409" s="402" t="s">
        <v>54</v>
      </c>
      <c r="AJ409" s="402" t="s">
        <v>54</v>
      </c>
      <c r="AK409" s="402" t="s">
        <v>54</v>
      </c>
      <c r="AL409" s="403" t="s">
        <v>54</v>
      </c>
      <c r="AM409" s="404" t="s">
        <v>54</v>
      </c>
    </row>
    <row r="410" spans="1:39" ht="15.75" customHeight="1" x14ac:dyDescent="0.3">
      <c r="A410" s="382"/>
      <c r="B410" s="383"/>
      <c r="C410" s="384" t="s">
        <v>40</v>
      </c>
      <c r="D410" s="385" t="str">
        <f>IF(Table_1[[#This Row],[SISÄLLÖN NIMI]]="","",1)</f>
        <v/>
      </c>
      <c r="E410" s="386"/>
      <c r="F410" s="386"/>
      <c r="G410" s="384" t="s">
        <v>54</v>
      </c>
      <c r="H410" s="387" t="s">
        <v>54</v>
      </c>
      <c r="I410" s="388" t="s">
        <v>54</v>
      </c>
      <c r="J410" s="389" t="s">
        <v>44</v>
      </c>
      <c r="K410" s="387" t="s">
        <v>54</v>
      </c>
      <c r="L410" s="390" t="s">
        <v>54</v>
      </c>
      <c r="M410" s="383"/>
      <c r="N410" s="391" t="s">
        <v>54</v>
      </c>
      <c r="O410" s="392"/>
      <c r="P410" s="383"/>
      <c r="Q410" s="383"/>
      <c r="R410" s="393"/>
      <c r="S410" s="417">
        <f>IF(Table_1[[#This Row],[Kesto (min) /tapaaminen]]&lt;1,0,(Table_1[[#This Row],[Sisältöjen määrä 
]]*Table_1[[#This Row],[Kesto (min) /tapaaminen]]*Table_1[[#This Row],[Tapaamis-kerrat /osallistuja]]))</f>
        <v>0</v>
      </c>
      <c r="T410" s="394" t="str">
        <f>IF(Table_1[[#This Row],[SISÄLLÖN NIMI]]="","",IF(Table_1[[#This Row],[Toteutuminen]]="Ei osallistujia",0,IF(Table_1[[#This Row],[Toteutuminen]]="Peruttu",0,1)))</f>
        <v/>
      </c>
      <c r="U410" s="395"/>
      <c r="V410" s="385"/>
      <c r="W410" s="413">
        <f>Table_1[[#This Row],[Kävijämäärä a) lapset]]+Table_1[[#This Row],[Kävijämäärä b) aikuiset]]</f>
        <v>0</v>
      </c>
      <c r="X410" s="413">
        <f>IF(Table_1[[#This Row],[Kokonaiskävijämäärä]]&lt;1,0,Table_1[[#This Row],[Kävijämäärä a) lapset]]*Table_1[[#This Row],[Tapaamis-kerrat /osallistuja]])</f>
        <v>0</v>
      </c>
      <c r="Y410" s="413">
        <f>IF(Table_1[[#This Row],[Kokonaiskävijämäärä]]&lt;1,0,Table_1[[#This Row],[Kävijämäärä b) aikuiset]]*Table_1[[#This Row],[Tapaamis-kerrat /osallistuja]])</f>
        <v>0</v>
      </c>
      <c r="Z410" s="413">
        <f>IF(Table_1[[#This Row],[Kokonaiskävijämäärä]]&lt;1,0,Table_1[[#This Row],[Kokonaiskävijämäärä]]*Table_1[[#This Row],[Tapaamis-kerrat /osallistuja]])</f>
        <v>0</v>
      </c>
      <c r="AA410" s="390" t="s">
        <v>54</v>
      </c>
      <c r="AB410" s="396"/>
      <c r="AC410" s="397"/>
      <c r="AD410" s="398" t="s">
        <v>54</v>
      </c>
      <c r="AE410" s="399" t="s">
        <v>54</v>
      </c>
      <c r="AF410" s="400" t="s">
        <v>54</v>
      </c>
      <c r="AG410" s="400" t="s">
        <v>54</v>
      </c>
      <c r="AH410" s="401" t="s">
        <v>53</v>
      </c>
      <c r="AI410" s="402" t="s">
        <v>54</v>
      </c>
      <c r="AJ410" s="402" t="s">
        <v>54</v>
      </c>
      <c r="AK410" s="402" t="s">
        <v>54</v>
      </c>
      <c r="AL410" s="403" t="s">
        <v>54</v>
      </c>
      <c r="AM410" s="404" t="s">
        <v>54</v>
      </c>
    </row>
    <row r="411" spans="1:39" ht="15.75" customHeight="1" x14ac:dyDescent="0.3">
      <c r="A411" s="382"/>
      <c r="B411" s="383"/>
      <c r="C411" s="384" t="s">
        <v>40</v>
      </c>
      <c r="D411" s="385" t="str">
        <f>IF(Table_1[[#This Row],[SISÄLLÖN NIMI]]="","",1)</f>
        <v/>
      </c>
      <c r="E411" s="386"/>
      <c r="F411" s="386"/>
      <c r="G411" s="384" t="s">
        <v>54</v>
      </c>
      <c r="H411" s="387" t="s">
        <v>54</v>
      </c>
      <c r="I411" s="388" t="s">
        <v>54</v>
      </c>
      <c r="J411" s="389" t="s">
        <v>44</v>
      </c>
      <c r="K411" s="387" t="s">
        <v>54</v>
      </c>
      <c r="L411" s="390" t="s">
        <v>54</v>
      </c>
      <c r="M411" s="383"/>
      <c r="N411" s="391" t="s">
        <v>54</v>
      </c>
      <c r="O411" s="392"/>
      <c r="P411" s="383"/>
      <c r="Q411" s="383"/>
      <c r="R411" s="393"/>
      <c r="S411" s="417">
        <f>IF(Table_1[[#This Row],[Kesto (min) /tapaaminen]]&lt;1,0,(Table_1[[#This Row],[Sisältöjen määrä 
]]*Table_1[[#This Row],[Kesto (min) /tapaaminen]]*Table_1[[#This Row],[Tapaamis-kerrat /osallistuja]]))</f>
        <v>0</v>
      </c>
      <c r="T411" s="394" t="str">
        <f>IF(Table_1[[#This Row],[SISÄLLÖN NIMI]]="","",IF(Table_1[[#This Row],[Toteutuminen]]="Ei osallistujia",0,IF(Table_1[[#This Row],[Toteutuminen]]="Peruttu",0,1)))</f>
        <v/>
      </c>
      <c r="U411" s="395"/>
      <c r="V411" s="385"/>
      <c r="W411" s="413">
        <f>Table_1[[#This Row],[Kävijämäärä a) lapset]]+Table_1[[#This Row],[Kävijämäärä b) aikuiset]]</f>
        <v>0</v>
      </c>
      <c r="X411" s="413">
        <f>IF(Table_1[[#This Row],[Kokonaiskävijämäärä]]&lt;1,0,Table_1[[#This Row],[Kävijämäärä a) lapset]]*Table_1[[#This Row],[Tapaamis-kerrat /osallistuja]])</f>
        <v>0</v>
      </c>
      <c r="Y411" s="413">
        <f>IF(Table_1[[#This Row],[Kokonaiskävijämäärä]]&lt;1,0,Table_1[[#This Row],[Kävijämäärä b) aikuiset]]*Table_1[[#This Row],[Tapaamis-kerrat /osallistuja]])</f>
        <v>0</v>
      </c>
      <c r="Z411" s="413">
        <f>IF(Table_1[[#This Row],[Kokonaiskävijämäärä]]&lt;1,0,Table_1[[#This Row],[Kokonaiskävijämäärä]]*Table_1[[#This Row],[Tapaamis-kerrat /osallistuja]])</f>
        <v>0</v>
      </c>
      <c r="AA411" s="390" t="s">
        <v>54</v>
      </c>
      <c r="AB411" s="396"/>
      <c r="AC411" s="397"/>
      <c r="AD411" s="398" t="s">
        <v>54</v>
      </c>
      <c r="AE411" s="399" t="s">
        <v>54</v>
      </c>
      <c r="AF411" s="400" t="s">
        <v>54</v>
      </c>
      <c r="AG411" s="400" t="s">
        <v>54</v>
      </c>
      <c r="AH411" s="401" t="s">
        <v>53</v>
      </c>
      <c r="AI411" s="402" t="s">
        <v>54</v>
      </c>
      <c r="AJ411" s="402" t="s">
        <v>54</v>
      </c>
      <c r="AK411" s="402" t="s">
        <v>54</v>
      </c>
      <c r="AL411" s="403" t="s">
        <v>54</v>
      </c>
      <c r="AM411" s="404" t="s">
        <v>54</v>
      </c>
    </row>
    <row r="412" spans="1:39" ht="15.75" customHeight="1" x14ac:dyDescent="0.3">
      <c r="A412" s="382"/>
      <c r="B412" s="383"/>
      <c r="C412" s="384" t="s">
        <v>40</v>
      </c>
      <c r="D412" s="385" t="str">
        <f>IF(Table_1[[#This Row],[SISÄLLÖN NIMI]]="","",1)</f>
        <v/>
      </c>
      <c r="E412" s="386"/>
      <c r="F412" s="386"/>
      <c r="G412" s="384" t="s">
        <v>54</v>
      </c>
      <c r="H412" s="387" t="s">
        <v>54</v>
      </c>
      <c r="I412" s="388" t="s">
        <v>54</v>
      </c>
      <c r="J412" s="389" t="s">
        <v>44</v>
      </c>
      <c r="K412" s="387" t="s">
        <v>54</v>
      </c>
      <c r="L412" s="390" t="s">
        <v>54</v>
      </c>
      <c r="M412" s="383"/>
      <c r="N412" s="391" t="s">
        <v>54</v>
      </c>
      <c r="O412" s="392"/>
      <c r="P412" s="383"/>
      <c r="Q412" s="383"/>
      <c r="R412" s="393"/>
      <c r="S412" s="417">
        <f>IF(Table_1[[#This Row],[Kesto (min) /tapaaminen]]&lt;1,0,(Table_1[[#This Row],[Sisältöjen määrä 
]]*Table_1[[#This Row],[Kesto (min) /tapaaminen]]*Table_1[[#This Row],[Tapaamis-kerrat /osallistuja]]))</f>
        <v>0</v>
      </c>
      <c r="T412" s="394" t="str">
        <f>IF(Table_1[[#This Row],[SISÄLLÖN NIMI]]="","",IF(Table_1[[#This Row],[Toteutuminen]]="Ei osallistujia",0,IF(Table_1[[#This Row],[Toteutuminen]]="Peruttu",0,1)))</f>
        <v/>
      </c>
      <c r="U412" s="395"/>
      <c r="V412" s="385"/>
      <c r="W412" s="413">
        <f>Table_1[[#This Row],[Kävijämäärä a) lapset]]+Table_1[[#This Row],[Kävijämäärä b) aikuiset]]</f>
        <v>0</v>
      </c>
      <c r="X412" s="413">
        <f>IF(Table_1[[#This Row],[Kokonaiskävijämäärä]]&lt;1,0,Table_1[[#This Row],[Kävijämäärä a) lapset]]*Table_1[[#This Row],[Tapaamis-kerrat /osallistuja]])</f>
        <v>0</v>
      </c>
      <c r="Y412" s="413">
        <f>IF(Table_1[[#This Row],[Kokonaiskävijämäärä]]&lt;1,0,Table_1[[#This Row],[Kävijämäärä b) aikuiset]]*Table_1[[#This Row],[Tapaamis-kerrat /osallistuja]])</f>
        <v>0</v>
      </c>
      <c r="Z412" s="413">
        <f>IF(Table_1[[#This Row],[Kokonaiskävijämäärä]]&lt;1,0,Table_1[[#This Row],[Kokonaiskävijämäärä]]*Table_1[[#This Row],[Tapaamis-kerrat /osallistuja]])</f>
        <v>0</v>
      </c>
      <c r="AA412" s="390" t="s">
        <v>54</v>
      </c>
      <c r="AB412" s="396"/>
      <c r="AC412" s="397"/>
      <c r="AD412" s="398" t="s">
        <v>54</v>
      </c>
      <c r="AE412" s="399" t="s">
        <v>54</v>
      </c>
      <c r="AF412" s="400" t="s">
        <v>54</v>
      </c>
      <c r="AG412" s="400" t="s">
        <v>54</v>
      </c>
      <c r="AH412" s="401" t="s">
        <v>53</v>
      </c>
      <c r="AI412" s="402" t="s">
        <v>54</v>
      </c>
      <c r="AJ412" s="402" t="s">
        <v>54</v>
      </c>
      <c r="AK412" s="402" t="s">
        <v>54</v>
      </c>
      <c r="AL412" s="403" t="s">
        <v>54</v>
      </c>
      <c r="AM412" s="404" t="s">
        <v>54</v>
      </c>
    </row>
    <row r="413" spans="1:39" ht="15.75" customHeight="1" x14ac:dyDescent="0.3">
      <c r="A413" s="382"/>
      <c r="B413" s="383"/>
      <c r="C413" s="384" t="s">
        <v>40</v>
      </c>
      <c r="D413" s="385" t="str">
        <f>IF(Table_1[[#This Row],[SISÄLLÖN NIMI]]="","",1)</f>
        <v/>
      </c>
      <c r="E413" s="386"/>
      <c r="F413" s="386"/>
      <c r="G413" s="384" t="s">
        <v>54</v>
      </c>
      <c r="H413" s="387" t="s">
        <v>54</v>
      </c>
      <c r="I413" s="388" t="s">
        <v>54</v>
      </c>
      <c r="J413" s="389" t="s">
        <v>44</v>
      </c>
      <c r="K413" s="387" t="s">
        <v>54</v>
      </c>
      <c r="L413" s="390" t="s">
        <v>54</v>
      </c>
      <c r="M413" s="383"/>
      <c r="N413" s="391" t="s">
        <v>54</v>
      </c>
      <c r="O413" s="392"/>
      <c r="P413" s="383"/>
      <c r="Q413" s="383"/>
      <c r="R413" s="393"/>
      <c r="S413" s="417">
        <f>IF(Table_1[[#This Row],[Kesto (min) /tapaaminen]]&lt;1,0,(Table_1[[#This Row],[Sisältöjen määrä 
]]*Table_1[[#This Row],[Kesto (min) /tapaaminen]]*Table_1[[#This Row],[Tapaamis-kerrat /osallistuja]]))</f>
        <v>0</v>
      </c>
      <c r="T413" s="394" t="str">
        <f>IF(Table_1[[#This Row],[SISÄLLÖN NIMI]]="","",IF(Table_1[[#This Row],[Toteutuminen]]="Ei osallistujia",0,IF(Table_1[[#This Row],[Toteutuminen]]="Peruttu",0,1)))</f>
        <v/>
      </c>
      <c r="U413" s="395"/>
      <c r="V413" s="385"/>
      <c r="W413" s="413">
        <f>Table_1[[#This Row],[Kävijämäärä a) lapset]]+Table_1[[#This Row],[Kävijämäärä b) aikuiset]]</f>
        <v>0</v>
      </c>
      <c r="X413" s="413">
        <f>IF(Table_1[[#This Row],[Kokonaiskävijämäärä]]&lt;1,0,Table_1[[#This Row],[Kävijämäärä a) lapset]]*Table_1[[#This Row],[Tapaamis-kerrat /osallistuja]])</f>
        <v>0</v>
      </c>
      <c r="Y413" s="413">
        <f>IF(Table_1[[#This Row],[Kokonaiskävijämäärä]]&lt;1,0,Table_1[[#This Row],[Kävijämäärä b) aikuiset]]*Table_1[[#This Row],[Tapaamis-kerrat /osallistuja]])</f>
        <v>0</v>
      </c>
      <c r="Z413" s="413">
        <f>IF(Table_1[[#This Row],[Kokonaiskävijämäärä]]&lt;1,0,Table_1[[#This Row],[Kokonaiskävijämäärä]]*Table_1[[#This Row],[Tapaamis-kerrat /osallistuja]])</f>
        <v>0</v>
      </c>
      <c r="AA413" s="390" t="s">
        <v>54</v>
      </c>
      <c r="AB413" s="396"/>
      <c r="AC413" s="397"/>
      <c r="AD413" s="398" t="s">
        <v>54</v>
      </c>
      <c r="AE413" s="399" t="s">
        <v>54</v>
      </c>
      <c r="AF413" s="400" t="s">
        <v>54</v>
      </c>
      <c r="AG413" s="400" t="s">
        <v>54</v>
      </c>
      <c r="AH413" s="401" t="s">
        <v>53</v>
      </c>
      <c r="AI413" s="402" t="s">
        <v>54</v>
      </c>
      <c r="AJ413" s="402" t="s">
        <v>54</v>
      </c>
      <c r="AK413" s="402" t="s">
        <v>54</v>
      </c>
      <c r="AL413" s="403" t="s">
        <v>54</v>
      </c>
      <c r="AM413" s="404" t="s">
        <v>54</v>
      </c>
    </row>
    <row r="414" spans="1:39" ht="15.75" customHeight="1" x14ac:dyDescent="0.3">
      <c r="A414" s="382"/>
      <c r="B414" s="383"/>
      <c r="C414" s="384" t="s">
        <v>40</v>
      </c>
      <c r="D414" s="385" t="str">
        <f>IF(Table_1[[#This Row],[SISÄLLÖN NIMI]]="","",1)</f>
        <v/>
      </c>
      <c r="E414" s="386"/>
      <c r="F414" s="386"/>
      <c r="G414" s="384" t="s">
        <v>54</v>
      </c>
      <c r="H414" s="387" t="s">
        <v>54</v>
      </c>
      <c r="I414" s="388" t="s">
        <v>54</v>
      </c>
      <c r="J414" s="389" t="s">
        <v>44</v>
      </c>
      <c r="K414" s="387" t="s">
        <v>54</v>
      </c>
      <c r="L414" s="390" t="s">
        <v>54</v>
      </c>
      <c r="M414" s="383"/>
      <c r="N414" s="391" t="s">
        <v>54</v>
      </c>
      <c r="O414" s="392"/>
      <c r="P414" s="383"/>
      <c r="Q414" s="383"/>
      <c r="R414" s="393"/>
      <c r="S414" s="417">
        <f>IF(Table_1[[#This Row],[Kesto (min) /tapaaminen]]&lt;1,0,(Table_1[[#This Row],[Sisältöjen määrä 
]]*Table_1[[#This Row],[Kesto (min) /tapaaminen]]*Table_1[[#This Row],[Tapaamis-kerrat /osallistuja]]))</f>
        <v>0</v>
      </c>
      <c r="T414" s="394" t="str">
        <f>IF(Table_1[[#This Row],[SISÄLLÖN NIMI]]="","",IF(Table_1[[#This Row],[Toteutuminen]]="Ei osallistujia",0,IF(Table_1[[#This Row],[Toteutuminen]]="Peruttu",0,1)))</f>
        <v/>
      </c>
      <c r="U414" s="395"/>
      <c r="V414" s="385"/>
      <c r="W414" s="413">
        <f>Table_1[[#This Row],[Kävijämäärä a) lapset]]+Table_1[[#This Row],[Kävijämäärä b) aikuiset]]</f>
        <v>0</v>
      </c>
      <c r="X414" s="413">
        <f>IF(Table_1[[#This Row],[Kokonaiskävijämäärä]]&lt;1,0,Table_1[[#This Row],[Kävijämäärä a) lapset]]*Table_1[[#This Row],[Tapaamis-kerrat /osallistuja]])</f>
        <v>0</v>
      </c>
      <c r="Y414" s="413">
        <f>IF(Table_1[[#This Row],[Kokonaiskävijämäärä]]&lt;1,0,Table_1[[#This Row],[Kävijämäärä b) aikuiset]]*Table_1[[#This Row],[Tapaamis-kerrat /osallistuja]])</f>
        <v>0</v>
      </c>
      <c r="Z414" s="413">
        <f>IF(Table_1[[#This Row],[Kokonaiskävijämäärä]]&lt;1,0,Table_1[[#This Row],[Kokonaiskävijämäärä]]*Table_1[[#This Row],[Tapaamis-kerrat /osallistuja]])</f>
        <v>0</v>
      </c>
      <c r="AA414" s="390" t="s">
        <v>54</v>
      </c>
      <c r="AB414" s="396"/>
      <c r="AC414" s="397"/>
      <c r="AD414" s="398" t="s">
        <v>54</v>
      </c>
      <c r="AE414" s="399" t="s">
        <v>54</v>
      </c>
      <c r="AF414" s="400" t="s">
        <v>54</v>
      </c>
      <c r="AG414" s="400" t="s">
        <v>54</v>
      </c>
      <c r="AH414" s="401" t="s">
        <v>53</v>
      </c>
      <c r="AI414" s="402" t="s">
        <v>54</v>
      </c>
      <c r="AJ414" s="402" t="s">
        <v>54</v>
      </c>
      <c r="AK414" s="402" t="s">
        <v>54</v>
      </c>
      <c r="AL414" s="403" t="s">
        <v>54</v>
      </c>
      <c r="AM414" s="404" t="s">
        <v>54</v>
      </c>
    </row>
    <row r="415" spans="1:39" ht="15.75" customHeight="1" x14ac:dyDescent="0.3">
      <c r="A415" s="382"/>
      <c r="B415" s="383"/>
      <c r="C415" s="384" t="s">
        <v>40</v>
      </c>
      <c r="D415" s="385" t="str">
        <f>IF(Table_1[[#This Row],[SISÄLLÖN NIMI]]="","",1)</f>
        <v/>
      </c>
      <c r="E415" s="386"/>
      <c r="F415" s="386"/>
      <c r="G415" s="384" t="s">
        <v>54</v>
      </c>
      <c r="H415" s="387" t="s">
        <v>54</v>
      </c>
      <c r="I415" s="388" t="s">
        <v>54</v>
      </c>
      <c r="J415" s="389" t="s">
        <v>44</v>
      </c>
      <c r="K415" s="387" t="s">
        <v>54</v>
      </c>
      <c r="L415" s="390" t="s">
        <v>54</v>
      </c>
      <c r="M415" s="383"/>
      <c r="N415" s="391" t="s">
        <v>54</v>
      </c>
      <c r="O415" s="392"/>
      <c r="P415" s="383"/>
      <c r="Q415" s="383"/>
      <c r="R415" s="393"/>
      <c r="S415" s="417">
        <f>IF(Table_1[[#This Row],[Kesto (min) /tapaaminen]]&lt;1,0,(Table_1[[#This Row],[Sisältöjen määrä 
]]*Table_1[[#This Row],[Kesto (min) /tapaaminen]]*Table_1[[#This Row],[Tapaamis-kerrat /osallistuja]]))</f>
        <v>0</v>
      </c>
      <c r="T415" s="394" t="str">
        <f>IF(Table_1[[#This Row],[SISÄLLÖN NIMI]]="","",IF(Table_1[[#This Row],[Toteutuminen]]="Ei osallistujia",0,IF(Table_1[[#This Row],[Toteutuminen]]="Peruttu",0,1)))</f>
        <v/>
      </c>
      <c r="U415" s="395"/>
      <c r="V415" s="385"/>
      <c r="W415" s="413">
        <f>Table_1[[#This Row],[Kävijämäärä a) lapset]]+Table_1[[#This Row],[Kävijämäärä b) aikuiset]]</f>
        <v>0</v>
      </c>
      <c r="X415" s="413">
        <f>IF(Table_1[[#This Row],[Kokonaiskävijämäärä]]&lt;1,0,Table_1[[#This Row],[Kävijämäärä a) lapset]]*Table_1[[#This Row],[Tapaamis-kerrat /osallistuja]])</f>
        <v>0</v>
      </c>
      <c r="Y415" s="413">
        <f>IF(Table_1[[#This Row],[Kokonaiskävijämäärä]]&lt;1,0,Table_1[[#This Row],[Kävijämäärä b) aikuiset]]*Table_1[[#This Row],[Tapaamis-kerrat /osallistuja]])</f>
        <v>0</v>
      </c>
      <c r="Z415" s="413">
        <f>IF(Table_1[[#This Row],[Kokonaiskävijämäärä]]&lt;1,0,Table_1[[#This Row],[Kokonaiskävijämäärä]]*Table_1[[#This Row],[Tapaamis-kerrat /osallistuja]])</f>
        <v>0</v>
      </c>
      <c r="AA415" s="390" t="s">
        <v>54</v>
      </c>
      <c r="AB415" s="396"/>
      <c r="AC415" s="397"/>
      <c r="AD415" s="398" t="s">
        <v>54</v>
      </c>
      <c r="AE415" s="399" t="s">
        <v>54</v>
      </c>
      <c r="AF415" s="400" t="s">
        <v>54</v>
      </c>
      <c r="AG415" s="400" t="s">
        <v>54</v>
      </c>
      <c r="AH415" s="401" t="s">
        <v>53</v>
      </c>
      <c r="AI415" s="402" t="s">
        <v>54</v>
      </c>
      <c r="AJ415" s="402" t="s">
        <v>54</v>
      </c>
      <c r="AK415" s="402" t="s">
        <v>54</v>
      </c>
      <c r="AL415" s="403" t="s">
        <v>54</v>
      </c>
      <c r="AM415" s="404" t="s">
        <v>54</v>
      </c>
    </row>
    <row r="416" spans="1:39" ht="15.75" customHeight="1" x14ac:dyDescent="0.3">
      <c r="A416" s="382"/>
      <c r="B416" s="383"/>
      <c r="C416" s="384" t="s">
        <v>40</v>
      </c>
      <c r="D416" s="385" t="str">
        <f>IF(Table_1[[#This Row],[SISÄLLÖN NIMI]]="","",1)</f>
        <v/>
      </c>
      <c r="E416" s="386"/>
      <c r="F416" s="386"/>
      <c r="G416" s="384" t="s">
        <v>54</v>
      </c>
      <c r="H416" s="387" t="s">
        <v>54</v>
      </c>
      <c r="I416" s="388" t="s">
        <v>54</v>
      </c>
      <c r="J416" s="389" t="s">
        <v>44</v>
      </c>
      <c r="K416" s="387" t="s">
        <v>54</v>
      </c>
      <c r="L416" s="390" t="s">
        <v>54</v>
      </c>
      <c r="M416" s="383"/>
      <c r="N416" s="391" t="s">
        <v>54</v>
      </c>
      <c r="O416" s="392"/>
      <c r="P416" s="383"/>
      <c r="Q416" s="383"/>
      <c r="R416" s="393"/>
      <c r="S416" s="417">
        <f>IF(Table_1[[#This Row],[Kesto (min) /tapaaminen]]&lt;1,0,(Table_1[[#This Row],[Sisältöjen määrä 
]]*Table_1[[#This Row],[Kesto (min) /tapaaminen]]*Table_1[[#This Row],[Tapaamis-kerrat /osallistuja]]))</f>
        <v>0</v>
      </c>
      <c r="T416" s="394" t="str">
        <f>IF(Table_1[[#This Row],[SISÄLLÖN NIMI]]="","",IF(Table_1[[#This Row],[Toteutuminen]]="Ei osallistujia",0,IF(Table_1[[#This Row],[Toteutuminen]]="Peruttu",0,1)))</f>
        <v/>
      </c>
      <c r="U416" s="395"/>
      <c r="V416" s="385"/>
      <c r="W416" s="413">
        <f>Table_1[[#This Row],[Kävijämäärä a) lapset]]+Table_1[[#This Row],[Kävijämäärä b) aikuiset]]</f>
        <v>0</v>
      </c>
      <c r="X416" s="413">
        <f>IF(Table_1[[#This Row],[Kokonaiskävijämäärä]]&lt;1,0,Table_1[[#This Row],[Kävijämäärä a) lapset]]*Table_1[[#This Row],[Tapaamis-kerrat /osallistuja]])</f>
        <v>0</v>
      </c>
      <c r="Y416" s="413">
        <f>IF(Table_1[[#This Row],[Kokonaiskävijämäärä]]&lt;1,0,Table_1[[#This Row],[Kävijämäärä b) aikuiset]]*Table_1[[#This Row],[Tapaamis-kerrat /osallistuja]])</f>
        <v>0</v>
      </c>
      <c r="Z416" s="413">
        <f>IF(Table_1[[#This Row],[Kokonaiskävijämäärä]]&lt;1,0,Table_1[[#This Row],[Kokonaiskävijämäärä]]*Table_1[[#This Row],[Tapaamis-kerrat /osallistuja]])</f>
        <v>0</v>
      </c>
      <c r="AA416" s="390" t="s">
        <v>54</v>
      </c>
      <c r="AB416" s="396"/>
      <c r="AC416" s="397"/>
      <c r="AD416" s="398" t="s">
        <v>54</v>
      </c>
      <c r="AE416" s="399" t="s">
        <v>54</v>
      </c>
      <c r="AF416" s="400" t="s">
        <v>54</v>
      </c>
      <c r="AG416" s="400" t="s">
        <v>54</v>
      </c>
      <c r="AH416" s="401" t="s">
        <v>53</v>
      </c>
      <c r="AI416" s="402" t="s">
        <v>54</v>
      </c>
      <c r="AJ416" s="402" t="s">
        <v>54</v>
      </c>
      <c r="AK416" s="402" t="s">
        <v>54</v>
      </c>
      <c r="AL416" s="403" t="s">
        <v>54</v>
      </c>
      <c r="AM416" s="404" t="s">
        <v>54</v>
      </c>
    </row>
    <row r="417" spans="1:39" ht="15.75" customHeight="1" x14ac:dyDescent="0.3">
      <c r="A417" s="382"/>
      <c r="B417" s="383"/>
      <c r="C417" s="384" t="s">
        <v>40</v>
      </c>
      <c r="D417" s="385" t="str">
        <f>IF(Table_1[[#This Row],[SISÄLLÖN NIMI]]="","",1)</f>
        <v/>
      </c>
      <c r="E417" s="386"/>
      <c r="F417" s="386"/>
      <c r="G417" s="384" t="s">
        <v>54</v>
      </c>
      <c r="H417" s="387" t="s">
        <v>54</v>
      </c>
      <c r="I417" s="388" t="s">
        <v>54</v>
      </c>
      <c r="J417" s="389" t="s">
        <v>44</v>
      </c>
      <c r="K417" s="387" t="s">
        <v>54</v>
      </c>
      <c r="L417" s="390" t="s">
        <v>54</v>
      </c>
      <c r="M417" s="383"/>
      <c r="N417" s="391" t="s">
        <v>54</v>
      </c>
      <c r="O417" s="392"/>
      <c r="P417" s="383"/>
      <c r="Q417" s="383"/>
      <c r="R417" s="393"/>
      <c r="S417" s="417">
        <f>IF(Table_1[[#This Row],[Kesto (min) /tapaaminen]]&lt;1,0,(Table_1[[#This Row],[Sisältöjen määrä 
]]*Table_1[[#This Row],[Kesto (min) /tapaaminen]]*Table_1[[#This Row],[Tapaamis-kerrat /osallistuja]]))</f>
        <v>0</v>
      </c>
      <c r="T417" s="394" t="str">
        <f>IF(Table_1[[#This Row],[SISÄLLÖN NIMI]]="","",IF(Table_1[[#This Row],[Toteutuminen]]="Ei osallistujia",0,IF(Table_1[[#This Row],[Toteutuminen]]="Peruttu",0,1)))</f>
        <v/>
      </c>
      <c r="U417" s="395"/>
      <c r="V417" s="385"/>
      <c r="W417" s="413">
        <f>Table_1[[#This Row],[Kävijämäärä a) lapset]]+Table_1[[#This Row],[Kävijämäärä b) aikuiset]]</f>
        <v>0</v>
      </c>
      <c r="X417" s="413">
        <f>IF(Table_1[[#This Row],[Kokonaiskävijämäärä]]&lt;1,0,Table_1[[#This Row],[Kävijämäärä a) lapset]]*Table_1[[#This Row],[Tapaamis-kerrat /osallistuja]])</f>
        <v>0</v>
      </c>
      <c r="Y417" s="413">
        <f>IF(Table_1[[#This Row],[Kokonaiskävijämäärä]]&lt;1,0,Table_1[[#This Row],[Kävijämäärä b) aikuiset]]*Table_1[[#This Row],[Tapaamis-kerrat /osallistuja]])</f>
        <v>0</v>
      </c>
      <c r="Z417" s="413">
        <f>IF(Table_1[[#This Row],[Kokonaiskävijämäärä]]&lt;1,0,Table_1[[#This Row],[Kokonaiskävijämäärä]]*Table_1[[#This Row],[Tapaamis-kerrat /osallistuja]])</f>
        <v>0</v>
      </c>
      <c r="AA417" s="390" t="s">
        <v>54</v>
      </c>
      <c r="AB417" s="396"/>
      <c r="AC417" s="397"/>
      <c r="AD417" s="398" t="s">
        <v>54</v>
      </c>
      <c r="AE417" s="399" t="s">
        <v>54</v>
      </c>
      <c r="AF417" s="400" t="s">
        <v>54</v>
      </c>
      <c r="AG417" s="400" t="s">
        <v>54</v>
      </c>
      <c r="AH417" s="401" t="s">
        <v>53</v>
      </c>
      <c r="AI417" s="402" t="s">
        <v>54</v>
      </c>
      <c r="AJ417" s="402" t="s">
        <v>54</v>
      </c>
      <c r="AK417" s="402" t="s">
        <v>54</v>
      </c>
      <c r="AL417" s="403" t="s">
        <v>54</v>
      </c>
      <c r="AM417" s="404" t="s">
        <v>54</v>
      </c>
    </row>
    <row r="418" spans="1:39" ht="15.75" customHeight="1" x14ac:dyDescent="0.3">
      <c r="A418" s="382"/>
      <c r="B418" s="383"/>
      <c r="C418" s="384" t="s">
        <v>40</v>
      </c>
      <c r="D418" s="385" t="str">
        <f>IF(Table_1[[#This Row],[SISÄLLÖN NIMI]]="","",1)</f>
        <v/>
      </c>
      <c r="E418" s="386"/>
      <c r="F418" s="386"/>
      <c r="G418" s="384" t="s">
        <v>54</v>
      </c>
      <c r="H418" s="387" t="s">
        <v>54</v>
      </c>
      <c r="I418" s="388" t="s">
        <v>54</v>
      </c>
      <c r="J418" s="389" t="s">
        <v>44</v>
      </c>
      <c r="K418" s="387" t="s">
        <v>54</v>
      </c>
      <c r="L418" s="390" t="s">
        <v>54</v>
      </c>
      <c r="M418" s="383"/>
      <c r="N418" s="391" t="s">
        <v>54</v>
      </c>
      <c r="O418" s="392"/>
      <c r="P418" s="383"/>
      <c r="Q418" s="383"/>
      <c r="R418" s="393"/>
      <c r="S418" s="417">
        <f>IF(Table_1[[#This Row],[Kesto (min) /tapaaminen]]&lt;1,0,(Table_1[[#This Row],[Sisältöjen määrä 
]]*Table_1[[#This Row],[Kesto (min) /tapaaminen]]*Table_1[[#This Row],[Tapaamis-kerrat /osallistuja]]))</f>
        <v>0</v>
      </c>
      <c r="T418" s="394" t="str">
        <f>IF(Table_1[[#This Row],[SISÄLLÖN NIMI]]="","",IF(Table_1[[#This Row],[Toteutuminen]]="Ei osallistujia",0,IF(Table_1[[#This Row],[Toteutuminen]]="Peruttu",0,1)))</f>
        <v/>
      </c>
      <c r="U418" s="395"/>
      <c r="V418" s="385"/>
      <c r="W418" s="413">
        <f>Table_1[[#This Row],[Kävijämäärä a) lapset]]+Table_1[[#This Row],[Kävijämäärä b) aikuiset]]</f>
        <v>0</v>
      </c>
      <c r="X418" s="413">
        <f>IF(Table_1[[#This Row],[Kokonaiskävijämäärä]]&lt;1,0,Table_1[[#This Row],[Kävijämäärä a) lapset]]*Table_1[[#This Row],[Tapaamis-kerrat /osallistuja]])</f>
        <v>0</v>
      </c>
      <c r="Y418" s="413">
        <f>IF(Table_1[[#This Row],[Kokonaiskävijämäärä]]&lt;1,0,Table_1[[#This Row],[Kävijämäärä b) aikuiset]]*Table_1[[#This Row],[Tapaamis-kerrat /osallistuja]])</f>
        <v>0</v>
      </c>
      <c r="Z418" s="413">
        <f>IF(Table_1[[#This Row],[Kokonaiskävijämäärä]]&lt;1,0,Table_1[[#This Row],[Kokonaiskävijämäärä]]*Table_1[[#This Row],[Tapaamis-kerrat /osallistuja]])</f>
        <v>0</v>
      </c>
      <c r="AA418" s="390" t="s">
        <v>54</v>
      </c>
      <c r="AB418" s="396"/>
      <c r="AC418" s="397"/>
      <c r="AD418" s="398" t="s">
        <v>54</v>
      </c>
      <c r="AE418" s="399" t="s">
        <v>54</v>
      </c>
      <c r="AF418" s="400" t="s">
        <v>54</v>
      </c>
      <c r="AG418" s="400" t="s">
        <v>54</v>
      </c>
      <c r="AH418" s="401" t="s">
        <v>53</v>
      </c>
      <c r="AI418" s="402" t="s">
        <v>54</v>
      </c>
      <c r="AJ418" s="402" t="s">
        <v>54</v>
      </c>
      <c r="AK418" s="402" t="s">
        <v>54</v>
      </c>
      <c r="AL418" s="403" t="s">
        <v>54</v>
      </c>
      <c r="AM418" s="404" t="s">
        <v>54</v>
      </c>
    </row>
    <row r="419" spans="1:39" ht="15.75" customHeight="1" x14ac:dyDescent="0.3">
      <c r="A419" s="382"/>
      <c r="B419" s="383"/>
      <c r="C419" s="384" t="s">
        <v>40</v>
      </c>
      <c r="D419" s="385" t="str">
        <f>IF(Table_1[[#This Row],[SISÄLLÖN NIMI]]="","",1)</f>
        <v/>
      </c>
      <c r="E419" s="386"/>
      <c r="F419" s="386"/>
      <c r="G419" s="384" t="s">
        <v>54</v>
      </c>
      <c r="H419" s="387" t="s">
        <v>54</v>
      </c>
      <c r="I419" s="388" t="s">
        <v>54</v>
      </c>
      <c r="J419" s="389" t="s">
        <v>44</v>
      </c>
      <c r="K419" s="387" t="s">
        <v>54</v>
      </c>
      <c r="L419" s="390" t="s">
        <v>54</v>
      </c>
      <c r="M419" s="383"/>
      <c r="N419" s="391" t="s">
        <v>54</v>
      </c>
      <c r="O419" s="392"/>
      <c r="P419" s="383"/>
      <c r="Q419" s="383"/>
      <c r="R419" s="393"/>
      <c r="S419" s="417">
        <f>IF(Table_1[[#This Row],[Kesto (min) /tapaaminen]]&lt;1,0,(Table_1[[#This Row],[Sisältöjen määrä 
]]*Table_1[[#This Row],[Kesto (min) /tapaaminen]]*Table_1[[#This Row],[Tapaamis-kerrat /osallistuja]]))</f>
        <v>0</v>
      </c>
      <c r="T419" s="394" t="str">
        <f>IF(Table_1[[#This Row],[SISÄLLÖN NIMI]]="","",IF(Table_1[[#This Row],[Toteutuminen]]="Ei osallistujia",0,IF(Table_1[[#This Row],[Toteutuminen]]="Peruttu",0,1)))</f>
        <v/>
      </c>
      <c r="U419" s="395"/>
      <c r="V419" s="385"/>
      <c r="W419" s="413">
        <f>Table_1[[#This Row],[Kävijämäärä a) lapset]]+Table_1[[#This Row],[Kävijämäärä b) aikuiset]]</f>
        <v>0</v>
      </c>
      <c r="X419" s="413">
        <f>IF(Table_1[[#This Row],[Kokonaiskävijämäärä]]&lt;1,0,Table_1[[#This Row],[Kävijämäärä a) lapset]]*Table_1[[#This Row],[Tapaamis-kerrat /osallistuja]])</f>
        <v>0</v>
      </c>
      <c r="Y419" s="413">
        <f>IF(Table_1[[#This Row],[Kokonaiskävijämäärä]]&lt;1,0,Table_1[[#This Row],[Kävijämäärä b) aikuiset]]*Table_1[[#This Row],[Tapaamis-kerrat /osallistuja]])</f>
        <v>0</v>
      </c>
      <c r="Z419" s="413">
        <f>IF(Table_1[[#This Row],[Kokonaiskävijämäärä]]&lt;1,0,Table_1[[#This Row],[Kokonaiskävijämäärä]]*Table_1[[#This Row],[Tapaamis-kerrat /osallistuja]])</f>
        <v>0</v>
      </c>
      <c r="AA419" s="390" t="s">
        <v>54</v>
      </c>
      <c r="AB419" s="396"/>
      <c r="AC419" s="397"/>
      <c r="AD419" s="398" t="s">
        <v>54</v>
      </c>
      <c r="AE419" s="399" t="s">
        <v>54</v>
      </c>
      <c r="AF419" s="400" t="s">
        <v>54</v>
      </c>
      <c r="AG419" s="400" t="s">
        <v>54</v>
      </c>
      <c r="AH419" s="401" t="s">
        <v>53</v>
      </c>
      <c r="AI419" s="402" t="s">
        <v>54</v>
      </c>
      <c r="AJ419" s="402" t="s">
        <v>54</v>
      </c>
      <c r="AK419" s="402" t="s">
        <v>54</v>
      </c>
      <c r="AL419" s="403" t="s">
        <v>54</v>
      </c>
      <c r="AM419" s="404" t="s">
        <v>54</v>
      </c>
    </row>
    <row r="420" spans="1:39" ht="15.75" customHeight="1" x14ac:dyDescent="0.3">
      <c r="A420" s="382"/>
      <c r="B420" s="383"/>
      <c r="C420" s="384" t="s">
        <v>40</v>
      </c>
      <c r="D420" s="385" t="str">
        <f>IF(Table_1[[#This Row],[SISÄLLÖN NIMI]]="","",1)</f>
        <v/>
      </c>
      <c r="E420" s="386"/>
      <c r="F420" s="386"/>
      <c r="G420" s="384" t="s">
        <v>54</v>
      </c>
      <c r="H420" s="387" t="s">
        <v>54</v>
      </c>
      <c r="I420" s="388" t="s">
        <v>54</v>
      </c>
      <c r="J420" s="389" t="s">
        <v>44</v>
      </c>
      <c r="K420" s="387" t="s">
        <v>54</v>
      </c>
      <c r="L420" s="390" t="s">
        <v>54</v>
      </c>
      <c r="M420" s="383"/>
      <c r="N420" s="391" t="s">
        <v>54</v>
      </c>
      <c r="O420" s="392"/>
      <c r="P420" s="383"/>
      <c r="Q420" s="383"/>
      <c r="R420" s="393"/>
      <c r="S420" s="417">
        <f>IF(Table_1[[#This Row],[Kesto (min) /tapaaminen]]&lt;1,0,(Table_1[[#This Row],[Sisältöjen määrä 
]]*Table_1[[#This Row],[Kesto (min) /tapaaminen]]*Table_1[[#This Row],[Tapaamis-kerrat /osallistuja]]))</f>
        <v>0</v>
      </c>
      <c r="T420" s="394" t="str">
        <f>IF(Table_1[[#This Row],[SISÄLLÖN NIMI]]="","",IF(Table_1[[#This Row],[Toteutuminen]]="Ei osallistujia",0,IF(Table_1[[#This Row],[Toteutuminen]]="Peruttu",0,1)))</f>
        <v/>
      </c>
      <c r="U420" s="395"/>
      <c r="V420" s="385"/>
      <c r="W420" s="413">
        <f>Table_1[[#This Row],[Kävijämäärä a) lapset]]+Table_1[[#This Row],[Kävijämäärä b) aikuiset]]</f>
        <v>0</v>
      </c>
      <c r="X420" s="413">
        <f>IF(Table_1[[#This Row],[Kokonaiskävijämäärä]]&lt;1,0,Table_1[[#This Row],[Kävijämäärä a) lapset]]*Table_1[[#This Row],[Tapaamis-kerrat /osallistuja]])</f>
        <v>0</v>
      </c>
      <c r="Y420" s="413">
        <f>IF(Table_1[[#This Row],[Kokonaiskävijämäärä]]&lt;1,0,Table_1[[#This Row],[Kävijämäärä b) aikuiset]]*Table_1[[#This Row],[Tapaamis-kerrat /osallistuja]])</f>
        <v>0</v>
      </c>
      <c r="Z420" s="413">
        <f>IF(Table_1[[#This Row],[Kokonaiskävijämäärä]]&lt;1,0,Table_1[[#This Row],[Kokonaiskävijämäärä]]*Table_1[[#This Row],[Tapaamis-kerrat /osallistuja]])</f>
        <v>0</v>
      </c>
      <c r="AA420" s="390" t="s">
        <v>54</v>
      </c>
      <c r="AB420" s="396"/>
      <c r="AC420" s="397"/>
      <c r="AD420" s="398" t="s">
        <v>54</v>
      </c>
      <c r="AE420" s="399" t="s">
        <v>54</v>
      </c>
      <c r="AF420" s="400" t="s">
        <v>54</v>
      </c>
      <c r="AG420" s="400" t="s">
        <v>54</v>
      </c>
      <c r="AH420" s="401" t="s">
        <v>53</v>
      </c>
      <c r="AI420" s="402" t="s">
        <v>54</v>
      </c>
      <c r="AJ420" s="402" t="s">
        <v>54</v>
      </c>
      <c r="AK420" s="402" t="s">
        <v>54</v>
      </c>
      <c r="AL420" s="403" t="s">
        <v>54</v>
      </c>
      <c r="AM420" s="404" t="s">
        <v>54</v>
      </c>
    </row>
    <row r="421" spans="1:39" ht="15.75" customHeight="1" x14ac:dyDescent="0.3">
      <c r="A421" s="382"/>
      <c r="B421" s="383"/>
      <c r="C421" s="384" t="s">
        <v>40</v>
      </c>
      <c r="D421" s="385" t="str">
        <f>IF(Table_1[[#This Row],[SISÄLLÖN NIMI]]="","",1)</f>
        <v/>
      </c>
      <c r="E421" s="386"/>
      <c r="F421" s="386"/>
      <c r="G421" s="384" t="s">
        <v>54</v>
      </c>
      <c r="H421" s="387" t="s">
        <v>54</v>
      </c>
      <c r="I421" s="388" t="s">
        <v>54</v>
      </c>
      <c r="J421" s="389" t="s">
        <v>44</v>
      </c>
      <c r="K421" s="387" t="s">
        <v>54</v>
      </c>
      <c r="L421" s="390" t="s">
        <v>54</v>
      </c>
      <c r="M421" s="383"/>
      <c r="N421" s="391" t="s">
        <v>54</v>
      </c>
      <c r="O421" s="392"/>
      <c r="P421" s="383"/>
      <c r="Q421" s="383"/>
      <c r="R421" s="393"/>
      <c r="S421" s="417">
        <f>IF(Table_1[[#This Row],[Kesto (min) /tapaaminen]]&lt;1,0,(Table_1[[#This Row],[Sisältöjen määrä 
]]*Table_1[[#This Row],[Kesto (min) /tapaaminen]]*Table_1[[#This Row],[Tapaamis-kerrat /osallistuja]]))</f>
        <v>0</v>
      </c>
      <c r="T421" s="394" t="str">
        <f>IF(Table_1[[#This Row],[SISÄLLÖN NIMI]]="","",IF(Table_1[[#This Row],[Toteutuminen]]="Ei osallistujia",0,IF(Table_1[[#This Row],[Toteutuminen]]="Peruttu",0,1)))</f>
        <v/>
      </c>
      <c r="U421" s="395"/>
      <c r="V421" s="385"/>
      <c r="W421" s="413">
        <f>Table_1[[#This Row],[Kävijämäärä a) lapset]]+Table_1[[#This Row],[Kävijämäärä b) aikuiset]]</f>
        <v>0</v>
      </c>
      <c r="X421" s="413">
        <f>IF(Table_1[[#This Row],[Kokonaiskävijämäärä]]&lt;1,0,Table_1[[#This Row],[Kävijämäärä a) lapset]]*Table_1[[#This Row],[Tapaamis-kerrat /osallistuja]])</f>
        <v>0</v>
      </c>
      <c r="Y421" s="413">
        <f>IF(Table_1[[#This Row],[Kokonaiskävijämäärä]]&lt;1,0,Table_1[[#This Row],[Kävijämäärä b) aikuiset]]*Table_1[[#This Row],[Tapaamis-kerrat /osallistuja]])</f>
        <v>0</v>
      </c>
      <c r="Z421" s="413">
        <f>IF(Table_1[[#This Row],[Kokonaiskävijämäärä]]&lt;1,0,Table_1[[#This Row],[Kokonaiskävijämäärä]]*Table_1[[#This Row],[Tapaamis-kerrat /osallistuja]])</f>
        <v>0</v>
      </c>
      <c r="AA421" s="390" t="s">
        <v>54</v>
      </c>
      <c r="AB421" s="396"/>
      <c r="AC421" s="397"/>
      <c r="AD421" s="398" t="s">
        <v>54</v>
      </c>
      <c r="AE421" s="399" t="s">
        <v>54</v>
      </c>
      <c r="AF421" s="400" t="s">
        <v>54</v>
      </c>
      <c r="AG421" s="400" t="s">
        <v>54</v>
      </c>
      <c r="AH421" s="401" t="s">
        <v>53</v>
      </c>
      <c r="AI421" s="402" t="s">
        <v>54</v>
      </c>
      <c r="AJ421" s="402" t="s">
        <v>54</v>
      </c>
      <c r="AK421" s="402" t="s">
        <v>54</v>
      </c>
      <c r="AL421" s="403" t="s">
        <v>54</v>
      </c>
      <c r="AM421" s="404" t="s">
        <v>54</v>
      </c>
    </row>
    <row r="422" spans="1:39" ht="15.75" customHeight="1" x14ac:dyDescent="0.3">
      <c r="A422" s="382"/>
      <c r="B422" s="383"/>
      <c r="C422" s="384" t="s">
        <v>40</v>
      </c>
      <c r="D422" s="385" t="str">
        <f>IF(Table_1[[#This Row],[SISÄLLÖN NIMI]]="","",1)</f>
        <v/>
      </c>
      <c r="E422" s="386"/>
      <c r="F422" s="386"/>
      <c r="G422" s="384" t="s">
        <v>54</v>
      </c>
      <c r="H422" s="387" t="s">
        <v>54</v>
      </c>
      <c r="I422" s="388" t="s">
        <v>54</v>
      </c>
      <c r="J422" s="389" t="s">
        <v>44</v>
      </c>
      <c r="K422" s="387" t="s">
        <v>54</v>
      </c>
      <c r="L422" s="390" t="s">
        <v>54</v>
      </c>
      <c r="M422" s="383"/>
      <c r="N422" s="391" t="s">
        <v>54</v>
      </c>
      <c r="O422" s="392"/>
      <c r="P422" s="383"/>
      <c r="Q422" s="383"/>
      <c r="R422" s="393"/>
      <c r="S422" s="417">
        <f>IF(Table_1[[#This Row],[Kesto (min) /tapaaminen]]&lt;1,0,(Table_1[[#This Row],[Sisältöjen määrä 
]]*Table_1[[#This Row],[Kesto (min) /tapaaminen]]*Table_1[[#This Row],[Tapaamis-kerrat /osallistuja]]))</f>
        <v>0</v>
      </c>
      <c r="T422" s="394" t="str">
        <f>IF(Table_1[[#This Row],[SISÄLLÖN NIMI]]="","",IF(Table_1[[#This Row],[Toteutuminen]]="Ei osallistujia",0,IF(Table_1[[#This Row],[Toteutuminen]]="Peruttu",0,1)))</f>
        <v/>
      </c>
      <c r="U422" s="395"/>
      <c r="V422" s="385"/>
      <c r="W422" s="413">
        <f>Table_1[[#This Row],[Kävijämäärä a) lapset]]+Table_1[[#This Row],[Kävijämäärä b) aikuiset]]</f>
        <v>0</v>
      </c>
      <c r="X422" s="413">
        <f>IF(Table_1[[#This Row],[Kokonaiskävijämäärä]]&lt;1,0,Table_1[[#This Row],[Kävijämäärä a) lapset]]*Table_1[[#This Row],[Tapaamis-kerrat /osallistuja]])</f>
        <v>0</v>
      </c>
      <c r="Y422" s="413">
        <f>IF(Table_1[[#This Row],[Kokonaiskävijämäärä]]&lt;1,0,Table_1[[#This Row],[Kävijämäärä b) aikuiset]]*Table_1[[#This Row],[Tapaamis-kerrat /osallistuja]])</f>
        <v>0</v>
      </c>
      <c r="Z422" s="413">
        <f>IF(Table_1[[#This Row],[Kokonaiskävijämäärä]]&lt;1,0,Table_1[[#This Row],[Kokonaiskävijämäärä]]*Table_1[[#This Row],[Tapaamis-kerrat /osallistuja]])</f>
        <v>0</v>
      </c>
      <c r="AA422" s="390" t="s">
        <v>54</v>
      </c>
      <c r="AB422" s="396"/>
      <c r="AC422" s="397"/>
      <c r="AD422" s="398" t="s">
        <v>54</v>
      </c>
      <c r="AE422" s="399" t="s">
        <v>54</v>
      </c>
      <c r="AF422" s="400" t="s">
        <v>54</v>
      </c>
      <c r="AG422" s="400" t="s">
        <v>54</v>
      </c>
      <c r="AH422" s="401" t="s">
        <v>53</v>
      </c>
      <c r="AI422" s="402" t="s">
        <v>54</v>
      </c>
      <c r="AJ422" s="402" t="s">
        <v>54</v>
      </c>
      <c r="AK422" s="402" t="s">
        <v>54</v>
      </c>
      <c r="AL422" s="403" t="s">
        <v>54</v>
      </c>
      <c r="AM422" s="404" t="s">
        <v>54</v>
      </c>
    </row>
    <row r="423" spans="1:39" ht="15.75" customHeight="1" x14ac:dyDescent="0.3">
      <c r="A423" s="382"/>
      <c r="B423" s="383"/>
      <c r="C423" s="384" t="s">
        <v>40</v>
      </c>
      <c r="D423" s="385" t="str">
        <f>IF(Table_1[[#This Row],[SISÄLLÖN NIMI]]="","",1)</f>
        <v/>
      </c>
      <c r="E423" s="386"/>
      <c r="F423" s="386"/>
      <c r="G423" s="384" t="s">
        <v>54</v>
      </c>
      <c r="H423" s="387" t="s">
        <v>54</v>
      </c>
      <c r="I423" s="388" t="s">
        <v>54</v>
      </c>
      <c r="J423" s="389" t="s">
        <v>44</v>
      </c>
      <c r="K423" s="387" t="s">
        <v>54</v>
      </c>
      <c r="L423" s="390" t="s">
        <v>54</v>
      </c>
      <c r="M423" s="383"/>
      <c r="N423" s="391" t="s">
        <v>54</v>
      </c>
      <c r="O423" s="392"/>
      <c r="P423" s="383"/>
      <c r="Q423" s="383"/>
      <c r="R423" s="393"/>
      <c r="S423" s="417">
        <f>IF(Table_1[[#This Row],[Kesto (min) /tapaaminen]]&lt;1,0,(Table_1[[#This Row],[Sisältöjen määrä 
]]*Table_1[[#This Row],[Kesto (min) /tapaaminen]]*Table_1[[#This Row],[Tapaamis-kerrat /osallistuja]]))</f>
        <v>0</v>
      </c>
      <c r="T423" s="394" t="str">
        <f>IF(Table_1[[#This Row],[SISÄLLÖN NIMI]]="","",IF(Table_1[[#This Row],[Toteutuminen]]="Ei osallistujia",0,IF(Table_1[[#This Row],[Toteutuminen]]="Peruttu",0,1)))</f>
        <v/>
      </c>
      <c r="U423" s="395"/>
      <c r="V423" s="385"/>
      <c r="W423" s="413">
        <f>Table_1[[#This Row],[Kävijämäärä a) lapset]]+Table_1[[#This Row],[Kävijämäärä b) aikuiset]]</f>
        <v>0</v>
      </c>
      <c r="X423" s="413">
        <f>IF(Table_1[[#This Row],[Kokonaiskävijämäärä]]&lt;1,0,Table_1[[#This Row],[Kävijämäärä a) lapset]]*Table_1[[#This Row],[Tapaamis-kerrat /osallistuja]])</f>
        <v>0</v>
      </c>
      <c r="Y423" s="413">
        <f>IF(Table_1[[#This Row],[Kokonaiskävijämäärä]]&lt;1,0,Table_1[[#This Row],[Kävijämäärä b) aikuiset]]*Table_1[[#This Row],[Tapaamis-kerrat /osallistuja]])</f>
        <v>0</v>
      </c>
      <c r="Z423" s="413">
        <f>IF(Table_1[[#This Row],[Kokonaiskävijämäärä]]&lt;1,0,Table_1[[#This Row],[Kokonaiskävijämäärä]]*Table_1[[#This Row],[Tapaamis-kerrat /osallistuja]])</f>
        <v>0</v>
      </c>
      <c r="AA423" s="390" t="s">
        <v>54</v>
      </c>
      <c r="AB423" s="396"/>
      <c r="AC423" s="397"/>
      <c r="AD423" s="398" t="s">
        <v>54</v>
      </c>
      <c r="AE423" s="399" t="s">
        <v>54</v>
      </c>
      <c r="AF423" s="400" t="s">
        <v>54</v>
      </c>
      <c r="AG423" s="400" t="s">
        <v>54</v>
      </c>
      <c r="AH423" s="401" t="s">
        <v>53</v>
      </c>
      <c r="AI423" s="402" t="s">
        <v>54</v>
      </c>
      <c r="AJ423" s="402" t="s">
        <v>54</v>
      </c>
      <c r="AK423" s="402" t="s">
        <v>54</v>
      </c>
      <c r="AL423" s="403" t="s">
        <v>54</v>
      </c>
      <c r="AM423" s="404" t="s">
        <v>54</v>
      </c>
    </row>
    <row r="424" spans="1:39" ht="15.75" customHeight="1" x14ac:dyDescent="0.3">
      <c r="A424" s="382"/>
      <c r="B424" s="383"/>
      <c r="C424" s="384" t="s">
        <v>40</v>
      </c>
      <c r="D424" s="385" t="str">
        <f>IF(Table_1[[#This Row],[SISÄLLÖN NIMI]]="","",1)</f>
        <v/>
      </c>
      <c r="E424" s="386"/>
      <c r="F424" s="386"/>
      <c r="G424" s="384" t="s">
        <v>54</v>
      </c>
      <c r="H424" s="387" t="s">
        <v>54</v>
      </c>
      <c r="I424" s="388" t="s">
        <v>54</v>
      </c>
      <c r="J424" s="389" t="s">
        <v>44</v>
      </c>
      <c r="K424" s="387" t="s">
        <v>54</v>
      </c>
      <c r="L424" s="390" t="s">
        <v>54</v>
      </c>
      <c r="M424" s="383"/>
      <c r="N424" s="391" t="s">
        <v>54</v>
      </c>
      <c r="O424" s="392"/>
      <c r="P424" s="383"/>
      <c r="Q424" s="383"/>
      <c r="R424" s="393"/>
      <c r="S424" s="417">
        <f>IF(Table_1[[#This Row],[Kesto (min) /tapaaminen]]&lt;1,0,(Table_1[[#This Row],[Sisältöjen määrä 
]]*Table_1[[#This Row],[Kesto (min) /tapaaminen]]*Table_1[[#This Row],[Tapaamis-kerrat /osallistuja]]))</f>
        <v>0</v>
      </c>
      <c r="T424" s="394" t="str">
        <f>IF(Table_1[[#This Row],[SISÄLLÖN NIMI]]="","",IF(Table_1[[#This Row],[Toteutuminen]]="Ei osallistujia",0,IF(Table_1[[#This Row],[Toteutuminen]]="Peruttu",0,1)))</f>
        <v/>
      </c>
      <c r="U424" s="395"/>
      <c r="V424" s="385"/>
      <c r="W424" s="413">
        <f>Table_1[[#This Row],[Kävijämäärä a) lapset]]+Table_1[[#This Row],[Kävijämäärä b) aikuiset]]</f>
        <v>0</v>
      </c>
      <c r="X424" s="413">
        <f>IF(Table_1[[#This Row],[Kokonaiskävijämäärä]]&lt;1,0,Table_1[[#This Row],[Kävijämäärä a) lapset]]*Table_1[[#This Row],[Tapaamis-kerrat /osallistuja]])</f>
        <v>0</v>
      </c>
      <c r="Y424" s="413">
        <f>IF(Table_1[[#This Row],[Kokonaiskävijämäärä]]&lt;1,0,Table_1[[#This Row],[Kävijämäärä b) aikuiset]]*Table_1[[#This Row],[Tapaamis-kerrat /osallistuja]])</f>
        <v>0</v>
      </c>
      <c r="Z424" s="413">
        <f>IF(Table_1[[#This Row],[Kokonaiskävijämäärä]]&lt;1,0,Table_1[[#This Row],[Kokonaiskävijämäärä]]*Table_1[[#This Row],[Tapaamis-kerrat /osallistuja]])</f>
        <v>0</v>
      </c>
      <c r="AA424" s="390" t="s">
        <v>54</v>
      </c>
      <c r="AB424" s="396"/>
      <c r="AC424" s="397"/>
      <c r="AD424" s="398" t="s">
        <v>54</v>
      </c>
      <c r="AE424" s="399" t="s">
        <v>54</v>
      </c>
      <c r="AF424" s="400" t="s">
        <v>54</v>
      </c>
      <c r="AG424" s="400" t="s">
        <v>54</v>
      </c>
      <c r="AH424" s="401" t="s">
        <v>53</v>
      </c>
      <c r="AI424" s="402" t="s">
        <v>54</v>
      </c>
      <c r="AJ424" s="402" t="s">
        <v>54</v>
      </c>
      <c r="AK424" s="402" t="s">
        <v>54</v>
      </c>
      <c r="AL424" s="403" t="s">
        <v>54</v>
      </c>
      <c r="AM424" s="404" t="s">
        <v>54</v>
      </c>
    </row>
    <row r="425" spans="1:39" ht="15.75" customHeight="1" x14ac:dyDescent="0.3">
      <c r="A425" s="382"/>
      <c r="B425" s="383"/>
      <c r="C425" s="384" t="s">
        <v>40</v>
      </c>
      <c r="D425" s="385" t="str">
        <f>IF(Table_1[[#This Row],[SISÄLLÖN NIMI]]="","",1)</f>
        <v/>
      </c>
      <c r="E425" s="386"/>
      <c r="F425" s="386"/>
      <c r="G425" s="384" t="s">
        <v>54</v>
      </c>
      <c r="H425" s="387" t="s">
        <v>54</v>
      </c>
      <c r="I425" s="388" t="s">
        <v>54</v>
      </c>
      <c r="J425" s="389" t="s">
        <v>44</v>
      </c>
      <c r="K425" s="387" t="s">
        <v>54</v>
      </c>
      <c r="L425" s="390" t="s">
        <v>54</v>
      </c>
      <c r="M425" s="383"/>
      <c r="N425" s="391" t="s">
        <v>54</v>
      </c>
      <c r="O425" s="392"/>
      <c r="P425" s="383"/>
      <c r="Q425" s="383"/>
      <c r="R425" s="393"/>
      <c r="S425" s="417">
        <f>IF(Table_1[[#This Row],[Kesto (min) /tapaaminen]]&lt;1,0,(Table_1[[#This Row],[Sisältöjen määrä 
]]*Table_1[[#This Row],[Kesto (min) /tapaaminen]]*Table_1[[#This Row],[Tapaamis-kerrat /osallistuja]]))</f>
        <v>0</v>
      </c>
      <c r="T425" s="394" t="str">
        <f>IF(Table_1[[#This Row],[SISÄLLÖN NIMI]]="","",IF(Table_1[[#This Row],[Toteutuminen]]="Ei osallistujia",0,IF(Table_1[[#This Row],[Toteutuminen]]="Peruttu",0,1)))</f>
        <v/>
      </c>
      <c r="U425" s="395"/>
      <c r="V425" s="385"/>
      <c r="W425" s="413">
        <f>Table_1[[#This Row],[Kävijämäärä a) lapset]]+Table_1[[#This Row],[Kävijämäärä b) aikuiset]]</f>
        <v>0</v>
      </c>
      <c r="X425" s="413">
        <f>IF(Table_1[[#This Row],[Kokonaiskävijämäärä]]&lt;1,0,Table_1[[#This Row],[Kävijämäärä a) lapset]]*Table_1[[#This Row],[Tapaamis-kerrat /osallistuja]])</f>
        <v>0</v>
      </c>
      <c r="Y425" s="413">
        <f>IF(Table_1[[#This Row],[Kokonaiskävijämäärä]]&lt;1,0,Table_1[[#This Row],[Kävijämäärä b) aikuiset]]*Table_1[[#This Row],[Tapaamis-kerrat /osallistuja]])</f>
        <v>0</v>
      </c>
      <c r="Z425" s="413">
        <f>IF(Table_1[[#This Row],[Kokonaiskävijämäärä]]&lt;1,0,Table_1[[#This Row],[Kokonaiskävijämäärä]]*Table_1[[#This Row],[Tapaamis-kerrat /osallistuja]])</f>
        <v>0</v>
      </c>
      <c r="AA425" s="390" t="s">
        <v>54</v>
      </c>
      <c r="AB425" s="396"/>
      <c r="AC425" s="397"/>
      <c r="AD425" s="398" t="s">
        <v>54</v>
      </c>
      <c r="AE425" s="399" t="s">
        <v>54</v>
      </c>
      <c r="AF425" s="400" t="s">
        <v>54</v>
      </c>
      <c r="AG425" s="400" t="s">
        <v>54</v>
      </c>
      <c r="AH425" s="401" t="s">
        <v>53</v>
      </c>
      <c r="AI425" s="402" t="s">
        <v>54</v>
      </c>
      <c r="AJ425" s="402" t="s">
        <v>54</v>
      </c>
      <c r="AK425" s="402" t="s">
        <v>54</v>
      </c>
      <c r="AL425" s="403" t="s">
        <v>54</v>
      </c>
      <c r="AM425" s="404" t="s">
        <v>54</v>
      </c>
    </row>
    <row r="426" spans="1:39" ht="15.75" customHeight="1" x14ac:dyDescent="0.3">
      <c r="A426" s="382"/>
      <c r="B426" s="383"/>
      <c r="C426" s="384" t="s">
        <v>40</v>
      </c>
      <c r="D426" s="385" t="str">
        <f>IF(Table_1[[#This Row],[SISÄLLÖN NIMI]]="","",1)</f>
        <v/>
      </c>
      <c r="E426" s="386"/>
      <c r="F426" s="386"/>
      <c r="G426" s="384" t="s">
        <v>54</v>
      </c>
      <c r="H426" s="387" t="s">
        <v>54</v>
      </c>
      <c r="I426" s="388" t="s">
        <v>54</v>
      </c>
      <c r="J426" s="389" t="s">
        <v>44</v>
      </c>
      <c r="K426" s="387" t="s">
        <v>54</v>
      </c>
      <c r="L426" s="390" t="s">
        <v>54</v>
      </c>
      <c r="M426" s="383"/>
      <c r="N426" s="391" t="s">
        <v>54</v>
      </c>
      <c r="O426" s="392"/>
      <c r="P426" s="383"/>
      <c r="Q426" s="383"/>
      <c r="R426" s="393"/>
      <c r="S426" s="417">
        <f>IF(Table_1[[#This Row],[Kesto (min) /tapaaminen]]&lt;1,0,(Table_1[[#This Row],[Sisältöjen määrä 
]]*Table_1[[#This Row],[Kesto (min) /tapaaminen]]*Table_1[[#This Row],[Tapaamis-kerrat /osallistuja]]))</f>
        <v>0</v>
      </c>
      <c r="T426" s="394" t="str">
        <f>IF(Table_1[[#This Row],[SISÄLLÖN NIMI]]="","",IF(Table_1[[#This Row],[Toteutuminen]]="Ei osallistujia",0,IF(Table_1[[#This Row],[Toteutuminen]]="Peruttu",0,1)))</f>
        <v/>
      </c>
      <c r="U426" s="395"/>
      <c r="V426" s="385"/>
      <c r="W426" s="413">
        <f>Table_1[[#This Row],[Kävijämäärä a) lapset]]+Table_1[[#This Row],[Kävijämäärä b) aikuiset]]</f>
        <v>0</v>
      </c>
      <c r="X426" s="413">
        <f>IF(Table_1[[#This Row],[Kokonaiskävijämäärä]]&lt;1,0,Table_1[[#This Row],[Kävijämäärä a) lapset]]*Table_1[[#This Row],[Tapaamis-kerrat /osallistuja]])</f>
        <v>0</v>
      </c>
      <c r="Y426" s="413">
        <f>IF(Table_1[[#This Row],[Kokonaiskävijämäärä]]&lt;1,0,Table_1[[#This Row],[Kävijämäärä b) aikuiset]]*Table_1[[#This Row],[Tapaamis-kerrat /osallistuja]])</f>
        <v>0</v>
      </c>
      <c r="Z426" s="413">
        <f>IF(Table_1[[#This Row],[Kokonaiskävijämäärä]]&lt;1,0,Table_1[[#This Row],[Kokonaiskävijämäärä]]*Table_1[[#This Row],[Tapaamis-kerrat /osallistuja]])</f>
        <v>0</v>
      </c>
      <c r="AA426" s="390" t="s">
        <v>54</v>
      </c>
      <c r="AB426" s="396"/>
      <c r="AC426" s="397"/>
      <c r="AD426" s="398" t="s">
        <v>54</v>
      </c>
      <c r="AE426" s="399" t="s">
        <v>54</v>
      </c>
      <c r="AF426" s="400" t="s">
        <v>54</v>
      </c>
      <c r="AG426" s="400" t="s">
        <v>54</v>
      </c>
      <c r="AH426" s="401" t="s">
        <v>53</v>
      </c>
      <c r="AI426" s="402" t="s">
        <v>54</v>
      </c>
      <c r="AJ426" s="402" t="s">
        <v>54</v>
      </c>
      <c r="AK426" s="402" t="s">
        <v>54</v>
      </c>
      <c r="AL426" s="403" t="s">
        <v>54</v>
      </c>
      <c r="AM426" s="404" t="s">
        <v>54</v>
      </c>
    </row>
    <row r="427" spans="1:39" ht="15.75" customHeight="1" x14ac:dyDescent="0.3">
      <c r="A427" s="382"/>
      <c r="B427" s="383"/>
      <c r="C427" s="384" t="s">
        <v>40</v>
      </c>
      <c r="D427" s="385" t="str">
        <f>IF(Table_1[[#This Row],[SISÄLLÖN NIMI]]="","",1)</f>
        <v/>
      </c>
      <c r="E427" s="386"/>
      <c r="F427" s="386"/>
      <c r="G427" s="384" t="s">
        <v>54</v>
      </c>
      <c r="H427" s="387" t="s">
        <v>54</v>
      </c>
      <c r="I427" s="388" t="s">
        <v>54</v>
      </c>
      <c r="J427" s="389" t="s">
        <v>44</v>
      </c>
      <c r="K427" s="387" t="s">
        <v>54</v>
      </c>
      <c r="L427" s="390" t="s">
        <v>54</v>
      </c>
      <c r="M427" s="383"/>
      <c r="N427" s="391" t="s">
        <v>54</v>
      </c>
      <c r="O427" s="392"/>
      <c r="P427" s="383"/>
      <c r="Q427" s="383"/>
      <c r="R427" s="393"/>
      <c r="S427" s="417">
        <f>IF(Table_1[[#This Row],[Kesto (min) /tapaaminen]]&lt;1,0,(Table_1[[#This Row],[Sisältöjen määrä 
]]*Table_1[[#This Row],[Kesto (min) /tapaaminen]]*Table_1[[#This Row],[Tapaamis-kerrat /osallistuja]]))</f>
        <v>0</v>
      </c>
      <c r="T427" s="394" t="str">
        <f>IF(Table_1[[#This Row],[SISÄLLÖN NIMI]]="","",IF(Table_1[[#This Row],[Toteutuminen]]="Ei osallistujia",0,IF(Table_1[[#This Row],[Toteutuminen]]="Peruttu",0,1)))</f>
        <v/>
      </c>
      <c r="U427" s="395"/>
      <c r="V427" s="385"/>
      <c r="W427" s="413">
        <f>Table_1[[#This Row],[Kävijämäärä a) lapset]]+Table_1[[#This Row],[Kävijämäärä b) aikuiset]]</f>
        <v>0</v>
      </c>
      <c r="X427" s="413">
        <f>IF(Table_1[[#This Row],[Kokonaiskävijämäärä]]&lt;1,0,Table_1[[#This Row],[Kävijämäärä a) lapset]]*Table_1[[#This Row],[Tapaamis-kerrat /osallistuja]])</f>
        <v>0</v>
      </c>
      <c r="Y427" s="413">
        <f>IF(Table_1[[#This Row],[Kokonaiskävijämäärä]]&lt;1,0,Table_1[[#This Row],[Kävijämäärä b) aikuiset]]*Table_1[[#This Row],[Tapaamis-kerrat /osallistuja]])</f>
        <v>0</v>
      </c>
      <c r="Z427" s="413">
        <f>IF(Table_1[[#This Row],[Kokonaiskävijämäärä]]&lt;1,0,Table_1[[#This Row],[Kokonaiskävijämäärä]]*Table_1[[#This Row],[Tapaamis-kerrat /osallistuja]])</f>
        <v>0</v>
      </c>
      <c r="AA427" s="390" t="s">
        <v>54</v>
      </c>
      <c r="AB427" s="396"/>
      <c r="AC427" s="397"/>
      <c r="AD427" s="398" t="s">
        <v>54</v>
      </c>
      <c r="AE427" s="399" t="s">
        <v>54</v>
      </c>
      <c r="AF427" s="400" t="s">
        <v>54</v>
      </c>
      <c r="AG427" s="400" t="s">
        <v>54</v>
      </c>
      <c r="AH427" s="401" t="s">
        <v>53</v>
      </c>
      <c r="AI427" s="402" t="s">
        <v>54</v>
      </c>
      <c r="AJ427" s="402" t="s">
        <v>54</v>
      </c>
      <c r="AK427" s="402" t="s">
        <v>54</v>
      </c>
      <c r="AL427" s="403" t="s">
        <v>54</v>
      </c>
      <c r="AM427" s="404" t="s">
        <v>54</v>
      </c>
    </row>
    <row r="428" spans="1:39" ht="15.75" customHeight="1" x14ac:dyDescent="0.3">
      <c r="A428" s="382"/>
      <c r="B428" s="383"/>
      <c r="C428" s="384" t="s">
        <v>40</v>
      </c>
      <c r="D428" s="385" t="str">
        <f>IF(Table_1[[#This Row],[SISÄLLÖN NIMI]]="","",1)</f>
        <v/>
      </c>
      <c r="E428" s="386"/>
      <c r="F428" s="386"/>
      <c r="G428" s="384" t="s">
        <v>54</v>
      </c>
      <c r="H428" s="387" t="s">
        <v>54</v>
      </c>
      <c r="I428" s="388" t="s">
        <v>54</v>
      </c>
      <c r="J428" s="389" t="s">
        <v>44</v>
      </c>
      <c r="K428" s="387" t="s">
        <v>54</v>
      </c>
      <c r="L428" s="390" t="s">
        <v>54</v>
      </c>
      <c r="M428" s="383"/>
      <c r="N428" s="391" t="s">
        <v>54</v>
      </c>
      <c r="O428" s="392"/>
      <c r="P428" s="383"/>
      <c r="Q428" s="383"/>
      <c r="R428" s="393"/>
      <c r="S428" s="417">
        <f>IF(Table_1[[#This Row],[Kesto (min) /tapaaminen]]&lt;1,0,(Table_1[[#This Row],[Sisältöjen määrä 
]]*Table_1[[#This Row],[Kesto (min) /tapaaminen]]*Table_1[[#This Row],[Tapaamis-kerrat /osallistuja]]))</f>
        <v>0</v>
      </c>
      <c r="T428" s="394" t="str">
        <f>IF(Table_1[[#This Row],[SISÄLLÖN NIMI]]="","",IF(Table_1[[#This Row],[Toteutuminen]]="Ei osallistujia",0,IF(Table_1[[#This Row],[Toteutuminen]]="Peruttu",0,1)))</f>
        <v/>
      </c>
      <c r="U428" s="395"/>
      <c r="V428" s="385"/>
      <c r="W428" s="413">
        <f>Table_1[[#This Row],[Kävijämäärä a) lapset]]+Table_1[[#This Row],[Kävijämäärä b) aikuiset]]</f>
        <v>0</v>
      </c>
      <c r="X428" s="413">
        <f>IF(Table_1[[#This Row],[Kokonaiskävijämäärä]]&lt;1,0,Table_1[[#This Row],[Kävijämäärä a) lapset]]*Table_1[[#This Row],[Tapaamis-kerrat /osallistuja]])</f>
        <v>0</v>
      </c>
      <c r="Y428" s="413">
        <f>IF(Table_1[[#This Row],[Kokonaiskävijämäärä]]&lt;1,0,Table_1[[#This Row],[Kävijämäärä b) aikuiset]]*Table_1[[#This Row],[Tapaamis-kerrat /osallistuja]])</f>
        <v>0</v>
      </c>
      <c r="Z428" s="413">
        <f>IF(Table_1[[#This Row],[Kokonaiskävijämäärä]]&lt;1,0,Table_1[[#This Row],[Kokonaiskävijämäärä]]*Table_1[[#This Row],[Tapaamis-kerrat /osallistuja]])</f>
        <v>0</v>
      </c>
      <c r="AA428" s="390" t="s">
        <v>54</v>
      </c>
      <c r="AB428" s="396"/>
      <c r="AC428" s="397"/>
      <c r="AD428" s="398" t="s">
        <v>54</v>
      </c>
      <c r="AE428" s="399" t="s">
        <v>54</v>
      </c>
      <c r="AF428" s="400" t="s">
        <v>54</v>
      </c>
      <c r="AG428" s="400" t="s">
        <v>54</v>
      </c>
      <c r="AH428" s="401" t="s">
        <v>53</v>
      </c>
      <c r="AI428" s="402" t="s">
        <v>54</v>
      </c>
      <c r="AJ428" s="402" t="s">
        <v>54</v>
      </c>
      <c r="AK428" s="402" t="s">
        <v>54</v>
      </c>
      <c r="AL428" s="403" t="s">
        <v>54</v>
      </c>
      <c r="AM428" s="404" t="s">
        <v>54</v>
      </c>
    </row>
    <row r="429" spans="1:39" ht="15.75" customHeight="1" x14ac:dyDescent="0.3">
      <c r="A429" s="382"/>
      <c r="B429" s="383"/>
      <c r="C429" s="384" t="s">
        <v>40</v>
      </c>
      <c r="D429" s="385" t="str">
        <f>IF(Table_1[[#This Row],[SISÄLLÖN NIMI]]="","",1)</f>
        <v/>
      </c>
      <c r="E429" s="386"/>
      <c r="F429" s="386"/>
      <c r="G429" s="384" t="s">
        <v>54</v>
      </c>
      <c r="H429" s="387" t="s">
        <v>54</v>
      </c>
      <c r="I429" s="388" t="s">
        <v>54</v>
      </c>
      <c r="J429" s="389" t="s">
        <v>44</v>
      </c>
      <c r="K429" s="387" t="s">
        <v>54</v>
      </c>
      <c r="L429" s="390" t="s">
        <v>54</v>
      </c>
      <c r="M429" s="383"/>
      <c r="N429" s="391" t="s">
        <v>54</v>
      </c>
      <c r="O429" s="392"/>
      <c r="P429" s="383"/>
      <c r="Q429" s="383"/>
      <c r="R429" s="393"/>
      <c r="S429" s="417">
        <f>IF(Table_1[[#This Row],[Kesto (min) /tapaaminen]]&lt;1,0,(Table_1[[#This Row],[Sisältöjen määrä 
]]*Table_1[[#This Row],[Kesto (min) /tapaaminen]]*Table_1[[#This Row],[Tapaamis-kerrat /osallistuja]]))</f>
        <v>0</v>
      </c>
      <c r="T429" s="394" t="str">
        <f>IF(Table_1[[#This Row],[SISÄLLÖN NIMI]]="","",IF(Table_1[[#This Row],[Toteutuminen]]="Ei osallistujia",0,IF(Table_1[[#This Row],[Toteutuminen]]="Peruttu",0,1)))</f>
        <v/>
      </c>
      <c r="U429" s="395"/>
      <c r="V429" s="385"/>
      <c r="W429" s="413">
        <f>Table_1[[#This Row],[Kävijämäärä a) lapset]]+Table_1[[#This Row],[Kävijämäärä b) aikuiset]]</f>
        <v>0</v>
      </c>
      <c r="X429" s="413">
        <f>IF(Table_1[[#This Row],[Kokonaiskävijämäärä]]&lt;1,0,Table_1[[#This Row],[Kävijämäärä a) lapset]]*Table_1[[#This Row],[Tapaamis-kerrat /osallistuja]])</f>
        <v>0</v>
      </c>
      <c r="Y429" s="413">
        <f>IF(Table_1[[#This Row],[Kokonaiskävijämäärä]]&lt;1,0,Table_1[[#This Row],[Kävijämäärä b) aikuiset]]*Table_1[[#This Row],[Tapaamis-kerrat /osallistuja]])</f>
        <v>0</v>
      </c>
      <c r="Z429" s="413">
        <f>IF(Table_1[[#This Row],[Kokonaiskävijämäärä]]&lt;1,0,Table_1[[#This Row],[Kokonaiskävijämäärä]]*Table_1[[#This Row],[Tapaamis-kerrat /osallistuja]])</f>
        <v>0</v>
      </c>
      <c r="AA429" s="390" t="s">
        <v>54</v>
      </c>
      <c r="AB429" s="396"/>
      <c r="AC429" s="397"/>
      <c r="AD429" s="398" t="s">
        <v>54</v>
      </c>
      <c r="AE429" s="399" t="s">
        <v>54</v>
      </c>
      <c r="AF429" s="400" t="s">
        <v>54</v>
      </c>
      <c r="AG429" s="400" t="s">
        <v>54</v>
      </c>
      <c r="AH429" s="401" t="s">
        <v>53</v>
      </c>
      <c r="AI429" s="402" t="s">
        <v>54</v>
      </c>
      <c r="AJ429" s="402" t="s">
        <v>54</v>
      </c>
      <c r="AK429" s="402" t="s">
        <v>54</v>
      </c>
      <c r="AL429" s="403" t="s">
        <v>54</v>
      </c>
      <c r="AM429" s="404" t="s">
        <v>54</v>
      </c>
    </row>
    <row r="430" spans="1:39" ht="15.75" customHeight="1" x14ac:dyDescent="0.3">
      <c r="A430" s="382"/>
      <c r="B430" s="383"/>
      <c r="C430" s="384" t="s">
        <v>40</v>
      </c>
      <c r="D430" s="385" t="str">
        <f>IF(Table_1[[#This Row],[SISÄLLÖN NIMI]]="","",1)</f>
        <v/>
      </c>
      <c r="E430" s="386"/>
      <c r="F430" s="386"/>
      <c r="G430" s="384" t="s">
        <v>54</v>
      </c>
      <c r="H430" s="387" t="s">
        <v>54</v>
      </c>
      <c r="I430" s="388" t="s">
        <v>54</v>
      </c>
      <c r="J430" s="389" t="s">
        <v>44</v>
      </c>
      <c r="K430" s="387" t="s">
        <v>54</v>
      </c>
      <c r="L430" s="390" t="s">
        <v>54</v>
      </c>
      <c r="M430" s="383"/>
      <c r="N430" s="391" t="s">
        <v>54</v>
      </c>
      <c r="O430" s="392"/>
      <c r="P430" s="383"/>
      <c r="Q430" s="383"/>
      <c r="R430" s="393"/>
      <c r="S430" s="417">
        <f>IF(Table_1[[#This Row],[Kesto (min) /tapaaminen]]&lt;1,0,(Table_1[[#This Row],[Sisältöjen määrä 
]]*Table_1[[#This Row],[Kesto (min) /tapaaminen]]*Table_1[[#This Row],[Tapaamis-kerrat /osallistuja]]))</f>
        <v>0</v>
      </c>
      <c r="T430" s="394" t="str">
        <f>IF(Table_1[[#This Row],[SISÄLLÖN NIMI]]="","",IF(Table_1[[#This Row],[Toteutuminen]]="Ei osallistujia",0,IF(Table_1[[#This Row],[Toteutuminen]]="Peruttu",0,1)))</f>
        <v/>
      </c>
      <c r="U430" s="395"/>
      <c r="V430" s="385"/>
      <c r="W430" s="413">
        <f>Table_1[[#This Row],[Kävijämäärä a) lapset]]+Table_1[[#This Row],[Kävijämäärä b) aikuiset]]</f>
        <v>0</v>
      </c>
      <c r="X430" s="413">
        <f>IF(Table_1[[#This Row],[Kokonaiskävijämäärä]]&lt;1,0,Table_1[[#This Row],[Kävijämäärä a) lapset]]*Table_1[[#This Row],[Tapaamis-kerrat /osallistuja]])</f>
        <v>0</v>
      </c>
      <c r="Y430" s="413">
        <f>IF(Table_1[[#This Row],[Kokonaiskävijämäärä]]&lt;1,0,Table_1[[#This Row],[Kävijämäärä b) aikuiset]]*Table_1[[#This Row],[Tapaamis-kerrat /osallistuja]])</f>
        <v>0</v>
      </c>
      <c r="Z430" s="413">
        <f>IF(Table_1[[#This Row],[Kokonaiskävijämäärä]]&lt;1,0,Table_1[[#This Row],[Kokonaiskävijämäärä]]*Table_1[[#This Row],[Tapaamis-kerrat /osallistuja]])</f>
        <v>0</v>
      </c>
      <c r="AA430" s="390" t="s">
        <v>54</v>
      </c>
      <c r="AB430" s="396"/>
      <c r="AC430" s="397"/>
      <c r="AD430" s="398" t="s">
        <v>54</v>
      </c>
      <c r="AE430" s="399" t="s">
        <v>54</v>
      </c>
      <c r="AF430" s="400" t="s">
        <v>54</v>
      </c>
      <c r="AG430" s="400" t="s">
        <v>54</v>
      </c>
      <c r="AH430" s="401" t="s">
        <v>53</v>
      </c>
      <c r="AI430" s="402" t="s">
        <v>54</v>
      </c>
      <c r="AJ430" s="402" t="s">
        <v>54</v>
      </c>
      <c r="AK430" s="402" t="s">
        <v>54</v>
      </c>
      <c r="AL430" s="403" t="s">
        <v>54</v>
      </c>
      <c r="AM430" s="404" t="s">
        <v>54</v>
      </c>
    </row>
    <row r="431" spans="1:39" ht="15.75" customHeight="1" x14ac:dyDescent="0.3">
      <c r="A431" s="382"/>
      <c r="B431" s="383"/>
      <c r="C431" s="384" t="s">
        <v>40</v>
      </c>
      <c r="D431" s="385" t="str">
        <f>IF(Table_1[[#This Row],[SISÄLLÖN NIMI]]="","",1)</f>
        <v/>
      </c>
      <c r="E431" s="386"/>
      <c r="F431" s="386"/>
      <c r="G431" s="384" t="s">
        <v>54</v>
      </c>
      <c r="H431" s="387" t="s">
        <v>54</v>
      </c>
      <c r="I431" s="388" t="s">
        <v>54</v>
      </c>
      <c r="J431" s="389" t="s">
        <v>44</v>
      </c>
      <c r="K431" s="387" t="s">
        <v>54</v>
      </c>
      <c r="L431" s="390" t="s">
        <v>54</v>
      </c>
      <c r="M431" s="383"/>
      <c r="N431" s="391" t="s">
        <v>54</v>
      </c>
      <c r="O431" s="392"/>
      <c r="P431" s="383"/>
      <c r="Q431" s="383"/>
      <c r="R431" s="393"/>
      <c r="S431" s="417">
        <f>IF(Table_1[[#This Row],[Kesto (min) /tapaaminen]]&lt;1,0,(Table_1[[#This Row],[Sisältöjen määrä 
]]*Table_1[[#This Row],[Kesto (min) /tapaaminen]]*Table_1[[#This Row],[Tapaamis-kerrat /osallistuja]]))</f>
        <v>0</v>
      </c>
      <c r="T431" s="394" t="str">
        <f>IF(Table_1[[#This Row],[SISÄLLÖN NIMI]]="","",IF(Table_1[[#This Row],[Toteutuminen]]="Ei osallistujia",0,IF(Table_1[[#This Row],[Toteutuminen]]="Peruttu",0,1)))</f>
        <v/>
      </c>
      <c r="U431" s="395"/>
      <c r="V431" s="385"/>
      <c r="W431" s="413">
        <f>Table_1[[#This Row],[Kävijämäärä a) lapset]]+Table_1[[#This Row],[Kävijämäärä b) aikuiset]]</f>
        <v>0</v>
      </c>
      <c r="X431" s="413">
        <f>IF(Table_1[[#This Row],[Kokonaiskävijämäärä]]&lt;1,0,Table_1[[#This Row],[Kävijämäärä a) lapset]]*Table_1[[#This Row],[Tapaamis-kerrat /osallistuja]])</f>
        <v>0</v>
      </c>
      <c r="Y431" s="413">
        <f>IF(Table_1[[#This Row],[Kokonaiskävijämäärä]]&lt;1,0,Table_1[[#This Row],[Kävijämäärä b) aikuiset]]*Table_1[[#This Row],[Tapaamis-kerrat /osallistuja]])</f>
        <v>0</v>
      </c>
      <c r="Z431" s="413">
        <f>IF(Table_1[[#This Row],[Kokonaiskävijämäärä]]&lt;1,0,Table_1[[#This Row],[Kokonaiskävijämäärä]]*Table_1[[#This Row],[Tapaamis-kerrat /osallistuja]])</f>
        <v>0</v>
      </c>
      <c r="AA431" s="390" t="s">
        <v>54</v>
      </c>
      <c r="AB431" s="396"/>
      <c r="AC431" s="397"/>
      <c r="AD431" s="398" t="s">
        <v>54</v>
      </c>
      <c r="AE431" s="399" t="s">
        <v>54</v>
      </c>
      <c r="AF431" s="400" t="s">
        <v>54</v>
      </c>
      <c r="AG431" s="400" t="s">
        <v>54</v>
      </c>
      <c r="AH431" s="401" t="s">
        <v>53</v>
      </c>
      <c r="AI431" s="402" t="s">
        <v>54</v>
      </c>
      <c r="AJ431" s="402" t="s">
        <v>54</v>
      </c>
      <c r="AK431" s="402" t="s">
        <v>54</v>
      </c>
      <c r="AL431" s="403" t="s">
        <v>54</v>
      </c>
      <c r="AM431" s="404" t="s">
        <v>54</v>
      </c>
    </row>
    <row r="432" spans="1:39" ht="15.75" customHeight="1" x14ac:dyDescent="0.3">
      <c r="A432" s="382"/>
      <c r="B432" s="383"/>
      <c r="C432" s="384" t="s">
        <v>40</v>
      </c>
      <c r="D432" s="385" t="str">
        <f>IF(Table_1[[#This Row],[SISÄLLÖN NIMI]]="","",1)</f>
        <v/>
      </c>
      <c r="E432" s="386"/>
      <c r="F432" s="386"/>
      <c r="G432" s="384" t="s">
        <v>54</v>
      </c>
      <c r="H432" s="387" t="s">
        <v>54</v>
      </c>
      <c r="I432" s="388" t="s">
        <v>54</v>
      </c>
      <c r="J432" s="389" t="s">
        <v>44</v>
      </c>
      <c r="K432" s="387" t="s">
        <v>54</v>
      </c>
      <c r="L432" s="390" t="s">
        <v>54</v>
      </c>
      <c r="M432" s="383"/>
      <c r="N432" s="391" t="s">
        <v>54</v>
      </c>
      <c r="O432" s="392"/>
      <c r="P432" s="383"/>
      <c r="Q432" s="383"/>
      <c r="R432" s="393"/>
      <c r="S432" s="417">
        <f>IF(Table_1[[#This Row],[Kesto (min) /tapaaminen]]&lt;1,0,(Table_1[[#This Row],[Sisältöjen määrä 
]]*Table_1[[#This Row],[Kesto (min) /tapaaminen]]*Table_1[[#This Row],[Tapaamis-kerrat /osallistuja]]))</f>
        <v>0</v>
      </c>
      <c r="T432" s="394" t="str">
        <f>IF(Table_1[[#This Row],[SISÄLLÖN NIMI]]="","",IF(Table_1[[#This Row],[Toteutuminen]]="Ei osallistujia",0,IF(Table_1[[#This Row],[Toteutuminen]]="Peruttu",0,1)))</f>
        <v/>
      </c>
      <c r="U432" s="395"/>
      <c r="V432" s="385"/>
      <c r="W432" s="413">
        <f>Table_1[[#This Row],[Kävijämäärä a) lapset]]+Table_1[[#This Row],[Kävijämäärä b) aikuiset]]</f>
        <v>0</v>
      </c>
      <c r="X432" s="413">
        <f>IF(Table_1[[#This Row],[Kokonaiskävijämäärä]]&lt;1,0,Table_1[[#This Row],[Kävijämäärä a) lapset]]*Table_1[[#This Row],[Tapaamis-kerrat /osallistuja]])</f>
        <v>0</v>
      </c>
      <c r="Y432" s="413">
        <f>IF(Table_1[[#This Row],[Kokonaiskävijämäärä]]&lt;1,0,Table_1[[#This Row],[Kävijämäärä b) aikuiset]]*Table_1[[#This Row],[Tapaamis-kerrat /osallistuja]])</f>
        <v>0</v>
      </c>
      <c r="Z432" s="413">
        <f>IF(Table_1[[#This Row],[Kokonaiskävijämäärä]]&lt;1,0,Table_1[[#This Row],[Kokonaiskävijämäärä]]*Table_1[[#This Row],[Tapaamis-kerrat /osallistuja]])</f>
        <v>0</v>
      </c>
      <c r="AA432" s="390" t="s">
        <v>54</v>
      </c>
      <c r="AB432" s="396"/>
      <c r="AC432" s="397"/>
      <c r="AD432" s="398" t="s">
        <v>54</v>
      </c>
      <c r="AE432" s="399" t="s">
        <v>54</v>
      </c>
      <c r="AF432" s="400" t="s">
        <v>54</v>
      </c>
      <c r="AG432" s="400" t="s">
        <v>54</v>
      </c>
      <c r="AH432" s="401" t="s">
        <v>53</v>
      </c>
      <c r="AI432" s="402" t="s">
        <v>54</v>
      </c>
      <c r="AJ432" s="402" t="s">
        <v>54</v>
      </c>
      <c r="AK432" s="402" t="s">
        <v>54</v>
      </c>
      <c r="AL432" s="403" t="s">
        <v>54</v>
      </c>
      <c r="AM432" s="404" t="s">
        <v>54</v>
      </c>
    </row>
    <row r="433" spans="1:39" ht="15.75" customHeight="1" x14ac:dyDescent="0.3">
      <c r="A433" s="382"/>
      <c r="B433" s="383"/>
      <c r="C433" s="384" t="s">
        <v>40</v>
      </c>
      <c r="D433" s="385" t="str">
        <f>IF(Table_1[[#This Row],[SISÄLLÖN NIMI]]="","",1)</f>
        <v/>
      </c>
      <c r="E433" s="386"/>
      <c r="F433" s="386"/>
      <c r="G433" s="384" t="s">
        <v>54</v>
      </c>
      <c r="H433" s="387" t="s">
        <v>54</v>
      </c>
      <c r="I433" s="388" t="s">
        <v>54</v>
      </c>
      <c r="J433" s="389" t="s">
        <v>44</v>
      </c>
      <c r="K433" s="387" t="s">
        <v>54</v>
      </c>
      <c r="L433" s="390" t="s">
        <v>54</v>
      </c>
      <c r="M433" s="383"/>
      <c r="N433" s="391" t="s">
        <v>54</v>
      </c>
      <c r="O433" s="392"/>
      <c r="P433" s="383"/>
      <c r="Q433" s="383"/>
      <c r="R433" s="393"/>
      <c r="S433" s="417">
        <f>IF(Table_1[[#This Row],[Kesto (min) /tapaaminen]]&lt;1,0,(Table_1[[#This Row],[Sisältöjen määrä 
]]*Table_1[[#This Row],[Kesto (min) /tapaaminen]]*Table_1[[#This Row],[Tapaamis-kerrat /osallistuja]]))</f>
        <v>0</v>
      </c>
      <c r="T433" s="394" t="str">
        <f>IF(Table_1[[#This Row],[SISÄLLÖN NIMI]]="","",IF(Table_1[[#This Row],[Toteutuminen]]="Ei osallistujia",0,IF(Table_1[[#This Row],[Toteutuminen]]="Peruttu",0,1)))</f>
        <v/>
      </c>
      <c r="U433" s="395"/>
      <c r="V433" s="385"/>
      <c r="W433" s="413">
        <f>Table_1[[#This Row],[Kävijämäärä a) lapset]]+Table_1[[#This Row],[Kävijämäärä b) aikuiset]]</f>
        <v>0</v>
      </c>
      <c r="X433" s="413">
        <f>IF(Table_1[[#This Row],[Kokonaiskävijämäärä]]&lt;1,0,Table_1[[#This Row],[Kävijämäärä a) lapset]]*Table_1[[#This Row],[Tapaamis-kerrat /osallistuja]])</f>
        <v>0</v>
      </c>
      <c r="Y433" s="413">
        <f>IF(Table_1[[#This Row],[Kokonaiskävijämäärä]]&lt;1,0,Table_1[[#This Row],[Kävijämäärä b) aikuiset]]*Table_1[[#This Row],[Tapaamis-kerrat /osallistuja]])</f>
        <v>0</v>
      </c>
      <c r="Z433" s="413">
        <f>IF(Table_1[[#This Row],[Kokonaiskävijämäärä]]&lt;1,0,Table_1[[#This Row],[Kokonaiskävijämäärä]]*Table_1[[#This Row],[Tapaamis-kerrat /osallistuja]])</f>
        <v>0</v>
      </c>
      <c r="AA433" s="390" t="s">
        <v>54</v>
      </c>
      <c r="AB433" s="396"/>
      <c r="AC433" s="397"/>
      <c r="AD433" s="398" t="s">
        <v>54</v>
      </c>
      <c r="AE433" s="399" t="s">
        <v>54</v>
      </c>
      <c r="AF433" s="400" t="s">
        <v>54</v>
      </c>
      <c r="AG433" s="400" t="s">
        <v>54</v>
      </c>
      <c r="AH433" s="401" t="s">
        <v>53</v>
      </c>
      <c r="AI433" s="402" t="s">
        <v>54</v>
      </c>
      <c r="AJ433" s="402" t="s">
        <v>54</v>
      </c>
      <c r="AK433" s="402" t="s">
        <v>54</v>
      </c>
      <c r="AL433" s="403" t="s">
        <v>54</v>
      </c>
      <c r="AM433" s="404" t="s">
        <v>54</v>
      </c>
    </row>
    <row r="434" spans="1:39" ht="15.75" customHeight="1" x14ac:dyDescent="0.3">
      <c r="A434" s="382"/>
      <c r="B434" s="383"/>
      <c r="C434" s="384" t="s">
        <v>40</v>
      </c>
      <c r="D434" s="385" t="str">
        <f>IF(Table_1[[#This Row],[SISÄLLÖN NIMI]]="","",1)</f>
        <v/>
      </c>
      <c r="E434" s="386"/>
      <c r="F434" s="386"/>
      <c r="G434" s="384" t="s">
        <v>54</v>
      </c>
      <c r="H434" s="387" t="s">
        <v>54</v>
      </c>
      <c r="I434" s="388" t="s">
        <v>54</v>
      </c>
      <c r="J434" s="389" t="s">
        <v>44</v>
      </c>
      <c r="K434" s="387" t="s">
        <v>54</v>
      </c>
      <c r="L434" s="390" t="s">
        <v>54</v>
      </c>
      <c r="M434" s="383"/>
      <c r="N434" s="391" t="s">
        <v>54</v>
      </c>
      <c r="O434" s="392"/>
      <c r="P434" s="383"/>
      <c r="Q434" s="383"/>
      <c r="R434" s="393"/>
      <c r="S434" s="417">
        <f>IF(Table_1[[#This Row],[Kesto (min) /tapaaminen]]&lt;1,0,(Table_1[[#This Row],[Sisältöjen määrä 
]]*Table_1[[#This Row],[Kesto (min) /tapaaminen]]*Table_1[[#This Row],[Tapaamis-kerrat /osallistuja]]))</f>
        <v>0</v>
      </c>
      <c r="T434" s="394" t="str">
        <f>IF(Table_1[[#This Row],[SISÄLLÖN NIMI]]="","",IF(Table_1[[#This Row],[Toteutuminen]]="Ei osallistujia",0,IF(Table_1[[#This Row],[Toteutuminen]]="Peruttu",0,1)))</f>
        <v/>
      </c>
      <c r="U434" s="395"/>
      <c r="V434" s="385"/>
      <c r="W434" s="413">
        <f>Table_1[[#This Row],[Kävijämäärä a) lapset]]+Table_1[[#This Row],[Kävijämäärä b) aikuiset]]</f>
        <v>0</v>
      </c>
      <c r="X434" s="413">
        <f>IF(Table_1[[#This Row],[Kokonaiskävijämäärä]]&lt;1,0,Table_1[[#This Row],[Kävijämäärä a) lapset]]*Table_1[[#This Row],[Tapaamis-kerrat /osallistuja]])</f>
        <v>0</v>
      </c>
      <c r="Y434" s="413">
        <f>IF(Table_1[[#This Row],[Kokonaiskävijämäärä]]&lt;1,0,Table_1[[#This Row],[Kävijämäärä b) aikuiset]]*Table_1[[#This Row],[Tapaamis-kerrat /osallistuja]])</f>
        <v>0</v>
      </c>
      <c r="Z434" s="413">
        <f>IF(Table_1[[#This Row],[Kokonaiskävijämäärä]]&lt;1,0,Table_1[[#This Row],[Kokonaiskävijämäärä]]*Table_1[[#This Row],[Tapaamis-kerrat /osallistuja]])</f>
        <v>0</v>
      </c>
      <c r="AA434" s="390" t="s">
        <v>54</v>
      </c>
      <c r="AB434" s="396"/>
      <c r="AC434" s="397"/>
      <c r="AD434" s="398" t="s">
        <v>54</v>
      </c>
      <c r="AE434" s="399" t="s">
        <v>54</v>
      </c>
      <c r="AF434" s="400" t="s">
        <v>54</v>
      </c>
      <c r="AG434" s="400" t="s">
        <v>54</v>
      </c>
      <c r="AH434" s="401" t="s">
        <v>53</v>
      </c>
      <c r="AI434" s="402" t="s">
        <v>54</v>
      </c>
      <c r="AJ434" s="402" t="s">
        <v>54</v>
      </c>
      <c r="AK434" s="402" t="s">
        <v>54</v>
      </c>
      <c r="AL434" s="403" t="s">
        <v>54</v>
      </c>
      <c r="AM434" s="404" t="s">
        <v>54</v>
      </c>
    </row>
    <row r="435" spans="1:39" ht="15.75" customHeight="1" x14ac:dyDescent="0.3">
      <c r="A435" s="382"/>
      <c r="B435" s="383"/>
      <c r="C435" s="384" t="s">
        <v>40</v>
      </c>
      <c r="D435" s="385" t="str">
        <f>IF(Table_1[[#This Row],[SISÄLLÖN NIMI]]="","",1)</f>
        <v/>
      </c>
      <c r="E435" s="386"/>
      <c r="F435" s="386"/>
      <c r="G435" s="384" t="s">
        <v>54</v>
      </c>
      <c r="H435" s="387" t="s">
        <v>54</v>
      </c>
      <c r="I435" s="388" t="s">
        <v>54</v>
      </c>
      <c r="J435" s="389" t="s">
        <v>44</v>
      </c>
      <c r="K435" s="387" t="s">
        <v>54</v>
      </c>
      <c r="L435" s="390" t="s">
        <v>54</v>
      </c>
      <c r="M435" s="383"/>
      <c r="N435" s="391" t="s">
        <v>54</v>
      </c>
      <c r="O435" s="392"/>
      <c r="P435" s="383"/>
      <c r="Q435" s="383"/>
      <c r="R435" s="393"/>
      <c r="S435" s="417">
        <f>IF(Table_1[[#This Row],[Kesto (min) /tapaaminen]]&lt;1,0,(Table_1[[#This Row],[Sisältöjen määrä 
]]*Table_1[[#This Row],[Kesto (min) /tapaaminen]]*Table_1[[#This Row],[Tapaamis-kerrat /osallistuja]]))</f>
        <v>0</v>
      </c>
      <c r="T435" s="394" t="str">
        <f>IF(Table_1[[#This Row],[SISÄLLÖN NIMI]]="","",IF(Table_1[[#This Row],[Toteutuminen]]="Ei osallistujia",0,IF(Table_1[[#This Row],[Toteutuminen]]="Peruttu",0,1)))</f>
        <v/>
      </c>
      <c r="U435" s="395"/>
      <c r="V435" s="385"/>
      <c r="W435" s="413">
        <f>Table_1[[#This Row],[Kävijämäärä a) lapset]]+Table_1[[#This Row],[Kävijämäärä b) aikuiset]]</f>
        <v>0</v>
      </c>
      <c r="X435" s="413">
        <f>IF(Table_1[[#This Row],[Kokonaiskävijämäärä]]&lt;1,0,Table_1[[#This Row],[Kävijämäärä a) lapset]]*Table_1[[#This Row],[Tapaamis-kerrat /osallistuja]])</f>
        <v>0</v>
      </c>
      <c r="Y435" s="413">
        <f>IF(Table_1[[#This Row],[Kokonaiskävijämäärä]]&lt;1,0,Table_1[[#This Row],[Kävijämäärä b) aikuiset]]*Table_1[[#This Row],[Tapaamis-kerrat /osallistuja]])</f>
        <v>0</v>
      </c>
      <c r="Z435" s="413">
        <f>IF(Table_1[[#This Row],[Kokonaiskävijämäärä]]&lt;1,0,Table_1[[#This Row],[Kokonaiskävijämäärä]]*Table_1[[#This Row],[Tapaamis-kerrat /osallistuja]])</f>
        <v>0</v>
      </c>
      <c r="AA435" s="390" t="s">
        <v>54</v>
      </c>
      <c r="AB435" s="396"/>
      <c r="AC435" s="397"/>
      <c r="AD435" s="398" t="s">
        <v>54</v>
      </c>
      <c r="AE435" s="399" t="s">
        <v>54</v>
      </c>
      <c r="AF435" s="400" t="s">
        <v>54</v>
      </c>
      <c r="AG435" s="400" t="s">
        <v>54</v>
      </c>
      <c r="AH435" s="401" t="s">
        <v>53</v>
      </c>
      <c r="AI435" s="402" t="s">
        <v>54</v>
      </c>
      <c r="AJ435" s="402" t="s">
        <v>54</v>
      </c>
      <c r="AK435" s="402" t="s">
        <v>54</v>
      </c>
      <c r="AL435" s="403" t="s">
        <v>54</v>
      </c>
      <c r="AM435" s="404" t="s">
        <v>54</v>
      </c>
    </row>
    <row r="436" spans="1:39" ht="15.75" customHeight="1" x14ac:dyDescent="0.3">
      <c r="A436" s="382"/>
      <c r="B436" s="383"/>
      <c r="C436" s="384" t="s">
        <v>40</v>
      </c>
      <c r="D436" s="385" t="str">
        <f>IF(Table_1[[#This Row],[SISÄLLÖN NIMI]]="","",1)</f>
        <v/>
      </c>
      <c r="E436" s="386"/>
      <c r="F436" s="386"/>
      <c r="G436" s="384" t="s">
        <v>54</v>
      </c>
      <c r="H436" s="387" t="s">
        <v>54</v>
      </c>
      <c r="I436" s="388" t="s">
        <v>54</v>
      </c>
      <c r="J436" s="389" t="s">
        <v>44</v>
      </c>
      <c r="K436" s="387" t="s">
        <v>54</v>
      </c>
      <c r="L436" s="390" t="s">
        <v>54</v>
      </c>
      <c r="M436" s="383"/>
      <c r="N436" s="391" t="s">
        <v>54</v>
      </c>
      <c r="O436" s="392"/>
      <c r="P436" s="383"/>
      <c r="Q436" s="383"/>
      <c r="R436" s="393"/>
      <c r="S436" s="417">
        <f>IF(Table_1[[#This Row],[Kesto (min) /tapaaminen]]&lt;1,0,(Table_1[[#This Row],[Sisältöjen määrä 
]]*Table_1[[#This Row],[Kesto (min) /tapaaminen]]*Table_1[[#This Row],[Tapaamis-kerrat /osallistuja]]))</f>
        <v>0</v>
      </c>
      <c r="T436" s="394" t="str">
        <f>IF(Table_1[[#This Row],[SISÄLLÖN NIMI]]="","",IF(Table_1[[#This Row],[Toteutuminen]]="Ei osallistujia",0,IF(Table_1[[#This Row],[Toteutuminen]]="Peruttu",0,1)))</f>
        <v/>
      </c>
      <c r="U436" s="395"/>
      <c r="V436" s="385"/>
      <c r="W436" s="413">
        <f>Table_1[[#This Row],[Kävijämäärä a) lapset]]+Table_1[[#This Row],[Kävijämäärä b) aikuiset]]</f>
        <v>0</v>
      </c>
      <c r="X436" s="413">
        <f>IF(Table_1[[#This Row],[Kokonaiskävijämäärä]]&lt;1,0,Table_1[[#This Row],[Kävijämäärä a) lapset]]*Table_1[[#This Row],[Tapaamis-kerrat /osallistuja]])</f>
        <v>0</v>
      </c>
      <c r="Y436" s="413">
        <f>IF(Table_1[[#This Row],[Kokonaiskävijämäärä]]&lt;1,0,Table_1[[#This Row],[Kävijämäärä b) aikuiset]]*Table_1[[#This Row],[Tapaamis-kerrat /osallistuja]])</f>
        <v>0</v>
      </c>
      <c r="Z436" s="413">
        <f>IF(Table_1[[#This Row],[Kokonaiskävijämäärä]]&lt;1,0,Table_1[[#This Row],[Kokonaiskävijämäärä]]*Table_1[[#This Row],[Tapaamis-kerrat /osallistuja]])</f>
        <v>0</v>
      </c>
      <c r="AA436" s="390" t="s">
        <v>54</v>
      </c>
      <c r="AB436" s="396"/>
      <c r="AC436" s="397"/>
      <c r="AD436" s="398" t="s">
        <v>54</v>
      </c>
      <c r="AE436" s="399" t="s">
        <v>54</v>
      </c>
      <c r="AF436" s="400" t="s">
        <v>54</v>
      </c>
      <c r="AG436" s="400" t="s">
        <v>54</v>
      </c>
      <c r="AH436" s="401" t="s">
        <v>53</v>
      </c>
      <c r="AI436" s="402" t="s">
        <v>54</v>
      </c>
      <c r="AJ436" s="402" t="s">
        <v>54</v>
      </c>
      <c r="AK436" s="402" t="s">
        <v>54</v>
      </c>
      <c r="AL436" s="403" t="s">
        <v>54</v>
      </c>
      <c r="AM436" s="404" t="s">
        <v>54</v>
      </c>
    </row>
    <row r="437" spans="1:39" ht="15.75" customHeight="1" x14ac:dyDescent="0.3">
      <c r="A437" s="382"/>
      <c r="B437" s="383"/>
      <c r="C437" s="384" t="s">
        <v>40</v>
      </c>
      <c r="D437" s="385" t="str">
        <f>IF(Table_1[[#This Row],[SISÄLLÖN NIMI]]="","",1)</f>
        <v/>
      </c>
      <c r="E437" s="386"/>
      <c r="F437" s="386"/>
      <c r="G437" s="384" t="s">
        <v>54</v>
      </c>
      <c r="H437" s="387" t="s">
        <v>54</v>
      </c>
      <c r="I437" s="388" t="s">
        <v>54</v>
      </c>
      <c r="J437" s="389" t="s">
        <v>44</v>
      </c>
      <c r="K437" s="387" t="s">
        <v>54</v>
      </c>
      <c r="L437" s="390" t="s">
        <v>54</v>
      </c>
      <c r="M437" s="383"/>
      <c r="N437" s="391" t="s">
        <v>54</v>
      </c>
      <c r="O437" s="392"/>
      <c r="P437" s="383"/>
      <c r="Q437" s="383"/>
      <c r="R437" s="393"/>
      <c r="S437" s="417">
        <f>IF(Table_1[[#This Row],[Kesto (min) /tapaaminen]]&lt;1,0,(Table_1[[#This Row],[Sisältöjen määrä 
]]*Table_1[[#This Row],[Kesto (min) /tapaaminen]]*Table_1[[#This Row],[Tapaamis-kerrat /osallistuja]]))</f>
        <v>0</v>
      </c>
      <c r="T437" s="394" t="str">
        <f>IF(Table_1[[#This Row],[SISÄLLÖN NIMI]]="","",IF(Table_1[[#This Row],[Toteutuminen]]="Ei osallistujia",0,IF(Table_1[[#This Row],[Toteutuminen]]="Peruttu",0,1)))</f>
        <v/>
      </c>
      <c r="U437" s="395"/>
      <c r="V437" s="385"/>
      <c r="W437" s="413">
        <f>Table_1[[#This Row],[Kävijämäärä a) lapset]]+Table_1[[#This Row],[Kävijämäärä b) aikuiset]]</f>
        <v>0</v>
      </c>
      <c r="X437" s="413">
        <f>IF(Table_1[[#This Row],[Kokonaiskävijämäärä]]&lt;1,0,Table_1[[#This Row],[Kävijämäärä a) lapset]]*Table_1[[#This Row],[Tapaamis-kerrat /osallistuja]])</f>
        <v>0</v>
      </c>
      <c r="Y437" s="413">
        <f>IF(Table_1[[#This Row],[Kokonaiskävijämäärä]]&lt;1,0,Table_1[[#This Row],[Kävijämäärä b) aikuiset]]*Table_1[[#This Row],[Tapaamis-kerrat /osallistuja]])</f>
        <v>0</v>
      </c>
      <c r="Z437" s="413">
        <f>IF(Table_1[[#This Row],[Kokonaiskävijämäärä]]&lt;1,0,Table_1[[#This Row],[Kokonaiskävijämäärä]]*Table_1[[#This Row],[Tapaamis-kerrat /osallistuja]])</f>
        <v>0</v>
      </c>
      <c r="AA437" s="390" t="s">
        <v>54</v>
      </c>
      <c r="AB437" s="396"/>
      <c r="AC437" s="397"/>
      <c r="AD437" s="398" t="s">
        <v>54</v>
      </c>
      <c r="AE437" s="399" t="s">
        <v>54</v>
      </c>
      <c r="AF437" s="400" t="s">
        <v>54</v>
      </c>
      <c r="AG437" s="400" t="s">
        <v>54</v>
      </c>
      <c r="AH437" s="401" t="s">
        <v>53</v>
      </c>
      <c r="AI437" s="402" t="s">
        <v>54</v>
      </c>
      <c r="AJ437" s="402" t="s">
        <v>54</v>
      </c>
      <c r="AK437" s="402" t="s">
        <v>54</v>
      </c>
      <c r="AL437" s="403" t="s">
        <v>54</v>
      </c>
      <c r="AM437" s="404" t="s">
        <v>54</v>
      </c>
    </row>
    <row r="438" spans="1:39" ht="15.75" customHeight="1" x14ac:dyDescent="0.3">
      <c r="A438" s="382"/>
      <c r="B438" s="383"/>
      <c r="C438" s="384" t="s">
        <v>40</v>
      </c>
      <c r="D438" s="385" t="str">
        <f>IF(Table_1[[#This Row],[SISÄLLÖN NIMI]]="","",1)</f>
        <v/>
      </c>
      <c r="E438" s="386"/>
      <c r="F438" s="386"/>
      <c r="G438" s="384" t="s">
        <v>54</v>
      </c>
      <c r="H438" s="387" t="s">
        <v>54</v>
      </c>
      <c r="I438" s="388" t="s">
        <v>54</v>
      </c>
      <c r="J438" s="389" t="s">
        <v>44</v>
      </c>
      <c r="K438" s="387" t="s">
        <v>54</v>
      </c>
      <c r="L438" s="390" t="s">
        <v>54</v>
      </c>
      <c r="M438" s="383"/>
      <c r="N438" s="391" t="s">
        <v>54</v>
      </c>
      <c r="O438" s="392"/>
      <c r="P438" s="383"/>
      <c r="Q438" s="383"/>
      <c r="R438" s="393"/>
      <c r="S438" s="417">
        <f>IF(Table_1[[#This Row],[Kesto (min) /tapaaminen]]&lt;1,0,(Table_1[[#This Row],[Sisältöjen määrä 
]]*Table_1[[#This Row],[Kesto (min) /tapaaminen]]*Table_1[[#This Row],[Tapaamis-kerrat /osallistuja]]))</f>
        <v>0</v>
      </c>
      <c r="T438" s="394" t="str">
        <f>IF(Table_1[[#This Row],[SISÄLLÖN NIMI]]="","",IF(Table_1[[#This Row],[Toteutuminen]]="Ei osallistujia",0,IF(Table_1[[#This Row],[Toteutuminen]]="Peruttu",0,1)))</f>
        <v/>
      </c>
      <c r="U438" s="395"/>
      <c r="V438" s="385"/>
      <c r="W438" s="413">
        <f>Table_1[[#This Row],[Kävijämäärä a) lapset]]+Table_1[[#This Row],[Kävijämäärä b) aikuiset]]</f>
        <v>0</v>
      </c>
      <c r="X438" s="413">
        <f>IF(Table_1[[#This Row],[Kokonaiskävijämäärä]]&lt;1,0,Table_1[[#This Row],[Kävijämäärä a) lapset]]*Table_1[[#This Row],[Tapaamis-kerrat /osallistuja]])</f>
        <v>0</v>
      </c>
      <c r="Y438" s="413">
        <f>IF(Table_1[[#This Row],[Kokonaiskävijämäärä]]&lt;1,0,Table_1[[#This Row],[Kävijämäärä b) aikuiset]]*Table_1[[#This Row],[Tapaamis-kerrat /osallistuja]])</f>
        <v>0</v>
      </c>
      <c r="Z438" s="413">
        <f>IF(Table_1[[#This Row],[Kokonaiskävijämäärä]]&lt;1,0,Table_1[[#This Row],[Kokonaiskävijämäärä]]*Table_1[[#This Row],[Tapaamis-kerrat /osallistuja]])</f>
        <v>0</v>
      </c>
      <c r="AA438" s="390" t="s">
        <v>54</v>
      </c>
      <c r="AB438" s="396"/>
      <c r="AC438" s="397"/>
      <c r="AD438" s="398" t="s">
        <v>54</v>
      </c>
      <c r="AE438" s="399" t="s">
        <v>54</v>
      </c>
      <c r="AF438" s="400" t="s">
        <v>54</v>
      </c>
      <c r="AG438" s="400" t="s">
        <v>54</v>
      </c>
      <c r="AH438" s="401" t="s">
        <v>53</v>
      </c>
      <c r="AI438" s="402" t="s">
        <v>54</v>
      </c>
      <c r="AJ438" s="402" t="s">
        <v>54</v>
      </c>
      <c r="AK438" s="402" t="s">
        <v>54</v>
      </c>
      <c r="AL438" s="403" t="s">
        <v>54</v>
      </c>
      <c r="AM438" s="404" t="s">
        <v>54</v>
      </c>
    </row>
    <row r="439" spans="1:39" ht="15.75" customHeight="1" x14ac:dyDescent="0.3">
      <c r="A439" s="382"/>
      <c r="B439" s="383"/>
      <c r="C439" s="384" t="s">
        <v>40</v>
      </c>
      <c r="D439" s="385" t="str">
        <f>IF(Table_1[[#This Row],[SISÄLLÖN NIMI]]="","",1)</f>
        <v/>
      </c>
      <c r="E439" s="386"/>
      <c r="F439" s="386"/>
      <c r="G439" s="384" t="s">
        <v>54</v>
      </c>
      <c r="H439" s="387" t="s">
        <v>54</v>
      </c>
      <c r="I439" s="388" t="s">
        <v>54</v>
      </c>
      <c r="J439" s="389" t="s">
        <v>44</v>
      </c>
      <c r="K439" s="387" t="s">
        <v>54</v>
      </c>
      <c r="L439" s="390" t="s">
        <v>54</v>
      </c>
      <c r="M439" s="383"/>
      <c r="N439" s="391" t="s">
        <v>54</v>
      </c>
      <c r="O439" s="392"/>
      <c r="P439" s="383"/>
      <c r="Q439" s="383"/>
      <c r="R439" s="393"/>
      <c r="S439" s="417">
        <f>IF(Table_1[[#This Row],[Kesto (min) /tapaaminen]]&lt;1,0,(Table_1[[#This Row],[Sisältöjen määrä 
]]*Table_1[[#This Row],[Kesto (min) /tapaaminen]]*Table_1[[#This Row],[Tapaamis-kerrat /osallistuja]]))</f>
        <v>0</v>
      </c>
      <c r="T439" s="394" t="str">
        <f>IF(Table_1[[#This Row],[SISÄLLÖN NIMI]]="","",IF(Table_1[[#This Row],[Toteutuminen]]="Ei osallistujia",0,IF(Table_1[[#This Row],[Toteutuminen]]="Peruttu",0,1)))</f>
        <v/>
      </c>
      <c r="U439" s="395"/>
      <c r="V439" s="385"/>
      <c r="W439" s="413">
        <f>Table_1[[#This Row],[Kävijämäärä a) lapset]]+Table_1[[#This Row],[Kävijämäärä b) aikuiset]]</f>
        <v>0</v>
      </c>
      <c r="X439" s="413">
        <f>IF(Table_1[[#This Row],[Kokonaiskävijämäärä]]&lt;1,0,Table_1[[#This Row],[Kävijämäärä a) lapset]]*Table_1[[#This Row],[Tapaamis-kerrat /osallistuja]])</f>
        <v>0</v>
      </c>
      <c r="Y439" s="413">
        <f>IF(Table_1[[#This Row],[Kokonaiskävijämäärä]]&lt;1,0,Table_1[[#This Row],[Kävijämäärä b) aikuiset]]*Table_1[[#This Row],[Tapaamis-kerrat /osallistuja]])</f>
        <v>0</v>
      </c>
      <c r="Z439" s="413">
        <f>IF(Table_1[[#This Row],[Kokonaiskävijämäärä]]&lt;1,0,Table_1[[#This Row],[Kokonaiskävijämäärä]]*Table_1[[#This Row],[Tapaamis-kerrat /osallistuja]])</f>
        <v>0</v>
      </c>
      <c r="AA439" s="390" t="s">
        <v>54</v>
      </c>
      <c r="AB439" s="396"/>
      <c r="AC439" s="397"/>
      <c r="AD439" s="398" t="s">
        <v>54</v>
      </c>
      <c r="AE439" s="399" t="s">
        <v>54</v>
      </c>
      <c r="AF439" s="400" t="s">
        <v>54</v>
      </c>
      <c r="AG439" s="400" t="s">
        <v>54</v>
      </c>
      <c r="AH439" s="401" t="s">
        <v>53</v>
      </c>
      <c r="AI439" s="402" t="s">
        <v>54</v>
      </c>
      <c r="AJ439" s="402" t="s">
        <v>54</v>
      </c>
      <c r="AK439" s="402" t="s">
        <v>54</v>
      </c>
      <c r="AL439" s="403" t="s">
        <v>54</v>
      </c>
      <c r="AM439" s="404" t="s">
        <v>54</v>
      </c>
    </row>
    <row r="440" spans="1:39" ht="15.75" customHeight="1" x14ac:dyDescent="0.3">
      <c r="A440" s="382"/>
      <c r="B440" s="383"/>
      <c r="C440" s="384" t="s">
        <v>40</v>
      </c>
      <c r="D440" s="385" t="str">
        <f>IF(Table_1[[#This Row],[SISÄLLÖN NIMI]]="","",1)</f>
        <v/>
      </c>
      <c r="E440" s="386"/>
      <c r="F440" s="386"/>
      <c r="G440" s="384" t="s">
        <v>54</v>
      </c>
      <c r="H440" s="387" t="s">
        <v>54</v>
      </c>
      <c r="I440" s="388" t="s">
        <v>54</v>
      </c>
      <c r="J440" s="389" t="s">
        <v>44</v>
      </c>
      <c r="K440" s="387" t="s">
        <v>54</v>
      </c>
      <c r="L440" s="390" t="s">
        <v>54</v>
      </c>
      <c r="M440" s="383"/>
      <c r="N440" s="391" t="s">
        <v>54</v>
      </c>
      <c r="O440" s="392"/>
      <c r="P440" s="383"/>
      <c r="Q440" s="383"/>
      <c r="R440" s="393"/>
      <c r="S440" s="417">
        <f>IF(Table_1[[#This Row],[Kesto (min) /tapaaminen]]&lt;1,0,(Table_1[[#This Row],[Sisältöjen määrä 
]]*Table_1[[#This Row],[Kesto (min) /tapaaminen]]*Table_1[[#This Row],[Tapaamis-kerrat /osallistuja]]))</f>
        <v>0</v>
      </c>
      <c r="T440" s="394" t="str">
        <f>IF(Table_1[[#This Row],[SISÄLLÖN NIMI]]="","",IF(Table_1[[#This Row],[Toteutuminen]]="Ei osallistujia",0,IF(Table_1[[#This Row],[Toteutuminen]]="Peruttu",0,1)))</f>
        <v/>
      </c>
      <c r="U440" s="395"/>
      <c r="V440" s="385"/>
      <c r="W440" s="413">
        <f>Table_1[[#This Row],[Kävijämäärä a) lapset]]+Table_1[[#This Row],[Kävijämäärä b) aikuiset]]</f>
        <v>0</v>
      </c>
      <c r="X440" s="413">
        <f>IF(Table_1[[#This Row],[Kokonaiskävijämäärä]]&lt;1,0,Table_1[[#This Row],[Kävijämäärä a) lapset]]*Table_1[[#This Row],[Tapaamis-kerrat /osallistuja]])</f>
        <v>0</v>
      </c>
      <c r="Y440" s="413">
        <f>IF(Table_1[[#This Row],[Kokonaiskävijämäärä]]&lt;1,0,Table_1[[#This Row],[Kävijämäärä b) aikuiset]]*Table_1[[#This Row],[Tapaamis-kerrat /osallistuja]])</f>
        <v>0</v>
      </c>
      <c r="Z440" s="413">
        <f>IF(Table_1[[#This Row],[Kokonaiskävijämäärä]]&lt;1,0,Table_1[[#This Row],[Kokonaiskävijämäärä]]*Table_1[[#This Row],[Tapaamis-kerrat /osallistuja]])</f>
        <v>0</v>
      </c>
      <c r="AA440" s="390" t="s">
        <v>54</v>
      </c>
      <c r="AB440" s="396"/>
      <c r="AC440" s="397"/>
      <c r="AD440" s="398" t="s">
        <v>54</v>
      </c>
      <c r="AE440" s="399" t="s">
        <v>54</v>
      </c>
      <c r="AF440" s="400" t="s">
        <v>54</v>
      </c>
      <c r="AG440" s="400" t="s">
        <v>54</v>
      </c>
      <c r="AH440" s="401" t="s">
        <v>53</v>
      </c>
      <c r="AI440" s="402" t="s">
        <v>54</v>
      </c>
      <c r="AJ440" s="402" t="s">
        <v>54</v>
      </c>
      <c r="AK440" s="402" t="s">
        <v>54</v>
      </c>
      <c r="AL440" s="403" t="s">
        <v>54</v>
      </c>
      <c r="AM440" s="404" t="s">
        <v>54</v>
      </c>
    </row>
    <row r="441" spans="1:39" ht="15.75" customHeight="1" x14ac:dyDescent="0.3">
      <c r="A441" s="382"/>
      <c r="B441" s="383"/>
      <c r="C441" s="384" t="s">
        <v>40</v>
      </c>
      <c r="D441" s="385" t="str">
        <f>IF(Table_1[[#This Row],[SISÄLLÖN NIMI]]="","",1)</f>
        <v/>
      </c>
      <c r="E441" s="386"/>
      <c r="F441" s="386"/>
      <c r="G441" s="384" t="s">
        <v>54</v>
      </c>
      <c r="H441" s="387" t="s">
        <v>54</v>
      </c>
      <c r="I441" s="388" t="s">
        <v>54</v>
      </c>
      <c r="J441" s="389" t="s">
        <v>44</v>
      </c>
      <c r="K441" s="387" t="s">
        <v>54</v>
      </c>
      <c r="L441" s="390" t="s">
        <v>54</v>
      </c>
      <c r="M441" s="383"/>
      <c r="N441" s="391" t="s">
        <v>54</v>
      </c>
      <c r="O441" s="392"/>
      <c r="P441" s="383"/>
      <c r="Q441" s="383"/>
      <c r="R441" s="393"/>
      <c r="S441" s="417">
        <f>IF(Table_1[[#This Row],[Kesto (min) /tapaaminen]]&lt;1,0,(Table_1[[#This Row],[Sisältöjen määrä 
]]*Table_1[[#This Row],[Kesto (min) /tapaaminen]]*Table_1[[#This Row],[Tapaamis-kerrat /osallistuja]]))</f>
        <v>0</v>
      </c>
      <c r="T441" s="394" t="str">
        <f>IF(Table_1[[#This Row],[SISÄLLÖN NIMI]]="","",IF(Table_1[[#This Row],[Toteutuminen]]="Ei osallistujia",0,IF(Table_1[[#This Row],[Toteutuminen]]="Peruttu",0,1)))</f>
        <v/>
      </c>
      <c r="U441" s="395"/>
      <c r="V441" s="385"/>
      <c r="W441" s="413">
        <f>Table_1[[#This Row],[Kävijämäärä a) lapset]]+Table_1[[#This Row],[Kävijämäärä b) aikuiset]]</f>
        <v>0</v>
      </c>
      <c r="X441" s="413">
        <f>IF(Table_1[[#This Row],[Kokonaiskävijämäärä]]&lt;1,0,Table_1[[#This Row],[Kävijämäärä a) lapset]]*Table_1[[#This Row],[Tapaamis-kerrat /osallistuja]])</f>
        <v>0</v>
      </c>
      <c r="Y441" s="413">
        <f>IF(Table_1[[#This Row],[Kokonaiskävijämäärä]]&lt;1,0,Table_1[[#This Row],[Kävijämäärä b) aikuiset]]*Table_1[[#This Row],[Tapaamis-kerrat /osallistuja]])</f>
        <v>0</v>
      </c>
      <c r="Z441" s="413">
        <f>IF(Table_1[[#This Row],[Kokonaiskävijämäärä]]&lt;1,0,Table_1[[#This Row],[Kokonaiskävijämäärä]]*Table_1[[#This Row],[Tapaamis-kerrat /osallistuja]])</f>
        <v>0</v>
      </c>
      <c r="AA441" s="390" t="s">
        <v>54</v>
      </c>
      <c r="AB441" s="396"/>
      <c r="AC441" s="397"/>
      <c r="AD441" s="398" t="s">
        <v>54</v>
      </c>
      <c r="AE441" s="399" t="s">
        <v>54</v>
      </c>
      <c r="AF441" s="400" t="s">
        <v>54</v>
      </c>
      <c r="AG441" s="400" t="s">
        <v>54</v>
      </c>
      <c r="AH441" s="401" t="s">
        <v>53</v>
      </c>
      <c r="AI441" s="402" t="s">
        <v>54</v>
      </c>
      <c r="AJ441" s="402" t="s">
        <v>54</v>
      </c>
      <c r="AK441" s="402" t="s">
        <v>54</v>
      </c>
      <c r="AL441" s="403" t="s">
        <v>54</v>
      </c>
      <c r="AM441" s="404" t="s">
        <v>54</v>
      </c>
    </row>
    <row r="442" spans="1:39" ht="15.75" customHeight="1" x14ac:dyDescent="0.3">
      <c r="A442" s="382"/>
      <c r="B442" s="383"/>
      <c r="C442" s="384" t="s">
        <v>40</v>
      </c>
      <c r="D442" s="385" t="str">
        <f>IF(Table_1[[#This Row],[SISÄLLÖN NIMI]]="","",1)</f>
        <v/>
      </c>
      <c r="E442" s="386"/>
      <c r="F442" s="386"/>
      <c r="G442" s="384" t="s">
        <v>54</v>
      </c>
      <c r="H442" s="387" t="s">
        <v>54</v>
      </c>
      <c r="I442" s="388" t="s">
        <v>54</v>
      </c>
      <c r="J442" s="389" t="s">
        <v>44</v>
      </c>
      <c r="K442" s="387" t="s">
        <v>54</v>
      </c>
      <c r="L442" s="390" t="s">
        <v>54</v>
      </c>
      <c r="M442" s="383"/>
      <c r="N442" s="391" t="s">
        <v>54</v>
      </c>
      <c r="O442" s="392"/>
      <c r="P442" s="383"/>
      <c r="Q442" s="383"/>
      <c r="R442" s="393"/>
      <c r="S442" s="417">
        <f>IF(Table_1[[#This Row],[Kesto (min) /tapaaminen]]&lt;1,0,(Table_1[[#This Row],[Sisältöjen määrä 
]]*Table_1[[#This Row],[Kesto (min) /tapaaminen]]*Table_1[[#This Row],[Tapaamis-kerrat /osallistuja]]))</f>
        <v>0</v>
      </c>
      <c r="T442" s="394" t="str">
        <f>IF(Table_1[[#This Row],[SISÄLLÖN NIMI]]="","",IF(Table_1[[#This Row],[Toteutuminen]]="Ei osallistujia",0,IF(Table_1[[#This Row],[Toteutuminen]]="Peruttu",0,1)))</f>
        <v/>
      </c>
      <c r="U442" s="395"/>
      <c r="V442" s="385"/>
      <c r="W442" s="413">
        <f>Table_1[[#This Row],[Kävijämäärä a) lapset]]+Table_1[[#This Row],[Kävijämäärä b) aikuiset]]</f>
        <v>0</v>
      </c>
      <c r="X442" s="413">
        <f>IF(Table_1[[#This Row],[Kokonaiskävijämäärä]]&lt;1,0,Table_1[[#This Row],[Kävijämäärä a) lapset]]*Table_1[[#This Row],[Tapaamis-kerrat /osallistuja]])</f>
        <v>0</v>
      </c>
      <c r="Y442" s="413">
        <f>IF(Table_1[[#This Row],[Kokonaiskävijämäärä]]&lt;1,0,Table_1[[#This Row],[Kävijämäärä b) aikuiset]]*Table_1[[#This Row],[Tapaamis-kerrat /osallistuja]])</f>
        <v>0</v>
      </c>
      <c r="Z442" s="413">
        <f>IF(Table_1[[#This Row],[Kokonaiskävijämäärä]]&lt;1,0,Table_1[[#This Row],[Kokonaiskävijämäärä]]*Table_1[[#This Row],[Tapaamis-kerrat /osallistuja]])</f>
        <v>0</v>
      </c>
      <c r="AA442" s="390" t="s">
        <v>54</v>
      </c>
      <c r="AB442" s="396"/>
      <c r="AC442" s="397"/>
      <c r="AD442" s="398" t="s">
        <v>54</v>
      </c>
      <c r="AE442" s="399" t="s">
        <v>54</v>
      </c>
      <c r="AF442" s="400" t="s">
        <v>54</v>
      </c>
      <c r="AG442" s="400" t="s">
        <v>54</v>
      </c>
      <c r="AH442" s="401" t="s">
        <v>53</v>
      </c>
      <c r="AI442" s="402" t="s">
        <v>54</v>
      </c>
      <c r="AJ442" s="402" t="s">
        <v>54</v>
      </c>
      <c r="AK442" s="402" t="s">
        <v>54</v>
      </c>
      <c r="AL442" s="403" t="s">
        <v>54</v>
      </c>
      <c r="AM442" s="404" t="s">
        <v>54</v>
      </c>
    </row>
    <row r="443" spans="1:39" ht="15.75" customHeight="1" x14ac:dyDescent="0.3">
      <c r="A443" s="382"/>
      <c r="B443" s="383"/>
      <c r="C443" s="384" t="s">
        <v>40</v>
      </c>
      <c r="D443" s="385" t="str">
        <f>IF(Table_1[[#This Row],[SISÄLLÖN NIMI]]="","",1)</f>
        <v/>
      </c>
      <c r="E443" s="386"/>
      <c r="F443" s="386"/>
      <c r="G443" s="384" t="s">
        <v>54</v>
      </c>
      <c r="H443" s="387" t="s">
        <v>54</v>
      </c>
      <c r="I443" s="388" t="s">
        <v>54</v>
      </c>
      <c r="J443" s="389" t="s">
        <v>44</v>
      </c>
      <c r="K443" s="387" t="s">
        <v>54</v>
      </c>
      <c r="L443" s="390" t="s">
        <v>54</v>
      </c>
      <c r="M443" s="383"/>
      <c r="N443" s="391" t="s">
        <v>54</v>
      </c>
      <c r="O443" s="392"/>
      <c r="P443" s="383"/>
      <c r="Q443" s="383"/>
      <c r="R443" s="393"/>
      <c r="S443" s="417">
        <f>IF(Table_1[[#This Row],[Kesto (min) /tapaaminen]]&lt;1,0,(Table_1[[#This Row],[Sisältöjen määrä 
]]*Table_1[[#This Row],[Kesto (min) /tapaaminen]]*Table_1[[#This Row],[Tapaamis-kerrat /osallistuja]]))</f>
        <v>0</v>
      </c>
      <c r="T443" s="394" t="str">
        <f>IF(Table_1[[#This Row],[SISÄLLÖN NIMI]]="","",IF(Table_1[[#This Row],[Toteutuminen]]="Ei osallistujia",0,IF(Table_1[[#This Row],[Toteutuminen]]="Peruttu",0,1)))</f>
        <v/>
      </c>
      <c r="U443" s="395"/>
      <c r="V443" s="385"/>
      <c r="W443" s="413">
        <f>Table_1[[#This Row],[Kävijämäärä a) lapset]]+Table_1[[#This Row],[Kävijämäärä b) aikuiset]]</f>
        <v>0</v>
      </c>
      <c r="X443" s="413">
        <f>IF(Table_1[[#This Row],[Kokonaiskävijämäärä]]&lt;1,0,Table_1[[#This Row],[Kävijämäärä a) lapset]]*Table_1[[#This Row],[Tapaamis-kerrat /osallistuja]])</f>
        <v>0</v>
      </c>
      <c r="Y443" s="413">
        <f>IF(Table_1[[#This Row],[Kokonaiskävijämäärä]]&lt;1,0,Table_1[[#This Row],[Kävijämäärä b) aikuiset]]*Table_1[[#This Row],[Tapaamis-kerrat /osallistuja]])</f>
        <v>0</v>
      </c>
      <c r="Z443" s="413">
        <f>IF(Table_1[[#This Row],[Kokonaiskävijämäärä]]&lt;1,0,Table_1[[#This Row],[Kokonaiskävijämäärä]]*Table_1[[#This Row],[Tapaamis-kerrat /osallistuja]])</f>
        <v>0</v>
      </c>
      <c r="AA443" s="390" t="s">
        <v>54</v>
      </c>
      <c r="AB443" s="396"/>
      <c r="AC443" s="397"/>
      <c r="AD443" s="398" t="s">
        <v>54</v>
      </c>
      <c r="AE443" s="399" t="s">
        <v>54</v>
      </c>
      <c r="AF443" s="400" t="s">
        <v>54</v>
      </c>
      <c r="AG443" s="400" t="s">
        <v>54</v>
      </c>
      <c r="AH443" s="401" t="s">
        <v>53</v>
      </c>
      <c r="AI443" s="402" t="s">
        <v>54</v>
      </c>
      <c r="AJ443" s="402" t="s">
        <v>54</v>
      </c>
      <c r="AK443" s="402" t="s">
        <v>54</v>
      </c>
      <c r="AL443" s="403" t="s">
        <v>54</v>
      </c>
      <c r="AM443" s="404" t="s">
        <v>54</v>
      </c>
    </row>
    <row r="444" spans="1:39" ht="15.75" customHeight="1" x14ac:dyDescent="0.3">
      <c r="A444" s="382"/>
      <c r="B444" s="383"/>
      <c r="C444" s="384" t="s">
        <v>40</v>
      </c>
      <c r="D444" s="385" t="str">
        <f>IF(Table_1[[#This Row],[SISÄLLÖN NIMI]]="","",1)</f>
        <v/>
      </c>
      <c r="E444" s="386"/>
      <c r="F444" s="386"/>
      <c r="G444" s="384" t="s">
        <v>54</v>
      </c>
      <c r="H444" s="387" t="s">
        <v>54</v>
      </c>
      <c r="I444" s="388" t="s">
        <v>54</v>
      </c>
      <c r="J444" s="389" t="s">
        <v>44</v>
      </c>
      <c r="K444" s="387" t="s">
        <v>54</v>
      </c>
      <c r="L444" s="390" t="s">
        <v>54</v>
      </c>
      <c r="M444" s="383"/>
      <c r="N444" s="391" t="s">
        <v>54</v>
      </c>
      <c r="O444" s="392"/>
      <c r="P444" s="383"/>
      <c r="Q444" s="383"/>
      <c r="R444" s="393"/>
      <c r="S444" s="417">
        <f>IF(Table_1[[#This Row],[Kesto (min) /tapaaminen]]&lt;1,0,(Table_1[[#This Row],[Sisältöjen määrä 
]]*Table_1[[#This Row],[Kesto (min) /tapaaminen]]*Table_1[[#This Row],[Tapaamis-kerrat /osallistuja]]))</f>
        <v>0</v>
      </c>
      <c r="T444" s="394" t="str">
        <f>IF(Table_1[[#This Row],[SISÄLLÖN NIMI]]="","",IF(Table_1[[#This Row],[Toteutuminen]]="Ei osallistujia",0,IF(Table_1[[#This Row],[Toteutuminen]]="Peruttu",0,1)))</f>
        <v/>
      </c>
      <c r="U444" s="395"/>
      <c r="V444" s="385"/>
      <c r="W444" s="413">
        <f>Table_1[[#This Row],[Kävijämäärä a) lapset]]+Table_1[[#This Row],[Kävijämäärä b) aikuiset]]</f>
        <v>0</v>
      </c>
      <c r="X444" s="413">
        <f>IF(Table_1[[#This Row],[Kokonaiskävijämäärä]]&lt;1,0,Table_1[[#This Row],[Kävijämäärä a) lapset]]*Table_1[[#This Row],[Tapaamis-kerrat /osallistuja]])</f>
        <v>0</v>
      </c>
      <c r="Y444" s="413">
        <f>IF(Table_1[[#This Row],[Kokonaiskävijämäärä]]&lt;1,0,Table_1[[#This Row],[Kävijämäärä b) aikuiset]]*Table_1[[#This Row],[Tapaamis-kerrat /osallistuja]])</f>
        <v>0</v>
      </c>
      <c r="Z444" s="413">
        <f>IF(Table_1[[#This Row],[Kokonaiskävijämäärä]]&lt;1,0,Table_1[[#This Row],[Kokonaiskävijämäärä]]*Table_1[[#This Row],[Tapaamis-kerrat /osallistuja]])</f>
        <v>0</v>
      </c>
      <c r="AA444" s="390" t="s">
        <v>54</v>
      </c>
      <c r="AB444" s="396"/>
      <c r="AC444" s="397"/>
      <c r="AD444" s="398" t="s">
        <v>54</v>
      </c>
      <c r="AE444" s="399" t="s">
        <v>54</v>
      </c>
      <c r="AF444" s="400" t="s">
        <v>54</v>
      </c>
      <c r="AG444" s="400" t="s">
        <v>54</v>
      </c>
      <c r="AH444" s="401" t="s">
        <v>53</v>
      </c>
      <c r="AI444" s="402" t="s">
        <v>54</v>
      </c>
      <c r="AJ444" s="402" t="s">
        <v>54</v>
      </c>
      <c r="AK444" s="402" t="s">
        <v>54</v>
      </c>
      <c r="AL444" s="403" t="s">
        <v>54</v>
      </c>
      <c r="AM444" s="404" t="s">
        <v>54</v>
      </c>
    </row>
    <row r="445" spans="1:39" ht="15.75" customHeight="1" x14ac:dyDescent="0.3">
      <c r="A445" s="382"/>
      <c r="B445" s="383"/>
      <c r="C445" s="384" t="s">
        <v>40</v>
      </c>
      <c r="D445" s="385" t="str">
        <f>IF(Table_1[[#This Row],[SISÄLLÖN NIMI]]="","",1)</f>
        <v/>
      </c>
      <c r="E445" s="386"/>
      <c r="F445" s="386"/>
      <c r="G445" s="384" t="s">
        <v>54</v>
      </c>
      <c r="H445" s="387" t="s">
        <v>54</v>
      </c>
      <c r="I445" s="388" t="s">
        <v>54</v>
      </c>
      <c r="J445" s="389" t="s">
        <v>44</v>
      </c>
      <c r="K445" s="387" t="s">
        <v>54</v>
      </c>
      <c r="L445" s="390" t="s">
        <v>54</v>
      </c>
      <c r="M445" s="383"/>
      <c r="N445" s="391" t="s">
        <v>54</v>
      </c>
      <c r="O445" s="392"/>
      <c r="P445" s="383"/>
      <c r="Q445" s="383"/>
      <c r="R445" s="393"/>
      <c r="S445" s="417">
        <f>IF(Table_1[[#This Row],[Kesto (min) /tapaaminen]]&lt;1,0,(Table_1[[#This Row],[Sisältöjen määrä 
]]*Table_1[[#This Row],[Kesto (min) /tapaaminen]]*Table_1[[#This Row],[Tapaamis-kerrat /osallistuja]]))</f>
        <v>0</v>
      </c>
      <c r="T445" s="394" t="str">
        <f>IF(Table_1[[#This Row],[SISÄLLÖN NIMI]]="","",IF(Table_1[[#This Row],[Toteutuminen]]="Ei osallistujia",0,IF(Table_1[[#This Row],[Toteutuminen]]="Peruttu",0,1)))</f>
        <v/>
      </c>
      <c r="U445" s="395"/>
      <c r="V445" s="385"/>
      <c r="W445" s="413">
        <f>Table_1[[#This Row],[Kävijämäärä a) lapset]]+Table_1[[#This Row],[Kävijämäärä b) aikuiset]]</f>
        <v>0</v>
      </c>
      <c r="X445" s="413">
        <f>IF(Table_1[[#This Row],[Kokonaiskävijämäärä]]&lt;1,0,Table_1[[#This Row],[Kävijämäärä a) lapset]]*Table_1[[#This Row],[Tapaamis-kerrat /osallistuja]])</f>
        <v>0</v>
      </c>
      <c r="Y445" s="413">
        <f>IF(Table_1[[#This Row],[Kokonaiskävijämäärä]]&lt;1,0,Table_1[[#This Row],[Kävijämäärä b) aikuiset]]*Table_1[[#This Row],[Tapaamis-kerrat /osallistuja]])</f>
        <v>0</v>
      </c>
      <c r="Z445" s="413">
        <f>IF(Table_1[[#This Row],[Kokonaiskävijämäärä]]&lt;1,0,Table_1[[#This Row],[Kokonaiskävijämäärä]]*Table_1[[#This Row],[Tapaamis-kerrat /osallistuja]])</f>
        <v>0</v>
      </c>
      <c r="AA445" s="390" t="s">
        <v>54</v>
      </c>
      <c r="AB445" s="396"/>
      <c r="AC445" s="397"/>
      <c r="AD445" s="398" t="s">
        <v>54</v>
      </c>
      <c r="AE445" s="399" t="s">
        <v>54</v>
      </c>
      <c r="AF445" s="400" t="s">
        <v>54</v>
      </c>
      <c r="AG445" s="400" t="s">
        <v>54</v>
      </c>
      <c r="AH445" s="401" t="s">
        <v>53</v>
      </c>
      <c r="AI445" s="402" t="s">
        <v>54</v>
      </c>
      <c r="AJ445" s="402" t="s">
        <v>54</v>
      </c>
      <c r="AK445" s="402" t="s">
        <v>54</v>
      </c>
      <c r="AL445" s="403" t="s">
        <v>54</v>
      </c>
      <c r="AM445" s="404" t="s">
        <v>54</v>
      </c>
    </row>
    <row r="446" spans="1:39" ht="15.75" customHeight="1" x14ac:dyDescent="0.3">
      <c r="A446" s="382"/>
      <c r="B446" s="383"/>
      <c r="C446" s="384" t="s">
        <v>40</v>
      </c>
      <c r="D446" s="385" t="str">
        <f>IF(Table_1[[#This Row],[SISÄLLÖN NIMI]]="","",1)</f>
        <v/>
      </c>
      <c r="E446" s="386"/>
      <c r="F446" s="386"/>
      <c r="G446" s="384" t="s">
        <v>54</v>
      </c>
      <c r="H446" s="387" t="s">
        <v>54</v>
      </c>
      <c r="I446" s="388" t="s">
        <v>54</v>
      </c>
      <c r="J446" s="389" t="s">
        <v>44</v>
      </c>
      <c r="K446" s="387" t="s">
        <v>54</v>
      </c>
      <c r="L446" s="390" t="s">
        <v>54</v>
      </c>
      <c r="M446" s="383"/>
      <c r="N446" s="391" t="s">
        <v>54</v>
      </c>
      <c r="O446" s="392"/>
      <c r="P446" s="383"/>
      <c r="Q446" s="383"/>
      <c r="R446" s="393"/>
      <c r="S446" s="417">
        <f>IF(Table_1[[#This Row],[Kesto (min) /tapaaminen]]&lt;1,0,(Table_1[[#This Row],[Sisältöjen määrä 
]]*Table_1[[#This Row],[Kesto (min) /tapaaminen]]*Table_1[[#This Row],[Tapaamis-kerrat /osallistuja]]))</f>
        <v>0</v>
      </c>
      <c r="T446" s="394" t="str">
        <f>IF(Table_1[[#This Row],[SISÄLLÖN NIMI]]="","",IF(Table_1[[#This Row],[Toteutuminen]]="Ei osallistujia",0,IF(Table_1[[#This Row],[Toteutuminen]]="Peruttu",0,1)))</f>
        <v/>
      </c>
      <c r="U446" s="395"/>
      <c r="V446" s="385"/>
      <c r="W446" s="413">
        <f>Table_1[[#This Row],[Kävijämäärä a) lapset]]+Table_1[[#This Row],[Kävijämäärä b) aikuiset]]</f>
        <v>0</v>
      </c>
      <c r="X446" s="413">
        <f>IF(Table_1[[#This Row],[Kokonaiskävijämäärä]]&lt;1,0,Table_1[[#This Row],[Kävijämäärä a) lapset]]*Table_1[[#This Row],[Tapaamis-kerrat /osallistuja]])</f>
        <v>0</v>
      </c>
      <c r="Y446" s="413">
        <f>IF(Table_1[[#This Row],[Kokonaiskävijämäärä]]&lt;1,0,Table_1[[#This Row],[Kävijämäärä b) aikuiset]]*Table_1[[#This Row],[Tapaamis-kerrat /osallistuja]])</f>
        <v>0</v>
      </c>
      <c r="Z446" s="413">
        <f>IF(Table_1[[#This Row],[Kokonaiskävijämäärä]]&lt;1,0,Table_1[[#This Row],[Kokonaiskävijämäärä]]*Table_1[[#This Row],[Tapaamis-kerrat /osallistuja]])</f>
        <v>0</v>
      </c>
      <c r="AA446" s="390" t="s">
        <v>54</v>
      </c>
      <c r="AB446" s="396"/>
      <c r="AC446" s="397"/>
      <c r="AD446" s="398" t="s">
        <v>54</v>
      </c>
      <c r="AE446" s="399" t="s">
        <v>54</v>
      </c>
      <c r="AF446" s="400" t="s">
        <v>54</v>
      </c>
      <c r="AG446" s="400" t="s">
        <v>54</v>
      </c>
      <c r="AH446" s="401" t="s">
        <v>53</v>
      </c>
      <c r="AI446" s="402" t="s">
        <v>54</v>
      </c>
      <c r="AJ446" s="402" t="s">
        <v>54</v>
      </c>
      <c r="AK446" s="402" t="s">
        <v>54</v>
      </c>
      <c r="AL446" s="403" t="s">
        <v>54</v>
      </c>
      <c r="AM446" s="404" t="s">
        <v>54</v>
      </c>
    </row>
    <row r="447" spans="1:39" ht="15.75" customHeight="1" x14ac:dyDescent="0.3">
      <c r="A447" s="382"/>
      <c r="B447" s="383"/>
      <c r="C447" s="384" t="s">
        <v>40</v>
      </c>
      <c r="D447" s="385" t="str">
        <f>IF(Table_1[[#This Row],[SISÄLLÖN NIMI]]="","",1)</f>
        <v/>
      </c>
      <c r="E447" s="386"/>
      <c r="F447" s="386"/>
      <c r="G447" s="384" t="s">
        <v>54</v>
      </c>
      <c r="H447" s="387" t="s">
        <v>54</v>
      </c>
      <c r="I447" s="388" t="s">
        <v>54</v>
      </c>
      <c r="J447" s="389" t="s">
        <v>44</v>
      </c>
      <c r="K447" s="387" t="s">
        <v>54</v>
      </c>
      <c r="L447" s="390" t="s">
        <v>54</v>
      </c>
      <c r="M447" s="383"/>
      <c r="N447" s="391" t="s">
        <v>54</v>
      </c>
      <c r="O447" s="392"/>
      <c r="P447" s="383"/>
      <c r="Q447" s="383"/>
      <c r="R447" s="393"/>
      <c r="S447" s="417">
        <f>IF(Table_1[[#This Row],[Kesto (min) /tapaaminen]]&lt;1,0,(Table_1[[#This Row],[Sisältöjen määrä 
]]*Table_1[[#This Row],[Kesto (min) /tapaaminen]]*Table_1[[#This Row],[Tapaamis-kerrat /osallistuja]]))</f>
        <v>0</v>
      </c>
      <c r="T447" s="394" t="str">
        <f>IF(Table_1[[#This Row],[SISÄLLÖN NIMI]]="","",IF(Table_1[[#This Row],[Toteutuminen]]="Ei osallistujia",0,IF(Table_1[[#This Row],[Toteutuminen]]="Peruttu",0,1)))</f>
        <v/>
      </c>
      <c r="U447" s="395"/>
      <c r="V447" s="385"/>
      <c r="W447" s="413">
        <f>Table_1[[#This Row],[Kävijämäärä a) lapset]]+Table_1[[#This Row],[Kävijämäärä b) aikuiset]]</f>
        <v>0</v>
      </c>
      <c r="X447" s="413">
        <f>IF(Table_1[[#This Row],[Kokonaiskävijämäärä]]&lt;1,0,Table_1[[#This Row],[Kävijämäärä a) lapset]]*Table_1[[#This Row],[Tapaamis-kerrat /osallistuja]])</f>
        <v>0</v>
      </c>
      <c r="Y447" s="413">
        <f>IF(Table_1[[#This Row],[Kokonaiskävijämäärä]]&lt;1,0,Table_1[[#This Row],[Kävijämäärä b) aikuiset]]*Table_1[[#This Row],[Tapaamis-kerrat /osallistuja]])</f>
        <v>0</v>
      </c>
      <c r="Z447" s="413">
        <f>IF(Table_1[[#This Row],[Kokonaiskävijämäärä]]&lt;1,0,Table_1[[#This Row],[Kokonaiskävijämäärä]]*Table_1[[#This Row],[Tapaamis-kerrat /osallistuja]])</f>
        <v>0</v>
      </c>
      <c r="AA447" s="390" t="s">
        <v>54</v>
      </c>
      <c r="AB447" s="396"/>
      <c r="AC447" s="397"/>
      <c r="AD447" s="398" t="s">
        <v>54</v>
      </c>
      <c r="AE447" s="399" t="s">
        <v>54</v>
      </c>
      <c r="AF447" s="400" t="s">
        <v>54</v>
      </c>
      <c r="AG447" s="400" t="s">
        <v>54</v>
      </c>
      <c r="AH447" s="401" t="s">
        <v>53</v>
      </c>
      <c r="AI447" s="402" t="s">
        <v>54</v>
      </c>
      <c r="AJ447" s="402" t="s">
        <v>54</v>
      </c>
      <c r="AK447" s="402" t="s">
        <v>54</v>
      </c>
      <c r="AL447" s="403" t="s">
        <v>54</v>
      </c>
      <c r="AM447" s="404" t="s">
        <v>54</v>
      </c>
    </row>
    <row r="448" spans="1:39" ht="15.75" customHeight="1" x14ac:dyDescent="0.3">
      <c r="A448" s="382"/>
      <c r="B448" s="383"/>
      <c r="C448" s="384" t="s">
        <v>40</v>
      </c>
      <c r="D448" s="385" t="str">
        <f>IF(Table_1[[#This Row],[SISÄLLÖN NIMI]]="","",1)</f>
        <v/>
      </c>
      <c r="E448" s="386"/>
      <c r="F448" s="386"/>
      <c r="G448" s="384" t="s">
        <v>54</v>
      </c>
      <c r="H448" s="387" t="s">
        <v>54</v>
      </c>
      <c r="I448" s="388" t="s">
        <v>54</v>
      </c>
      <c r="J448" s="389" t="s">
        <v>44</v>
      </c>
      <c r="K448" s="387" t="s">
        <v>54</v>
      </c>
      <c r="L448" s="390" t="s">
        <v>54</v>
      </c>
      <c r="M448" s="383"/>
      <c r="N448" s="391" t="s">
        <v>54</v>
      </c>
      <c r="O448" s="392"/>
      <c r="P448" s="383"/>
      <c r="Q448" s="383"/>
      <c r="R448" s="393"/>
      <c r="S448" s="417">
        <f>IF(Table_1[[#This Row],[Kesto (min) /tapaaminen]]&lt;1,0,(Table_1[[#This Row],[Sisältöjen määrä 
]]*Table_1[[#This Row],[Kesto (min) /tapaaminen]]*Table_1[[#This Row],[Tapaamis-kerrat /osallistuja]]))</f>
        <v>0</v>
      </c>
      <c r="T448" s="394" t="str">
        <f>IF(Table_1[[#This Row],[SISÄLLÖN NIMI]]="","",IF(Table_1[[#This Row],[Toteutuminen]]="Ei osallistujia",0,IF(Table_1[[#This Row],[Toteutuminen]]="Peruttu",0,1)))</f>
        <v/>
      </c>
      <c r="U448" s="395"/>
      <c r="V448" s="385"/>
      <c r="W448" s="413">
        <f>Table_1[[#This Row],[Kävijämäärä a) lapset]]+Table_1[[#This Row],[Kävijämäärä b) aikuiset]]</f>
        <v>0</v>
      </c>
      <c r="X448" s="413">
        <f>IF(Table_1[[#This Row],[Kokonaiskävijämäärä]]&lt;1,0,Table_1[[#This Row],[Kävijämäärä a) lapset]]*Table_1[[#This Row],[Tapaamis-kerrat /osallistuja]])</f>
        <v>0</v>
      </c>
      <c r="Y448" s="413">
        <f>IF(Table_1[[#This Row],[Kokonaiskävijämäärä]]&lt;1,0,Table_1[[#This Row],[Kävijämäärä b) aikuiset]]*Table_1[[#This Row],[Tapaamis-kerrat /osallistuja]])</f>
        <v>0</v>
      </c>
      <c r="Z448" s="413">
        <f>IF(Table_1[[#This Row],[Kokonaiskävijämäärä]]&lt;1,0,Table_1[[#This Row],[Kokonaiskävijämäärä]]*Table_1[[#This Row],[Tapaamis-kerrat /osallistuja]])</f>
        <v>0</v>
      </c>
      <c r="AA448" s="390" t="s">
        <v>54</v>
      </c>
      <c r="AB448" s="396"/>
      <c r="AC448" s="397"/>
      <c r="AD448" s="398" t="s">
        <v>54</v>
      </c>
      <c r="AE448" s="399" t="s">
        <v>54</v>
      </c>
      <c r="AF448" s="400" t="s">
        <v>54</v>
      </c>
      <c r="AG448" s="400" t="s">
        <v>54</v>
      </c>
      <c r="AH448" s="401" t="s">
        <v>53</v>
      </c>
      <c r="AI448" s="402" t="s">
        <v>54</v>
      </c>
      <c r="AJ448" s="402" t="s">
        <v>54</v>
      </c>
      <c r="AK448" s="402" t="s">
        <v>54</v>
      </c>
      <c r="AL448" s="403" t="s">
        <v>54</v>
      </c>
      <c r="AM448" s="404" t="s">
        <v>54</v>
      </c>
    </row>
    <row r="449" spans="1:39" ht="15.75" customHeight="1" x14ac:dyDescent="0.3">
      <c r="A449" s="382"/>
      <c r="B449" s="383"/>
      <c r="C449" s="384" t="s">
        <v>40</v>
      </c>
      <c r="D449" s="385" t="str">
        <f>IF(Table_1[[#This Row],[SISÄLLÖN NIMI]]="","",1)</f>
        <v/>
      </c>
      <c r="E449" s="386"/>
      <c r="F449" s="386"/>
      <c r="G449" s="384" t="s">
        <v>54</v>
      </c>
      <c r="H449" s="387" t="s">
        <v>54</v>
      </c>
      <c r="I449" s="388" t="s">
        <v>54</v>
      </c>
      <c r="J449" s="389" t="s">
        <v>44</v>
      </c>
      <c r="K449" s="387" t="s">
        <v>54</v>
      </c>
      <c r="L449" s="390" t="s">
        <v>54</v>
      </c>
      <c r="M449" s="383"/>
      <c r="N449" s="391" t="s">
        <v>54</v>
      </c>
      <c r="O449" s="392"/>
      <c r="P449" s="383"/>
      <c r="Q449" s="383"/>
      <c r="R449" s="393"/>
      <c r="S449" s="417">
        <f>IF(Table_1[[#This Row],[Kesto (min) /tapaaminen]]&lt;1,0,(Table_1[[#This Row],[Sisältöjen määrä 
]]*Table_1[[#This Row],[Kesto (min) /tapaaminen]]*Table_1[[#This Row],[Tapaamis-kerrat /osallistuja]]))</f>
        <v>0</v>
      </c>
      <c r="T449" s="394" t="str">
        <f>IF(Table_1[[#This Row],[SISÄLLÖN NIMI]]="","",IF(Table_1[[#This Row],[Toteutuminen]]="Ei osallistujia",0,IF(Table_1[[#This Row],[Toteutuminen]]="Peruttu",0,1)))</f>
        <v/>
      </c>
      <c r="U449" s="395"/>
      <c r="V449" s="385"/>
      <c r="W449" s="413">
        <f>Table_1[[#This Row],[Kävijämäärä a) lapset]]+Table_1[[#This Row],[Kävijämäärä b) aikuiset]]</f>
        <v>0</v>
      </c>
      <c r="X449" s="413">
        <f>IF(Table_1[[#This Row],[Kokonaiskävijämäärä]]&lt;1,0,Table_1[[#This Row],[Kävijämäärä a) lapset]]*Table_1[[#This Row],[Tapaamis-kerrat /osallistuja]])</f>
        <v>0</v>
      </c>
      <c r="Y449" s="413">
        <f>IF(Table_1[[#This Row],[Kokonaiskävijämäärä]]&lt;1,0,Table_1[[#This Row],[Kävijämäärä b) aikuiset]]*Table_1[[#This Row],[Tapaamis-kerrat /osallistuja]])</f>
        <v>0</v>
      </c>
      <c r="Z449" s="413">
        <f>IF(Table_1[[#This Row],[Kokonaiskävijämäärä]]&lt;1,0,Table_1[[#This Row],[Kokonaiskävijämäärä]]*Table_1[[#This Row],[Tapaamis-kerrat /osallistuja]])</f>
        <v>0</v>
      </c>
      <c r="AA449" s="390" t="s">
        <v>54</v>
      </c>
      <c r="AB449" s="396"/>
      <c r="AC449" s="397"/>
      <c r="AD449" s="398" t="s">
        <v>54</v>
      </c>
      <c r="AE449" s="399" t="s">
        <v>54</v>
      </c>
      <c r="AF449" s="400" t="s">
        <v>54</v>
      </c>
      <c r="AG449" s="400" t="s">
        <v>54</v>
      </c>
      <c r="AH449" s="401" t="s">
        <v>53</v>
      </c>
      <c r="AI449" s="402" t="s">
        <v>54</v>
      </c>
      <c r="AJ449" s="402" t="s">
        <v>54</v>
      </c>
      <c r="AK449" s="402" t="s">
        <v>54</v>
      </c>
      <c r="AL449" s="403" t="s">
        <v>54</v>
      </c>
      <c r="AM449" s="404" t="s">
        <v>54</v>
      </c>
    </row>
    <row r="450" spans="1:39" ht="15.75" customHeight="1" x14ac:dyDescent="0.3">
      <c r="A450" s="382"/>
      <c r="B450" s="383"/>
      <c r="C450" s="384" t="s">
        <v>40</v>
      </c>
      <c r="D450" s="385" t="str">
        <f>IF(Table_1[[#This Row],[SISÄLLÖN NIMI]]="","",1)</f>
        <v/>
      </c>
      <c r="E450" s="386"/>
      <c r="F450" s="386"/>
      <c r="G450" s="384" t="s">
        <v>54</v>
      </c>
      <c r="H450" s="387" t="s">
        <v>54</v>
      </c>
      <c r="I450" s="388" t="s">
        <v>54</v>
      </c>
      <c r="J450" s="389" t="s">
        <v>44</v>
      </c>
      <c r="K450" s="387" t="s">
        <v>54</v>
      </c>
      <c r="L450" s="390" t="s">
        <v>54</v>
      </c>
      <c r="M450" s="383"/>
      <c r="N450" s="391" t="s">
        <v>54</v>
      </c>
      <c r="O450" s="392"/>
      <c r="P450" s="383"/>
      <c r="Q450" s="383"/>
      <c r="R450" s="393"/>
      <c r="S450" s="417">
        <f>IF(Table_1[[#This Row],[Kesto (min) /tapaaminen]]&lt;1,0,(Table_1[[#This Row],[Sisältöjen määrä 
]]*Table_1[[#This Row],[Kesto (min) /tapaaminen]]*Table_1[[#This Row],[Tapaamis-kerrat /osallistuja]]))</f>
        <v>0</v>
      </c>
      <c r="T450" s="394" t="str">
        <f>IF(Table_1[[#This Row],[SISÄLLÖN NIMI]]="","",IF(Table_1[[#This Row],[Toteutuminen]]="Ei osallistujia",0,IF(Table_1[[#This Row],[Toteutuminen]]="Peruttu",0,1)))</f>
        <v/>
      </c>
      <c r="U450" s="395"/>
      <c r="V450" s="385"/>
      <c r="W450" s="413">
        <f>Table_1[[#This Row],[Kävijämäärä a) lapset]]+Table_1[[#This Row],[Kävijämäärä b) aikuiset]]</f>
        <v>0</v>
      </c>
      <c r="X450" s="413">
        <f>IF(Table_1[[#This Row],[Kokonaiskävijämäärä]]&lt;1,0,Table_1[[#This Row],[Kävijämäärä a) lapset]]*Table_1[[#This Row],[Tapaamis-kerrat /osallistuja]])</f>
        <v>0</v>
      </c>
      <c r="Y450" s="413">
        <f>IF(Table_1[[#This Row],[Kokonaiskävijämäärä]]&lt;1,0,Table_1[[#This Row],[Kävijämäärä b) aikuiset]]*Table_1[[#This Row],[Tapaamis-kerrat /osallistuja]])</f>
        <v>0</v>
      </c>
      <c r="Z450" s="413">
        <f>IF(Table_1[[#This Row],[Kokonaiskävijämäärä]]&lt;1,0,Table_1[[#This Row],[Kokonaiskävijämäärä]]*Table_1[[#This Row],[Tapaamis-kerrat /osallistuja]])</f>
        <v>0</v>
      </c>
      <c r="AA450" s="390" t="s">
        <v>54</v>
      </c>
      <c r="AB450" s="396"/>
      <c r="AC450" s="397"/>
      <c r="AD450" s="398" t="s">
        <v>54</v>
      </c>
      <c r="AE450" s="399" t="s">
        <v>54</v>
      </c>
      <c r="AF450" s="400" t="s">
        <v>54</v>
      </c>
      <c r="AG450" s="400" t="s">
        <v>54</v>
      </c>
      <c r="AH450" s="401" t="s">
        <v>53</v>
      </c>
      <c r="AI450" s="402" t="s">
        <v>54</v>
      </c>
      <c r="AJ450" s="402" t="s">
        <v>54</v>
      </c>
      <c r="AK450" s="402" t="s">
        <v>54</v>
      </c>
      <c r="AL450" s="403" t="s">
        <v>54</v>
      </c>
      <c r="AM450" s="404" t="s">
        <v>54</v>
      </c>
    </row>
    <row r="451" spans="1:39" ht="15.75" customHeight="1" x14ac:dyDescent="0.3">
      <c r="A451" s="382"/>
      <c r="B451" s="383"/>
      <c r="C451" s="384" t="s">
        <v>40</v>
      </c>
      <c r="D451" s="385" t="str">
        <f>IF(Table_1[[#This Row],[SISÄLLÖN NIMI]]="","",1)</f>
        <v/>
      </c>
      <c r="E451" s="386"/>
      <c r="F451" s="386"/>
      <c r="G451" s="384" t="s">
        <v>54</v>
      </c>
      <c r="H451" s="387" t="s">
        <v>54</v>
      </c>
      <c r="I451" s="388" t="s">
        <v>54</v>
      </c>
      <c r="J451" s="389" t="s">
        <v>44</v>
      </c>
      <c r="K451" s="387" t="s">
        <v>54</v>
      </c>
      <c r="L451" s="390" t="s">
        <v>54</v>
      </c>
      <c r="M451" s="383"/>
      <c r="N451" s="391" t="s">
        <v>54</v>
      </c>
      <c r="O451" s="392"/>
      <c r="P451" s="383"/>
      <c r="Q451" s="383"/>
      <c r="R451" s="393"/>
      <c r="S451" s="417">
        <f>IF(Table_1[[#This Row],[Kesto (min) /tapaaminen]]&lt;1,0,(Table_1[[#This Row],[Sisältöjen määrä 
]]*Table_1[[#This Row],[Kesto (min) /tapaaminen]]*Table_1[[#This Row],[Tapaamis-kerrat /osallistuja]]))</f>
        <v>0</v>
      </c>
      <c r="T451" s="394" t="str">
        <f>IF(Table_1[[#This Row],[SISÄLLÖN NIMI]]="","",IF(Table_1[[#This Row],[Toteutuminen]]="Ei osallistujia",0,IF(Table_1[[#This Row],[Toteutuminen]]="Peruttu",0,1)))</f>
        <v/>
      </c>
      <c r="U451" s="395"/>
      <c r="V451" s="385"/>
      <c r="W451" s="413">
        <f>Table_1[[#This Row],[Kävijämäärä a) lapset]]+Table_1[[#This Row],[Kävijämäärä b) aikuiset]]</f>
        <v>0</v>
      </c>
      <c r="X451" s="413">
        <f>IF(Table_1[[#This Row],[Kokonaiskävijämäärä]]&lt;1,0,Table_1[[#This Row],[Kävijämäärä a) lapset]]*Table_1[[#This Row],[Tapaamis-kerrat /osallistuja]])</f>
        <v>0</v>
      </c>
      <c r="Y451" s="413">
        <f>IF(Table_1[[#This Row],[Kokonaiskävijämäärä]]&lt;1,0,Table_1[[#This Row],[Kävijämäärä b) aikuiset]]*Table_1[[#This Row],[Tapaamis-kerrat /osallistuja]])</f>
        <v>0</v>
      </c>
      <c r="Z451" s="413">
        <f>IF(Table_1[[#This Row],[Kokonaiskävijämäärä]]&lt;1,0,Table_1[[#This Row],[Kokonaiskävijämäärä]]*Table_1[[#This Row],[Tapaamis-kerrat /osallistuja]])</f>
        <v>0</v>
      </c>
      <c r="AA451" s="390" t="s">
        <v>54</v>
      </c>
      <c r="AB451" s="396"/>
      <c r="AC451" s="397"/>
      <c r="AD451" s="398" t="s">
        <v>54</v>
      </c>
      <c r="AE451" s="399" t="s">
        <v>54</v>
      </c>
      <c r="AF451" s="400" t="s">
        <v>54</v>
      </c>
      <c r="AG451" s="400" t="s">
        <v>54</v>
      </c>
      <c r="AH451" s="401" t="s">
        <v>53</v>
      </c>
      <c r="AI451" s="402" t="s">
        <v>54</v>
      </c>
      <c r="AJ451" s="402" t="s">
        <v>54</v>
      </c>
      <c r="AK451" s="402" t="s">
        <v>54</v>
      </c>
      <c r="AL451" s="403" t="s">
        <v>54</v>
      </c>
      <c r="AM451" s="404" t="s">
        <v>54</v>
      </c>
    </row>
    <row r="452" spans="1:39" ht="15.75" customHeight="1" x14ac:dyDescent="0.3">
      <c r="A452" s="382"/>
      <c r="B452" s="383"/>
      <c r="C452" s="384" t="s">
        <v>40</v>
      </c>
      <c r="D452" s="385" t="str">
        <f>IF(Table_1[[#This Row],[SISÄLLÖN NIMI]]="","",1)</f>
        <v/>
      </c>
      <c r="E452" s="386"/>
      <c r="F452" s="386"/>
      <c r="G452" s="384" t="s">
        <v>54</v>
      </c>
      <c r="H452" s="387" t="s">
        <v>54</v>
      </c>
      <c r="I452" s="388" t="s">
        <v>54</v>
      </c>
      <c r="J452" s="389" t="s">
        <v>44</v>
      </c>
      <c r="K452" s="387" t="s">
        <v>54</v>
      </c>
      <c r="L452" s="390" t="s">
        <v>54</v>
      </c>
      <c r="M452" s="383"/>
      <c r="N452" s="391" t="s">
        <v>54</v>
      </c>
      <c r="O452" s="392"/>
      <c r="P452" s="383"/>
      <c r="Q452" s="383"/>
      <c r="R452" s="393"/>
      <c r="S452" s="417">
        <f>IF(Table_1[[#This Row],[Kesto (min) /tapaaminen]]&lt;1,0,(Table_1[[#This Row],[Sisältöjen määrä 
]]*Table_1[[#This Row],[Kesto (min) /tapaaminen]]*Table_1[[#This Row],[Tapaamis-kerrat /osallistuja]]))</f>
        <v>0</v>
      </c>
      <c r="T452" s="394" t="str">
        <f>IF(Table_1[[#This Row],[SISÄLLÖN NIMI]]="","",IF(Table_1[[#This Row],[Toteutuminen]]="Ei osallistujia",0,IF(Table_1[[#This Row],[Toteutuminen]]="Peruttu",0,1)))</f>
        <v/>
      </c>
      <c r="U452" s="395"/>
      <c r="V452" s="385"/>
      <c r="W452" s="413">
        <f>Table_1[[#This Row],[Kävijämäärä a) lapset]]+Table_1[[#This Row],[Kävijämäärä b) aikuiset]]</f>
        <v>0</v>
      </c>
      <c r="X452" s="413">
        <f>IF(Table_1[[#This Row],[Kokonaiskävijämäärä]]&lt;1,0,Table_1[[#This Row],[Kävijämäärä a) lapset]]*Table_1[[#This Row],[Tapaamis-kerrat /osallistuja]])</f>
        <v>0</v>
      </c>
      <c r="Y452" s="413">
        <f>IF(Table_1[[#This Row],[Kokonaiskävijämäärä]]&lt;1,0,Table_1[[#This Row],[Kävijämäärä b) aikuiset]]*Table_1[[#This Row],[Tapaamis-kerrat /osallistuja]])</f>
        <v>0</v>
      </c>
      <c r="Z452" s="413">
        <f>IF(Table_1[[#This Row],[Kokonaiskävijämäärä]]&lt;1,0,Table_1[[#This Row],[Kokonaiskävijämäärä]]*Table_1[[#This Row],[Tapaamis-kerrat /osallistuja]])</f>
        <v>0</v>
      </c>
      <c r="AA452" s="390" t="s">
        <v>54</v>
      </c>
      <c r="AB452" s="396"/>
      <c r="AC452" s="397"/>
      <c r="AD452" s="398" t="s">
        <v>54</v>
      </c>
      <c r="AE452" s="399" t="s">
        <v>54</v>
      </c>
      <c r="AF452" s="400" t="s">
        <v>54</v>
      </c>
      <c r="AG452" s="400" t="s">
        <v>54</v>
      </c>
      <c r="AH452" s="401" t="s">
        <v>53</v>
      </c>
      <c r="AI452" s="402" t="s">
        <v>54</v>
      </c>
      <c r="AJ452" s="402" t="s">
        <v>54</v>
      </c>
      <c r="AK452" s="402" t="s">
        <v>54</v>
      </c>
      <c r="AL452" s="403" t="s">
        <v>54</v>
      </c>
      <c r="AM452" s="404" t="s">
        <v>54</v>
      </c>
    </row>
    <row r="453" spans="1:39" ht="15.75" customHeight="1" x14ac:dyDescent="0.3">
      <c r="A453" s="382"/>
      <c r="B453" s="383"/>
      <c r="C453" s="384" t="s">
        <v>40</v>
      </c>
      <c r="D453" s="385" t="str">
        <f>IF(Table_1[[#This Row],[SISÄLLÖN NIMI]]="","",1)</f>
        <v/>
      </c>
      <c r="E453" s="386"/>
      <c r="F453" s="386"/>
      <c r="G453" s="384" t="s">
        <v>54</v>
      </c>
      <c r="H453" s="387" t="s">
        <v>54</v>
      </c>
      <c r="I453" s="388" t="s">
        <v>54</v>
      </c>
      <c r="J453" s="389" t="s">
        <v>44</v>
      </c>
      <c r="K453" s="387" t="s">
        <v>54</v>
      </c>
      <c r="L453" s="390" t="s">
        <v>54</v>
      </c>
      <c r="M453" s="383"/>
      <c r="N453" s="391" t="s">
        <v>54</v>
      </c>
      <c r="O453" s="392"/>
      <c r="P453" s="383"/>
      <c r="Q453" s="383"/>
      <c r="R453" s="393"/>
      <c r="S453" s="417">
        <f>IF(Table_1[[#This Row],[Kesto (min) /tapaaminen]]&lt;1,0,(Table_1[[#This Row],[Sisältöjen määrä 
]]*Table_1[[#This Row],[Kesto (min) /tapaaminen]]*Table_1[[#This Row],[Tapaamis-kerrat /osallistuja]]))</f>
        <v>0</v>
      </c>
      <c r="T453" s="394" t="str">
        <f>IF(Table_1[[#This Row],[SISÄLLÖN NIMI]]="","",IF(Table_1[[#This Row],[Toteutuminen]]="Ei osallistujia",0,IF(Table_1[[#This Row],[Toteutuminen]]="Peruttu",0,1)))</f>
        <v/>
      </c>
      <c r="U453" s="395"/>
      <c r="V453" s="385"/>
      <c r="W453" s="413">
        <f>Table_1[[#This Row],[Kävijämäärä a) lapset]]+Table_1[[#This Row],[Kävijämäärä b) aikuiset]]</f>
        <v>0</v>
      </c>
      <c r="X453" s="413">
        <f>IF(Table_1[[#This Row],[Kokonaiskävijämäärä]]&lt;1,0,Table_1[[#This Row],[Kävijämäärä a) lapset]]*Table_1[[#This Row],[Tapaamis-kerrat /osallistuja]])</f>
        <v>0</v>
      </c>
      <c r="Y453" s="413">
        <f>IF(Table_1[[#This Row],[Kokonaiskävijämäärä]]&lt;1,0,Table_1[[#This Row],[Kävijämäärä b) aikuiset]]*Table_1[[#This Row],[Tapaamis-kerrat /osallistuja]])</f>
        <v>0</v>
      </c>
      <c r="Z453" s="413">
        <f>IF(Table_1[[#This Row],[Kokonaiskävijämäärä]]&lt;1,0,Table_1[[#This Row],[Kokonaiskävijämäärä]]*Table_1[[#This Row],[Tapaamis-kerrat /osallistuja]])</f>
        <v>0</v>
      </c>
      <c r="AA453" s="390" t="s">
        <v>54</v>
      </c>
      <c r="AB453" s="396"/>
      <c r="AC453" s="397"/>
      <c r="AD453" s="398" t="s">
        <v>54</v>
      </c>
      <c r="AE453" s="399" t="s">
        <v>54</v>
      </c>
      <c r="AF453" s="400" t="s">
        <v>54</v>
      </c>
      <c r="AG453" s="400" t="s">
        <v>54</v>
      </c>
      <c r="AH453" s="401" t="s">
        <v>53</v>
      </c>
      <c r="AI453" s="402" t="s">
        <v>54</v>
      </c>
      <c r="AJ453" s="402" t="s">
        <v>54</v>
      </c>
      <c r="AK453" s="402" t="s">
        <v>54</v>
      </c>
      <c r="AL453" s="403" t="s">
        <v>54</v>
      </c>
      <c r="AM453" s="404" t="s">
        <v>54</v>
      </c>
    </row>
    <row r="454" spans="1:39" ht="15.75" customHeight="1" x14ac:dyDescent="0.3">
      <c r="A454" s="382"/>
      <c r="B454" s="383"/>
      <c r="C454" s="384" t="s">
        <v>40</v>
      </c>
      <c r="D454" s="385" t="str">
        <f>IF(Table_1[[#This Row],[SISÄLLÖN NIMI]]="","",1)</f>
        <v/>
      </c>
      <c r="E454" s="386"/>
      <c r="F454" s="386"/>
      <c r="G454" s="384" t="s">
        <v>54</v>
      </c>
      <c r="H454" s="387" t="s">
        <v>54</v>
      </c>
      <c r="I454" s="388" t="s">
        <v>54</v>
      </c>
      <c r="J454" s="389" t="s">
        <v>44</v>
      </c>
      <c r="K454" s="387" t="s">
        <v>54</v>
      </c>
      <c r="L454" s="390" t="s">
        <v>54</v>
      </c>
      <c r="M454" s="383"/>
      <c r="N454" s="391" t="s">
        <v>54</v>
      </c>
      <c r="O454" s="392"/>
      <c r="P454" s="383"/>
      <c r="Q454" s="383"/>
      <c r="R454" s="393"/>
      <c r="S454" s="417">
        <f>IF(Table_1[[#This Row],[Kesto (min) /tapaaminen]]&lt;1,0,(Table_1[[#This Row],[Sisältöjen määrä 
]]*Table_1[[#This Row],[Kesto (min) /tapaaminen]]*Table_1[[#This Row],[Tapaamis-kerrat /osallistuja]]))</f>
        <v>0</v>
      </c>
      <c r="T454" s="394" t="str">
        <f>IF(Table_1[[#This Row],[SISÄLLÖN NIMI]]="","",IF(Table_1[[#This Row],[Toteutuminen]]="Ei osallistujia",0,IF(Table_1[[#This Row],[Toteutuminen]]="Peruttu",0,1)))</f>
        <v/>
      </c>
      <c r="U454" s="395"/>
      <c r="V454" s="385"/>
      <c r="W454" s="413">
        <f>Table_1[[#This Row],[Kävijämäärä a) lapset]]+Table_1[[#This Row],[Kävijämäärä b) aikuiset]]</f>
        <v>0</v>
      </c>
      <c r="X454" s="413">
        <f>IF(Table_1[[#This Row],[Kokonaiskävijämäärä]]&lt;1,0,Table_1[[#This Row],[Kävijämäärä a) lapset]]*Table_1[[#This Row],[Tapaamis-kerrat /osallistuja]])</f>
        <v>0</v>
      </c>
      <c r="Y454" s="413">
        <f>IF(Table_1[[#This Row],[Kokonaiskävijämäärä]]&lt;1,0,Table_1[[#This Row],[Kävijämäärä b) aikuiset]]*Table_1[[#This Row],[Tapaamis-kerrat /osallistuja]])</f>
        <v>0</v>
      </c>
      <c r="Z454" s="413">
        <f>IF(Table_1[[#This Row],[Kokonaiskävijämäärä]]&lt;1,0,Table_1[[#This Row],[Kokonaiskävijämäärä]]*Table_1[[#This Row],[Tapaamis-kerrat /osallistuja]])</f>
        <v>0</v>
      </c>
      <c r="AA454" s="390" t="s">
        <v>54</v>
      </c>
      <c r="AB454" s="396"/>
      <c r="AC454" s="397"/>
      <c r="AD454" s="398" t="s">
        <v>54</v>
      </c>
      <c r="AE454" s="399" t="s">
        <v>54</v>
      </c>
      <c r="AF454" s="400" t="s">
        <v>54</v>
      </c>
      <c r="AG454" s="400" t="s">
        <v>54</v>
      </c>
      <c r="AH454" s="401" t="s">
        <v>53</v>
      </c>
      <c r="AI454" s="402" t="s">
        <v>54</v>
      </c>
      <c r="AJ454" s="402" t="s">
        <v>54</v>
      </c>
      <c r="AK454" s="402" t="s">
        <v>54</v>
      </c>
      <c r="AL454" s="403" t="s">
        <v>54</v>
      </c>
      <c r="AM454" s="404" t="s">
        <v>54</v>
      </c>
    </row>
    <row r="455" spans="1:39" ht="15.75" customHeight="1" x14ac:dyDescent="0.3">
      <c r="A455" s="382"/>
      <c r="B455" s="383"/>
      <c r="C455" s="384" t="s">
        <v>40</v>
      </c>
      <c r="D455" s="385" t="str">
        <f>IF(Table_1[[#This Row],[SISÄLLÖN NIMI]]="","",1)</f>
        <v/>
      </c>
      <c r="E455" s="386"/>
      <c r="F455" s="386"/>
      <c r="G455" s="384" t="s">
        <v>54</v>
      </c>
      <c r="H455" s="387" t="s">
        <v>54</v>
      </c>
      <c r="I455" s="388" t="s">
        <v>54</v>
      </c>
      <c r="J455" s="389" t="s">
        <v>44</v>
      </c>
      <c r="K455" s="387" t="s">
        <v>54</v>
      </c>
      <c r="L455" s="390" t="s">
        <v>54</v>
      </c>
      <c r="M455" s="383"/>
      <c r="N455" s="391" t="s">
        <v>54</v>
      </c>
      <c r="O455" s="392"/>
      <c r="P455" s="383"/>
      <c r="Q455" s="383"/>
      <c r="R455" s="393"/>
      <c r="S455" s="417">
        <f>IF(Table_1[[#This Row],[Kesto (min) /tapaaminen]]&lt;1,0,(Table_1[[#This Row],[Sisältöjen määrä 
]]*Table_1[[#This Row],[Kesto (min) /tapaaminen]]*Table_1[[#This Row],[Tapaamis-kerrat /osallistuja]]))</f>
        <v>0</v>
      </c>
      <c r="T455" s="394" t="str">
        <f>IF(Table_1[[#This Row],[SISÄLLÖN NIMI]]="","",IF(Table_1[[#This Row],[Toteutuminen]]="Ei osallistujia",0,IF(Table_1[[#This Row],[Toteutuminen]]="Peruttu",0,1)))</f>
        <v/>
      </c>
      <c r="U455" s="395"/>
      <c r="V455" s="385"/>
      <c r="W455" s="413">
        <f>Table_1[[#This Row],[Kävijämäärä a) lapset]]+Table_1[[#This Row],[Kävijämäärä b) aikuiset]]</f>
        <v>0</v>
      </c>
      <c r="X455" s="413">
        <f>IF(Table_1[[#This Row],[Kokonaiskävijämäärä]]&lt;1,0,Table_1[[#This Row],[Kävijämäärä a) lapset]]*Table_1[[#This Row],[Tapaamis-kerrat /osallistuja]])</f>
        <v>0</v>
      </c>
      <c r="Y455" s="413">
        <f>IF(Table_1[[#This Row],[Kokonaiskävijämäärä]]&lt;1,0,Table_1[[#This Row],[Kävijämäärä b) aikuiset]]*Table_1[[#This Row],[Tapaamis-kerrat /osallistuja]])</f>
        <v>0</v>
      </c>
      <c r="Z455" s="413">
        <f>IF(Table_1[[#This Row],[Kokonaiskävijämäärä]]&lt;1,0,Table_1[[#This Row],[Kokonaiskävijämäärä]]*Table_1[[#This Row],[Tapaamis-kerrat /osallistuja]])</f>
        <v>0</v>
      </c>
      <c r="AA455" s="390" t="s">
        <v>54</v>
      </c>
      <c r="AB455" s="396"/>
      <c r="AC455" s="397"/>
      <c r="AD455" s="398" t="s">
        <v>54</v>
      </c>
      <c r="AE455" s="399" t="s">
        <v>54</v>
      </c>
      <c r="AF455" s="400" t="s">
        <v>54</v>
      </c>
      <c r="AG455" s="400" t="s">
        <v>54</v>
      </c>
      <c r="AH455" s="401" t="s">
        <v>53</v>
      </c>
      <c r="AI455" s="402" t="s">
        <v>54</v>
      </c>
      <c r="AJ455" s="402" t="s">
        <v>54</v>
      </c>
      <c r="AK455" s="402" t="s">
        <v>54</v>
      </c>
      <c r="AL455" s="403" t="s">
        <v>54</v>
      </c>
      <c r="AM455" s="404" t="s">
        <v>54</v>
      </c>
    </row>
    <row r="456" spans="1:39" ht="15.75" customHeight="1" x14ac:dyDescent="0.3">
      <c r="A456" s="382"/>
      <c r="B456" s="383"/>
      <c r="C456" s="384" t="s">
        <v>40</v>
      </c>
      <c r="D456" s="385" t="str">
        <f>IF(Table_1[[#This Row],[SISÄLLÖN NIMI]]="","",1)</f>
        <v/>
      </c>
      <c r="E456" s="386"/>
      <c r="F456" s="386"/>
      <c r="G456" s="384" t="s">
        <v>54</v>
      </c>
      <c r="H456" s="387" t="s">
        <v>54</v>
      </c>
      <c r="I456" s="388" t="s">
        <v>54</v>
      </c>
      <c r="J456" s="389" t="s">
        <v>44</v>
      </c>
      <c r="K456" s="387" t="s">
        <v>54</v>
      </c>
      <c r="L456" s="390" t="s">
        <v>54</v>
      </c>
      <c r="M456" s="383"/>
      <c r="N456" s="391" t="s">
        <v>54</v>
      </c>
      <c r="O456" s="392"/>
      <c r="P456" s="383"/>
      <c r="Q456" s="383"/>
      <c r="R456" s="393"/>
      <c r="S456" s="417">
        <f>IF(Table_1[[#This Row],[Kesto (min) /tapaaminen]]&lt;1,0,(Table_1[[#This Row],[Sisältöjen määrä 
]]*Table_1[[#This Row],[Kesto (min) /tapaaminen]]*Table_1[[#This Row],[Tapaamis-kerrat /osallistuja]]))</f>
        <v>0</v>
      </c>
      <c r="T456" s="394" t="str">
        <f>IF(Table_1[[#This Row],[SISÄLLÖN NIMI]]="","",IF(Table_1[[#This Row],[Toteutuminen]]="Ei osallistujia",0,IF(Table_1[[#This Row],[Toteutuminen]]="Peruttu",0,1)))</f>
        <v/>
      </c>
      <c r="U456" s="395"/>
      <c r="V456" s="385"/>
      <c r="W456" s="413">
        <f>Table_1[[#This Row],[Kävijämäärä a) lapset]]+Table_1[[#This Row],[Kävijämäärä b) aikuiset]]</f>
        <v>0</v>
      </c>
      <c r="X456" s="413">
        <f>IF(Table_1[[#This Row],[Kokonaiskävijämäärä]]&lt;1,0,Table_1[[#This Row],[Kävijämäärä a) lapset]]*Table_1[[#This Row],[Tapaamis-kerrat /osallistuja]])</f>
        <v>0</v>
      </c>
      <c r="Y456" s="413">
        <f>IF(Table_1[[#This Row],[Kokonaiskävijämäärä]]&lt;1,0,Table_1[[#This Row],[Kävijämäärä b) aikuiset]]*Table_1[[#This Row],[Tapaamis-kerrat /osallistuja]])</f>
        <v>0</v>
      </c>
      <c r="Z456" s="413">
        <f>IF(Table_1[[#This Row],[Kokonaiskävijämäärä]]&lt;1,0,Table_1[[#This Row],[Kokonaiskävijämäärä]]*Table_1[[#This Row],[Tapaamis-kerrat /osallistuja]])</f>
        <v>0</v>
      </c>
      <c r="AA456" s="390" t="s">
        <v>54</v>
      </c>
      <c r="AB456" s="396"/>
      <c r="AC456" s="397"/>
      <c r="AD456" s="398" t="s">
        <v>54</v>
      </c>
      <c r="AE456" s="399" t="s">
        <v>54</v>
      </c>
      <c r="AF456" s="400" t="s">
        <v>54</v>
      </c>
      <c r="AG456" s="400" t="s">
        <v>54</v>
      </c>
      <c r="AH456" s="401" t="s">
        <v>53</v>
      </c>
      <c r="AI456" s="402" t="s">
        <v>54</v>
      </c>
      <c r="AJ456" s="402" t="s">
        <v>54</v>
      </c>
      <c r="AK456" s="402" t="s">
        <v>54</v>
      </c>
      <c r="AL456" s="403" t="s">
        <v>54</v>
      </c>
      <c r="AM456" s="404" t="s">
        <v>54</v>
      </c>
    </row>
    <row r="457" spans="1:39" ht="15.75" customHeight="1" x14ac:dyDescent="0.3">
      <c r="A457" s="382"/>
      <c r="B457" s="383"/>
      <c r="C457" s="384" t="s">
        <v>40</v>
      </c>
      <c r="D457" s="385" t="str">
        <f>IF(Table_1[[#This Row],[SISÄLLÖN NIMI]]="","",1)</f>
        <v/>
      </c>
      <c r="E457" s="386"/>
      <c r="F457" s="386"/>
      <c r="G457" s="384" t="s">
        <v>54</v>
      </c>
      <c r="H457" s="387" t="s">
        <v>54</v>
      </c>
      <c r="I457" s="388" t="s">
        <v>54</v>
      </c>
      <c r="J457" s="389" t="s">
        <v>44</v>
      </c>
      <c r="K457" s="387" t="s">
        <v>54</v>
      </c>
      <c r="L457" s="390" t="s">
        <v>54</v>
      </c>
      <c r="M457" s="383"/>
      <c r="N457" s="391" t="s">
        <v>54</v>
      </c>
      <c r="O457" s="392"/>
      <c r="P457" s="383"/>
      <c r="Q457" s="383"/>
      <c r="R457" s="393"/>
      <c r="S457" s="417">
        <f>IF(Table_1[[#This Row],[Kesto (min) /tapaaminen]]&lt;1,0,(Table_1[[#This Row],[Sisältöjen määrä 
]]*Table_1[[#This Row],[Kesto (min) /tapaaminen]]*Table_1[[#This Row],[Tapaamis-kerrat /osallistuja]]))</f>
        <v>0</v>
      </c>
      <c r="T457" s="394" t="str">
        <f>IF(Table_1[[#This Row],[SISÄLLÖN NIMI]]="","",IF(Table_1[[#This Row],[Toteutuminen]]="Ei osallistujia",0,IF(Table_1[[#This Row],[Toteutuminen]]="Peruttu",0,1)))</f>
        <v/>
      </c>
      <c r="U457" s="395"/>
      <c r="V457" s="385"/>
      <c r="W457" s="413">
        <f>Table_1[[#This Row],[Kävijämäärä a) lapset]]+Table_1[[#This Row],[Kävijämäärä b) aikuiset]]</f>
        <v>0</v>
      </c>
      <c r="X457" s="413">
        <f>IF(Table_1[[#This Row],[Kokonaiskävijämäärä]]&lt;1,0,Table_1[[#This Row],[Kävijämäärä a) lapset]]*Table_1[[#This Row],[Tapaamis-kerrat /osallistuja]])</f>
        <v>0</v>
      </c>
      <c r="Y457" s="413">
        <f>IF(Table_1[[#This Row],[Kokonaiskävijämäärä]]&lt;1,0,Table_1[[#This Row],[Kävijämäärä b) aikuiset]]*Table_1[[#This Row],[Tapaamis-kerrat /osallistuja]])</f>
        <v>0</v>
      </c>
      <c r="Z457" s="413">
        <f>IF(Table_1[[#This Row],[Kokonaiskävijämäärä]]&lt;1,0,Table_1[[#This Row],[Kokonaiskävijämäärä]]*Table_1[[#This Row],[Tapaamis-kerrat /osallistuja]])</f>
        <v>0</v>
      </c>
      <c r="AA457" s="390" t="s">
        <v>54</v>
      </c>
      <c r="AB457" s="396"/>
      <c r="AC457" s="397"/>
      <c r="AD457" s="398" t="s">
        <v>54</v>
      </c>
      <c r="AE457" s="399" t="s">
        <v>54</v>
      </c>
      <c r="AF457" s="400" t="s">
        <v>54</v>
      </c>
      <c r="AG457" s="400" t="s">
        <v>54</v>
      </c>
      <c r="AH457" s="401" t="s">
        <v>53</v>
      </c>
      <c r="AI457" s="402" t="s">
        <v>54</v>
      </c>
      <c r="AJ457" s="402" t="s">
        <v>54</v>
      </c>
      <c r="AK457" s="402" t="s">
        <v>54</v>
      </c>
      <c r="AL457" s="403" t="s">
        <v>54</v>
      </c>
      <c r="AM457" s="404" t="s">
        <v>54</v>
      </c>
    </row>
    <row r="458" spans="1:39" ht="15.75" customHeight="1" x14ac:dyDescent="0.3">
      <c r="A458" s="382"/>
      <c r="B458" s="383"/>
      <c r="C458" s="384" t="s">
        <v>40</v>
      </c>
      <c r="D458" s="385" t="str">
        <f>IF(Table_1[[#This Row],[SISÄLLÖN NIMI]]="","",1)</f>
        <v/>
      </c>
      <c r="E458" s="386"/>
      <c r="F458" s="386"/>
      <c r="G458" s="384" t="s">
        <v>54</v>
      </c>
      <c r="H458" s="387" t="s">
        <v>54</v>
      </c>
      <c r="I458" s="388" t="s">
        <v>54</v>
      </c>
      <c r="J458" s="389" t="s">
        <v>44</v>
      </c>
      <c r="K458" s="387" t="s">
        <v>54</v>
      </c>
      <c r="L458" s="390" t="s">
        <v>54</v>
      </c>
      <c r="M458" s="383"/>
      <c r="N458" s="391" t="s">
        <v>54</v>
      </c>
      <c r="O458" s="392"/>
      <c r="P458" s="383"/>
      <c r="Q458" s="383"/>
      <c r="R458" s="393"/>
      <c r="S458" s="417">
        <f>IF(Table_1[[#This Row],[Kesto (min) /tapaaminen]]&lt;1,0,(Table_1[[#This Row],[Sisältöjen määrä 
]]*Table_1[[#This Row],[Kesto (min) /tapaaminen]]*Table_1[[#This Row],[Tapaamis-kerrat /osallistuja]]))</f>
        <v>0</v>
      </c>
      <c r="T458" s="394" t="str">
        <f>IF(Table_1[[#This Row],[SISÄLLÖN NIMI]]="","",IF(Table_1[[#This Row],[Toteutuminen]]="Ei osallistujia",0,IF(Table_1[[#This Row],[Toteutuminen]]="Peruttu",0,1)))</f>
        <v/>
      </c>
      <c r="U458" s="395"/>
      <c r="V458" s="385"/>
      <c r="W458" s="413">
        <f>Table_1[[#This Row],[Kävijämäärä a) lapset]]+Table_1[[#This Row],[Kävijämäärä b) aikuiset]]</f>
        <v>0</v>
      </c>
      <c r="X458" s="413">
        <f>IF(Table_1[[#This Row],[Kokonaiskävijämäärä]]&lt;1,0,Table_1[[#This Row],[Kävijämäärä a) lapset]]*Table_1[[#This Row],[Tapaamis-kerrat /osallistuja]])</f>
        <v>0</v>
      </c>
      <c r="Y458" s="413">
        <f>IF(Table_1[[#This Row],[Kokonaiskävijämäärä]]&lt;1,0,Table_1[[#This Row],[Kävijämäärä b) aikuiset]]*Table_1[[#This Row],[Tapaamis-kerrat /osallistuja]])</f>
        <v>0</v>
      </c>
      <c r="Z458" s="413">
        <f>IF(Table_1[[#This Row],[Kokonaiskävijämäärä]]&lt;1,0,Table_1[[#This Row],[Kokonaiskävijämäärä]]*Table_1[[#This Row],[Tapaamis-kerrat /osallistuja]])</f>
        <v>0</v>
      </c>
      <c r="AA458" s="390" t="s">
        <v>54</v>
      </c>
      <c r="AB458" s="396"/>
      <c r="AC458" s="397"/>
      <c r="AD458" s="398" t="s">
        <v>54</v>
      </c>
      <c r="AE458" s="399" t="s">
        <v>54</v>
      </c>
      <c r="AF458" s="400" t="s">
        <v>54</v>
      </c>
      <c r="AG458" s="400" t="s">
        <v>54</v>
      </c>
      <c r="AH458" s="401" t="s">
        <v>53</v>
      </c>
      <c r="AI458" s="402" t="s">
        <v>54</v>
      </c>
      <c r="AJ458" s="402" t="s">
        <v>54</v>
      </c>
      <c r="AK458" s="402" t="s">
        <v>54</v>
      </c>
      <c r="AL458" s="403" t="s">
        <v>54</v>
      </c>
      <c r="AM458" s="404" t="s">
        <v>54</v>
      </c>
    </row>
    <row r="459" spans="1:39" ht="15.75" customHeight="1" x14ac:dyDescent="0.3">
      <c r="A459" s="382"/>
      <c r="B459" s="383"/>
      <c r="C459" s="384" t="s">
        <v>40</v>
      </c>
      <c r="D459" s="385" t="str">
        <f>IF(Table_1[[#This Row],[SISÄLLÖN NIMI]]="","",1)</f>
        <v/>
      </c>
      <c r="E459" s="386"/>
      <c r="F459" s="386"/>
      <c r="G459" s="384" t="s">
        <v>54</v>
      </c>
      <c r="H459" s="387" t="s">
        <v>54</v>
      </c>
      <c r="I459" s="388" t="s">
        <v>54</v>
      </c>
      <c r="J459" s="389" t="s">
        <v>44</v>
      </c>
      <c r="K459" s="387" t="s">
        <v>54</v>
      </c>
      <c r="L459" s="390" t="s">
        <v>54</v>
      </c>
      <c r="M459" s="383"/>
      <c r="N459" s="391" t="s">
        <v>54</v>
      </c>
      <c r="O459" s="392"/>
      <c r="P459" s="383"/>
      <c r="Q459" s="383"/>
      <c r="R459" s="393"/>
      <c r="S459" s="417">
        <f>IF(Table_1[[#This Row],[Kesto (min) /tapaaminen]]&lt;1,0,(Table_1[[#This Row],[Sisältöjen määrä 
]]*Table_1[[#This Row],[Kesto (min) /tapaaminen]]*Table_1[[#This Row],[Tapaamis-kerrat /osallistuja]]))</f>
        <v>0</v>
      </c>
      <c r="T459" s="394" t="str">
        <f>IF(Table_1[[#This Row],[SISÄLLÖN NIMI]]="","",IF(Table_1[[#This Row],[Toteutuminen]]="Ei osallistujia",0,IF(Table_1[[#This Row],[Toteutuminen]]="Peruttu",0,1)))</f>
        <v/>
      </c>
      <c r="U459" s="395"/>
      <c r="V459" s="385"/>
      <c r="W459" s="413">
        <f>Table_1[[#This Row],[Kävijämäärä a) lapset]]+Table_1[[#This Row],[Kävijämäärä b) aikuiset]]</f>
        <v>0</v>
      </c>
      <c r="X459" s="413">
        <f>IF(Table_1[[#This Row],[Kokonaiskävijämäärä]]&lt;1,0,Table_1[[#This Row],[Kävijämäärä a) lapset]]*Table_1[[#This Row],[Tapaamis-kerrat /osallistuja]])</f>
        <v>0</v>
      </c>
      <c r="Y459" s="413">
        <f>IF(Table_1[[#This Row],[Kokonaiskävijämäärä]]&lt;1,0,Table_1[[#This Row],[Kävijämäärä b) aikuiset]]*Table_1[[#This Row],[Tapaamis-kerrat /osallistuja]])</f>
        <v>0</v>
      </c>
      <c r="Z459" s="413">
        <f>IF(Table_1[[#This Row],[Kokonaiskävijämäärä]]&lt;1,0,Table_1[[#This Row],[Kokonaiskävijämäärä]]*Table_1[[#This Row],[Tapaamis-kerrat /osallistuja]])</f>
        <v>0</v>
      </c>
      <c r="AA459" s="390" t="s">
        <v>54</v>
      </c>
      <c r="AB459" s="396"/>
      <c r="AC459" s="397"/>
      <c r="AD459" s="398" t="s">
        <v>54</v>
      </c>
      <c r="AE459" s="399" t="s">
        <v>54</v>
      </c>
      <c r="AF459" s="400" t="s">
        <v>54</v>
      </c>
      <c r="AG459" s="400" t="s">
        <v>54</v>
      </c>
      <c r="AH459" s="401" t="s">
        <v>53</v>
      </c>
      <c r="AI459" s="402" t="s">
        <v>54</v>
      </c>
      <c r="AJ459" s="402" t="s">
        <v>54</v>
      </c>
      <c r="AK459" s="402" t="s">
        <v>54</v>
      </c>
      <c r="AL459" s="403" t="s">
        <v>54</v>
      </c>
      <c r="AM459" s="404" t="s">
        <v>54</v>
      </c>
    </row>
    <row r="460" spans="1:39" ht="15.75" customHeight="1" x14ac:dyDescent="0.3">
      <c r="A460" s="382"/>
      <c r="B460" s="383"/>
      <c r="C460" s="384" t="s">
        <v>40</v>
      </c>
      <c r="D460" s="385" t="str">
        <f>IF(Table_1[[#This Row],[SISÄLLÖN NIMI]]="","",1)</f>
        <v/>
      </c>
      <c r="E460" s="386"/>
      <c r="F460" s="386"/>
      <c r="G460" s="384" t="s">
        <v>54</v>
      </c>
      <c r="H460" s="387" t="s">
        <v>54</v>
      </c>
      <c r="I460" s="388" t="s">
        <v>54</v>
      </c>
      <c r="J460" s="389" t="s">
        <v>44</v>
      </c>
      <c r="K460" s="387" t="s">
        <v>54</v>
      </c>
      <c r="L460" s="390" t="s">
        <v>54</v>
      </c>
      <c r="M460" s="383"/>
      <c r="N460" s="391" t="s">
        <v>54</v>
      </c>
      <c r="O460" s="392"/>
      <c r="P460" s="383"/>
      <c r="Q460" s="383"/>
      <c r="R460" s="393"/>
      <c r="S460" s="417">
        <f>IF(Table_1[[#This Row],[Kesto (min) /tapaaminen]]&lt;1,0,(Table_1[[#This Row],[Sisältöjen määrä 
]]*Table_1[[#This Row],[Kesto (min) /tapaaminen]]*Table_1[[#This Row],[Tapaamis-kerrat /osallistuja]]))</f>
        <v>0</v>
      </c>
      <c r="T460" s="394" t="str">
        <f>IF(Table_1[[#This Row],[SISÄLLÖN NIMI]]="","",IF(Table_1[[#This Row],[Toteutuminen]]="Ei osallistujia",0,IF(Table_1[[#This Row],[Toteutuminen]]="Peruttu",0,1)))</f>
        <v/>
      </c>
      <c r="U460" s="395"/>
      <c r="V460" s="385"/>
      <c r="W460" s="413">
        <f>Table_1[[#This Row],[Kävijämäärä a) lapset]]+Table_1[[#This Row],[Kävijämäärä b) aikuiset]]</f>
        <v>0</v>
      </c>
      <c r="X460" s="413">
        <f>IF(Table_1[[#This Row],[Kokonaiskävijämäärä]]&lt;1,0,Table_1[[#This Row],[Kävijämäärä a) lapset]]*Table_1[[#This Row],[Tapaamis-kerrat /osallistuja]])</f>
        <v>0</v>
      </c>
      <c r="Y460" s="413">
        <f>IF(Table_1[[#This Row],[Kokonaiskävijämäärä]]&lt;1,0,Table_1[[#This Row],[Kävijämäärä b) aikuiset]]*Table_1[[#This Row],[Tapaamis-kerrat /osallistuja]])</f>
        <v>0</v>
      </c>
      <c r="Z460" s="413">
        <f>IF(Table_1[[#This Row],[Kokonaiskävijämäärä]]&lt;1,0,Table_1[[#This Row],[Kokonaiskävijämäärä]]*Table_1[[#This Row],[Tapaamis-kerrat /osallistuja]])</f>
        <v>0</v>
      </c>
      <c r="AA460" s="390" t="s">
        <v>54</v>
      </c>
      <c r="AB460" s="396"/>
      <c r="AC460" s="397"/>
      <c r="AD460" s="398" t="s">
        <v>54</v>
      </c>
      <c r="AE460" s="399" t="s">
        <v>54</v>
      </c>
      <c r="AF460" s="400" t="s">
        <v>54</v>
      </c>
      <c r="AG460" s="400" t="s">
        <v>54</v>
      </c>
      <c r="AH460" s="401" t="s">
        <v>53</v>
      </c>
      <c r="AI460" s="402" t="s">
        <v>54</v>
      </c>
      <c r="AJ460" s="402" t="s">
        <v>54</v>
      </c>
      <c r="AK460" s="402" t="s">
        <v>54</v>
      </c>
      <c r="AL460" s="403" t="s">
        <v>54</v>
      </c>
      <c r="AM460" s="404" t="s">
        <v>54</v>
      </c>
    </row>
    <row r="461" spans="1:39" ht="15.75" customHeight="1" x14ac:dyDescent="0.3">
      <c r="A461" s="382"/>
      <c r="B461" s="383"/>
      <c r="C461" s="384" t="s">
        <v>40</v>
      </c>
      <c r="D461" s="385" t="str">
        <f>IF(Table_1[[#This Row],[SISÄLLÖN NIMI]]="","",1)</f>
        <v/>
      </c>
      <c r="E461" s="386"/>
      <c r="F461" s="386"/>
      <c r="G461" s="384" t="s">
        <v>54</v>
      </c>
      <c r="H461" s="387" t="s">
        <v>54</v>
      </c>
      <c r="I461" s="388" t="s">
        <v>54</v>
      </c>
      <c r="J461" s="389" t="s">
        <v>44</v>
      </c>
      <c r="K461" s="387" t="s">
        <v>54</v>
      </c>
      <c r="L461" s="390" t="s">
        <v>54</v>
      </c>
      <c r="M461" s="383"/>
      <c r="N461" s="391" t="s">
        <v>54</v>
      </c>
      <c r="O461" s="392"/>
      <c r="P461" s="383"/>
      <c r="Q461" s="383"/>
      <c r="R461" s="393"/>
      <c r="S461" s="417">
        <f>IF(Table_1[[#This Row],[Kesto (min) /tapaaminen]]&lt;1,0,(Table_1[[#This Row],[Sisältöjen määrä 
]]*Table_1[[#This Row],[Kesto (min) /tapaaminen]]*Table_1[[#This Row],[Tapaamis-kerrat /osallistuja]]))</f>
        <v>0</v>
      </c>
      <c r="T461" s="394" t="str">
        <f>IF(Table_1[[#This Row],[SISÄLLÖN NIMI]]="","",IF(Table_1[[#This Row],[Toteutuminen]]="Ei osallistujia",0,IF(Table_1[[#This Row],[Toteutuminen]]="Peruttu",0,1)))</f>
        <v/>
      </c>
      <c r="U461" s="395"/>
      <c r="V461" s="385"/>
      <c r="W461" s="413">
        <f>Table_1[[#This Row],[Kävijämäärä a) lapset]]+Table_1[[#This Row],[Kävijämäärä b) aikuiset]]</f>
        <v>0</v>
      </c>
      <c r="X461" s="413">
        <f>IF(Table_1[[#This Row],[Kokonaiskävijämäärä]]&lt;1,0,Table_1[[#This Row],[Kävijämäärä a) lapset]]*Table_1[[#This Row],[Tapaamis-kerrat /osallistuja]])</f>
        <v>0</v>
      </c>
      <c r="Y461" s="413">
        <f>IF(Table_1[[#This Row],[Kokonaiskävijämäärä]]&lt;1,0,Table_1[[#This Row],[Kävijämäärä b) aikuiset]]*Table_1[[#This Row],[Tapaamis-kerrat /osallistuja]])</f>
        <v>0</v>
      </c>
      <c r="Z461" s="413">
        <f>IF(Table_1[[#This Row],[Kokonaiskävijämäärä]]&lt;1,0,Table_1[[#This Row],[Kokonaiskävijämäärä]]*Table_1[[#This Row],[Tapaamis-kerrat /osallistuja]])</f>
        <v>0</v>
      </c>
      <c r="AA461" s="390" t="s">
        <v>54</v>
      </c>
      <c r="AB461" s="396"/>
      <c r="AC461" s="397"/>
      <c r="AD461" s="398" t="s">
        <v>54</v>
      </c>
      <c r="AE461" s="399" t="s">
        <v>54</v>
      </c>
      <c r="AF461" s="400" t="s">
        <v>54</v>
      </c>
      <c r="AG461" s="400" t="s">
        <v>54</v>
      </c>
      <c r="AH461" s="401" t="s">
        <v>53</v>
      </c>
      <c r="AI461" s="402" t="s">
        <v>54</v>
      </c>
      <c r="AJ461" s="402" t="s">
        <v>54</v>
      </c>
      <c r="AK461" s="402" t="s">
        <v>54</v>
      </c>
      <c r="AL461" s="403" t="s">
        <v>54</v>
      </c>
      <c r="AM461" s="404" t="s">
        <v>54</v>
      </c>
    </row>
    <row r="462" spans="1:39" ht="15.75" customHeight="1" x14ac:dyDescent="0.3">
      <c r="A462" s="382"/>
      <c r="B462" s="383"/>
      <c r="C462" s="384" t="s">
        <v>40</v>
      </c>
      <c r="D462" s="385" t="str">
        <f>IF(Table_1[[#This Row],[SISÄLLÖN NIMI]]="","",1)</f>
        <v/>
      </c>
      <c r="E462" s="386"/>
      <c r="F462" s="386"/>
      <c r="G462" s="384" t="s">
        <v>54</v>
      </c>
      <c r="H462" s="387" t="s">
        <v>54</v>
      </c>
      <c r="I462" s="388" t="s">
        <v>54</v>
      </c>
      <c r="J462" s="389" t="s">
        <v>44</v>
      </c>
      <c r="K462" s="387" t="s">
        <v>54</v>
      </c>
      <c r="L462" s="390" t="s">
        <v>54</v>
      </c>
      <c r="M462" s="383"/>
      <c r="N462" s="391" t="s">
        <v>54</v>
      </c>
      <c r="O462" s="392"/>
      <c r="P462" s="383"/>
      <c r="Q462" s="383"/>
      <c r="R462" s="393"/>
      <c r="S462" s="417">
        <f>IF(Table_1[[#This Row],[Kesto (min) /tapaaminen]]&lt;1,0,(Table_1[[#This Row],[Sisältöjen määrä 
]]*Table_1[[#This Row],[Kesto (min) /tapaaminen]]*Table_1[[#This Row],[Tapaamis-kerrat /osallistuja]]))</f>
        <v>0</v>
      </c>
      <c r="T462" s="394" t="str">
        <f>IF(Table_1[[#This Row],[SISÄLLÖN NIMI]]="","",IF(Table_1[[#This Row],[Toteutuminen]]="Ei osallistujia",0,IF(Table_1[[#This Row],[Toteutuminen]]="Peruttu",0,1)))</f>
        <v/>
      </c>
      <c r="U462" s="395"/>
      <c r="V462" s="385"/>
      <c r="W462" s="413">
        <f>Table_1[[#This Row],[Kävijämäärä a) lapset]]+Table_1[[#This Row],[Kävijämäärä b) aikuiset]]</f>
        <v>0</v>
      </c>
      <c r="X462" s="413">
        <f>IF(Table_1[[#This Row],[Kokonaiskävijämäärä]]&lt;1,0,Table_1[[#This Row],[Kävijämäärä a) lapset]]*Table_1[[#This Row],[Tapaamis-kerrat /osallistuja]])</f>
        <v>0</v>
      </c>
      <c r="Y462" s="413">
        <f>IF(Table_1[[#This Row],[Kokonaiskävijämäärä]]&lt;1,0,Table_1[[#This Row],[Kävijämäärä b) aikuiset]]*Table_1[[#This Row],[Tapaamis-kerrat /osallistuja]])</f>
        <v>0</v>
      </c>
      <c r="Z462" s="413">
        <f>IF(Table_1[[#This Row],[Kokonaiskävijämäärä]]&lt;1,0,Table_1[[#This Row],[Kokonaiskävijämäärä]]*Table_1[[#This Row],[Tapaamis-kerrat /osallistuja]])</f>
        <v>0</v>
      </c>
      <c r="AA462" s="390" t="s">
        <v>54</v>
      </c>
      <c r="AB462" s="396"/>
      <c r="AC462" s="397"/>
      <c r="AD462" s="398" t="s">
        <v>54</v>
      </c>
      <c r="AE462" s="399" t="s">
        <v>54</v>
      </c>
      <c r="AF462" s="400" t="s">
        <v>54</v>
      </c>
      <c r="AG462" s="400" t="s">
        <v>54</v>
      </c>
      <c r="AH462" s="401" t="s">
        <v>53</v>
      </c>
      <c r="AI462" s="402" t="s">
        <v>54</v>
      </c>
      <c r="AJ462" s="402" t="s">
        <v>54</v>
      </c>
      <c r="AK462" s="402" t="s">
        <v>54</v>
      </c>
      <c r="AL462" s="403" t="s">
        <v>54</v>
      </c>
      <c r="AM462" s="404" t="s">
        <v>54</v>
      </c>
    </row>
    <row r="463" spans="1:39" ht="15.75" customHeight="1" x14ac:dyDescent="0.3">
      <c r="A463" s="382"/>
      <c r="B463" s="383"/>
      <c r="C463" s="384" t="s">
        <v>40</v>
      </c>
      <c r="D463" s="385" t="str">
        <f>IF(Table_1[[#This Row],[SISÄLLÖN NIMI]]="","",1)</f>
        <v/>
      </c>
      <c r="E463" s="386"/>
      <c r="F463" s="386"/>
      <c r="G463" s="384" t="s">
        <v>54</v>
      </c>
      <c r="H463" s="387" t="s">
        <v>54</v>
      </c>
      <c r="I463" s="388" t="s">
        <v>54</v>
      </c>
      <c r="J463" s="389" t="s">
        <v>44</v>
      </c>
      <c r="K463" s="387" t="s">
        <v>54</v>
      </c>
      <c r="L463" s="390" t="s">
        <v>54</v>
      </c>
      <c r="M463" s="383"/>
      <c r="N463" s="391" t="s">
        <v>54</v>
      </c>
      <c r="O463" s="392"/>
      <c r="P463" s="383"/>
      <c r="Q463" s="383"/>
      <c r="R463" s="393"/>
      <c r="S463" s="417">
        <f>IF(Table_1[[#This Row],[Kesto (min) /tapaaminen]]&lt;1,0,(Table_1[[#This Row],[Sisältöjen määrä 
]]*Table_1[[#This Row],[Kesto (min) /tapaaminen]]*Table_1[[#This Row],[Tapaamis-kerrat /osallistuja]]))</f>
        <v>0</v>
      </c>
      <c r="T463" s="394" t="str">
        <f>IF(Table_1[[#This Row],[SISÄLLÖN NIMI]]="","",IF(Table_1[[#This Row],[Toteutuminen]]="Ei osallistujia",0,IF(Table_1[[#This Row],[Toteutuminen]]="Peruttu",0,1)))</f>
        <v/>
      </c>
      <c r="U463" s="395"/>
      <c r="V463" s="385"/>
      <c r="W463" s="413">
        <f>Table_1[[#This Row],[Kävijämäärä a) lapset]]+Table_1[[#This Row],[Kävijämäärä b) aikuiset]]</f>
        <v>0</v>
      </c>
      <c r="X463" s="413">
        <f>IF(Table_1[[#This Row],[Kokonaiskävijämäärä]]&lt;1,0,Table_1[[#This Row],[Kävijämäärä a) lapset]]*Table_1[[#This Row],[Tapaamis-kerrat /osallistuja]])</f>
        <v>0</v>
      </c>
      <c r="Y463" s="413">
        <f>IF(Table_1[[#This Row],[Kokonaiskävijämäärä]]&lt;1,0,Table_1[[#This Row],[Kävijämäärä b) aikuiset]]*Table_1[[#This Row],[Tapaamis-kerrat /osallistuja]])</f>
        <v>0</v>
      </c>
      <c r="Z463" s="413">
        <f>IF(Table_1[[#This Row],[Kokonaiskävijämäärä]]&lt;1,0,Table_1[[#This Row],[Kokonaiskävijämäärä]]*Table_1[[#This Row],[Tapaamis-kerrat /osallistuja]])</f>
        <v>0</v>
      </c>
      <c r="AA463" s="390" t="s">
        <v>54</v>
      </c>
      <c r="AB463" s="396"/>
      <c r="AC463" s="397"/>
      <c r="AD463" s="398" t="s">
        <v>54</v>
      </c>
      <c r="AE463" s="399" t="s">
        <v>54</v>
      </c>
      <c r="AF463" s="400" t="s">
        <v>54</v>
      </c>
      <c r="AG463" s="400" t="s">
        <v>54</v>
      </c>
      <c r="AH463" s="401" t="s">
        <v>53</v>
      </c>
      <c r="AI463" s="402" t="s">
        <v>54</v>
      </c>
      <c r="AJ463" s="402" t="s">
        <v>54</v>
      </c>
      <c r="AK463" s="402" t="s">
        <v>54</v>
      </c>
      <c r="AL463" s="403" t="s">
        <v>54</v>
      </c>
      <c r="AM463" s="404" t="s">
        <v>54</v>
      </c>
    </row>
    <row r="464" spans="1:39" ht="15.75" customHeight="1" x14ac:dyDescent="0.3">
      <c r="A464" s="382"/>
      <c r="B464" s="383"/>
      <c r="C464" s="384" t="s">
        <v>40</v>
      </c>
      <c r="D464" s="385" t="str">
        <f>IF(Table_1[[#This Row],[SISÄLLÖN NIMI]]="","",1)</f>
        <v/>
      </c>
      <c r="E464" s="386"/>
      <c r="F464" s="386"/>
      <c r="G464" s="384" t="s">
        <v>54</v>
      </c>
      <c r="H464" s="387" t="s">
        <v>54</v>
      </c>
      <c r="I464" s="388" t="s">
        <v>54</v>
      </c>
      <c r="J464" s="389" t="s">
        <v>44</v>
      </c>
      <c r="K464" s="387" t="s">
        <v>54</v>
      </c>
      <c r="L464" s="390" t="s">
        <v>54</v>
      </c>
      <c r="M464" s="383"/>
      <c r="N464" s="391" t="s">
        <v>54</v>
      </c>
      <c r="O464" s="392"/>
      <c r="P464" s="383"/>
      <c r="Q464" s="383"/>
      <c r="R464" s="393"/>
      <c r="S464" s="417">
        <f>IF(Table_1[[#This Row],[Kesto (min) /tapaaminen]]&lt;1,0,(Table_1[[#This Row],[Sisältöjen määrä 
]]*Table_1[[#This Row],[Kesto (min) /tapaaminen]]*Table_1[[#This Row],[Tapaamis-kerrat /osallistuja]]))</f>
        <v>0</v>
      </c>
      <c r="T464" s="394" t="str">
        <f>IF(Table_1[[#This Row],[SISÄLLÖN NIMI]]="","",IF(Table_1[[#This Row],[Toteutuminen]]="Ei osallistujia",0,IF(Table_1[[#This Row],[Toteutuminen]]="Peruttu",0,1)))</f>
        <v/>
      </c>
      <c r="U464" s="395"/>
      <c r="V464" s="385"/>
      <c r="W464" s="413">
        <f>Table_1[[#This Row],[Kävijämäärä a) lapset]]+Table_1[[#This Row],[Kävijämäärä b) aikuiset]]</f>
        <v>0</v>
      </c>
      <c r="X464" s="413">
        <f>IF(Table_1[[#This Row],[Kokonaiskävijämäärä]]&lt;1,0,Table_1[[#This Row],[Kävijämäärä a) lapset]]*Table_1[[#This Row],[Tapaamis-kerrat /osallistuja]])</f>
        <v>0</v>
      </c>
      <c r="Y464" s="413">
        <f>IF(Table_1[[#This Row],[Kokonaiskävijämäärä]]&lt;1,0,Table_1[[#This Row],[Kävijämäärä b) aikuiset]]*Table_1[[#This Row],[Tapaamis-kerrat /osallistuja]])</f>
        <v>0</v>
      </c>
      <c r="Z464" s="413">
        <f>IF(Table_1[[#This Row],[Kokonaiskävijämäärä]]&lt;1,0,Table_1[[#This Row],[Kokonaiskävijämäärä]]*Table_1[[#This Row],[Tapaamis-kerrat /osallistuja]])</f>
        <v>0</v>
      </c>
      <c r="AA464" s="390" t="s">
        <v>54</v>
      </c>
      <c r="AB464" s="396"/>
      <c r="AC464" s="397"/>
      <c r="AD464" s="398" t="s">
        <v>54</v>
      </c>
      <c r="AE464" s="399" t="s">
        <v>54</v>
      </c>
      <c r="AF464" s="400" t="s">
        <v>54</v>
      </c>
      <c r="AG464" s="400" t="s">
        <v>54</v>
      </c>
      <c r="AH464" s="401" t="s">
        <v>53</v>
      </c>
      <c r="AI464" s="402" t="s">
        <v>54</v>
      </c>
      <c r="AJ464" s="402" t="s">
        <v>54</v>
      </c>
      <c r="AK464" s="402" t="s">
        <v>54</v>
      </c>
      <c r="AL464" s="403" t="s">
        <v>54</v>
      </c>
      <c r="AM464" s="404" t="s">
        <v>54</v>
      </c>
    </row>
    <row r="465" spans="1:39" ht="15.75" customHeight="1" x14ac:dyDescent="0.3">
      <c r="A465" s="382"/>
      <c r="B465" s="383"/>
      <c r="C465" s="384" t="s">
        <v>40</v>
      </c>
      <c r="D465" s="385" t="str">
        <f>IF(Table_1[[#This Row],[SISÄLLÖN NIMI]]="","",1)</f>
        <v/>
      </c>
      <c r="E465" s="386"/>
      <c r="F465" s="386"/>
      <c r="G465" s="384" t="s">
        <v>54</v>
      </c>
      <c r="H465" s="387" t="s">
        <v>54</v>
      </c>
      <c r="I465" s="388" t="s">
        <v>54</v>
      </c>
      <c r="J465" s="389" t="s">
        <v>44</v>
      </c>
      <c r="K465" s="387" t="s">
        <v>54</v>
      </c>
      <c r="L465" s="390" t="s">
        <v>54</v>
      </c>
      <c r="M465" s="383"/>
      <c r="N465" s="391" t="s">
        <v>54</v>
      </c>
      <c r="O465" s="392"/>
      <c r="P465" s="383"/>
      <c r="Q465" s="383"/>
      <c r="R465" s="393"/>
      <c r="S465" s="417">
        <f>IF(Table_1[[#This Row],[Kesto (min) /tapaaminen]]&lt;1,0,(Table_1[[#This Row],[Sisältöjen määrä 
]]*Table_1[[#This Row],[Kesto (min) /tapaaminen]]*Table_1[[#This Row],[Tapaamis-kerrat /osallistuja]]))</f>
        <v>0</v>
      </c>
      <c r="T465" s="394" t="str">
        <f>IF(Table_1[[#This Row],[SISÄLLÖN NIMI]]="","",IF(Table_1[[#This Row],[Toteutuminen]]="Ei osallistujia",0,IF(Table_1[[#This Row],[Toteutuminen]]="Peruttu",0,1)))</f>
        <v/>
      </c>
      <c r="U465" s="395"/>
      <c r="V465" s="385"/>
      <c r="W465" s="413">
        <f>Table_1[[#This Row],[Kävijämäärä a) lapset]]+Table_1[[#This Row],[Kävijämäärä b) aikuiset]]</f>
        <v>0</v>
      </c>
      <c r="X465" s="413">
        <f>IF(Table_1[[#This Row],[Kokonaiskävijämäärä]]&lt;1,0,Table_1[[#This Row],[Kävijämäärä a) lapset]]*Table_1[[#This Row],[Tapaamis-kerrat /osallistuja]])</f>
        <v>0</v>
      </c>
      <c r="Y465" s="413">
        <f>IF(Table_1[[#This Row],[Kokonaiskävijämäärä]]&lt;1,0,Table_1[[#This Row],[Kävijämäärä b) aikuiset]]*Table_1[[#This Row],[Tapaamis-kerrat /osallistuja]])</f>
        <v>0</v>
      </c>
      <c r="Z465" s="413">
        <f>IF(Table_1[[#This Row],[Kokonaiskävijämäärä]]&lt;1,0,Table_1[[#This Row],[Kokonaiskävijämäärä]]*Table_1[[#This Row],[Tapaamis-kerrat /osallistuja]])</f>
        <v>0</v>
      </c>
      <c r="AA465" s="390" t="s">
        <v>54</v>
      </c>
      <c r="AB465" s="396"/>
      <c r="AC465" s="397"/>
      <c r="AD465" s="398" t="s">
        <v>54</v>
      </c>
      <c r="AE465" s="399" t="s">
        <v>54</v>
      </c>
      <c r="AF465" s="400" t="s">
        <v>54</v>
      </c>
      <c r="AG465" s="400" t="s">
        <v>54</v>
      </c>
      <c r="AH465" s="401" t="s">
        <v>53</v>
      </c>
      <c r="AI465" s="402" t="s">
        <v>54</v>
      </c>
      <c r="AJ465" s="402" t="s">
        <v>54</v>
      </c>
      <c r="AK465" s="402" t="s">
        <v>54</v>
      </c>
      <c r="AL465" s="403" t="s">
        <v>54</v>
      </c>
      <c r="AM465" s="404" t="s">
        <v>54</v>
      </c>
    </row>
    <row r="466" spans="1:39" ht="15.75" customHeight="1" x14ac:dyDescent="0.3">
      <c r="A466" s="382"/>
      <c r="B466" s="383"/>
      <c r="C466" s="384" t="s">
        <v>40</v>
      </c>
      <c r="D466" s="385" t="str">
        <f>IF(Table_1[[#This Row],[SISÄLLÖN NIMI]]="","",1)</f>
        <v/>
      </c>
      <c r="E466" s="386"/>
      <c r="F466" s="386"/>
      <c r="G466" s="384" t="s">
        <v>54</v>
      </c>
      <c r="H466" s="387" t="s">
        <v>54</v>
      </c>
      <c r="I466" s="388" t="s">
        <v>54</v>
      </c>
      <c r="J466" s="389" t="s">
        <v>44</v>
      </c>
      <c r="K466" s="387" t="s">
        <v>54</v>
      </c>
      <c r="L466" s="390" t="s">
        <v>54</v>
      </c>
      <c r="M466" s="383"/>
      <c r="N466" s="391" t="s">
        <v>54</v>
      </c>
      <c r="O466" s="392"/>
      <c r="P466" s="383"/>
      <c r="Q466" s="383"/>
      <c r="R466" s="393"/>
      <c r="S466" s="417">
        <f>IF(Table_1[[#This Row],[Kesto (min) /tapaaminen]]&lt;1,0,(Table_1[[#This Row],[Sisältöjen määrä 
]]*Table_1[[#This Row],[Kesto (min) /tapaaminen]]*Table_1[[#This Row],[Tapaamis-kerrat /osallistuja]]))</f>
        <v>0</v>
      </c>
      <c r="T466" s="394" t="str">
        <f>IF(Table_1[[#This Row],[SISÄLLÖN NIMI]]="","",IF(Table_1[[#This Row],[Toteutuminen]]="Ei osallistujia",0,IF(Table_1[[#This Row],[Toteutuminen]]="Peruttu",0,1)))</f>
        <v/>
      </c>
      <c r="U466" s="395"/>
      <c r="V466" s="385"/>
      <c r="W466" s="413">
        <f>Table_1[[#This Row],[Kävijämäärä a) lapset]]+Table_1[[#This Row],[Kävijämäärä b) aikuiset]]</f>
        <v>0</v>
      </c>
      <c r="X466" s="413">
        <f>IF(Table_1[[#This Row],[Kokonaiskävijämäärä]]&lt;1,0,Table_1[[#This Row],[Kävijämäärä a) lapset]]*Table_1[[#This Row],[Tapaamis-kerrat /osallistuja]])</f>
        <v>0</v>
      </c>
      <c r="Y466" s="413">
        <f>IF(Table_1[[#This Row],[Kokonaiskävijämäärä]]&lt;1,0,Table_1[[#This Row],[Kävijämäärä b) aikuiset]]*Table_1[[#This Row],[Tapaamis-kerrat /osallistuja]])</f>
        <v>0</v>
      </c>
      <c r="Z466" s="413">
        <f>IF(Table_1[[#This Row],[Kokonaiskävijämäärä]]&lt;1,0,Table_1[[#This Row],[Kokonaiskävijämäärä]]*Table_1[[#This Row],[Tapaamis-kerrat /osallistuja]])</f>
        <v>0</v>
      </c>
      <c r="AA466" s="390" t="s">
        <v>54</v>
      </c>
      <c r="AB466" s="396"/>
      <c r="AC466" s="397"/>
      <c r="AD466" s="398" t="s">
        <v>54</v>
      </c>
      <c r="AE466" s="399" t="s">
        <v>54</v>
      </c>
      <c r="AF466" s="400" t="s">
        <v>54</v>
      </c>
      <c r="AG466" s="400" t="s">
        <v>54</v>
      </c>
      <c r="AH466" s="401" t="s">
        <v>53</v>
      </c>
      <c r="AI466" s="402" t="s">
        <v>54</v>
      </c>
      <c r="AJ466" s="402" t="s">
        <v>54</v>
      </c>
      <c r="AK466" s="402" t="s">
        <v>54</v>
      </c>
      <c r="AL466" s="403" t="s">
        <v>54</v>
      </c>
      <c r="AM466" s="404" t="s">
        <v>54</v>
      </c>
    </row>
    <row r="467" spans="1:39" ht="15.75" customHeight="1" x14ac:dyDescent="0.3">
      <c r="A467" s="382"/>
      <c r="B467" s="383"/>
      <c r="C467" s="384" t="s">
        <v>40</v>
      </c>
      <c r="D467" s="385" t="str">
        <f>IF(Table_1[[#This Row],[SISÄLLÖN NIMI]]="","",1)</f>
        <v/>
      </c>
      <c r="E467" s="386"/>
      <c r="F467" s="386"/>
      <c r="G467" s="384" t="s">
        <v>54</v>
      </c>
      <c r="H467" s="387" t="s">
        <v>54</v>
      </c>
      <c r="I467" s="388" t="s">
        <v>54</v>
      </c>
      <c r="J467" s="389" t="s">
        <v>44</v>
      </c>
      <c r="K467" s="387" t="s">
        <v>54</v>
      </c>
      <c r="L467" s="390" t="s">
        <v>54</v>
      </c>
      <c r="M467" s="383"/>
      <c r="N467" s="391" t="s">
        <v>54</v>
      </c>
      <c r="O467" s="392"/>
      <c r="P467" s="383"/>
      <c r="Q467" s="383"/>
      <c r="R467" s="393"/>
      <c r="S467" s="417">
        <f>IF(Table_1[[#This Row],[Kesto (min) /tapaaminen]]&lt;1,0,(Table_1[[#This Row],[Sisältöjen määrä 
]]*Table_1[[#This Row],[Kesto (min) /tapaaminen]]*Table_1[[#This Row],[Tapaamis-kerrat /osallistuja]]))</f>
        <v>0</v>
      </c>
      <c r="T467" s="394" t="str">
        <f>IF(Table_1[[#This Row],[SISÄLLÖN NIMI]]="","",IF(Table_1[[#This Row],[Toteutuminen]]="Ei osallistujia",0,IF(Table_1[[#This Row],[Toteutuminen]]="Peruttu",0,1)))</f>
        <v/>
      </c>
      <c r="U467" s="395"/>
      <c r="V467" s="385"/>
      <c r="W467" s="413">
        <f>Table_1[[#This Row],[Kävijämäärä a) lapset]]+Table_1[[#This Row],[Kävijämäärä b) aikuiset]]</f>
        <v>0</v>
      </c>
      <c r="X467" s="413">
        <f>IF(Table_1[[#This Row],[Kokonaiskävijämäärä]]&lt;1,0,Table_1[[#This Row],[Kävijämäärä a) lapset]]*Table_1[[#This Row],[Tapaamis-kerrat /osallistuja]])</f>
        <v>0</v>
      </c>
      <c r="Y467" s="413">
        <f>IF(Table_1[[#This Row],[Kokonaiskävijämäärä]]&lt;1,0,Table_1[[#This Row],[Kävijämäärä b) aikuiset]]*Table_1[[#This Row],[Tapaamis-kerrat /osallistuja]])</f>
        <v>0</v>
      </c>
      <c r="Z467" s="413">
        <f>IF(Table_1[[#This Row],[Kokonaiskävijämäärä]]&lt;1,0,Table_1[[#This Row],[Kokonaiskävijämäärä]]*Table_1[[#This Row],[Tapaamis-kerrat /osallistuja]])</f>
        <v>0</v>
      </c>
      <c r="AA467" s="390" t="s">
        <v>54</v>
      </c>
      <c r="AB467" s="396"/>
      <c r="AC467" s="397"/>
      <c r="AD467" s="398" t="s">
        <v>54</v>
      </c>
      <c r="AE467" s="399" t="s">
        <v>54</v>
      </c>
      <c r="AF467" s="400" t="s">
        <v>54</v>
      </c>
      <c r="AG467" s="400" t="s">
        <v>54</v>
      </c>
      <c r="AH467" s="401" t="s">
        <v>53</v>
      </c>
      <c r="AI467" s="402" t="s">
        <v>54</v>
      </c>
      <c r="AJ467" s="402" t="s">
        <v>54</v>
      </c>
      <c r="AK467" s="402" t="s">
        <v>54</v>
      </c>
      <c r="AL467" s="403" t="s">
        <v>54</v>
      </c>
      <c r="AM467" s="404" t="s">
        <v>54</v>
      </c>
    </row>
    <row r="468" spans="1:39" ht="15.75" customHeight="1" x14ac:dyDescent="0.3">
      <c r="A468" s="382"/>
      <c r="B468" s="383"/>
      <c r="C468" s="384" t="s">
        <v>40</v>
      </c>
      <c r="D468" s="385" t="str">
        <f>IF(Table_1[[#This Row],[SISÄLLÖN NIMI]]="","",1)</f>
        <v/>
      </c>
      <c r="E468" s="386"/>
      <c r="F468" s="386"/>
      <c r="G468" s="384" t="s">
        <v>54</v>
      </c>
      <c r="H468" s="387" t="s">
        <v>54</v>
      </c>
      <c r="I468" s="388" t="s">
        <v>54</v>
      </c>
      <c r="J468" s="389" t="s">
        <v>44</v>
      </c>
      <c r="K468" s="387" t="s">
        <v>54</v>
      </c>
      <c r="L468" s="390" t="s">
        <v>54</v>
      </c>
      <c r="M468" s="383"/>
      <c r="N468" s="391" t="s">
        <v>54</v>
      </c>
      <c r="O468" s="392"/>
      <c r="P468" s="383"/>
      <c r="Q468" s="383"/>
      <c r="R468" s="393"/>
      <c r="S468" s="417">
        <f>IF(Table_1[[#This Row],[Kesto (min) /tapaaminen]]&lt;1,0,(Table_1[[#This Row],[Sisältöjen määrä 
]]*Table_1[[#This Row],[Kesto (min) /tapaaminen]]*Table_1[[#This Row],[Tapaamis-kerrat /osallistuja]]))</f>
        <v>0</v>
      </c>
      <c r="T468" s="394" t="str">
        <f>IF(Table_1[[#This Row],[SISÄLLÖN NIMI]]="","",IF(Table_1[[#This Row],[Toteutuminen]]="Ei osallistujia",0,IF(Table_1[[#This Row],[Toteutuminen]]="Peruttu",0,1)))</f>
        <v/>
      </c>
      <c r="U468" s="395"/>
      <c r="V468" s="385"/>
      <c r="W468" s="413">
        <f>Table_1[[#This Row],[Kävijämäärä a) lapset]]+Table_1[[#This Row],[Kävijämäärä b) aikuiset]]</f>
        <v>0</v>
      </c>
      <c r="X468" s="413">
        <f>IF(Table_1[[#This Row],[Kokonaiskävijämäärä]]&lt;1,0,Table_1[[#This Row],[Kävijämäärä a) lapset]]*Table_1[[#This Row],[Tapaamis-kerrat /osallistuja]])</f>
        <v>0</v>
      </c>
      <c r="Y468" s="413">
        <f>IF(Table_1[[#This Row],[Kokonaiskävijämäärä]]&lt;1,0,Table_1[[#This Row],[Kävijämäärä b) aikuiset]]*Table_1[[#This Row],[Tapaamis-kerrat /osallistuja]])</f>
        <v>0</v>
      </c>
      <c r="Z468" s="413">
        <f>IF(Table_1[[#This Row],[Kokonaiskävijämäärä]]&lt;1,0,Table_1[[#This Row],[Kokonaiskävijämäärä]]*Table_1[[#This Row],[Tapaamis-kerrat /osallistuja]])</f>
        <v>0</v>
      </c>
      <c r="AA468" s="390" t="s">
        <v>54</v>
      </c>
      <c r="AB468" s="396"/>
      <c r="AC468" s="397"/>
      <c r="AD468" s="398" t="s">
        <v>54</v>
      </c>
      <c r="AE468" s="399" t="s">
        <v>54</v>
      </c>
      <c r="AF468" s="400" t="s">
        <v>54</v>
      </c>
      <c r="AG468" s="400" t="s">
        <v>54</v>
      </c>
      <c r="AH468" s="401" t="s">
        <v>53</v>
      </c>
      <c r="AI468" s="402" t="s">
        <v>54</v>
      </c>
      <c r="AJ468" s="402" t="s">
        <v>54</v>
      </c>
      <c r="AK468" s="402" t="s">
        <v>54</v>
      </c>
      <c r="AL468" s="403" t="s">
        <v>54</v>
      </c>
      <c r="AM468" s="404" t="s">
        <v>54</v>
      </c>
    </row>
    <row r="469" spans="1:39" ht="15.75" customHeight="1" x14ac:dyDescent="0.3">
      <c r="A469" s="382"/>
      <c r="B469" s="383"/>
      <c r="C469" s="384" t="s">
        <v>40</v>
      </c>
      <c r="D469" s="385" t="str">
        <f>IF(Table_1[[#This Row],[SISÄLLÖN NIMI]]="","",1)</f>
        <v/>
      </c>
      <c r="E469" s="386"/>
      <c r="F469" s="386"/>
      <c r="G469" s="384" t="s">
        <v>54</v>
      </c>
      <c r="H469" s="387" t="s">
        <v>54</v>
      </c>
      <c r="I469" s="388" t="s">
        <v>54</v>
      </c>
      <c r="J469" s="389" t="s">
        <v>44</v>
      </c>
      <c r="K469" s="387" t="s">
        <v>54</v>
      </c>
      <c r="L469" s="390" t="s">
        <v>54</v>
      </c>
      <c r="M469" s="383"/>
      <c r="N469" s="391" t="s">
        <v>54</v>
      </c>
      <c r="O469" s="392"/>
      <c r="P469" s="383"/>
      <c r="Q469" s="383"/>
      <c r="R469" s="393"/>
      <c r="S469" s="417">
        <f>IF(Table_1[[#This Row],[Kesto (min) /tapaaminen]]&lt;1,0,(Table_1[[#This Row],[Sisältöjen määrä 
]]*Table_1[[#This Row],[Kesto (min) /tapaaminen]]*Table_1[[#This Row],[Tapaamis-kerrat /osallistuja]]))</f>
        <v>0</v>
      </c>
      <c r="T469" s="394" t="str">
        <f>IF(Table_1[[#This Row],[SISÄLLÖN NIMI]]="","",IF(Table_1[[#This Row],[Toteutuminen]]="Ei osallistujia",0,IF(Table_1[[#This Row],[Toteutuminen]]="Peruttu",0,1)))</f>
        <v/>
      </c>
      <c r="U469" s="395"/>
      <c r="V469" s="385"/>
      <c r="W469" s="413">
        <f>Table_1[[#This Row],[Kävijämäärä a) lapset]]+Table_1[[#This Row],[Kävijämäärä b) aikuiset]]</f>
        <v>0</v>
      </c>
      <c r="X469" s="413">
        <f>IF(Table_1[[#This Row],[Kokonaiskävijämäärä]]&lt;1,0,Table_1[[#This Row],[Kävijämäärä a) lapset]]*Table_1[[#This Row],[Tapaamis-kerrat /osallistuja]])</f>
        <v>0</v>
      </c>
      <c r="Y469" s="413">
        <f>IF(Table_1[[#This Row],[Kokonaiskävijämäärä]]&lt;1,0,Table_1[[#This Row],[Kävijämäärä b) aikuiset]]*Table_1[[#This Row],[Tapaamis-kerrat /osallistuja]])</f>
        <v>0</v>
      </c>
      <c r="Z469" s="413">
        <f>IF(Table_1[[#This Row],[Kokonaiskävijämäärä]]&lt;1,0,Table_1[[#This Row],[Kokonaiskävijämäärä]]*Table_1[[#This Row],[Tapaamis-kerrat /osallistuja]])</f>
        <v>0</v>
      </c>
      <c r="AA469" s="390" t="s">
        <v>54</v>
      </c>
      <c r="AB469" s="396"/>
      <c r="AC469" s="397"/>
      <c r="AD469" s="398" t="s">
        <v>54</v>
      </c>
      <c r="AE469" s="399" t="s">
        <v>54</v>
      </c>
      <c r="AF469" s="400" t="s">
        <v>54</v>
      </c>
      <c r="AG469" s="400" t="s">
        <v>54</v>
      </c>
      <c r="AH469" s="401" t="s">
        <v>53</v>
      </c>
      <c r="AI469" s="402" t="s">
        <v>54</v>
      </c>
      <c r="AJ469" s="402" t="s">
        <v>54</v>
      </c>
      <c r="AK469" s="402" t="s">
        <v>54</v>
      </c>
      <c r="AL469" s="403" t="s">
        <v>54</v>
      </c>
      <c r="AM469" s="404" t="s">
        <v>54</v>
      </c>
    </row>
    <row r="470" spans="1:39" ht="15.75" customHeight="1" x14ac:dyDescent="0.3">
      <c r="A470" s="382"/>
      <c r="B470" s="383"/>
      <c r="C470" s="384" t="s">
        <v>40</v>
      </c>
      <c r="D470" s="385" t="str">
        <f>IF(Table_1[[#This Row],[SISÄLLÖN NIMI]]="","",1)</f>
        <v/>
      </c>
      <c r="E470" s="386"/>
      <c r="F470" s="386"/>
      <c r="G470" s="384" t="s">
        <v>54</v>
      </c>
      <c r="H470" s="387" t="s">
        <v>54</v>
      </c>
      <c r="I470" s="388" t="s">
        <v>54</v>
      </c>
      <c r="J470" s="389" t="s">
        <v>44</v>
      </c>
      <c r="K470" s="387" t="s">
        <v>54</v>
      </c>
      <c r="L470" s="390" t="s">
        <v>54</v>
      </c>
      <c r="M470" s="383"/>
      <c r="N470" s="391" t="s">
        <v>54</v>
      </c>
      <c r="O470" s="392"/>
      <c r="P470" s="383"/>
      <c r="Q470" s="383"/>
      <c r="R470" s="393"/>
      <c r="S470" s="417">
        <f>IF(Table_1[[#This Row],[Kesto (min) /tapaaminen]]&lt;1,0,(Table_1[[#This Row],[Sisältöjen määrä 
]]*Table_1[[#This Row],[Kesto (min) /tapaaminen]]*Table_1[[#This Row],[Tapaamis-kerrat /osallistuja]]))</f>
        <v>0</v>
      </c>
      <c r="T470" s="394" t="str">
        <f>IF(Table_1[[#This Row],[SISÄLLÖN NIMI]]="","",IF(Table_1[[#This Row],[Toteutuminen]]="Ei osallistujia",0,IF(Table_1[[#This Row],[Toteutuminen]]="Peruttu",0,1)))</f>
        <v/>
      </c>
      <c r="U470" s="395"/>
      <c r="V470" s="385"/>
      <c r="W470" s="413">
        <f>Table_1[[#This Row],[Kävijämäärä a) lapset]]+Table_1[[#This Row],[Kävijämäärä b) aikuiset]]</f>
        <v>0</v>
      </c>
      <c r="X470" s="413">
        <f>IF(Table_1[[#This Row],[Kokonaiskävijämäärä]]&lt;1,0,Table_1[[#This Row],[Kävijämäärä a) lapset]]*Table_1[[#This Row],[Tapaamis-kerrat /osallistuja]])</f>
        <v>0</v>
      </c>
      <c r="Y470" s="413">
        <f>IF(Table_1[[#This Row],[Kokonaiskävijämäärä]]&lt;1,0,Table_1[[#This Row],[Kävijämäärä b) aikuiset]]*Table_1[[#This Row],[Tapaamis-kerrat /osallistuja]])</f>
        <v>0</v>
      </c>
      <c r="Z470" s="413">
        <f>IF(Table_1[[#This Row],[Kokonaiskävijämäärä]]&lt;1,0,Table_1[[#This Row],[Kokonaiskävijämäärä]]*Table_1[[#This Row],[Tapaamis-kerrat /osallistuja]])</f>
        <v>0</v>
      </c>
      <c r="AA470" s="390" t="s">
        <v>54</v>
      </c>
      <c r="AB470" s="396"/>
      <c r="AC470" s="397"/>
      <c r="AD470" s="398" t="s">
        <v>54</v>
      </c>
      <c r="AE470" s="399" t="s">
        <v>54</v>
      </c>
      <c r="AF470" s="400" t="s">
        <v>54</v>
      </c>
      <c r="AG470" s="400" t="s">
        <v>54</v>
      </c>
      <c r="AH470" s="401" t="s">
        <v>53</v>
      </c>
      <c r="AI470" s="402" t="s">
        <v>54</v>
      </c>
      <c r="AJ470" s="402" t="s">
        <v>54</v>
      </c>
      <c r="AK470" s="402" t="s">
        <v>54</v>
      </c>
      <c r="AL470" s="403" t="s">
        <v>54</v>
      </c>
      <c r="AM470" s="404" t="s">
        <v>54</v>
      </c>
    </row>
    <row r="471" spans="1:39" ht="15.75" customHeight="1" x14ac:dyDescent="0.3">
      <c r="A471" s="382"/>
      <c r="B471" s="383"/>
      <c r="C471" s="384" t="s">
        <v>40</v>
      </c>
      <c r="D471" s="385" t="str">
        <f>IF(Table_1[[#This Row],[SISÄLLÖN NIMI]]="","",1)</f>
        <v/>
      </c>
      <c r="E471" s="386"/>
      <c r="F471" s="386"/>
      <c r="G471" s="384" t="s">
        <v>54</v>
      </c>
      <c r="H471" s="387" t="s">
        <v>54</v>
      </c>
      <c r="I471" s="388" t="s">
        <v>54</v>
      </c>
      <c r="J471" s="389" t="s">
        <v>44</v>
      </c>
      <c r="K471" s="387" t="s">
        <v>54</v>
      </c>
      <c r="L471" s="390" t="s">
        <v>54</v>
      </c>
      <c r="M471" s="383"/>
      <c r="N471" s="391" t="s">
        <v>54</v>
      </c>
      <c r="O471" s="392"/>
      <c r="P471" s="383"/>
      <c r="Q471" s="383"/>
      <c r="R471" s="393"/>
      <c r="S471" s="417">
        <f>IF(Table_1[[#This Row],[Kesto (min) /tapaaminen]]&lt;1,0,(Table_1[[#This Row],[Sisältöjen määrä 
]]*Table_1[[#This Row],[Kesto (min) /tapaaminen]]*Table_1[[#This Row],[Tapaamis-kerrat /osallistuja]]))</f>
        <v>0</v>
      </c>
      <c r="T471" s="394" t="str">
        <f>IF(Table_1[[#This Row],[SISÄLLÖN NIMI]]="","",IF(Table_1[[#This Row],[Toteutuminen]]="Ei osallistujia",0,IF(Table_1[[#This Row],[Toteutuminen]]="Peruttu",0,1)))</f>
        <v/>
      </c>
      <c r="U471" s="395"/>
      <c r="V471" s="385"/>
      <c r="W471" s="413">
        <f>Table_1[[#This Row],[Kävijämäärä a) lapset]]+Table_1[[#This Row],[Kävijämäärä b) aikuiset]]</f>
        <v>0</v>
      </c>
      <c r="X471" s="413">
        <f>IF(Table_1[[#This Row],[Kokonaiskävijämäärä]]&lt;1,0,Table_1[[#This Row],[Kävijämäärä a) lapset]]*Table_1[[#This Row],[Tapaamis-kerrat /osallistuja]])</f>
        <v>0</v>
      </c>
      <c r="Y471" s="413">
        <f>IF(Table_1[[#This Row],[Kokonaiskävijämäärä]]&lt;1,0,Table_1[[#This Row],[Kävijämäärä b) aikuiset]]*Table_1[[#This Row],[Tapaamis-kerrat /osallistuja]])</f>
        <v>0</v>
      </c>
      <c r="Z471" s="413">
        <f>IF(Table_1[[#This Row],[Kokonaiskävijämäärä]]&lt;1,0,Table_1[[#This Row],[Kokonaiskävijämäärä]]*Table_1[[#This Row],[Tapaamis-kerrat /osallistuja]])</f>
        <v>0</v>
      </c>
      <c r="AA471" s="390" t="s">
        <v>54</v>
      </c>
      <c r="AB471" s="396"/>
      <c r="AC471" s="397"/>
      <c r="AD471" s="398" t="s">
        <v>54</v>
      </c>
      <c r="AE471" s="399" t="s">
        <v>54</v>
      </c>
      <c r="AF471" s="400" t="s">
        <v>54</v>
      </c>
      <c r="AG471" s="400" t="s">
        <v>54</v>
      </c>
      <c r="AH471" s="401" t="s">
        <v>53</v>
      </c>
      <c r="AI471" s="402" t="s">
        <v>54</v>
      </c>
      <c r="AJ471" s="402" t="s">
        <v>54</v>
      </c>
      <c r="AK471" s="402" t="s">
        <v>54</v>
      </c>
      <c r="AL471" s="403" t="s">
        <v>54</v>
      </c>
      <c r="AM471" s="404" t="s">
        <v>54</v>
      </c>
    </row>
    <row r="472" spans="1:39" ht="15.75" customHeight="1" x14ac:dyDescent="0.3">
      <c r="A472" s="382"/>
      <c r="B472" s="383"/>
      <c r="C472" s="384" t="s">
        <v>40</v>
      </c>
      <c r="D472" s="385" t="str">
        <f>IF(Table_1[[#This Row],[SISÄLLÖN NIMI]]="","",1)</f>
        <v/>
      </c>
      <c r="E472" s="386"/>
      <c r="F472" s="386"/>
      <c r="G472" s="384" t="s">
        <v>54</v>
      </c>
      <c r="H472" s="387" t="s">
        <v>54</v>
      </c>
      <c r="I472" s="388" t="s">
        <v>54</v>
      </c>
      <c r="J472" s="389" t="s">
        <v>44</v>
      </c>
      <c r="K472" s="387" t="s">
        <v>54</v>
      </c>
      <c r="L472" s="390" t="s">
        <v>54</v>
      </c>
      <c r="M472" s="383"/>
      <c r="N472" s="391" t="s">
        <v>54</v>
      </c>
      <c r="O472" s="392"/>
      <c r="P472" s="383"/>
      <c r="Q472" s="383"/>
      <c r="R472" s="393"/>
      <c r="S472" s="417">
        <f>IF(Table_1[[#This Row],[Kesto (min) /tapaaminen]]&lt;1,0,(Table_1[[#This Row],[Sisältöjen määrä 
]]*Table_1[[#This Row],[Kesto (min) /tapaaminen]]*Table_1[[#This Row],[Tapaamis-kerrat /osallistuja]]))</f>
        <v>0</v>
      </c>
      <c r="T472" s="394" t="str">
        <f>IF(Table_1[[#This Row],[SISÄLLÖN NIMI]]="","",IF(Table_1[[#This Row],[Toteutuminen]]="Ei osallistujia",0,IF(Table_1[[#This Row],[Toteutuminen]]="Peruttu",0,1)))</f>
        <v/>
      </c>
      <c r="U472" s="395"/>
      <c r="V472" s="385"/>
      <c r="W472" s="413">
        <f>Table_1[[#This Row],[Kävijämäärä a) lapset]]+Table_1[[#This Row],[Kävijämäärä b) aikuiset]]</f>
        <v>0</v>
      </c>
      <c r="X472" s="413">
        <f>IF(Table_1[[#This Row],[Kokonaiskävijämäärä]]&lt;1,0,Table_1[[#This Row],[Kävijämäärä a) lapset]]*Table_1[[#This Row],[Tapaamis-kerrat /osallistuja]])</f>
        <v>0</v>
      </c>
      <c r="Y472" s="413">
        <f>IF(Table_1[[#This Row],[Kokonaiskävijämäärä]]&lt;1,0,Table_1[[#This Row],[Kävijämäärä b) aikuiset]]*Table_1[[#This Row],[Tapaamis-kerrat /osallistuja]])</f>
        <v>0</v>
      </c>
      <c r="Z472" s="413">
        <f>IF(Table_1[[#This Row],[Kokonaiskävijämäärä]]&lt;1,0,Table_1[[#This Row],[Kokonaiskävijämäärä]]*Table_1[[#This Row],[Tapaamis-kerrat /osallistuja]])</f>
        <v>0</v>
      </c>
      <c r="AA472" s="390" t="s">
        <v>54</v>
      </c>
      <c r="AB472" s="396"/>
      <c r="AC472" s="397"/>
      <c r="AD472" s="398" t="s">
        <v>54</v>
      </c>
      <c r="AE472" s="399" t="s">
        <v>54</v>
      </c>
      <c r="AF472" s="400" t="s">
        <v>54</v>
      </c>
      <c r="AG472" s="400" t="s">
        <v>54</v>
      </c>
      <c r="AH472" s="401" t="s">
        <v>53</v>
      </c>
      <c r="AI472" s="402" t="s">
        <v>54</v>
      </c>
      <c r="AJ472" s="402" t="s">
        <v>54</v>
      </c>
      <c r="AK472" s="402" t="s">
        <v>54</v>
      </c>
      <c r="AL472" s="403" t="s">
        <v>54</v>
      </c>
      <c r="AM472" s="404" t="s">
        <v>54</v>
      </c>
    </row>
    <row r="473" spans="1:39" ht="15.75" customHeight="1" x14ac:dyDescent="0.3">
      <c r="A473" s="382"/>
      <c r="B473" s="383"/>
      <c r="C473" s="384" t="s">
        <v>40</v>
      </c>
      <c r="D473" s="385" t="str">
        <f>IF(Table_1[[#This Row],[SISÄLLÖN NIMI]]="","",1)</f>
        <v/>
      </c>
      <c r="E473" s="386"/>
      <c r="F473" s="386"/>
      <c r="G473" s="384" t="s">
        <v>54</v>
      </c>
      <c r="H473" s="387" t="s">
        <v>54</v>
      </c>
      <c r="I473" s="388" t="s">
        <v>54</v>
      </c>
      <c r="J473" s="389" t="s">
        <v>44</v>
      </c>
      <c r="K473" s="387" t="s">
        <v>54</v>
      </c>
      <c r="L473" s="390" t="s">
        <v>54</v>
      </c>
      <c r="M473" s="383"/>
      <c r="N473" s="391" t="s">
        <v>54</v>
      </c>
      <c r="O473" s="392"/>
      <c r="P473" s="383"/>
      <c r="Q473" s="383"/>
      <c r="R473" s="393"/>
      <c r="S473" s="417">
        <f>IF(Table_1[[#This Row],[Kesto (min) /tapaaminen]]&lt;1,0,(Table_1[[#This Row],[Sisältöjen määrä 
]]*Table_1[[#This Row],[Kesto (min) /tapaaminen]]*Table_1[[#This Row],[Tapaamis-kerrat /osallistuja]]))</f>
        <v>0</v>
      </c>
      <c r="T473" s="394" t="str">
        <f>IF(Table_1[[#This Row],[SISÄLLÖN NIMI]]="","",IF(Table_1[[#This Row],[Toteutuminen]]="Ei osallistujia",0,IF(Table_1[[#This Row],[Toteutuminen]]="Peruttu",0,1)))</f>
        <v/>
      </c>
      <c r="U473" s="395"/>
      <c r="V473" s="385"/>
      <c r="W473" s="413">
        <f>Table_1[[#This Row],[Kävijämäärä a) lapset]]+Table_1[[#This Row],[Kävijämäärä b) aikuiset]]</f>
        <v>0</v>
      </c>
      <c r="X473" s="413">
        <f>IF(Table_1[[#This Row],[Kokonaiskävijämäärä]]&lt;1,0,Table_1[[#This Row],[Kävijämäärä a) lapset]]*Table_1[[#This Row],[Tapaamis-kerrat /osallistuja]])</f>
        <v>0</v>
      </c>
      <c r="Y473" s="413">
        <f>IF(Table_1[[#This Row],[Kokonaiskävijämäärä]]&lt;1,0,Table_1[[#This Row],[Kävijämäärä b) aikuiset]]*Table_1[[#This Row],[Tapaamis-kerrat /osallistuja]])</f>
        <v>0</v>
      </c>
      <c r="Z473" s="413">
        <f>IF(Table_1[[#This Row],[Kokonaiskävijämäärä]]&lt;1,0,Table_1[[#This Row],[Kokonaiskävijämäärä]]*Table_1[[#This Row],[Tapaamis-kerrat /osallistuja]])</f>
        <v>0</v>
      </c>
      <c r="AA473" s="390" t="s">
        <v>54</v>
      </c>
      <c r="AB473" s="396"/>
      <c r="AC473" s="397"/>
      <c r="AD473" s="398" t="s">
        <v>54</v>
      </c>
      <c r="AE473" s="399" t="s">
        <v>54</v>
      </c>
      <c r="AF473" s="400" t="s">
        <v>54</v>
      </c>
      <c r="AG473" s="400" t="s">
        <v>54</v>
      </c>
      <c r="AH473" s="401" t="s">
        <v>53</v>
      </c>
      <c r="AI473" s="402" t="s">
        <v>54</v>
      </c>
      <c r="AJ473" s="402" t="s">
        <v>54</v>
      </c>
      <c r="AK473" s="402" t="s">
        <v>54</v>
      </c>
      <c r="AL473" s="403" t="s">
        <v>54</v>
      </c>
      <c r="AM473" s="404" t="s">
        <v>54</v>
      </c>
    </row>
    <row r="474" spans="1:39" ht="15.75" customHeight="1" x14ac:dyDescent="0.3">
      <c r="A474" s="382"/>
      <c r="B474" s="383"/>
      <c r="C474" s="384" t="s">
        <v>40</v>
      </c>
      <c r="D474" s="385" t="str">
        <f>IF(Table_1[[#This Row],[SISÄLLÖN NIMI]]="","",1)</f>
        <v/>
      </c>
      <c r="E474" s="386"/>
      <c r="F474" s="386"/>
      <c r="G474" s="384" t="s">
        <v>54</v>
      </c>
      <c r="H474" s="387" t="s">
        <v>54</v>
      </c>
      <c r="I474" s="388" t="s">
        <v>54</v>
      </c>
      <c r="J474" s="389" t="s">
        <v>44</v>
      </c>
      <c r="K474" s="387" t="s">
        <v>54</v>
      </c>
      <c r="L474" s="390" t="s">
        <v>54</v>
      </c>
      <c r="M474" s="383"/>
      <c r="N474" s="391" t="s">
        <v>54</v>
      </c>
      <c r="O474" s="392"/>
      <c r="P474" s="383"/>
      <c r="Q474" s="383"/>
      <c r="R474" s="393"/>
      <c r="S474" s="417">
        <f>IF(Table_1[[#This Row],[Kesto (min) /tapaaminen]]&lt;1,0,(Table_1[[#This Row],[Sisältöjen määrä 
]]*Table_1[[#This Row],[Kesto (min) /tapaaminen]]*Table_1[[#This Row],[Tapaamis-kerrat /osallistuja]]))</f>
        <v>0</v>
      </c>
      <c r="T474" s="394" t="str">
        <f>IF(Table_1[[#This Row],[SISÄLLÖN NIMI]]="","",IF(Table_1[[#This Row],[Toteutuminen]]="Ei osallistujia",0,IF(Table_1[[#This Row],[Toteutuminen]]="Peruttu",0,1)))</f>
        <v/>
      </c>
      <c r="U474" s="395"/>
      <c r="V474" s="385"/>
      <c r="W474" s="413">
        <f>Table_1[[#This Row],[Kävijämäärä a) lapset]]+Table_1[[#This Row],[Kävijämäärä b) aikuiset]]</f>
        <v>0</v>
      </c>
      <c r="X474" s="413">
        <f>IF(Table_1[[#This Row],[Kokonaiskävijämäärä]]&lt;1,0,Table_1[[#This Row],[Kävijämäärä a) lapset]]*Table_1[[#This Row],[Tapaamis-kerrat /osallistuja]])</f>
        <v>0</v>
      </c>
      <c r="Y474" s="413">
        <f>IF(Table_1[[#This Row],[Kokonaiskävijämäärä]]&lt;1,0,Table_1[[#This Row],[Kävijämäärä b) aikuiset]]*Table_1[[#This Row],[Tapaamis-kerrat /osallistuja]])</f>
        <v>0</v>
      </c>
      <c r="Z474" s="413">
        <f>IF(Table_1[[#This Row],[Kokonaiskävijämäärä]]&lt;1,0,Table_1[[#This Row],[Kokonaiskävijämäärä]]*Table_1[[#This Row],[Tapaamis-kerrat /osallistuja]])</f>
        <v>0</v>
      </c>
      <c r="AA474" s="390" t="s">
        <v>54</v>
      </c>
      <c r="AB474" s="396"/>
      <c r="AC474" s="397"/>
      <c r="AD474" s="398" t="s">
        <v>54</v>
      </c>
      <c r="AE474" s="399" t="s">
        <v>54</v>
      </c>
      <c r="AF474" s="400" t="s">
        <v>54</v>
      </c>
      <c r="AG474" s="400" t="s">
        <v>54</v>
      </c>
      <c r="AH474" s="401" t="s">
        <v>53</v>
      </c>
      <c r="AI474" s="402" t="s">
        <v>54</v>
      </c>
      <c r="AJ474" s="402" t="s">
        <v>54</v>
      </c>
      <c r="AK474" s="402" t="s">
        <v>54</v>
      </c>
      <c r="AL474" s="403" t="s">
        <v>54</v>
      </c>
      <c r="AM474" s="404" t="s">
        <v>54</v>
      </c>
    </row>
    <row r="475" spans="1:39" ht="15.75" customHeight="1" x14ac:dyDescent="0.3">
      <c r="A475" s="382"/>
      <c r="B475" s="383"/>
      <c r="C475" s="384" t="s">
        <v>40</v>
      </c>
      <c r="D475" s="385" t="str">
        <f>IF(Table_1[[#This Row],[SISÄLLÖN NIMI]]="","",1)</f>
        <v/>
      </c>
      <c r="E475" s="386"/>
      <c r="F475" s="386"/>
      <c r="G475" s="384" t="s">
        <v>54</v>
      </c>
      <c r="H475" s="387" t="s">
        <v>54</v>
      </c>
      <c r="I475" s="388" t="s">
        <v>54</v>
      </c>
      <c r="J475" s="389" t="s">
        <v>44</v>
      </c>
      <c r="K475" s="387" t="s">
        <v>54</v>
      </c>
      <c r="L475" s="390" t="s">
        <v>54</v>
      </c>
      <c r="M475" s="383"/>
      <c r="N475" s="391" t="s">
        <v>54</v>
      </c>
      <c r="O475" s="392"/>
      <c r="P475" s="383"/>
      <c r="Q475" s="383"/>
      <c r="R475" s="393"/>
      <c r="S475" s="417">
        <f>IF(Table_1[[#This Row],[Kesto (min) /tapaaminen]]&lt;1,0,(Table_1[[#This Row],[Sisältöjen määrä 
]]*Table_1[[#This Row],[Kesto (min) /tapaaminen]]*Table_1[[#This Row],[Tapaamis-kerrat /osallistuja]]))</f>
        <v>0</v>
      </c>
      <c r="T475" s="394" t="str">
        <f>IF(Table_1[[#This Row],[SISÄLLÖN NIMI]]="","",IF(Table_1[[#This Row],[Toteutuminen]]="Ei osallistujia",0,IF(Table_1[[#This Row],[Toteutuminen]]="Peruttu",0,1)))</f>
        <v/>
      </c>
      <c r="U475" s="395"/>
      <c r="V475" s="385"/>
      <c r="W475" s="413">
        <f>Table_1[[#This Row],[Kävijämäärä a) lapset]]+Table_1[[#This Row],[Kävijämäärä b) aikuiset]]</f>
        <v>0</v>
      </c>
      <c r="X475" s="413">
        <f>IF(Table_1[[#This Row],[Kokonaiskävijämäärä]]&lt;1,0,Table_1[[#This Row],[Kävijämäärä a) lapset]]*Table_1[[#This Row],[Tapaamis-kerrat /osallistuja]])</f>
        <v>0</v>
      </c>
      <c r="Y475" s="413">
        <f>IF(Table_1[[#This Row],[Kokonaiskävijämäärä]]&lt;1,0,Table_1[[#This Row],[Kävijämäärä b) aikuiset]]*Table_1[[#This Row],[Tapaamis-kerrat /osallistuja]])</f>
        <v>0</v>
      </c>
      <c r="Z475" s="413">
        <f>IF(Table_1[[#This Row],[Kokonaiskävijämäärä]]&lt;1,0,Table_1[[#This Row],[Kokonaiskävijämäärä]]*Table_1[[#This Row],[Tapaamis-kerrat /osallistuja]])</f>
        <v>0</v>
      </c>
      <c r="AA475" s="390" t="s">
        <v>54</v>
      </c>
      <c r="AB475" s="396"/>
      <c r="AC475" s="397"/>
      <c r="AD475" s="398" t="s">
        <v>54</v>
      </c>
      <c r="AE475" s="399" t="s">
        <v>54</v>
      </c>
      <c r="AF475" s="400" t="s">
        <v>54</v>
      </c>
      <c r="AG475" s="400" t="s">
        <v>54</v>
      </c>
      <c r="AH475" s="401" t="s">
        <v>53</v>
      </c>
      <c r="AI475" s="402" t="s">
        <v>54</v>
      </c>
      <c r="AJ475" s="402" t="s">
        <v>54</v>
      </c>
      <c r="AK475" s="402" t="s">
        <v>54</v>
      </c>
      <c r="AL475" s="403" t="s">
        <v>54</v>
      </c>
      <c r="AM475" s="404" t="s">
        <v>54</v>
      </c>
    </row>
    <row r="476" spans="1:39" ht="15.75" customHeight="1" x14ac:dyDescent="0.3">
      <c r="A476" s="382"/>
      <c r="B476" s="383"/>
      <c r="C476" s="384" t="s">
        <v>40</v>
      </c>
      <c r="D476" s="385" t="str">
        <f>IF(Table_1[[#This Row],[SISÄLLÖN NIMI]]="","",1)</f>
        <v/>
      </c>
      <c r="E476" s="386"/>
      <c r="F476" s="386"/>
      <c r="G476" s="384" t="s">
        <v>54</v>
      </c>
      <c r="H476" s="387" t="s">
        <v>54</v>
      </c>
      <c r="I476" s="388" t="s">
        <v>54</v>
      </c>
      <c r="J476" s="389" t="s">
        <v>44</v>
      </c>
      <c r="K476" s="387" t="s">
        <v>54</v>
      </c>
      <c r="L476" s="390" t="s">
        <v>54</v>
      </c>
      <c r="M476" s="383"/>
      <c r="N476" s="391" t="s">
        <v>54</v>
      </c>
      <c r="O476" s="392"/>
      <c r="P476" s="383"/>
      <c r="Q476" s="383"/>
      <c r="R476" s="393"/>
      <c r="S476" s="417">
        <f>IF(Table_1[[#This Row],[Kesto (min) /tapaaminen]]&lt;1,0,(Table_1[[#This Row],[Sisältöjen määrä 
]]*Table_1[[#This Row],[Kesto (min) /tapaaminen]]*Table_1[[#This Row],[Tapaamis-kerrat /osallistuja]]))</f>
        <v>0</v>
      </c>
      <c r="T476" s="394" t="str">
        <f>IF(Table_1[[#This Row],[SISÄLLÖN NIMI]]="","",IF(Table_1[[#This Row],[Toteutuminen]]="Ei osallistujia",0,IF(Table_1[[#This Row],[Toteutuminen]]="Peruttu",0,1)))</f>
        <v/>
      </c>
      <c r="U476" s="395"/>
      <c r="V476" s="385"/>
      <c r="W476" s="413">
        <f>Table_1[[#This Row],[Kävijämäärä a) lapset]]+Table_1[[#This Row],[Kävijämäärä b) aikuiset]]</f>
        <v>0</v>
      </c>
      <c r="X476" s="413">
        <f>IF(Table_1[[#This Row],[Kokonaiskävijämäärä]]&lt;1,0,Table_1[[#This Row],[Kävijämäärä a) lapset]]*Table_1[[#This Row],[Tapaamis-kerrat /osallistuja]])</f>
        <v>0</v>
      </c>
      <c r="Y476" s="413">
        <f>IF(Table_1[[#This Row],[Kokonaiskävijämäärä]]&lt;1,0,Table_1[[#This Row],[Kävijämäärä b) aikuiset]]*Table_1[[#This Row],[Tapaamis-kerrat /osallistuja]])</f>
        <v>0</v>
      </c>
      <c r="Z476" s="413">
        <f>IF(Table_1[[#This Row],[Kokonaiskävijämäärä]]&lt;1,0,Table_1[[#This Row],[Kokonaiskävijämäärä]]*Table_1[[#This Row],[Tapaamis-kerrat /osallistuja]])</f>
        <v>0</v>
      </c>
      <c r="AA476" s="390" t="s">
        <v>54</v>
      </c>
      <c r="AB476" s="396"/>
      <c r="AC476" s="397"/>
      <c r="AD476" s="398" t="s">
        <v>54</v>
      </c>
      <c r="AE476" s="399" t="s">
        <v>54</v>
      </c>
      <c r="AF476" s="400" t="s">
        <v>54</v>
      </c>
      <c r="AG476" s="400" t="s">
        <v>54</v>
      </c>
      <c r="AH476" s="401" t="s">
        <v>53</v>
      </c>
      <c r="AI476" s="402" t="s">
        <v>54</v>
      </c>
      <c r="AJ476" s="402" t="s">
        <v>54</v>
      </c>
      <c r="AK476" s="402" t="s">
        <v>54</v>
      </c>
      <c r="AL476" s="403" t="s">
        <v>54</v>
      </c>
      <c r="AM476" s="404" t="s">
        <v>54</v>
      </c>
    </row>
    <row r="477" spans="1:39" ht="15.75" customHeight="1" x14ac:dyDescent="0.3">
      <c r="A477" s="382"/>
      <c r="B477" s="383"/>
      <c r="C477" s="384" t="s">
        <v>40</v>
      </c>
      <c r="D477" s="385" t="str">
        <f>IF(Table_1[[#This Row],[SISÄLLÖN NIMI]]="","",1)</f>
        <v/>
      </c>
      <c r="E477" s="386"/>
      <c r="F477" s="386"/>
      <c r="G477" s="384" t="s">
        <v>54</v>
      </c>
      <c r="H477" s="387" t="s">
        <v>54</v>
      </c>
      <c r="I477" s="388" t="s">
        <v>54</v>
      </c>
      <c r="J477" s="389" t="s">
        <v>44</v>
      </c>
      <c r="K477" s="387" t="s">
        <v>54</v>
      </c>
      <c r="L477" s="390" t="s">
        <v>54</v>
      </c>
      <c r="M477" s="383"/>
      <c r="N477" s="391" t="s">
        <v>54</v>
      </c>
      <c r="O477" s="392"/>
      <c r="P477" s="383"/>
      <c r="Q477" s="383"/>
      <c r="R477" s="393"/>
      <c r="S477" s="417">
        <f>IF(Table_1[[#This Row],[Kesto (min) /tapaaminen]]&lt;1,0,(Table_1[[#This Row],[Sisältöjen määrä 
]]*Table_1[[#This Row],[Kesto (min) /tapaaminen]]*Table_1[[#This Row],[Tapaamis-kerrat /osallistuja]]))</f>
        <v>0</v>
      </c>
      <c r="T477" s="394" t="str">
        <f>IF(Table_1[[#This Row],[SISÄLLÖN NIMI]]="","",IF(Table_1[[#This Row],[Toteutuminen]]="Ei osallistujia",0,IF(Table_1[[#This Row],[Toteutuminen]]="Peruttu",0,1)))</f>
        <v/>
      </c>
      <c r="U477" s="395"/>
      <c r="V477" s="385"/>
      <c r="W477" s="413">
        <f>Table_1[[#This Row],[Kävijämäärä a) lapset]]+Table_1[[#This Row],[Kävijämäärä b) aikuiset]]</f>
        <v>0</v>
      </c>
      <c r="X477" s="413">
        <f>IF(Table_1[[#This Row],[Kokonaiskävijämäärä]]&lt;1,0,Table_1[[#This Row],[Kävijämäärä a) lapset]]*Table_1[[#This Row],[Tapaamis-kerrat /osallistuja]])</f>
        <v>0</v>
      </c>
      <c r="Y477" s="413">
        <f>IF(Table_1[[#This Row],[Kokonaiskävijämäärä]]&lt;1,0,Table_1[[#This Row],[Kävijämäärä b) aikuiset]]*Table_1[[#This Row],[Tapaamis-kerrat /osallistuja]])</f>
        <v>0</v>
      </c>
      <c r="Z477" s="413">
        <f>IF(Table_1[[#This Row],[Kokonaiskävijämäärä]]&lt;1,0,Table_1[[#This Row],[Kokonaiskävijämäärä]]*Table_1[[#This Row],[Tapaamis-kerrat /osallistuja]])</f>
        <v>0</v>
      </c>
      <c r="AA477" s="390" t="s">
        <v>54</v>
      </c>
      <c r="AB477" s="396"/>
      <c r="AC477" s="397"/>
      <c r="AD477" s="398" t="s">
        <v>54</v>
      </c>
      <c r="AE477" s="399" t="s">
        <v>54</v>
      </c>
      <c r="AF477" s="400" t="s">
        <v>54</v>
      </c>
      <c r="AG477" s="400" t="s">
        <v>54</v>
      </c>
      <c r="AH477" s="401" t="s">
        <v>53</v>
      </c>
      <c r="AI477" s="402" t="s">
        <v>54</v>
      </c>
      <c r="AJ477" s="402" t="s">
        <v>54</v>
      </c>
      <c r="AK477" s="402" t="s">
        <v>54</v>
      </c>
      <c r="AL477" s="403" t="s">
        <v>54</v>
      </c>
      <c r="AM477" s="404" t="s">
        <v>54</v>
      </c>
    </row>
    <row r="478" spans="1:39" ht="15.75" customHeight="1" x14ac:dyDescent="0.3">
      <c r="A478" s="382"/>
      <c r="B478" s="383"/>
      <c r="C478" s="384" t="s">
        <v>40</v>
      </c>
      <c r="D478" s="385" t="str">
        <f>IF(Table_1[[#This Row],[SISÄLLÖN NIMI]]="","",1)</f>
        <v/>
      </c>
      <c r="E478" s="386"/>
      <c r="F478" s="386"/>
      <c r="G478" s="384" t="s">
        <v>54</v>
      </c>
      <c r="H478" s="387" t="s">
        <v>54</v>
      </c>
      <c r="I478" s="388" t="s">
        <v>54</v>
      </c>
      <c r="J478" s="389" t="s">
        <v>44</v>
      </c>
      <c r="K478" s="387" t="s">
        <v>54</v>
      </c>
      <c r="L478" s="390" t="s">
        <v>54</v>
      </c>
      <c r="M478" s="383"/>
      <c r="N478" s="391" t="s">
        <v>54</v>
      </c>
      <c r="O478" s="392"/>
      <c r="P478" s="383"/>
      <c r="Q478" s="383"/>
      <c r="R478" s="393"/>
      <c r="S478" s="417">
        <f>IF(Table_1[[#This Row],[Kesto (min) /tapaaminen]]&lt;1,0,(Table_1[[#This Row],[Sisältöjen määrä 
]]*Table_1[[#This Row],[Kesto (min) /tapaaminen]]*Table_1[[#This Row],[Tapaamis-kerrat /osallistuja]]))</f>
        <v>0</v>
      </c>
      <c r="T478" s="394" t="str">
        <f>IF(Table_1[[#This Row],[SISÄLLÖN NIMI]]="","",IF(Table_1[[#This Row],[Toteutuminen]]="Ei osallistujia",0,IF(Table_1[[#This Row],[Toteutuminen]]="Peruttu",0,1)))</f>
        <v/>
      </c>
      <c r="U478" s="395"/>
      <c r="V478" s="385"/>
      <c r="W478" s="413">
        <f>Table_1[[#This Row],[Kävijämäärä a) lapset]]+Table_1[[#This Row],[Kävijämäärä b) aikuiset]]</f>
        <v>0</v>
      </c>
      <c r="X478" s="413">
        <f>IF(Table_1[[#This Row],[Kokonaiskävijämäärä]]&lt;1,0,Table_1[[#This Row],[Kävijämäärä a) lapset]]*Table_1[[#This Row],[Tapaamis-kerrat /osallistuja]])</f>
        <v>0</v>
      </c>
      <c r="Y478" s="413">
        <f>IF(Table_1[[#This Row],[Kokonaiskävijämäärä]]&lt;1,0,Table_1[[#This Row],[Kävijämäärä b) aikuiset]]*Table_1[[#This Row],[Tapaamis-kerrat /osallistuja]])</f>
        <v>0</v>
      </c>
      <c r="Z478" s="413">
        <f>IF(Table_1[[#This Row],[Kokonaiskävijämäärä]]&lt;1,0,Table_1[[#This Row],[Kokonaiskävijämäärä]]*Table_1[[#This Row],[Tapaamis-kerrat /osallistuja]])</f>
        <v>0</v>
      </c>
      <c r="AA478" s="390" t="s">
        <v>54</v>
      </c>
      <c r="AB478" s="396"/>
      <c r="AC478" s="397"/>
      <c r="AD478" s="398" t="s">
        <v>54</v>
      </c>
      <c r="AE478" s="399" t="s">
        <v>54</v>
      </c>
      <c r="AF478" s="400" t="s">
        <v>54</v>
      </c>
      <c r="AG478" s="400" t="s">
        <v>54</v>
      </c>
      <c r="AH478" s="401" t="s">
        <v>53</v>
      </c>
      <c r="AI478" s="402" t="s">
        <v>54</v>
      </c>
      <c r="AJ478" s="402" t="s">
        <v>54</v>
      </c>
      <c r="AK478" s="402" t="s">
        <v>54</v>
      </c>
      <c r="AL478" s="403" t="s">
        <v>54</v>
      </c>
      <c r="AM478" s="404" t="s">
        <v>54</v>
      </c>
    </row>
    <row r="479" spans="1:39" ht="15.75" customHeight="1" x14ac:dyDescent="0.3">
      <c r="A479" s="382"/>
      <c r="B479" s="383"/>
      <c r="C479" s="384" t="s">
        <v>40</v>
      </c>
      <c r="D479" s="385" t="str">
        <f>IF(Table_1[[#This Row],[SISÄLLÖN NIMI]]="","",1)</f>
        <v/>
      </c>
      <c r="E479" s="386"/>
      <c r="F479" s="386"/>
      <c r="G479" s="384" t="s">
        <v>54</v>
      </c>
      <c r="H479" s="387" t="s">
        <v>54</v>
      </c>
      <c r="I479" s="388" t="s">
        <v>54</v>
      </c>
      <c r="J479" s="389" t="s">
        <v>44</v>
      </c>
      <c r="K479" s="387" t="s">
        <v>54</v>
      </c>
      <c r="L479" s="390" t="s">
        <v>54</v>
      </c>
      <c r="M479" s="383"/>
      <c r="N479" s="391" t="s">
        <v>54</v>
      </c>
      <c r="O479" s="392"/>
      <c r="P479" s="383"/>
      <c r="Q479" s="383"/>
      <c r="R479" s="393"/>
      <c r="S479" s="417">
        <f>IF(Table_1[[#This Row],[Kesto (min) /tapaaminen]]&lt;1,0,(Table_1[[#This Row],[Sisältöjen määrä 
]]*Table_1[[#This Row],[Kesto (min) /tapaaminen]]*Table_1[[#This Row],[Tapaamis-kerrat /osallistuja]]))</f>
        <v>0</v>
      </c>
      <c r="T479" s="394" t="str">
        <f>IF(Table_1[[#This Row],[SISÄLLÖN NIMI]]="","",IF(Table_1[[#This Row],[Toteutuminen]]="Ei osallistujia",0,IF(Table_1[[#This Row],[Toteutuminen]]="Peruttu",0,1)))</f>
        <v/>
      </c>
      <c r="U479" s="395"/>
      <c r="V479" s="385"/>
      <c r="W479" s="413">
        <f>Table_1[[#This Row],[Kävijämäärä a) lapset]]+Table_1[[#This Row],[Kävijämäärä b) aikuiset]]</f>
        <v>0</v>
      </c>
      <c r="X479" s="413">
        <f>IF(Table_1[[#This Row],[Kokonaiskävijämäärä]]&lt;1,0,Table_1[[#This Row],[Kävijämäärä a) lapset]]*Table_1[[#This Row],[Tapaamis-kerrat /osallistuja]])</f>
        <v>0</v>
      </c>
      <c r="Y479" s="413">
        <f>IF(Table_1[[#This Row],[Kokonaiskävijämäärä]]&lt;1,0,Table_1[[#This Row],[Kävijämäärä b) aikuiset]]*Table_1[[#This Row],[Tapaamis-kerrat /osallistuja]])</f>
        <v>0</v>
      </c>
      <c r="Z479" s="413">
        <f>IF(Table_1[[#This Row],[Kokonaiskävijämäärä]]&lt;1,0,Table_1[[#This Row],[Kokonaiskävijämäärä]]*Table_1[[#This Row],[Tapaamis-kerrat /osallistuja]])</f>
        <v>0</v>
      </c>
      <c r="AA479" s="390" t="s">
        <v>54</v>
      </c>
      <c r="AB479" s="396"/>
      <c r="AC479" s="397"/>
      <c r="AD479" s="398" t="s">
        <v>54</v>
      </c>
      <c r="AE479" s="399" t="s">
        <v>54</v>
      </c>
      <c r="AF479" s="400" t="s">
        <v>54</v>
      </c>
      <c r="AG479" s="400" t="s">
        <v>54</v>
      </c>
      <c r="AH479" s="401" t="s">
        <v>53</v>
      </c>
      <c r="AI479" s="402" t="s">
        <v>54</v>
      </c>
      <c r="AJ479" s="402" t="s">
        <v>54</v>
      </c>
      <c r="AK479" s="402" t="s">
        <v>54</v>
      </c>
      <c r="AL479" s="403" t="s">
        <v>54</v>
      </c>
      <c r="AM479" s="404" t="s">
        <v>54</v>
      </c>
    </row>
    <row r="480" spans="1:39" ht="15.75" customHeight="1" x14ac:dyDescent="0.3">
      <c r="A480" s="382"/>
      <c r="B480" s="383"/>
      <c r="C480" s="384" t="s">
        <v>40</v>
      </c>
      <c r="D480" s="385" t="str">
        <f>IF(Table_1[[#This Row],[SISÄLLÖN NIMI]]="","",1)</f>
        <v/>
      </c>
      <c r="E480" s="386"/>
      <c r="F480" s="386"/>
      <c r="G480" s="384" t="s">
        <v>54</v>
      </c>
      <c r="H480" s="387" t="s">
        <v>54</v>
      </c>
      <c r="I480" s="388" t="s">
        <v>54</v>
      </c>
      <c r="J480" s="389" t="s">
        <v>44</v>
      </c>
      <c r="K480" s="387" t="s">
        <v>54</v>
      </c>
      <c r="L480" s="390" t="s">
        <v>54</v>
      </c>
      <c r="M480" s="383"/>
      <c r="N480" s="391" t="s">
        <v>54</v>
      </c>
      <c r="O480" s="392"/>
      <c r="P480" s="383"/>
      <c r="Q480" s="383"/>
      <c r="R480" s="393"/>
      <c r="S480" s="417">
        <f>IF(Table_1[[#This Row],[Kesto (min) /tapaaminen]]&lt;1,0,(Table_1[[#This Row],[Sisältöjen määrä 
]]*Table_1[[#This Row],[Kesto (min) /tapaaminen]]*Table_1[[#This Row],[Tapaamis-kerrat /osallistuja]]))</f>
        <v>0</v>
      </c>
      <c r="T480" s="394" t="str">
        <f>IF(Table_1[[#This Row],[SISÄLLÖN NIMI]]="","",IF(Table_1[[#This Row],[Toteutuminen]]="Ei osallistujia",0,IF(Table_1[[#This Row],[Toteutuminen]]="Peruttu",0,1)))</f>
        <v/>
      </c>
      <c r="U480" s="395"/>
      <c r="V480" s="385"/>
      <c r="W480" s="413">
        <f>Table_1[[#This Row],[Kävijämäärä a) lapset]]+Table_1[[#This Row],[Kävijämäärä b) aikuiset]]</f>
        <v>0</v>
      </c>
      <c r="X480" s="413">
        <f>IF(Table_1[[#This Row],[Kokonaiskävijämäärä]]&lt;1,0,Table_1[[#This Row],[Kävijämäärä a) lapset]]*Table_1[[#This Row],[Tapaamis-kerrat /osallistuja]])</f>
        <v>0</v>
      </c>
      <c r="Y480" s="413">
        <f>IF(Table_1[[#This Row],[Kokonaiskävijämäärä]]&lt;1,0,Table_1[[#This Row],[Kävijämäärä b) aikuiset]]*Table_1[[#This Row],[Tapaamis-kerrat /osallistuja]])</f>
        <v>0</v>
      </c>
      <c r="Z480" s="413">
        <f>IF(Table_1[[#This Row],[Kokonaiskävijämäärä]]&lt;1,0,Table_1[[#This Row],[Kokonaiskävijämäärä]]*Table_1[[#This Row],[Tapaamis-kerrat /osallistuja]])</f>
        <v>0</v>
      </c>
      <c r="AA480" s="390" t="s">
        <v>54</v>
      </c>
      <c r="AB480" s="396"/>
      <c r="AC480" s="397"/>
      <c r="AD480" s="398" t="s">
        <v>54</v>
      </c>
      <c r="AE480" s="399" t="s">
        <v>54</v>
      </c>
      <c r="AF480" s="400" t="s">
        <v>54</v>
      </c>
      <c r="AG480" s="400" t="s">
        <v>54</v>
      </c>
      <c r="AH480" s="401" t="s">
        <v>53</v>
      </c>
      <c r="AI480" s="402" t="s">
        <v>54</v>
      </c>
      <c r="AJ480" s="402" t="s">
        <v>54</v>
      </c>
      <c r="AK480" s="402" t="s">
        <v>54</v>
      </c>
      <c r="AL480" s="403" t="s">
        <v>54</v>
      </c>
      <c r="AM480" s="404" t="s">
        <v>54</v>
      </c>
    </row>
    <row r="481" spans="1:39" ht="15.75" customHeight="1" x14ac:dyDescent="0.3">
      <c r="A481" s="382"/>
      <c r="B481" s="383"/>
      <c r="C481" s="384" t="s">
        <v>40</v>
      </c>
      <c r="D481" s="385" t="str">
        <f>IF(Table_1[[#This Row],[SISÄLLÖN NIMI]]="","",1)</f>
        <v/>
      </c>
      <c r="E481" s="386"/>
      <c r="F481" s="386"/>
      <c r="G481" s="384" t="s">
        <v>54</v>
      </c>
      <c r="H481" s="387" t="s">
        <v>54</v>
      </c>
      <c r="I481" s="388" t="s">
        <v>54</v>
      </c>
      <c r="J481" s="389" t="s">
        <v>44</v>
      </c>
      <c r="K481" s="387" t="s">
        <v>54</v>
      </c>
      <c r="L481" s="390" t="s">
        <v>54</v>
      </c>
      <c r="M481" s="383"/>
      <c r="N481" s="391" t="s">
        <v>54</v>
      </c>
      <c r="O481" s="392"/>
      <c r="P481" s="383"/>
      <c r="Q481" s="383"/>
      <c r="R481" s="393"/>
      <c r="S481" s="417">
        <f>IF(Table_1[[#This Row],[Kesto (min) /tapaaminen]]&lt;1,0,(Table_1[[#This Row],[Sisältöjen määrä 
]]*Table_1[[#This Row],[Kesto (min) /tapaaminen]]*Table_1[[#This Row],[Tapaamis-kerrat /osallistuja]]))</f>
        <v>0</v>
      </c>
      <c r="T481" s="394" t="str">
        <f>IF(Table_1[[#This Row],[SISÄLLÖN NIMI]]="","",IF(Table_1[[#This Row],[Toteutuminen]]="Ei osallistujia",0,IF(Table_1[[#This Row],[Toteutuminen]]="Peruttu",0,1)))</f>
        <v/>
      </c>
      <c r="U481" s="395"/>
      <c r="V481" s="385"/>
      <c r="W481" s="413">
        <f>Table_1[[#This Row],[Kävijämäärä a) lapset]]+Table_1[[#This Row],[Kävijämäärä b) aikuiset]]</f>
        <v>0</v>
      </c>
      <c r="X481" s="413">
        <f>IF(Table_1[[#This Row],[Kokonaiskävijämäärä]]&lt;1,0,Table_1[[#This Row],[Kävijämäärä a) lapset]]*Table_1[[#This Row],[Tapaamis-kerrat /osallistuja]])</f>
        <v>0</v>
      </c>
      <c r="Y481" s="413">
        <f>IF(Table_1[[#This Row],[Kokonaiskävijämäärä]]&lt;1,0,Table_1[[#This Row],[Kävijämäärä b) aikuiset]]*Table_1[[#This Row],[Tapaamis-kerrat /osallistuja]])</f>
        <v>0</v>
      </c>
      <c r="Z481" s="413">
        <f>IF(Table_1[[#This Row],[Kokonaiskävijämäärä]]&lt;1,0,Table_1[[#This Row],[Kokonaiskävijämäärä]]*Table_1[[#This Row],[Tapaamis-kerrat /osallistuja]])</f>
        <v>0</v>
      </c>
      <c r="AA481" s="390" t="s">
        <v>54</v>
      </c>
      <c r="AB481" s="396"/>
      <c r="AC481" s="397"/>
      <c r="AD481" s="398" t="s">
        <v>54</v>
      </c>
      <c r="AE481" s="399" t="s">
        <v>54</v>
      </c>
      <c r="AF481" s="400" t="s">
        <v>54</v>
      </c>
      <c r="AG481" s="400" t="s">
        <v>54</v>
      </c>
      <c r="AH481" s="401" t="s">
        <v>53</v>
      </c>
      <c r="AI481" s="402" t="s">
        <v>54</v>
      </c>
      <c r="AJ481" s="402" t="s">
        <v>54</v>
      </c>
      <c r="AK481" s="402" t="s">
        <v>54</v>
      </c>
      <c r="AL481" s="403" t="s">
        <v>54</v>
      </c>
      <c r="AM481" s="404" t="s">
        <v>54</v>
      </c>
    </row>
    <row r="482" spans="1:39" ht="15.75" customHeight="1" x14ac:dyDescent="0.3">
      <c r="A482" s="382"/>
      <c r="B482" s="383"/>
      <c r="C482" s="384" t="s">
        <v>40</v>
      </c>
      <c r="D482" s="385" t="str">
        <f>IF(Table_1[[#This Row],[SISÄLLÖN NIMI]]="","",1)</f>
        <v/>
      </c>
      <c r="E482" s="386"/>
      <c r="F482" s="386"/>
      <c r="G482" s="384" t="s">
        <v>54</v>
      </c>
      <c r="H482" s="387" t="s">
        <v>54</v>
      </c>
      <c r="I482" s="388" t="s">
        <v>54</v>
      </c>
      <c r="J482" s="389" t="s">
        <v>44</v>
      </c>
      <c r="K482" s="387" t="s">
        <v>54</v>
      </c>
      <c r="L482" s="390" t="s">
        <v>54</v>
      </c>
      <c r="M482" s="383"/>
      <c r="N482" s="391" t="s">
        <v>54</v>
      </c>
      <c r="O482" s="392"/>
      <c r="P482" s="383"/>
      <c r="Q482" s="383"/>
      <c r="R482" s="393"/>
      <c r="S482" s="417">
        <f>IF(Table_1[[#This Row],[Kesto (min) /tapaaminen]]&lt;1,0,(Table_1[[#This Row],[Sisältöjen määrä 
]]*Table_1[[#This Row],[Kesto (min) /tapaaminen]]*Table_1[[#This Row],[Tapaamis-kerrat /osallistuja]]))</f>
        <v>0</v>
      </c>
      <c r="T482" s="394" t="str">
        <f>IF(Table_1[[#This Row],[SISÄLLÖN NIMI]]="","",IF(Table_1[[#This Row],[Toteutuminen]]="Ei osallistujia",0,IF(Table_1[[#This Row],[Toteutuminen]]="Peruttu",0,1)))</f>
        <v/>
      </c>
      <c r="U482" s="395"/>
      <c r="V482" s="385"/>
      <c r="W482" s="413">
        <f>Table_1[[#This Row],[Kävijämäärä a) lapset]]+Table_1[[#This Row],[Kävijämäärä b) aikuiset]]</f>
        <v>0</v>
      </c>
      <c r="X482" s="413">
        <f>IF(Table_1[[#This Row],[Kokonaiskävijämäärä]]&lt;1,0,Table_1[[#This Row],[Kävijämäärä a) lapset]]*Table_1[[#This Row],[Tapaamis-kerrat /osallistuja]])</f>
        <v>0</v>
      </c>
      <c r="Y482" s="413">
        <f>IF(Table_1[[#This Row],[Kokonaiskävijämäärä]]&lt;1,0,Table_1[[#This Row],[Kävijämäärä b) aikuiset]]*Table_1[[#This Row],[Tapaamis-kerrat /osallistuja]])</f>
        <v>0</v>
      </c>
      <c r="Z482" s="413">
        <f>IF(Table_1[[#This Row],[Kokonaiskävijämäärä]]&lt;1,0,Table_1[[#This Row],[Kokonaiskävijämäärä]]*Table_1[[#This Row],[Tapaamis-kerrat /osallistuja]])</f>
        <v>0</v>
      </c>
      <c r="AA482" s="390" t="s">
        <v>54</v>
      </c>
      <c r="AB482" s="396"/>
      <c r="AC482" s="397"/>
      <c r="AD482" s="398" t="s">
        <v>54</v>
      </c>
      <c r="AE482" s="399" t="s">
        <v>54</v>
      </c>
      <c r="AF482" s="400" t="s">
        <v>54</v>
      </c>
      <c r="AG482" s="400" t="s">
        <v>54</v>
      </c>
      <c r="AH482" s="401" t="s">
        <v>53</v>
      </c>
      <c r="AI482" s="402" t="s">
        <v>54</v>
      </c>
      <c r="AJ482" s="402" t="s">
        <v>54</v>
      </c>
      <c r="AK482" s="402" t="s">
        <v>54</v>
      </c>
      <c r="AL482" s="403" t="s">
        <v>54</v>
      </c>
      <c r="AM482" s="404" t="s">
        <v>54</v>
      </c>
    </row>
    <row r="483" spans="1:39" ht="15.75" customHeight="1" x14ac:dyDescent="0.3">
      <c r="A483" s="382"/>
      <c r="B483" s="383"/>
      <c r="C483" s="384" t="s">
        <v>40</v>
      </c>
      <c r="D483" s="385" t="str">
        <f>IF(Table_1[[#This Row],[SISÄLLÖN NIMI]]="","",1)</f>
        <v/>
      </c>
      <c r="E483" s="386"/>
      <c r="F483" s="386"/>
      <c r="G483" s="384" t="s">
        <v>54</v>
      </c>
      <c r="H483" s="387" t="s">
        <v>54</v>
      </c>
      <c r="I483" s="388" t="s">
        <v>54</v>
      </c>
      <c r="J483" s="389" t="s">
        <v>44</v>
      </c>
      <c r="K483" s="387" t="s">
        <v>54</v>
      </c>
      <c r="L483" s="390" t="s">
        <v>54</v>
      </c>
      <c r="M483" s="383"/>
      <c r="N483" s="391" t="s">
        <v>54</v>
      </c>
      <c r="O483" s="392"/>
      <c r="P483" s="383"/>
      <c r="Q483" s="383"/>
      <c r="R483" s="393"/>
      <c r="S483" s="417">
        <f>IF(Table_1[[#This Row],[Kesto (min) /tapaaminen]]&lt;1,0,(Table_1[[#This Row],[Sisältöjen määrä 
]]*Table_1[[#This Row],[Kesto (min) /tapaaminen]]*Table_1[[#This Row],[Tapaamis-kerrat /osallistuja]]))</f>
        <v>0</v>
      </c>
      <c r="T483" s="394" t="str">
        <f>IF(Table_1[[#This Row],[SISÄLLÖN NIMI]]="","",IF(Table_1[[#This Row],[Toteutuminen]]="Ei osallistujia",0,IF(Table_1[[#This Row],[Toteutuminen]]="Peruttu",0,1)))</f>
        <v/>
      </c>
      <c r="U483" s="395"/>
      <c r="V483" s="385"/>
      <c r="W483" s="413">
        <f>Table_1[[#This Row],[Kävijämäärä a) lapset]]+Table_1[[#This Row],[Kävijämäärä b) aikuiset]]</f>
        <v>0</v>
      </c>
      <c r="X483" s="413">
        <f>IF(Table_1[[#This Row],[Kokonaiskävijämäärä]]&lt;1,0,Table_1[[#This Row],[Kävijämäärä a) lapset]]*Table_1[[#This Row],[Tapaamis-kerrat /osallistuja]])</f>
        <v>0</v>
      </c>
      <c r="Y483" s="413">
        <f>IF(Table_1[[#This Row],[Kokonaiskävijämäärä]]&lt;1,0,Table_1[[#This Row],[Kävijämäärä b) aikuiset]]*Table_1[[#This Row],[Tapaamis-kerrat /osallistuja]])</f>
        <v>0</v>
      </c>
      <c r="Z483" s="413">
        <f>IF(Table_1[[#This Row],[Kokonaiskävijämäärä]]&lt;1,0,Table_1[[#This Row],[Kokonaiskävijämäärä]]*Table_1[[#This Row],[Tapaamis-kerrat /osallistuja]])</f>
        <v>0</v>
      </c>
      <c r="AA483" s="390" t="s">
        <v>54</v>
      </c>
      <c r="AB483" s="396"/>
      <c r="AC483" s="397"/>
      <c r="AD483" s="398" t="s">
        <v>54</v>
      </c>
      <c r="AE483" s="399" t="s">
        <v>54</v>
      </c>
      <c r="AF483" s="400" t="s">
        <v>54</v>
      </c>
      <c r="AG483" s="400" t="s">
        <v>54</v>
      </c>
      <c r="AH483" s="401" t="s">
        <v>53</v>
      </c>
      <c r="AI483" s="402" t="s">
        <v>54</v>
      </c>
      <c r="AJ483" s="402" t="s">
        <v>54</v>
      </c>
      <c r="AK483" s="402" t="s">
        <v>54</v>
      </c>
      <c r="AL483" s="403" t="s">
        <v>54</v>
      </c>
      <c r="AM483" s="404" t="s">
        <v>54</v>
      </c>
    </row>
    <row r="484" spans="1:39" ht="15.75" customHeight="1" x14ac:dyDescent="0.3">
      <c r="A484" s="382"/>
      <c r="B484" s="383"/>
      <c r="C484" s="384" t="s">
        <v>40</v>
      </c>
      <c r="D484" s="385" t="str">
        <f>IF(Table_1[[#This Row],[SISÄLLÖN NIMI]]="","",1)</f>
        <v/>
      </c>
      <c r="E484" s="386"/>
      <c r="F484" s="386"/>
      <c r="G484" s="384" t="s">
        <v>54</v>
      </c>
      <c r="H484" s="387" t="s">
        <v>54</v>
      </c>
      <c r="I484" s="388" t="s">
        <v>54</v>
      </c>
      <c r="J484" s="389" t="s">
        <v>44</v>
      </c>
      <c r="K484" s="387" t="s">
        <v>54</v>
      </c>
      <c r="L484" s="390" t="s">
        <v>54</v>
      </c>
      <c r="M484" s="383"/>
      <c r="N484" s="391" t="s">
        <v>54</v>
      </c>
      <c r="O484" s="392"/>
      <c r="P484" s="383"/>
      <c r="Q484" s="383"/>
      <c r="R484" s="393"/>
      <c r="S484" s="417">
        <f>IF(Table_1[[#This Row],[Kesto (min) /tapaaminen]]&lt;1,0,(Table_1[[#This Row],[Sisältöjen määrä 
]]*Table_1[[#This Row],[Kesto (min) /tapaaminen]]*Table_1[[#This Row],[Tapaamis-kerrat /osallistuja]]))</f>
        <v>0</v>
      </c>
      <c r="T484" s="394" t="str">
        <f>IF(Table_1[[#This Row],[SISÄLLÖN NIMI]]="","",IF(Table_1[[#This Row],[Toteutuminen]]="Ei osallistujia",0,IF(Table_1[[#This Row],[Toteutuminen]]="Peruttu",0,1)))</f>
        <v/>
      </c>
      <c r="U484" s="395"/>
      <c r="V484" s="385"/>
      <c r="W484" s="413">
        <f>Table_1[[#This Row],[Kävijämäärä a) lapset]]+Table_1[[#This Row],[Kävijämäärä b) aikuiset]]</f>
        <v>0</v>
      </c>
      <c r="X484" s="413">
        <f>IF(Table_1[[#This Row],[Kokonaiskävijämäärä]]&lt;1,0,Table_1[[#This Row],[Kävijämäärä a) lapset]]*Table_1[[#This Row],[Tapaamis-kerrat /osallistuja]])</f>
        <v>0</v>
      </c>
      <c r="Y484" s="413">
        <f>IF(Table_1[[#This Row],[Kokonaiskävijämäärä]]&lt;1,0,Table_1[[#This Row],[Kävijämäärä b) aikuiset]]*Table_1[[#This Row],[Tapaamis-kerrat /osallistuja]])</f>
        <v>0</v>
      </c>
      <c r="Z484" s="413">
        <f>IF(Table_1[[#This Row],[Kokonaiskävijämäärä]]&lt;1,0,Table_1[[#This Row],[Kokonaiskävijämäärä]]*Table_1[[#This Row],[Tapaamis-kerrat /osallistuja]])</f>
        <v>0</v>
      </c>
      <c r="AA484" s="390" t="s">
        <v>54</v>
      </c>
      <c r="AB484" s="396"/>
      <c r="AC484" s="397"/>
      <c r="AD484" s="398" t="s">
        <v>54</v>
      </c>
      <c r="AE484" s="399" t="s">
        <v>54</v>
      </c>
      <c r="AF484" s="400" t="s">
        <v>54</v>
      </c>
      <c r="AG484" s="400" t="s">
        <v>54</v>
      </c>
      <c r="AH484" s="401" t="s">
        <v>53</v>
      </c>
      <c r="AI484" s="402" t="s">
        <v>54</v>
      </c>
      <c r="AJ484" s="402" t="s">
        <v>54</v>
      </c>
      <c r="AK484" s="402" t="s">
        <v>54</v>
      </c>
      <c r="AL484" s="403" t="s">
        <v>54</v>
      </c>
      <c r="AM484" s="404" t="s">
        <v>54</v>
      </c>
    </row>
    <row r="485" spans="1:39" ht="15.75" customHeight="1" x14ac:dyDescent="0.3">
      <c r="A485" s="382"/>
      <c r="B485" s="383"/>
      <c r="C485" s="384" t="s">
        <v>40</v>
      </c>
      <c r="D485" s="385" t="str">
        <f>IF(Table_1[[#This Row],[SISÄLLÖN NIMI]]="","",1)</f>
        <v/>
      </c>
      <c r="E485" s="386"/>
      <c r="F485" s="386"/>
      <c r="G485" s="384" t="s">
        <v>54</v>
      </c>
      <c r="H485" s="387" t="s">
        <v>54</v>
      </c>
      <c r="I485" s="388" t="s">
        <v>54</v>
      </c>
      <c r="J485" s="389" t="s">
        <v>44</v>
      </c>
      <c r="K485" s="387" t="s">
        <v>54</v>
      </c>
      <c r="L485" s="390" t="s">
        <v>54</v>
      </c>
      <c r="M485" s="383"/>
      <c r="N485" s="391" t="s">
        <v>54</v>
      </c>
      <c r="O485" s="392"/>
      <c r="P485" s="383"/>
      <c r="Q485" s="383"/>
      <c r="R485" s="393"/>
      <c r="S485" s="417">
        <f>IF(Table_1[[#This Row],[Kesto (min) /tapaaminen]]&lt;1,0,(Table_1[[#This Row],[Sisältöjen määrä 
]]*Table_1[[#This Row],[Kesto (min) /tapaaminen]]*Table_1[[#This Row],[Tapaamis-kerrat /osallistuja]]))</f>
        <v>0</v>
      </c>
      <c r="T485" s="394" t="str">
        <f>IF(Table_1[[#This Row],[SISÄLLÖN NIMI]]="","",IF(Table_1[[#This Row],[Toteutuminen]]="Ei osallistujia",0,IF(Table_1[[#This Row],[Toteutuminen]]="Peruttu",0,1)))</f>
        <v/>
      </c>
      <c r="U485" s="395"/>
      <c r="V485" s="385"/>
      <c r="W485" s="413">
        <f>Table_1[[#This Row],[Kävijämäärä a) lapset]]+Table_1[[#This Row],[Kävijämäärä b) aikuiset]]</f>
        <v>0</v>
      </c>
      <c r="X485" s="413">
        <f>IF(Table_1[[#This Row],[Kokonaiskävijämäärä]]&lt;1,0,Table_1[[#This Row],[Kävijämäärä a) lapset]]*Table_1[[#This Row],[Tapaamis-kerrat /osallistuja]])</f>
        <v>0</v>
      </c>
      <c r="Y485" s="413">
        <f>IF(Table_1[[#This Row],[Kokonaiskävijämäärä]]&lt;1,0,Table_1[[#This Row],[Kävijämäärä b) aikuiset]]*Table_1[[#This Row],[Tapaamis-kerrat /osallistuja]])</f>
        <v>0</v>
      </c>
      <c r="Z485" s="413">
        <f>IF(Table_1[[#This Row],[Kokonaiskävijämäärä]]&lt;1,0,Table_1[[#This Row],[Kokonaiskävijämäärä]]*Table_1[[#This Row],[Tapaamis-kerrat /osallistuja]])</f>
        <v>0</v>
      </c>
      <c r="AA485" s="390" t="s">
        <v>54</v>
      </c>
      <c r="AB485" s="396"/>
      <c r="AC485" s="397"/>
      <c r="AD485" s="398" t="s">
        <v>54</v>
      </c>
      <c r="AE485" s="399" t="s">
        <v>54</v>
      </c>
      <c r="AF485" s="400" t="s">
        <v>54</v>
      </c>
      <c r="AG485" s="400" t="s">
        <v>54</v>
      </c>
      <c r="AH485" s="401" t="s">
        <v>53</v>
      </c>
      <c r="AI485" s="402" t="s">
        <v>54</v>
      </c>
      <c r="AJ485" s="402" t="s">
        <v>54</v>
      </c>
      <c r="AK485" s="402" t="s">
        <v>54</v>
      </c>
      <c r="AL485" s="403" t="s">
        <v>54</v>
      </c>
      <c r="AM485" s="404" t="s">
        <v>54</v>
      </c>
    </row>
    <row r="486" spans="1:39" ht="15.75" customHeight="1" x14ac:dyDescent="0.3">
      <c r="A486" s="382"/>
      <c r="B486" s="383"/>
      <c r="C486" s="384" t="s">
        <v>40</v>
      </c>
      <c r="D486" s="385" t="str">
        <f>IF(Table_1[[#This Row],[SISÄLLÖN NIMI]]="","",1)</f>
        <v/>
      </c>
      <c r="E486" s="386"/>
      <c r="F486" s="386"/>
      <c r="G486" s="384" t="s">
        <v>54</v>
      </c>
      <c r="H486" s="387" t="s">
        <v>54</v>
      </c>
      <c r="I486" s="388" t="s">
        <v>54</v>
      </c>
      <c r="J486" s="389" t="s">
        <v>44</v>
      </c>
      <c r="K486" s="387" t="s">
        <v>54</v>
      </c>
      <c r="L486" s="390" t="s">
        <v>54</v>
      </c>
      <c r="M486" s="383"/>
      <c r="N486" s="391" t="s">
        <v>54</v>
      </c>
      <c r="O486" s="392"/>
      <c r="P486" s="383"/>
      <c r="Q486" s="383"/>
      <c r="R486" s="393"/>
      <c r="S486" s="417">
        <f>IF(Table_1[[#This Row],[Kesto (min) /tapaaminen]]&lt;1,0,(Table_1[[#This Row],[Sisältöjen määrä 
]]*Table_1[[#This Row],[Kesto (min) /tapaaminen]]*Table_1[[#This Row],[Tapaamis-kerrat /osallistuja]]))</f>
        <v>0</v>
      </c>
      <c r="T486" s="394" t="str">
        <f>IF(Table_1[[#This Row],[SISÄLLÖN NIMI]]="","",IF(Table_1[[#This Row],[Toteutuminen]]="Ei osallistujia",0,IF(Table_1[[#This Row],[Toteutuminen]]="Peruttu",0,1)))</f>
        <v/>
      </c>
      <c r="U486" s="395"/>
      <c r="V486" s="385"/>
      <c r="W486" s="413">
        <f>Table_1[[#This Row],[Kävijämäärä a) lapset]]+Table_1[[#This Row],[Kävijämäärä b) aikuiset]]</f>
        <v>0</v>
      </c>
      <c r="X486" s="413">
        <f>IF(Table_1[[#This Row],[Kokonaiskävijämäärä]]&lt;1,0,Table_1[[#This Row],[Kävijämäärä a) lapset]]*Table_1[[#This Row],[Tapaamis-kerrat /osallistuja]])</f>
        <v>0</v>
      </c>
      <c r="Y486" s="413">
        <f>IF(Table_1[[#This Row],[Kokonaiskävijämäärä]]&lt;1,0,Table_1[[#This Row],[Kävijämäärä b) aikuiset]]*Table_1[[#This Row],[Tapaamis-kerrat /osallistuja]])</f>
        <v>0</v>
      </c>
      <c r="Z486" s="413">
        <f>IF(Table_1[[#This Row],[Kokonaiskävijämäärä]]&lt;1,0,Table_1[[#This Row],[Kokonaiskävijämäärä]]*Table_1[[#This Row],[Tapaamis-kerrat /osallistuja]])</f>
        <v>0</v>
      </c>
      <c r="AA486" s="390" t="s">
        <v>54</v>
      </c>
      <c r="AB486" s="396"/>
      <c r="AC486" s="397"/>
      <c r="AD486" s="398" t="s">
        <v>54</v>
      </c>
      <c r="AE486" s="399" t="s">
        <v>54</v>
      </c>
      <c r="AF486" s="400" t="s">
        <v>54</v>
      </c>
      <c r="AG486" s="400" t="s">
        <v>54</v>
      </c>
      <c r="AH486" s="401" t="s">
        <v>53</v>
      </c>
      <c r="AI486" s="402" t="s">
        <v>54</v>
      </c>
      <c r="AJ486" s="402" t="s">
        <v>54</v>
      </c>
      <c r="AK486" s="402" t="s">
        <v>54</v>
      </c>
      <c r="AL486" s="403" t="s">
        <v>54</v>
      </c>
      <c r="AM486" s="404" t="s">
        <v>54</v>
      </c>
    </row>
    <row r="487" spans="1:39" ht="15.75" customHeight="1" x14ac:dyDescent="0.3">
      <c r="A487" s="382"/>
      <c r="B487" s="383"/>
      <c r="C487" s="384" t="s">
        <v>40</v>
      </c>
      <c r="D487" s="385" t="str">
        <f>IF(Table_1[[#This Row],[SISÄLLÖN NIMI]]="","",1)</f>
        <v/>
      </c>
      <c r="E487" s="386"/>
      <c r="F487" s="386"/>
      <c r="G487" s="384" t="s">
        <v>54</v>
      </c>
      <c r="H487" s="387" t="s">
        <v>54</v>
      </c>
      <c r="I487" s="388" t="s">
        <v>54</v>
      </c>
      <c r="J487" s="389" t="s">
        <v>44</v>
      </c>
      <c r="K487" s="387" t="s">
        <v>54</v>
      </c>
      <c r="L487" s="390" t="s">
        <v>54</v>
      </c>
      <c r="M487" s="383"/>
      <c r="N487" s="391" t="s">
        <v>54</v>
      </c>
      <c r="O487" s="392"/>
      <c r="P487" s="383"/>
      <c r="Q487" s="383"/>
      <c r="R487" s="393"/>
      <c r="S487" s="417">
        <f>IF(Table_1[[#This Row],[Kesto (min) /tapaaminen]]&lt;1,0,(Table_1[[#This Row],[Sisältöjen määrä 
]]*Table_1[[#This Row],[Kesto (min) /tapaaminen]]*Table_1[[#This Row],[Tapaamis-kerrat /osallistuja]]))</f>
        <v>0</v>
      </c>
      <c r="T487" s="394" t="str">
        <f>IF(Table_1[[#This Row],[SISÄLLÖN NIMI]]="","",IF(Table_1[[#This Row],[Toteutuminen]]="Ei osallistujia",0,IF(Table_1[[#This Row],[Toteutuminen]]="Peruttu",0,1)))</f>
        <v/>
      </c>
      <c r="U487" s="395"/>
      <c r="V487" s="385"/>
      <c r="W487" s="413">
        <f>Table_1[[#This Row],[Kävijämäärä a) lapset]]+Table_1[[#This Row],[Kävijämäärä b) aikuiset]]</f>
        <v>0</v>
      </c>
      <c r="X487" s="413">
        <f>IF(Table_1[[#This Row],[Kokonaiskävijämäärä]]&lt;1,0,Table_1[[#This Row],[Kävijämäärä a) lapset]]*Table_1[[#This Row],[Tapaamis-kerrat /osallistuja]])</f>
        <v>0</v>
      </c>
      <c r="Y487" s="413">
        <f>IF(Table_1[[#This Row],[Kokonaiskävijämäärä]]&lt;1,0,Table_1[[#This Row],[Kävijämäärä b) aikuiset]]*Table_1[[#This Row],[Tapaamis-kerrat /osallistuja]])</f>
        <v>0</v>
      </c>
      <c r="Z487" s="413">
        <f>IF(Table_1[[#This Row],[Kokonaiskävijämäärä]]&lt;1,0,Table_1[[#This Row],[Kokonaiskävijämäärä]]*Table_1[[#This Row],[Tapaamis-kerrat /osallistuja]])</f>
        <v>0</v>
      </c>
      <c r="AA487" s="390" t="s">
        <v>54</v>
      </c>
      <c r="AB487" s="396"/>
      <c r="AC487" s="397"/>
      <c r="AD487" s="398" t="s">
        <v>54</v>
      </c>
      <c r="AE487" s="399" t="s">
        <v>54</v>
      </c>
      <c r="AF487" s="400" t="s">
        <v>54</v>
      </c>
      <c r="AG487" s="400" t="s">
        <v>54</v>
      </c>
      <c r="AH487" s="401" t="s">
        <v>53</v>
      </c>
      <c r="AI487" s="402" t="s">
        <v>54</v>
      </c>
      <c r="AJ487" s="402" t="s">
        <v>54</v>
      </c>
      <c r="AK487" s="402" t="s">
        <v>54</v>
      </c>
      <c r="AL487" s="403" t="s">
        <v>54</v>
      </c>
      <c r="AM487" s="404" t="s">
        <v>54</v>
      </c>
    </row>
    <row r="488" spans="1:39" ht="15.75" customHeight="1" x14ac:dyDescent="0.3">
      <c r="A488" s="382"/>
      <c r="B488" s="383"/>
      <c r="C488" s="384" t="s">
        <v>40</v>
      </c>
      <c r="D488" s="385" t="str">
        <f>IF(Table_1[[#This Row],[SISÄLLÖN NIMI]]="","",1)</f>
        <v/>
      </c>
      <c r="E488" s="386"/>
      <c r="F488" s="386"/>
      <c r="G488" s="384" t="s">
        <v>54</v>
      </c>
      <c r="H488" s="387" t="s">
        <v>54</v>
      </c>
      <c r="I488" s="388" t="s">
        <v>54</v>
      </c>
      <c r="J488" s="389" t="s">
        <v>44</v>
      </c>
      <c r="K488" s="387" t="s">
        <v>54</v>
      </c>
      <c r="L488" s="390" t="s">
        <v>54</v>
      </c>
      <c r="M488" s="383"/>
      <c r="N488" s="391" t="s">
        <v>54</v>
      </c>
      <c r="O488" s="392"/>
      <c r="P488" s="383"/>
      <c r="Q488" s="383"/>
      <c r="R488" s="393"/>
      <c r="S488" s="417">
        <f>IF(Table_1[[#This Row],[Kesto (min) /tapaaminen]]&lt;1,0,(Table_1[[#This Row],[Sisältöjen määrä 
]]*Table_1[[#This Row],[Kesto (min) /tapaaminen]]*Table_1[[#This Row],[Tapaamis-kerrat /osallistuja]]))</f>
        <v>0</v>
      </c>
      <c r="T488" s="394" t="str">
        <f>IF(Table_1[[#This Row],[SISÄLLÖN NIMI]]="","",IF(Table_1[[#This Row],[Toteutuminen]]="Ei osallistujia",0,IF(Table_1[[#This Row],[Toteutuminen]]="Peruttu",0,1)))</f>
        <v/>
      </c>
      <c r="U488" s="395"/>
      <c r="V488" s="385"/>
      <c r="W488" s="413">
        <f>Table_1[[#This Row],[Kävijämäärä a) lapset]]+Table_1[[#This Row],[Kävijämäärä b) aikuiset]]</f>
        <v>0</v>
      </c>
      <c r="X488" s="413">
        <f>IF(Table_1[[#This Row],[Kokonaiskävijämäärä]]&lt;1,0,Table_1[[#This Row],[Kävijämäärä a) lapset]]*Table_1[[#This Row],[Tapaamis-kerrat /osallistuja]])</f>
        <v>0</v>
      </c>
      <c r="Y488" s="413">
        <f>IF(Table_1[[#This Row],[Kokonaiskävijämäärä]]&lt;1,0,Table_1[[#This Row],[Kävijämäärä b) aikuiset]]*Table_1[[#This Row],[Tapaamis-kerrat /osallistuja]])</f>
        <v>0</v>
      </c>
      <c r="Z488" s="413">
        <f>IF(Table_1[[#This Row],[Kokonaiskävijämäärä]]&lt;1,0,Table_1[[#This Row],[Kokonaiskävijämäärä]]*Table_1[[#This Row],[Tapaamis-kerrat /osallistuja]])</f>
        <v>0</v>
      </c>
      <c r="AA488" s="390" t="s">
        <v>54</v>
      </c>
      <c r="AB488" s="396"/>
      <c r="AC488" s="397"/>
      <c r="AD488" s="398" t="s">
        <v>54</v>
      </c>
      <c r="AE488" s="399" t="s">
        <v>54</v>
      </c>
      <c r="AF488" s="400" t="s">
        <v>54</v>
      </c>
      <c r="AG488" s="400" t="s">
        <v>54</v>
      </c>
      <c r="AH488" s="401" t="s">
        <v>53</v>
      </c>
      <c r="AI488" s="402" t="s">
        <v>54</v>
      </c>
      <c r="AJ488" s="402" t="s">
        <v>54</v>
      </c>
      <c r="AK488" s="402" t="s">
        <v>54</v>
      </c>
      <c r="AL488" s="403" t="s">
        <v>54</v>
      </c>
      <c r="AM488" s="404" t="s">
        <v>54</v>
      </c>
    </row>
    <row r="489" spans="1:39" ht="15.75" customHeight="1" x14ac:dyDescent="0.3">
      <c r="A489" s="382"/>
      <c r="B489" s="383"/>
      <c r="C489" s="384" t="s">
        <v>40</v>
      </c>
      <c r="D489" s="385" t="str">
        <f>IF(Table_1[[#This Row],[SISÄLLÖN NIMI]]="","",1)</f>
        <v/>
      </c>
      <c r="E489" s="386"/>
      <c r="F489" s="386"/>
      <c r="G489" s="384" t="s">
        <v>54</v>
      </c>
      <c r="H489" s="387" t="s">
        <v>54</v>
      </c>
      <c r="I489" s="388" t="s">
        <v>54</v>
      </c>
      <c r="J489" s="389" t="s">
        <v>44</v>
      </c>
      <c r="K489" s="387" t="s">
        <v>54</v>
      </c>
      <c r="L489" s="390" t="s">
        <v>54</v>
      </c>
      <c r="M489" s="383"/>
      <c r="N489" s="391" t="s">
        <v>54</v>
      </c>
      <c r="O489" s="392"/>
      <c r="P489" s="383"/>
      <c r="Q489" s="383"/>
      <c r="R489" s="393"/>
      <c r="S489" s="417">
        <f>IF(Table_1[[#This Row],[Kesto (min) /tapaaminen]]&lt;1,0,(Table_1[[#This Row],[Sisältöjen määrä 
]]*Table_1[[#This Row],[Kesto (min) /tapaaminen]]*Table_1[[#This Row],[Tapaamis-kerrat /osallistuja]]))</f>
        <v>0</v>
      </c>
      <c r="T489" s="394" t="str">
        <f>IF(Table_1[[#This Row],[SISÄLLÖN NIMI]]="","",IF(Table_1[[#This Row],[Toteutuminen]]="Ei osallistujia",0,IF(Table_1[[#This Row],[Toteutuminen]]="Peruttu",0,1)))</f>
        <v/>
      </c>
      <c r="U489" s="395"/>
      <c r="V489" s="385"/>
      <c r="W489" s="413">
        <f>Table_1[[#This Row],[Kävijämäärä a) lapset]]+Table_1[[#This Row],[Kävijämäärä b) aikuiset]]</f>
        <v>0</v>
      </c>
      <c r="X489" s="413">
        <f>IF(Table_1[[#This Row],[Kokonaiskävijämäärä]]&lt;1,0,Table_1[[#This Row],[Kävijämäärä a) lapset]]*Table_1[[#This Row],[Tapaamis-kerrat /osallistuja]])</f>
        <v>0</v>
      </c>
      <c r="Y489" s="413">
        <f>IF(Table_1[[#This Row],[Kokonaiskävijämäärä]]&lt;1,0,Table_1[[#This Row],[Kävijämäärä b) aikuiset]]*Table_1[[#This Row],[Tapaamis-kerrat /osallistuja]])</f>
        <v>0</v>
      </c>
      <c r="Z489" s="413">
        <f>IF(Table_1[[#This Row],[Kokonaiskävijämäärä]]&lt;1,0,Table_1[[#This Row],[Kokonaiskävijämäärä]]*Table_1[[#This Row],[Tapaamis-kerrat /osallistuja]])</f>
        <v>0</v>
      </c>
      <c r="AA489" s="390" t="s">
        <v>54</v>
      </c>
      <c r="AB489" s="396"/>
      <c r="AC489" s="397"/>
      <c r="AD489" s="398" t="s">
        <v>54</v>
      </c>
      <c r="AE489" s="399" t="s">
        <v>54</v>
      </c>
      <c r="AF489" s="400" t="s">
        <v>54</v>
      </c>
      <c r="AG489" s="400" t="s">
        <v>54</v>
      </c>
      <c r="AH489" s="401" t="s">
        <v>53</v>
      </c>
      <c r="AI489" s="402" t="s">
        <v>54</v>
      </c>
      <c r="AJ489" s="402" t="s">
        <v>54</v>
      </c>
      <c r="AK489" s="402" t="s">
        <v>54</v>
      </c>
      <c r="AL489" s="403" t="s">
        <v>54</v>
      </c>
      <c r="AM489" s="404" t="s">
        <v>54</v>
      </c>
    </row>
    <row r="490" spans="1:39" ht="15.75" customHeight="1" x14ac:dyDescent="0.3">
      <c r="A490" s="382"/>
      <c r="B490" s="383"/>
      <c r="C490" s="384" t="s">
        <v>40</v>
      </c>
      <c r="D490" s="385" t="str">
        <f>IF(Table_1[[#This Row],[SISÄLLÖN NIMI]]="","",1)</f>
        <v/>
      </c>
      <c r="E490" s="386"/>
      <c r="F490" s="386"/>
      <c r="G490" s="384" t="s">
        <v>54</v>
      </c>
      <c r="H490" s="387" t="s">
        <v>54</v>
      </c>
      <c r="I490" s="388" t="s">
        <v>54</v>
      </c>
      <c r="J490" s="389" t="s">
        <v>44</v>
      </c>
      <c r="K490" s="387" t="s">
        <v>54</v>
      </c>
      <c r="L490" s="390" t="s">
        <v>54</v>
      </c>
      <c r="M490" s="383"/>
      <c r="N490" s="391" t="s">
        <v>54</v>
      </c>
      <c r="O490" s="392"/>
      <c r="P490" s="383"/>
      <c r="Q490" s="383"/>
      <c r="R490" s="393"/>
      <c r="S490" s="417">
        <f>IF(Table_1[[#This Row],[Kesto (min) /tapaaminen]]&lt;1,0,(Table_1[[#This Row],[Sisältöjen määrä 
]]*Table_1[[#This Row],[Kesto (min) /tapaaminen]]*Table_1[[#This Row],[Tapaamis-kerrat /osallistuja]]))</f>
        <v>0</v>
      </c>
      <c r="T490" s="394" t="str">
        <f>IF(Table_1[[#This Row],[SISÄLLÖN NIMI]]="","",IF(Table_1[[#This Row],[Toteutuminen]]="Ei osallistujia",0,IF(Table_1[[#This Row],[Toteutuminen]]="Peruttu",0,1)))</f>
        <v/>
      </c>
      <c r="U490" s="395"/>
      <c r="V490" s="385"/>
      <c r="W490" s="413">
        <f>Table_1[[#This Row],[Kävijämäärä a) lapset]]+Table_1[[#This Row],[Kävijämäärä b) aikuiset]]</f>
        <v>0</v>
      </c>
      <c r="X490" s="413">
        <f>IF(Table_1[[#This Row],[Kokonaiskävijämäärä]]&lt;1,0,Table_1[[#This Row],[Kävijämäärä a) lapset]]*Table_1[[#This Row],[Tapaamis-kerrat /osallistuja]])</f>
        <v>0</v>
      </c>
      <c r="Y490" s="413">
        <f>IF(Table_1[[#This Row],[Kokonaiskävijämäärä]]&lt;1,0,Table_1[[#This Row],[Kävijämäärä b) aikuiset]]*Table_1[[#This Row],[Tapaamis-kerrat /osallistuja]])</f>
        <v>0</v>
      </c>
      <c r="Z490" s="413">
        <f>IF(Table_1[[#This Row],[Kokonaiskävijämäärä]]&lt;1,0,Table_1[[#This Row],[Kokonaiskävijämäärä]]*Table_1[[#This Row],[Tapaamis-kerrat /osallistuja]])</f>
        <v>0</v>
      </c>
      <c r="AA490" s="390" t="s">
        <v>54</v>
      </c>
      <c r="AB490" s="396"/>
      <c r="AC490" s="397"/>
      <c r="AD490" s="398" t="s">
        <v>54</v>
      </c>
      <c r="AE490" s="399" t="s">
        <v>54</v>
      </c>
      <c r="AF490" s="400" t="s">
        <v>54</v>
      </c>
      <c r="AG490" s="400" t="s">
        <v>54</v>
      </c>
      <c r="AH490" s="401" t="s">
        <v>53</v>
      </c>
      <c r="AI490" s="402" t="s">
        <v>54</v>
      </c>
      <c r="AJ490" s="402" t="s">
        <v>54</v>
      </c>
      <c r="AK490" s="402" t="s">
        <v>54</v>
      </c>
      <c r="AL490" s="403" t="s">
        <v>54</v>
      </c>
      <c r="AM490" s="404" t="s">
        <v>54</v>
      </c>
    </row>
    <row r="491" spans="1:39" ht="15.75" customHeight="1" x14ac:dyDescent="0.3">
      <c r="A491" s="382"/>
      <c r="B491" s="383"/>
      <c r="C491" s="384" t="s">
        <v>40</v>
      </c>
      <c r="D491" s="385" t="str">
        <f>IF(Table_1[[#This Row],[SISÄLLÖN NIMI]]="","",1)</f>
        <v/>
      </c>
      <c r="E491" s="386"/>
      <c r="F491" s="386"/>
      <c r="G491" s="384" t="s">
        <v>54</v>
      </c>
      <c r="H491" s="387" t="s">
        <v>54</v>
      </c>
      <c r="I491" s="388" t="s">
        <v>54</v>
      </c>
      <c r="J491" s="389" t="s">
        <v>44</v>
      </c>
      <c r="K491" s="387" t="s">
        <v>54</v>
      </c>
      <c r="L491" s="390" t="s">
        <v>54</v>
      </c>
      <c r="M491" s="383"/>
      <c r="N491" s="391" t="s">
        <v>54</v>
      </c>
      <c r="O491" s="392"/>
      <c r="P491" s="383"/>
      <c r="Q491" s="383"/>
      <c r="R491" s="393"/>
      <c r="S491" s="417">
        <f>IF(Table_1[[#This Row],[Kesto (min) /tapaaminen]]&lt;1,0,(Table_1[[#This Row],[Sisältöjen määrä 
]]*Table_1[[#This Row],[Kesto (min) /tapaaminen]]*Table_1[[#This Row],[Tapaamis-kerrat /osallistuja]]))</f>
        <v>0</v>
      </c>
      <c r="T491" s="394" t="str">
        <f>IF(Table_1[[#This Row],[SISÄLLÖN NIMI]]="","",IF(Table_1[[#This Row],[Toteutuminen]]="Ei osallistujia",0,IF(Table_1[[#This Row],[Toteutuminen]]="Peruttu",0,1)))</f>
        <v/>
      </c>
      <c r="U491" s="395"/>
      <c r="V491" s="385"/>
      <c r="W491" s="413">
        <f>Table_1[[#This Row],[Kävijämäärä a) lapset]]+Table_1[[#This Row],[Kävijämäärä b) aikuiset]]</f>
        <v>0</v>
      </c>
      <c r="X491" s="413">
        <f>IF(Table_1[[#This Row],[Kokonaiskävijämäärä]]&lt;1,0,Table_1[[#This Row],[Kävijämäärä a) lapset]]*Table_1[[#This Row],[Tapaamis-kerrat /osallistuja]])</f>
        <v>0</v>
      </c>
      <c r="Y491" s="413">
        <f>IF(Table_1[[#This Row],[Kokonaiskävijämäärä]]&lt;1,0,Table_1[[#This Row],[Kävijämäärä b) aikuiset]]*Table_1[[#This Row],[Tapaamis-kerrat /osallistuja]])</f>
        <v>0</v>
      </c>
      <c r="Z491" s="413">
        <f>IF(Table_1[[#This Row],[Kokonaiskävijämäärä]]&lt;1,0,Table_1[[#This Row],[Kokonaiskävijämäärä]]*Table_1[[#This Row],[Tapaamis-kerrat /osallistuja]])</f>
        <v>0</v>
      </c>
      <c r="AA491" s="390" t="s">
        <v>54</v>
      </c>
      <c r="AB491" s="396"/>
      <c r="AC491" s="397"/>
      <c r="AD491" s="398" t="s">
        <v>54</v>
      </c>
      <c r="AE491" s="399" t="s">
        <v>54</v>
      </c>
      <c r="AF491" s="400" t="s">
        <v>54</v>
      </c>
      <c r="AG491" s="400" t="s">
        <v>54</v>
      </c>
      <c r="AH491" s="401" t="s">
        <v>53</v>
      </c>
      <c r="AI491" s="402" t="s">
        <v>54</v>
      </c>
      <c r="AJ491" s="402" t="s">
        <v>54</v>
      </c>
      <c r="AK491" s="402" t="s">
        <v>54</v>
      </c>
      <c r="AL491" s="403" t="s">
        <v>54</v>
      </c>
      <c r="AM491" s="404" t="s">
        <v>54</v>
      </c>
    </row>
    <row r="492" spans="1:39" ht="15.75" customHeight="1" x14ac:dyDescent="0.3">
      <c r="A492" s="382"/>
      <c r="B492" s="383"/>
      <c r="C492" s="384" t="s">
        <v>40</v>
      </c>
      <c r="D492" s="385" t="str">
        <f>IF(Table_1[[#This Row],[SISÄLLÖN NIMI]]="","",1)</f>
        <v/>
      </c>
      <c r="E492" s="386"/>
      <c r="F492" s="386"/>
      <c r="G492" s="384" t="s">
        <v>54</v>
      </c>
      <c r="H492" s="387" t="s">
        <v>54</v>
      </c>
      <c r="I492" s="388" t="s">
        <v>54</v>
      </c>
      <c r="J492" s="389" t="s">
        <v>44</v>
      </c>
      <c r="K492" s="387" t="s">
        <v>54</v>
      </c>
      <c r="L492" s="390" t="s">
        <v>54</v>
      </c>
      <c r="M492" s="383"/>
      <c r="N492" s="391" t="s">
        <v>54</v>
      </c>
      <c r="O492" s="392"/>
      <c r="P492" s="383"/>
      <c r="Q492" s="383"/>
      <c r="R492" s="393"/>
      <c r="S492" s="417">
        <f>IF(Table_1[[#This Row],[Kesto (min) /tapaaminen]]&lt;1,0,(Table_1[[#This Row],[Sisältöjen määrä 
]]*Table_1[[#This Row],[Kesto (min) /tapaaminen]]*Table_1[[#This Row],[Tapaamis-kerrat /osallistuja]]))</f>
        <v>0</v>
      </c>
      <c r="T492" s="394" t="str">
        <f>IF(Table_1[[#This Row],[SISÄLLÖN NIMI]]="","",IF(Table_1[[#This Row],[Toteutuminen]]="Ei osallistujia",0,IF(Table_1[[#This Row],[Toteutuminen]]="Peruttu",0,1)))</f>
        <v/>
      </c>
      <c r="U492" s="395"/>
      <c r="V492" s="385"/>
      <c r="W492" s="413">
        <f>Table_1[[#This Row],[Kävijämäärä a) lapset]]+Table_1[[#This Row],[Kävijämäärä b) aikuiset]]</f>
        <v>0</v>
      </c>
      <c r="X492" s="413">
        <f>IF(Table_1[[#This Row],[Kokonaiskävijämäärä]]&lt;1,0,Table_1[[#This Row],[Kävijämäärä a) lapset]]*Table_1[[#This Row],[Tapaamis-kerrat /osallistuja]])</f>
        <v>0</v>
      </c>
      <c r="Y492" s="413">
        <f>IF(Table_1[[#This Row],[Kokonaiskävijämäärä]]&lt;1,0,Table_1[[#This Row],[Kävijämäärä b) aikuiset]]*Table_1[[#This Row],[Tapaamis-kerrat /osallistuja]])</f>
        <v>0</v>
      </c>
      <c r="Z492" s="413">
        <f>IF(Table_1[[#This Row],[Kokonaiskävijämäärä]]&lt;1,0,Table_1[[#This Row],[Kokonaiskävijämäärä]]*Table_1[[#This Row],[Tapaamis-kerrat /osallistuja]])</f>
        <v>0</v>
      </c>
      <c r="AA492" s="390" t="s">
        <v>54</v>
      </c>
      <c r="AB492" s="396"/>
      <c r="AC492" s="397"/>
      <c r="AD492" s="398" t="s">
        <v>54</v>
      </c>
      <c r="AE492" s="399" t="s">
        <v>54</v>
      </c>
      <c r="AF492" s="400" t="s">
        <v>54</v>
      </c>
      <c r="AG492" s="400" t="s">
        <v>54</v>
      </c>
      <c r="AH492" s="401" t="s">
        <v>53</v>
      </c>
      <c r="AI492" s="402" t="s">
        <v>54</v>
      </c>
      <c r="AJ492" s="402" t="s">
        <v>54</v>
      </c>
      <c r="AK492" s="402" t="s">
        <v>54</v>
      </c>
      <c r="AL492" s="403" t="s">
        <v>54</v>
      </c>
      <c r="AM492" s="404" t="s">
        <v>54</v>
      </c>
    </row>
    <row r="493" spans="1:39" ht="15.75" customHeight="1" x14ac:dyDescent="0.3">
      <c r="A493" s="382"/>
      <c r="B493" s="383"/>
      <c r="C493" s="384" t="s">
        <v>40</v>
      </c>
      <c r="D493" s="385" t="str">
        <f>IF(Table_1[[#This Row],[SISÄLLÖN NIMI]]="","",1)</f>
        <v/>
      </c>
      <c r="E493" s="386"/>
      <c r="F493" s="386"/>
      <c r="G493" s="384" t="s">
        <v>54</v>
      </c>
      <c r="H493" s="387" t="s">
        <v>54</v>
      </c>
      <c r="I493" s="388" t="s">
        <v>54</v>
      </c>
      <c r="J493" s="389" t="s">
        <v>44</v>
      </c>
      <c r="K493" s="387" t="s">
        <v>54</v>
      </c>
      <c r="L493" s="390" t="s">
        <v>54</v>
      </c>
      <c r="M493" s="383"/>
      <c r="N493" s="391" t="s">
        <v>54</v>
      </c>
      <c r="O493" s="392"/>
      <c r="P493" s="383"/>
      <c r="Q493" s="383"/>
      <c r="R493" s="393"/>
      <c r="S493" s="417">
        <f>IF(Table_1[[#This Row],[Kesto (min) /tapaaminen]]&lt;1,0,(Table_1[[#This Row],[Sisältöjen määrä 
]]*Table_1[[#This Row],[Kesto (min) /tapaaminen]]*Table_1[[#This Row],[Tapaamis-kerrat /osallistuja]]))</f>
        <v>0</v>
      </c>
      <c r="T493" s="394" t="str">
        <f>IF(Table_1[[#This Row],[SISÄLLÖN NIMI]]="","",IF(Table_1[[#This Row],[Toteutuminen]]="Ei osallistujia",0,IF(Table_1[[#This Row],[Toteutuminen]]="Peruttu",0,1)))</f>
        <v/>
      </c>
      <c r="U493" s="395"/>
      <c r="V493" s="385"/>
      <c r="W493" s="413">
        <f>Table_1[[#This Row],[Kävijämäärä a) lapset]]+Table_1[[#This Row],[Kävijämäärä b) aikuiset]]</f>
        <v>0</v>
      </c>
      <c r="X493" s="413">
        <f>IF(Table_1[[#This Row],[Kokonaiskävijämäärä]]&lt;1,0,Table_1[[#This Row],[Kävijämäärä a) lapset]]*Table_1[[#This Row],[Tapaamis-kerrat /osallistuja]])</f>
        <v>0</v>
      </c>
      <c r="Y493" s="413">
        <f>IF(Table_1[[#This Row],[Kokonaiskävijämäärä]]&lt;1,0,Table_1[[#This Row],[Kävijämäärä b) aikuiset]]*Table_1[[#This Row],[Tapaamis-kerrat /osallistuja]])</f>
        <v>0</v>
      </c>
      <c r="Z493" s="413">
        <f>IF(Table_1[[#This Row],[Kokonaiskävijämäärä]]&lt;1,0,Table_1[[#This Row],[Kokonaiskävijämäärä]]*Table_1[[#This Row],[Tapaamis-kerrat /osallistuja]])</f>
        <v>0</v>
      </c>
      <c r="AA493" s="390" t="s">
        <v>54</v>
      </c>
      <c r="AB493" s="396"/>
      <c r="AC493" s="397"/>
      <c r="AD493" s="398" t="s">
        <v>54</v>
      </c>
      <c r="AE493" s="399" t="s">
        <v>54</v>
      </c>
      <c r="AF493" s="400" t="s">
        <v>54</v>
      </c>
      <c r="AG493" s="400" t="s">
        <v>54</v>
      </c>
      <c r="AH493" s="401" t="s">
        <v>53</v>
      </c>
      <c r="AI493" s="402" t="s">
        <v>54</v>
      </c>
      <c r="AJ493" s="402" t="s">
        <v>54</v>
      </c>
      <c r="AK493" s="402" t="s">
        <v>54</v>
      </c>
      <c r="AL493" s="403" t="s">
        <v>54</v>
      </c>
      <c r="AM493" s="404" t="s">
        <v>54</v>
      </c>
    </row>
    <row r="494" spans="1:39" ht="15.75" customHeight="1" x14ac:dyDescent="0.3">
      <c r="A494" s="382"/>
      <c r="B494" s="383"/>
      <c r="C494" s="384" t="s">
        <v>40</v>
      </c>
      <c r="D494" s="385" t="str">
        <f>IF(Table_1[[#This Row],[SISÄLLÖN NIMI]]="","",1)</f>
        <v/>
      </c>
      <c r="E494" s="386"/>
      <c r="F494" s="386"/>
      <c r="G494" s="384" t="s">
        <v>54</v>
      </c>
      <c r="H494" s="387" t="s">
        <v>54</v>
      </c>
      <c r="I494" s="388" t="s">
        <v>54</v>
      </c>
      <c r="J494" s="389" t="s">
        <v>44</v>
      </c>
      <c r="K494" s="387" t="s">
        <v>54</v>
      </c>
      <c r="L494" s="390" t="s">
        <v>54</v>
      </c>
      <c r="M494" s="383"/>
      <c r="N494" s="391" t="s">
        <v>54</v>
      </c>
      <c r="O494" s="392"/>
      <c r="P494" s="383"/>
      <c r="Q494" s="383"/>
      <c r="R494" s="393"/>
      <c r="S494" s="417">
        <f>IF(Table_1[[#This Row],[Kesto (min) /tapaaminen]]&lt;1,0,(Table_1[[#This Row],[Sisältöjen määrä 
]]*Table_1[[#This Row],[Kesto (min) /tapaaminen]]*Table_1[[#This Row],[Tapaamis-kerrat /osallistuja]]))</f>
        <v>0</v>
      </c>
      <c r="T494" s="394" t="str">
        <f>IF(Table_1[[#This Row],[SISÄLLÖN NIMI]]="","",IF(Table_1[[#This Row],[Toteutuminen]]="Ei osallistujia",0,IF(Table_1[[#This Row],[Toteutuminen]]="Peruttu",0,1)))</f>
        <v/>
      </c>
      <c r="U494" s="395"/>
      <c r="V494" s="385"/>
      <c r="W494" s="413">
        <f>Table_1[[#This Row],[Kävijämäärä a) lapset]]+Table_1[[#This Row],[Kävijämäärä b) aikuiset]]</f>
        <v>0</v>
      </c>
      <c r="X494" s="413">
        <f>IF(Table_1[[#This Row],[Kokonaiskävijämäärä]]&lt;1,0,Table_1[[#This Row],[Kävijämäärä a) lapset]]*Table_1[[#This Row],[Tapaamis-kerrat /osallistuja]])</f>
        <v>0</v>
      </c>
      <c r="Y494" s="413">
        <f>IF(Table_1[[#This Row],[Kokonaiskävijämäärä]]&lt;1,0,Table_1[[#This Row],[Kävijämäärä b) aikuiset]]*Table_1[[#This Row],[Tapaamis-kerrat /osallistuja]])</f>
        <v>0</v>
      </c>
      <c r="Z494" s="413">
        <f>IF(Table_1[[#This Row],[Kokonaiskävijämäärä]]&lt;1,0,Table_1[[#This Row],[Kokonaiskävijämäärä]]*Table_1[[#This Row],[Tapaamis-kerrat /osallistuja]])</f>
        <v>0</v>
      </c>
      <c r="AA494" s="390" t="s">
        <v>54</v>
      </c>
      <c r="AB494" s="396"/>
      <c r="AC494" s="397"/>
      <c r="AD494" s="398" t="s">
        <v>54</v>
      </c>
      <c r="AE494" s="399" t="s">
        <v>54</v>
      </c>
      <c r="AF494" s="400" t="s">
        <v>54</v>
      </c>
      <c r="AG494" s="400" t="s">
        <v>54</v>
      </c>
      <c r="AH494" s="401" t="s">
        <v>53</v>
      </c>
      <c r="AI494" s="402" t="s">
        <v>54</v>
      </c>
      <c r="AJ494" s="402" t="s">
        <v>54</v>
      </c>
      <c r="AK494" s="402" t="s">
        <v>54</v>
      </c>
      <c r="AL494" s="403" t="s">
        <v>54</v>
      </c>
      <c r="AM494" s="404" t="s">
        <v>54</v>
      </c>
    </row>
    <row r="495" spans="1:39" ht="15.75" customHeight="1" x14ac:dyDescent="0.3">
      <c r="A495" s="382"/>
      <c r="B495" s="383"/>
      <c r="C495" s="384" t="s">
        <v>40</v>
      </c>
      <c r="D495" s="385" t="str">
        <f>IF(Table_1[[#This Row],[SISÄLLÖN NIMI]]="","",1)</f>
        <v/>
      </c>
      <c r="E495" s="386"/>
      <c r="F495" s="386"/>
      <c r="G495" s="384" t="s">
        <v>54</v>
      </c>
      <c r="H495" s="387" t="s">
        <v>54</v>
      </c>
      <c r="I495" s="388" t="s">
        <v>54</v>
      </c>
      <c r="J495" s="389" t="s">
        <v>44</v>
      </c>
      <c r="K495" s="387" t="s">
        <v>54</v>
      </c>
      <c r="L495" s="390" t="s">
        <v>54</v>
      </c>
      <c r="M495" s="383"/>
      <c r="N495" s="391" t="s">
        <v>54</v>
      </c>
      <c r="O495" s="392"/>
      <c r="P495" s="383"/>
      <c r="Q495" s="383"/>
      <c r="R495" s="393"/>
      <c r="S495" s="417">
        <f>IF(Table_1[[#This Row],[Kesto (min) /tapaaminen]]&lt;1,0,(Table_1[[#This Row],[Sisältöjen määrä 
]]*Table_1[[#This Row],[Kesto (min) /tapaaminen]]*Table_1[[#This Row],[Tapaamis-kerrat /osallistuja]]))</f>
        <v>0</v>
      </c>
      <c r="T495" s="394" t="str">
        <f>IF(Table_1[[#This Row],[SISÄLLÖN NIMI]]="","",IF(Table_1[[#This Row],[Toteutuminen]]="Ei osallistujia",0,IF(Table_1[[#This Row],[Toteutuminen]]="Peruttu",0,1)))</f>
        <v/>
      </c>
      <c r="U495" s="395"/>
      <c r="V495" s="385"/>
      <c r="W495" s="413">
        <f>Table_1[[#This Row],[Kävijämäärä a) lapset]]+Table_1[[#This Row],[Kävijämäärä b) aikuiset]]</f>
        <v>0</v>
      </c>
      <c r="X495" s="413">
        <f>IF(Table_1[[#This Row],[Kokonaiskävijämäärä]]&lt;1,0,Table_1[[#This Row],[Kävijämäärä a) lapset]]*Table_1[[#This Row],[Tapaamis-kerrat /osallistuja]])</f>
        <v>0</v>
      </c>
      <c r="Y495" s="413">
        <f>IF(Table_1[[#This Row],[Kokonaiskävijämäärä]]&lt;1,0,Table_1[[#This Row],[Kävijämäärä b) aikuiset]]*Table_1[[#This Row],[Tapaamis-kerrat /osallistuja]])</f>
        <v>0</v>
      </c>
      <c r="Z495" s="413">
        <f>IF(Table_1[[#This Row],[Kokonaiskävijämäärä]]&lt;1,0,Table_1[[#This Row],[Kokonaiskävijämäärä]]*Table_1[[#This Row],[Tapaamis-kerrat /osallistuja]])</f>
        <v>0</v>
      </c>
      <c r="AA495" s="390" t="s">
        <v>54</v>
      </c>
      <c r="AB495" s="396"/>
      <c r="AC495" s="397"/>
      <c r="AD495" s="398" t="s">
        <v>54</v>
      </c>
      <c r="AE495" s="399" t="s">
        <v>54</v>
      </c>
      <c r="AF495" s="400" t="s">
        <v>54</v>
      </c>
      <c r="AG495" s="400" t="s">
        <v>54</v>
      </c>
      <c r="AH495" s="401" t="s">
        <v>53</v>
      </c>
      <c r="AI495" s="402" t="s">
        <v>54</v>
      </c>
      <c r="AJ495" s="402" t="s">
        <v>54</v>
      </c>
      <c r="AK495" s="402" t="s">
        <v>54</v>
      </c>
      <c r="AL495" s="403" t="s">
        <v>54</v>
      </c>
      <c r="AM495" s="404" t="s">
        <v>54</v>
      </c>
    </row>
    <row r="496" spans="1:39" ht="15.75" customHeight="1" x14ac:dyDescent="0.3">
      <c r="A496" s="382"/>
      <c r="B496" s="383"/>
      <c r="C496" s="384" t="s">
        <v>40</v>
      </c>
      <c r="D496" s="385" t="str">
        <f>IF(Table_1[[#This Row],[SISÄLLÖN NIMI]]="","",1)</f>
        <v/>
      </c>
      <c r="E496" s="386"/>
      <c r="F496" s="386"/>
      <c r="G496" s="384" t="s">
        <v>54</v>
      </c>
      <c r="H496" s="387" t="s">
        <v>54</v>
      </c>
      <c r="I496" s="388" t="s">
        <v>54</v>
      </c>
      <c r="J496" s="389" t="s">
        <v>44</v>
      </c>
      <c r="K496" s="387" t="s">
        <v>54</v>
      </c>
      <c r="L496" s="390" t="s">
        <v>54</v>
      </c>
      <c r="M496" s="383"/>
      <c r="N496" s="391" t="s">
        <v>54</v>
      </c>
      <c r="O496" s="392"/>
      <c r="P496" s="383"/>
      <c r="Q496" s="383"/>
      <c r="R496" s="393"/>
      <c r="S496" s="417">
        <f>IF(Table_1[[#This Row],[Kesto (min) /tapaaminen]]&lt;1,0,(Table_1[[#This Row],[Sisältöjen määrä 
]]*Table_1[[#This Row],[Kesto (min) /tapaaminen]]*Table_1[[#This Row],[Tapaamis-kerrat /osallistuja]]))</f>
        <v>0</v>
      </c>
      <c r="T496" s="394" t="str">
        <f>IF(Table_1[[#This Row],[SISÄLLÖN NIMI]]="","",IF(Table_1[[#This Row],[Toteutuminen]]="Ei osallistujia",0,IF(Table_1[[#This Row],[Toteutuminen]]="Peruttu",0,1)))</f>
        <v/>
      </c>
      <c r="U496" s="395"/>
      <c r="V496" s="385"/>
      <c r="W496" s="413">
        <f>Table_1[[#This Row],[Kävijämäärä a) lapset]]+Table_1[[#This Row],[Kävijämäärä b) aikuiset]]</f>
        <v>0</v>
      </c>
      <c r="X496" s="413">
        <f>IF(Table_1[[#This Row],[Kokonaiskävijämäärä]]&lt;1,0,Table_1[[#This Row],[Kävijämäärä a) lapset]]*Table_1[[#This Row],[Tapaamis-kerrat /osallistuja]])</f>
        <v>0</v>
      </c>
      <c r="Y496" s="413">
        <f>IF(Table_1[[#This Row],[Kokonaiskävijämäärä]]&lt;1,0,Table_1[[#This Row],[Kävijämäärä b) aikuiset]]*Table_1[[#This Row],[Tapaamis-kerrat /osallistuja]])</f>
        <v>0</v>
      </c>
      <c r="Z496" s="413">
        <f>IF(Table_1[[#This Row],[Kokonaiskävijämäärä]]&lt;1,0,Table_1[[#This Row],[Kokonaiskävijämäärä]]*Table_1[[#This Row],[Tapaamis-kerrat /osallistuja]])</f>
        <v>0</v>
      </c>
      <c r="AA496" s="390" t="s">
        <v>54</v>
      </c>
      <c r="AB496" s="396"/>
      <c r="AC496" s="397"/>
      <c r="AD496" s="398" t="s">
        <v>54</v>
      </c>
      <c r="AE496" s="399" t="s">
        <v>54</v>
      </c>
      <c r="AF496" s="400" t="s">
        <v>54</v>
      </c>
      <c r="AG496" s="400" t="s">
        <v>54</v>
      </c>
      <c r="AH496" s="401" t="s">
        <v>53</v>
      </c>
      <c r="AI496" s="402" t="s">
        <v>54</v>
      </c>
      <c r="AJ496" s="402" t="s">
        <v>54</v>
      </c>
      <c r="AK496" s="402" t="s">
        <v>54</v>
      </c>
      <c r="AL496" s="403" t="s">
        <v>54</v>
      </c>
      <c r="AM496" s="404" t="s">
        <v>54</v>
      </c>
    </row>
    <row r="497" spans="1:39" ht="15.75" customHeight="1" x14ac:dyDescent="0.3">
      <c r="A497" s="382"/>
      <c r="B497" s="383"/>
      <c r="C497" s="384" t="s">
        <v>40</v>
      </c>
      <c r="D497" s="385" t="str">
        <f>IF(Table_1[[#This Row],[SISÄLLÖN NIMI]]="","",1)</f>
        <v/>
      </c>
      <c r="E497" s="386"/>
      <c r="F497" s="386"/>
      <c r="G497" s="384" t="s">
        <v>54</v>
      </c>
      <c r="H497" s="387" t="s">
        <v>54</v>
      </c>
      <c r="I497" s="388" t="s">
        <v>54</v>
      </c>
      <c r="J497" s="389" t="s">
        <v>44</v>
      </c>
      <c r="K497" s="387" t="s">
        <v>54</v>
      </c>
      <c r="L497" s="390" t="s">
        <v>54</v>
      </c>
      <c r="M497" s="383"/>
      <c r="N497" s="391" t="s">
        <v>54</v>
      </c>
      <c r="O497" s="392"/>
      <c r="P497" s="383"/>
      <c r="Q497" s="383"/>
      <c r="R497" s="393"/>
      <c r="S497" s="417">
        <f>IF(Table_1[[#This Row],[Kesto (min) /tapaaminen]]&lt;1,0,(Table_1[[#This Row],[Sisältöjen määrä 
]]*Table_1[[#This Row],[Kesto (min) /tapaaminen]]*Table_1[[#This Row],[Tapaamis-kerrat /osallistuja]]))</f>
        <v>0</v>
      </c>
      <c r="T497" s="394" t="str">
        <f>IF(Table_1[[#This Row],[SISÄLLÖN NIMI]]="","",IF(Table_1[[#This Row],[Toteutuminen]]="Ei osallistujia",0,IF(Table_1[[#This Row],[Toteutuminen]]="Peruttu",0,1)))</f>
        <v/>
      </c>
      <c r="U497" s="395"/>
      <c r="V497" s="385"/>
      <c r="W497" s="413">
        <f>Table_1[[#This Row],[Kävijämäärä a) lapset]]+Table_1[[#This Row],[Kävijämäärä b) aikuiset]]</f>
        <v>0</v>
      </c>
      <c r="X497" s="413">
        <f>IF(Table_1[[#This Row],[Kokonaiskävijämäärä]]&lt;1,0,Table_1[[#This Row],[Kävijämäärä a) lapset]]*Table_1[[#This Row],[Tapaamis-kerrat /osallistuja]])</f>
        <v>0</v>
      </c>
      <c r="Y497" s="413">
        <f>IF(Table_1[[#This Row],[Kokonaiskävijämäärä]]&lt;1,0,Table_1[[#This Row],[Kävijämäärä b) aikuiset]]*Table_1[[#This Row],[Tapaamis-kerrat /osallistuja]])</f>
        <v>0</v>
      </c>
      <c r="Z497" s="413">
        <f>IF(Table_1[[#This Row],[Kokonaiskävijämäärä]]&lt;1,0,Table_1[[#This Row],[Kokonaiskävijämäärä]]*Table_1[[#This Row],[Tapaamis-kerrat /osallistuja]])</f>
        <v>0</v>
      </c>
      <c r="AA497" s="390" t="s">
        <v>54</v>
      </c>
      <c r="AB497" s="396"/>
      <c r="AC497" s="397"/>
      <c r="AD497" s="398" t="s">
        <v>54</v>
      </c>
      <c r="AE497" s="399" t="s">
        <v>54</v>
      </c>
      <c r="AF497" s="400" t="s">
        <v>54</v>
      </c>
      <c r="AG497" s="400" t="s">
        <v>54</v>
      </c>
      <c r="AH497" s="401" t="s">
        <v>53</v>
      </c>
      <c r="AI497" s="402" t="s">
        <v>54</v>
      </c>
      <c r="AJ497" s="402" t="s">
        <v>54</v>
      </c>
      <c r="AK497" s="402" t="s">
        <v>54</v>
      </c>
      <c r="AL497" s="403" t="s">
        <v>54</v>
      </c>
      <c r="AM497" s="404" t="s">
        <v>54</v>
      </c>
    </row>
    <row r="498" spans="1:39" ht="15.75" customHeight="1" x14ac:dyDescent="0.3">
      <c r="A498" s="382"/>
      <c r="B498" s="383"/>
      <c r="C498" s="384" t="s">
        <v>40</v>
      </c>
      <c r="D498" s="385" t="str">
        <f>IF(Table_1[[#This Row],[SISÄLLÖN NIMI]]="","",1)</f>
        <v/>
      </c>
      <c r="E498" s="386"/>
      <c r="F498" s="386"/>
      <c r="G498" s="384" t="s">
        <v>54</v>
      </c>
      <c r="H498" s="387" t="s">
        <v>54</v>
      </c>
      <c r="I498" s="388" t="s">
        <v>54</v>
      </c>
      <c r="J498" s="389" t="s">
        <v>44</v>
      </c>
      <c r="K498" s="387" t="s">
        <v>54</v>
      </c>
      <c r="L498" s="390" t="s">
        <v>54</v>
      </c>
      <c r="M498" s="383"/>
      <c r="N498" s="391" t="s">
        <v>54</v>
      </c>
      <c r="O498" s="392"/>
      <c r="P498" s="383"/>
      <c r="Q498" s="383"/>
      <c r="R498" s="393"/>
      <c r="S498" s="417">
        <f>IF(Table_1[[#This Row],[Kesto (min) /tapaaminen]]&lt;1,0,(Table_1[[#This Row],[Sisältöjen määrä 
]]*Table_1[[#This Row],[Kesto (min) /tapaaminen]]*Table_1[[#This Row],[Tapaamis-kerrat /osallistuja]]))</f>
        <v>0</v>
      </c>
      <c r="T498" s="394" t="str">
        <f>IF(Table_1[[#This Row],[SISÄLLÖN NIMI]]="","",IF(Table_1[[#This Row],[Toteutuminen]]="Ei osallistujia",0,IF(Table_1[[#This Row],[Toteutuminen]]="Peruttu",0,1)))</f>
        <v/>
      </c>
      <c r="U498" s="395"/>
      <c r="V498" s="385"/>
      <c r="W498" s="413">
        <f>Table_1[[#This Row],[Kävijämäärä a) lapset]]+Table_1[[#This Row],[Kävijämäärä b) aikuiset]]</f>
        <v>0</v>
      </c>
      <c r="X498" s="413">
        <f>IF(Table_1[[#This Row],[Kokonaiskävijämäärä]]&lt;1,0,Table_1[[#This Row],[Kävijämäärä a) lapset]]*Table_1[[#This Row],[Tapaamis-kerrat /osallistuja]])</f>
        <v>0</v>
      </c>
      <c r="Y498" s="413">
        <f>IF(Table_1[[#This Row],[Kokonaiskävijämäärä]]&lt;1,0,Table_1[[#This Row],[Kävijämäärä b) aikuiset]]*Table_1[[#This Row],[Tapaamis-kerrat /osallistuja]])</f>
        <v>0</v>
      </c>
      <c r="Z498" s="413">
        <f>IF(Table_1[[#This Row],[Kokonaiskävijämäärä]]&lt;1,0,Table_1[[#This Row],[Kokonaiskävijämäärä]]*Table_1[[#This Row],[Tapaamis-kerrat /osallistuja]])</f>
        <v>0</v>
      </c>
      <c r="AA498" s="390" t="s">
        <v>54</v>
      </c>
      <c r="AB498" s="396"/>
      <c r="AC498" s="397"/>
      <c r="AD498" s="398" t="s">
        <v>54</v>
      </c>
      <c r="AE498" s="399" t="s">
        <v>54</v>
      </c>
      <c r="AF498" s="400" t="s">
        <v>54</v>
      </c>
      <c r="AG498" s="400" t="s">
        <v>54</v>
      </c>
      <c r="AH498" s="401" t="s">
        <v>53</v>
      </c>
      <c r="AI498" s="402" t="s">
        <v>54</v>
      </c>
      <c r="AJ498" s="402" t="s">
        <v>54</v>
      </c>
      <c r="AK498" s="402" t="s">
        <v>54</v>
      </c>
      <c r="AL498" s="403" t="s">
        <v>54</v>
      </c>
      <c r="AM498" s="404" t="s">
        <v>54</v>
      </c>
    </row>
    <row r="499" spans="1:39" ht="15.75" customHeight="1" x14ac:dyDescent="0.3">
      <c r="A499" s="382"/>
      <c r="B499" s="383"/>
      <c r="C499" s="384" t="s">
        <v>40</v>
      </c>
      <c r="D499" s="385" t="str">
        <f>IF(Table_1[[#This Row],[SISÄLLÖN NIMI]]="","",1)</f>
        <v/>
      </c>
      <c r="E499" s="386"/>
      <c r="F499" s="386"/>
      <c r="G499" s="384" t="s">
        <v>54</v>
      </c>
      <c r="H499" s="387" t="s">
        <v>54</v>
      </c>
      <c r="I499" s="388" t="s">
        <v>54</v>
      </c>
      <c r="J499" s="389" t="s">
        <v>44</v>
      </c>
      <c r="K499" s="387" t="s">
        <v>54</v>
      </c>
      <c r="L499" s="390" t="s">
        <v>54</v>
      </c>
      <c r="M499" s="383"/>
      <c r="N499" s="391" t="s">
        <v>54</v>
      </c>
      <c r="O499" s="392"/>
      <c r="P499" s="383"/>
      <c r="Q499" s="383"/>
      <c r="R499" s="393"/>
      <c r="S499" s="417">
        <f>IF(Table_1[[#This Row],[Kesto (min) /tapaaminen]]&lt;1,0,(Table_1[[#This Row],[Sisältöjen määrä 
]]*Table_1[[#This Row],[Kesto (min) /tapaaminen]]*Table_1[[#This Row],[Tapaamis-kerrat /osallistuja]]))</f>
        <v>0</v>
      </c>
      <c r="T499" s="394" t="str">
        <f>IF(Table_1[[#This Row],[SISÄLLÖN NIMI]]="","",IF(Table_1[[#This Row],[Toteutuminen]]="Ei osallistujia",0,IF(Table_1[[#This Row],[Toteutuminen]]="Peruttu",0,1)))</f>
        <v/>
      </c>
      <c r="U499" s="395"/>
      <c r="V499" s="385"/>
      <c r="W499" s="413">
        <f>Table_1[[#This Row],[Kävijämäärä a) lapset]]+Table_1[[#This Row],[Kävijämäärä b) aikuiset]]</f>
        <v>0</v>
      </c>
      <c r="X499" s="413">
        <f>IF(Table_1[[#This Row],[Kokonaiskävijämäärä]]&lt;1,0,Table_1[[#This Row],[Kävijämäärä a) lapset]]*Table_1[[#This Row],[Tapaamis-kerrat /osallistuja]])</f>
        <v>0</v>
      </c>
      <c r="Y499" s="413">
        <f>IF(Table_1[[#This Row],[Kokonaiskävijämäärä]]&lt;1,0,Table_1[[#This Row],[Kävijämäärä b) aikuiset]]*Table_1[[#This Row],[Tapaamis-kerrat /osallistuja]])</f>
        <v>0</v>
      </c>
      <c r="Z499" s="413">
        <f>IF(Table_1[[#This Row],[Kokonaiskävijämäärä]]&lt;1,0,Table_1[[#This Row],[Kokonaiskävijämäärä]]*Table_1[[#This Row],[Tapaamis-kerrat /osallistuja]])</f>
        <v>0</v>
      </c>
      <c r="AA499" s="390" t="s">
        <v>54</v>
      </c>
      <c r="AB499" s="396"/>
      <c r="AC499" s="397"/>
      <c r="AD499" s="398" t="s">
        <v>54</v>
      </c>
      <c r="AE499" s="399" t="s">
        <v>54</v>
      </c>
      <c r="AF499" s="400" t="s">
        <v>54</v>
      </c>
      <c r="AG499" s="400" t="s">
        <v>54</v>
      </c>
      <c r="AH499" s="401" t="s">
        <v>53</v>
      </c>
      <c r="AI499" s="402" t="s">
        <v>54</v>
      </c>
      <c r="AJ499" s="402" t="s">
        <v>54</v>
      </c>
      <c r="AK499" s="402" t="s">
        <v>54</v>
      </c>
      <c r="AL499" s="403" t="s">
        <v>54</v>
      </c>
      <c r="AM499" s="404" t="s">
        <v>54</v>
      </c>
    </row>
    <row r="500" spans="1:39" ht="15.75" customHeight="1" x14ac:dyDescent="0.3">
      <c r="A500" s="382"/>
      <c r="B500" s="383"/>
      <c r="C500" s="384" t="s">
        <v>40</v>
      </c>
      <c r="D500" s="385" t="str">
        <f>IF(Table_1[[#This Row],[SISÄLLÖN NIMI]]="","",1)</f>
        <v/>
      </c>
      <c r="E500" s="386"/>
      <c r="F500" s="386"/>
      <c r="G500" s="384" t="s">
        <v>54</v>
      </c>
      <c r="H500" s="387" t="s">
        <v>54</v>
      </c>
      <c r="I500" s="388" t="s">
        <v>54</v>
      </c>
      <c r="J500" s="389" t="s">
        <v>44</v>
      </c>
      <c r="K500" s="387" t="s">
        <v>54</v>
      </c>
      <c r="L500" s="390" t="s">
        <v>54</v>
      </c>
      <c r="M500" s="383"/>
      <c r="N500" s="391" t="s">
        <v>54</v>
      </c>
      <c r="O500" s="392"/>
      <c r="P500" s="383"/>
      <c r="Q500" s="383"/>
      <c r="R500" s="393"/>
      <c r="S500" s="417">
        <f>IF(Table_1[[#This Row],[Kesto (min) /tapaaminen]]&lt;1,0,(Table_1[[#This Row],[Sisältöjen määrä 
]]*Table_1[[#This Row],[Kesto (min) /tapaaminen]]*Table_1[[#This Row],[Tapaamis-kerrat /osallistuja]]))</f>
        <v>0</v>
      </c>
      <c r="T500" s="394" t="str">
        <f>IF(Table_1[[#This Row],[SISÄLLÖN NIMI]]="","",IF(Table_1[[#This Row],[Toteutuminen]]="Ei osallistujia",0,IF(Table_1[[#This Row],[Toteutuminen]]="Peruttu",0,1)))</f>
        <v/>
      </c>
      <c r="U500" s="395"/>
      <c r="V500" s="385"/>
      <c r="W500" s="413">
        <f>Table_1[[#This Row],[Kävijämäärä a) lapset]]+Table_1[[#This Row],[Kävijämäärä b) aikuiset]]</f>
        <v>0</v>
      </c>
      <c r="X500" s="413">
        <f>IF(Table_1[[#This Row],[Kokonaiskävijämäärä]]&lt;1,0,Table_1[[#This Row],[Kävijämäärä a) lapset]]*Table_1[[#This Row],[Tapaamis-kerrat /osallistuja]])</f>
        <v>0</v>
      </c>
      <c r="Y500" s="413">
        <f>IF(Table_1[[#This Row],[Kokonaiskävijämäärä]]&lt;1,0,Table_1[[#This Row],[Kävijämäärä b) aikuiset]]*Table_1[[#This Row],[Tapaamis-kerrat /osallistuja]])</f>
        <v>0</v>
      </c>
      <c r="Z500" s="413">
        <f>IF(Table_1[[#This Row],[Kokonaiskävijämäärä]]&lt;1,0,Table_1[[#This Row],[Kokonaiskävijämäärä]]*Table_1[[#This Row],[Tapaamis-kerrat /osallistuja]])</f>
        <v>0</v>
      </c>
      <c r="AA500" s="390" t="s">
        <v>54</v>
      </c>
      <c r="AB500" s="396"/>
      <c r="AC500" s="397"/>
      <c r="AD500" s="398" t="s">
        <v>54</v>
      </c>
      <c r="AE500" s="399" t="s">
        <v>54</v>
      </c>
      <c r="AF500" s="400" t="s">
        <v>54</v>
      </c>
      <c r="AG500" s="400" t="s">
        <v>54</v>
      </c>
      <c r="AH500" s="401" t="s">
        <v>53</v>
      </c>
      <c r="AI500" s="402" t="s">
        <v>54</v>
      </c>
      <c r="AJ500" s="402" t="s">
        <v>54</v>
      </c>
      <c r="AK500" s="402" t="s">
        <v>54</v>
      </c>
      <c r="AL500" s="403" t="s">
        <v>54</v>
      </c>
      <c r="AM500" s="404" t="s">
        <v>54</v>
      </c>
    </row>
    <row r="501" spans="1:39" ht="15.75" customHeight="1" x14ac:dyDescent="0.3">
      <c r="A501" s="382"/>
      <c r="B501" s="383"/>
      <c r="C501" s="384" t="s">
        <v>40</v>
      </c>
      <c r="D501" s="385" t="str">
        <f>IF(Table_1[[#This Row],[SISÄLLÖN NIMI]]="","",1)</f>
        <v/>
      </c>
      <c r="E501" s="386"/>
      <c r="F501" s="386"/>
      <c r="G501" s="384" t="s">
        <v>54</v>
      </c>
      <c r="H501" s="387" t="s">
        <v>54</v>
      </c>
      <c r="I501" s="388" t="s">
        <v>54</v>
      </c>
      <c r="J501" s="389" t="s">
        <v>44</v>
      </c>
      <c r="K501" s="387" t="s">
        <v>54</v>
      </c>
      <c r="L501" s="390" t="s">
        <v>54</v>
      </c>
      <c r="M501" s="383"/>
      <c r="N501" s="391" t="s">
        <v>54</v>
      </c>
      <c r="O501" s="392"/>
      <c r="P501" s="383"/>
      <c r="Q501" s="383"/>
      <c r="R501" s="393"/>
      <c r="S501" s="417">
        <f>IF(Table_1[[#This Row],[Kesto (min) /tapaaminen]]&lt;1,0,(Table_1[[#This Row],[Sisältöjen määrä 
]]*Table_1[[#This Row],[Kesto (min) /tapaaminen]]*Table_1[[#This Row],[Tapaamis-kerrat /osallistuja]]))</f>
        <v>0</v>
      </c>
      <c r="T501" s="394" t="str">
        <f>IF(Table_1[[#This Row],[SISÄLLÖN NIMI]]="","",IF(Table_1[[#This Row],[Toteutuminen]]="Ei osallistujia",0,IF(Table_1[[#This Row],[Toteutuminen]]="Peruttu",0,1)))</f>
        <v/>
      </c>
      <c r="U501" s="395"/>
      <c r="V501" s="385"/>
      <c r="W501" s="413">
        <f>Table_1[[#This Row],[Kävijämäärä a) lapset]]+Table_1[[#This Row],[Kävijämäärä b) aikuiset]]</f>
        <v>0</v>
      </c>
      <c r="X501" s="413">
        <f>IF(Table_1[[#This Row],[Kokonaiskävijämäärä]]&lt;1,0,Table_1[[#This Row],[Kävijämäärä a) lapset]]*Table_1[[#This Row],[Tapaamis-kerrat /osallistuja]])</f>
        <v>0</v>
      </c>
      <c r="Y501" s="413">
        <f>IF(Table_1[[#This Row],[Kokonaiskävijämäärä]]&lt;1,0,Table_1[[#This Row],[Kävijämäärä b) aikuiset]]*Table_1[[#This Row],[Tapaamis-kerrat /osallistuja]])</f>
        <v>0</v>
      </c>
      <c r="Z501" s="413">
        <f>IF(Table_1[[#This Row],[Kokonaiskävijämäärä]]&lt;1,0,Table_1[[#This Row],[Kokonaiskävijämäärä]]*Table_1[[#This Row],[Tapaamis-kerrat /osallistuja]])</f>
        <v>0</v>
      </c>
      <c r="AA501" s="390" t="s">
        <v>54</v>
      </c>
      <c r="AB501" s="396"/>
      <c r="AC501" s="397"/>
      <c r="AD501" s="398" t="s">
        <v>54</v>
      </c>
      <c r="AE501" s="399" t="s">
        <v>54</v>
      </c>
      <c r="AF501" s="400" t="s">
        <v>54</v>
      </c>
      <c r="AG501" s="400" t="s">
        <v>54</v>
      </c>
      <c r="AH501" s="401" t="s">
        <v>53</v>
      </c>
      <c r="AI501" s="402" t="s">
        <v>54</v>
      </c>
      <c r="AJ501" s="402" t="s">
        <v>54</v>
      </c>
      <c r="AK501" s="402" t="s">
        <v>54</v>
      </c>
      <c r="AL501" s="403" t="s">
        <v>54</v>
      </c>
      <c r="AM501" s="404" t="s">
        <v>54</v>
      </c>
    </row>
    <row r="502" spans="1:39" ht="15.75" customHeight="1" x14ac:dyDescent="0.3">
      <c r="A502" s="382"/>
      <c r="B502" s="383"/>
      <c r="C502" s="384" t="s">
        <v>40</v>
      </c>
      <c r="D502" s="385" t="str">
        <f>IF(Table_1[[#This Row],[SISÄLLÖN NIMI]]="","",1)</f>
        <v/>
      </c>
      <c r="E502" s="386"/>
      <c r="F502" s="386"/>
      <c r="G502" s="384" t="s">
        <v>54</v>
      </c>
      <c r="H502" s="387" t="s">
        <v>54</v>
      </c>
      <c r="I502" s="388" t="s">
        <v>54</v>
      </c>
      <c r="J502" s="389" t="s">
        <v>44</v>
      </c>
      <c r="K502" s="387" t="s">
        <v>54</v>
      </c>
      <c r="L502" s="390" t="s">
        <v>54</v>
      </c>
      <c r="M502" s="383"/>
      <c r="N502" s="391" t="s">
        <v>54</v>
      </c>
      <c r="O502" s="392"/>
      <c r="P502" s="383"/>
      <c r="Q502" s="383"/>
      <c r="R502" s="393"/>
      <c r="S502" s="417">
        <f>IF(Table_1[[#This Row],[Kesto (min) /tapaaminen]]&lt;1,0,(Table_1[[#This Row],[Sisältöjen määrä 
]]*Table_1[[#This Row],[Kesto (min) /tapaaminen]]*Table_1[[#This Row],[Tapaamis-kerrat /osallistuja]]))</f>
        <v>0</v>
      </c>
      <c r="T502" s="394" t="str">
        <f>IF(Table_1[[#This Row],[SISÄLLÖN NIMI]]="","",IF(Table_1[[#This Row],[Toteutuminen]]="Ei osallistujia",0,IF(Table_1[[#This Row],[Toteutuminen]]="Peruttu",0,1)))</f>
        <v/>
      </c>
      <c r="U502" s="395"/>
      <c r="V502" s="385"/>
      <c r="W502" s="413">
        <f>Table_1[[#This Row],[Kävijämäärä a) lapset]]+Table_1[[#This Row],[Kävijämäärä b) aikuiset]]</f>
        <v>0</v>
      </c>
      <c r="X502" s="413">
        <f>IF(Table_1[[#This Row],[Kokonaiskävijämäärä]]&lt;1,0,Table_1[[#This Row],[Kävijämäärä a) lapset]]*Table_1[[#This Row],[Tapaamis-kerrat /osallistuja]])</f>
        <v>0</v>
      </c>
      <c r="Y502" s="413">
        <f>IF(Table_1[[#This Row],[Kokonaiskävijämäärä]]&lt;1,0,Table_1[[#This Row],[Kävijämäärä b) aikuiset]]*Table_1[[#This Row],[Tapaamis-kerrat /osallistuja]])</f>
        <v>0</v>
      </c>
      <c r="Z502" s="413">
        <f>IF(Table_1[[#This Row],[Kokonaiskävijämäärä]]&lt;1,0,Table_1[[#This Row],[Kokonaiskävijämäärä]]*Table_1[[#This Row],[Tapaamis-kerrat /osallistuja]])</f>
        <v>0</v>
      </c>
      <c r="AA502" s="390" t="s">
        <v>54</v>
      </c>
      <c r="AB502" s="396"/>
      <c r="AC502" s="397"/>
      <c r="AD502" s="398" t="s">
        <v>54</v>
      </c>
      <c r="AE502" s="399" t="s">
        <v>54</v>
      </c>
      <c r="AF502" s="400" t="s">
        <v>54</v>
      </c>
      <c r="AG502" s="400" t="s">
        <v>54</v>
      </c>
      <c r="AH502" s="401" t="s">
        <v>53</v>
      </c>
      <c r="AI502" s="402" t="s">
        <v>54</v>
      </c>
      <c r="AJ502" s="402" t="s">
        <v>54</v>
      </c>
      <c r="AK502" s="402" t="s">
        <v>54</v>
      </c>
      <c r="AL502" s="403" t="s">
        <v>54</v>
      </c>
      <c r="AM502" s="404" t="s">
        <v>54</v>
      </c>
    </row>
    <row r="503" spans="1:39" ht="15.75" customHeight="1" x14ac:dyDescent="0.3">
      <c r="A503" s="382"/>
      <c r="B503" s="383"/>
      <c r="C503" s="384" t="s">
        <v>40</v>
      </c>
      <c r="D503" s="385" t="str">
        <f>IF(Table_1[[#This Row],[SISÄLLÖN NIMI]]="","",1)</f>
        <v/>
      </c>
      <c r="E503" s="386"/>
      <c r="F503" s="386"/>
      <c r="G503" s="384" t="s">
        <v>54</v>
      </c>
      <c r="H503" s="387" t="s">
        <v>54</v>
      </c>
      <c r="I503" s="388" t="s">
        <v>54</v>
      </c>
      <c r="J503" s="389" t="s">
        <v>44</v>
      </c>
      <c r="K503" s="387" t="s">
        <v>54</v>
      </c>
      <c r="L503" s="390" t="s">
        <v>54</v>
      </c>
      <c r="M503" s="383"/>
      <c r="N503" s="391" t="s">
        <v>54</v>
      </c>
      <c r="O503" s="392"/>
      <c r="P503" s="383"/>
      <c r="Q503" s="383"/>
      <c r="R503" s="393"/>
      <c r="S503" s="417">
        <f>IF(Table_1[[#This Row],[Kesto (min) /tapaaminen]]&lt;1,0,(Table_1[[#This Row],[Sisältöjen määrä 
]]*Table_1[[#This Row],[Kesto (min) /tapaaminen]]*Table_1[[#This Row],[Tapaamis-kerrat /osallistuja]]))</f>
        <v>0</v>
      </c>
      <c r="T503" s="394" t="str">
        <f>IF(Table_1[[#This Row],[SISÄLLÖN NIMI]]="","",IF(Table_1[[#This Row],[Toteutuminen]]="Ei osallistujia",0,IF(Table_1[[#This Row],[Toteutuminen]]="Peruttu",0,1)))</f>
        <v/>
      </c>
      <c r="U503" s="395"/>
      <c r="V503" s="385"/>
      <c r="W503" s="413">
        <f>Table_1[[#This Row],[Kävijämäärä a) lapset]]+Table_1[[#This Row],[Kävijämäärä b) aikuiset]]</f>
        <v>0</v>
      </c>
      <c r="X503" s="413">
        <f>IF(Table_1[[#This Row],[Kokonaiskävijämäärä]]&lt;1,0,Table_1[[#This Row],[Kävijämäärä a) lapset]]*Table_1[[#This Row],[Tapaamis-kerrat /osallistuja]])</f>
        <v>0</v>
      </c>
      <c r="Y503" s="413">
        <f>IF(Table_1[[#This Row],[Kokonaiskävijämäärä]]&lt;1,0,Table_1[[#This Row],[Kävijämäärä b) aikuiset]]*Table_1[[#This Row],[Tapaamis-kerrat /osallistuja]])</f>
        <v>0</v>
      </c>
      <c r="Z503" s="413">
        <f>IF(Table_1[[#This Row],[Kokonaiskävijämäärä]]&lt;1,0,Table_1[[#This Row],[Kokonaiskävijämäärä]]*Table_1[[#This Row],[Tapaamis-kerrat /osallistuja]])</f>
        <v>0</v>
      </c>
      <c r="AA503" s="390" t="s">
        <v>54</v>
      </c>
      <c r="AB503" s="396"/>
      <c r="AC503" s="397"/>
      <c r="AD503" s="398" t="s">
        <v>54</v>
      </c>
      <c r="AE503" s="399" t="s">
        <v>54</v>
      </c>
      <c r="AF503" s="400" t="s">
        <v>54</v>
      </c>
      <c r="AG503" s="400" t="s">
        <v>54</v>
      </c>
      <c r="AH503" s="401" t="s">
        <v>53</v>
      </c>
      <c r="AI503" s="402" t="s">
        <v>54</v>
      </c>
      <c r="AJ503" s="402" t="s">
        <v>54</v>
      </c>
      <c r="AK503" s="402" t="s">
        <v>54</v>
      </c>
      <c r="AL503" s="403" t="s">
        <v>54</v>
      </c>
      <c r="AM503" s="404" t="s">
        <v>54</v>
      </c>
    </row>
    <row r="504" spans="1:39" ht="15.75" customHeight="1" x14ac:dyDescent="0.3">
      <c r="A504" s="382"/>
      <c r="B504" s="383"/>
      <c r="C504" s="384" t="s">
        <v>40</v>
      </c>
      <c r="D504" s="385" t="str">
        <f>IF(Table_1[[#This Row],[SISÄLLÖN NIMI]]="","",1)</f>
        <v/>
      </c>
      <c r="E504" s="386"/>
      <c r="F504" s="386"/>
      <c r="G504" s="384" t="s">
        <v>54</v>
      </c>
      <c r="H504" s="387" t="s">
        <v>54</v>
      </c>
      <c r="I504" s="388" t="s">
        <v>54</v>
      </c>
      <c r="J504" s="389" t="s">
        <v>44</v>
      </c>
      <c r="K504" s="387" t="s">
        <v>54</v>
      </c>
      <c r="L504" s="390" t="s">
        <v>54</v>
      </c>
      <c r="M504" s="383"/>
      <c r="N504" s="391" t="s">
        <v>54</v>
      </c>
      <c r="O504" s="392"/>
      <c r="P504" s="383"/>
      <c r="Q504" s="383"/>
      <c r="R504" s="393"/>
      <c r="S504" s="417">
        <f>IF(Table_1[[#This Row],[Kesto (min) /tapaaminen]]&lt;1,0,(Table_1[[#This Row],[Sisältöjen määrä 
]]*Table_1[[#This Row],[Kesto (min) /tapaaminen]]*Table_1[[#This Row],[Tapaamis-kerrat /osallistuja]]))</f>
        <v>0</v>
      </c>
      <c r="T504" s="394" t="str">
        <f>IF(Table_1[[#This Row],[SISÄLLÖN NIMI]]="","",IF(Table_1[[#This Row],[Toteutuminen]]="Ei osallistujia",0,IF(Table_1[[#This Row],[Toteutuminen]]="Peruttu",0,1)))</f>
        <v/>
      </c>
      <c r="U504" s="395"/>
      <c r="V504" s="385"/>
      <c r="W504" s="413">
        <f>Table_1[[#This Row],[Kävijämäärä a) lapset]]+Table_1[[#This Row],[Kävijämäärä b) aikuiset]]</f>
        <v>0</v>
      </c>
      <c r="X504" s="413">
        <f>IF(Table_1[[#This Row],[Kokonaiskävijämäärä]]&lt;1,0,Table_1[[#This Row],[Kävijämäärä a) lapset]]*Table_1[[#This Row],[Tapaamis-kerrat /osallistuja]])</f>
        <v>0</v>
      </c>
      <c r="Y504" s="413">
        <f>IF(Table_1[[#This Row],[Kokonaiskävijämäärä]]&lt;1,0,Table_1[[#This Row],[Kävijämäärä b) aikuiset]]*Table_1[[#This Row],[Tapaamis-kerrat /osallistuja]])</f>
        <v>0</v>
      </c>
      <c r="Z504" s="413">
        <f>IF(Table_1[[#This Row],[Kokonaiskävijämäärä]]&lt;1,0,Table_1[[#This Row],[Kokonaiskävijämäärä]]*Table_1[[#This Row],[Tapaamis-kerrat /osallistuja]])</f>
        <v>0</v>
      </c>
      <c r="AA504" s="390" t="s">
        <v>54</v>
      </c>
      <c r="AB504" s="396"/>
      <c r="AC504" s="397"/>
      <c r="AD504" s="398" t="s">
        <v>54</v>
      </c>
      <c r="AE504" s="399" t="s">
        <v>54</v>
      </c>
      <c r="AF504" s="400" t="s">
        <v>54</v>
      </c>
      <c r="AG504" s="400" t="s">
        <v>54</v>
      </c>
      <c r="AH504" s="401" t="s">
        <v>53</v>
      </c>
      <c r="AI504" s="402" t="s">
        <v>54</v>
      </c>
      <c r="AJ504" s="402" t="s">
        <v>54</v>
      </c>
      <c r="AK504" s="402" t="s">
        <v>54</v>
      </c>
      <c r="AL504" s="403" t="s">
        <v>54</v>
      </c>
      <c r="AM504" s="404" t="s">
        <v>54</v>
      </c>
    </row>
    <row r="505" spans="1:39" ht="15.75" customHeight="1" x14ac:dyDescent="0.3">
      <c r="A505" s="382"/>
      <c r="B505" s="383"/>
      <c r="C505" s="384" t="s">
        <v>40</v>
      </c>
      <c r="D505" s="385" t="str">
        <f>IF(Table_1[[#This Row],[SISÄLLÖN NIMI]]="","",1)</f>
        <v/>
      </c>
      <c r="E505" s="386"/>
      <c r="F505" s="386"/>
      <c r="G505" s="384" t="s">
        <v>54</v>
      </c>
      <c r="H505" s="387" t="s">
        <v>54</v>
      </c>
      <c r="I505" s="388" t="s">
        <v>54</v>
      </c>
      <c r="J505" s="389" t="s">
        <v>44</v>
      </c>
      <c r="K505" s="387" t="s">
        <v>54</v>
      </c>
      <c r="L505" s="390" t="s">
        <v>54</v>
      </c>
      <c r="M505" s="383"/>
      <c r="N505" s="391" t="s">
        <v>54</v>
      </c>
      <c r="O505" s="392"/>
      <c r="P505" s="383"/>
      <c r="Q505" s="383"/>
      <c r="R505" s="393"/>
      <c r="S505" s="417">
        <f>IF(Table_1[[#This Row],[Kesto (min) /tapaaminen]]&lt;1,0,(Table_1[[#This Row],[Sisältöjen määrä 
]]*Table_1[[#This Row],[Kesto (min) /tapaaminen]]*Table_1[[#This Row],[Tapaamis-kerrat /osallistuja]]))</f>
        <v>0</v>
      </c>
      <c r="T505" s="394" t="str">
        <f>IF(Table_1[[#This Row],[SISÄLLÖN NIMI]]="","",IF(Table_1[[#This Row],[Toteutuminen]]="Ei osallistujia",0,IF(Table_1[[#This Row],[Toteutuminen]]="Peruttu",0,1)))</f>
        <v/>
      </c>
      <c r="U505" s="395"/>
      <c r="V505" s="385"/>
      <c r="W505" s="413">
        <f>Table_1[[#This Row],[Kävijämäärä a) lapset]]+Table_1[[#This Row],[Kävijämäärä b) aikuiset]]</f>
        <v>0</v>
      </c>
      <c r="X505" s="413">
        <f>IF(Table_1[[#This Row],[Kokonaiskävijämäärä]]&lt;1,0,Table_1[[#This Row],[Kävijämäärä a) lapset]]*Table_1[[#This Row],[Tapaamis-kerrat /osallistuja]])</f>
        <v>0</v>
      </c>
      <c r="Y505" s="413">
        <f>IF(Table_1[[#This Row],[Kokonaiskävijämäärä]]&lt;1,0,Table_1[[#This Row],[Kävijämäärä b) aikuiset]]*Table_1[[#This Row],[Tapaamis-kerrat /osallistuja]])</f>
        <v>0</v>
      </c>
      <c r="Z505" s="413">
        <f>IF(Table_1[[#This Row],[Kokonaiskävijämäärä]]&lt;1,0,Table_1[[#This Row],[Kokonaiskävijämäärä]]*Table_1[[#This Row],[Tapaamis-kerrat /osallistuja]])</f>
        <v>0</v>
      </c>
      <c r="AA505" s="390" t="s">
        <v>54</v>
      </c>
      <c r="AB505" s="396"/>
      <c r="AC505" s="397"/>
      <c r="AD505" s="398" t="s">
        <v>54</v>
      </c>
      <c r="AE505" s="399" t="s">
        <v>54</v>
      </c>
      <c r="AF505" s="400" t="s">
        <v>54</v>
      </c>
      <c r="AG505" s="400" t="s">
        <v>54</v>
      </c>
      <c r="AH505" s="401" t="s">
        <v>53</v>
      </c>
      <c r="AI505" s="402" t="s">
        <v>54</v>
      </c>
      <c r="AJ505" s="402" t="s">
        <v>54</v>
      </c>
      <c r="AK505" s="402" t="s">
        <v>54</v>
      </c>
      <c r="AL505" s="403" t="s">
        <v>54</v>
      </c>
      <c r="AM505" s="404" t="s">
        <v>54</v>
      </c>
    </row>
    <row r="506" spans="1:39" ht="15.75" customHeight="1" x14ac:dyDescent="0.3">
      <c r="A506" s="382"/>
      <c r="B506" s="383"/>
      <c r="C506" s="384" t="s">
        <v>40</v>
      </c>
      <c r="D506" s="385" t="str">
        <f>IF(Table_1[[#This Row],[SISÄLLÖN NIMI]]="","",1)</f>
        <v/>
      </c>
      <c r="E506" s="386"/>
      <c r="F506" s="386"/>
      <c r="G506" s="384" t="s">
        <v>54</v>
      </c>
      <c r="H506" s="387" t="s">
        <v>54</v>
      </c>
      <c r="I506" s="388" t="s">
        <v>54</v>
      </c>
      <c r="J506" s="389" t="s">
        <v>44</v>
      </c>
      <c r="K506" s="387" t="s">
        <v>54</v>
      </c>
      <c r="L506" s="390" t="s">
        <v>54</v>
      </c>
      <c r="M506" s="383"/>
      <c r="N506" s="391" t="s">
        <v>54</v>
      </c>
      <c r="O506" s="392"/>
      <c r="P506" s="383"/>
      <c r="Q506" s="383"/>
      <c r="R506" s="393"/>
      <c r="S506" s="417">
        <f>IF(Table_1[[#This Row],[Kesto (min) /tapaaminen]]&lt;1,0,(Table_1[[#This Row],[Sisältöjen määrä 
]]*Table_1[[#This Row],[Kesto (min) /tapaaminen]]*Table_1[[#This Row],[Tapaamis-kerrat /osallistuja]]))</f>
        <v>0</v>
      </c>
      <c r="T506" s="394" t="str">
        <f>IF(Table_1[[#This Row],[SISÄLLÖN NIMI]]="","",IF(Table_1[[#This Row],[Toteutuminen]]="Ei osallistujia",0,IF(Table_1[[#This Row],[Toteutuminen]]="Peruttu",0,1)))</f>
        <v/>
      </c>
      <c r="U506" s="395"/>
      <c r="V506" s="385"/>
      <c r="W506" s="413">
        <f>Table_1[[#This Row],[Kävijämäärä a) lapset]]+Table_1[[#This Row],[Kävijämäärä b) aikuiset]]</f>
        <v>0</v>
      </c>
      <c r="X506" s="413">
        <f>IF(Table_1[[#This Row],[Kokonaiskävijämäärä]]&lt;1,0,Table_1[[#This Row],[Kävijämäärä a) lapset]]*Table_1[[#This Row],[Tapaamis-kerrat /osallistuja]])</f>
        <v>0</v>
      </c>
      <c r="Y506" s="413">
        <f>IF(Table_1[[#This Row],[Kokonaiskävijämäärä]]&lt;1,0,Table_1[[#This Row],[Kävijämäärä b) aikuiset]]*Table_1[[#This Row],[Tapaamis-kerrat /osallistuja]])</f>
        <v>0</v>
      </c>
      <c r="Z506" s="413">
        <f>IF(Table_1[[#This Row],[Kokonaiskävijämäärä]]&lt;1,0,Table_1[[#This Row],[Kokonaiskävijämäärä]]*Table_1[[#This Row],[Tapaamis-kerrat /osallistuja]])</f>
        <v>0</v>
      </c>
      <c r="AA506" s="390" t="s">
        <v>54</v>
      </c>
      <c r="AB506" s="396"/>
      <c r="AC506" s="397"/>
      <c r="AD506" s="398" t="s">
        <v>54</v>
      </c>
      <c r="AE506" s="399" t="s">
        <v>54</v>
      </c>
      <c r="AF506" s="400" t="s">
        <v>54</v>
      </c>
      <c r="AG506" s="400" t="s">
        <v>54</v>
      </c>
      <c r="AH506" s="401" t="s">
        <v>53</v>
      </c>
      <c r="AI506" s="402" t="s">
        <v>54</v>
      </c>
      <c r="AJ506" s="402" t="s">
        <v>54</v>
      </c>
      <c r="AK506" s="402" t="s">
        <v>54</v>
      </c>
      <c r="AL506" s="403" t="s">
        <v>54</v>
      </c>
      <c r="AM506" s="404" t="s">
        <v>54</v>
      </c>
    </row>
    <row r="507" spans="1:39" ht="15.75" customHeight="1" x14ac:dyDescent="0.3">
      <c r="A507" s="382"/>
      <c r="B507" s="383"/>
      <c r="C507" s="384" t="s">
        <v>40</v>
      </c>
      <c r="D507" s="385" t="str">
        <f>IF(Table_1[[#This Row],[SISÄLLÖN NIMI]]="","",1)</f>
        <v/>
      </c>
      <c r="E507" s="386"/>
      <c r="F507" s="386"/>
      <c r="G507" s="384" t="s">
        <v>54</v>
      </c>
      <c r="H507" s="387" t="s">
        <v>54</v>
      </c>
      <c r="I507" s="388" t="s">
        <v>54</v>
      </c>
      <c r="J507" s="389" t="s">
        <v>44</v>
      </c>
      <c r="K507" s="387" t="s">
        <v>54</v>
      </c>
      <c r="L507" s="390" t="s">
        <v>54</v>
      </c>
      <c r="M507" s="383"/>
      <c r="N507" s="391" t="s">
        <v>54</v>
      </c>
      <c r="O507" s="392"/>
      <c r="P507" s="383"/>
      <c r="Q507" s="383"/>
      <c r="R507" s="393"/>
      <c r="S507" s="417">
        <f>IF(Table_1[[#This Row],[Kesto (min) /tapaaminen]]&lt;1,0,(Table_1[[#This Row],[Sisältöjen määrä 
]]*Table_1[[#This Row],[Kesto (min) /tapaaminen]]*Table_1[[#This Row],[Tapaamis-kerrat /osallistuja]]))</f>
        <v>0</v>
      </c>
      <c r="T507" s="394" t="str">
        <f>IF(Table_1[[#This Row],[SISÄLLÖN NIMI]]="","",IF(Table_1[[#This Row],[Toteutuminen]]="Ei osallistujia",0,IF(Table_1[[#This Row],[Toteutuminen]]="Peruttu",0,1)))</f>
        <v/>
      </c>
      <c r="U507" s="395"/>
      <c r="V507" s="385"/>
      <c r="W507" s="413">
        <f>Table_1[[#This Row],[Kävijämäärä a) lapset]]+Table_1[[#This Row],[Kävijämäärä b) aikuiset]]</f>
        <v>0</v>
      </c>
      <c r="X507" s="413">
        <f>IF(Table_1[[#This Row],[Kokonaiskävijämäärä]]&lt;1,0,Table_1[[#This Row],[Kävijämäärä a) lapset]]*Table_1[[#This Row],[Tapaamis-kerrat /osallistuja]])</f>
        <v>0</v>
      </c>
      <c r="Y507" s="413">
        <f>IF(Table_1[[#This Row],[Kokonaiskävijämäärä]]&lt;1,0,Table_1[[#This Row],[Kävijämäärä b) aikuiset]]*Table_1[[#This Row],[Tapaamis-kerrat /osallistuja]])</f>
        <v>0</v>
      </c>
      <c r="Z507" s="413">
        <f>IF(Table_1[[#This Row],[Kokonaiskävijämäärä]]&lt;1,0,Table_1[[#This Row],[Kokonaiskävijämäärä]]*Table_1[[#This Row],[Tapaamis-kerrat /osallistuja]])</f>
        <v>0</v>
      </c>
      <c r="AA507" s="390" t="s">
        <v>54</v>
      </c>
      <c r="AB507" s="396"/>
      <c r="AC507" s="397"/>
      <c r="AD507" s="398" t="s">
        <v>54</v>
      </c>
      <c r="AE507" s="399" t="s">
        <v>54</v>
      </c>
      <c r="AF507" s="400" t="s">
        <v>54</v>
      </c>
      <c r="AG507" s="400" t="s">
        <v>54</v>
      </c>
      <c r="AH507" s="401" t="s">
        <v>53</v>
      </c>
      <c r="AI507" s="402" t="s">
        <v>54</v>
      </c>
      <c r="AJ507" s="402" t="s">
        <v>54</v>
      </c>
      <c r="AK507" s="402" t="s">
        <v>54</v>
      </c>
      <c r="AL507" s="403" t="s">
        <v>54</v>
      </c>
      <c r="AM507" s="404" t="s">
        <v>54</v>
      </c>
    </row>
    <row r="508" spans="1:39" ht="15.75" customHeight="1" x14ac:dyDescent="0.3">
      <c r="A508" s="382"/>
      <c r="B508" s="383"/>
      <c r="C508" s="384" t="s">
        <v>40</v>
      </c>
      <c r="D508" s="385" t="str">
        <f>IF(Table_1[[#This Row],[SISÄLLÖN NIMI]]="","",1)</f>
        <v/>
      </c>
      <c r="E508" s="386"/>
      <c r="F508" s="386"/>
      <c r="G508" s="384" t="s">
        <v>54</v>
      </c>
      <c r="H508" s="387" t="s">
        <v>54</v>
      </c>
      <c r="I508" s="388" t="s">
        <v>54</v>
      </c>
      <c r="J508" s="389" t="s">
        <v>44</v>
      </c>
      <c r="K508" s="387" t="s">
        <v>54</v>
      </c>
      <c r="L508" s="390" t="s">
        <v>54</v>
      </c>
      <c r="M508" s="383"/>
      <c r="N508" s="391" t="s">
        <v>54</v>
      </c>
      <c r="O508" s="392"/>
      <c r="P508" s="383"/>
      <c r="Q508" s="383"/>
      <c r="R508" s="393"/>
      <c r="S508" s="417">
        <f>IF(Table_1[[#This Row],[Kesto (min) /tapaaminen]]&lt;1,0,(Table_1[[#This Row],[Sisältöjen määrä 
]]*Table_1[[#This Row],[Kesto (min) /tapaaminen]]*Table_1[[#This Row],[Tapaamis-kerrat /osallistuja]]))</f>
        <v>0</v>
      </c>
      <c r="T508" s="394" t="str">
        <f>IF(Table_1[[#This Row],[SISÄLLÖN NIMI]]="","",IF(Table_1[[#This Row],[Toteutuminen]]="Ei osallistujia",0,IF(Table_1[[#This Row],[Toteutuminen]]="Peruttu",0,1)))</f>
        <v/>
      </c>
      <c r="U508" s="395"/>
      <c r="V508" s="385"/>
      <c r="W508" s="413">
        <f>Table_1[[#This Row],[Kävijämäärä a) lapset]]+Table_1[[#This Row],[Kävijämäärä b) aikuiset]]</f>
        <v>0</v>
      </c>
      <c r="X508" s="413">
        <f>IF(Table_1[[#This Row],[Kokonaiskävijämäärä]]&lt;1,0,Table_1[[#This Row],[Kävijämäärä a) lapset]]*Table_1[[#This Row],[Tapaamis-kerrat /osallistuja]])</f>
        <v>0</v>
      </c>
      <c r="Y508" s="413">
        <f>IF(Table_1[[#This Row],[Kokonaiskävijämäärä]]&lt;1,0,Table_1[[#This Row],[Kävijämäärä b) aikuiset]]*Table_1[[#This Row],[Tapaamis-kerrat /osallistuja]])</f>
        <v>0</v>
      </c>
      <c r="Z508" s="413">
        <f>IF(Table_1[[#This Row],[Kokonaiskävijämäärä]]&lt;1,0,Table_1[[#This Row],[Kokonaiskävijämäärä]]*Table_1[[#This Row],[Tapaamis-kerrat /osallistuja]])</f>
        <v>0</v>
      </c>
      <c r="AA508" s="390" t="s">
        <v>54</v>
      </c>
      <c r="AB508" s="396"/>
      <c r="AC508" s="397"/>
      <c r="AD508" s="398" t="s">
        <v>54</v>
      </c>
      <c r="AE508" s="399" t="s">
        <v>54</v>
      </c>
      <c r="AF508" s="400" t="s">
        <v>54</v>
      </c>
      <c r="AG508" s="400" t="s">
        <v>54</v>
      </c>
      <c r="AH508" s="401" t="s">
        <v>53</v>
      </c>
      <c r="AI508" s="402" t="s">
        <v>54</v>
      </c>
      <c r="AJ508" s="402" t="s">
        <v>54</v>
      </c>
      <c r="AK508" s="402" t="s">
        <v>54</v>
      </c>
      <c r="AL508" s="403" t="s">
        <v>54</v>
      </c>
      <c r="AM508" s="404" t="s">
        <v>54</v>
      </c>
    </row>
    <row r="509" spans="1:39" ht="15.75" customHeight="1" x14ac:dyDescent="0.3">
      <c r="A509" s="382"/>
      <c r="B509" s="383"/>
      <c r="C509" s="384" t="s">
        <v>40</v>
      </c>
      <c r="D509" s="385" t="str">
        <f>IF(Table_1[[#This Row],[SISÄLLÖN NIMI]]="","",1)</f>
        <v/>
      </c>
      <c r="E509" s="386"/>
      <c r="F509" s="386"/>
      <c r="G509" s="384" t="s">
        <v>54</v>
      </c>
      <c r="H509" s="387" t="s">
        <v>54</v>
      </c>
      <c r="I509" s="388" t="s">
        <v>54</v>
      </c>
      <c r="J509" s="389" t="s">
        <v>44</v>
      </c>
      <c r="K509" s="387" t="s">
        <v>54</v>
      </c>
      <c r="L509" s="390" t="s">
        <v>54</v>
      </c>
      <c r="M509" s="383"/>
      <c r="N509" s="391" t="s">
        <v>54</v>
      </c>
      <c r="O509" s="392"/>
      <c r="P509" s="383"/>
      <c r="Q509" s="383"/>
      <c r="R509" s="393"/>
      <c r="S509" s="417">
        <f>IF(Table_1[[#This Row],[Kesto (min) /tapaaminen]]&lt;1,0,(Table_1[[#This Row],[Sisältöjen määrä 
]]*Table_1[[#This Row],[Kesto (min) /tapaaminen]]*Table_1[[#This Row],[Tapaamis-kerrat /osallistuja]]))</f>
        <v>0</v>
      </c>
      <c r="T509" s="394" t="str">
        <f>IF(Table_1[[#This Row],[SISÄLLÖN NIMI]]="","",IF(Table_1[[#This Row],[Toteutuminen]]="Ei osallistujia",0,IF(Table_1[[#This Row],[Toteutuminen]]="Peruttu",0,1)))</f>
        <v/>
      </c>
      <c r="U509" s="395"/>
      <c r="V509" s="385"/>
      <c r="W509" s="413">
        <f>Table_1[[#This Row],[Kävijämäärä a) lapset]]+Table_1[[#This Row],[Kävijämäärä b) aikuiset]]</f>
        <v>0</v>
      </c>
      <c r="X509" s="413">
        <f>IF(Table_1[[#This Row],[Kokonaiskävijämäärä]]&lt;1,0,Table_1[[#This Row],[Kävijämäärä a) lapset]]*Table_1[[#This Row],[Tapaamis-kerrat /osallistuja]])</f>
        <v>0</v>
      </c>
      <c r="Y509" s="413">
        <f>IF(Table_1[[#This Row],[Kokonaiskävijämäärä]]&lt;1,0,Table_1[[#This Row],[Kävijämäärä b) aikuiset]]*Table_1[[#This Row],[Tapaamis-kerrat /osallistuja]])</f>
        <v>0</v>
      </c>
      <c r="Z509" s="413">
        <f>IF(Table_1[[#This Row],[Kokonaiskävijämäärä]]&lt;1,0,Table_1[[#This Row],[Kokonaiskävijämäärä]]*Table_1[[#This Row],[Tapaamis-kerrat /osallistuja]])</f>
        <v>0</v>
      </c>
      <c r="AA509" s="390" t="s">
        <v>54</v>
      </c>
      <c r="AB509" s="396"/>
      <c r="AC509" s="397"/>
      <c r="AD509" s="398" t="s">
        <v>54</v>
      </c>
      <c r="AE509" s="399" t="s">
        <v>54</v>
      </c>
      <c r="AF509" s="400" t="s">
        <v>54</v>
      </c>
      <c r="AG509" s="400" t="s">
        <v>54</v>
      </c>
      <c r="AH509" s="401" t="s">
        <v>53</v>
      </c>
      <c r="AI509" s="402" t="s">
        <v>54</v>
      </c>
      <c r="AJ509" s="402" t="s">
        <v>54</v>
      </c>
      <c r="AK509" s="402" t="s">
        <v>54</v>
      </c>
      <c r="AL509" s="403" t="s">
        <v>54</v>
      </c>
      <c r="AM509" s="404" t="s">
        <v>54</v>
      </c>
    </row>
    <row r="510" spans="1:39" ht="15.75" customHeight="1" x14ac:dyDescent="0.3">
      <c r="A510" s="382"/>
      <c r="B510" s="383"/>
      <c r="C510" s="384" t="s">
        <v>40</v>
      </c>
      <c r="D510" s="385" t="str">
        <f>IF(Table_1[[#This Row],[SISÄLLÖN NIMI]]="","",1)</f>
        <v/>
      </c>
      <c r="E510" s="386"/>
      <c r="F510" s="386"/>
      <c r="G510" s="384" t="s">
        <v>54</v>
      </c>
      <c r="H510" s="387" t="s">
        <v>54</v>
      </c>
      <c r="I510" s="388" t="s">
        <v>54</v>
      </c>
      <c r="J510" s="389" t="s">
        <v>44</v>
      </c>
      <c r="K510" s="387" t="s">
        <v>54</v>
      </c>
      <c r="L510" s="390" t="s">
        <v>54</v>
      </c>
      <c r="M510" s="383"/>
      <c r="N510" s="391" t="s">
        <v>54</v>
      </c>
      <c r="O510" s="392"/>
      <c r="P510" s="383"/>
      <c r="Q510" s="383"/>
      <c r="R510" s="393"/>
      <c r="S510" s="417">
        <f>IF(Table_1[[#This Row],[Kesto (min) /tapaaminen]]&lt;1,0,(Table_1[[#This Row],[Sisältöjen määrä 
]]*Table_1[[#This Row],[Kesto (min) /tapaaminen]]*Table_1[[#This Row],[Tapaamis-kerrat /osallistuja]]))</f>
        <v>0</v>
      </c>
      <c r="T510" s="394" t="str">
        <f>IF(Table_1[[#This Row],[SISÄLLÖN NIMI]]="","",IF(Table_1[[#This Row],[Toteutuminen]]="Ei osallistujia",0,IF(Table_1[[#This Row],[Toteutuminen]]="Peruttu",0,1)))</f>
        <v/>
      </c>
      <c r="U510" s="395"/>
      <c r="V510" s="385"/>
      <c r="W510" s="413">
        <f>Table_1[[#This Row],[Kävijämäärä a) lapset]]+Table_1[[#This Row],[Kävijämäärä b) aikuiset]]</f>
        <v>0</v>
      </c>
      <c r="X510" s="413">
        <f>IF(Table_1[[#This Row],[Kokonaiskävijämäärä]]&lt;1,0,Table_1[[#This Row],[Kävijämäärä a) lapset]]*Table_1[[#This Row],[Tapaamis-kerrat /osallistuja]])</f>
        <v>0</v>
      </c>
      <c r="Y510" s="413">
        <f>IF(Table_1[[#This Row],[Kokonaiskävijämäärä]]&lt;1,0,Table_1[[#This Row],[Kävijämäärä b) aikuiset]]*Table_1[[#This Row],[Tapaamis-kerrat /osallistuja]])</f>
        <v>0</v>
      </c>
      <c r="Z510" s="413">
        <f>IF(Table_1[[#This Row],[Kokonaiskävijämäärä]]&lt;1,0,Table_1[[#This Row],[Kokonaiskävijämäärä]]*Table_1[[#This Row],[Tapaamis-kerrat /osallistuja]])</f>
        <v>0</v>
      </c>
      <c r="AA510" s="390" t="s">
        <v>54</v>
      </c>
      <c r="AB510" s="396"/>
      <c r="AC510" s="397"/>
      <c r="AD510" s="398" t="s">
        <v>54</v>
      </c>
      <c r="AE510" s="399" t="s">
        <v>54</v>
      </c>
      <c r="AF510" s="400" t="s">
        <v>54</v>
      </c>
      <c r="AG510" s="400" t="s">
        <v>54</v>
      </c>
      <c r="AH510" s="401" t="s">
        <v>53</v>
      </c>
      <c r="AI510" s="402" t="s">
        <v>54</v>
      </c>
      <c r="AJ510" s="402" t="s">
        <v>54</v>
      </c>
      <c r="AK510" s="402" t="s">
        <v>54</v>
      </c>
      <c r="AL510" s="403" t="s">
        <v>54</v>
      </c>
      <c r="AM510" s="404" t="s">
        <v>54</v>
      </c>
    </row>
    <row r="511" spans="1:39" ht="15.75" customHeight="1" x14ac:dyDescent="0.3">
      <c r="A511" s="382"/>
      <c r="B511" s="383"/>
      <c r="C511" s="384" t="s">
        <v>40</v>
      </c>
      <c r="D511" s="385" t="str">
        <f>IF(Table_1[[#This Row],[SISÄLLÖN NIMI]]="","",1)</f>
        <v/>
      </c>
      <c r="E511" s="386"/>
      <c r="F511" s="386"/>
      <c r="G511" s="384" t="s">
        <v>54</v>
      </c>
      <c r="H511" s="387" t="s">
        <v>54</v>
      </c>
      <c r="I511" s="388" t="s">
        <v>54</v>
      </c>
      <c r="J511" s="389" t="s">
        <v>44</v>
      </c>
      <c r="K511" s="387" t="s">
        <v>54</v>
      </c>
      <c r="L511" s="390" t="s">
        <v>54</v>
      </c>
      <c r="M511" s="383"/>
      <c r="N511" s="391" t="s">
        <v>54</v>
      </c>
      <c r="O511" s="392"/>
      <c r="P511" s="383"/>
      <c r="Q511" s="383"/>
      <c r="R511" s="393"/>
      <c r="S511" s="417">
        <f>IF(Table_1[[#This Row],[Kesto (min) /tapaaminen]]&lt;1,0,(Table_1[[#This Row],[Sisältöjen määrä 
]]*Table_1[[#This Row],[Kesto (min) /tapaaminen]]*Table_1[[#This Row],[Tapaamis-kerrat /osallistuja]]))</f>
        <v>0</v>
      </c>
      <c r="T511" s="394" t="str">
        <f>IF(Table_1[[#This Row],[SISÄLLÖN NIMI]]="","",IF(Table_1[[#This Row],[Toteutuminen]]="Ei osallistujia",0,IF(Table_1[[#This Row],[Toteutuminen]]="Peruttu",0,1)))</f>
        <v/>
      </c>
      <c r="U511" s="395"/>
      <c r="V511" s="385"/>
      <c r="W511" s="413">
        <f>Table_1[[#This Row],[Kävijämäärä a) lapset]]+Table_1[[#This Row],[Kävijämäärä b) aikuiset]]</f>
        <v>0</v>
      </c>
      <c r="X511" s="413">
        <f>IF(Table_1[[#This Row],[Kokonaiskävijämäärä]]&lt;1,0,Table_1[[#This Row],[Kävijämäärä a) lapset]]*Table_1[[#This Row],[Tapaamis-kerrat /osallistuja]])</f>
        <v>0</v>
      </c>
      <c r="Y511" s="413">
        <f>IF(Table_1[[#This Row],[Kokonaiskävijämäärä]]&lt;1,0,Table_1[[#This Row],[Kävijämäärä b) aikuiset]]*Table_1[[#This Row],[Tapaamis-kerrat /osallistuja]])</f>
        <v>0</v>
      </c>
      <c r="Z511" s="413">
        <f>IF(Table_1[[#This Row],[Kokonaiskävijämäärä]]&lt;1,0,Table_1[[#This Row],[Kokonaiskävijämäärä]]*Table_1[[#This Row],[Tapaamis-kerrat /osallistuja]])</f>
        <v>0</v>
      </c>
      <c r="AA511" s="390" t="s">
        <v>54</v>
      </c>
      <c r="AB511" s="396"/>
      <c r="AC511" s="397"/>
      <c r="AD511" s="398" t="s">
        <v>54</v>
      </c>
      <c r="AE511" s="399" t="s">
        <v>54</v>
      </c>
      <c r="AF511" s="400" t="s">
        <v>54</v>
      </c>
      <c r="AG511" s="400" t="s">
        <v>54</v>
      </c>
      <c r="AH511" s="401" t="s">
        <v>53</v>
      </c>
      <c r="AI511" s="402" t="s">
        <v>54</v>
      </c>
      <c r="AJ511" s="402" t="s">
        <v>54</v>
      </c>
      <c r="AK511" s="402" t="s">
        <v>54</v>
      </c>
      <c r="AL511" s="403" t="s">
        <v>54</v>
      </c>
      <c r="AM511" s="404" t="s">
        <v>54</v>
      </c>
    </row>
    <row r="512" spans="1:39" ht="15.75" customHeight="1" x14ac:dyDescent="0.3">
      <c r="A512" s="382"/>
      <c r="B512" s="383"/>
      <c r="C512" s="384" t="s">
        <v>40</v>
      </c>
      <c r="D512" s="385" t="str">
        <f>IF(Table_1[[#This Row],[SISÄLLÖN NIMI]]="","",1)</f>
        <v/>
      </c>
      <c r="E512" s="386"/>
      <c r="F512" s="386"/>
      <c r="G512" s="384" t="s">
        <v>54</v>
      </c>
      <c r="H512" s="387" t="s">
        <v>54</v>
      </c>
      <c r="I512" s="388" t="s">
        <v>54</v>
      </c>
      <c r="J512" s="389" t="s">
        <v>44</v>
      </c>
      <c r="K512" s="387" t="s">
        <v>54</v>
      </c>
      <c r="L512" s="390" t="s">
        <v>54</v>
      </c>
      <c r="M512" s="383"/>
      <c r="N512" s="391" t="s">
        <v>54</v>
      </c>
      <c r="O512" s="392"/>
      <c r="P512" s="383"/>
      <c r="Q512" s="383"/>
      <c r="R512" s="393"/>
      <c r="S512" s="417">
        <f>IF(Table_1[[#This Row],[Kesto (min) /tapaaminen]]&lt;1,0,(Table_1[[#This Row],[Sisältöjen määrä 
]]*Table_1[[#This Row],[Kesto (min) /tapaaminen]]*Table_1[[#This Row],[Tapaamis-kerrat /osallistuja]]))</f>
        <v>0</v>
      </c>
      <c r="T512" s="394" t="str">
        <f>IF(Table_1[[#This Row],[SISÄLLÖN NIMI]]="","",IF(Table_1[[#This Row],[Toteutuminen]]="Ei osallistujia",0,IF(Table_1[[#This Row],[Toteutuminen]]="Peruttu",0,1)))</f>
        <v/>
      </c>
      <c r="U512" s="395"/>
      <c r="V512" s="385"/>
      <c r="W512" s="413">
        <f>Table_1[[#This Row],[Kävijämäärä a) lapset]]+Table_1[[#This Row],[Kävijämäärä b) aikuiset]]</f>
        <v>0</v>
      </c>
      <c r="X512" s="413">
        <f>IF(Table_1[[#This Row],[Kokonaiskävijämäärä]]&lt;1,0,Table_1[[#This Row],[Kävijämäärä a) lapset]]*Table_1[[#This Row],[Tapaamis-kerrat /osallistuja]])</f>
        <v>0</v>
      </c>
      <c r="Y512" s="413">
        <f>IF(Table_1[[#This Row],[Kokonaiskävijämäärä]]&lt;1,0,Table_1[[#This Row],[Kävijämäärä b) aikuiset]]*Table_1[[#This Row],[Tapaamis-kerrat /osallistuja]])</f>
        <v>0</v>
      </c>
      <c r="Z512" s="413">
        <f>IF(Table_1[[#This Row],[Kokonaiskävijämäärä]]&lt;1,0,Table_1[[#This Row],[Kokonaiskävijämäärä]]*Table_1[[#This Row],[Tapaamis-kerrat /osallistuja]])</f>
        <v>0</v>
      </c>
      <c r="AA512" s="390" t="s">
        <v>54</v>
      </c>
      <c r="AB512" s="396"/>
      <c r="AC512" s="397"/>
      <c r="AD512" s="398" t="s">
        <v>54</v>
      </c>
      <c r="AE512" s="399" t="s">
        <v>54</v>
      </c>
      <c r="AF512" s="400" t="s">
        <v>54</v>
      </c>
      <c r="AG512" s="400" t="s">
        <v>54</v>
      </c>
      <c r="AH512" s="401" t="s">
        <v>53</v>
      </c>
      <c r="AI512" s="402" t="s">
        <v>54</v>
      </c>
      <c r="AJ512" s="402" t="s">
        <v>54</v>
      </c>
      <c r="AK512" s="402" t="s">
        <v>54</v>
      </c>
      <c r="AL512" s="403" t="s">
        <v>54</v>
      </c>
      <c r="AM512" s="404" t="s">
        <v>54</v>
      </c>
    </row>
    <row r="513" spans="1:39" ht="15.75" customHeight="1" x14ac:dyDescent="0.3">
      <c r="A513" s="382"/>
      <c r="B513" s="383"/>
      <c r="C513" s="384" t="s">
        <v>40</v>
      </c>
      <c r="D513" s="385" t="str">
        <f>IF(Table_1[[#This Row],[SISÄLLÖN NIMI]]="","",1)</f>
        <v/>
      </c>
      <c r="E513" s="386"/>
      <c r="F513" s="386"/>
      <c r="G513" s="384" t="s">
        <v>54</v>
      </c>
      <c r="H513" s="387" t="s">
        <v>54</v>
      </c>
      <c r="I513" s="388" t="s">
        <v>54</v>
      </c>
      <c r="J513" s="389" t="s">
        <v>44</v>
      </c>
      <c r="K513" s="387" t="s">
        <v>54</v>
      </c>
      <c r="L513" s="390" t="s">
        <v>54</v>
      </c>
      <c r="M513" s="383"/>
      <c r="N513" s="391" t="s">
        <v>54</v>
      </c>
      <c r="O513" s="392"/>
      <c r="P513" s="383"/>
      <c r="Q513" s="383"/>
      <c r="R513" s="393"/>
      <c r="S513" s="417">
        <f>IF(Table_1[[#This Row],[Kesto (min) /tapaaminen]]&lt;1,0,(Table_1[[#This Row],[Sisältöjen määrä 
]]*Table_1[[#This Row],[Kesto (min) /tapaaminen]]*Table_1[[#This Row],[Tapaamis-kerrat /osallistuja]]))</f>
        <v>0</v>
      </c>
      <c r="T513" s="394" t="str">
        <f>IF(Table_1[[#This Row],[SISÄLLÖN NIMI]]="","",IF(Table_1[[#This Row],[Toteutuminen]]="Ei osallistujia",0,IF(Table_1[[#This Row],[Toteutuminen]]="Peruttu",0,1)))</f>
        <v/>
      </c>
      <c r="U513" s="395"/>
      <c r="V513" s="385"/>
      <c r="W513" s="413">
        <f>Table_1[[#This Row],[Kävijämäärä a) lapset]]+Table_1[[#This Row],[Kävijämäärä b) aikuiset]]</f>
        <v>0</v>
      </c>
      <c r="X513" s="413">
        <f>IF(Table_1[[#This Row],[Kokonaiskävijämäärä]]&lt;1,0,Table_1[[#This Row],[Kävijämäärä a) lapset]]*Table_1[[#This Row],[Tapaamis-kerrat /osallistuja]])</f>
        <v>0</v>
      </c>
      <c r="Y513" s="413">
        <f>IF(Table_1[[#This Row],[Kokonaiskävijämäärä]]&lt;1,0,Table_1[[#This Row],[Kävijämäärä b) aikuiset]]*Table_1[[#This Row],[Tapaamis-kerrat /osallistuja]])</f>
        <v>0</v>
      </c>
      <c r="Z513" s="413">
        <f>IF(Table_1[[#This Row],[Kokonaiskävijämäärä]]&lt;1,0,Table_1[[#This Row],[Kokonaiskävijämäärä]]*Table_1[[#This Row],[Tapaamis-kerrat /osallistuja]])</f>
        <v>0</v>
      </c>
      <c r="AA513" s="390" t="s">
        <v>54</v>
      </c>
      <c r="AB513" s="396"/>
      <c r="AC513" s="397"/>
      <c r="AD513" s="398" t="s">
        <v>54</v>
      </c>
      <c r="AE513" s="399" t="s">
        <v>54</v>
      </c>
      <c r="AF513" s="400" t="s">
        <v>54</v>
      </c>
      <c r="AG513" s="400" t="s">
        <v>54</v>
      </c>
      <c r="AH513" s="401" t="s">
        <v>53</v>
      </c>
      <c r="AI513" s="402" t="s">
        <v>54</v>
      </c>
      <c r="AJ513" s="402" t="s">
        <v>54</v>
      </c>
      <c r="AK513" s="402" t="s">
        <v>54</v>
      </c>
      <c r="AL513" s="403" t="s">
        <v>54</v>
      </c>
      <c r="AM513" s="404" t="s">
        <v>54</v>
      </c>
    </row>
    <row r="514" spans="1:39" ht="15.75" customHeight="1" x14ac:dyDescent="0.3">
      <c r="A514" s="382"/>
      <c r="B514" s="383"/>
      <c r="C514" s="384" t="s">
        <v>40</v>
      </c>
      <c r="D514" s="385" t="str">
        <f>IF(Table_1[[#This Row],[SISÄLLÖN NIMI]]="","",1)</f>
        <v/>
      </c>
      <c r="E514" s="386"/>
      <c r="F514" s="386"/>
      <c r="G514" s="384" t="s">
        <v>54</v>
      </c>
      <c r="H514" s="387" t="s">
        <v>54</v>
      </c>
      <c r="I514" s="388" t="s">
        <v>54</v>
      </c>
      <c r="J514" s="389" t="s">
        <v>44</v>
      </c>
      <c r="K514" s="387" t="s">
        <v>54</v>
      </c>
      <c r="L514" s="390" t="s">
        <v>54</v>
      </c>
      <c r="M514" s="383"/>
      <c r="N514" s="391" t="s">
        <v>54</v>
      </c>
      <c r="O514" s="392"/>
      <c r="P514" s="383"/>
      <c r="Q514" s="383"/>
      <c r="R514" s="393"/>
      <c r="S514" s="417">
        <f>IF(Table_1[[#This Row],[Kesto (min) /tapaaminen]]&lt;1,0,(Table_1[[#This Row],[Sisältöjen määrä 
]]*Table_1[[#This Row],[Kesto (min) /tapaaminen]]*Table_1[[#This Row],[Tapaamis-kerrat /osallistuja]]))</f>
        <v>0</v>
      </c>
      <c r="T514" s="394" t="str">
        <f>IF(Table_1[[#This Row],[SISÄLLÖN NIMI]]="","",IF(Table_1[[#This Row],[Toteutuminen]]="Ei osallistujia",0,IF(Table_1[[#This Row],[Toteutuminen]]="Peruttu",0,1)))</f>
        <v/>
      </c>
      <c r="U514" s="395"/>
      <c r="V514" s="385"/>
      <c r="W514" s="413">
        <f>Table_1[[#This Row],[Kävijämäärä a) lapset]]+Table_1[[#This Row],[Kävijämäärä b) aikuiset]]</f>
        <v>0</v>
      </c>
      <c r="X514" s="413">
        <f>IF(Table_1[[#This Row],[Kokonaiskävijämäärä]]&lt;1,0,Table_1[[#This Row],[Kävijämäärä a) lapset]]*Table_1[[#This Row],[Tapaamis-kerrat /osallistuja]])</f>
        <v>0</v>
      </c>
      <c r="Y514" s="413">
        <f>IF(Table_1[[#This Row],[Kokonaiskävijämäärä]]&lt;1,0,Table_1[[#This Row],[Kävijämäärä b) aikuiset]]*Table_1[[#This Row],[Tapaamis-kerrat /osallistuja]])</f>
        <v>0</v>
      </c>
      <c r="Z514" s="413">
        <f>IF(Table_1[[#This Row],[Kokonaiskävijämäärä]]&lt;1,0,Table_1[[#This Row],[Kokonaiskävijämäärä]]*Table_1[[#This Row],[Tapaamis-kerrat /osallistuja]])</f>
        <v>0</v>
      </c>
      <c r="AA514" s="390" t="s">
        <v>54</v>
      </c>
      <c r="AB514" s="396"/>
      <c r="AC514" s="397"/>
      <c r="AD514" s="398" t="s">
        <v>54</v>
      </c>
      <c r="AE514" s="399" t="s">
        <v>54</v>
      </c>
      <c r="AF514" s="400" t="s">
        <v>54</v>
      </c>
      <c r="AG514" s="400" t="s">
        <v>54</v>
      </c>
      <c r="AH514" s="401" t="s">
        <v>53</v>
      </c>
      <c r="AI514" s="402" t="s">
        <v>54</v>
      </c>
      <c r="AJ514" s="402" t="s">
        <v>54</v>
      </c>
      <c r="AK514" s="402" t="s">
        <v>54</v>
      </c>
      <c r="AL514" s="403" t="s">
        <v>54</v>
      </c>
      <c r="AM514" s="404" t="s">
        <v>54</v>
      </c>
    </row>
    <row r="515" spans="1:39" ht="15.75" customHeight="1" x14ac:dyDescent="0.3">
      <c r="A515" s="382"/>
      <c r="B515" s="383"/>
      <c r="C515" s="384" t="s">
        <v>40</v>
      </c>
      <c r="D515" s="385" t="str">
        <f>IF(Table_1[[#This Row],[SISÄLLÖN NIMI]]="","",1)</f>
        <v/>
      </c>
      <c r="E515" s="386"/>
      <c r="F515" s="386"/>
      <c r="G515" s="384" t="s">
        <v>54</v>
      </c>
      <c r="H515" s="387" t="s">
        <v>54</v>
      </c>
      <c r="I515" s="388" t="s">
        <v>54</v>
      </c>
      <c r="J515" s="389" t="s">
        <v>44</v>
      </c>
      <c r="K515" s="387" t="s">
        <v>54</v>
      </c>
      <c r="L515" s="390" t="s">
        <v>54</v>
      </c>
      <c r="M515" s="383"/>
      <c r="N515" s="391" t="s">
        <v>54</v>
      </c>
      <c r="O515" s="392"/>
      <c r="P515" s="383"/>
      <c r="Q515" s="383"/>
      <c r="R515" s="393"/>
      <c r="S515" s="417">
        <f>IF(Table_1[[#This Row],[Kesto (min) /tapaaminen]]&lt;1,0,(Table_1[[#This Row],[Sisältöjen määrä 
]]*Table_1[[#This Row],[Kesto (min) /tapaaminen]]*Table_1[[#This Row],[Tapaamis-kerrat /osallistuja]]))</f>
        <v>0</v>
      </c>
      <c r="T515" s="394" t="str">
        <f>IF(Table_1[[#This Row],[SISÄLLÖN NIMI]]="","",IF(Table_1[[#This Row],[Toteutuminen]]="Ei osallistujia",0,IF(Table_1[[#This Row],[Toteutuminen]]="Peruttu",0,1)))</f>
        <v/>
      </c>
      <c r="U515" s="395"/>
      <c r="V515" s="385"/>
      <c r="W515" s="413">
        <f>Table_1[[#This Row],[Kävijämäärä a) lapset]]+Table_1[[#This Row],[Kävijämäärä b) aikuiset]]</f>
        <v>0</v>
      </c>
      <c r="X515" s="413">
        <f>IF(Table_1[[#This Row],[Kokonaiskävijämäärä]]&lt;1,0,Table_1[[#This Row],[Kävijämäärä a) lapset]]*Table_1[[#This Row],[Tapaamis-kerrat /osallistuja]])</f>
        <v>0</v>
      </c>
      <c r="Y515" s="413">
        <f>IF(Table_1[[#This Row],[Kokonaiskävijämäärä]]&lt;1,0,Table_1[[#This Row],[Kävijämäärä b) aikuiset]]*Table_1[[#This Row],[Tapaamis-kerrat /osallistuja]])</f>
        <v>0</v>
      </c>
      <c r="Z515" s="413">
        <f>IF(Table_1[[#This Row],[Kokonaiskävijämäärä]]&lt;1,0,Table_1[[#This Row],[Kokonaiskävijämäärä]]*Table_1[[#This Row],[Tapaamis-kerrat /osallistuja]])</f>
        <v>0</v>
      </c>
      <c r="AA515" s="390" t="s">
        <v>54</v>
      </c>
      <c r="AB515" s="396"/>
      <c r="AC515" s="397"/>
      <c r="AD515" s="398" t="s">
        <v>54</v>
      </c>
      <c r="AE515" s="399" t="s">
        <v>54</v>
      </c>
      <c r="AF515" s="400" t="s">
        <v>54</v>
      </c>
      <c r="AG515" s="400" t="s">
        <v>54</v>
      </c>
      <c r="AH515" s="401" t="s">
        <v>53</v>
      </c>
      <c r="AI515" s="402" t="s">
        <v>54</v>
      </c>
      <c r="AJ515" s="402" t="s">
        <v>54</v>
      </c>
      <c r="AK515" s="402" t="s">
        <v>54</v>
      </c>
      <c r="AL515" s="403" t="s">
        <v>54</v>
      </c>
      <c r="AM515" s="404" t="s">
        <v>54</v>
      </c>
    </row>
    <row r="516" spans="1:39" ht="15.75" customHeight="1" x14ac:dyDescent="0.3">
      <c r="A516" s="382"/>
      <c r="B516" s="383"/>
      <c r="C516" s="384" t="s">
        <v>40</v>
      </c>
      <c r="D516" s="385" t="str">
        <f>IF(Table_1[[#This Row],[SISÄLLÖN NIMI]]="","",1)</f>
        <v/>
      </c>
      <c r="E516" s="386"/>
      <c r="F516" s="386"/>
      <c r="G516" s="384" t="s">
        <v>54</v>
      </c>
      <c r="H516" s="387" t="s">
        <v>54</v>
      </c>
      <c r="I516" s="388" t="s">
        <v>54</v>
      </c>
      <c r="J516" s="389" t="s">
        <v>44</v>
      </c>
      <c r="K516" s="387" t="s">
        <v>54</v>
      </c>
      <c r="L516" s="390" t="s">
        <v>54</v>
      </c>
      <c r="M516" s="383"/>
      <c r="N516" s="391" t="s">
        <v>54</v>
      </c>
      <c r="O516" s="392"/>
      <c r="P516" s="383"/>
      <c r="Q516" s="383"/>
      <c r="R516" s="393"/>
      <c r="S516" s="417">
        <f>IF(Table_1[[#This Row],[Kesto (min) /tapaaminen]]&lt;1,0,(Table_1[[#This Row],[Sisältöjen määrä 
]]*Table_1[[#This Row],[Kesto (min) /tapaaminen]]*Table_1[[#This Row],[Tapaamis-kerrat /osallistuja]]))</f>
        <v>0</v>
      </c>
      <c r="T516" s="394" t="str">
        <f>IF(Table_1[[#This Row],[SISÄLLÖN NIMI]]="","",IF(Table_1[[#This Row],[Toteutuminen]]="Ei osallistujia",0,IF(Table_1[[#This Row],[Toteutuminen]]="Peruttu",0,1)))</f>
        <v/>
      </c>
      <c r="U516" s="395"/>
      <c r="V516" s="385"/>
      <c r="W516" s="413">
        <f>Table_1[[#This Row],[Kävijämäärä a) lapset]]+Table_1[[#This Row],[Kävijämäärä b) aikuiset]]</f>
        <v>0</v>
      </c>
      <c r="X516" s="413">
        <f>IF(Table_1[[#This Row],[Kokonaiskävijämäärä]]&lt;1,0,Table_1[[#This Row],[Kävijämäärä a) lapset]]*Table_1[[#This Row],[Tapaamis-kerrat /osallistuja]])</f>
        <v>0</v>
      </c>
      <c r="Y516" s="413">
        <f>IF(Table_1[[#This Row],[Kokonaiskävijämäärä]]&lt;1,0,Table_1[[#This Row],[Kävijämäärä b) aikuiset]]*Table_1[[#This Row],[Tapaamis-kerrat /osallistuja]])</f>
        <v>0</v>
      </c>
      <c r="Z516" s="413">
        <f>IF(Table_1[[#This Row],[Kokonaiskävijämäärä]]&lt;1,0,Table_1[[#This Row],[Kokonaiskävijämäärä]]*Table_1[[#This Row],[Tapaamis-kerrat /osallistuja]])</f>
        <v>0</v>
      </c>
      <c r="AA516" s="390" t="s">
        <v>54</v>
      </c>
      <c r="AB516" s="396"/>
      <c r="AC516" s="397"/>
      <c r="AD516" s="398" t="s">
        <v>54</v>
      </c>
      <c r="AE516" s="399" t="s">
        <v>54</v>
      </c>
      <c r="AF516" s="400" t="s">
        <v>54</v>
      </c>
      <c r="AG516" s="400" t="s">
        <v>54</v>
      </c>
      <c r="AH516" s="401" t="s">
        <v>53</v>
      </c>
      <c r="AI516" s="402" t="s">
        <v>54</v>
      </c>
      <c r="AJ516" s="402" t="s">
        <v>54</v>
      </c>
      <c r="AK516" s="402" t="s">
        <v>54</v>
      </c>
      <c r="AL516" s="403" t="s">
        <v>54</v>
      </c>
      <c r="AM516" s="404" t="s">
        <v>54</v>
      </c>
    </row>
    <row r="517" spans="1:39" ht="15.75" customHeight="1" x14ac:dyDescent="0.3">
      <c r="A517" s="382"/>
      <c r="B517" s="383"/>
      <c r="C517" s="384" t="s">
        <v>40</v>
      </c>
      <c r="D517" s="385" t="str">
        <f>IF(Table_1[[#This Row],[SISÄLLÖN NIMI]]="","",1)</f>
        <v/>
      </c>
      <c r="E517" s="386"/>
      <c r="F517" s="386"/>
      <c r="G517" s="384" t="s">
        <v>54</v>
      </c>
      <c r="H517" s="387" t="s">
        <v>54</v>
      </c>
      <c r="I517" s="388" t="s">
        <v>54</v>
      </c>
      <c r="J517" s="389" t="s">
        <v>44</v>
      </c>
      <c r="K517" s="387" t="s">
        <v>54</v>
      </c>
      <c r="L517" s="390" t="s">
        <v>54</v>
      </c>
      <c r="M517" s="383"/>
      <c r="N517" s="391" t="s">
        <v>54</v>
      </c>
      <c r="O517" s="392"/>
      <c r="P517" s="383"/>
      <c r="Q517" s="383"/>
      <c r="R517" s="393"/>
      <c r="S517" s="417">
        <f>IF(Table_1[[#This Row],[Kesto (min) /tapaaminen]]&lt;1,0,(Table_1[[#This Row],[Sisältöjen määrä 
]]*Table_1[[#This Row],[Kesto (min) /tapaaminen]]*Table_1[[#This Row],[Tapaamis-kerrat /osallistuja]]))</f>
        <v>0</v>
      </c>
      <c r="T517" s="394" t="str">
        <f>IF(Table_1[[#This Row],[SISÄLLÖN NIMI]]="","",IF(Table_1[[#This Row],[Toteutuminen]]="Ei osallistujia",0,IF(Table_1[[#This Row],[Toteutuminen]]="Peruttu",0,1)))</f>
        <v/>
      </c>
      <c r="U517" s="395"/>
      <c r="V517" s="385"/>
      <c r="W517" s="413">
        <f>Table_1[[#This Row],[Kävijämäärä a) lapset]]+Table_1[[#This Row],[Kävijämäärä b) aikuiset]]</f>
        <v>0</v>
      </c>
      <c r="X517" s="413">
        <f>IF(Table_1[[#This Row],[Kokonaiskävijämäärä]]&lt;1,0,Table_1[[#This Row],[Kävijämäärä a) lapset]]*Table_1[[#This Row],[Tapaamis-kerrat /osallistuja]])</f>
        <v>0</v>
      </c>
      <c r="Y517" s="413">
        <f>IF(Table_1[[#This Row],[Kokonaiskävijämäärä]]&lt;1,0,Table_1[[#This Row],[Kävijämäärä b) aikuiset]]*Table_1[[#This Row],[Tapaamis-kerrat /osallistuja]])</f>
        <v>0</v>
      </c>
      <c r="Z517" s="413">
        <f>IF(Table_1[[#This Row],[Kokonaiskävijämäärä]]&lt;1,0,Table_1[[#This Row],[Kokonaiskävijämäärä]]*Table_1[[#This Row],[Tapaamis-kerrat /osallistuja]])</f>
        <v>0</v>
      </c>
      <c r="AA517" s="390" t="s">
        <v>54</v>
      </c>
      <c r="AB517" s="396"/>
      <c r="AC517" s="397"/>
      <c r="AD517" s="398" t="s">
        <v>54</v>
      </c>
      <c r="AE517" s="399" t="s">
        <v>54</v>
      </c>
      <c r="AF517" s="400" t="s">
        <v>54</v>
      </c>
      <c r="AG517" s="400" t="s">
        <v>54</v>
      </c>
      <c r="AH517" s="401" t="s">
        <v>53</v>
      </c>
      <c r="AI517" s="402" t="s">
        <v>54</v>
      </c>
      <c r="AJ517" s="402" t="s">
        <v>54</v>
      </c>
      <c r="AK517" s="402" t="s">
        <v>54</v>
      </c>
      <c r="AL517" s="403" t="s">
        <v>54</v>
      </c>
      <c r="AM517" s="404" t="s">
        <v>54</v>
      </c>
    </row>
    <row r="518" spans="1:39" ht="15.75" customHeight="1" x14ac:dyDescent="0.3">
      <c r="A518" s="382"/>
      <c r="B518" s="383"/>
      <c r="C518" s="384" t="s">
        <v>40</v>
      </c>
      <c r="D518" s="385" t="str">
        <f>IF(Table_1[[#This Row],[SISÄLLÖN NIMI]]="","",1)</f>
        <v/>
      </c>
      <c r="E518" s="386"/>
      <c r="F518" s="386"/>
      <c r="G518" s="384" t="s">
        <v>54</v>
      </c>
      <c r="H518" s="387" t="s">
        <v>54</v>
      </c>
      <c r="I518" s="388" t="s">
        <v>54</v>
      </c>
      <c r="J518" s="389" t="s">
        <v>44</v>
      </c>
      <c r="K518" s="387" t="s">
        <v>54</v>
      </c>
      <c r="L518" s="390" t="s">
        <v>54</v>
      </c>
      <c r="M518" s="383"/>
      <c r="N518" s="391" t="s">
        <v>54</v>
      </c>
      <c r="O518" s="392"/>
      <c r="P518" s="383"/>
      <c r="Q518" s="383"/>
      <c r="R518" s="393"/>
      <c r="S518" s="417">
        <f>IF(Table_1[[#This Row],[Kesto (min) /tapaaminen]]&lt;1,0,(Table_1[[#This Row],[Sisältöjen määrä 
]]*Table_1[[#This Row],[Kesto (min) /tapaaminen]]*Table_1[[#This Row],[Tapaamis-kerrat /osallistuja]]))</f>
        <v>0</v>
      </c>
      <c r="T518" s="394" t="str">
        <f>IF(Table_1[[#This Row],[SISÄLLÖN NIMI]]="","",IF(Table_1[[#This Row],[Toteutuminen]]="Ei osallistujia",0,IF(Table_1[[#This Row],[Toteutuminen]]="Peruttu",0,1)))</f>
        <v/>
      </c>
      <c r="U518" s="395"/>
      <c r="V518" s="385"/>
      <c r="W518" s="413">
        <f>Table_1[[#This Row],[Kävijämäärä a) lapset]]+Table_1[[#This Row],[Kävijämäärä b) aikuiset]]</f>
        <v>0</v>
      </c>
      <c r="X518" s="413">
        <f>IF(Table_1[[#This Row],[Kokonaiskävijämäärä]]&lt;1,0,Table_1[[#This Row],[Kävijämäärä a) lapset]]*Table_1[[#This Row],[Tapaamis-kerrat /osallistuja]])</f>
        <v>0</v>
      </c>
      <c r="Y518" s="413">
        <f>IF(Table_1[[#This Row],[Kokonaiskävijämäärä]]&lt;1,0,Table_1[[#This Row],[Kävijämäärä b) aikuiset]]*Table_1[[#This Row],[Tapaamis-kerrat /osallistuja]])</f>
        <v>0</v>
      </c>
      <c r="Z518" s="413">
        <f>IF(Table_1[[#This Row],[Kokonaiskävijämäärä]]&lt;1,0,Table_1[[#This Row],[Kokonaiskävijämäärä]]*Table_1[[#This Row],[Tapaamis-kerrat /osallistuja]])</f>
        <v>0</v>
      </c>
      <c r="AA518" s="390" t="s">
        <v>54</v>
      </c>
      <c r="AB518" s="396"/>
      <c r="AC518" s="397"/>
      <c r="AD518" s="398" t="s">
        <v>54</v>
      </c>
      <c r="AE518" s="399" t="s">
        <v>54</v>
      </c>
      <c r="AF518" s="400" t="s">
        <v>54</v>
      </c>
      <c r="AG518" s="400" t="s">
        <v>54</v>
      </c>
      <c r="AH518" s="401" t="s">
        <v>53</v>
      </c>
      <c r="AI518" s="402" t="s">
        <v>54</v>
      </c>
      <c r="AJ518" s="402" t="s">
        <v>54</v>
      </c>
      <c r="AK518" s="402" t="s">
        <v>54</v>
      </c>
      <c r="AL518" s="403" t="s">
        <v>54</v>
      </c>
      <c r="AM518" s="404" t="s">
        <v>54</v>
      </c>
    </row>
    <row r="519" spans="1:39" ht="15.75" customHeight="1" x14ac:dyDescent="0.3">
      <c r="A519" s="382"/>
      <c r="B519" s="383"/>
      <c r="C519" s="384" t="s">
        <v>40</v>
      </c>
      <c r="D519" s="385" t="str">
        <f>IF(Table_1[[#This Row],[SISÄLLÖN NIMI]]="","",1)</f>
        <v/>
      </c>
      <c r="E519" s="386"/>
      <c r="F519" s="386"/>
      <c r="G519" s="384" t="s">
        <v>54</v>
      </c>
      <c r="H519" s="387" t="s">
        <v>54</v>
      </c>
      <c r="I519" s="388" t="s">
        <v>54</v>
      </c>
      <c r="J519" s="389" t="s">
        <v>44</v>
      </c>
      <c r="K519" s="387" t="s">
        <v>54</v>
      </c>
      <c r="L519" s="390" t="s">
        <v>54</v>
      </c>
      <c r="M519" s="383"/>
      <c r="N519" s="391" t="s">
        <v>54</v>
      </c>
      <c r="O519" s="392"/>
      <c r="P519" s="383"/>
      <c r="Q519" s="383"/>
      <c r="R519" s="393"/>
      <c r="S519" s="417">
        <f>IF(Table_1[[#This Row],[Kesto (min) /tapaaminen]]&lt;1,0,(Table_1[[#This Row],[Sisältöjen määrä 
]]*Table_1[[#This Row],[Kesto (min) /tapaaminen]]*Table_1[[#This Row],[Tapaamis-kerrat /osallistuja]]))</f>
        <v>0</v>
      </c>
      <c r="T519" s="394" t="str">
        <f>IF(Table_1[[#This Row],[SISÄLLÖN NIMI]]="","",IF(Table_1[[#This Row],[Toteutuminen]]="Ei osallistujia",0,IF(Table_1[[#This Row],[Toteutuminen]]="Peruttu",0,1)))</f>
        <v/>
      </c>
      <c r="U519" s="395"/>
      <c r="V519" s="385"/>
      <c r="W519" s="413">
        <f>Table_1[[#This Row],[Kävijämäärä a) lapset]]+Table_1[[#This Row],[Kävijämäärä b) aikuiset]]</f>
        <v>0</v>
      </c>
      <c r="X519" s="413">
        <f>IF(Table_1[[#This Row],[Kokonaiskävijämäärä]]&lt;1,0,Table_1[[#This Row],[Kävijämäärä a) lapset]]*Table_1[[#This Row],[Tapaamis-kerrat /osallistuja]])</f>
        <v>0</v>
      </c>
      <c r="Y519" s="413">
        <f>IF(Table_1[[#This Row],[Kokonaiskävijämäärä]]&lt;1,0,Table_1[[#This Row],[Kävijämäärä b) aikuiset]]*Table_1[[#This Row],[Tapaamis-kerrat /osallistuja]])</f>
        <v>0</v>
      </c>
      <c r="Z519" s="413">
        <f>IF(Table_1[[#This Row],[Kokonaiskävijämäärä]]&lt;1,0,Table_1[[#This Row],[Kokonaiskävijämäärä]]*Table_1[[#This Row],[Tapaamis-kerrat /osallistuja]])</f>
        <v>0</v>
      </c>
      <c r="AA519" s="390" t="s">
        <v>54</v>
      </c>
      <c r="AB519" s="396"/>
      <c r="AC519" s="397"/>
      <c r="AD519" s="398" t="s">
        <v>54</v>
      </c>
      <c r="AE519" s="399" t="s">
        <v>54</v>
      </c>
      <c r="AF519" s="400" t="s">
        <v>54</v>
      </c>
      <c r="AG519" s="400" t="s">
        <v>54</v>
      </c>
      <c r="AH519" s="401" t="s">
        <v>53</v>
      </c>
      <c r="AI519" s="402" t="s">
        <v>54</v>
      </c>
      <c r="AJ519" s="402" t="s">
        <v>54</v>
      </c>
      <c r="AK519" s="402" t="s">
        <v>54</v>
      </c>
      <c r="AL519" s="403" t="s">
        <v>54</v>
      </c>
      <c r="AM519" s="404" t="s">
        <v>54</v>
      </c>
    </row>
    <row r="520" spans="1:39" ht="15.75" customHeight="1" x14ac:dyDescent="0.3">
      <c r="A520" s="382"/>
      <c r="B520" s="383"/>
      <c r="C520" s="384" t="s">
        <v>40</v>
      </c>
      <c r="D520" s="385" t="str">
        <f>IF(Table_1[[#This Row],[SISÄLLÖN NIMI]]="","",1)</f>
        <v/>
      </c>
      <c r="E520" s="386"/>
      <c r="F520" s="386"/>
      <c r="G520" s="384" t="s">
        <v>54</v>
      </c>
      <c r="H520" s="387" t="s">
        <v>54</v>
      </c>
      <c r="I520" s="388" t="s">
        <v>54</v>
      </c>
      <c r="J520" s="389" t="s">
        <v>44</v>
      </c>
      <c r="K520" s="387" t="s">
        <v>54</v>
      </c>
      <c r="L520" s="390" t="s">
        <v>54</v>
      </c>
      <c r="M520" s="383"/>
      <c r="N520" s="391" t="s">
        <v>54</v>
      </c>
      <c r="O520" s="392"/>
      <c r="P520" s="383"/>
      <c r="Q520" s="383"/>
      <c r="R520" s="393"/>
      <c r="S520" s="417">
        <f>IF(Table_1[[#This Row],[Kesto (min) /tapaaminen]]&lt;1,0,(Table_1[[#This Row],[Sisältöjen määrä 
]]*Table_1[[#This Row],[Kesto (min) /tapaaminen]]*Table_1[[#This Row],[Tapaamis-kerrat /osallistuja]]))</f>
        <v>0</v>
      </c>
      <c r="T520" s="394" t="str">
        <f>IF(Table_1[[#This Row],[SISÄLLÖN NIMI]]="","",IF(Table_1[[#This Row],[Toteutuminen]]="Ei osallistujia",0,IF(Table_1[[#This Row],[Toteutuminen]]="Peruttu",0,1)))</f>
        <v/>
      </c>
      <c r="U520" s="395"/>
      <c r="V520" s="385"/>
      <c r="W520" s="413">
        <f>Table_1[[#This Row],[Kävijämäärä a) lapset]]+Table_1[[#This Row],[Kävijämäärä b) aikuiset]]</f>
        <v>0</v>
      </c>
      <c r="X520" s="413">
        <f>IF(Table_1[[#This Row],[Kokonaiskävijämäärä]]&lt;1,0,Table_1[[#This Row],[Kävijämäärä a) lapset]]*Table_1[[#This Row],[Tapaamis-kerrat /osallistuja]])</f>
        <v>0</v>
      </c>
      <c r="Y520" s="413">
        <f>IF(Table_1[[#This Row],[Kokonaiskävijämäärä]]&lt;1,0,Table_1[[#This Row],[Kävijämäärä b) aikuiset]]*Table_1[[#This Row],[Tapaamis-kerrat /osallistuja]])</f>
        <v>0</v>
      </c>
      <c r="Z520" s="413">
        <f>IF(Table_1[[#This Row],[Kokonaiskävijämäärä]]&lt;1,0,Table_1[[#This Row],[Kokonaiskävijämäärä]]*Table_1[[#This Row],[Tapaamis-kerrat /osallistuja]])</f>
        <v>0</v>
      </c>
      <c r="AA520" s="390" t="s">
        <v>54</v>
      </c>
      <c r="AB520" s="396"/>
      <c r="AC520" s="397"/>
      <c r="AD520" s="398" t="s">
        <v>54</v>
      </c>
      <c r="AE520" s="399" t="s">
        <v>54</v>
      </c>
      <c r="AF520" s="400" t="s">
        <v>54</v>
      </c>
      <c r="AG520" s="400" t="s">
        <v>54</v>
      </c>
      <c r="AH520" s="401" t="s">
        <v>53</v>
      </c>
      <c r="AI520" s="402" t="s">
        <v>54</v>
      </c>
      <c r="AJ520" s="402" t="s">
        <v>54</v>
      </c>
      <c r="AK520" s="402" t="s">
        <v>54</v>
      </c>
      <c r="AL520" s="403" t="s">
        <v>54</v>
      </c>
      <c r="AM520" s="404" t="s">
        <v>54</v>
      </c>
    </row>
    <row r="521" spans="1:39" ht="15.75" customHeight="1" x14ac:dyDescent="0.3">
      <c r="A521" s="382"/>
      <c r="B521" s="383"/>
      <c r="C521" s="384" t="s">
        <v>40</v>
      </c>
      <c r="D521" s="385" t="str">
        <f>IF(Table_1[[#This Row],[SISÄLLÖN NIMI]]="","",1)</f>
        <v/>
      </c>
      <c r="E521" s="386"/>
      <c r="F521" s="386"/>
      <c r="G521" s="384" t="s">
        <v>54</v>
      </c>
      <c r="H521" s="387" t="s">
        <v>54</v>
      </c>
      <c r="I521" s="388" t="s">
        <v>54</v>
      </c>
      <c r="J521" s="389" t="s">
        <v>44</v>
      </c>
      <c r="K521" s="387" t="s">
        <v>54</v>
      </c>
      <c r="L521" s="390" t="s">
        <v>54</v>
      </c>
      <c r="M521" s="383"/>
      <c r="N521" s="391" t="s">
        <v>54</v>
      </c>
      <c r="O521" s="392"/>
      <c r="P521" s="383"/>
      <c r="Q521" s="383"/>
      <c r="R521" s="393"/>
      <c r="S521" s="417">
        <f>IF(Table_1[[#This Row],[Kesto (min) /tapaaminen]]&lt;1,0,(Table_1[[#This Row],[Sisältöjen määrä 
]]*Table_1[[#This Row],[Kesto (min) /tapaaminen]]*Table_1[[#This Row],[Tapaamis-kerrat /osallistuja]]))</f>
        <v>0</v>
      </c>
      <c r="T521" s="394" t="str">
        <f>IF(Table_1[[#This Row],[SISÄLLÖN NIMI]]="","",IF(Table_1[[#This Row],[Toteutuminen]]="Ei osallistujia",0,IF(Table_1[[#This Row],[Toteutuminen]]="Peruttu",0,1)))</f>
        <v/>
      </c>
      <c r="U521" s="395"/>
      <c r="V521" s="385"/>
      <c r="W521" s="413">
        <f>Table_1[[#This Row],[Kävijämäärä a) lapset]]+Table_1[[#This Row],[Kävijämäärä b) aikuiset]]</f>
        <v>0</v>
      </c>
      <c r="X521" s="413">
        <f>IF(Table_1[[#This Row],[Kokonaiskävijämäärä]]&lt;1,0,Table_1[[#This Row],[Kävijämäärä a) lapset]]*Table_1[[#This Row],[Tapaamis-kerrat /osallistuja]])</f>
        <v>0</v>
      </c>
      <c r="Y521" s="413">
        <f>IF(Table_1[[#This Row],[Kokonaiskävijämäärä]]&lt;1,0,Table_1[[#This Row],[Kävijämäärä b) aikuiset]]*Table_1[[#This Row],[Tapaamis-kerrat /osallistuja]])</f>
        <v>0</v>
      </c>
      <c r="Z521" s="413">
        <f>IF(Table_1[[#This Row],[Kokonaiskävijämäärä]]&lt;1,0,Table_1[[#This Row],[Kokonaiskävijämäärä]]*Table_1[[#This Row],[Tapaamis-kerrat /osallistuja]])</f>
        <v>0</v>
      </c>
      <c r="AA521" s="390" t="s">
        <v>54</v>
      </c>
      <c r="AB521" s="396"/>
      <c r="AC521" s="397"/>
      <c r="AD521" s="398" t="s">
        <v>54</v>
      </c>
      <c r="AE521" s="399" t="s">
        <v>54</v>
      </c>
      <c r="AF521" s="400" t="s">
        <v>54</v>
      </c>
      <c r="AG521" s="400" t="s">
        <v>54</v>
      </c>
      <c r="AH521" s="401" t="s">
        <v>53</v>
      </c>
      <c r="AI521" s="402" t="s">
        <v>54</v>
      </c>
      <c r="AJ521" s="402" t="s">
        <v>54</v>
      </c>
      <c r="AK521" s="402" t="s">
        <v>54</v>
      </c>
      <c r="AL521" s="403" t="s">
        <v>54</v>
      </c>
      <c r="AM521" s="404" t="s">
        <v>54</v>
      </c>
    </row>
    <row r="522" spans="1:39" ht="15.75" customHeight="1" x14ac:dyDescent="0.3">
      <c r="A522" s="382"/>
      <c r="B522" s="383"/>
      <c r="C522" s="384" t="s">
        <v>40</v>
      </c>
      <c r="D522" s="385" t="str">
        <f>IF(Table_1[[#This Row],[SISÄLLÖN NIMI]]="","",1)</f>
        <v/>
      </c>
      <c r="E522" s="386"/>
      <c r="F522" s="386"/>
      <c r="G522" s="384" t="s">
        <v>54</v>
      </c>
      <c r="H522" s="387" t="s">
        <v>54</v>
      </c>
      <c r="I522" s="388" t="s">
        <v>54</v>
      </c>
      <c r="J522" s="389" t="s">
        <v>44</v>
      </c>
      <c r="K522" s="387" t="s">
        <v>54</v>
      </c>
      <c r="L522" s="390" t="s">
        <v>54</v>
      </c>
      <c r="M522" s="383"/>
      <c r="N522" s="391" t="s">
        <v>54</v>
      </c>
      <c r="O522" s="392"/>
      <c r="P522" s="383"/>
      <c r="Q522" s="383"/>
      <c r="R522" s="393"/>
      <c r="S522" s="417">
        <f>IF(Table_1[[#This Row],[Kesto (min) /tapaaminen]]&lt;1,0,(Table_1[[#This Row],[Sisältöjen määrä 
]]*Table_1[[#This Row],[Kesto (min) /tapaaminen]]*Table_1[[#This Row],[Tapaamis-kerrat /osallistuja]]))</f>
        <v>0</v>
      </c>
      <c r="T522" s="394" t="str">
        <f>IF(Table_1[[#This Row],[SISÄLLÖN NIMI]]="","",IF(Table_1[[#This Row],[Toteutuminen]]="Ei osallistujia",0,IF(Table_1[[#This Row],[Toteutuminen]]="Peruttu",0,1)))</f>
        <v/>
      </c>
      <c r="U522" s="395"/>
      <c r="V522" s="385"/>
      <c r="W522" s="413">
        <f>Table_1[[#This Row],[Kävijämäärä a) lapset]]+Table_1[[#This Row],[Kävijämäärä b) aikuiset]]</f>
        <v>0</v>
      </c>
      <c r="X522" s="413">
        <f>IF(Table_1[[#This Row],[Kokonaiskävijämäärä]]&lt;1,0,Table_1[[#This Row],[Kävijämäärä a) lapset]]*Table_1[[#This Row],[Tapaamis-kerrat /osallistuja]])</f>
        <v>0</v>
      </c>
      <c r="Y522" s="413">
        <f>IF(Table_1[[#This Row],[Kokonaiskävijämäärä]]&lt;1,0,Table_1[[#This Row],[Kävijämäärä b) aikuiset]]*Table_1[[#This Row],[Tapaamis-kerrat /osallistuja]])</f>
        <v>0</v>
      </c>
      <c r="Z522" s="413">
        <f>IF(Table_1[[#This Row],[Kokonaiskävijämäärä]]&lt;1,0,Table_1[[#This Row],[Kokonaiskävijämäärä]]*Table_1[[#This Row],[Tapaamis-kerrat /osallistuja]])</f>
        <v>0</v>
      </c>
      <c r="AA522" s="390" t="s">
        <v>54</v>
      </c>
      <c r="AB522" s="396"/>
      <c r="AC522" s="397"/>
      <c r="AD522" s="398" t="s">
        <v>54</v>
      </c>
      <c r="AE522" s="399" t="s">
        <v>54</v>
      </c>
      <c r="AF522" s="400" t="s">
        <v>54</v>
      </c>
      <c r="AG522" s="400" t="s">
        <v>54</v>
      </c>
      <c r="AH522" s="401" t="s">
        <v>53</v>
      </c>
      <c r="AI522" s="402" t="s">
        <v>54</v>
      </c>
      <c r="AJ522" s="402" t="s">
        <v>54</v>
      </c>
      <c r="AK522" s="402" t="s">
        <v>54</v>
      </c>
      <c r="AL522" s="403" t="s">
        <v>54</v>
      </c>
      <c r="AM522" s="404" t="s">
        <v>54</v>
      </c>
    </row>
    <row r="523" spans="1:39" ht="15.75" customHeight="1" x14ac:dyDescent="0.3">
      <c r="A523" s="382"/>
      <c r="B523" s="383"/>
      <c r="C523" s="384" t="s">
        <v>40</v>
      </c>
      <c r="D523" s="385" t="str">
        <f>IF(Table_1[[#This Row],[SISÄLLÖN NIMI]]="","",1)</f>
        <v/>
      </c>
      <c r="E523" s="386"/>
      <c r="F523" s="386"/>
      <c r="G523" s="384" t="s">
        <v>54</v>
      </c>
      <c r="H523" s="387" t="s">
        <v>54</v>
      </c>
      <c r="I523" s="388" t="s">
        <v>54</v>
      </c>
      <c r="J523" s="389" t="s">
        <v>44</v>
      </c>
      <c r="K523" s="387" t="s">
        <v>54</v>
      </c>
      <c r="L523" s="390" t="s">
        <v>54</v>
      </c>
      <c r="M523" s="383"/>
      <c r="N523" s="391" t="s">
        <v>54</v>
      </c>
      <c r="O523" s="392"/>
      <c r="P523" s="383"/>
      <c r="Q523" s="383"/>
      <c r="R523" s="393"/>
      <c r="S523" s="417">
        <f>IF(Table_1[[#This Row],[Kesto (min) /tapaaminen]]&lt;1,0,(Table_1[[#This Row],[Sisältöjen määrä 
]]*Table_1[[#This Row],[Kesto (min) /tapaaminen]]*Table_1[[#This Row],[Tapaamis-kerrat /osallistuja]]))</f>
        <v>0</v>
      </c>
      <c r="T523" s="394" t="str">
        <f>IF(Table_1[[#This Row],[SISÄLLÖN NIMI]]="","",IF(Table_1[[#This Row],[Toteutuminen]]="Ei osallistujia",0,IF(Table_1[[#This Row],[Toteutuminen]]="Peruttu",0,1)))</f>
        <v/>
      </c>
      <c r="U523" s="395"/>
      <c r="V523" s="385"/>
      <c r="W523" s="413">
        <f>Table_1[[#This Row],[Kävijämäärä a) lapset]]+Table_1[[#This Row],[Kävijämäärä b) aikuiset]]</f>
        <v>0</v>
      </c>
      <c r="X523" s="413">
        <f>IF(Table_1[[#This Row],[Kokonaiskävijämäärä]]&lt;1,0,Table_1[[#This Row],[Kävijämäärä a) lapset]]*Table_1[[#This Row],[Tapaamis-kerrat /osallistuja]])</f>
        <v>0</v>
      </c>
      <c r="Y523" s="413">
        <f>IF(Table_1[[#This Row],[Kokonaiskävijämäärä]]&lt;1,0,Table_1[[#This Row],[Kävijämäärä b) aikuiset]]*Table_1[[#This Row],[Tapaamis-kerrat /osallistuja]])</f>
        <v>0</v>
      </c>
      <c r="Z523" s="413">
        <f>IF(Table_1[[#This Row],[Kokonaiskävijämäärä]]&lt;1,0,Table_1[[#This Row],[Kokonaiskävijämäärä]]*Table_1[[#This Row],[Tapaamis-kerrat /osallistuja]])</f>
        <v>0</v>
      </c>
      <c r="AA523" s="390" t="s">
        <v>54</v>
      </c>
      <c r="AB523" s="396"/>
      <c r="AC523" s="397"/>
      <c r="AD523" s="398" t="s">
        <v>54</v>
      </c>
      <c r="AE523" s="399" t="s">
        <v>54</v>
      </c>
      <c r="AF523" s="400" t="s">
        <v>54</v>
      </c>
      <c r="AG523" s="400" t="s">
        <v>54</v>
      </c>
      <c r="AH523" s="401" t="s">
        <v>53</v>
      </c>
      <c r="AI523" s="402" t="s">
        <v>54</v>
      </c>
      <c r="AJ523" s="402" t="s">
        <v>54</v>
      </c>
      <c r="AK523" s="402" t="s">
        <v>54</v>
      </c>
      <c r="AL523" s="403" t="s">
        <v>54</v>
      </c>
      <c r="AM523" s="404" t="s">
        <v>54</v>
      </c>
    </row>
    <row r="524" spans="1:39" ht="15.75" customHeight="1" x14ac:dyDescent="0.3">
      <c r="A524" s="382"/>
      <c r="B524" s="383"/>
      <c r="C524" s="384" t="s">
        <v>40</v>
      </c>
      <c r="D524" s="385" t="str">
        <f>IF(Table_1[[#This Row],[SISÄLLÖN NIMI]]="","",1)</f>
        <v/>
      </c>
      <c r="E524" s="386"/>
      <c r="F524" s="386"/>
      <c r="G524" s="384" t="s">
        <v>54</v>
      </c>
      <c r="H524" s="387" t="s">
        <v>54</v>
      </c>
      <c r="I524" s="388" t="s">
        <v>54</v>
      </c>
      <c r="J524" s="389" t="s">
        <v>44</v>
      </c>
      <c r="K524" s="387" t="s">
        <v>54</v>
      </c>
      <c r="L524" s="390" t="s">
        <v>54</v>
      </c>
      <c r="M524" s="383"/>
      <c r="N524" s="391" t="s">
        <v>54</v>
      </c>
      <c r="O524" s="392"/>
      <c r="P524" s="383"/>
      <c r="Q524" s="383"/>
      <c r="R524" s="393"/>
      <c r="S524" s="417">
        <f>IF(Table_1[[#This Row],[Kesto (min) /tapaaminen]]&lt;1,0,(Table_1[[#This Row],[Sisältöjen määrä 
]]*Table_1[[#This Row],[Kesto (min) /tapaaminen]]*Table_1[[#This Row],[Tapaamis-kerrat /osallistuja]]))</f>
        <v>0</v>
      </c>
      <c r="T524" s="394" t="str">
        <f>IF(Table_1[[#This Row],[SISÄLLÖN NIMI]]="","",IF(Table_1[[#This Row],[Toteutuminen]]="Ei osallistujia",0,IF(Table_1[[#This Row],[Toteutuminen]]="Peruttu",0,1)))</f>
        <v/>
      </c>
      <c r="U524" s="395"/>
      <c r="V524" s="385"/>
      <c r="W524" s="413">
        <f>Table_1[[#This Row],[Kävijämäärä a) lapset]]+Table_1[[#This Row],[Kävijämäärä b) aikuiset]]</f>
        <v>0</v>
      </c>
      <c r="X524" s="413">
        <f>IF(Table_1[[#This Row],[Kokonaiskävijämäärä]]&lt;1,0,Table_1[[#This Row],[Kävijämäärä a) lapset]]*Table_1[[#This Row],[Tapaamis-kerrat /osallistuja]])</f>
        <v>0</v>
      </c>
      <c r="Y524" s="413">
        <f>IF(Table_1[[#This Row],[Kokonaiskävijämäärä]]&lt;1,0,Table_1[[#This Row],[Kävijämäärä b) aikuiset]]*Table_1[[#This Row],[Tapaamis-kerrat /osallistuja]])</f>
        <v>0</v>
      </c>
      <c r="Z524" s="413">
        <f>IF(Table_1[[#This Row],[Kokonaiskävijämäärä]]&lt;1,0,Table_1[[#This Row],[Kokonaiskävijämäärä]]*Table_1[[#This Row],[Tapaamis-kerrat /osallistuja]])</f>
        <v>0</v>
      </c>
      <c r="AA524" s="390" t="s">
        <v>54</v>
      </c>
      <c r="AB524" s="396"/>
      <c r="AC524" s="397"/>
      <c r="AD524" s="398" t="s">
        <v>54</v>
      </c>
      <c r="AE524" s="399" t="s">
        <v>54</v>
      </c>
      <c r="AF524" s="400" t="s">
        <v>54</v>
      </c>
      <c r="AG524" s="400" t="s">
        <v>54</v>
      </c>
      <c r="AH524" s="401" t="s">
        <v>53</v>
      </c>
      <c r="AI524" s="402" t="s">
        <v>54</v>
      </c>
      <c r="AJ524" s="402" t="s">
        <v>54</v>
      </c>
      <c r="AK524" s="402" t="s">
        <v>54</v>
      </c>
      <c r="AL524" s="403" t="s">
        <v>54</v>
      </c>
      <c r="AM524" s="404" t="s">
        <v>54</v>
      </c>
    </row>
    <row r="525" spans="1:39" ht="15.75" customHeight="1" x14ac:dyDescent="0.3">
      <c r="A525" s="382"/>
      <c r="B525" s="383"/>
      <c r="C525" s="384" t="s">
        <v>40</v>
      </c>
      <c r="D525" s="385" t="str">
        <f>IF(Table_1[[#This Row],[SISÄLLÖN NIMI]]="","",1)</f>
        <v/>
      </c>
      <c r="E525" s="386"/>
      <c r="F525" s="386"/>
      <c r="G525" s="384" t="s">
        <v>54</v>
      </c>
      <c r="H525" s="387" t="s">
        <v>54</v>
      </c>
      <c r="I525" s="388" t="s">
        <v>54</v>
      </c>
      <c r="J525" s="389" t="s">
        <v>44</v>
      </c>
      <c r="K525" s="387" t="s">
        <v>54</v>
      </c>
      <c r="L525" s="390" t="s">
        <v>54</v>
      </c>
      <c r="M525" s="383"/>
      <c r="N525" s="391" t="s">
        <v>54</v>
      </c>
      <c r="O525" s="392"/>
      <c r="P525" s="383"/>
      <c r="Q525" s="383"/>
      <c r="R525" s="393"/>
      <c r="S525" s="417">
        <f>IF(Table_1[[#This Row],[Kesto (min) /tapaaminen]]&lt;1,0,(Table_1[[#This Row],[Sisältöjen määrä 
]]*Table_1[[#This Row],[Kesto (min) /tapaaminen]]*Table_1[[#This Row],[Tapaamis-kerrat /osallistuja]]))</f>
        <v>0</v>
      </c>
      <c r="T525" s="394" t="str">
        <f>IF(Table_1[[#This Row],[SISÄLLÖN NIMI]]="","",IF(Table_1[[#This Row],[Toteutuminen]]="Ei osallistujia",0,IF(Table_1[[#This Row],[Toteutuminen]]="Peruttu",0,1)))</f>
        <v/>
      </c>
      <c r="U525" s="395"/>
      <c r="V525" s="385"/>
      <c r="W525" s="413">
        <f>Table_1[[#This Row],[Kävijämäärä a) lapset]]+Table_1[[#This Row],[Kävijämäärä b) aikuiset]]</f>
        <v>0</v>
      </c>
      <c r="X525" s="413">
        <f>IF(Table_1[[#This Row],[Kokonaiskävijämäärä]]&lt;1,0,Table_1[[#This Row],[Kävijämäärä a) lapset]]*Table_1[[#This Row],[Tapaamis-kerrat /osallistuja]])</f>
        <v>0</v>
      </c>
      <c r="Y525" s="413">
        <f>IF(Table_1[[#This Row],[Kokonaiskävijämäärä]]&lt;1,0,Table_1[[#This Row],[Kävijämäärä b) aikuiset]]*Table_1[[#This Row],[Tapaamis-kerrat /osallistuja]])</f>
        <v>0</v>
      </c>
      <c r="Z525" s="413">
        <f>IF(Table_1[[#This Row],[Kokonaiskävijämäärä]]&lt;1,0,Table_1[[#This Row],[Kokonaiskävijämäärä]]*Table_1[[#This Row],[Tapaamis-kerrat /osallistuja]])</f>
        <v>0</v>
      </c>
      <c r="AA525" s="390" t="s">
        <v>54</v>
      </c>
      <c r="AB525" s="396"/>
      <c r="AC525" s="397"/>
      <c r="AD525" s="398" t="s">
        <v>54</v>
      </c>
      <c r="AE525" s="399" t="s">
        <v>54</v>
      </c>
      <c r="AF525" s="400" t="s">
        <v>54</v>
      </c>
      <c r="AG525" s="400" t="s">
        <v>54</v>
      </c>
      <c r="AH525" s="401" t="s">
        <v>53</v>
      </c>
      <c r="AI525" s="402" t="s">
        <v>54</v>
      </c>
      <c r="AJ525" s="402" t="s">
        <v>54</v>
      </c>
      <c r="AK525" s="402" t="s">
        <v>54</v>
      </c>
      <c r="AL525" s="403" t="s">
        <v>54</v>
      </c>
      <c r="AM525" s="404" t="s">
        <v>54</v>
      </c>
    </row>
    <row r="526" spans="1:39" ht="15.75" customHeight="1" x14ac:dyDescent="0.3">
      <c r="A526" s="382"/>
      <c r="B526" s="383"/>
      <c r="C526" s="384" t="s">
        <v>40</v>
      </c>
      <c r="D526" s="385" t="str">
        <f>IF(Table_1[[#This Row],[SISÄLLÖN NIMI]]="","",1)</f>
        <v/>
      </c>
      <c r="E526" s="386"/>
      <c r="F526" s="386"/>
      <c r="G526" s="384" t="s">
        <v>54</v>
      </c>
      <c r="H526" s="387" t="s">
        <v>54</v>
      </c>
      <c r="I526" s="388" t="s">
        <v>54</v>
      </c>
      <c r="J526" s="389" t="s">
        <v>44</v>
      </c>
      <c r="K526" s="387" t="s">
        <v>54</v>
      </c>
      <c r="L526" s="390" t="s">
        <v>54</v>
      </c>
      <c r="M526" s="383"/>
      <c r="N526" s="391" t="s">
        <v>54</v>
      </c>
      <c r="O526" s="392"/>
      <c r="P526" s="383"/>
      <c r="Q526" s="383"/>
      <c r="R526" s="393"/>
      <c r="S526" s="417">
        <f>IF(Table_1[[#This Row],[Kesto (min) /tapaaminen]]&lt;1,0,(Table_1[[#This Row],[Sisältöjen määrä 
]]*Table_1[[#This Row],[Kesto (min) /tapaaminen]]*Table_1[[#This Row],[Tapaamis-kerrat /osallistuja]]))</f>
        <v>0</v>
      </c>
      <c r="T526" s="394" t="str">
        <f>IF(Table_1[[#This Row],[SISÄLLÖN NIMI]]="","",IF(Table_1[[#This Row],[Toteutuminen]]="Ei osallistujia",0,IF(Table_1[[#This Row],[Toteutuminen]]="Peruttu",0,1)))</f>
        <v/>
      </c>
      <c r="U526" s="395"/>
      <c r="V526" s="385"/>
      <c r="W526" s="413">
        <f>Table_1[[#This Row],[Kävijämäärä a) lapset]]+Table_1[[#This Row],[Kävijämäärä b) aikuiset]]</f>
        <v>0</v>
      </c>
      <c r="X526" s="413">
        <f>IF(Table_1[[#This Row],[Kokonaiskävijämäärä]]&lt;1,0,Table_1[[#This Row],[Kävijämäärä a) lapset]]*Table_1[[#This Row],[Tapaamis-kerrat /osallistuja]])</f>
        <v>0</v>
      </c>
      <c r="Y526" s="413">
        <f>IF(Table_1[[#This Row],[Kokonaiskävijämäärä]]&lt;1,0,Table_1[[#This Row],[Kävijämäärä b) aikuiset]]*Table_1[[#This Row],[Tapaamis-kerrat /osallistuja]])</f>
        <v>0</v>
      </c>
      <c r="Z526" s="413">
        <f>IF(Table_1[[#This Row],[Kokonaiskävijämäärä]]&lt;1,0,Table_1[[#This Row],[Kokonaiskävijämäärä]]*Table_1[[#This Row],[Tapaamis-kerrat /osallistuja]])</f>
        <v>0</v>
      </c>
      <c r="AA526" s="390" t="s">
        <v>54</v>
      </c>
      <c r="AB526" s="396"/>
      <c r="AC526" s="397"/>
      <c r="AD526" s="398" t="s">
        <v>54</v>
      </c>
      <c r="AE526" s="399" t="s">
        <v>54</v>
      </c>
      <c r="AF526" s="400" t="s">
        <v>54</v>
      </c>
      <c r="AG526" s="400" t="s">
        <v>54</v>
      </c>
      <c r="AH526" s="401" t="s">
        <v>53</v>
      </c>
      <c r="AI526" s="402" t="s">
        <v>54</v>
      </c>
      <c r="AJ526" s="402" t="s">
        <v>54</v>
      </c>
      <c r="AK526" s="402" t="s">
        <v>54</v>
      </c>
      <c r="AL526" s="403" t="s">
        <v>54</v>
      </c>
      <c r="AM526" s="404" t="s">
        <v>54</v>
      </c>
    </row>
    <row r="527" spans="1:39" ht="15.75" customHeight="1" x14ac:dyDescent="0.3">
      <c r="A527" s="382"/>
      <c r="B527" s="383"/>
      <c r="C527" s="384" t="s">
        <v>40</v>
      </c>
      <c r="D527" s="385" t="str">
        <f>IF(Table_1[[#This Row],[SISÄLLÖN NIMI]]="","",1)</f>
        <v/>
      </c>
      <c r="E527" s="386"/>
      <c r="F527" s="386"/>
      <c r="G527" s="384" t="s">
        <v>54</v>
      </c>
      <c r="H527" s="387" t="s">
        <v>54</v>
      </c>
      <c r="I527" s="388" t="s">
        <v>54</v>
      </c>
      <c r="J527" s="389" t="s">
        <v>44</v>
      </c>
      <c r="K527" s="387" t="s">
        <v>54</v>
      </c>
      <c r="L527" s="390" t="s">
        <v>54</v>
      </c>
      <c r="M527" s="383"/>
      <c r="N527" s="391" t="s">
        <v>54</v>
      </c>
      <c r="O527" s="392"/>
      <c r="P527" s="383"/>
      <c r="Q527" s="383"/>
      <c r="R527" s="393"/>
      <c r="S527" s="417">
        <f>IF(Table_1[[#This Row],[Kesto (min) /tapaaminen]]&lt;1,0,(Table_1[[#This Row],[Sisältöjen määrä 
]]*Table_1[[#This Row],[Kesto (min) /tapaaminen]]*Table_1[[#This Row],[Tapaamis-kerrat /osallistuja]]))</f>
        <v>0</v>
      </c>
      <c r="T527" s="394" t="str">
        <f>IF(Table_1[[#This Row],[SISÄLLÖN NIMI]]="","",IF(Table_1[[#This Row],[Toteutuminen]]="Ei osallistujia",0,IF(Table_1[[#This Row],[Toteutuminen]]="Peruttu",0,1)))</f>
        <v/>
      </c>
      <c r="U527" s="395"/>
      <c r="V527" s="385"/>
      <c r="W527" s="413">
        <f>Table_1[[#This Row],[Kävijämäärä a) lapset]]+Table_1[[#This Row],[Kävijämäärä b) aikuiset]]</f>
        <v>0</v>
      </c>
      <c r="X527" s="413">
        <f>IF(Table_1[[#This Row],[Kokonaiskävijämäärä]]&lt;1,0,Table_1[[#This Row],[Kävijämäärä a) lapset]]*Table_1[[#This Row],[Tapaamis-kerrat /osallistuja]])</f>
        <v>0</v>
      </c>
      <c r="Y527" s="413">
        <f>IF(Table_1[[#This Row],[Kokonaiskävijämäärä]]&lt;1,0,Table_1[[#This Row],[Kävijämäärä b) aikuiset]]*Table_1[[#This Row],[Tapaamis-kerrat /osallistuja]])</f>
        <v>0</v>
      </c>
      <c r="Z527" s="413">
        <f>IF(Table_1[[#This Row],[Kokonaiskävijämäärä]]&lt;1,0,Table_1[[#This Row],[Kokonaiskävijämäärä]]*Table_1[[#This Row],[Tapaamis-kerrat /osallistuja]])</f>
        <v>0</v>
      </c>
      <c r="AA527" s="390" t="s">
        <v>54</v>
      </c>
      <c r="AB527" s="396"/>
      <c r="AC527" s="397"/>
      <c r="AD527" s="398" t="s">
        <v>54</v>
      </c>
      <c r="AE527" s="399" t="s">
        <v>54</v>
      </c>
      <c r="AF527" s="400" t="s">
        <v>54</v>
      </c>
      <c r="AG527" s="400" t="s">
        <v>54</v>
      </c>
      <c r="AH527" s="401" t="s">
        <v>53</v>
      </c>
      <c r="AI527" s="402" t="s">
        <v>54</v>
      </c>
      <c r="AJ527" s="402" t="s">
        <v>54</v>
      </c>
      <c r="AK527" s="402" t="s">
        <v>54</v>
      </c>
      <c r="AL527" s="403" t="s">
        <v>54</v>
      </c>
      <c r="AM527" s="404" t="s">
        <v>54</v>
      </c>
    </row>
    <row r="528" spans="1:39" ht="15.75" customHeight="1" x14ac:dyDescent="0.3">
      <c r="A528" s="382"/>
      <c r="B528" s="383"/>
      <c r="C528" s="384" t="s">
        <v>40</v>
      </c>
      <c r="D528" s="385" t="str">
        <f>IF(Table_1[[#This Row],[SISÄLLÖN NIMI]]="","",1)</f>
        <v/>
      </c>
      <c r="E528" s="386"/>
      <c r="F528" s="386"/>
      <c r="G528" s="384" t="s">
        <v>54</v>
      </c>
      <c r="H528" s="387" t="s">
        <v>54</v>
      </c>
      <c r="I528" s="388" t="s">
        <v>54</v>
      </c>
      <c r="J528" s="389" t="s">
        <v>44</v>
      </c>
      <c r="K528" s="387" t="s">
        <v>54</v>
      </c>
      <c r="L528" s="390" t="s">
        <v>54</v>
      </c>
      <c r="M528" s="383"/>
      <c r="N528" s="391" t="s">
        <v>54</v>
      </c>
      <c r="O528" s="392"/>
      <c r="P528" s="383"/>
      <c r="Q528" s="383"/>
      <c r="R528" s="393"/>
      <c r="S528" s="417">
        <f>IF(Table_1[[#This Row],[Kesto (min) /tapaaminen]]&lt;1,0,(Table_1[[#This Row],[Sisältöjen määrä 
]]*Table_1[[#This Row],[Kesto (min) /tapaaminen]]*Table_1[[#This Row],[Tapaamis-kerrat /osallistuja]]))</f>
        <v>0</v>
      </c>
      <c r="T528" s="394" t="str">
        <f>IF(Table_1[[#This Row],[SISÄLLÖN NIMI]]="","",IF(Table_1[[#This Row],[Toteutuminen]]="Ei osallistujia",0,IF(Table_1[[#This Row],[Toteutuminen]]="Peruttu",0,1)))</f>
        <v/>
      </c>
      <c r="U528" s="395"/>
      <c r="V528" s="385"/>
      <c r="W528" s="413">
        <f>Table_1[[#This Row],[Kävijämäärä a) lapset]]+Table_1[[#This Row],[Kävijämäärä b) aikuiset]]</f>
        <v>0</v>
      </c>
      <c r="X528" s="413">
        <f>IF(Table_1[[#This Row],[Kokonaiskävijämäärä]]&lt;1,0,Table_1[[#This Row],[Kävijämäärä a) lapset]]*Table_1[[#This Row],[Tapaamis-kerrat /osallistuja]])</f>
        <v>0</v>
      </c>
      <c r="Y528" s="413">
        <f>IF(Table_1[[#This Row],[Kokonaiskävijämäärä]]&lt;1,0,Table_1[[#This Row],[Kävijämäärä b) aikuiset]]*Table_1[[#This Row],[Tapaamis-kerrat /osallistuja]])</f>
        <v>0</v>
      </c>
      <c r="Z528" s="413">
        <f>IF(Table_1[[#This Row],[Kokonaiskävijämäärä]]&lt;1,0,Table_1[[#This Row],[Kokonaiskävijämäärä]]*Table_1[[#This Row],[Tapaamis-kerrat /osallistuja]])</f>
        <v>0</v>
      </c>
      <c r="AA528" s="390" t="s">
        <v>54</v>
      </c>
      <c r="AB528" s="396"/>
      <c r="AC528" s="397"/>
      <c r="AD528" s="398" t="s">
        <v>54</v>
      </c>
      <c r="AE528" s="399" t="s">
        <v>54</v>
      </c>
      <c r="AF528" s="400" t="s">
        <v>54</v>
      </c>
      <c r="AG528" s="400" t="s">
        <v>54</v>
      </c>
      <c r="AH528" s="401" t="s">
        <v>53</v>
      </c>
      <c r="AI528" s="402" t="s">
        <v>54</v>
      </c>
      <c r="AJ528" s="402" t="s">
        <v>54</v>
      </c>
      <c r="AK528" s="402" t="s">
        <v>54</v>
      </c>
      <c r="AL528" s="403" t="s">
        <v>54</v>
      </c>
      <c r="AM528" s="404" t="s">
        <v>54</v>
      </c>
    </row>
    <row r="529" spans="1:39" ht="15.75" customHeight="1" x14ac:dyDescent="0.3">
      <c r="A529" s="382"/>
      <c r="B529" s="383"/>
      <c r="C529" s="384" t="s">
        <v>40</v>
      </c>
      <c r="D529" s="385" t="str">
        <f>IF(Table_1[[#This Row],[SISÄLLÖN NIMI]]="","",1)</f>
        <v/>
      </c>
      <c r="E529" s="386"/>
      <c r="F529" s="386"/>
      <c r="G529" s="384" t="s">
        <v>54</v>
      </c>
      <c r="H529" s="387" t="s">
        <v>54</v>
      </c>
      <c r="I529" s="388" t="s">
        <v>54</v>
      </c>
      <c r="J529" s="389" t="s">
        <v>44</v>
      </c>
      <c r="K529" s="387" t="s">
        <v>54</v>
      </c>
      <c r="L529" s="390" t="s">
        <v>54</v>
      </c>
      <c r="M529" s="383"/>
      <c r="N529" s="391" t="s">
        <v>54</v>
      </c>
      <c r="O529" s="392"/>
      <c r="P529" s="383"/>
      <c r="Q529" s="383"/>
      <c r="R529" s="393"/>
      <c r="S529" s="417">
        <f>IF(Table_1[[#This Row],[Kesto (min) /tapaaminen]]&lt;1,0,(Table_1[[#This Row],[Sisältöjen määrä 
]]*Table_1[[#This Row],[Kesto (min) /tapaaminen]]*Table_1[[#This Row],[Tapaamis-kerrat /osallistuja]]))</f>
        <v>0</v>
      </c>
      <c r="T529" s="394" t="str">
        <f>IF(Table_1[[#This Row],[SISÄLLÖN NIMI]]="","",IF(Table_1[[#This Row],[Toteutuminen]]="Ei osallistujia",0,IF(Table_1[[#This Row],[Toteutuminen]]="Peruttu",0,1)))</f>
        <v/>
      </c>
      <c r="U529" s="395"/>
      <c r="V529" s="385"/>
      <c r="W529" s="413">
        <f>Table_1[[#This Row],[Kävijämäärä a) lapset]]+Table_1[[#This Row],[Kävijämäärä b) aikuiset]]</f>
        <v>0</v>
      </c>
      <c r="X529" s="413">
        <f>IF(Table_1[[#This Row],[Kokonaiskävijämäärä]]&lt;1,0,Table_1[[#This Row],[Kävijämäärä a) lapset]]*Table_1[[#This Row],[Tapaamis-kerrat /osallistuja]])</f>
        <v>0</v>
      </c>
      <c r="Y529" s="413">
        <f>IF(Table_1[[#This Row],[Kokonaiskävijämäärä]]&lt;1,0,Table_1[[#This Row],[Kävijämäärä b) aikuiset]]*Table_1[[#This Row],[Tapaamis-kerrat /osallistuja]])</f>
        <v>0</v>
      </c>
      <c r="Z529" s="413">
        <f>IF(Table_1[[#This Row],[Kokonaiskävijämäärä]]&lt;1,0,Table_1[[#This Row],[Kokonaiskävijämäärä]]*Table_1[[#This Row],[Tapaamis-kerrat /osallistuja]])</f>
        <v>0</v>
      </c>
      <c r="AA529" s="390" t="s">
        <v>54</v>
      </c>
      <c r="AB529" s="396"/>
      <c r="AC529" s="397"/>
      <c r="AD529" s="398" t="s">
        <v>54</v>
      </c>
      <c r="AE529" s="399" t="s">
        <v>54</v>
      </c>
      <c r="AF529" s="400" t="s">
        <v>54</v>
      </c>
      <c r="AG529" s="400" t="s">
        <v>54</v>
      </c>
      <c r="AH529" s="401" t="s">
        <v>53</v>
      </c>
      <c r="AI529" s="402" t="s">
        <v>54</v>
      </c>
      <c r="AJ529" s="402" t="s">
        <v>54</v>
      </c>
      <c r="AK529" s="402" t="s">
        <v>54</v>
      </c>
      <c r="AL529" s="403" t="s">
        <v>54</v>
      </c>
      <c r="AM529" s="404" t="s">
        <v>54</v>
      </c>
    </row>
    <row r="530" spans="1:39" ht="15.75" customHeight="1" x14ac:dyDescent="0.3">
      <c r="A530" s="382"/>
      <c r="B530" s="383"/>
      <c r="C530" s="384" t="s">
        <v>40</v>
      </c>
      <c r="D530" s="385" t="str">
        <f>IF(Table_1[[#This Row],[SISÄLLÖN NIMI]]="","",1)</f>
        <v/>
      </c>
      <c r="E530" s="386"/>
      <c r="F530" s="386"/>
      <c r="G530" s="384" t="s">
        <v>54</v>
      </c>
      <c r="H530" s="387" t="s">
        <v>54</v>
      </c>
      <c r="I530" s="388" t="s">
        <v>54</v>
      </c>
      <c r="J530" s="389" t="s">
        <v>44</v>
      </c>
      <c r="K530" s="387" t="s">
        <v>54</v>
      </c>
      <c r="L530" s="390" t="s">
        <v>54</v>
      </c>
      <c r="M530" s="383"/>
      <c r="N530" s="391" t="s">
        <v>54</v>
      </c>
      <c r="O530" s="392"/>
      <c r="P530" s="383"/>
      <c r="Q530" s="383"/>
      <c r="R530" s="393"/>
      <c r="S530" s="417">
        <f>IF(Table_1[[#This Row],[Kesto (min) /tapaaminen]]&lt;1,0,(Table_1[[#This Row],[Sisältöjen määrä 
]]*Table_1[[#This Row],[Kesto (min) /tapaaminen]]*Table_1[[#This Row],[Tapaamis-kerrat /osallistuja]]))</f>
        <v>0</v>
      </c>
      <c r="T530" s="394" t="str">
        <f>IF(Table_1[[#This Row],[SISÄLLÖN NIMI]]="","",IF(Table_1[[#This Row],[Toteutuminen]]="Ei osallistujia",0,IF(Table_1[[#This Row],[Toteutuminen]]="Peruttu",0,1)))</f>
        <v/>
      </c>
      <c r="U530" s="395"/>
      <c r="V530" s="385"/>
      <c r="W530" s="413">
        <f>Table_1[[#This Row],[Kävijämäärä a) lapset]]+Table_1[[#This Row],[Kävijämäärä b) aikuiset]]</f>
        <v>0</v>
      </c>
      <c r="X530" s="413">
        <f>IF(Table_1[[#This Row],[Kokonaiskävijämäärä]]&lt;1,0,Table_1[[#This Row],[Kävijämäärä a) lapset]]*Table_1[[#This Row],[Tapaamis-kerrat /osallistuja]])</f>
        <v>0</v>
      </c>
      <c r="Y530" s="413">
        <f>IF(Table_1[[#This Row],[Kokonaiskävijämäärä]]&lt;1,0,Table_1[[#This Row],[Kävijämäärä b) aikuiset]]*Table_1[[#This Row],[Tapaamis-kerrat /osallistuja]])</f>
        <v>0</v>
      </c>
      <c r="Z530" s="413">
        <f>IF(Table_1[[#This Row],[Kokonaiskävijämäärä]]&lt;1,0,Table_1[[#This Row],[Kokonaiskävijämäärä]]*Table_1[[#This Row],[Tapaamis-kerrat /osallistuja]])</f>
        <v>0</v>
      </c>
      <c r="AA530" s="390" t="s">
        <v>54</v>
      </c>
      <c r="AB530" s="396"/>
      <c r="AC530" s="397"/>
      <c r="AD530" s="398" t="s">
        <v>54</v>
      </c>
      <c r="AE530" s="399" t="s">
        <v>54</v>
      </c>
      <c r="AF530" s="400" t="s">
        <v>54</v>
      </c>
      <c r="AG530" s="400" t="s">
        <v>54</v>
      </c>
      <c r="AH530" s="401" t="s">
        <v>53</v>
      </c>
      <c r="AI530" s="402" t="s">
        <v>54</v>
      </c>
      <c r="AJ530" s="402" t="s">
        <v>54</v>
      </c>
      <c r="AK530" s="402" t="s">
        <v>54</v>
      </c>
      <c r="AL530" s="403" t="s">
        <v>54</v>
      </c>
      <c r="AM530" s="404" t="s">
        <v>54</v>
      </c>
    </row>
    <row r="531" spans="1:39" ht="15.75" customHeight="1" x14ac:dyDescent="0.3">
      <c r="A531" s="382"/>
      <c r="B531" s="383"/>
      <c r="C531" s="384" t="s">
        <v>40</v>
      </c>
      <c r="D531" s="385" t="str">
        <f>IF(Table_1[[#This Row],[SISÄLLÖN NIMI]]="","",1)</f>
        <v/>
      </c>
      <c r="E531" s="386"/>
      <c r="F531" s="386"/>
      <c r="G531" s="384" t="s">
        <v>54</v>
      </c>
      <c r="H531" s="387" t="s">
        <v>54</v>
      </c>
      <c r="I531" s="388" t="s">
        <v>54</v>
      </c>
      <c r="J531" s="389" t="s">
        <v>44</v>
      </c>
      <c r="K531" s="387" t="s">
        <v>54</v>
      </c>
      <c r="L531" s="390" t="s">
        <v>54</v>
      </c>
      <c r="M531" s="383"/>
      <c r="N531" s="391" t="s">
        <v>54</v>
      </c>
      <c r="O531" s="392"/>
      <c r="P531" s="383"/>
      <c r="Q531" s="383"/>
      <c r="R531" s="393"/>
      <c r="S531" s="417">
        <f>IF(Table_1[[#This Row],[Kesto (min) /tapaaminen]]&lt;1,0,(Table_1[[#This Row],[Sisältöjen määrä 
]]*Table_1[[#This Row],[Kesto (min) /tapaaminen]]*Table_1[[#This Row],[Tapaamis-kerrat /osallistuja]]))</f>
        <v>0</v>
      </c>
      <c r="T531" s="394" t="str">
        <f>IF(Table_1[[#This Row],[SISÄLLÖN NIMI]]="","",IF(Table_1[[#This Row],[Toteutuminen]]="Ei osallistujia",0,IF(Table_1[[#This Row],[Toteutuminen]]="Peruttu",0,1)))</f>
        <v/>
      </c>
      <c r="U531" s="395"/>
      <c r="V531" s="385"/>
      <c r="W531" s="413">
        <f>Table_1[[#This Row],[Kävijämäärä a) lapset]]+Table_1[[#This Row],[Kävijämäärä b) aikuiset]]</f>
        <v>0</v>
      </c>
      <c r="X531" s="413">
        <f>IF(Table_1[[#This Row],[Kokonaiskävijämäärä]]&lt;1,0,Table_1[[#This Row],[Kävijämäärä a) lapset]]*Table_1[[#This Row],[Tapaamis-kerrat /osallistuja]])</f>
        <v>0</v>
      </c>
      <c r="Y531" s="413">
        <f>IF(Table_1[[#This Row],[Kokonaiskävijämäärä]]&lt;1,0,Table_1[[#This Row],[Kävijämäärä b) aikuiset]]*Table_1[[#This Row],[Tapaamis-kerrat /osallistuja]])</f>
        <v>0</v>
      </c>
      <c r="Z531" s="413">
        <f>IF(Table_1[[#This Row],[Kokonaiskävijämäärä]]&lt;1,0,Table_1[[#This Row],[Kokonaiskävijämäärä]]*Table_1[[#This Row],[Tapaamis-kerrat /osallistuja]])</f>
        <v>0</v>
      </c>
      <c r="AA531" s="390" t="s">
        <v>54</v>
      </c>
      <c r="AB531" s="396"/>
      <c r="AC531" s="397"/>
      <c r="AD531" s="398" t="s">
        <v>54</v>
      </c>
      <c r="AE531" s="399" t="s">
        <v>54</v>
      </c>
      <c r="AF531" s="400" t="s">
        <v>54</v>
      </c>
      <c r="AG531" s="400" t="s">
        <v>54</v>
      </c>
      <c r="AH531" s="401" t="s">
        <v>53</v>
      </c>
      <c r="AI531" s="402" t="s">
        <v>54</v>
      </c>
      <c r="AJ531" s="402" t="s">
        <v>54</v>
      </c>
      <c r="AK531" s="402" t="s">
        <v>54</v>
      </c>
      <c r="AL531" s="403" t="s">
        <v>54</v>
      </c>
      <c r="AM531" s="404" t="s">
        <v>54</v>
      </c>
    </row>
    <row r="532" spans="1:39" ht="15.75" customHeight="1" x14ac:dyDescent="0.3">
      <c r="A532" s="382"/>
      <c r="B532" s="383"/>
      <c r="C532" s="384" t="s">
        <v>40</v>
      </c>
      <c r="D532" s="385" t="str">
        <f>IF(Table_1[[#This Row],[SISÄLLÖN NIMI]]="","",1)</f>
        <v/>
      </c>
      <c r="E532" s="386"/>
      <c r="F532" s="386"/>
      <c r="G532" s="384" t="s">
        <v>54</v>
      </c>
      <c r="H532" s="387" t="s">
        <v>54</v>
      </c>
      <c r="I532" s="388" t="s">
        <v>54</v>
      </c>
      <c r="J532" s="389" t="s">
        <v>44</v>
      </c>
      <c r="K532" s="387" t="s">
        <v>54</v>
      </c>
      <c r="L532" s="390" t="s">
        <v>54</v>
      </c>
      <c r="M532" s="383"/>
      <c r="N532" s="391" t="s">
        <v>54</v>
      </c>
      <c r="O532" s="392"/>
      <c r="P532" s="383"/>
      <c r="Q532" s="383"/>
      <c r="R532" s="393"/>
      <c r="S532" s="417">
        <f>IF(Table_1[[#This Row],[Kesto (min) /tapaaminen]]&lt;1,0,(Table_1[[#This Row],[Sisältöjen määrä 
]]*Table_1[[#This Row],[Kesto (min) /tapaaminen]]*Table_1[[#This Row],[Tapaamis-kerrat /osallistuja]]))</f>
        <v>0</v>
      </c>
      <c r="T532" s="394" t="str">
        <f>IF(Table_1[[#This Row],[SISÄLLÖN NIMI]]="","",IF(Table_1[[#This Row],[Toteutuminen]]="Ei osallistujia",0,IF(Table_1[[#This Row],[Toteutuminen]]="Peruttu",0,1)))</f>
        <v/>
      </c>
      <c r="U532" s="395"/>
      <c r="V532" s="385"/>
      <c r="W532" s="413">
        <f>Table_1[[#This Row],[Kävijämäärä a) lapset]]+Table_1[[#This Row],[Kävijämäärä b) aikuiset]]</f>
        <v>0</v>
      </c>
      <c r="X532" s="413">
        <f>IF(Table_1[[#This Row],[Kokonaiskävijämäärä]]&lt;1,0,Table_1[[#This Row],[Kävijämäärä a) lapset]]*Table_1[[#This Row],[Tapaamis-kerrat /osallistuja]])</f>
        <v>0</v>
      </c>
      <c r="Y532" s="413">
        <f>IF(Table_1[[#This Row],[Kokonaiskävijämäärä]]&lt;1,0,Table_1[[#This Row],[Kävijämäärä b) aikuiset]]*Table_1[[#This Row],[Tapaamis-kerrat /osallistuja]])</f>
        <v>0</v>
      </c>
      <c r="Z532" s="413">
        <f>IF(Table_1[[#This Row],[Kokonaiskävijämäärä]]&lt;1,0,Table_1[[#This Row],[Kokonaiskävijämäärä]]*Table_1[[#This Row],[Tapaamis-kerrat /osallistuja]])</f>
        <v>0</v>
      </c>
      <c r="AA532" s="390" t="s">
        <v>54</v>
      </c>
      <c r="AB532" s="396"/>
      <c r="AC532" s="397"/>
      <c r="AD532" s="398" t="s">
        <v>54</v>
      </c>
      <c r="AE532" s="399" t="s">
        <v>54</v>
      </c>
      <c r="AF532" s="400" t="s">
        <v>54</v>
      </c>
      <c r="AG532" s="400" t="s">
        <v>54</v>
      </c>
      <c r="AH532" s="401" t="s">
        <v>53</v>
      </c>
      <c r="AI532" s="402" t="s">
        <v>54</v>
      </c>
      <c r="AJ532" s="402" t="s">
        <v>54</v>
      </c>
      <c r="AK532" s="402" t="s">
        <v>54</v>
      </c>
      <c r="AL532" s="403" t="s">
        <v>54</v>
      </c>
      <c r="AM532" s="404" t="s">
        <v>54</v>
      </c>
    </row>
    <row r="533" spans="1:39" ht="15.75" customHeight="1" x14ac:dyDescent="0.3">
      <c r="A533" s="382"/>
      <c r="B533" s="383"/>
      <c r="C533" s="384" t="s">
        <v>40</v>
      </c>
      <c r="D533" s="385" t="str">
        <f>IF(Table_1[[#This Row],[SISÄLLÖN NIMI]]="","",1)</f>
        <v/>
      </c>
      <c r="E533" s="386"/>
      <c r="F533" s="386"/>
      <c r="G533" s="384" t="s">
        <v>54</v>
      </c>
      <c r="H533" s="387" t="s">
        <v>54</v>
      </c>
      <c r="I533" s="388" t="s">
        <v>54</v>
      </c>
      <c r="J533" s="389" t="s">
        <v>44</v>
      </c>
      <c r="K533" s="387" t="s">
        <v>54</v>
      </c>
      <c r="L533" s="390" t="s">
        <v>54</v>
      </c>
      <c r="M533" s="383"/>
      <c r="N533" s="391" t="s">
        <v>54</v>
      </c>
      <c r="O533" s="392"/>
      <c r="P533" s="383"/>
      <c r="Q533" s="383"/>
      <c r="R533" s="393"/>
      <c r="S533" s="417">
        <f>IF(Table_1[[#This Row],[Kesto (min) /tapaaminen]]&lt;1,0,(Table_1[[#This Row],[Sisältöjen määrä 
]]*Table_1[[#This Row],[Kesto (min) /tapaaminen]]*Table_1[[#This Row],[Tapaamis-kerrat /osallistuja]]))</f>
        <v>0</v>
      </c>
      <c r="T533" s="394" t="str">
        <f>IF(Table_1[[#This Row],[SISÄLLÖN NIMI]]="","",IF(Table_1[[#This Row],[Toteutuminen]]="Ei osallistujia",0,IF(Table_1[[#This Row],[Toteutuminen]]="Peruttu",0,1)))</f>
        <v/>
      </c>
      <c r="U533" s="395"/>
      <c r="V533" s="385"/>
      <c r="W533" s="413">
        <f>Table_1[[#This Row],[Kävijämäärä a) lapset]]+Table_1[[#This Row],[Kävijämäärä b) aikuiset]]</f>
        <v>0</v>
      </c>
      <c r="X533" s="413">
        <f>IF(Table_1[[#This Row],[Kokonaiskävijämäärä]]&lt;1,0,Table_1[[#This Row],[Kävijämäärä a) lapset]]*Table_1[[#This Row],[Tapaamis-kerrat /osallistuja]])</f>
        <v>0</v>
      </c>
      <c r="Y533" s="413">
        <f>IF(Table_1[[#This Row],[Kokonaiskävijämäärä]]&lt;1,0,Table_1[[#This Row],[Kävijämäärä b) aikuiset]]*Table_1[[#This Row],[Tapaamis-kerrat /osallistuja]])</f>
        <v>0</v>
      </c>
      <c r="Z533" s="413">
        <f>IF(Table_1[[#This Row],[Kokonaiskävijämäärä]]&lt;1,0,Table_1[[#This Row],[Kokonaiskävijämäärä]]*Table_1[[#This Row],[Tapaamis-kerrat /osallistuja]])</f>
        <v>0</v>
      </c>
      <c r="AA533" s="390" t="s">
        <v>54</v>
      </c>
      <c r="AB533" s="396"/>
      <c r="AC533" s="397"/>
      <c r="AD533" s="398" t="s">
        <v>54</v>
      </c>
      <c r="AE533" s="399" t="s">
        <v>54</v>
      </c>
      <c r="AF533" s="400" t="s">
        <v>54</v>
      </c>
      <c r="AG533" s="400" t="s">
        <v>54</v>
      </c>
      <c r="AH533" s="401" t="s">
        <v>53</v>
      </c>
      <c r="AI533" s="402" t="s">
        <v>54</v>
      </c>
      <c r="AJ533" s="402" t="s">
        <v>54</v>
      </c>
      <c r="AK533" s="402" t="s">
        <v>54</v>
      </c>
      <c r="AL533" s="403" t="s">
        <v>54</v>
      </c>
      <c r="AM533" s="404" t="s">
        <v>54</v>
      </c>
    </row>
    <row r="534" spans="1:39" ht="15.75" customHeight="1" x14ac:dyDescent="0.3">
      <c r="A534" s="382"/>
      <c r="B534" s="383"/>
      <c r="C534" s="384" t="s">
        <v>40</v>
      </c>
      <c r="D534" s="385" t="str">
        <f>IF(Table_1[[#This Row],[SISÄLLÖN NIMI]]="","",1)</f>
        <v/>
      </c>
      <c r="E534" s="386"/>
      <c r="F534" s="386"/>
      <c r="G534" s="384" t="s">
        <v>54</v>
      </c>
      <c r="H534" s="387" t="s">
        <v>54</v>
      </c>
      <c r="I534" s="388" t="s">
        <v>54</v>
      </c>
      <c r="J534" s="389" t="s">
        <v>44</v>
      </c>
      <c r="K534" s="387" t="s">
        <v>54</v>
      </c>
      <c r="L534" s="390" t="s">
        <v>54</v>
      </c>
      <c r="M534" s="383"/>
      <c r="N534" s="391" t="s">
        <v>54</v>
      </c>
      <c r="O534" s="392"/>
      <c r="P534" s="383"/>
      <c r="Q534" s="383"/>
      <c r="R534" s="393"/>
      <c r="S534" s="417">
        <f>IF(Table_1[[#This Row],[Kesto (min) /tapaaminen]]&lt;1,0,(Table_1[[#This Row],[Sisältöjen määrä 
]]*Table_1[[#This Row],[Kesto (min) /tapaaminen]]*Table_1[[#This Row],[Tapaamis-kerrat /osallistuja]]))</f>
        <v>0</v>
      </c>
      <c r="T534" s="394" t="str">
        <f>IF(Table_1[[#This Row],[SISÄLLÖN NIMI]]="","",IF(Table_1[[#This Row],[Toteutuminen]]="Ei osallistujia",0,IF(Table_1[[#This Row],[Toteutuminen]]="Peruttu",0,1)))</f>
        <v/>
      </c>
      <c r="U534" s="395"/>
      <c r="V534" s="385"/>
      <c r="W534" s="413">
        <f>Table_1[[#This Row],[Kävijämäärä a) lapset]]+Table_1[[#This Row],[Kävijämäärä b) aikuiset]]</f>
        <v>0</v>
      </c>
      <c r="X534" s="413">
        <f>IF(Table_1[[#This Row],[Kokonaiskävijämäärä]]&lt;1,0,Table_1[[#This Row],[Kävijämäärä a) lapset]]*Table_1[[#This Row],[Tapaamis-kerrat /osallistuja]])</f>
        <v>0</v>
      </c>
      <c r="Y534" s="413">
        <f>IF(Table_1[[#This Row],[Kokonaiskävijämäärä]]&lt;1,0,Table_1[[#This Row],[Kävijämäärä b) aikuiset]]*Table_1[[#This Row],[Tapaamis-kerrat /osallistuja]])</f>
        <v>0</v>
      </c>
      <c r="Z534" s="413">
        <f>IF(Table_1[[#This Row],[Kokonaiskävijämäärä]]&lt;1,0,Table_1[[#This Row],[Kokonaiskävijämäärä]]*Table_1[[#This Row],[Tapaamis-kerrat /osallistuja]])</f>
        <v>0</v>
      </c>
      <c r="AA534" s="390" t="s">
        <v>54</v>
      </c>
      <c r="AB534" s="396"/>
      <c r="AC534" s="397"/>
      <c r="AD534" s="398" t="s">
        <v>54</v>
      </c>
      <c r="AE534" s="399" t="s">
        <v>54</v>
      </c>
      <c r="AF534" s="400" t="s">
        <v>54</v>
      </c>
      <c r="AG534" s="400" t="s">
        <v>54</v>
      </c>
      <c r="AH534" s="401" t="s">
        <v>53</v>
      </c>
      <c r="AI534" s="402" t="s">
        <v>54</v>
      </c>
      <c r="AJ534" s="402" t="s">
        <v>54</v>
      </c>
      <c r="AK534" s="402" t="s">
        <v>54</v>
      </c>
      <c r="AL534" s="403" t="s">
        <v>54</v>
      </c>
      <c r="AM534" s="404" t="s">
        <v>54</v>
      </c>
    </row>
    <row r="535" spans="1:39" ht="15.75" customHeight="1" x14ac:dyDescent="0.3">
      <c r="A535" s="382"/>
      <c r="B535" s="383"/>
      <c r="C535" s="384" t="s">
        <v>40</v>
      </c>
      <c r="D535" s="385" t="str">
        <f>IF(Table_1[[#This Row],[SISÄLLÖN NIMI]]="","",1)</f>
        <v/>
      </c>
      <c r="E535" s="386"/>
      <c r="F535" s="386"/>
      <c r="G535" s="384" t="s">
        <v>54</v>
      </c>
      <c r="H535" s="387" t="s">
        <v>54</v>
      </c>
      <c r="I535" s="388" t="s">
        <v>54</v>
      </c>
      <c r="J535" s="389" t="s">
        <v>44</v>
      </c>
      <c r="K535" s="387" t="s">
        <v>54</v>
      </c>
      <c r="L535" s="390" t="s">
        <v>54</v>
      </c>
      <c r="M535" s="383"/>
      <c r="N535" s="391" t="s">
        <v>54</v>
      </c>
      <c r="O535" s="392"/>
      <c r="P535" s="383"/>
      <c r="Q535" s="383"/>
      <c r="R535" s="393"/>
      <c r="S535" s="417">
        <f>IF(Table_1[[#This Row],[Kesto (min) /tapaaminen]]&lt;1,0,(Table_1[[#This Row],[Sisältöjen määrä 
]]*Table_1[[#This Row],[Kesto (min) /tapaaminen]]*Table_1[[#This Row],[Tapaamis-kerrat /osallistuja]]))</f>
        <v>0</v>
      </c>
      <c r="T535" s="394" t="str">
        <f>IF(Table_1[[#This Row],[SISÄLLÖN NIMI]]="","",IF(Table_1[[#This Row],[Toteutuminen]]="Ei osallistujia",0,IF(Table_1[[#This Row],[Toteutuminen]]="Peruttu",0,1)))</f>
        <v/>
      </c>
      <c r="U535" s="395"/>
      <c r="V535" s="385"/>
      <c r="W535" s="413">
        <f>Table_1[[#This Row],[Kävijämäärä a) lapset]]+Table_1[[#This Row],[Kävijämäärä b) aikuiset]]</f>
        <v>0</v>
      </c>
      <c r="X535" s="413">
        <f>IF(Table_1[[#This Row],[Kokonaiskävijämäärä]]&lt;1,0,Table_1[[#This Row],[Kävijämäärä a) lapset]]*Table_1[[#This Row],[Tapaamis-kerrat /osallistuja]])</f>
        <v>0</v>
      </c>
      <c r="Y535" s="413">
        <f>IF(Table_1[[#This Row],[Kokonaiskävijämäärä]]&lt;1,0,Table_1[[#This Row],[Kävijämäärä b) aikuiset]]*Table_1[[#This Row],[Tapaamis-kerrat /osallistuja]])</f>
        <v>0</v>
      </c>
      <c r="Z535" s="413">
        <f>IF(Table_1[[#This Row],[Kokonaiskävijämäärä]]&lt;1,0,Table_1[[#This Row],[Kokonaiskävijämäärä]]*Table_1[[#This Row],[Tapaamis-kerrat /osallistuja]])</f>
        <v>0</v>
      </c>
      <c r="AA535" s="390" t="s">
        <v>54</v>
      </c>
      <c r="AB535" s="396"/>
      <c r="AC535" s="397"/>
      <c r="AD535" s="398" t="s">
        <v>54</v>
      </c>
      <c r="AE535" s="399" t="s">
        <v>54</v>
      </c>
      <c r="AF535" s="400" t="s">
        <v>54</v>
      </c>
      <c r="AG535" s="400" t="s">
        <v>54</v>
      </c>
      <c r="AH535" s="401" t="s">
        <v>53</v>
      </c>
      <c r="AI535" s="402" t="s">
        <v>54</v>
      </c>
      <c r="AJ535" s="402" t="s">
        <v>54</v>
      </c>
      <c r="AK535" s="402" t="s">
        <v>54</v>
      </c>
      <c r="AL535" s="403" t="s">
        <v>54</v>
      </c>
      <c r="AM535" s="404" t="s">
        <v>54</v>
      </c>
    </row>
    <row r="536" spans="1:39" ht="15.75" customHeight="1" x14ac:dyDescent="0.3">
      <c r="A536" s="382"/>
      <c r="B536" s="383"/>
      <c r="C536" s="384" t="s">
        <v>40</v>
      </c>
      <c r="D536" s="385" t="str">
        <f>IF(Table_1[[#This Row],[SISÄLLÖN NIMI]]="","",1)</f>
        <v/>
      </c>
      <c r="E536" s="386"/>
      <c r="F536" s="386"/>
      <c r="G536" s="384" t="s">
        <v>54</v>
      </c>
      <c r="H536" s="387" t="s">
        <v>54</v>
      </c>
      <c r="I536" s="388" t="s">
        <v>54</v>
      </c>
      <c r="J536" s="389" t="s">
        <v>44</v>
      </c>
      <c r="K536" s="387" t="s">
        <v>54</v>
      </c>
      <c r="L536" s="390" t="s">
        <v>54</v>
      </c>
      <c r="M536" s="383"/>
      <c r="N536" s="391" t="s">
        <v>54</v>
      </c>
      <c r="O536" s="392"/>
      <c r="P536" s="383"/>
      <c r="Q536" s="383"/>
      <c r="R536" s="393"/>
      <c r="S536" s="417">
        <f>IF(Table_1[[#This Row],[Kesto (min) /tapaaminen]]&lt;1,0,(Table_1[[#This Row],[Sisältöjen määrä 
]]*Table_1[[#This Row],[Kesto (min) /tapaaminen]]*Table_1[[#This Row],[Tapaamis-kerrat /osallistuja]]))</f>
        <v>0</v>
      </c>
      <c r="T536" s="394" t="str">
        <f>IF(Table_1[[#This Row],[SISÄLLÖN NIMI]]="","",IF(Table_1[[#This Row],[Toteutuminen]]="Ei osallistujia",0,IF(Table_1[[#This Row],[Toteutuminen]]="Peruttu",0,1)))</f>
        <v/>
      </c>
      <c r="U536" s="395"/>
      <c r="V536" s="385"/>
      <c r="W536" s="413">
        <f>Table_1[[#This Row],[Kävijämäärä a) lapset]]+Table_1[[#This Row],[Kävijämäärä b) aikuiset]]</f>
        <v>0</v>
      </c>
      <c r="X536" s="413">
        <f>IF(Table_1[[#This Row],[Kokonaiskävijämäärä]]&lt;1,0,Table_1[[#This Row],[Kävijämäärä a) lapset]]*Table_1[[#This Row],[Tapaamis-kerrat /osallistuja]])</f>
        <v>0</v>
      </c>
      <c r="Y536" s="413">
        <f>IF(Table_1[[#This Row],[Kokonaiskävijämäärä]]&lt;1,0,Table_1[[#This Row],[Kävijämäärä b) aikuiset]]*Table_1[[#This Row],[Tapaamis-kerrat /osallistuja]])</f>
        <v>0</v>
      </c>
      <c r="Z536" s="413">
        <f>IF(Table_1[[#This Row],[Kokonaiskävijämäärä]]&lt;1,0,Table_1[[#This Row],[Kokonaiskävijämäärä]]*Table_1[[#This Row],[Tapaamis-kerrat /osallistuja]])</f>
        <v>0</v>
      </c>
      <c r="AA536" s="390" t="s">
        <v>54</v>
      </c>
      <c r="AB536" s="396"/>
      <c r="AC536" s="397"/>
      <c r="AD536" s="398" t="s">
        <v>54</v>
      </c>
      <c r="AE536" s="399" t="s">
        <v>54</v>
      </c>
      <c r="AF536" s="400" t="s">
        <v>54</v>
      </c>
      <c r="AG536" s="400" t="s">
        <v>54</v>
      </c>
      <c r="AH536" s="401" t="s">
        <v>53</v>
      </c>
      <c r="AI536" s="402" t="s">
        <v>54</v>
      </c>
      <c r="AJ536" s="402" t="s">
        <v>54</v>
      </c>
      <c r="AK536" s="402" t="s">
        <v>54</v>
      </c>
      <c r="AL536" s="403" t="s">
        <v>54</v>
      </c>
      <c r="AM536" s="404" t="s">
        <v>54</v>
      </c>
    </row>
    <row r="537" spans="1:39" ht="15.75" customHeight="1" x14ac:dyDescent="0.3">
      <c r="A537" s="382"/>
      <c r="B537" s="383"/>
      <c r="C537" s="384" t="s">
        <v>40</v>
      </c>
      <c r="D537" s="385" t="str">
        <f>IF(Table_1[[#This Row],[SISÄLLÖN NIMI]]="","",1)</f>
        <v/>
      </c>
      <c r="E537" s="386"/>
      <c r="F537" s="386"/>
      <c r="G537" s="384" t="s">
        <v>54</v>
      </c>
      <c r="H537" s="387" t="s">
        <v>54</v>
      </c>
      <c r="I537" s="388" t="s">
        <v>54</v>
      </c>
      <c r="J537" s="389" t="s">
        <v>44</v>
      </c>
      <c r="K537" s="387" t="s">
        <v>54</v>
      </c>
      <c r="L537" s="390" t="s">
        <v>54</v>
      </c>
      <c r="M537" s="383"/>
      <c r="N537" s="391" t="s">
        <v>54</v>
      </c>
      <c r="O537" s="392"/>
      <c r="P537" s="383"/>
      <c r="Q537" s="383"/>
      <c r="R537" s="393"/>
      <c r="S537" s="417">
        <f>IF(Table_1[[#This Row],[Kesto (min) /tapaaminen]]&lt;1,0,(Table_1[[#This Row],[Sisältöjen määrä 
]]*Table_1[[#This Row],[Kesto (min) /tapaaminen]]*Table_1[[#This Row],[Tapaamis-kerrat /osallistuja]]))</f>
        <v>0</v>
      </c>
      <c r="T537" s="394" t="str">
        <f>IF(Table_1[[#This Row],[SISÄLLÖN NIMI]]="","",IF(Table_1[[#This Row],[Toteutuminen]]="Ei osallistujia",0,IF(Table_1[[#This Row],[Toteutuminen]]="Peruttu",0,1)))</f>
        <v/>
      </c>
      <c r="U537" s="395"/>
      <c r="V537" s="385"/>
      <c r="W537" s="413">
        <f>Table_1[[#This Row],[Kävijämäärä a) lapset]]+Table_1[[#This Row],[Kävijämäärä b) aikuiset]]</f>
        <v>0</v>
      </c>
      <c r="X537" s="413">
        <f>IF(Table_1[[#This Row],[Kokonaiskävijämäärä]]&lt;1,0,Table_1[[#This Row],[Kävijämäärä a) lapset]]*Table_1[[#This Row],[Tapaamis-kerrat /osallistuja]])</f>
        <v>0</v>
      </c>
      <c r="Y537" s="413">
        <f>IF(Table_1[[#This Row],[Kokonaiskävijämäärä]]&lt;1,0,Table_1[[#This Row],[Kävijämäärä b) aikuiset]]*Table_1[[#This Row],[Tapaamis-kerrat /osallistuja]])</f>
        <v>0</v>
      </c>
      <c r="Z537" s="413">
        <f>IF(Table_1[[#This Row],[Kokonaiskävijämäärä]]&lt;1,0,Table_1[[#This Row],[Kokonaiskävijämäärä]]*Table_1[[#This Row],[Tapaamis-kerrat /osallistuja]])</f>
        <v>0</v>
      </c>
      <c r="AA537" s="390" t="s">
        <v>54</v>
      </c>
      <c r="AB537" s="396"/>
      <c r="AC537" s="397"/>
      <c r="AD537" s="398" t="s">
        <v>54</v>
      </c>
      <c r="AE537" s="399" t="s">
        <v>54</v>
      </c>
      <c r="AF537" s="400" t="s">
        <v>54</v>
      </c>
      <c r="AG537" s="400" t="s">
        <v>54</v>
      </c>
      <c r="AH537" s="401" t="s">
        <v>53</v>
      </c>
      <c r="AI537" s="402" t="s">
        <v>54</v>
      </c>
      <c r="AJ537" s="402" t="s">
        <v>54</v>
      </c>
      <c r="AK537" s="402" t="s">
        <v>54</v>
      </c>
      <c r="AL537" s="403" t="s">
        <v>54</v>
      </c>
      <c r="AM537" s="404" t="s">
        <v>54</v>
      </c>
    </row>
    <row r="538" spans="1:39" ht="15.75" customHeight="1" x14ac:dyDescent="0.3">
      <c r="A538" s="382"/>
      <c r="B538" s="383"/>
      <c r="C538" s="384" t="s">
        <v>40</v>
      </c>
      <c r="D538" s="385" t="str">
        <f>IF(Table_1[[#This Row],[SISÄLLÖN NIMI]]="","",1)</f>
        <v/>
      </c>
      <c r="E538" s="386"/>
      <c r="F538" s="386"/>
      <c r="G538" s="384" t="s">
        <v>54</v>
      </c>
      <c r="H538" s="387" t="s">
        <v>54</v>
      </c>
      <c r="I538" s="388" t="s">
        <v>54</v>
      </c>
      <c r="J538" s="389" t="s">
        <v>44</v>
      </c>
      <c r="K538" s="387" t="s">
        <v>54</v>
      </c>
      <c r="L538" s="390" t="s">
        <v>54</v>
      </c>
      <c r="M538" s="383"/>
      <c r="N538" s="391" t="s">
        <v>54</v>
      </c>
      <c r="O538" s="392"/>
      <c r="P538" s="383"/>
      <c r="Q538" s="383"/>
      <c r="R538" s="393"/>
      <c r="S538" s="417">
        <f>IF(Table_1[[#This Row],[Kesto (min) /tapaaminen]]&lt;1,0,(Table_1[[#This Row],[Sisältöjen määrä 
]]*Table_1[[#This Row],[Kesto (min) /tapaaminen]]*Table_1[[#This Row],[Tapaamis-kerrat /osallistuja]]))</f>
        <v>0</v>
      </c>
      <c r="T538" s="394" t="str">
        <f>IF(Table_1[[#This Row],[SISÄLLÖN NIMI]]="","",IF(Table_1[[#This Row],[Toteutuminen]]="Ei osallistujia",0,IF(Table_1[[#This Row],[Toteutuminen]]="Peruttu",0,1)))</f>
        <v/>
      </c>
      <c r="U538" s="395"/>
      <c r="V538" s="385"/>
      <c r="W538" s="413">
        <f>Table_1[[#This Row],[Kävijämäärä a) lapset]]+Table_1[[#This Row],[Kävijämäärä b) aikuiset]]</f>
        <v>0</v>
      </c>
      <c r="X538" s="413">
        <f>IF(Table_1[[#This Row],[Kokonaiskävijämäärä]]&lt;1,0,Table_1[[#This Row],[Kävijämäärä a) lapset]]*Table_1[[#This Row],[Tapaamis-kerrat /osallistuja]])</f>
        <v>0</v>
      </c>
      <c r="Y538" s="413">
        <f>IF(Table_1[[#This Row],[Kokonaiskävijämäärä]]&lt;1,0,Table_1[[#This Row],[Kävijämäärä b) aikuiset]]*Table_1[[#This Row],[Tapaamis-kerrat /osallistuja]])</f>
        <v>0</v>
      </c>
      <c r="Z538" s="413">
        <f>IF(Table_1[[#This Row],[Kokonaiskävijämäärä]]&lt;1,0,Table_1[[#This Row],[Kokonaiskävijämäärä]]*Table_1[[#This Row],[Tapaamis-kerrat /osallistuja]])</f>
        <v>0</v>
      </c>
      <c r="AA538" s="390" t="s">
        <v>54</v>
      </c>
      <c r="AB538" s="396"/>
      <c r="AC538" s="397"/>
      <c r="AD538" s="398" t="s">
        <v>54</v>
      </c>
      <c r="AE538" s="399" t="s">
        <v>54</v>
      </c>
      <c r="AF538" s="400" t="s">
        <v>54</v>
      </c>
      <c r="AG538" s="400" t="s">
        <v>54</v>
      </c>
      <c r="AH538" s="401" t="s">
        <v>53</v>
      </c>
      <c r="AI538" s="402" t="s">
        <v>54</v>
      </c>
      <c r="AJ538" s="402" t="s">
        <v>54</v>
      </c>
      <c r="AK538" s="402" t="s">
        <v>54</v>
      </c>
      <c r="AL538" s="403" t="s">
        <v>54</v>
      </c>
      <c r="AM538" s="404" t="s">
        <v>54</v>
      </c>
    </row>
    <row r="539" spans="1:39" ht="15.75" customHeight="1" x14ac:dyDescent="0.3">
      <c r="A539" s="382"/>
      <c r="B539" s="383"/>
      <c r="C539" s="384" t="s">
        <v>40</v>
      </c>
      <c r="D539" s="385" t="str">
        <f>IF(Table_1[[#This Row],[SISÄLLÖN NIMI]]="","",1)</f>
        <v/>
      </c>
      <c r="E539" s="386"/>
      <c r="F539" s="386"/>
      <c r="G539" s="384" t="s">
        <v>54</v>
      </c>
      <c r="H539" s="387" t="s">
        <v>54</v>
      </c>
      <c r="I539" s="388" t="s">
        <v>54</v>
      </c>
      <c r="J539" s="389" t="s">
        <v>44</v>
      </c>
      <c r="K539" s="387" t="s">
        <v>54</v>
      </c>
      <c r="L539" s="390" t="s">
        <v>54</v>
      </c>
      <c r="M539" s="383"/>
      <c r="N539" s="391" t="s">
        <v>54</v>
      </c>
      <c r="O539" s="392"/>
      <c r="P539" s="383"/>
      <c r="Q539" s="383"/>
      <c r="R539" s="393"/>
      <c r="S539" s="417">
        <f>IF(Table_1[[#This Row],[Kesto (min) /tapaaminen]]&lt;1,0,(Table_1[[#This Row],[Sisältöjen määrä 
]]*Table_1[[#This Row],[Kesto (min) /tapaaminen]]*Table_1[[#This Row],[Tapaamis-kerrat /osallistuja]]))</f>
        <v>0</v>
      </c>
      <c r="T539" s="394" t="str">
        <f>IF(Table_1[[#This Row],[SISÄLLÖN NIMI]]="","",IF(Table_1[[#This Row],[Toteutuminen]]="Ei osallistujia",0,IF(Table_1[[#This Row],[Toteutuminen]]="Peruttu",0,1)))</f>
        <v/>
      </c>
      <c r="U539" s="395"/>
      <c r="V539" s="385"/>
      <c r="W539" s="413">
        <f>Table_1[[#This Row],[Kävijämäärä a) lapset]]+Table_1[[#This Row],[Kävijämäärä b) aikuiset]]</f>
        <v>0</v>
      </c>
      <c r="X539" s="413">
        <f>IF(Table_1[[#This Row],[Kokonaiskävijämäärä]]&lt;1,0,Table_1[[#This Row],[Kävijämäärä a) lapset]]*Table_1[[#This Row],[Tapaamis-kerrat /osallistuja]])</f>
        <v>0</v>
      </c>
      <c r="Y539" s="413">
        <f>IF(Table_1[[#This Row],[Kokonaiskävijämäärä]]&lt;1,0,Table_1[[#This Row],[Kävijämäärä b) aikuiset]]*Table_1[[#This Row],[Tapaamis-kerrat /osallistuja]])</f>
        <v>0</v>
      </c>
      <c r="Z539" s="413">
        <f>IF(Table_1[[#This Row],[Kokonaiskävijämäärä]]&lt;1,0,Table_1[[#This Row],[Kokonaiskävijämäärä]]*Table_1[[#This Row],[Tapaamis-kerrat /osallistuja]])</f>
        <v>0</v>
      </c>
      <c r="AA539" s="390" t="s">
        <v>54</v>
      </c>
      <c r="AB539" s="396"/>
      <c r="AC539" s="397"/>
      <c r="AD539" s="398" t="s">
        <v>54</v>
      </c>
      <c r="AE539" s="399" t="s">
        <v>54</v>
      </c>
      <c r="AF539" s="400" t="s">
        <v>54</v>
      </c>
      <c r="AG539" s="400" t="s">
        <v>54</v>
      </c>
      <c r="AH539" s="401" t="s">
        <v>53</v>
      </c>
      <c r="AI539" s="402" t="s">
        <v>54</v>
      </c>
      <c r="AJ539" s="402" t="s">
        <v>54</v>
      </c>
      <c r="AK539" s="402" t="s">
        <v>54</v>
      </c>
      <c r="AL539" s="403" t="s">
        <v>54</v>
      </c>
      <c r="AM539" s="404" t="s">
        <v>54</v>
      </c>
    </row>
    <row r="540" spans="1:39" ht="15.75" customHeight="1" x14ac:dyDescent="0.3">
      <c r="A540" s="382"/>
      <c r="B540" s="383"/>
      <c r="C540" s="384" t="s">
        <v>40</v>
      </c>
      <c r="D540" s="385" t="str">
        <f>IF(Table_1[[#This Row],[SISÄLLÖN NIMI]]="","",1)</f>
        <v/>
      </c>
      <c r="E540" s="386"/>
      <c r="F540" s="386"/>
      <c r="G540" s="384" t="s">
        <v>54</v>
      </c>
      <c r="H540" s="387" t="s">
        <v>54</v>
      </c>
      <c r="I540" s="388" t="s">
        <v>54</v>
      </c>
      <c r="J540" s="389" t="s">
        <v>44</v>
      </c>
      <c r="K540" s="387" t="s">
        <v>54</v>
      </c>
      <c r="L540" s="390" t="s">
        <v>54</v>
      </c>
      <c r="M540" s="383"/>
      <c r="N540" s="391" t="s">
        <v>54</v>
      </c>
      <c r="O540" s="392"/>
      <c r="P540" s="383"/>
      <c r="Q540" s="383"/>
      <c r="R540" s="393"/>
      <c r="S540" s="417">
        <f>IF(Table_1[[#This Row],[Kesto (min) /tapaaminen]]&lt;1,0,(Table_1[[#This Row],[Sisältöjen määrä 
]]*Table_1[[#This Row],[Kesto (min) /tapaaminen]]*Table_1[[#This Row],[Tapaamis-kerrat /osallistuja]]))</f>
        <v>0</v>
      </c>
      <c r="T540" s="394" t="str">
        <f>IF(Table_1[[#This Row],[SISÄLLÖN NIMI]]="","",IF(Table_1[[#This Row],[Toteutuminen]]="Ei osallistujia",0,IF(Table_1[[#This Row],[Toteutuminen]]="Peruttu",0,1)))</f>
        <v/>
      </c>
      <c r="U540" s="395"/>
      <c r="V540" s="385"/>
      <c r="W540" s="413">
        <f>Table_1[[#This Row],[Kävijämäärä a) lapset]]+Table_1[[#This Row],[Kävijämäärä b) aikuiset]]</f>
        <v>0</v>
      </c>
      <c r="X540" s="413">
        <f>IF(Table_1[[#This Row],[Kokonaiskävijämäärä]]&lt;1,0,Table_1[[#This Row],[Kävijämäärä a) lapset]]*Table_1[[#This Row],[Tapaamis-kerrat /osallistuja]])</f>
        <v>0</v>
      </c>
      <c r="Y540" s="413">
        <f>IF(Table_1[[#This Row],[Kokonaiskävijämäärä]]&lt;1,0,Table_1[[#This Row],[Kävijämäärä b) aikuiset]]*Table_1[[#This Row],[Tapaamis-kerrat /osallistuja]])</f>
        <v>0</v>
      </c>
      <c r="Z540" s="413">
        <f>IF(Table_1[[#This Row],[Kokonaiskävijämäärä]]&lt;1,0,Table_1[[#This Row],[Kokonaiskävijämäärä]]*Table_1[[#This Row],[Tapaamis-kerrat /osallistuja]])</f>
        <v>0</v>
      </c>
      <c r="AA540" s="390" t="s">
        <v>54</v>
      </c>
      <c r="AB540" s="396"/>
      <c r="AC540" s="397"/>
      <c r="AD540" s="398" t="s">
        <v>54</v>
      </c>
      <c r="AE540" s="399" t="s">
        <v>54</v>
      </c>
      <c r="AF540" s="400" t="s">
        <v>54</v>
      </c>
      <c r="AG540" s="400" t="s">
        <v>54</v>
      </c>
      <c r="AH540" s="401" t="s">
        <v>53</v>
      </c>
      <c r="AI540" s="402" t="s">
        <v>54</v>
      </c>
      <c r="AJ540" s="402" t="s">
        <v>54</v>
      </c>
      <c r="AK540" s="402" t="s">
        <v>54</v>
      </c>
      <c r="AL540" s="403" t="s">
        <v>54</v>
      </c>
      <c r="AM540" s="404" t="s">
        <v>54</v>
      </c>
    </row>
    <row r="541" spans="1:39" ht="15.75" customHeight="1" x14ac:dyDescent="0.3">
      <c r="A541" s="382"/>
      <c r="B541" s="383"/>
      <c r="C541" s="384" t="s">
        <v>40</v>
      </c>
      <c r="D541" s="385" t="str">
        <f>IF(Table_1[[#This Row],[SISÄLLÖN NIMI]]="","",1)</f>
        <v/>
      </c>
      <c r="E541" s="386"/>
      <c r="F541" s="386"/>
      <c r="G541" s="384" t="s">
        <v>54</v>
      </c>
      <c r="H541" s="387" t="s">
        <v>54</v>
      </c>
      <c r="I541" s="388" t="s">
        <v>54</v>
      </c>
      <c r="J541" s="389" t="s">
        <v>44</v>
      </c>
      <c r="K541" s="387" t="s">
        <v>54</v>
      </c>
      <c r="L541" s="390" t="s">
        <v>54</v>
      </c>
      <c r="M541" s="383"/>
      <c r="N541" s="391" t="s">
        <v>54</v>
      </c>
      <c r="O541" s="392"/>
      <c r="P541" s="383"/>
      <c r="Q541" s="383"/>
      <c r="R541" s="393"/>
      <c r="S541" s="417">
        <f>IF(Table_1[[#This Row],[Kesto (min) /tapaaminen]]&lt;1,0,(Table_1[[#This Row],[Sisältöjen määrä 
]]*Table_1[[#This Row],[Kesto (min) /tapaaminen]]*Table_1[[#This Row],[Tapaamis-kerrat /osallistuja]]))</f>
        <v>0</v>
      </c>
      <c r="T541" s="394" t="str">
        <f>IF(Table_1[[#This Row],[SISÄLLÖN NIMI]]="","",IF(Table_1[[#This Row],[Toteutuminen]]="Ei osallistujia",0,IF(Table_1[[#This Row],[Toteutuminen]]="Peruttu",0,1)))</f>
        <v/>
      </c>
      <c r="U541" s="395"/>
      <c r="V541" s="385"/>
      <c r="W541" s="413">
        <f>Table_1[[#This Row],[Kävijämäärä a) lapset]]+Table_1[[#This Row],[Kävijämäärä b) aikuiset]]</f>
        <v>0</v>
      </c>
      <c r="X541" s="413">
        <f>IF(Table_1[[#This Row],[Kokonaiskävijämäärä]]&lt;1,0,Table_1[[#This Row],[Kävijämäärä a) lapset]]*Table_1[[#This Row],[Tapaamis-kerrat /osallistuja]])</f>
        <v>0</v>
      </c>
      <c r="Y541" s="413">
        <f>IF(Table_1[[#This Row],[Kokonaiskävijämäärä]]&lt;1,0,Table_1[[#This Row],[Kävijämäärä b) aikuiset]]*Table_1[[#This Row],[Tapaamis-kerrat /osallistuja]])</f>
        <v>0</v>
      </c>
      <c r="Z541" s="413">
        <f>IF(Table_1[[#This Row],[Kokonaiskävijämäärä]]&lt;1,0,Table_1[[#This Row],[Kokonaiskävijämäärä]]*Table_1[[#This Row],[Tapaamis-kerrat /osallistuja]])</f>
        <v>0</v>
      </c>
      <c r="AA541" s="390" t="s">
        <v>54</v>
      </c>
      <c r="AB541" s="396"/>
      <c r="AC541" s="397"/>
      <c r="AD541" s="398" t="s">
        <v>54</v>
      </c>
      <c r="AE541" s="399" t="s">
        <v>54</v>
      </c>
      <c r="AF541" s="400" t="s">
        <v>54</v>
      </c>
      <c r="AG541" s="400" t="s">
        <v>54</v>
      </c>
      <c r="AH541" s="401" t="s">
        <v>53</v>
      </c>
      <c r="AI541" s="402" t="s">
        <v>54</v>
      </c>
      <c r="AJ541" s="402" t="s">
        <v>54</v>
      </c>
      <c r="AK541" s="402" t="s">
        <v>54</v>
      </c>
      <c r="AL541" s="403" t="s">
        <v>54</v>
      </c>
      <c r="AM541" s="404" t="s">
        <v>54</v>
      </c>
    </row>
    <row r="542" spans="1:39" ht="15.75" customHeight="1" x14ac:dyDescent="0.3">
      <c r="A542" s="382"/>
      <c r="B542" s="383"/>
      <c r="C542" s="384" t="s">
        <v>40</v>
      </c>
      <c r="D542" s="385" t="str">
        <f>IF(Table_1[[#This Row],[SISÄLLÖN NIMI]]="","",1)</f>
        <v/>
      </c>
      <c r="E542" s="386"/>
      <c r="F542" s="386"/>
      <c r="G542" s="384" t="s">
        <v>54</v>
      </c>
      <c r="H542" s="387" t="s">
        <v>54</v>
      </c>
      <c r="I542" s="388" t="s">
        <v>54</v>
      </c>
      <c r="J542" s="389" t="s">
        <v>44</v>
      </c>
      <c r="K542" s="387" t="s">
        <v>54</v>
      </c>
      <c r="L542" s="390" t="s">
        <v>54</v>
      </c>
      <c r="M542" s="383"/>
      <c r="N542" s="391" t="s">
        <v>54</v>
      </c>
      <c r="O542" s="392"/>
      <c r="P542" s="383"/>
      <c r="Q542" s="383"/>
      <c r="R542" s="393"/>
      <c r="S542" s="417">
        <f>IF(Table_1[[#This Row],[Kesto (min) /tapaaminen]]&lt;1,0,(Table_1[[#This Row],[Sisältöjen määrä 
]]*Table_1[[#This Row],[Kesto (min) /tapaaminen]]*Table_1[[#This Row],[Tapaamis-kerrat /osallistuja]]))</f>
        <v>0</v>
      </c>
      <c r="T542" s="394" t="str">
        <f>IF(Table_1[[#This Row],[SISÄLLÖN NIMI]]="","",IF(Table_1[[#This Row],[Toteutuminen]]="Ei osallistujia",0,IF(Table_1[[#This Row],[Toteutuminen]]="Peruttu",0,1)))</f>
        <v/>
      </c>
      <c r="U542" s="395"/>
      <c r="V542" s="385"/>
      <c r="W542" s="413">
        <f>Table_1[[#This Row],[Kävijämäärä a) lapset]]+Table_1[[#This Row],[Kävijämäärä b) aikuiset]]</f>
        <v>0</v>
      </c>
      <c r="X542" s="413">
        <f>IF(Table_1[[#This Row],[Kokonaiskävijämäärä]]&lt;1,0,Table_1[[#This Row],[Kävijämäärä a) lapset]]*Table_1[[#This Row],[Tapaamis-kerrat /osallistuja]])</f>
        <v>0</v>
      </c>
      <c r="Y542" s="413">
        <f>IF(Table_1[[#This Row],[Kokonaiskävijämäärä]]&lt;1,0,Table_1[[#This Row],[Kävijämäärä b) aikuiset]]*Table_1[[#This Row],[Tapaamis-kerrat /osallistuja]])</f>
        <v>0</v>
      </c>
      <c r="Z542" s="413">
        <f>IF(Table_1[[#This Row],[Kokonaiskävijämäärä]]&lt;1,0,Table_1[[#This Row],[Kokonaiskävijämäärä]]*Table_1[[#This Row],[Tapaamis-kerrat /osallistuja]])</f>
        <v>0</v>
      </c>
      <c r="AA542" s="390" t="s">
        <v>54</v>
      </c>
      <c r="AB542" s="396"/>
      <c r="AC542" s="397"/>
      <c r="AD542" s="398" t="s">
        <v>54</v>
      </c>
      <c r="AE542" s="399" t="s">
        <v>54</v>
      </c>
      <c r="AF542" s="400" t="s">
        <v>54</v>
      </c>
      <c r="AG542" s="400" t="s">
        <v>54</v>
      </c>
      <c r="AH542" s="401" t="s">
        <v>53</v>
      </c>
      <c r="AI542" s="402" t="s">
        <v>54</v>
      </c>
      <c r="AJ542" s="402" t="s">
        <v>54</v>
      </c>
      <c r="AK542" s="402" t="s">
        <v>54</v>
      </c>
      <c r="AL542" s="403" t="s">
        <v>54</v>
      </c>
      <c r="AM542" s="404" t="s">
        <v>54</v>
      </c>
    </row>
    <row r="543" spans="1:39" ht="15.75" customHeight="1" x14ac:dyDescent="0.3">
      <c r="A543" s="382"/>
      <c r="B543" s="383"/>
      <c r="C543" s="384" t="s">
        <v>40</v>
      </c>
      <c r="D543" s="385" t="str">
        <f>IF(Table_1[[#This Row],[SISÄLLÖN NIMI]]="","",1)</f>
        <v/>
      </c>
      <c r="E543" s="386"/>
      <c r="F543" s="386"/>
      <c r="G543" s="384" t="s">
        <v>54</v>
      </c>
      <c r="H543" s="387" t="s">
        <v>54</v>
      </c>
      <c r="I543" s="388" t="s">
        <v>54</v>
      </c>
      <c r="J543" s="389" t="s">
        <v>44</v>
      </c>
      <c r="K543" s="387" t="s">
        <v>54</v>
      </c>
      <c r="L543" s="390" t="s">
        <v>54</v>
      </c>
      <c r="M543" s="383"/>
      <c r="N543" s="391" t="s">
        <v>54</v>
      </c>
      <c r="O543" s="392"/>
      <c r="P543" s="383"/>
      <c r="Q543" s="383"/>
      <c r="R543" s="393"/>
      <c r="S543" s="417">
        <f>IF(Table_1[[#This Row],[Kesto (min) /tapaaminen]]&lt;1,0,(Table_1[[#This Row],[Sisältöjen määrä 
]]*Table_1[[#This Row],[Kesto (min) /tapaaminen]]*Table_1[[#This Row],[Tapaamis-kerrat /osallistuja]]))</f>
        <v>0</v>
      </c>
      <c r="T543" s="394" t="str">
        <f>IF(Table_1[[#This Row],[SISÄLLÖN NIMI]]="","",IF(Table_1[[#This Row],[Toteutuminen]]="Ei osallistujia",0,IF(Table_1[[#This Row],[Toteutuminen]]="Peruttu",0,1)))</f>
        <v/>
      </c>
      <c r="U543" s="395"/>
      <c r="V543" s="385"/>
      <c r="W543" s="413">
        <f>Table_1[[#This Row],[Kävijämäärä a) lapset]]+Table_1[[#This Row],[Kävijämäärä b) aikuiset]]</f>
        <v>0</v>
      </c>
      <c r="X543" s="413">
        <f>IF(Table_1[[#This Row],[Kokonaiskävijämäärä]]&lt;1,0,Table_1[[#This Row],[Kävijämäärä a) lapset]]*Table_1[[#This Row],[Tapaamis-kerrat /osallistuja]])</f>
        <v>0</v>
      </c>
      <c r="Y543" s="413">
        <f>IF(Table_1[[#This Row],[Kokonaiskävijämäärä]]&lt;1,0,Table_1[[#This Row],[Kävijämäärä b) aikuiset]]*Table_1[[#This Row],[Tapaamis-kerrat /osallistuja]])</f>
        <v>0</v>
      </c>
      <c r="Z543" s="413">
        <f>IF(Table_1[[#This Row],[Kokonaiskävijämäärä]]&lt;1,0,Table_1[[#This Row],[Kokonaiskävijämäärä]]*Table_1[[#This Row],[Tapaamis-kerrat /osallistuja]])</f>
        <v>0</v>
      </c>
      <c r="AA543" s="390" t="s">
        <v>54</v>
      </c>
      <c r="AB543" s="396"/>
      <c r="AC543" s="397"/>
      <c r="AD543" s="398" t="s">
        <v>54</v>
      </c>
      <c r="AE543" s="399" t="s">
        <v>54</v>
      </c>
      <c r="AF543" s="400" t="s">
        <v>54</v>
      </c>
      <c r="AG543" s="400" t="s">
        <v>54</v>
      </c>
      <c r="AH543" s="401" t="s">
        <v>53</v>
      </c>
      <c r="AI543" s="402" t="s">
        <v>54</v>
      </c>
      <c r="AJ543" s="402" t="s">
        <v>54</v>
      </c>
      <c r="AK543" s="402" t="s">
        <v>54</v>
      </c>
      <c r="AL543" s="403" t="s">
        <v>54</v>
      </c>
      <c r="AM543" s="404" t="s">
        <v>54</v>
      </c>
    </row>
    <row r="544" spans="1:39" ht="15.75" customHeight="1" x14ac:dyDescent="0.3">
      <c r="A544" s="382"/>
      <c r="B544" s="383"/>
      <c r="C544" s="384" t="s">
        <v>40</v>
      </c>
      <c r="D544" s="385" t="str">
        <f>IF(Table_1[[#This Row],[SISÄLLÖN NIMI]]="","",1)</f>
        <v/>
      </c>
      <c r="E544" s="386"/>
      <c r="F544" s="386"/>
      <c r="G544" s="384" t="s">
        <v>54</v>
      </c>
      <c r="H544" s="387" t="s">
        <v>54</v>
      </c>
      <c r="I544" s="388" t="s">
        <v>54</v>
      </c>
      <c r="J544" s="389" t="s">
        <v>44</v>
      </c>
      <c r="K544" s="387" t="s">
        <v>54</v>
      </c>
      <c r="L544" s="390" t="s">
        <v>54</v>
      </c>
      <c r="M544" s="383"/>
      <c r="N544" s="391" t="s">
        <v>54</v>
      </c>
      <c r="O544" s="392"/>
      <c r="P544" s="383"/>
      <c r="Q544" s="383"/>
      <c r="R544" s="393"/>
      <c r="S544" s="417">
        <f>IF(Table_1[[#This Row],[Kesto (min) /tapaaminen]]&lt;1,0,(Table_1[[#This Row],[Sisältöjen määrä 
]]*Table_1[[#This Row],[Kesto (min) /tapaaminen]]*Table_1[[#This Row],[Tapaamis-kerrat /osallistuja]]))</f>
        <v>0</v>
      </c>
      <c r="T544" s="394" t="str">
        <f>IF(Table_1[[#This Row],[SISÄLLÖN NIMI]]="","",IF(Table_1[[#This Row],[Toteutuminen]]="Ei osallistujia",0,IF(Table_1[[#This Row],[Toteutuminen]]="Peruttu",0,1)))</f>
        <v/>
      </c>
      <c r="U544" s="395"/>
      <c r="V544" s="385"/>
      <c r="W544" s="413">
        <f>Table_1[[#This Row],[Kävijämäärä a) lapset]]+Table_1[[#This Row],[Kävijämäärä b) aikuiset]]</f>
        <v>0</v>
      </c>
      <c r="X544" s="413">
        <f>IF(Table_1[[#This Row],[Kokonaiskävijämäärä]]&lt;1,0,Table_1[[#This Row],[Kävijämäärä a) lapset]]*Table_1[[#This Row],[Tapaamis-kerrat /osallistuja]])</f>
        <v>0</v>
      </c>
      <c r="Y544" s="413">
        <f>IF(Table_1[[#This Row],[Kokonaiskävijämäärä]]&lt;1,0,Table_1[[#This Row],[Kävijämäärä b) aikuiset]]*Table_1[[#This Row],[Tapaamis-kerrat /osallistuja]])</f>
        <v>0</v>
      </c>
      <c r="Z544" s="413">
        <f>IF(Table_1[[#This Row],[Kokonaiskävijämäärä]]&lt;1,0,Table_1[[#This Row],[Kokonaiskävijämäärä]]*Table_1[[#This Row],[Tapaamis-kerrat /osallistuja]])</f>
        <v>0</v>
      </c>
      <c r="AA544" s="390" t="s">
        <v>54</v>
      </c>
      <c r="AB544" s="396"/>
      <c r="AC544" s="397"/>
      <c r="AD544" s="398" t="s">
        <v>54</v>
      </c>
      <c r="AE544" s="399" t="s">
        <v>54</v>
      </c>
      <c r="AF544" s="400" t="s">
        <v>54</v>
      </c>
      <c r="AG544" s="400" t="s">
        <v>54</v>
      </c>
      <c r="AH544" s="401" t="s">
        <v>53</v>
      </c>
      <c r="AI544" s="402" t="s">
        <v>54</v>
      </c>
      <c r="AJ544" s="402" t="s">
        <v>54</v>
      </c>
      <c r="AK544" s="402" t="s">
        <v>54</v>
      </c>
      <c r="AL544" s="403" t="s">
        <v>54</v>
      </c>
      <c r="AM544" s="404" t="s">
        <v>54</v>
      </c>
    </row>
    <row r="545" spans="1:39" ht="15.75" customHeight="1" x14ac:dyDescent="0.3">
      <c r="A545" s="382"/>
      <c r="B545" s="383"/>
      <c r="C545" s="384" t="s">
        <v>40</v>
      </c>
      <c r="D545" s="385" t="str">
        <f>IF(Table_1[[#This Row],[SISÄLLÖN NIMI]]="","",1)</f>
        <v/>
      </c>
      <c r="E545" s="386"/>
      <c r="F545" s="386"/>
      <c r="G545" s="384" t="s">
        <v>54</v>
      </c>
      <c r="H545" s="387" t="s">
        <v>54</v>
      </c>
      <c r="I545" s="388" t="s">
        <v>54</v>
      </c>
      <c r="J545" s="389" t="s">
        <v>44</v>
      </c>
      <c r="K545" s="387" t="s">
        <v>54</v>
      </c>
      <c r="L545" s="390" t="s">
        <v>54</v>
      </c>
      <c r="M545" s="383"/>
      <c r="N545" s="391" t="s">
        <v>54</v>
      </c>
      <c r="O545" s="392"/>
      <c r="P545" s="383"/>
      <c r="Q545" s="383"/>
      <c r="R545" s="393"/>
      <c r="S545" s="417">
        <f>IF(Table_1[[#This Row],[Kesto (min) /tapaaminen]]&lt;1,0,(Table_1[[#This Row],[Sisältöjen määrä 
]]*Table_1[[#This Row],[Kesto (min) /tapaaminen]]*Table_1[[#This Row],[Tapaamis-kerrat /osallistuja]]))</f>
        <v>0</v>
      </c>
      <c r="T545" s="394" t="str">
        <f>IF(Table_1[[#This Row],[SISÄLLÖN NIMI]]="","",IF(Table_1[[#This Row],[Toteutuminen]]="Ei osallistujia",0,IF(Table_1[[#This Row],[Toteutuminen]]="Peruttu",0,1)))</f>
        <v/>
      </c>
      <c r="U545" s="395"/>
      <c r="V545" s="385"/>
      <c r="W545" s="413">
        <f>Table_1[[#This Row],[Kävijämäärä a) lapset]]+Table_1[[#This Row],[Kävijämäärä b) aikuiset]]</f>
        <v>0</v>
      </c>
      <c r="X545" s="413">
        <f>IF(Table_1[[#This Row],[Kokonaiskävijämäärä]]&lt;1,0,Table_1[[#This Row],[Kävijämäärä a) lapset]]*Table_1[[#This Row],[Tapaamis-kerrat /osallistuja]])</f>
        <v>0</v>
      </c>
      <c r="Y545" s="413">
        <f>IF(Table_1[[#This Row],[Kokonaiskävijämäärä]]&lt;1,0,Table_1[[#This Row],[Kävijämäärä b) aikuiset]]*Table_1[[#This Row],[Tapaamis-kerrat /osallistuja]])</f>
        <v>0</v>
      </c>
      <c r="Z545" s="413">
        <f>IF(Table_1[[#This Row],[Kokonaiskävijämäärä]]&lt;1,0,Table_1[[#This Row],[Kokonaiskävijämäärä]]*Table_1[[#This Row],[Tapaamis-kerrat /osallistuja]])</f>
        <v>0</v>
      </c>
      <c r="AA545" s="390" t="s">
        <v>54</v>
      </c>
      <c r="AB545" s="396"/>
      <c r="AC545" s="397"/>
      <c r="AD545" s="398" t="s">
        <v>54</v>
      </c>
      <c r="AE545" s="399" t="s">
        <v>54</v>
      </c>
      <c r="AF545" s="400" t="s">
        <v>54</v>
      </c>
      <c r="AG545" s="400" t="s">
        <v>54</v>
      </c>
      <c r="AH545" s="401" t="s">
        <v>53</v>
      </c>
      <c r="AI545" s="402" t="s">
        <v>54</v>
      </c>
      <c r="AJ545" s="402" t="s">
        <v>54</v>
      </c>
      <c r="AK545" s="402" t="s">
        <v>54</v>
      </c>
      <c r="AL545" s="403" t="s">
        <v>54</v>
      </c>
      <c r="AM545" s="404" t="s">
        <v>54</v>
      </c>
    </row>
    <row r="546" spans="1:39" ht="15.75" customHeight="1" x14ac:dyDescent="0.3">
      <c r="A546" s="382"/>
      <c r="B546" s="383"/>
      <c r="C546" s="384" t="s">
        <v>40</v>
      </c>
      <c r="D546" s="385" t="str">
        <f>IF(Table_1[[#This Row],[SISÄLLÖN NIMI]]="","",1)</f>
        <v/>
      </c>
      <c r="E546" s="386"/>
      <c r="F546" s="386"/>
      <c r="G546" s="384" t="s">
        <v>54</v>
      </c>
      <c r="H546" s="387" t="s">
        <v>54</v>
      </c>
      <c r="I546" s="388" t="s">
        <v>54</v>
      </c>
      <c r="J546" s="389" t="s">
        <v>44</v>
      </c>
      <c r="K546" s="387" t="s">
        <v>54</v>
      </c>
      <c r="L546" s="390" t="s">
        <v>54</v>
      </c>
      <c r="M546" s="383"/>
      <c r="N546" s="391" t="s">
        <v>54</v>
      </c>
      <c r="O546" s="392"/>
      <c r="P546" s="383"/>
      <c r="Q546" s="383"/>
      <c r="R546" s="393"/>
      <c r="S546" s="417">
        <f>IF(Table_1[[#This Row],[Kesto (min) /tapaaminen]]&lt;1,0,(Table_1[[#This Row],[Sisältöjen määrä 
]]*Table_1[[#This Row],[Kesto (min) /tapaaminen]]*Table_1[[#This Row],[Tapaamis-kerrat /osallistuja]]))</f>
        <v>0</v>
      </c>
      <c r="T546" s="394" t="str">
        <f>IF(Table_1[[#This Row],[SISÄLLÖN NIMI]]="","",IF(Table_1[[#This Row],[Toteutuminen]]="Ei osallistujia",0,IF(Table_1[[#This Row],[Toteutuminen]]="Peruttu",0,1)))</f>
        <v/>
      </c>
      <c r="U546" s="395"/>
      <c r="V546" s="385"/>
      <c r="W546" s="413">
        <f>Table_1[[#This Row],[Kävijämäärä a) lapset]]+Table_1[[#This Row],[Kävijämäärä b) aikuiset]]</f>
        <v>0</v>
      </c>
      <c r="X546" s="413">
        <f>IF(Table_1[[#This Row],[Kokonaiskävijämäärä]]&lt;1,0,Table_1[[#This Row],[Kävijämäärä a) lapset]]*Table_1[[#This Row],[Tapaamis-kerrat /osallistuja]])</f>
        <v>0</v>
      </c>
      <c r="Y546" s="413">
        <f>IF(Table_1[[#This Row],[Kokonaiskävijämäärä]]&lt;1,0,Table_1[[#This Row],[Kävijämäärä b) aikuiset]]*Table_1[[#This Row],[Tapaamis-kerrat /osallistuja]])</f>
        <v>0</v>
      </c>
      <c r="Z546" s="413">
        <f>IF(Table_1[[#This Row],[Kokonaiskävijämäärä]]&lt;1,0,Table_1[[#This Row],[Kokonaiskävijämäärä]]*Table_1[[#This Row],[Tapaamis-kerrat /osallistuja]])</f>
        <v>0</v>
      </c>
      <c r="AA546" s="390" t="s">
        <v>54</v>
      </c>
      <c r="AB546" s="396"/>
      <c r="AC546" s="397"/>
      <c r="AD546" s="398" t="s">
        <v>54</v>
      </c>
      <c r="AE546" s="399" t="s">
        <v>54</v>
      </c>
      <c r="AF546" s="400" t="s">
        <v>54</v>
      </c>
      <c r="AG546" s="400" t="s">
        <v>54</v>
      </c>
      <c r="AH546" s="401" t="s">
        <v>53</v>
      </c>
      <c r="AI546" s="402" t="s">
        <v>54</v>
      </c>
      <c r="AJ546" s="402" t="s">
        <v>54</v>
      </c>
      <c r="AK546" s="402" t="s">
        <v>54</v>
      </c>
      <c r="AL546" s="403" t="s">
        <v>54</v>
      </c>
      <c r="AM546" s="404" t="s">
        <v>54</v>
      </c>
    </row>
    <row r="547" spans="1:39" ht="15.75" customHeight="1" x14ac:dyDescent="0.3">
      <c r="A547" s="382"/>
      <c r="B547" s="383"/>
      <c r="C547" s="384" t="s">
        <v>40</v>
      </c>
      <c r="D547" s="385" t="str">
        <f>IF(Table_1[[#This Row],[SISÄLLÖN NIMI]]="","",1)</f>
        <v/>
      </c>
      <c r="E547" s="386"/>
      <c r="F547" s="386"/>
      <c r="G547" s="384" t="s">
        <v>54</v>
      </c>
      <c r="H547" s="387" t="s">
        <v>54</v>
      </c>
      <c r="I547" s="388" t="s">
        <v>54</v>
      </c>
      <c r="J547" s="389" t="s">
        <v>44</v>
      </c>
      <c r="K547" s="387" t="s">
        <v>54</v>
      </c>
      <c r="L547" s="390" t="s">
        <v>54</v>
      </c>
      <c r="M547" s="383"/>
      <c r="N547" s="391" t="s">
        <v>54</v>
      </c>
      <c r="O547" s="392"/>
      <c r="P547" s="383"/>
      <c r="Q547" s="383"/>
      <c r="R547" s="393"/>
      <c r="S547" s="417">
        <f>IF(Table_1[[#This Row],[Kesto (min) /tapaaminen]]&lt;1,0,(Table_1[[#This Row],[Sisältöjen määrä 
]]*Table_1[[#This Row],[Kesto (min) /tapaaminen]]*Table_1[[#This Row],[Tapaamis-kerrat /osallistuja]]))</f>
        <v>0</v>
      </c>
      <c r="T547" s="394" t="str">
        <f>IF(Table_1[[#This Row],[SISÄLLÖN NIMI]]="","",IF(Table_1[[#This Row],[Toteutuminen]]="Ei osallistujia",0,IF(Table_1[[#This Row],[Toteutuminen]]="Peruttu",0,1)))</f>
        <v/>
      </c>
      <c r="U547" s="395"/>
      <c r="V547" s="385"/>
      <c r="W547" s="413">
        <f>Table_1[[#This Row],[Kävijämäärä a) lapset]]+Table_1[[#This Row],[Kävijämäärä b) aikuiset]]</f>
        <v>0</v>
      </c>
      <c r="X547" s="413">
        <f>IF(Table_1[[#This Row],[Kokonaiskävijämäärä]]&lt;1,0,Table_1[[#This Row],[Kävijämäärä a) lapset]]*Table_1[[#This Row],[Tapaamis-kerrat /osallistuja]])</f>
        <v>0</v>
      </c>
      <c r="Y547" s="413">
        <f>IF(Table_1[[#This Row],[Kokonaiskävijämäärä]]&lt;1,0,Table_1[[#This Row],[Kävijämäärä b) aikuiset]]*Table_1[[#This Row],[Tapaamis-kerrat /osallistuja]])</f>
        <v>0</v>
      </c>
      <c r="Z547" s="413">
        <f>IF(Table_1[[#This Row],[Kokonaiskävijämäärä]]&lt;1,0,Table_1[[#This Row],[Kokonaiskävijämäärä]]*Table_1[[#This Row],[Tapaamis-kerrat /osallistuja]])</f>
        <v>0</v>
      </c>
      <c r="AA547" s="390" t="s">
        <v>54</v>
      </c>
      <c r="AB547" s="396"/>
      <c r="AC547" s="397"/>
      <c r="AD547" s="398" t="s">
        <v>54</v>
      </c>
      <c r="AE547" s="399" t="s">
        <v>54</v>
      </c>
      <c r="AF547" s="400" t="s">
        <v>54</v>
      </c>
      <c r="AG547" s="400" t="s">
        <v>54</v>
      </c>
      <c r="AH547" s="401" t="s">
        <v>53</v>
      </c>
      <c r="AI547" s="402" t="s">
        <v>54</v>
      </c>
      <c r="AJ547" s="402" t="s">
        <v>54</v>
      </c>
      <c r="AK547" s="402" t="s">
        <v>54</v>
      </c>
      <c r="AL547" s="403" t="s">
        <v>54</v>
      </c>
      <c r="AM547" s="404" t="s">
        <v>54</v>
      </c>
    </row>
    <row r="548" spans="1:39" ht="15.75" customHeight="1" x14ac:dyDescent="0.3">
      <c r="A548" s="382"/>
      <c r="B548" s="383"/>
      <c r="C548" s="384" t="s">
        <v>40</v>
      </c>
      <c r="D548" s="385" t="str">
        <f>IF(Table_1[[#This Row],[SISÄLLÖN NIMI]]="","",1)</f>
        <v/>
      </c>
      <c r="E548" s="386"/>
      <c r="F548" s="386"/>
      <c r="G548" s="384" t="s">
        <v>54</v>
      </c>
      <c r="H548" s="387" t="s">
        <v>54</v>
      </c>
      <c r="I548" s="388" t="s">
        <v>54</v>
      </c>
      <c r="J548" s="389" t="s">
        <v>44</v>
      </c>
      <c r="K548" s="387" t="s">
        <v>54</v>
      </c>
      <c r="L548" s="390" t="s">
        <v>54</v>
      </c>
      <c r="M548" s="383"/>
      <c r="N548" s="391" t="s">
        <v>54</v>
      </c>
      <c r="O548" s="392"/>
      <c r="P548" s="383"/>
      <c r="Q548" s="383"/>
      <c r="R548" s="393"/>
      <c r="S548" s="417">
        <f>IF(Table_1[[#This Row],[Kesto (min) /tapaaminen]]&lt;1,0,(Table_1[[#This Row],[Sisältöjen määrä 
]]*Table_1[[#This Row],[Kesto (min) /tapaaminen]]*Table_1[[#This Row],[Tapaamis-kerrat /osallistuja]]))</f>
        <v>0</v>
      </c>
      <c r="T548" s="394" t="str">
        <f>IF(Table_1[[#This Row],[SISÄLLÖN NIMI]]="","",IF(Table_1[[#This Row],[Toteutuminen]]="Ei osallistujia",0,IF(Table_1[[#This Row],[Toteutuminen]]="Peruttu",0,1)))</f>
        <v/>
      </c>
      <c r="U548" s="395"/>
      <c r="V548" s="385"/>
      <c r="W548" s="413">
        <f>Table_1[[#This Row],[Kävijämäärä a) lapset]]+Table_1[[#This Row],[Kävijämäärä b) aikuiset]]</f>
        <v>0</v>
      </c>
      <c r="X548" s="413">
        <f>IF(Table_1[[#This Row],[Kokonaiskävijämäärä]]&lt;1,0,Table_1[[#This Row],[Kävijämäärä a) lapset]]*Table_1[[#This Row],[Tapaamis-kerrat /osallistuja]])</f>
        <v>0</v>
      </c>
      <c r="Y548" s="413">
        <f>IF(Table_1[[#This Row],[Kokonaiskävijämäärä]]&lt;1,0,Table_1[[#This Row],[Kävijämäärä b) aikuiset]]*Table_1[[#This Row],[Tapaamis-kerrat /osallistuja]])</f>
        <v>0</v>
      </c>
      <c r="Z548" s="413">
        <f>IF(Table_1[[#This Row],[Kokonaiskävijämäärä]]&lt;1,0,Table_1[[#This Row],[Kokonaiskävijämäärä]]*Table_1[[#This Row],[Tapaamis-kerrat /osallistuja]])</f>
        <v>0</v>
      </c>
      <c r="AA548" s="390" t="s">
        <v>54</v>
      </c>
      <c r="AB548" s="396"/>
      <c r="AC548" s="397"/>
      <c r="AD548" s="398" t="s">
        <v>54</v>
      </c>
      <c r="AE548" s="399" t="s">
        <v>54</v>
      </c>
      <c r="AF548" s="400" t="s">
        <v>54</v>
      </c>
      <c r="AG548" s="400" t="s">
        <v>54</v>
      </c>
      <c r="AH548" s="401" t="s">
        <v>53</v>
      </c>
      <c r="AI548" s="402" t="s">
        <v>54</v>
      </c>
      <c r="AJ548" s="402" t="s">
        <v>54</v>
      </c>
      <c r="AK548" s="402" t="s">
        <v>54</v>
      </c>
      <c r="AL548" s="403" t="s">
        <v>54</v>
      </c>
      <c r="AM548" s="404" t="s">
        <v>54</v>
      </c>
    </row>
    <row r="549" spans="1:39" ht="15.75" customHeight="1" x14ac:dyDescent="0.3">
      <c r="A549" s="382"/>
      <c r="B549" s="383"/>
      <c r="C549" s="384" t="s">
        <v>40</v>
      </c>
      <c r="D549" s="385" t="str">
        <f>IF(Table_1[[#This Row],[SISÄLLÖN NIMI]]="","",1)</f>
        <v/>
      </c>
      <c r="E549" s="386"/>
      <c r="F549" s="386"/>
      <c r="G549" s="384" t="s">
        <v>54</v>
      </c>
      <c r="H549" s="387" t="s">
        <v>54</v>
      </c>
      <c r="I549" s="388" t="s">
        <v>54</v>
      </c>
      <c r="J549" s="389" t="s">
        <v>44</v>
      </c>
      <c r="K549" s="387" t="s">
        <v>54</v>
      </c>
      <c r="L549" s="390" t="s">
        <v>54</v>
      </c>
      <c r="M549" s="383"/>
      <c r="N549" s="391" t="s">
        <v>54</v>
      </c>
      <c r="O549" s="392"/>
      <c r="P549" s="383"/>
      <c r="Q549" s="383"/>
      <c r="R549" s="393"/>
      <c r="S549" s="417">
        <f>IF(Table_1[[#This Row],[Kesto (min) /tapaaminen]]&lt;1,0,(Table_1[[#This Row],[Sisältöjen määrä 
]]*Table_1[[#This Row],[Kesto (min) /tapaaminen]]*Table_1[[#This Row],[Tapaamis-kerrat /osallistuja]]))</f>
        <v>0</v>
      </c>
      <c r="T549" s="394" t="str">
        <f>IF(Table_1[[#This Row],[SISÄLLÖN NIMI]]="","",IF(Table_1[[#This Row],[Toteutuminen]]="Ei osallistujia",0,IF(Table_1[[#This Row],[Toteutuminen]]="Peruttu",0,1)))</f>
        <v/>
      </c>
      <c r="U549" s="395"/>
      <c r="V549" s="385"/>
      <c r="W549" s="413">
        <f>Table_1[[#This Row],[Kävijämäärä a) lapset]]+Table_1[[#This Row],[Kävijämäärä b) aikuiset]]</f>
        <v>0</v>
      </c>
      <c r="X549" s="413">
        <f>IF(Table_1[[#This Row],[Kokonaiskävijämäärä]]&lt;1,0,Table_1[[#This Row],[Kävijämäärä a) lapset]]*Table_1[[#This Row],[Tapaamis-kerrat /osallistuja]])</f>
        <v>0</v>
      </c>
      <c r="Y549" s="413">
        <f>IF(Table_1[[#This Row],[Kokonaiskävijämäärä]]&lt;1,0,Table_1[[#This Row],[Kävijämäärä b) aikuiset]]*Table_1[[#This Row],[Tapaamis-kerrat /osallistuja]])</f>
        <v>0</v>
      </c>
      <c r="Z549" s="413">
        <f>IF(Table_1[[#This Row],[Kokonaiskävijämäärä]]&lt;1,0,Table_1[[#This Row],[Kokonaiskävijämäärä]]*Table_1[[#This Row],[Tapaamis-kerrat /osallistuja]])</f>
        <v>0</v>
      </c>
      <c r="AA549" s="390" t="s">
        <v>54</v>
      </c>
      <c r="AB549" s="396"/>
      <c r="AC549" s="397"/>
      <c r="AD549" s="398" t="s">
        <v>54</v>
      </c>
      <c r="AE549" s="399" t="s">
        <v>54</v>
      </c>
      <c r="AF549" s="400" t="s">
        <v>54</v>
      </c>
      <c r="AG549" s="400" t="s">
        <v>54</v>
      </c>
      <c r="AH549" s="401" t="s">
        <v>53</v>
      </c>
      <c r="AI549" s="402" t="s">
        <v>54</v>
      </c>
      <c r="AJ549" s="402" t="s">
        <v>54</v>
      </c>
      <c r="AK549" s="402" t="s">
        <v>54</v>
      </c>
      <c r="AL549" s="403" t="s">
        <v>54</v>
      </c>
      <c r="AM549" s="404" t="s">
        <v>54</v>
      </c>
    </row>
    <row r="550" spans="1:39" ht="15.75" customHeight="1" x14ac:dyDescent="0.3">
      <c r="A550" s="382"/>
      <c r="B550" s="383"/>
      <c r="C550" s="384" t="s">
        <v>40</v>
      </c>
      <c r="D550" s="385" t="str">
        <f>IF(Table_1[[#This Row],[SISÄLLÖN NIMI]]="","",1)</f>
        <v/>
      </c>
      <c r="E550" s="386"/>
      <c r="F550" s="386"/>
      <c r="G550" s="384" t="s">
        <v>54</v>
      </c>
      <c r="H550" s="387" t="s">
        <v>54</v>
      </c>
      <c r="I550" s="388" t="s">
        <v>54</v>
      </c>
      <c r="J550" s="389" t="s">
        <v>44</v>
      </c>
      <c r="K550" s="387" t="s">
        <v>54</v>
      </c>
      <c r="L550" s="390" t="s">
        <v>54</v>
      </c>
      <c r="M550" s="383"/>
      <c r="N550" s="391" t="s">
        <v>54</v>
      </c>
      <c r="O550" s="392"/>
      <c r="P550" s="383"/>
      <c r="Q550" s="383"/>
      <c r="R550" s="393"/>
      <c r="S550" s="417">
        <f>IF(Table_1[[#This Row],[Kesto (min) /tapaaminen]]&lt;1,0,(Table_1[[#This Row],[Sisältöjen määrä 
]]*Table_1[[#This Row],[Kesto (min) /tapaaminen]]*Table_1[[#This Row],[Tapaamis-kerrat /osallistuja]]))</f>
        <v>0</v>
      </c>
      <c r="T550" s="394" t="str">
        <f>IF(Table_1[[#This Row],[SISÄLLÖN NIMI]]="","",IF(Table_1[[#This Row],[Toteutuminen]]="Ei osallistujia",0,IF(Table_1[[#This Row],[Toteutuminen]]="Peruttu",0,1)))</f>
        <v/>
      </c>
      <c r="U550" s="395"/>
      <c r="V550" s="385"/>
      <c r="W550" s="413">
        <f>Table_1[[#This Row],[Kävijämäärä a) lapset]]+Table_1[[#This Row],[Kävijämäärä b) aikuiset]]</f>
        <v>0</v>
      </c>
      <c r="X550" s="413">
        <f>IF(Table_1[[#This Row],[Kokonaiskävijämäärä]]&lt;1,0,Table_1[[#This Row],[Kävijämäärä a) lapset]]*Table_1[[#This Row],[Tapaamis-kerrat /osallistuja]])</f>
        <v>0</v>
      </c>
      <c r="Y550" s="413">
        <f>IF(Table_1[[#This Row],[Kokonaiskävijämäärä]]&lt;1,0,Table_1[[#This Row],[Kävijämäärä b) aikuiset]]*Table_1[[#This Row],[Tapaamis-kerrat /osallistuja]])</f>
        <v>0</v>
      </c>
      <c r="Z550" s="413">
        <f>IF(Table_1[[#This Row],[Kokonaiskävijämäärä]]&lt;1,0,Table_1[[#This Row],[Kokonaiskävijämäärä]]*Table_1[[#This Row],[Tapaamis-kerrat /osallistuja]])</f>
        <v>0</v>
      </c>
      <c r="AA550" s="390" t="s">
        <v>54</v>
      </c>
      <c r="AB550" s="396"/>
      <c r="AC550" s="397"/>
      <c r="AD550" s="398" t="s">
        <v>54</v>
      </c>
      <c r="AE550" s="399" t="s">
        <v>54</v>
      </c>
      <c r="AF550" s="400" t="s">
        <v>54</v>
      </c>
      <c r="AG550" s="400" t="s">
        <v>54</v>
      </c>
      <c r="AH550" s="401" t="s">
        <v>53</v>
      </c>
      <c r="AI550" s="402" t="s">
        <v>54</v>
      </c>
      <c r="AJ550" s="402" t="s">
        <v>54</v>
      </c>
      <c r="AK550" s="402" t="s">
        <v>54</v>
      </c>
      <c r="AL550" s="403" t="s">
        <v>54</v>
      </c>
      <c r="AM550" s="404" t="s">
        <v>54</v>
      </c>
    </row>
    <row r="551" spans="1:39" ht="15.75" customHeight="1" x14ac:dyDescent="0.3">
      <c r="A551" s="382"/>
      <c r="B551" s="383"/>
      <c r="C551" s="384" t="s">
        <v>40</v>
      </c>
      <c r="D551" s="385" t="str">
        <f>IF(Table_1[[#This Row],[SISÄLLÖN NIMI]]="","",1)</f>
        <v/>
      </c>
      <c r="E551" s="386"/>
      <c r="F551" s="386"/>
      <c r="G551" s="384" t="s">
        <v>54</v>
      </c>
      <c r="H551" s="387" t="s">
        <v>54</v>
      </c>
      <c r="I551" s="388" t="s">
        <v>54</v>
      </c>
      <c r="J551" s="389" t="s">
        <v>44</v>
      </c>
      <c r="K551" s="387" t="s">
        <v>54</v>
      </c>
      <c r="L551" s="390" t="s">
        <v>54</v>
      </c>
      <c r="M551" s="383"/>
      <c r="N551" s="391" t="s">
        <v>54</v>
      </c>
      <c r="O551" s="392"/>
      <c r="P551" s="383"/>
      <c r="Q551" s="383"/>
      <c r="R551" s="393"/>
      <c r="S551" s="417">
        <f>IF(Table_1[[#This Row],[Kesto (min) /tapaaminen]]&lt;1,0,(Table_1[[#This Row],[Sisältöjen määrä 
]]*Table_1[[#This Row],[Kesto (min) /tapaaminen]]*Table_1[[#This Row],[Tapaamis-kerrat /osallistuja]]))</f>
        <v>0</v>
      </c>
      <c r="T551" s="394" t="str">
        <f>IF(Table_1[[#This Row],[SISÄLLÖN NIMI]]="","",IF(Table_1[[#This Row],[Toteutuminen]]="Ei osallistujia",0,IF(Table_1[[#This Row],[Toteutuminen]]="Peruttu",0,1)))</f>
        <v/>
      </c>
      <c r="U551" s="395"/>
      <c r="V551" s="385"/>
      <c r="W551" s="413">
        <f>Table_1[[#This Row],[Kävijämäärä a) lapset]]+Table_1[[#This Row],[Kävijämäärä b) aikuiset]]</f>
        <v>0</v>
      </c>
      <c r="X551" s="413">
        <f>IF(Table_1[[#This Row],[Kokonaiskävijämäärä]]&lt;1,0,Table_1[[#This Row],[Kävijämäärä a) lapset]]*Table_1[[#This Row],[Tapaamis-kerrat /osallistuja]])</f>
        <v>0</v>
      </c>
      <c r="Y551" s="413">
        <f>IF(Table_1[[#This Row],[Kokonaiskävijämäärä]]&lt;1,0,Table_1[[#This Row],[Kävijämäärä b) aikuiset]]*Table_1[[#This Row],[Tapaamis-kerrat /osallistuja]])</f>
        <v>0</v>
      </c>
      <c r="Z551" s="413">
        <f>IF(Table_1[[#This Row],[Kokonaiskävijämäärä]]&lt;1,0,Table_1[[#This Row],[Kokonaiskävijämäärä]]*Table_1[[#This Row],[Tapaamis-kerrat /osallistuja]])</f>
        <v>0</v>
      </c>
      <c r="AA551" s="390" t="s">
        <v>54</v>
      </c>
      <c r="AB551" s="396"/>
      <c r="AC551" s="397"/>
      <c r="AD551" s="398" t="s">
        <v>54</v>
      </c>
      <c r="AE551" s="399" t="s">
        <v>54</v>
      </c>
      <c r="AF551" s="400" t="s">
        <v>54</v>
      </c>
      <c r="AG551" s="400" t="s">
        <v>54</v>
      </c>
      <c r="AH551" s="401" t="s">
        <v>53</v>
      </c>
      <c r="AI551" s="402" t="s">
        <v>54</v>
      </c>
      <c r="AJ551" s="402" t="s">
        <v>54</v>
      </c>
      <c r="AK551" s="402" t="s">
        <v>54</v>
      </c>
      <c r="AL551" s="403" t="s">
        <v>54</v>
      </c>
      <c r="AM551" s="404" t="s">
        <v>54</v>
      </c>
    </row>
    <row r="552" spans="1:39" ht="15.75" customHeight="1" x14ac:dyDescent="0.3">
      <c r="A552" s="382"/>
      <c r="B552" s="383"/>
      <c r="C552" s="384" t="s">
        <v>40</v>
      </c>
      <c r="D552" s="385" t="str">
        <f>IF(Table_1[[#This Row],[SISÄLLÖN NIMI]]="","",1)</f>
        <v/>
      </c>
      <c r="E552" s="386"/>
      <c r="F552" s="386"/>
      <c r="G552" s="384" t="s">
        <v>54</v>
      </c>
      <c r="H552" s="387" t="s">
        <v>54</v>
      </c>
      <c r="I552" s="388" t="s">
        <v>54</v>
      </c>
      <c r="J552" s="389" t="s">
        <v>44</v>
      </c>
      <c r="K552" s="387" t="s">
        <v>54</v>
      </c>
      <c r="L552" s="390" t="s">
        <v>54</v>
      </c>
      <c r="M552" s="383"/>
      <c r="N552" s="391" t="s">
        <v>54</v>
      </c>
      <c r="O552" s="392"/>
      <c r="P552" s="383"/>
      <c r="Q552" s="383"/>
      <c r="R552" s="393"/>
      <c r="S552" s="417">
        <f>IF(Table_1[[#This Row],[Kesto (min) /tapaaminen]]&lt;1,0,(Table_1[[#This Row],[Sisältöjen määrä 
]]*Table_1[[#This Row],[Kesto (min) /tapaaminen]]*Table_1[[#This Row],[Tapaamis-kerrat /osallistuja]]))</f>
        <v>0</v>
      </c>
      <c r="T552" s="394" t="str">
        <f>IF(Table_1[[#This Row],[SISÄLLÖN NIMI]]="","",IF(Table_1[[#This Row],[Toteutuminen]]="Ei osallistujia",0,IF(Table_1[[#This Row],[Toteutuminen]]="Peruttu",0,1)))</f>
        <v/>
      </c>
      <c r="U552" s="395"/>
      <c r="V552" s="385"/>
      <c r="W552" s="413">
        <f>Table_1[[#This Row],[Kävijämäärä a) lapset]]+Table_1[[#This Row],[Kävijämäärä b) aikuiset]]</f>
        <v>0</v>
      </c>
      <c r="X552" s="413">
        <f>IF(Table_1[[#This Row],[Kokonaiskävijämäärä]]&lt;1,0,Table_1[[#This Row],[Kävijämäärä a) lapset]]*Table_1[[#This Row],[Tapaamis-kerrat /osallistuja]])</f>
        <v>0</v>
      </c>
      <c r="Y552" s="413">
        <f>IF(Table_1[[#This Row],[Kokonaiskävijämäärä]]&lt;1,0,Table_1[[#This Row],[Kävijämäärä b) aikuiset]]*Table_1[[#This Row],[Tapaamis-kerrat /osallistuja]])</f>
        <v>0</v>
      </c>
      <c r="Z552" s="413">
        <f>IF(Table_1[[#This Row],[Kokonaiskävijämäärä]]&lt;1,0,Table_1[[#This Row],[Kokonaiskävijämäärä]]*Table_1[[#This Row],[Tapaamis-kerrat /osallistuja]])</f>
        <v>0</v>
      </c>
      <c r="AA552" s="390" t="s">
        <v>54</v>
      </c>
      <c r="AB552" s="396"/>
      <c r="AC552" s="397"/>
      <c r="AD552" s="398" t="s">
        <v>54</v>
      </c>
      <c r="AE552" s="399" t="s">
        <v>54</v>
      </c>
      <c r="AF552" s="400" t="s">
        <v>54</v>
      </c>
      <c r="AG552" s="400" t="s">
        <v>54</v>
      </c>
      <c r="AH552" s="401" t="s">
        <v>53</v>
      </c>
      <c r="AI552" s="402" t="s">
        <v>54</v>
      </c>
      <c r="AJ552" s="402" t="s">
        <v>54</v>
      </c>
      <c r="AK552" s="402" t="s">
        <v>54</v>
      </c>
      <c r="AL552" s="403" t="s">
        <v>54</v>
      </c>
      <c r="AM552" s="404" t="s">
        <v>54</v>
      </c>
    </row>
    <row r="553" spans="1:39" ht="15.75" customHeight="1" x14ac:dyDescent="0.3">
      <c r="A553" s="382"/>
      <c r="B553" s="383"/>
      <c r="C553" s="384" t="s">
        <v>40</v>
      </c>
      <c r="D553" s="385" t="str">
        <f>IF(Table_1[[#This Row],[SISÄLLÖN NIMI]]="","",1)</f>
        <v/>
      </c>
      <c r="E553" s="386"/>
      <c r="F553" s="386"/>
      <c r="G553" s="384" t="s">
        <v>54</v>
      </c>
      <c r="H553" s="387" t="s">
        <v>54</v>
      </c>
      <c r="I553" s="388" t="s">
        <v>54</v>
      </c>
      <c r="J553" s="389" t="s">
        <v>44</v>
      </c>
      <c r="K553" s="387" t="s">
        <v>54</v>
      </c>
      <c r="L553" s="390" t="s">
        <v>54</v>
      </c>
      <c r="M553" s="383"/>
      <c r="N553" s="391" t="s">
        <v>54</v>
      </c>
      <c r="O553" s="392"/>
      <c r="P553" s="383"/>
      <c r="Q553" s="383"/>
      <c r="R553" s="393"/>
      <c r="S553" s="417">
        <f>IF(Table_1[[#This Row],[Kesto (min) /tapaaminen]]&lt;1,0,(Table_1[[#This Row],[Sisältöjen määrä 
]]*Table_1[[#This Row],[Kesto (min) /tapaaminen]]*Table_1[[#This Row],[Tapaamis-kerrat /osallistuja]]))</f>
        <v>0</v>
      </c>
      <c r="T553" s="394" t="str">
        <f>IF(Table_1[[#This Row],[SISÄLLÖN NIMI]]="","",IF(Table_1[[#This Row],[Toteutuminen]]="Ei osallistujia",0,IF(Table_1[[#This Row],[Toteutuminen]]="Peruttu",0,1)))</f>
        <v/>
      </c>
      <c r="U553" s="395"/>
      <c r="V553" s="385"/>
      <c r="W553" s="413">
        <f>Table_1[[#This Row],[Kävijämäärä a) lapset]]+Table_1[[#This Row],[Kävijämäärä b) aikuiset]]</f>
        <v>0</v>
      </c>
      <c r="X553" s="413">
        <f>IF(Table_1[[#This Row],[Kokonaiskävijämäärä]]&lt;1,0,Table_1[[#This Row],[Kävijämäärä a) lapset]]*Table_1[[#This Row],[Tapaamis-kerrat /osallistuja]])</f>
        <v>0</v>
      </c>
      <c r="Y553" s="413">
        <f>IF(Table_1[[#This Row],[Kokonaiskävijämäärä]]&lt;1,0,Table_1[[#This Row],[Kävijämäärä b) aikuiset]]*Table_1[[#This Row],[Tapaamis-kerrat /osallistuja]])</f>
        <v>0</v>
      </c>
      <c r="Z553" s="413">
        <f>IF(Table_1[[#This Row],[Kokonaiskävijämäärä]]&lt;1,0,Table_1[[#This Row],[Kokonaiskävijämäärä]]*Table_1[[#This Row],[Tapaamis-kerrat /osallistuja]])</f>
        <v>0</v>
      </c>
      <c r="AA553" s="390" t="s">
        <v>54</v>
      </c>
      <c r="AB553" s="396"/>
      <c r="AC553" s="397"/>
      <c r="AD553" s="398" t="s">
        <v>54</v>
      </c>
      <c r="AE553" s="399" t="s">
        <v>54</v>
      </c>
      <c r="AF553" s="400" t="s">
        <v>54</v>
      </c>
      <c r="AG553" s="400" t="s">
        <v>54</v>
      </c>
      <c r="AH553" s="401" t="s">
        <v>53</v>
      </c>
      <c r="AI553" s="402" t="s">
        <v>54</v>
      </c>
      <c r="AJ553" s="402" t="s">
        <v>54</v>
      </c>
      <c r="AK553" s="402" t="s">
        <v>54</v>
      </c>
      <c r="AL553" s="403" t="s">
        <v>54</v>
      </c>
      <c r="AM553" s="404" t="s">
        <v>54</v>
      </c>
    </row>
    <row r="554" spans="1:39" ht="15.75" customHeight="1" x14ac:dyDescent="0.3">
      <c r="A554" s="382"/>
      <c r="B554" s="383"/>
      <c r="C554" s="384" t="s">
        <v>40</v>
      </c>
      <c r="D554" s="385" t="str">
        <f>IF(Table_1[[#This Row],[SISÄLLÖN NIMI]]="","",1)</f>
        <v/>
      </c>
      <c r="E554" s="386"/>
      <c r="F554" s="386"/>
      <c r="G554" s="384" t="s">
        <v>54</v>
      </c>
      <c r="H554" s="387" t="s">
        <v>54</v>
      </c>
      <c r="I554" s="388" t="s">
        <v>54</v>
      </c>
      <c r="J554" s="389" t="s">
        <v>44</v>
      </c>
      <c r="K554" s="387" t="s">
        <v>54</v>
      </c>
      <c r="L554" s="390" t="s">
        <v>54</v>
      </c>
      <c r="M554" s="383"/>
      <c r="N554" s="391" t="s">
        <v>54</v>
      </c>
      <c r="O554" s="392"/>
      <c r="P554" s="383"/>
      <c r="Q554" s="383"/>
      <c r="R554" s="393"/>
      <c r="S554" s="417">
        <f>IF(Table_1[[#This Row],[Kesto (min) /tapaaminen]]&lt;1,0,(Table_1[[#This Row],[Sisältöjen määrä 
]]*Table_1[[#This Row],[Kesto (min) /tapaaminen]]*Table_1[[#This Row],[Tapaamis-kerrat /osallistuja]]))</f>
        <v>0</v>
      </c>
      <c r="T554" s="394" t="str">
        <f>IF(Table_1[[#This Row],[SISÄLLÖN NIMI]]="","",IF(Table_1[[#This Row],[Toteutuminen]]="Ei osallistujia",0,IF(Table_1[[#This Row],[Toteutuminen]]="Peruttu",0,1)))</f>
        <v/>
      </c>
      <c r="U554" s="395"/>
      <c r="V554" s="385"/>
      <c r="W554" s="413">
        <f>Table_1[[#This Row],[Kävijämäärä a) lapset]]+Table_1[[#This Row],[Kävijämäärä b) aikuiset]]</f>
        <v>0</v>
      </c>
      <c r="X554" s="413">
        <f>IF(Table_1[[#This Row],[Kokonaiskävijämäärä]]&lt;1,0,Table_1[[#This Row],[Kävijämäärä a) lapset]]*Table_1[[#This Row],[Tapaamis-kerrat /osallistuja]])</f>
        <v>0</v>
      </c>
      <c r="Y554" s="413">
        <f>IF(Table_1[[#This Row],[Kokonaiskävijämäärä]]&lt;1,0,Table_1[[#This Row],[Kävijämäärä b) aikuiset]]*Table_1[[#This Row],[Tapaamis-kerrat /osallistuja]])</f>
        <v>0</v>
      </c>
      <c r="Z554" s="413">
        <f>IF(Table_1[[#This Row],[Kokonaiskävijämäärä]]&lt;1,0,Table_1[[#This Row],[Kokonaiskävijämäärä]]*Table_1[[#This Row],[Tapaamis-kerrat /osallistuja]])</f>
        <v>0</v>
      </c>
      <c r="AA554" s="390" t="s">
        <v>54</v>
      </c>
      <c r="AB554" s="396"/>
      <c r="AC554" s="397"/>
      <c r="AD554" s="398" t="s">
        <v>54</v>
      </c>
      <c r="AE554" s="399" t="s">
        <v>54</v>
      </c>
      <c r="AF554" s="400" t="s">
        <v>54</v>
      </c>
      <c r="AG554" s="400" t="s">
        <v>54</v>
      </c>
      <c r="AH554" s="401" t="s">
        <v>53</v>
      </c>
      <c r="AI554" s="402" t="s">
        <v>54</v>
      </c>
      <c r="AJ554" s="402" t="s">
        <v>54</v>
      </c>
      <c r="AK554" s="402" t="s">
        <v>54</v>
      </c>
      <c r="AL554" s="403" t="s">
        <v>54</v>
      </c>
      <c r="AM554" s="404" t="s">
        <v>54</v>
      </c>
    </row>
    <row r="555" spans="1:39" ht="15.75" customHeight="1" x14ac:dyDescent="0.3">
      <c r="A555" s="382"/>
      <c r="B555" s="383"/>
      <c r="C555" s="384" t="s">
        <v>40</v>
      </c>
      <c r="D555" s="385" t="str">
        <f>IF(Table_1[[#This Row],[SISÄLLÖN NIMI]]="","",1)</f>
        <v/>
      </c>
      <c r="E555" s="386"/>
      <c r="F555" s="386"/>
      <c r="G555" s="384" t="s">
        <v>54</v>
      </c>
      <c r="H555" s="387" t="s">
        <v>54</v>
      </c>
      <c r="I555" s="388" t="s">
        <v>54</v>
      </c>
      <c r="J555" s="389" t="s">
        <v>44</v>
      </c>
      <c r="K555" s="387" t="s">
        <v>54</v>
      </c>
      <c r="L555" s="390" t="s">
        <v>54</v>
      </c>
      <c r="M555" s="383"/>
      <c r="N555" s="391" t="s">
        <v>54</v>
      </c>
      <c r="O555" s="392"/>
      <c r="P555" s="383"/>
      <c r="Q555" s="383"/>
      <c r="R555" s="393"/>
      <c r="S555" s="417">
        <f>IF(Table_1[[#This Row],[Kesto (min) /tapaaminen]]&lt;1,0,(Table_1[[#This Row],[Sisältöjen määrä 
]]*Table_1[[#This Row],[Kesto (min) /tapaaminen]]*Table_1[[#This Row],[Tapaamis-kerrat /osallistuja]]))</f>
        <v>0</v>
      </c>
      <c r="T555" s="394" t="str">
        <f>IF(Table_1[[#This Row],[SISÄLLÖN NIMI]]="","",IF(Table_1[[#This Row],[Toteutuminen]]="Ei osallistujia",0,IF(Table_1[[#This Row],[Toteutuminen]]="Peruttu",0,1)))</f>
        <v/>
      </c>
      <c r="U555" s="395"/>
      <c r="V555" s="385"/>
      <c r="W555" s="413">
        <f>Table_1[[#This Row],[Kävijämäärä a) lapset]]+Table_1[[#This Row],[Kävijämäärä b) aikuiset]]</f>
        <v>0</v>
      </c>
      <c r="X555" s="413">
        <f>IF(Table_1[[#This Row],[Kokonaiskävijämäärä]]&lt;1,0,Table_1[[#This Row],[Kävijämäärä a) lapset]]*Table_1[[#This Row],[Tapaamis-kerrat /osallistuja]])</f>
        <v>0</v>
      </c>
      <c r="Y555" s="413">
        <f>IF(Table_1[[#This Row],[Kokonaiskävijämäärä]]&lt;1,0,Table_1[[#This Row],[Kävijämäärä b) aikuiset]]*Table_1[[#This Row],[Tapaamis-kerrat /osallistuja]])</f>
        <v>0</v>
      </c>
      <c r="Z555" s="413">
        <f>IF(Table_1[[#This Row],[Kokonaiskävijämäärä]]&lt;1,0,Table_1[[#This Row],[Kokonaiskävijämäärä]]*Table_1[[#This Row],[Tapaamis-kerrat /osallistuja]])</f>
        <v>0</v>
      </c>
      <c r="AA555" s="390" t="s">
        <v>54</v>
      </c>
      <c r="AB555" s="396"/>
      <c r="AC555" s="397"/>
      <c r="AD555" s="398" t="s">
        <v>54</v>
      </c>
      <c r="AE555" s="399" t="s">
        <v>54</v>
      </c>
      <c r="AF555" s="400" t="s">
        <v>54</v>
      </c>
      <c r="AG555" s="400" t="s">
        <v>54</v>
      </c>
      <c r="AH555" s="401" t="s">
        <v>53</v>
      </c>
      <c r="AI555" s="402" t="s">
        <v>54</v>
      </c>
      <c r="AJ555" s="402" t="s">
        <v>54</v>
      </c>
      <c r="AK555" s="402" t="s">
        <v>54</v>
      </c>
      <c r="AL555" s="403" t="s">
        <v>54</v>
      </c>
      <c r="AM555" s="404" t="s">
        <v>54</v>
      </c>
    </row>
    <row r="556" spans="1:39" ht="15.75" customHeight="1" x14ac:dyDescent="0.3">
      <c r="A556" s="382"/>
      <c r="B556" s="383"/>
      <c r="C556" s="384" t="s">
        <v>40</v>
      </c>
      <c r="D556" s="385" t="str">
        <f>IF(Table_1[[#This Row],[SISÄLLÖN NIMI]]="","",1)</f>
        <v/>
      </c>
      <c r="E556" s="386"/>
      <c r="F556" s="386"/>
      <c r="G556" s="384" t="s">
        <v>54</v>
      </c>
      <c r="H556" s="387" t="s">
        <v>54</v>
      </c>
      <c r="I556" s="388" t="s">
        <v>54</v>
      </c>
      <c r="J556" s="389" t="s">
        <v>44</v>
      </c>
      <c r="K556" s="387" t="s">
        <v>54</v>
      </c>
      <c r="L556" s="390" t="s">
        <v>54</v>
      </c>
      <c r="M556" s="383"/>
      <c r="N556" s="391" t="s">
        <v>54</v>
      </c>
      <c r="O556" s="392"/>
      <c r="P556" s="383"/>
      <c r="Q556" s="383"/>
      <c r="R556" s="393"/>
      <c r="S556" s="417">
        <f>IF(Table_1[[#This Row],[Kesto (min) /tapaaminen]]&lt;1,0,(Table_1[[#This Row],[Sisältöjen määrä 
]]*Table_1[[#This Row],[Kesto (min) /tapaaminen]]*Table_1[[#This Row],[Tapaamis-kerrat /osallistuja]]))</f>
        <v>0</v>
      </c>
      <c r="T556" s="394" t="str">
        <f>IF(Table_1[[#This Row],[SISÄLLÖN NIMI]]="","",IF(Table_1[[#This Row],[Toteutuminen]]="Ei osallistujia",0,IF(Table_1[[#This Row],[Toteutuminen]]="Peruttu",0,1)))</f>
        <v/>
      </c>
      <c r="U556" s="395"/>
      <c r="V556" s="385"/>
      <c r="W556" s="413">
        <f>Table_1[[#This Row],[Kävijämäärä a) lapset]]+Table_1[[#This Row],[Kävijämäärä b) aikuiset]]</f>
        <v>0</v>
      </c>
      <c r="X556" s="413">
        <f>IF(Table_1[[#This Row],[Kokonaiskävijämäärä]]&lt;1,0,Table_1[[#This Row],[Kävijämäärä a) lapset]]*Table_1[[#This Row],[Tapaamis-kerrat /osallistuja]])</f>
        <v>0</v>
      </c>
      <c r="Y556" s="413">
        <f>IF(Table_1[[#This Row],[Kokonaiskävijämäärä]]&lt;1,0,Table_1[[#This Row],[Kävijämäärä b) aikuiset]]*Table_1[[#This Row],[Tapaamis-kerrat /osallistuja]])</f>
        <v>0</v>
      </c>
      <c r="Z556" s="413">
        <f>IF(Table_1[[#This Row],[Kokonaiskävijämäärä]]&lt;1,0,Table_1[[#This Row],[Kokonaiskävijämäärä]]*Table_1[[#This Row],[Tapaamis-kerrat /osallistuja]])</f>
        <v>0</v>
      </c>
      <c r="AA556" s="390" t="s">
        <v>54</v>
      </c>
      <c r="AB556" s="396"/>
      <c r="AC556" s="397"/>
      <c r="AD556" s="398" t="s">
        <v>54</v>
      </c>
      <c r="AE556" s="399" t="s">
        <v>54</v>
      </c>
      <c r="AF556" s="400" t="s">
        <v>54</v>
      </c>
      <c r="AG556" s="400" t="s">
        <v>54</v>
      </c>
      <c r="AH556" s="401" t="s">
        <v>53</v>
      </c>
      <c r="AI556" s="402" t="s">
        <v>54</v>
      </c>
      <c r="AJ556" s="402" t="s">
        <v>54</v>
      </c>
      <c r="AK556" s="402" t="s">
        <v>54</v>
      </c>
      <c r="AL556" s="403" t="s">
        <v>54</v>
      </c>
      <c r="AM556" s="404" t="s">
        <v>54</v>
      </c>
    </row>
    <row r="557" spans="1:39" ht="15.75" customHeight="1" x14ac:dyDescent="0.3">
      <c r="A557" s="382"/>
      <c r="B557" s="383"/>
      <c r="C557" s="384" t="s">
        <v>40</v>
      </c>
      <c r="D557" s="385" t="str">
        <f>IF(Table_1[[#This Row],[SISÄLLÖN NIMI]]="","",1)</f>
        <v/>
      </c>
      <c r="E557" s="386"/>
      <c r="F557" s="386"/>
      <c r="G557" s="384" t="s">
        <v>54</v>
      </c>
      <c r="H557" s="387" t="s">
        <v>54</v>
      </c>
      <c r="I557" s="388" t="s">
        <v>54</v>
      </c>
      <c r="J557" s="389" t="s">
        <v>44</v>
      </c>
      <c r="K557" s="387" t="s">
        <v>54</v>
      </c>
      <c r="L557" s="390" t="s">
        <v>54</v>
      </c>
      <c r="M557" s="383"/>
      <c r="N557" s="391" t="s">
        <v>54</v>
      </c>
      <c r="O557" s="392"/>
      <c r="P557" s="383"/>
      <c r="Q557" s="383"/>
      <c r="R557" s="393"/>
      <c r="S557" s="417">
        <f>IF(Table_1[[#This Row],[Kesto (min) /tapaaminen]]&lt;1,0,(Table_1[[#This Row],[Sisältöjen määrä 
]]*Table_1[[#This Row],[Kesto (min) /tapaaminen]]*Table_1[[#This Row],[Tapaamis-kerrat /osallistuja]]))</f>
        <v>0</v>
      </c>
      <c r="T557" s="394" t="str">
        <f>IF(Table_1[[#This Row],[SISÄLLÖN NIMI]]="","",IF(Table_1[[#This Row],[Toteutuminen]]="Ei osallistujia",0,IF(Table_1[[#This Row],[Toteutuminen]]="Peruttu",0,1)))</f>
        <v/>
      </c>
      <c r="U557" s="395"/>
      <c r="V557" s="385"/>
      <c r="W557" s="413">
        <f>Table_1[[#This Row],[Kävijämäärä a) lapset]]+Table_1[[#This Row],[Kävijämäärä b) aikuiset]]</f>
        <v>0</v>
      </c>
      <c r="X557" s="413">
        <f>IF(Table_1[[#This Row],[Kokonaiskävijämäärä]]&lt;1,0,Table_1[[#This Row],[Kävijämäärä a) lapset]]*Table_1[[#This Row],[Tapaamis-kerrat /osallistuja]])</f>
        <v>0</v>
      </c>
      <c r="Y557" s="413">
        <f>IF(Table_1[[#This Row],[Kokonaiskävijämäärä]]&lt;1,0,Table_1[[#This Row],[Kävijämäärä b) aikuiset]]*Table_1[[#This Row],[Tapaamis-kerrat /osallistuja]])</f>
        <v>0</v>
      </c>
      <c r="Z557" s="413">
        <f>IF(Table_1[[#This Row],[Kokonaiskävijämäärä]]&lt;1,0,Table_1[[#This Row],[Kokonaiskävijämäärä]]*Table_1[[#This Row],[Tapaamis-kerrat /osallistuja]])</f>
        <v>0</v>
      </c>
      <c r="AA557" s="390" t="s">
        <v>54</v>
      </c>
      <c r="AB557" s="396"/>
      <c r="AC557" s="397"/>
      <c r="AD557" s="398" t="s">
        <v>54</v>
      </c>
      <c r="AE557" s="399" t="s">
        <v>54</v>
      </c>
      <c r="AF557" s="400" t="s">
        <v>54</v>
      </c>
      <c r="AG557" s="400" t="s">
        <v>54</v>
      </c>
      <c r="AH557" s="401" t="s">
        <v>53</v>
      </c>
      <c r="AI557" s="402" t="s">
        <v>54</v>
      </c>
      <c r="AJ557" s="402" t="s">
        <v>54</v>
      </c>
      <c r="AK557" s="402" t="s">
        <v>54</v>
      </c>
      <c r="AL557" s="403" t="s">
        <v>54</v>
      </c>
      <c r="AM557" s="404" t="s">
        <v>54</v>
      </c>
    </row>
    <row r="558" spans="1:39" ht="15.75" customHeight="1" x14ac:dyDescent="0.3">
      <c r="A558" s="382"/>
      <c r="B558" s="383"/>
      <c r="C558" s="384" t="s">
        <v>40</v>
      </c>
      <c r="D558" s="385" t="str">
        <f>IF(Table_1[[#This Row],[SISÄLLÖN NIMI]]="","",1)</f>
        <v/>
      </c>
      <c r="E558" s="386"/>
      <c r="F558" s="386"/>
      <c r="G558" s="384" t="s">
        <v>54</v>
      </c>
      <c r="H558" s="387" t="s">
        <v>54</v>
      </c>
      <c r="I558" s="388" t="s">
        <v>54</v>
      </c>
      <c r="J558" s="389" t="s">
        <v>44</v>
      </c>
      <c r="K558" s="387" t="s">
        <v>54</v>
      </c>
      <c r="L558" s="390" t="s">
        <v>54</v>
      </c>
      <c r="M558" s="383"/>
      <c r="N558" s="391" t="s">
        <v>54</v>
      </c>
      <c r="O558" s="392"/>
      <c r="P558" s="383"/>
      <c r="Q558" s="383"/>
      <c r="R558" s="393"/>
      <c r="S558" s="417">
        <f>IF(Table_1[[#This Row],[Kesto (min) /tapaaminen]]&lt;1,0,(Table_1[[#This Row],[Sisältöjen määrä 
]]*Table_1[[#This Row],[Kesto (min) /tapaaminen]]*Table_1[[#This Row],[Tapaamis-kerrat /osallistuja]]))</f>
        <v>0</v>
      </c>
      <c r="T558" s="394" t="str">
        <f>IF(Table_1[[#This Row],[SISÄLLÖN NIMI]]="","",IF(Table_1[[#This Row],[Toteutuminen]]="Ei osallistujia",0,IF(Table_1[[#This Row],[Toteutuminen]]="Peruttu",0,1)))</f>
        <v/>
      </c>
      <c r="U558" s="395"/>
      <c r="V558" s="385"/>
      <c r="W558" s="413">
        <f>Table_1[[#This Row],[Kävijämäärä a) lapset]]+Table_1[[#This Row],[Kävijämäärä b) aikuiset]]</f>
        <v>0</v>
      </c>
      <c r="X558" s="413">
        <f>IF(Table_1[[#This Row],[Kokonaiskävijämäärä]]&lt;1,0,Table_1[[#This Row],[Kävijämäärä a) lapset]]*Table_1[[#This Row],[Tapaamis-kerrat /osallistuja]])</f>
        <v>0</v>
      </c>
      <c r="Y558" s="413">
        <f>IF(Table_1[[#This Row],[Kokonaiskävijämäärä]]&lt;1,0,Table_1[[#This Row],[Kävijämäärä b) aikuiset]]*Table_1[[#This Row],[Tapaamis-kerrat /osallistuja]])</f>
        <v>0</v>
      </c>
      <c r="Z558" s="413">
        <f>IF(Table_1[[#This Row],[Kokonaiskävijämäärä]]&lt;1,0,Table_1[[#This Row],[Kokonaiskävijämäärä]]*Table_1[[#This Row],[Tapaamis-kerrat /osallistuja]])</f>
        <v>0</v>
      </c>
      <c r="AA558" s="390" t="s">
        <v>54</v>
      </c>
      <c r="AB558" s="396"/>
      <c r="AC558" s="397"/>
      <c r="AD558" s="398" t="s">
        <v>54</v>
      </c>
      <c r="AE558" s="399" t="s">
        <v>54</v>
      </c>
      <c r="AF558" s="400" t="s">
        <v>54</v>
      </c>
      <c r="AG558" s="400" t="s">
        <v>54</v>
      </c>
      <c r="AH558" s="401" t="s">
        <v>53</v>
      </c>
      <c r="AI558" s="402" t="s">
        <v>54</v>
      </c>
      <c r="AJ558" s="402" t="s">
        <v>54</v>
      </c>
      <c r="AK558" s="402" t="s">
        <v>54</v>
      </c>
      <c r="AL558" s="403" t="s">
        <v>54</v>
      </c>
      <c r="AM558" s="404" t="s">
        <v>54</v>
      </c>
    </row>
    <row r="559" spans="1:39" ht="15.75" customHeight="1" x14ac:dyDescent="0.3">
      <c r="A559" s="382"/>
      <c r="B559" s="383"/>
      <c r="C559" s="384" t="s">
        <v>40</v>
      </c>
      <c r="D559" s="385" t="str">
        <f>IF(Table_1[[#This Row],[SISÄLLÖN NIMI]]="","",1)</f>
        <v/>
      </c>
      <c r="E559" s="386"/>
      <c r="F559" s="386"/>
      <c r="G559" s="384" t="s">
        <v>54</v>
      </c>
      <c r="H559" s="387" t="s">
        <v>54</v>
      </c>
      <c r="I559" s="388" t="s">
        <v>54</v>
      </c>
      <c r="J559" s="389" t="s">
        <v>44</v>
      </c>
      <c r="K559" s="387" t="s">
        <v>54</v>
      </c>
      <c r="L559" s="390" t="s">
        <v>54</v>
      </c>
      <c r="M559" s="383"/>
      <c r="N559" s="391" t="s">
        <v>54</v>
      </c>
      <c r="O559" s="392"/>
      <c r="P559" s="383"/>
      <c r="Q559" s="383"/>
      <c r="R559" s="393"/>
      <c r="S559" s="417">
        <f>IF(Table_1[[#This Row],[Kesto (min) /tapaaminen]]&lt;1,0,(Table_1[[#This Row],[Sisältöjen määrä 
]]*Table_1[[#This Row],[Kesto (min) /tapaaminen]]*Table_1[[#This Row],[Tapaamis-kerrat /osallistuja]]))</f>
        <v>0</v>
      </c>
      <c r="T559" s="394" t="str">
        <f>IF(Table_1[[#This Row],[SISÄLLÖN NIMI]]="","",IF(Table_1[[#This Row],[Toteutuminen]]="Ei osallistujia",0,IF(Table_1[[#This Row],[Toteutuminen]]="Peruttu",0,1)))</f>
        <v/>
      </c>
      <c r="U559" s="395"/>
      <c r="V559" s="385"/>
      <c r="W559" s="413">
        <f>Table_1[[#This Row],[Kävijämäärä a) lapset]]+Table_1[[#This Row],[Kävijämäärä b) aikuiset]]</f>
        <v>0</v>
      </c>
      <c r="X559" s="413">
        <f>IF(Table_1[[#This Row],[Kokonaiskävijämäärä]]&lt;1,0,Table_1[[#This Row],[Kävijämäärä a) lapset]]*Table_1[[#This Row],[Tapaamis-kerrat /osallistuja]])</f>
        <v>0</v>
      </c>
      <c r="Y559" s="413">
        <f>IF(Table_1[[#This Row],[Kokonaiskävijämäärä]]&lt;1,0,Table_1[[#This Row],[Kävijämäärä b) aikuiset]]*Table_1[[#This Row],[Tapaamis-kerrat /osallistuja]])</f>
        <v>0</v>
      </c>
      <c r="Z559" s="413">
        <f>IF(Table_1[[#This Row],[Kokonaiskävijämäärä]]&lt;1,0,Table_1[[#This Row],[Kokonaiskävijämäärä]]*Table_1[[#This Row],[Tapaamis-kerrat /osallistuja]])</f>
        <v>0</v>
      </c>
      <c r="AA559" s="390" t="s">
        <v>54</v>
      </c>
      <c r="AB559" s="396"/>
      <c r="AC559" s="397"/>
      <c r="AD559" s="398" t="s">
        <v>54</v>
      </c>
      <c r="AE559" s="399" t="s">
        <v>54</v>
      </c>
      <c r="AF559" s="400" t="s">
        <v>54</v>
      </c>
      <c r="AG559" s="400" t="s">
        <v>54</v>
      </c>
      <c r="AH559" s="401" t="s">
        <v>53</v>
      </c>
      <c r="AI559" s="402" t="s">
        <v>54</v>
      </c>
      <c r="AJ559" s="402" t="s">
        <v>54</v>
      </c>
      <c r="AK559" s="402" t="s">
        <v>54</v>
      </c>
      <c r="AL559" s="403" t="s">
        <v>54</v>
      </c>
      <c r="AM559" s="404" t="s">
        <v>54</v>
      </c>
    </row>
    <row r="560" spans="1:39" ht="15.75" customHeight="1" x14ac:dyDescent="0.3">
      <c r="A560" s="382"/>
      <c r="B560" s="383"/>
      <c r="C560" s="384" t="s">
        <v>40</v>
      </c>
      <c r="D560" s="385" t="str">
        <f>IF(Table_1[[#This Row],[SISÄLLÖN NIMI]]="","",1)</f>
        <v/>
      </c>
      <c r="E560" s="386"/>
      <c r="F560" s="386"/>
      <c r="G560" s="384" t="s">
        <v>54</v>
      </c>
      <c r="H560" s="387" t="s">
        <v>54</v>
      </c>
      <c r="I560" s="388" t="s">
        <v>54</v>
      </c>
      <c r="J560" s="389" t="s">
        <v>44</v>
      </c>
      <c r="K560" s="387" t="s">
        <v>54</v>
      </c>
      <c r="L560" s="390" t="s">
        <v>54</v>
      </c>
      <c r="M560" s="383"/>
      <c r="N560" s="391" t="s">
        <v>54</v>
      </c>
      <c r="O560" s="392"/>
      <c r="P560" s="383"/>
      <c r="Q560" s="383"/>
      <c r="R560" s="393"/>
      <c r="S560" s="417">
        <f>IF(Table_1[[#This Row],[Kesto (min) /tapaaminen]]&lt;1,0,(Table_1[[#This Row],[Sisältöjen määrä 
]]*Table_1[[#This Row],[Kesto (min) /tapaaminen]]*Table_1[[#This Row],[Tapaamis-kerrat /osallistuja]]))</f>
        <v>0</v>
      </c>
      <c r="T560" s="394" t="str">
        <f>IF(Table_1[[#This Row],[SISÄLLÖN NIMI]]="","",IF(Table_1[[#This Row],[Toteutuminen]]="Ei osallistujia",0,IF(Table_1[[#This Row],[Toteutuminen]]="Peruttu",0,1)))</f>
        <v/>
      </c>
      <c r="U560" s="395"/>
      <c r="V560" s="385"/>
      <c r="W560" s="413">
        <f>Table_1[[#This Row],[Kävijämäärä a) lapset]]+Table_1[[#This Row],[Kävijämäärä b) aikuiset]]</f>
        <v>0</v>
      </c>
      <c r="X560" s="413">
        <f>IF(Table_1[[#This Row],[Kokonaiskävijämäärä]]&lt;1,0,Table_1[[#This Row],[Kävijämäärä a) lapset]]*Table_1[[#This Row],[Tapaamis-kerrat /osallistuja]])</f>
        <v>0</v>
      </c>
      <c r="Y560" s="413">
        <f>IF(Table_1[[#This Row],[Kokonaiskävijämäärä]]&lt;1,0,Table_1[[#This Row],[Kävijämäärä b) aikuiset]]*Table_1[[#This Row],[Tapaamis-kerrat /osallistuja]])</f>
        <v>0</v>
      </c>
      <c r="Z560" s="413">
        <f>IF(Table_1[[#This Row],[Kokonaiskävijämäärä]]&lt;1,0,Table_1[[#This Row],[Kokonaiskävijämäärä]]*Table_1[[#This Row],[Tapaamis-kerrat /osallistuja]])</f>
        <v>0</v>
      </c>
      <c r="AA560" s="390" t="s">
        <v>54</v>
      </c>
      <c r="AB560" s="396"/>
      <c r="AC560" s="397"/>
      <c r="AD560" s="398" t="s">
        <v>54</v>
      </c>
      <c r="AE560" s="399" t="s">
        <v>54</v>
      </c>
      <c r="AF560" s="400" t="s">
        <v>54</v>
      </c>
      <c r="AG560" s="400" t="s">
        <v>54</v>
      </c>
      <c r="AH560" s="401" t="s">
        <v>53</v>
      </c>
      <c r="AI560" s="402" t="s">
        <v>54</v>
      </c>
      <c r="AJ560" s="402" t="s">
        <v>54</v>
      </c>
      <c r="AK560" s="402" t="s">
        <v>54</v>
      </c>
      <c r="AL560" s="403" t="s">
        <v>54</v>
      </c>
      <c r="AM560" s="404" t="s">
        <v>54</v>
      </c>
    </row>
    <row r="561" spans="1:39" ht="15.75" customHeight="1" x14ac:dyDescent="0.3">
      <c r="A561" s="382"/>
      <c r="B561" s="383"/>
      <c r="C561" s="384" t="s">
        <v>40</v>
      </c>
      <c r="D561" s="385" t="str">
        <f>IF(Table_1[[#This Row],[SISÄLLÖN NIMI]]="","",1)</f>
        <v/>
      </c>
      <c r="E561" s="386"/>
      <c r="F561" s="386"/>
      <c r="G561" s="384" t="s">
        <v>54</v>
      </c>
      <c r="H561" s="387" t="s">
        <v>54</v>
      </c>
      <c r="I561" s="388" t="s">
        <v>54</v>
      </c>
      <c r="J561" s="389" t="s">
        <v>44</v>
      </c>
      <c r="K561" s="387" t="s">
        <v>54</v>
      </c>
      <c r="L561" s="390" t="s">
        <v>54</v>
      </c>
      <c r="M561" s="383"/>
      <c r="N561" s="391" t="s">
        <v>54</v>
      </c>
      <c r="O561" s="392"/>
      <c r="P561" s="383"/>
      <c r="Q561" s="383"/>
      <c r="R561" s="393"/>
      <c r="S561" s="417">
        <f>IF(Table_1[[#This Row],[Kesto (min) /tapaaminen]]&lt;1,0,(Table_1[[#This Row],[Sisältöjen määrä 
]]*Table_1[[#This Row],[Kesto (min) /tapaaminen]]*Table_1[[#This Row],[Tapaamis-kerrat /osallistuja]]))</f>
        <v>0</v>
      </c>
      <c r="T561" s="394" t="str">
        <f>IF(Table_1[[#This Row],[SISÄLLÖN NIMI]]="","",IF(Table_1[[#This Row],[Toteutuminen]]="Ei osallistujia",0,IF(Table_1[[#This Row],[Toteutuminen]]="Peruttu",0,1)))</f>
        <v/>
      </c>
      <c r="U561" s="395"/>
      <c r="V561" s="385"/>
      <c r="W561" s="413">
        <f>Table_1[[#This Row],[Kävijämäärä a) lapset]]+Table_1[[#This Row],[Kävijämäärä b) aikuiset]]</f>
        <v>0</v>
      </c>
      <c r="X561" s="413">
        <f>IF(Table_1[[#This Row],[Kokonaiskävijämäärä]]&lt;1,0,Table_1[[#This Row],[Kävijämäärä a) lapset]]*Table_1[[#This Row],[Tapaamis-kerrat /osallistuja]])</f>
        <v>0</v>
      </c>
      <c r="Y561" s="413">
        <f>IF(Table_1[[#This Row],[Kokonaiskävijämäärä]]&lt;1,0,Table_1[[#This Row],[Kävijämäärä b) aikuiset]]*Table_1[[#This Row],[Tapaamis-kerrat /osallistuja]])</f>
        <v>0</v>
      </c>
      <c r="Z561" s="413">
        <f>IF(Table_1[[#This Row],[Kokonaiskävijämäärä]]&lt;1,0,Table_1[[#This Row],[Kokonaiskävijämäärä]]*Table_1[[#This Row],[Tapaamis-kerrat /osallistuja]])</f>
        <v>0</v>
      </c>
      <c r="AA561" s="390" t="s">
        <v>54</v>
      </c>
      <c r="AB561" s="396"/>
      <c r="AC561" s="397"/>
      <c r="AD561" s="398" t="s">
        <v>54</v>
      </c>
      <c r="AE561" s="399" t="s">
        <v>54</v>
      </c>
      <c r="AF561" s="400" t="s">
        <v>54</v>
      </c>
      <c r="AG561" s="400" t="s">
        <v>54</v>
      </c>
      <c r="AH561" s="401" t="s">
        <v>53</v>
      </c>
      <c r="AI561" s="402" t="s">
        <v>54</v>
      </c>
      <c r="AJ561" s="402" t="s">
        <v>54</v>
      </c>
      <c r="AK561" s="402" t="s">
        <v>54</v>
      </c>
      <c r="AL561" s="403" t="s">
        <v>54</v>
      </c>
      <c r="AM561" s="404" t="s">
        <v>54</v>
      </c>
    </row>
    <row r="562" spans="1:39" ht="15.75" customHeight="1" x14ac:dyDescent="0.3">
      <c r="A562" s="382"/>
      <c r="B562" s="383"/>
      <c r="C562" s="384" t="s">
        <v>40</v>
      </c>
      <c r="D562" s="385" t="str">
        <f>IF(Table_1[[#This Row],[SISÄLLÖN NIMI]]="","",1)</f>
        <v/>
      </c>
      <c r="E562" s="386"/>
      <c r="F562" s="386"/>
      <c r="G562" s="384" t="s">
        <v>54</v>
      </c>
      <c r="H562" s="387" t="s">
        <v>54</v>
      </c>
      <c r="I562" s="388" t="s">
        <v>54</v>
      </c>
      <c r="J562" s="389" t="s">
        <v>44</v>
      </c>
      <c r="K562" s="387" t="s">
        <v>54</v>
      </c>
      <c r="L562" s="390" t="s">
        <v>54</v>
      </c>
      <c r="M562" s="383"/>
      <c r="N562" s="391" t="s">
        <v>54</v>
      </c>
      <c r="O562" s="392"/>
      <c r="P562" s="383"/>
      <c r="Q562" s="383"/>
      <c r="R562" s="393"/>
      <c r="S562" s="417">
        <f>IF(Table_1[[#This Row],[Kesto (min) /tapaaminen]]&lt;1,0,(Table_1[[#This Row],[Sisältöjen määrä 
]]*Table_1[[#This Row],[Kesto (min) /tapaaminen]]*Table_1[[#This Row],[Tapaamis-kerrat /osallistuja]]))</f>
        <v>0</v>
      </c>
      <c r="T562" s="394" t="str">
        <f>IF(Table_1[[#This Row],[SISÄLLÖN NIMI]]="","",IF(Table_1[[#This Row],[Toteutuminen]]="Ei osallistujia",0,IF(Table_1[[#This Row],[Toteutuminen]]="Peruttu",0,1)))</f>
        <v/>
      </c>
      <c r="U562" s="395"/>
      <c r="V562" s="385"/>
      <c r="W562" s="413">
        <f>Table_1[[#This Row],[Kävijämäärä a) lapset]]+Table_1[[#This Row],[Kävijämäärä b) aikuiset]]</f>
        <v>0</v>
      </c>
      <c r="X562" s="413">
        <f>IF(Table_1[[#This Row],[Kokonaiskävijämäärä]]&lt;1,0,Table_1[[#This Row],[Kävijämäärä a) lapset]]*Table_1[[#This Row],[Tapaamis-kerrat /osallistuja]])</f>
        <v>0</v>
      </c>
      <c r="Y562" s="413">
        <f>IF(Table_1[[#This Row],[Kokonaiskävijämäärä]]&lt;1,0,Table_1[[#This Row],[Kävijämäärä b) aikuiset]]*Table_1[[#This Row],[Tapaamis-kerrat /osallistuja]])</f>
        <v>0</v>
      </c>
      <c r="Z562" s="413">
        <f>IF(Table_1[[#This Row],[Kokonaiskävijämäärä]]&lt;1,0,Table_1[[#This Row],[Kokonaiskävijämäärä]]*Table_1[[#This Row],[Tapaamis-kerrat /osallistuja]])</f>
        <v>0</v>
      </c>
      <c r="AA562" s="390" t="s">
        <v>54</v>
      </c>
      <c r="AB562" s="396"/>
      <c r="AC562" s="397"/>
      <c r="AD562" s="398" t="s">
        <v>54</v>
      </c>
      <c r="AE562" s="399" t="s">
        <v>54</v>
      </c>
      <c r="AF562" s="400" t="s">
        <v>54</v>
      </c>
      <c r="AG562" s="400" t="s">
        <v>54</v>
      </c>
      <c r="AH562" s="401" t="s">
        <v>53</v>
      </c>
      <c r="AI562" s="402" t="s">
        <v>54</v>
      </c>
      <c r="AJ562" s="402" t="s">
        <v>54</v>
      </c>
      <c r="AK562" s="402" t="s">
        <v>54</v>
      </c>
      <c r="AL562" s="403" t="s">
        <v>54</v>
      </c>
      <c r="AM562" s="404" t="s">
        <v>54</v>
      </c>
    </row>
    <row r="563" spans="1:39" ht="15.75" customHeight="1" x14ac:dyDescent="0.3">
      <c r="A563" s="382"/>
      <c r="B563" s="383"/>
      <c r="C563" s="384" t="s">
        <v>40</v>
      </c>
      <c r="D563" s="385" t="str">
        <f>IF(Table_1[[#This Row],[SISÄLLÖN NIMI]]="","",1)</f>
        <v/>
      </c>
      <c r="E563" s="386"/>
      <c r="F563" s="386"/>
      <c r="G563" s="384" t="s">
        <v>54</v>
      </c>
      <c r="H563" s="387" t="s">
        <v>54</v>
      </c>
      <c r="I563" s="388" t="s">
        <v>54</v>
      </c>
      <c r="J563" s="389" t="s">
        <v>44</v>
      </c>
      <c r="K563" s="387" t="s">
        <v>54</v>
      </c>
      <c r="L563" s="390" t="s">
        <v>54</v>
      </c>
      <c r="M563" s="383"/>
      <c r="N563" s="391" t="s">
        <v>54</v>
      </c>
      <c r="O563" s="392"/>
      <c r="P563" s="383"/>
      <c r="Q563" s="383"/>
      <c r="R563" s="393"/>
      <c r="S563" s="417">
        <f>IF(Table_1[[#This Row],[Kesto (min) /tapaaminen]]&lt;1,0,(Table_1[[#This Row],[Sisältöjen määrä 
]]*Table_1[[#This Row],[Kesto (min) /tapaaminen]]*Table_1[[#This Row],[Tapaamis-kerrat /osallistuja]]))</f>
        <v>0</v>
      </c>
      <c r="T563" s="394" t="str">
        <f>IF(Table_1[[#This Row],[SISÄLLÖN NIMI]]="","",IF(Table_1[[#This Row],[Toteutuminen]]="Ei osallistujia",0,IF(Table_1[[#This Row],[Toteutuminen]]="Peruttu",0,1)))</f>
        <v/>
      </c>
      <c r="U563" s="395"/>
      <c r="V563" s="385"/>
      <c r="W563" s="413">
        <f>Table_1[[#This Row],[Kävijämäärä a) lapset]]+Table_1[[#This Row],[Kävijämäärä b) aikuiset]]</f>
        <v>0</v>
      </c>
      <c r="X563" s="413">
        <f>IF(Table_1[[#This Row],[Kokonaiskävijämäärä]]&lt;1,0,Table_1[[#This Row],[Kävijämäärä a) lapset]]*Table_1[[#This Row],[Tapaamis-kerrat /osallistuja]])</f>
        <v>0</v>
      </c>
      <c r="Y563" s="413">
        <f>IF(Table_1[[#This Row],[Kokonaiskävijämäärä]]&lt;1,0,Table_1[[#This Row],[Kävijämäärä b) aikuiset]]*Table_1[[#This Row],[Tapaamis-kerrat /osallistuja]])</f>
        <v>0</v>
      </c>
      <c r="Z563" s="413">
        <f>IF(Table_1[[#This Row],[Kokonaiskävijämäärä]]&lt;1,0,Table_1[[#This Row],[Kokonaiskävijämäärä]]*Table_1[[#This Row],[Tapaamis-kerrat /osallistuja]])</f>
        <v>0</v>
      </c>
      <c r="AA563" s="390" t="s">
        <v>54</v>
      </c>
      <c r="AB563" s="396"/>
      <c r="AC563" s="397"/>
      <c r="AD563" s="398" t="s">
        <v>54</v>
      </c>
      <c r="AE563" s="399" t="s">
        <v>54</v>
      </c>
      <c r="AF563" s="400" t="s">
        <v>54</v>
      </c>
      <c r="AG563" s="400" t="s">
        <v>54</v>
      </c>
      <c r="AH563" s="401" t="s">
        <v>53</v>
      </c>
      <c r="AI563" s="402" t="s">
        <v>54</v>
      </c>
      <c r="AJ563" s="402" t="s">
        <v>54</v>
      </c>
      <c r="AK563" s="402" t="s">
        <v>54</v>
      </c>
      <c r="AL563" s="403" t="s">
        <v>54</v>
      </c>
      <c r="AM563" s="404" t="s">
        <v>54</v>
      </c>
    </row>
    <row r="564" spans="1:39" ht="15.75" customHeight="1" x14ac:dyDescent="0.3">
      <c r="A564" s="382"/>
      <c r="B564" s="383"/>
      <c r="C564" s="384" t="s">
        <v>40</v>
      </c>
      <c r="D564" s="385" t="str">
        <f>IF(Table_1[[#This Row],[SISÄLLÖN NIMI]]="","",1)</f>
        <v/>
      </c>
      <c r="E564" s="386"/>
      <c r="F564" s="386"/>
      <c r="G564" s="384" t="s">
        <v>54</v>
      </c>
      <c r="H564" s="387" t="s">
        <v>54</v>
      </c>
      <c r="I564" s="388" t="s">
        <v>54</v>
      </c>
      <c r="J564" s="389" t="s">
        <v>44</v>
      </c>
      <c r="K564" s="387" t="s">
        <v>54</v>
      </c>
      <c r="L564" s="390" t="s">
        <v>54</v>
      </c>
      <c r="M564" s="383"/>
      <c r="N564" s="391" t="s">
        <v>54</v>
      </c>
      <c r="O564" s="392"/>
      <c r="P564" s="383"/>
      <c r="Q564" s="383"/>
      <c r="R564" s="393"/>
      <c r="S564" s="417">
        <f>IF(Table_1[[#This Row],[Kesto (min) /tapaaminen]]&lt;1,0,(Table_1[[#This Row],[Sisältöjen määrä 
]]*Table_1[[#This Row],[Kesto (min) /tapaaminen]]*Table_1[[#This Row],[Tapaamis-kerrat /osallistuja]]))</f>
        <v>0</v>
      </c>
      <c r="T564" s="394" t="str">
        <f>IF(Table_1[[#This Row],[SISÄLLÖN NIMI]]="","",IF(Table_1[[#This Row],[Toteutuminen]]="Ei osallistujia",0,IF(Table_1[[#This Row],[Toteutuminen]]="Peruttu",0,1)))</f>
        <v/>
      </c>
      <c r="U564" s="395"/>
      <c r="V564" s="385"/>
      <c r="W564" s="413">
        <f>Table_1[[#This Row],[Kävijämäärä a) lapset]]+Table_1[[#This Row],[Kävijämäärä b) aikuiset]]</f>
        <v>0</v>
      </c>
      <c r="X564" s="413">
        <f>IF(Table_1[[#This Row],[Kokonaiskävijämäärä]]&lt;1,0,Table_1[[#This Row],[Kävijämäärä a) lapset]]*Table_1[[#This Row],[Tapaamis-kerrat /osallistuja]])</f>
        <v>0</v>
      </c>
      <c r="Y564" s="413">
        <f>IF(Table_1[[#This Row],[Kokonaiskävijämäärä]]&lt;1,0,Table_1[[#This Row],[Kävijämäärä b) aikuiset]]*Table_1[[#This Row],[Tapaamis-kerrat /osallistuja]])</f>
        <v>0</v>
      </c>
      <c r="Z564" s="413">
        <f>IF(Table_1[[#This Row],[Kokonaiskävijämäärä]]&lt;1,0,Table_1[[#This Row],[Kokonaiskävijämäärä]]*Table_1[[#This Row],[Tapaamis-kerrat /osallistuja]])</f>
        <v>0</v>
      </c>
      <c r="AA564" s="390" t="s">
        <v>54</v>
      </c>
      <c r="AB564" s="396"/>
      <c r="AC564" s="397"/>
      <c r="AD564" s="398" t="s">
        <v>54</v>
      </c>
      <c r="AE564" s="399" t="s">
        <v>54</v>
      </c>
      <c r="AF564" s="400" t="s">
        <v>54</v>
      </c>
      <c r="AG564" s="400" t="s">
        <v>54</v>
      </c>
      <c r="AH564" s="401" t="s">
        <v>53</v>
      </c>
      <c r="AI564" s="402" t="s">
        <v>54</v>
      </c>
      <c r="AJ564" s="402" t="s">
        <v>54</v>
      </c>
      <c r="AK564" s="402" t="s">
        <v>54</v>
      </c>
      <c r="AL564" s="403" t="s">
        <v>54</v>
      </c>
      <c r="AM564" s="404" t="s">
        <v>54</v>
      </c>
    </row>
    <row r="565" spans="1:39" ht="15.75" customHeight="1" x14ac:dyDescent="0.3">
      <c r="A565" s="382"/>
      <c r="B565" s="383"/>
      <c r="C565" s="384" t="s">
        <v>40</v>
      </c>
      <c r="D565" s="385" t="str">
        <f>IF(Table_1[[#This Row],[SISÄLLÖN NIMI]]="","",1)</f>
        <v/>
      </c>
      <c r="E565" s="386"/>
      <c r="F565" s="386"/>
      <c r="G565" s="384" t="s">
        <v>54</v>
      </c>
      <c r="H565" s="387" t="s">
        <v>54</v>
      </c>
      <c r="I565" s="388" t="s">
        <v>54</v>
      </c>
      <c r="J565" s="389" t="s">
        <v>44</v>
      </c>
      <c r="K565" s="387" t="s">
        <v>54</v>
      </c>
      <c r="L565" s="390" t="s">
        <v>54</v>
      </c>
      <c r="M565" s="383"/>
      <c r="N565" s="391" t="s">
        <v>54</v>
      </c>
      <c r="O565" s="392"/>
      <c r="P565" s="383"/>
      <c r="Q565" s="383"/>
      <c r="R565" s="393"/>
      <c r="S565" s="417">
        <f>IF(Table_1[[#This Row],[Kesto (min) /tapaaminen]]&lt;1,0,(Table_1[[#This Row],[Sisältöjen määrä 
]]*Table_1[[#This Row],[Kesto (min) /tapaaminen]]*Table_1[[#This Row],[Tapaamis-kerrat /osallistuja]]))</f>
        <v>0</v>
      </c>
      <c r="T565" s="394" t="str">
        <f>IF(Table_1[[#This Row],[SISÄLLÖN NIMI]]="","",IF(Table_1[[#This Row],[Toteutuminen]]="Ei osallistujia",0,IF(Table_1[[#This Row],[Toteutuminen]]="Peruttu",0,1)))</f>
        <v/>
      </c>
      <c r="U565" s="395"/>
      <c r="V565" s="385"/>
      <c r="W565" s="413">
        <f>Table_1[[#This Row],[Kävijämäärä a) lapset]]+Table_1[[#This Row],[Kävijämäärä b) aikuiset]]</f>
        <v>0</v>
      </c>
      <c r="X565" s="413">
        <f>IF(Table_1[[#This Row],[Kokonaiskävijämäärä]]&lt;1,0,Table_1[[#This Row],[Kävijämäärä a) lapset]]*Table_1[[#This Row],[Tapaamis-kerrat /osallistuja]])</f>
        <v>0</v>
      </c>
      <c r="Y565" s="413">
        <f>IF(Table_1[[#This Row],[Kokonaiskävijämäärä]]&lt;1,0,Table_1[[#This Row],[Kävijämäärä b) aikuiset]]*Table_1[[#This Row],[Tapaamis-kerrat /osallistuja]])</f>
        <v>0</v>
      </c>
      <c r="Z565" s="413">
        <f>IF(Table_1[[#This Row],[Kokonaiskävijämäärä]]&lt;1,0,Table_1[[#This Row],[Kokonaiskävijämäärä]]*Table_1[[#This Row],[Tapaamis-kerrat /osallistuja]])</f>
        <v>0</v>
      </c>
      <c r="AA565" s="390" t="s">
        <v>54</v>
      </c>
      <c r="AB565" s="396"/>
      <c r="AC565" s="397"/>
      <c r="AD565" s="398" t="s">
        <v>54</v>
      </c>
      <c r="AE565" s="399" t="s">
        <v>54</v>
      </c>
      <c r="AF565" s="400" t="s">
        <v>54</v>
      </c>
      <c r="AG565" s="400" t="s">
        <v>54</v>
      </c>
      <c r="AH565" s="401" t="s">
        <v>53</v>
      </c>
      <c r="AI565" s="402" t="s">
        <v>54</v>
      </c>
      <c r="AJ565" s="402" t="s">
        <v>54</v>
      </c>
      <c r="AK565" s="402" t="s">
        <v>54</v>
      </c>
      <c r="AL565" s="403" t="s">
        <v>54</v>
      </c>
      <c r="AM565" s="404" t="s">
        <v>54</v>
      </c>
    </row>
    <row r="566" spans="1:39" ht="15.75" customHeight="1" x14ac:dyDescent="0.3">
      <c r="A566" s="382"/>
      <c r="B566" s="383"/>
      <c r="C566" s="384" t="s">
        <v>40</v>
      </c>
      <c r="D566" s="385" t="str">
        <f>IF(Table_1[[#This Row],[SISÄLLÖN NIMI]]="","",1)</f>
        <v/>
      </c>
      <c r="E566" s="386"/>
      <c r="F566" s="386"/>
      <c r="G566" s="384" t="s">
        <v>54</v>
      </c>
      <c r="H566" s="387" t="s">
        <v>54</v>
      </c>
      <c r="I566" s="388" t="s">
        <v>54</v>
      </c>
      <c r="J566" s="389" t="s">
        <v>44</v>
      </c>
      <c r="K566" s="387" t="s">
        <v>54</v>
      </c>
      <c r="L566" s="390" t="s">
        <v>54</v>
      </c>
      <c r="M566" s="383"/>
      <c r="N566" s="391" t="s">
        <v>54</v>
      </c>
      <c r="O566" s="392"/>
      <c r="P566" s="383"/>
      <c r="Q566" s="383"/>
      <c r="R566" s="393"/>
      <c r="S566" s="417">
        <f>IF(Table_1[[#This Row],[Kesto (min) /tapaaminen]]&lt;1,0,(Table_1[[#This Row],[Sisältöjen määrä 
]]*Table_1[[#This Row],[Kesto (min) /tapaaminen]]*Table_1[[#This Row],[Tapaamis-kerrat /osallistuja]]))</f>
        <v>0</v>
      </c>
      <c r="T566" s="394" t="str">
        <f>IF(Table_1[[#This Row],[SISÄLLÖN NIMI]]="","",IF(Table_1[[#This Row],[Toteutuminen]]="Ei osallistujia",0,IF(Table_1[[#This Row],[Toteutuminen]]="Peruttu",0,1)))</f>
        <v/>
      </c>
      <c r="U566" s="395"/>
      <c r="V566" s="385"/>
      <c r="W566" s="413">
        <f>Table_1[[#This Row],[Kävijämäärä a) lapset]]+Table_1[[#This Row],[Kävijämäärä b) aikuiset]]</f>
        <v>0</v>
      </c>
      <c r="X566" s="413">
        <f>IF(Table_1[[#This Row],[Kokonaiskävijämäärä]]&lt;1,0,Table_1[[#This Row],[Kävijämäärä a) lapset]]*Table_1[[#This Row],[Tapaamis-kerrat /osallistuja]])</f>
        <v>0</v>
      </c>
      <c r="Y566" s="413">
        <f>IF(Table_1[[#This Row],[Kokonaiskävijämäärä]]&lt;1,0,Table_1[[#This Row],[Kävijämäärä b) aikuiset]]*Table_1[[#This Row],[Tapaamis-kerrat /osallistuja]])</f>
        <v>0</v>
      </c>
      <c r="Z566" s="413">
        <f>IF(Table_1[[#This Row],[Kokonaiskävijämäärä]]&lt;1,0,Table_1[[#This Row],[Kokonaiskävijämäärä]]*Table_1[[#This Row],[Tapaamis-kerrat /osallistuja]])</f>
        <v>0</v>
      </c>
      <c r="AA566" s="390" t="s">
        <v>54</v>
      </c>
      <c r="AB566" s="396"/>
      <c r="AC566" s="397"/>
      <c r="AD566" s="398" t="s">
        <v>54</v>
      </c>
      <c r="AE566" s="399" t="s">
        <v>54</v>
      </c>
      <c r="AF566" s="400" t="s">
        <v>54</v>
      </c>
      <c r="AG566" s="400" t="s">
        <v>54</v>
      </c>
      <c r="AH566" s="401" t="s">
        <v>53</v>
      </c>
      <c r="AI566" s="402" t="s">
        <v>54</v>
      </c>
      <c r="AJ566" s="402" t="s">
        <v>54</v>
      </c>
      <c r="AK566" s="402" t="s">
        <v>54</v>
      </c>
      <c r="AL566" s="403" t="s">
        <v>54</v>
      </c>
      <c r="AM566" s="404" t="s">
        <v>54</v>
      </c>
    </row>
    <row r="567" spans="1:39" ht="15.75" customHeight="1" x14ac:dyDescent="0.3">
      <c r="A567" s="382"/>
      <c r="B567" s="383"/>
      <c r="C567" s="384" t="s">
        <v>40</v>
      </c>
      <c r="D567" s="385" t="str">
        <f>IF(Table_1[[#This Row],[SISÄLLÖN NIMI]]="","",1)</f>
        <v/>
      </c>
      <c r="E567" s="386"/>
      <c r="F567" s="386"/>
      <c r="G567" s="384" t="s">
        <v>54</v>
      </c>
      <c r="H567" s="387" t="s">
        <v>54</v>
      </c>
      <c r="I567" s="388" t="s">
        <v>54</v>
      </c>
      <c r="J567" s="389" t="s">
        <v>44</v>
      </c>
      <c r="K567" s="387" t="s">
        <v>54</v>
      </c>
      <c r="L567" s="390" t="s">
        <v>54</v>
      </c>
      <c r="M567" s="383"/>
      <c r="N567" s="391" t="s">
        <v>54</v>
      </c>
      <c r="O567" s="392"/>
      <c r="P567" s="383"/>
      <c r="Q567" s="383"/>
      <c r="R567" s="393"/>
      <c r="S567" s="417">
        <f>IF(Table_1[[#This Row],[Kesto (min) /tapaaminen]]&lt;1,0,(Table_1[[#This Row],[Sisältöjen määrä 
]]*Table_1[[#This Row],[Kesto (min) /tapaaminen]]*Table_1[[#This Row],[Tapaamis-kerrat /osallistuja]]))</f>
        <v>0</v>
      </c>
      <c r="T567" s="394" t="str">
        <f>IF(Table_1[[#This Row],[SISÄLLÖN NIMI]]="","",IF(Table_1[[#This Row],[Toteutuminen]]="Ei osallistujia",0,IF(Table_1[[#This Row],[Toteutuminen]]="Peruttu",0,1)))</f>
        <v/>
      </c>
      <c r="U567" s="395"/>
      <c r="V567" s="385"/>
      <c r="W567" s="413">
        <f>Table_1[[#This Row],[Kävijämäärä a) lapset]]+Table_1[[#This Row],[Kävijämäärä b) aikuiset]]</f>
        <v>0</v>
      </c>
      <c r="X567" s="413">
        <f>IF(Table_1[[#This Row],[Kokonaiskävijämäärä]]&lt;1,0,Table_1[[#This Row],[Kävijämäärä a) lapset]]*Table_1[[#This Row],[Tapaamis-kerrat /osallistuja]])</f>
        <v>0</v>
      </c>
      <c r="Y567" s="413">
        <f>IF(Table_1[[#This Row],[Kokonaiskävijämäärä]]&lt;1,0,Table_1[[#This Row],[Kävijämäärä b) aikuiset]]*Table_1[[#This Row],[Tapaamis-kerrat /osallistuja]])</f>
        <v>0</v>
      </c>
      <c r="Z567" s="413">
        <f>IF(Table_1[[#This Row],[Kokonaiskävijämäärä]]&lt;1,0,Table_1[[#This Row],[Kokonaiskävijämäärä]]*Table_1[[#This Row],[Tapaamis-kerrat /osallistuja]])</f>
        <v>0</v>
      </c>
      <c r="AA567" s="390" t="s">
        <v>54</v>
      </c>
      <c r="AB567" s="396"/>
      <c r="AC567" s="397"/>
      <c r="AD567" s="398" t="s">
        <v>54</v>
      </c>
      <c r="AE567" s="399" t="s">
        <v>54</v>
      </c>
      <c r="AF567" s="400" t="s">
        <v>54</v>
      </c>
      <c r="AG567" s="400" t="s">
        <v>54</v>
      </c>
      <c r="AH567" s="401" t="s">
        <v>53</v>
      </c>
      <c r="AI567" s="402" t="s">
        <v>54</v>
      </c>
      <c r="AJ567" s="402" t="s">
        <v>54</v>
      </c>
      <c r="AK567" s="402" t="s">
        <v>54</v>
      </c>
      <c r="AL567" s="403" t="s">
        <v>54</v>
      </c>
      <c r="AM567" s="404" t="s">
        <v>54</v>
      </c>
    </row>
    <row r="568" spans="1:39" ht="15.75" customHeight="1" x14ac:dyDescent="0.3">
      <c r="A568" s="382"/>
      <c r="B568" s="383"/>
      <c r="C568" s="384" t="s">
        <v>40</v>
      </c>
      <c r="D568" s="385" t="str">
        <f>IF(Table_1[[#This Row],[SISÄLLÖN NIMI]]="","",1)</f>
        <v/>
      </c>
      <c r="E568" s="386"/>
      <c r="F568" s="386"/>
      <c r="G568" s="384" t="s">
        <v>54</v>
      </c>
      <c r="H568" s="387" t="s">
        <v>54</v>
      </c>
      <c r="I568" s="388" t="s">
        <v>54</v>
      </c>
      <c r="J568" s="389" t="s">
        <v>44</v>
      </c>
      <c r="K568" s="387" t="s">
        <v>54</v>
      </c>
      <c r="L568" s="390" t="s">
        <v>54</v>
      </c>
      <c r="M568" s="383"/>
      <c r="N568" s="391" t="s">
        <v>54</v>
      </c>
      <c r="O568" s="392"/>
      <c r="P568" s="383"/>
      <c r="Q568" s="383"/>
      <c r="R568" s="393"/>
      <c r="S568" s="417">
        <f>IF(Table_1[[#This Row],[Kesto (min) /tapaaminen]]&lt;1,0,(Table_1[[#This Row],[Sisältöjen määrä 
]]*Table_1[[#This Row],[Kesto (min) /tapaaminen]]*Table_1[[#This Row],[Tapaamis-kerrat /osallistuja]]))</f>
        <v>0</v>
      </c>
      <c r="T568" s="394" t="str">
        <f>IF(Table_1[[#This Row],[SISÄLLÖN NIMI]]="","",IF(Table_1[[#This Row],[Toteutuminen]]="Ei osallistujia",0,IF(Table_1[[#This Row],[Toteutuminen]]="Peruttu",0,1)))</f>
        <v/>
      </c>
      <c r="U568" s="395"/>
      <c r="V568" s="385"/>
      <c r="W568" s="413">
        <f>Table_1[[#This Row],[Kävijämäärä a) lapset]]+Table_1[[#This Row],[Kävijämäärä b) aikuiset]]</f>
        <v>0</v>
      </c>
      <c r="X568" s="413">
        <f>IF(Table_1[[#This Row],[Kokonaiskävijämäärä]]&lt;1,0,Table_1[[#This Row],[Kävijämäärä a) lapset]]*Table_1[[#This Row],[Tapaamis-kerrat /osallistuja]])</f>
        <v>0</v>
      </c>
      <c r="Y568" s="413">
        <f>IF(Table_1[[#This Row],[Kokonaiskävijämäärä]]&lt;1,0,Table_1[[#This Row],[Kävijämäärä b) aikuiset]]*Table_1[[#This Row],[Tapaamis-kerrat /osallistuja]])</f>
        <v>0</v>
      </c>
      <c r="Z568" s="413">
        <f>IF(Table_1[[#This Row],[Kokonaiskävijämäärä]]&lt;1,0,Table_1[[#This Row],[Kokonaiskävijämäärä]]*Table_1[[#This Row],[Tapaamis-kerrat /osallistuja]])</f>
        <v>0</v>
      </c>
      <c r="AA568" s="390" t="s">
        <v>54</v>
      </c>
      <c r="AB568" s="396"/>
      <c r="AC568" s="397"/>
      <c r="AD568" s="398" t="s">
        <v>54</v>
      </c>
      <c r="AE568" s="399" t="s">
        <v>54</v>
      </c>
      <c r="AF568" s="400" t="s">
        <v>54</v>
      </c>
      <c r="AG568" s="400" t="s">
        <v>54</v>
      </c>
      <c r="AH568" s="401" t="s">
        <v>53</v>
      </c>
      <c r="AI568" s="402" t="s">
        <v>54</v>
      </c>
      <c r="AJ568" s="402" t="s">
        <v>54</v>
      </c>
      <c r="AK568" s="402" t="s">
        <v>54</v>
      </c>
      <c r="AL568" s="403" t="s">
        <v>54</v>
      </c>
      <c r="AM568" s="404" t="s">
        <v>54</v>
      </c>
    </row>
    <row r="569" spans="1:39" ht="15.75" customHeight="1" x14ac:dyDescent="0.3">
      <c r="A569" s="382"/>
      <c r="B569" s="383"/>
      <c r="C569" s="384" t="s">
        <v>40</v>
      </c>
      <c r="D569" s="385" t="str">
        <f>IF(Table_1[[#This Row],[SISÄLLÖN NIMI]]="","",1)</f>
        <v/>
      </c>
      <c r="E569" s="386"/>
      <c r="F569" s="386"/>
      <c r="G569" s="384" t="s">
        <v>54</v>
      </c>
      <c r="H569" s="387" t="s">
        <v>54</v>
      </c>
      <c r="I569" s="388" t="s">
        <v>54</v>
      </c>
      <c r="J569" s="389" t="s">
        <v>44</v>
      </c>
      <c r="K569" s="387" t="s">
        <v>54</v>
      </c>
      <c r="L569" s="390" t="s">
        <v>54</v>
      </c>
      <c r="M569" s="383"/>
      <c r="N569" s="391" t="s">
        <v>54</v>
      </c>
      <c r="O569" s="392"/>
      <c r="P569" s="383"/>
      <c r="Q569" s="383"/>
      <c r="R569" s="393"/>
      <c r="S569" s="417">
        <f>IF(Table_1[[#This Row],[Kesto (min) /tapaaminen]]&lt;1,0,(Table_1[[#This Row],[Sisältöjen määrä 
]]*Table_1[[#This Row],[Kesto (min) /tapaaminen]]*Table_1[[#This Row],[Tapaamis-kerrat /osallistuja]]))</f>
        <v>0</v>
      </c>
      <c r="T569" s="394" t="str">
        <f>IF(Table_1[[#This Row],[SISÄLLÖN NIMI]]="","",IF(Table_1[[#This Row],[Toteutuminen]]="Ei osallistujia",0,IF(Table_1[[#This Row],[Toteutuminen]]="Peruttu",0,1)))</f>
        <v/>
      </c>
      <c r="U569" s="395"/>
      <c r="V569" s="385"/>
      <c r="W569" s="413">
        <f>Table_1[[#This Row],[Kävijämäärä a) lapset]]+Table_1[[#This Row],[Kävijämäärä b) aikuiset]]</f>
        <v>0</v>
      </c>
      <c r="X569" s="413">
        <f>IF(Table_1[[#This Row],[Kokonaiskävijämäärä]]&lt;1,0,Table_1[[#This Row],[Kävijämäärä a) lapset]]*Table_1[[#This Row],[Tapaamis-kerrat /osallistuja]])</f>
        <v>0</v>
      </c>
      <c r="Y569" s="413">
        <f>IF(Table_1[[#This Row],[Kokonaiskävijämäärä]]&lt;1,0,Table_1[[#This Row],[Kävijämäärä b) aikuiset]]*Table_1[[#This Row],[Tapaamis-kerrat /osallistuja]])</f>
        <v>0</v>
      </c>
      <c r="Z569" s="413">
        <f>IF(Table_1[[#This Row],[Kokonaiskävijämäärä]]&lt;1,0,Table_1[[#This Row],[Kokonaiskävijämäärä]]*Table_1[[#This Row],[Tapaamis-kerrat /osallistuja]])</f>
        <v>0</v>
      </c>
      <c r="AA569" s="390" t="s">
        <v>54</v>
      </c>
      <c r="AB569" s="396"/>
      <c r="AC569" s="397"/>
      <c r="AD569" s="398" t="s">
        <v>54</v>
      </c>
      <c r="AE569" s="399" t="s">
        <v>54</v>
      </c>
      <c r="AF569" s="400" t="s">
        <v>54</v>
      </c>
      <c r="AG569" s="400" t="s">
        <v>54</v>
      </c>
      <c r="AH569" s="401" t="s">
        <v>53</v>
      </c>
      <c r="AI569" s="402" t="s">
        <v>54</v>
      </c>
      <c r="AJ569" s="402" t="s">
        <v>54</v>
      </c>
      <c r="AK569" s="402" t="s">
        <v>54</v>
      </c>
      <c r="AL569" s="403" t="s">
        <v>54</v>
      </c>
      <c r="AM569" s="404" t="s">
        <v>54</v>
      </c>
    </row>
    <row r="570" spans="1:39" ht="15.75" customHeight="1" x14ac:dyDescent="0.3">
      <c r="A570" s="382"/>
      <c r="B570" s="383"/>
      <c r="C570" s="384" t="s">
        <v>40</v>
      </c>
      <c r="D570" s="385" t="str">
        <f>IF(Table_1[[#This Row],[SISÄLLÖN NIMI]]="","",1)</f>
        <v/>
      </c>
      <c r="E570" s="386"/>
      <c r="F570" s="386"/>
      <c r="G570" s="384" t="s">
        <v>54</v>
      </c>
      <c r="H570" s="387" t="s">
        <v>54</v>
      </c>
      <c r="I570" s="388" t="s">
        <v>54</v>
      </c>
      <c r="J570" s="389" t="s">
        <v>44</v>
      </c>
      <c r="K570" s="387" t="s">
        <v>54</v>
      </c>
      <c r="L570" s="390" t="s">
        <v>54</v>
      </c>
      <c r="M570" s="383"/>
      <c r="N570" s="391" t="s">
        <v>54</v>
      </c>
      <c r="O570" s="392"/>
      <c r="P570" s="383"/>
      <c r="Q570" s="383"/>
      <c r="R570" s="393"/>
      <c r="S570" s="417">
        <f>IF(Table_1[[#This Row],[Kesto (min) /tapaaminen]]&lt;1,0,(Table_1[[#This Row],[Sisältöjen määrä 
]]*Table_1[[#This Row],[Kesto (min) /tapaaminen]]*Table_1[[#This Row],[Tapaamis-kerrat /osallistuja]]))</f>
        <v>0</v>
      </c>
      <c r="T570" s="394" t="str">
        <f>IF(Table_1[[#This Row],[SISÄLLÖN NIMI]]="","",IF(Table_1[[#This Row],[Toteutuminen]]="Ei osallistujia",0,IF(Table_1[[#This Row],[Toteutuminen]]="Peruttu",0,1)))</f>
        <v/>
      </c>
      <c r="U570" s="395"/>
      <c r="V570" s="385"/>
      <c r="W570" s="413">
        <f>Table_1[[#This Row],[Kävijämäärä a) lapset]]+Table_1[[#This Row],[Kävijämäärä b) aikuiset]]</f>
        <v>0</v>
      </c>
      <c r="X570" s="413">
        <f>IF(Table_1[[#This Row],[Kokonaiskävijämäärä]]&lt;1,0,Table_1[[#This Row],[Kävijämäärä a) lapset]]*Table_1[[#This Row],[Tapaamis-kerrat /osallistuja]])</f>
        <v>0</v>
      </c>
      <c r="Y570" s="413">
        <f>IF(Table_1[[#This Row],[Kokonaiskävijämäärä]]&lt;1,0,Table_1[[#This Row],[Kävijämäärä b) aikuiset]]*Table_1[[#This Row],[Tapaamis-kerrat /osallistuja]])</f>
        <v>0</v>
      </c>
      <c r="Z570" s="413">
        <f>IF(Table_1[[#This Row],[Kokonaiskävijämäärä]]&lt;1,0,Table_1[[#This Row],[Kokonaiskävijämäärä]]*Table_1[[#This Row],[Tapaamis-kerrat /osallistuja]])</f>
        <v>0</v>
      </c>
      <c r="AA570" s="390" t="s">
        <v>54</v>
      </c>
      <c r="AB570" s="396"/>
      <c r="AC570" s="397"/>
      <c r="AD570" s="398" t="s">
        <v>54</v>
      </c>
      <c r="AE570" s="399" t="s">
        <v>54</v>
      </c>
      <c r="AF570" s="400" t="s">
        <v>54</v>
      </c>
      <c r="AG570" s="400" t="s">
        <v>54</v>
      </c>
      <c r="AH570" s="401" t="s">
        <v>53</v>
      </c>
      <c r="AI570" s="402" t="s">
        <v>54</v>
      </c>
      <c r="AJ570" s="402" t="s">
        <v>54</v>
      </c>
      <c r="AK570" s="402" t="s">
        <v>54</v>
      </c>
      <c r="AL570" s="403" t="s">
        <v>54</v>
      </c>
      <c r="AM570" s="404" t="s">
        <v>54</v>
      </c>
    </row>
    <row r="571" spans="1:39" ht="15.75" customHeight="1" x14ac:dyDescent="0.3">
      <c r="A571" s="382"/>
      <c r="B571" s="383"/>
      <c r="C571" s="384" t="s">
        <v>40</v>
      </c>
      <c r="D571" s="385" t="str">
        <f>IF(Table_1[[#This Row],[SISÄLLÖN NIMI]]="","",1)</f>
        <v/>
      </c>
      <c r="E571" s="386"/>
      <c r="F571" s="386"/>
      <c r="G571" s="384" t="s">
        <v>54</v>
      </c>
      <c r="H571" s="387" t="s">
        <v>54</v>
      </c>
      <c r="I571" s="388" t="s">
        <v>54</v>
      </c>
      <c r="J571" s="389" t="s">
        <v>44</v>
      </c>
      <c r="K571" s="387" t="s">
        <v>54</v>
      </c>
      <c r="L571" s="390" t="s">
        <v>54</v>
      </c>
      <c r="M571" s="383"/>
      <c r="N571" s="391" t="s">
        <v>54</v>
      </c>
      <c r="O571" s="392"/>
      <c r="P571" s="383"/>
      <c r="Q571" s="383"/>
      <c r="R571" s="393"/>
      <c r="S571" s="417">
        <f>IF(Table_1[[#This Row],[Kesto (min) /tapaaminen]]&lt;1,0,(Table_1[[#This Row],[Sisältöjen määrä 
]]*Table_1[[#This Row],[Kesto (min) /tapaaminen]]*Table_1[[#This Row],[Tapaamis-kerrat /osallistuja]]))</f>
        <v>0</v>
      </c>
      <c r="T571" s="394" t="str">
        <f>IF(Table_1[[#This Row],[SISÄLLÖN NIMI]]="","",IF(Table_1[[#This Row],[Toteutuminen]]="Ei osallistujia",0,IF(Table_1[[#This Row],[Toteutuminen]]="Peruttu",0,1)))</f>
        <v/>
      </c>
      <c r="U571" s="395"/>
      <c r="V571" s="385"/>
      <c r="W571" s="413">
        <f>Table_1[[#This Row],[Kävijämäärä a) lapset]]+Table_1[[#This Row],[Kävijämäärä b) aikuiset]]</f>
        <v>0</v>
      </c>
      <c r="X571" s="413">
        <f>IF(Table_1[[#This Row],[Kokonaiskävijämäärä]]&lt;1,0,Table_1[[#This Row],[Kävijämäärä a) lapset]]*Table_1[[#This Row],[Tapaamis-kerrat /osallistuja]])</f>
        <v>0</v>
      </c>
      <c r="Y571" s="413">
        <f>IF(Table_1[[#This Row],[Kokonaiskävijämäärä]]&lt;1,0,Table_1[[#This Row],[Kävijämäärä b) aikuiset]]*Table_1[[#This Row],[Tapaamis-kerrat /osallistuja]])</f>
        <v>0</v>
      </c>
      <c r="Z571" s="413">
        <f>IF(Table_1[[#This Row],[Kokonaiskävijämäärä]]&lt;1,0,Table_1[[#This Row],[Kokonaiskävijämäärä]]*Table_1[[#This Row],[Tapaamis-kerrat /osallistuja]])</f>
        <v>0</v>
      </c>
      <c r="AA571" s="390" t="s">
        <v>54</v>
      </c>
      <c r="AB571" s="396"/>
      <c r="AC571" s="397"/>
      <c r="AD571" s="398" t="s">
        <v>54</v>
      </c>
      <c r="AE571" s="399" t="s">
        <v>54</v>
      </c>
      <c r="AF571" s="400" t="s">
        <v>54</v>
      </c>
      <c r="AG571" s="400" t="s">
        <v>54</v>
      </c>
      <c r="AH571" s="401" t="s">
        <v>53</v>
      </c>
      <c r="AI571" s="402" t="s">
        <v>54</v>
      </c>
      <c r="AJ571" s="402" t="s">
        <v>54</v>
      </c>
      <c r="AK571" s="402" t="s">
        <v>54</v>
      </c>
      <c r="AL571" s="403" t="s">
        <v>54</v>
      </c>
      <c r="AM571" s="404" t="s">
        <v>54</v>
      </c>
    </row>
    <row r="572" spans="1:39" ht="15.75" customHeight="1" x14ac:dyDescent="0.3">
      <c r="A572" s="382"/>
      <c r="B572" s="383"/>
      <c r="C572" s="384" t="s">
        <v>40</v>
      </c>
      <c r="D572" s="385" t="str">
        <f>IF(Table_1[[#This Row],[SISÄLLÖN NIMI]]="","",1)</f>
        <v/>
      </c>
      <c r="E572" s="386"/>
      <c r="F572" s="386"/>
      <c r="G572" s="384" t="s">
        <v>54</v>
      </c>
      <c r="H572" s="387" t="s">
        <v>54</v>
      </c>
      <c r="I572" s="388" t="s">
        <v>54</v>
      </c>
      <c r="J572" s="389" t="s">
        <v>44</v>
      </c>
      <c r="K572" s="387" t="s">
        <v>54</v>
      </c>
      <c r="L572" s="390" t="s">
        <v>54</v>
      </c>
      <c r="M572" s="383"/>
      <c r="N572" s="391" t="s">
        <v>54</v>
      </c>
      <c r="O572" s="392"/>
      <c r="P572" s="383"/>
      <c r="Q572" s="383"/>
      <c r="R572" s="393"/>
      <c r="S572" s="417">
        <f>IF(Table_1[[#This Row],[Kesto (min) /tapaaminen]]&lt;1,0,(Table_1[[#This Row],[Sisältöjen määrä 
]]*Table_1[[#This Row],[Kesto (min) /tapaaminen]]*Table_1[[#This Row],[Tapaamis-kerrat /osallistuja]]))</f>
        <v>0</v>
      </c>
      <c r="T572" s="394" t="str">
        <f>IF(Table_1[[#This Row],[SISÄLLÖN NIMI]]="","",IF(Table_1[[#This Row],[Toteutuminen]]="Ei osallistujia",0,IF(Table_1[[#This Row],[Toteutuminen]]="Peruttu",0,1)))</f>
        <v/>
      </c>
      <c r="U572" s="395"/>
      <c r="V572" s="385"/>
      <c r="W572" s="413">
        <f>Table_1[[#This Row],[Kävijämäärä a) lapset]]+Table_1[[#This Row],[Kävijämäärä b) aikuiset]]</f>
        <v>0</v>
      </c>
      <c r="X572" s="413">
        <f>IF(Table_1[[#This Row],[Kokonaiskävijämäärä]]&lt;1,0,Table_1[[#This Row],[Kävijämäärä a) lapset]]*Table_1[[#This Row],[Tapaamis-kerrat /osallistuja]])</f>
        <v>0</v>
      </c>
      <c r="Y572" s="413">
        <f>IF(Table_1[[#This Row],[Kokonaiskävijämäärä]]&lt;1,0,Table_1[[#This Row],[Kävijämäärä b) aikuiset]]*Table_1[[#This Row],[Tapaamis-kerrat /osallistuja]])</f>
        <v>0</v>
      </c>
      <c r="Z572" s="413">
        <f>IF(Table_1[[#This Row],[Kokonaiskävijämäärä]]&lt;1,0,Table_1[[#This Row],[Kokonaiskävijämäärä]]*Table_1[[#This Row],[Tapaamis-kerrat /osallistuja]])</f>
        <v>0</v>
      </c>
      <c r="AA572" s="390" t="s">
        <v>54</v>
      </c>
      <c r="AB572" s="396"/>
      <c r="AC572" s="397"/>
      <c r="AD572" s="398" t="s">
        <v>54</v>
      </c>
      <c r="AE572" s="399" t="s">
        <v>54</v>
      </c>
      <c r="AF572" s="400" t="s">
        <v>54</v>
      </c>
      <c r="AG572" s="400" t="s">
        <v>54</v>
      </c>
      <c r="AH572" s="401" t="s">
        <v>53</v>
      </c>
      <c r="AI572" s="402" t="s">
        <v>54</v>
      </c>
      <c r="AJ572" s="402" t="s">
        <v>54</v>
      </c>
      <c r="AK572" s="402" t="s">
        <v>54</v>
      </c>
      <c r="AL572" s="403" t="s">
        <v>54</v>
      </c>
      <c r="AM572" s="404" t="s">
        <v>54</v>
      </c>
    </row>
    <row r="573" spans="1:39" ht="15.75" customHeight="1" x14ac:dyDescent="0.3">
      <c r="A573" s="382"/>
      <c r="B573" s="383"/>
      <c r="C573" s="384" t="s">
        <v>40</v>
      </c>
      <c r="D573" s="385" t="str">
        <f>IF(Table_1[[#This Row],[SISÄLLÖN NIMI]]="","",1)</f>
        <v/>
      </c>
      <c r="E573" s="386"/>
      <c r="F573" s="386"/>
      <c r="G573" s="384" t="s">
        <v>54</v>
      </c>
      <c r="H573" s="387" t="s">
        <v>54</v>
      </c>
      <c r="I573" s="388" t="s">
        <v>54</v>
      </c>
      <c r="J573" s="389" t="s">
        <v>44</v>
      </c>
      <c r="K573" s="387" t="s">
        <v>54</v>
      </c>
      <c r="L573" s="390" t="s">
        <v>54</v>
      </c>
      <c r="M573" s="383"/>
      <c r="N573" s="391" t="s">
        <v>54</v>
      </c>
      <c r="O573" s="392"/>
      <c r="P573" s="383"/>
      <c r="Q573" s="383"/>
      <c r="R573" s="393"/>
      <c r="S573" s="417">
        <f>IF(Table_1[[#This Row],[Kesto (min) /tapaaminen]]&lt;1,0,(Table_1[[#This Row],[Sisältöjen määrä 
]]*Table_1[[#This Row],[Kesto (min) /tapaaminen]]*Table_1[[#This Row],[Tapaamis-kerrat /osallistuja]]))</f>
        <v>0</v>
      </c>
      <c r="T573" s="394" t="str">
        <f>IF(Table_1[[#This Row],[SISÄLLÖN NIMI]]="","",IF(Table_1[[#This Row],[Toteutuminen]]="Ei osallistujia",0,IF(Table_1[[#This Row],[Toteutuminen]]="Peruttu",0,1)))</f>
        <v/>
      </c>
      <c r="U573" s="395"/>
      <c r="V573" s="385"/>
      <c r="W573" s="413">
        <f>Table_1[[#This Row],[Kävijämäärä a) lapset]]+Table_1[[#This Row],[Kävijämäärä b) aikuiset]]</f>
        <v>0</v>
      </c>
      <c r="X573" s="413">
        <f>IF(Table_1[[#This Row],[Kokonaiskävijämäärä]]&lt;1,0,Table_1[[#This Row],[Kävijämäärä a) lapset]]*Table_1[[#This Row],[Tapaamis-kerrat /osallistuja]])</f>
        <v>0</v>
      </c>
      <c r="Y573" s="413">
        <f>IF(Table_1[[#This Row],[Kokonaiskävijämäärä]]&lt;1,0,Table_1[[#This Row],[Kävijämäärä b) aikuiset]]*Table_1[[#This Row],[Tapaamis-kerrat /osallistuja]])</f>
        <v>0</v>
      </c>
      <c r="Z573" s="413">
        <f>IF(Table_1[[#This Row],[Kokonaiskävijämäärä]]&lt;1,0,Table_1[[#This Row],[Kokonaiskävijämäärä]]*Table_1[[#This Row],[Tapaamis-kerrat /osallistuja]])</f>
        <v>0</v>
      </c>
      <c r="AA573" s="390" t="s">
        <v>54</v>
      </c>
      <c r="AB573" s="396"/>
      <c r="AC573" s="397"/>
      <c r="AD573" s="398" t="s">
        <v>54</v>
      </c>
      <c r="AE573" s="399" t="s">
        <v>54</v>
      </c>
      <c r="AF573" s="400" t="s">
        <v>54</v>
      </c>
      <c r="AG573" s="400" t="s">
        <v>54</v>
      </c>
      <c r="AH573" s="401" t="s">
        <v>53</v>
      </c>
      <c r="AI573" s="402" t="s">
        <v>54</v>
      </c>
      <c r="AJ573" s="402" t="s">
        <v>54</v>
      </c>
      <c r="AK573" s="402" t="s">
        <v>54</v>
      </c>
      <c r="AL573" s="403" t="s">
        <v>54</v>
      </c>
      <c r="AM573" s="404" t="s">
        <v>54</v>
      </c>
    </row>
    <row r="574" spans="1:39" ht="15.75" customHeight="1" x14ac:dyDescent="0.3">
      <c r="A574" s="382"/>
      <c r="B574" s="383"/>
      <c r="C574" s="384" t="s">
        <v>40</v>
      </c>
      <c r="D574" s="385" t="str">
        <f>IF(Table_1[[#This Row],[SISÄLLÖN NIMI]]="","",1)</f>
        <v/>
      </c>
      <c r="E574" s="386"/>
      <c r="F574" s="386"/>
      <c r="G574" s="384" t="s">
        <v>54</v>
      </c>
      <c r="H574" s="387" t="s">
        <v>54</v>
      </c>
      <c r="I574" s="388" t="s">
        <v>54</v>
      </c>
      <c r="J574" s="389" t="s">
        <v>44</v>
      </c>
      <c r="K574" s="387" t="s">
        <v>54</v>
      </c>
      <c r="L574" s="390" t="s">
        <v>54</v>
      </c>
      <c r="M574" s="383"/>
      <c r="N574" s="391" t="s">
        <v>54</v>
      </c>
      <c r="O574" s="392"/>
      <c r="P574" s="383"/>
      <c r="Q574" s="383"/>
      <c r="R574" s="393"/>
      <c r="S574" s="417">
        <f>IF(Table_1[[#This Row],[Kesto (min) /tapaaminen]]&lt;1,0,(Table_1[[#This Row],[Sisältöjen määrä 
]]*Table_1[[#This Row],[Kesto (min) /tapaaminen]]*Table_1[[#This Row],[Tapaamis-kerrat /osallistuja]]))</f>
        <v>0</v>
      </c>
      <c r="T574" s="394" t="str">
        <f>IF(Table_1[[#This Row],[SISÄLLÖN NIMI]]="","",IF(Table_1[[#This Row],[Toteutuminen]]="Ei osallistujia",0,IF(Table_1[[#This Row],[Toteutuminen]]="Peruttu",0,1)))</f>
        <v/>
      </c>
      <c r="U574" s="395"/>
      <c r="V574" s="385"/>
      <c r="W574" s="413">
        <f>Table_1[[#This Row],[Kävijämäärä a) lapset]]+Table_1[[#This Row],[Kävijämäärä b) aikuiset]]</f>
        <v>0</v>
      </c>
      <c r="X574" s="413">
        <f>IF(Table_1[[#This Row],[Kokonaiskävijämäärä]]&lt;1,0,Table_1[[#This Row],[Kävijämäärä a) lapset]]*Table_1[[#This Row],[Tapaamis-kerrat /osallistuja]])</f>
        <v>0</v>
      </c>
      <c r="Y574" s="413">
        <f>IF(Table_1[[#This Row],[Kokonaiskävijämäärä]]&lt;1,0,Table_1[[#This Row],[Kävijämäärä b) aikuiset]]*Table_1[[#This Row],[Tapaamis-kerrat /osallistuja]])</f>
        <v>0</v>
      </c>
      <c r="Z574" s="413">
        <f>IF(Table_1[[#This Row],[Kokonaiskävijämäärä]]&lt;1,0,Table_1[[#This Row],[Kokonaiskävijämäärä]]*Table_1[[#This Row],[Tapaamis-kerrat /osallistuja]])</f>
        <v>0</v>
      </c>
      <c r="AA574" s="390" t="s">
        <v>54</v>
      </c>
      <c r="AB574" s="396"/>
      <c r="AC574" s="397"/>
      <c r="AD574" s="398" t="s">
        <v>54</v>
      </c>
      <c r="AE574" s="399" t="s">
        <v>54</v>
      </c>
      <c r="AF574" s="400" t="s">
        <v>54</v>
      </c>
      <c r="AG574" s="400" t="s">
        <v>54</v>
      </c>
      <c r="AH574" s="401" t="s">
        <v>53</v>
      </c>
      <c r="AI574" s="402" t="s">
        <v>54</v>
      </c>
      <c r="AJ574" s="402" t="s">
        <v>54</v>
      </c>
      <c r="AK574" s="402" t="s">
        <v>54</v>
      </c>
      <c r="AL574" s="403" t="s">
        <v>54</v>
      </c>
      <c r="AM574" s="404" t="s">
        <v>54</v>
      </c>
    </row>
    <row r="575" spans="1:39" ht="15.75" customHeight="1" x14ac:dyDescent="0.3">
      <c r="A575" s="382"/>
      <c r="B575" s="383"/>
      <c r="C575" s="384" t="s">
        <v>40</v>
      </c>
      <c r="D575" s="385" t="str">
        <f>IF(Table_1[[#This Row],[SISÄLLÖN NIMI]]="","",1)</f>
        <v/>
      </c>
      <c r="E575" s="386"/>
      <c r="F575" s="386"/>
      <c r="G575" s="384" t="s">
        <v>54</v>
      </c>
      <c r="H575" s="387" t="s">
        <v>54</v>
      </c>
      <c r="I575" s="388" t="s">
        <v>54</v>
      </c>
      <c r="J575" s="389" t="s">
        <v>44</v>
      </c>
      <c r="K575" s="387" t="s">
        <v>54</v>
      </c>
      <c r="L575" s="390" t="s">
        <v>54</v>
      </c>
      <c r="M575" s="383"/>
      <c r="N575" s="391" t="s">
        <v>54</v>
      </c>
      <c r="O575" s="392"/>
      <c r="P575" s="383"/>
      <c r="Q575" s="383"/>
      <c r="R575" s="393"/>
      <c r="S575" s="417">
        <f>IF(Table_1[[#This Row],[Kesto (min) /tapaaminen]]&lt;1,0,(Table_1[[#This Row],[Sisältöjen määrä 
]]*Table_1[[#This Row],[Kesto (min) /tapaaminen]]*Table_1[[#This Row],[Tapaamis-kerrat /osallistuja]]))</f>
        <v>0</v>
      </c>
      <c r="T575" s="394" t="str">
        <f>IF(Table_1[[#This Row],[SISÄLLÖN NIMI]]="","",IF(Table_1[[#This Row],[Toteutuminen]]="Ei osallistujia",0,IF(Table_1[[#This Row],[Toteutuminen]]="Peruttu",0,1)))</f>
        <v/>
      </c>
      <c r="U575" s="395"/>
      <c r="V575" s="385"/>
      <c r="W575" s="413">
        <f>Table_1[[#This Row],[Kävijämäärä a) lapset]]+Table_1[[#This Row],[Kävijämäärä b) aikuiset]]</f>
        <v>0</v>
      </c>
      <c r="X575" s="413">
        <f>IF(Table_1[[#This Row],[Kokonaiskävijämäärä]]&lt;1,0,Table_1[[#This Row],[Kävijämäärä a) lapset]]*Table_1[[#This Row],[Tapaamis-kerrat /osallistuja]])</f>
        <v>0</v>
      </c>
      <c r="Y575" s="413">
        <f>IF(Table_1[[#This Row],[Kokonaiskävijämäärä]]&lt;1,0,Table_1[[#This Row],[Kävijämäärä b) aikuiset]]*Table_1[[#This Row],[Tapaamis-kerrat /osallistuja]])</f>
        <v>0</v>
      </c>
      <c r="Z575" s="413">
        <f>IF(Table_1[[#This Row],[Kokonaiskävijämäärä]]&lt;1,0,Table_1[[#This Row],[Kokonaiskävijämäärä]]*Table_1[[#This Row],[Tapaamis-kerrat /osallistuja]])</f>
        <v>0</v>
      </c>
      <c r="AA575" s="390" t="s">
        <v>54</v>
      </c>
      <c r="AB575" s="396"/>
      <c r="AC575" s="397"/>
      <c r="AD575" s="398" t="s">
        <v>54</v>
      </c>
      <c r="AE575" s="399" t="s">
        <v>54</v>
      </c>
      <c r="AF575" s="400" t="s">
        <v>54</v>
      </c>
      <c r="AG575" s="400" t="s">
        <v>54</v>
      </c>
      <c r="AH575" s="401" t="s">
        <v>53</v>
      </c>
      <c r="AI575" s="402" t="s">
        <v>54</v>
      </c>
      <c r="AJ575" s="402" t="s">
        <v>54</v>
      </c>
      <c r="AK575" s="402" t="s">
        <v>54</v>
      </c>
      <c r="AL575" s="403" t="s">
        <v>54</v>
      </c>
      <c r="AM575" s="404" t="s">
        <v>54</v>
      </c>
    </row>
    <row r="576" spans="1:39" ht="15.75" customHeight="1" x14ac:dyDescent="0.3">
      <c r="A576" s="382"/>
      <c r="B576" s="383"/>
      <c r="C576" s="384" t="s">
        <v>40</v>
      </c>
      <c r="D576" s="385" t="str">
        <f>IF(Table_1[[#This Row],[SISÄLLÖN NIMI]]="","",1)</f>
        <v/>
      </c>
      <c r="E576" s="386"/>
      <c r="F576" s="386"/>
      <c r="G576" s="384" t="s">
        <v>54</v>
      </c>
      <c r="H576" s="387" t="s">
        <v>54</v>
      </c>
      <c r="I576" s="388" t="s">
        <v>54</v>
      </c>
      <c r="J576" s="389" t="s">
        <v>44</v>
      </c>
      <c r="K576" s="387" t="s">
        <v>54</v>
      </c>
      <c r="L576" s="390" t="s">
        <v>54</v>
      </c>
      <c r="M576" s="383"/>
      <c r="N576" s="391" t="s">
        <v>54</v>
      </c>
      <c r="O576" s="392"/>
      <c r="P576" s="383"/>
      <c r="Q576" s="383"/>
      <c r="R576" s="393"/>
      <c r="S576" s="417">
        <f>IF(Table_1[[#This Row],[Kesto (min) /tapaaminen]]&lt;1,0,(Table_1[[#This Row],[Sisältöjen määrä 
]]*Table_1[[#This Row],[Kesto (min) /tapaaminen]]*Table_1[[#This Row],[Tapaamis-kerrat /osallistuja]]))</f>
        <v>0</v>
      </c>
      <c r="T576" s="394" t="str">
        <f>IF(Table_1[[#This Row],[SISÄLLÖN NIMI]]="","",IF(Table_1[[#This Row],[Toteutuminen]]="Ei osallistujia",0,IF(Table_1[[#This Row],[Toteutuminen]]="Peruttu",0,1)))</f>
        <v/>
      </c>
      <c r="U576" s="395"/>
      <c r="V576" s="385"/>
      <c r="W576" s="413">
        <f>Table_1[[#This Row],[Kävijämäärä a) lapset]]+Table_1[[#This Row],[Kävijämäärä b) aikuiset]]</f>
        <v>0</v>
      </c>
      <c r="X576" s="413">
        <f>IF(Table_1[[#This Row],[Kokonaiskävijämäärä]]&lt;1,0,Table_1[[#This Row],[Kävijämäärä a) lapset]]*Table_1[[#This Row],[Tapaamis-kerrat /osallistuja]])</f>
        <v>0</v>
      </c>
      <c r="Y576" s="413">
        <f>IF(Table_1[[#This Row],[Kokonaiskävijämäärä]]&lt;1,0,Table_1[[#This Row],[Kävijämäärä b) aikuiset]]*Table_1[[#This Row],[Tapaamis-kerrat /osallistuja]])</f>
        <v>0</v>
      </c>
      <c r="Z576" s="413">
        <f>IF(Table_1[[#This Row],[Kokonaiskävijämäärä]]&lt;1,0,Table_1[[#This Row],[Kokonaiskävijämäärä]]*Table_1[[#This Row],[Tapaamis-kerrat /osallistuja]])</f>
        <v>0</v>
      </c>
      <c r="AA576" s="390" t="s">
        <v>54</v>
      </c>
      <c r="AB576" s="396"/>
      <c r="AC576" s="397"/>
      <c r="AD576" s="398" t="s">
        <v>54</v>
      </c>
      <c r="AE576" s="399" t="s">
        <v>54</v>
      </c>
      <c r="AF576" s="400" t="s">
        <v>54</v>
      </c>
      <c r="AG576" s="400" t="s">
        <v>54</v>
      </c>
      <c r="AH576" s="401" t="s">
        <v>53</v>
      </c>
      <c r="AI576" s="402" t="s">
        <v>54</v>
      </c>
      <c r="AJ576" s="402" t="s">
        <v>54</v>
      </c>
      <c r="AK576" s="402" t="s">
        <v>54</v>
      </c>
      <c r="AL576" s="403" t="s">
        <v>54</v>
      </c>
      <c r="AM576" s="404" t="s">
        <v>54</v>
      </c>
    </row>
    <row r="577" spans="1:39" ht="15.75" customHeight="1" x14ac:dyDescent="0.3">
      <c r="A577" s="382"/>
      <c r="B577" s="383"/>
      <c r="C577" s="384" t="s">
        <v>40</v>
      </c>
      <c r="D577" s="385" t="str">
        <f>IF(Table_1[[#This Row],[SISÄLLÖN NIMI]]="","",1)</f>
        <v/>
      </c>
      <c r="E577" s="386"/>
      <c r="F577" s="386"/>
      <c r="G577" s="384" t="s">
        <v>54</v>
      </c>
      <c r="H577" s="387" t="s">
        <v>54</v>
      </c>
      <c r="I577" s="388" t="s">
        <v>54</v>
      </c>
      <c r="J577" s="389" t="s">
        <v>44</v>
      </c>
      <c r="K577" s="387" t="s">
        <v>54</v>
      </c>
      <c r="L577" s="390" t="s">
        <v>54</v>
      </c>
      <c r="M577" s="383"/>
      <c r="N577" s="391" t="s">
        <v>54</v>
      </c>
      <c r="O577" s="392"/>
      <c r="P577" s="383"/>
      <c r="Q577" s="383"/>
      <c r="R577" s="393"/>
      <c r="S577" s="417">
        <f>IF(Table_1[[#This Row],[Kesto (min) /tapaaminen]]&lt;1,0,(Table_1[[#This Row],[Sisältöjen määrä 
]]*Table_1[[#This Row],[Kesto (min) /tapaaminen]]*Table_1[[#This Row],[Tapaamis-kerrat /osallistuja]]))</f>
        <v>0</v>
      </c>
      <c r="T577" s="394" t="str">
        <f>IF(Table_1[[#This Row],[SISÄLLÖN NIMI]]="","",IF(Table_1[[#This Row],[Toteutuminen]]="Ei osallistujia",0,IF(Table_1[[#This Row],[Toteutuminen]]="Peruttu",0,1)))</f>
        <v/>
      </c>
      <c r="U577" s="395"/>
      <c r="V577" s="385"/>
      <c r="W577" s="413">
        <f>Table_1[[#This Row],[Kävijämäärä a) lapset]]+Table_1[[#This Row],[Kävijämäärä b) aikuiset]]</f>
        <v>0</v>
      </c>
      <c r="X577" s="413">
        <f>IF(Table_1[[#This Row],[Kokonaiskävijämäärä]]&lt;1,0,Table_1[[#This Row],[Kävijämäärä a) lapset]]*Table_1[[#This Row],[Tapaamis-kerrat /osallistuja]])</f>
        <v>0</v>
      </c>
      <c r="Y577" s="413">
        <f>IF(Table_1[[#This Row],[Kokonaiskävijämäärä]]&lt;1,0,Table_1[[#This Row],[Kävijämäärä b) aikuiset]]*Table_1[[#This Row],[Tapaamis-kerrat /osallistuja]])</f>
        <v>0</v>
      </c>
      <c r="Z577" s="413">
        <f>IF(Table_1[[#This Row],[Kokonaiskävijämäärä]]&lt;1,0,Table_1[[#This Row],[Kokonaiskävijämäärä]]*Table_1[[#This Row],[Tapaamis-kerrat /osallistuja]])</f>
        <v>0</v>
      </c>
      <c r="AA577" s="390" t="s">
        <v>54</v>
      </c>
      <c r="AB577" s="396"/>
      <c r="AC577" s="397"/>
      <c r="AD577" s="398" t="s">
        <v>54</v>
      </c>
      <c r="AE577" s="399" t="s">
        <v>54</v>
      </c>
      <c r="AF577" s="400" t="s">
        <v>54</v>
      </c>
      <c r="AG577" s="400" t="s">
        <v>54</v>
      </c>
      <c r="AH577" s="401" t="s">
        <v>53</v>
      </c>
      <c r="AI577" s="402" t="s">
        <v>54</v>
      </c>
      <c r="AJ577" s="402" t="s">
        <v>54</v>
      </c>
      <c r="AK577" s="402" t="s">
        <v>54</v>
      </c>
      <c r="AL577" s="403" t="s">
        <v>54</v>
      </c>
      <c r="AM577" s="404" t="s">
        <v>54</v>
      </c>
    </row>
    <row r="578" spans="1:39" ht="15.75" customHeight="1" x14ac:dyDescent="0.3">
      <c r="A578" s="382"/>
      <c r="B578" s="383"/>
      <c r="C578" s="384" t="s">
        <v>40</v>
      </c>
      <c r="D578" s="385" t="str">
        <f>IF(Table_1[[#This Row],[SISÄLLÖN NIMI]]="","",1)</f>
        <v/>
      </c>
      <c r="E578" s="386"/>
      <c r="F578" s="386"/>
      <c r="G578" s="384" t="s">
        <v>54</v>
      </c>
      <c r="H578" s="387" t="s">
        <v>54</v>
      </c>
      <c r="I578" s="388" t="s">
        <v>54</v>
      </c>
      <c r="J578" s="389" t="s">
        <v>44</v>
      </c>
      <c r="K578" s="387" t="s">
        <v>54</v>
      </c>
      <c r="L578" s="390" t="s">
        <v>54</v>
      </c>
      <c r="M578" s="383"/>
      <c r="N578" s="391" t="s">
        <v>54</v>
      </c>
      <c r="O578" s="392"/>
      <c r="P578" s="383"/>
      <c r="Q578" s="383"/>
      <c r="R578" s="393"/>
      <c r="S578" s="417">
        <f>IF(Table_1[[#This Row],[Kesto (min) /tapaaminen]]&lt;1,0,(Table_1[[#This Row],[Sisältöjen määrä 
]]*Table_1[[#This Row],[Kesto (min) /tapaaminen]]*Table_1[[#This Row],[Tapaamis-kerrat /osallistuja]]))</f>
        <v>0</v>
      </c>
      <c r="T578" s="394" t="str">
        <f>IF(Table_1[[#This Row],[SISÄLLÖN NIMI]]="","",IF(Table_1[[#This Row],[Toteutuminen]]="Ei osallistujia",0,IF(Table_1[[#This Row],[Toteutuminen]]="Peruttu",0,1)))</f>
        <v/>
      </c>
      <c r="U578" s="395"/>
      <c r="V578" s="385"/>
      <c r="W578" s="413">
        <f>Table_1[[#This Row],[Kävijämäärä a) lapset]]+Table_1[[#This Row],[Kävijämäärä b) aikuiset]]</f>
        <v>0</v>
      </c>
      <c r="X578" s="413">
        <f>IF(Table_1[[#This Row],[Kokonaiskävijämäärä]]&lt;1,0,Table_1[[#This Row],[Kävijämäärä a) lapset]]*Table_1[[#This Row],[Tapaamis-kerrat /osallistuja]])</f>
        <v>0</v>
      </c>
      <c r="Y578" s="413">
        <f>IF(Table_1[[#This Row],[Kokonaiskävijämäärä]]&lt;1,0,Table_1[[#This Row],[Kävijämäärä b) aikuiset]]*Table_1[[#This Row],[Tapaamis-kerrat /osallistuja]])</f>
        <v>0</v>
      </c>
      <c r="Z578" s="413">
        <f>IF(Table_1[[#This Row],[Kokonaiskävijämäärä]]&lt;1,0,Table_1[[#This Row],[Kokonaiskävijämäärä]]*Table_1[[#This Row],[Tapaamis-kerrat /osallistuja]])</f>
        <v>0</v>
      </c>
      <c r="AA578" s="390" t="s">
        <v>54</v>
      </c>
      <c r="AB578" s="396"/>
      <c r="AC578" s="397"/>
      <c r="AD578" s="398" t="s">
        <v>54</v>
      </c>
      <c r="AE578" s="399" t="s">
        <v>54</v>
      </c>
      <c r="AF578" s="400" t="s">
        <v>54</v>
      </c>
      <c r="AG578" s="400" t="s">
        <v>54</v>
      </c>
      <c r="AH578" s="401" t="s">
        <v>53</v>
      </c>
      <c r="AI578" s="402" t="s">
        <v>54</v>
      </c>
      <c r="AJ578" s="402" t="s">
        <v>54</v>
      </c>
      <c r="AK578" s="402" t="s">
        <v>54</v>
      </c>
      <c r="AL578" s="403" t="s">
        <v>54</v>
      </c>
      <c r="AM578" s="404" t="s">
        <v>54</v>
      </c>
    </row>
    <row r="579" spans="1:39" ht="15.75" customHeight="1" x14ac:dyDescent="0.3">
      <c r="A579" s="382"/>
      <c r="B579" s="383"/>
      <c r="C579" s="384" t="s">
        <v>40</v>
      </c>
      <c r="D579" s="385" t="str">
        <f>IF(Table_1[[#This Row],[SISÄLLÖN NIMI]]="","",1)</f>
        <v/>
      </c>
      <c r="E579" s="386"/>
      <c r="F579" s="386"/>
      <c r="G579" s="384" t="s">
        <v>54</v>
      </c>
      <c r="H579" s="387" t="s">
        <v>54</v>
      </c>
      <c r="I579" s="388" t="s">
        <v>54</v>
      </c>
      <c r="J579" s="389" t="s">
        <v>44</v>
      </c>
      <c r="K579" s="387" t="s">
        <v>54</v>
      </c>
      <c r="L579" s="390" t="s">
        <v>54</v>
      </c>
      <c r="M579" s="383"/>
      <c r="N579" s="391" t="s">
        <v>54</v>
      </c>
      <c r="O579" s="392"/>
      <c r="P579" s="383"/>
      <c r="Q579" s="383"/>
      <c r="R579" s="393"/>
      <c r="S579" s="417">
        <f>IF(Table_1[[#This Row],[Kesto (min) /tapaaminen]]&lt;1,0,(Table_1[[#This Row],[Sisältöjen määrä 
]]*Table_1[[#This Row],[Kesto (min) /tapaaminen]]*Table_1[[#This Row],[Tapaamis-kerrat /osallistuja]]))</f>
        <v>0</v>
      </c>
      <c r="T579" s="394" t="str">
        <f>IF(Table_1[[#This Row],[SISÄLLÖN NIMI]]="","",IF(Table_1[[#This Row],[Toteutuminen]]="Ei osallistujia",0,IF(Table_1[[#This Row],[Toteutuminen]]="Peruttu",0,1)))</f>
        <v/>
      </c>
      <c r="U579" s="395"/>
      <c r="V579" s="385"/>
      <c r="W579" s="413">
        <f>Table_1[[#This Row],[Kävijämäärä a) lapset]]+Table_1[[#This Row],[Kävijämäärä b) aikuiset]]</f>
        <v>0</v>
      </c>
      <c r="X579" s="413">
        <f>IF(Table_1[[#This Row],[Kokonaiskävijämäärä]]&lt;1,0,Table_1[[#This Row],[Kävijämäärä a) lapset]]*Table_1[[#This Row],[Tapaamis-kerrat /osallistuja]])</f>
        <v>0</v>
      </c>
      <c r="Y579" s="413">
        <f>IF(Table_1[[#This Row],[Kokonaiskävijämäärä]]&lt;1,0,Table_1[[#This Row],[Kävijämäärä b) aikuiset]]*Table_1[[#This Row],[Tapaamis-kerrat /osallistuja]])</f>
        <v>0</v>
      </c>
      <c r="Z579" s="413">
        <f>IF(Table_1[[#This Row],[Kokonaiskävijämäärä]]&lt;1,0,Table_1[[#This Row],[Kokonaiskävijämäärä]]*Table_1[[#This Row],[Tapaamis-kerrat /osallistuja]])</f>
        <v>0</v>
      </c>
      <c r="AA579" s="390" t="s">
        <v>54</v>
      </c>
      <c r="AB579" s="396"/>
      <c r="AC579" s="397"/>
      <c r="AD579" s="398" t="s">
        <v>54</v>
      </c>
      <c r="AE579" s="399" t="s">
        <v>54</v>
      </c>
      <c r="AF579" s="400" t="s">
        <v>54</v>
      </c>
      <c r="AG579" s="400" t="s">
        <v>54</v>
      </c>
      <c r="AH579" s="401" t="s">
        <v>53</v>
      </c>
      <c r="AI579" s="402" t="s">
        <v>54</v>
      </c>
      <c r="AJ579" s="402" t="s">
        <v>54</v>
      </c>
      <c r="AK579" s="402" t="s">
        <v>54</v>
      </c>
      <c r="AL579" s="403" t="s">
        <v>54</v>
      </c>
      <c r="AM579" s="404" t="s">
        <v>54</v>
      </c>
    </row>
    <row r="580" spans="1:39" ht="15.75" customHeight="1" x14ac:dyDescent="0.3">
      <c r="A580" s="382"/>
      <c r="B580" s="383"/>
      <c r="C580" s="384" t="s">
        <v>40</v>
      </c>
      <c r="D580" s="385" t="str">
        <f>IF(Table_1[[#This Row],[SISÄLLÖN NIMI]]="","",1)</f>
        <v/>
      </c>
      <c r="E580" s="386"/>
      <c r="F580" s="386"/>
      <c r="G580" s="384" t="s">
        <v>54</v>
      </c>
      <c r="H580" s="387" t="s">
        <v>54</v>
      </c>
      <c r="I580" s="388" t="s">
        <v>54</v>
      </c>
      <c r="J580" s="389" t="s">
        <v>44</v>
      </c>
      <c r="K580" s="387" t="s">
        <v>54</v>
      </c>
      <c r="L580" s="390" t="s">
        <v>54</v>
      </c>
      <c r="M580" s="383"/>
      <c r="N580" s="391" t="s">
        <v>54</v>
      </c>
      <c r="O580" s="392"/>
      <c r="P580" s="383"/>
      <c r="Q580" s="383"/>
      <c r="R580" s="393"/>
      <c r="S580" s="417">
        <f>IF(Table_1[[#This Row],[Kesto (min) /tapaaminen]]&lt;1,0,(Table_1[[#This Row],[Sisältöjen määrä 
]]*Table_1[[#This Row],[Kesto (min) /tapaaminen]]*Table_1[[#This Row],[Tapaamis-kerrat /osallistuja]]))</f>
        <v>0</v>
      </c>
      <c r="T580" s="394" t="str">
        <f>IF(Table_1[[#This Row],[SISÄLLÖN NIMI]]="","",IF(Table_1[[#This Row],[Toteutuminen]]="Ei osallistujia",0,IF(Table_1[[#This Row],[Toteutuminen]]="Peruttu",0,1)))</f>
        <v/>
      </c>
      <c r="U580" s="395"/>
      <c r="V580" s="385"/>
      <c r="W580" s="413">
        <f>Table_1[[#This Row],[Kävijämäärä a) lapset]]+Table_1[[#This Row],[Kävijämäärä b) aikuiset]]</f>
        <v>0</v>
      </c>
      <c r="X580" s="413">
        <f>IF(Table_1[[#This Row],[Kokonaiskävijämäärä]]&lt;1,0,Table_1[[#This Row],[Kävijämäärä a) lapset]]*Table_1[[#This Row],[Tapaamis-kerrat /osallistuja]])</f>
        <v>0</v>
      </c>
      <c r="Y580" s="413">
        <f>IF(Table_1[[#This Row],[Kokonaiskävijämäärä]]&lt;1,0,Table_1[[#This Row],[Kävijämäärä b) aikuiset]]*Table_1[[#This Row],[Tapaamis-kerrat /osallistuja]])</f>
        <v>0</v>
      </c>
      <c r="Z580" s="413">
        <f>IF(Table_1[[#This Row],[Kokonaiskävijämäärä]]&lt;1,0,Table_1[[#This Row],[Kokonaiskävijämäärä]]*Table_1[[#This Row],[Tapaamis-kerrat /osallistuja]])</f>
        <v>0</v>
      </c>
      <c r="AA580" s="390" t="s">
        <v>54</v>
      </c>
      <c r="AB580" s="396"/>
      <c r="AC580" s="397"/>
      <c r="AD580" s="398" t="s">
        <v>54</v>
      </c>
      <c r="AE580" s="399" t="s">
        <v>54</v>
      </c>
      <c r="AF580" s="400" t="s">
        <v>54</v>
      </c>
      <c r="AG580" s="400" t="s">
        <v>54</v>
      </c>
      <c r="AH580" s="401" t="s">
        <v>53</v>
      </c>
      <c r="AI580" s="402" t="s">
        <v>54</v>
      </c>
      <c r="AJ580" s="402" t="s">
        <v>54</v>
      </c>
      <c r="AK580" s="402" t="s">
        <v>54</v>
      </c>
      <c r="AL580" s="403" t="s">
        <v>54</v>
      </c>
      <c r="AM580" s="404" t="s">
        <v>54</v>
      </c>
    </row>
    <row r="581" spans="1:39" ht="15.75" customHeight="1" x14ac:dyDescent="0.3">
      <c r="A581" s="382"/>
      <c r="B581" s="383"/>
      <c r="C581" s="384" t="s">
        <v>40</v>
      </c>
      <c r="D581" s="385" t="str">
        <f>IF(Table_1[[#This Row],[SISÄLLÖN NIMI]]="","",1)</f>
        <v/>
      </c>
      <c r="E581" s="386"/>
      <c r="F581" s="386"/>
      <c r="G581" s="384" t="s">
        <v>54</v>
      </c>
      <c r="H581" s="387" t="s">
        <v>54</v>
      </c>
      <c r="I581" s="388" t="s">
        <v>54</v>
      </c>
      <c r="J581" s="389" t="s">
        <v>44</v>
      </c>
      <c r="K581" s="387" t="s">
        <v>54</v>
      </c>
      <c r="L581" s="390" t="s">
        <v>54</v>
      </c>
      <c r="M581" s="383"/>
      <c r="N581" s="391" t="s">
        <v>54</v>
      </c>
      <c r="O581" s="392"/>
      <c r="P581" s="383"/>
      <c r="Q581" s="383"/>
      <c r="R581" s="393"/>
      <c r="S581" s="417">
        <f>IF(Table_1[[#This Row],[Kesto (min) /tapaaminen]]&lt;1,0,(Table_1[[#This Row],[Sisältöjen määrä 
]]*Table_1[[#This Row],[Kesto (min) /tapaaminen]]*Table_1[[#This Row],[Tapaamis-kerrat /osallistuja]]))</f>
        <v>0</v>
      </c>
      <c r="T581" s="394" t="str">
        <f>IF(Table_1[[#This Row],[SISÄLLÖN NIMI]]="","",IF(Table_1[[#This Row],[Toteutuminen]]="Ei osallistujia",0,IF(Table_1[[#This Row],[Toteutuminen]]="Peruttu",0,1)))</f>
        <v/>
      </c>
      <c r="U581" s="395"/>
      <c r="V581" s="385"/>
      <c r="W581" s="413">
        <f>Table_1[[#This Row],[Kävijämäärä a) lapset]]+Table_1[[#This Row],[Kävijämäärä b) aikuiset]]</f>
        <v>0</v>
      </c>
      <c r="X581" s="413">
        <f>IF(Table_1[[#This Row],[Kokonaiskävijämäärä]]&lt;1,0,Table_1[[#This Row],[Kävijämäärä a) lapset]]*Table_1[[#This Row],[Tapaamis-kerrat /osallistuja]])</f>
        <v>0</v>
      </c>
      <c r="Y581" s="413">
        <f>IF(Table_1[[#This Row],[Kokonaiskävijämäärä]]&lt;1,0,Table_1[[#This Row],[Kävijämäärä b) aikuiset]]*Table_1[[#This Row],[Tapaamis-kerrat /osallistuja]])</f>
        <v>0</v>
      </c>
      <c r="Z581" s="413">
        <f>IF(Table_1[[#This Row],[Kokonaiskävijämäärä]]&lt;1,0,Table_1[[#This Row],[Kokonaiskävijämäärä]]*Table_1[[#This Row],[Tapaamis-kerrat /osallistuja]])</f>
        <v>0</v>
      </c>
      <c r="AA581" s="390" t="s">
        <v>54</v>
      </c>
      <c r="AB581" s="396"/>
      <c r="AC581" s="397"/>
      <c r="AD581" s="398" t="s">
        <v>54</v>
      </c>
      <c r="AE581" s="399" t="s">
        <v>54</v>
      </c>
      <c r="AF581" s="400" t="s">
        <v>54</v>
      </c>
      <c r="AG581" s="400" t="s">
        <v>54</v>
      </c>
      <c r="AH581" s="401" t="s">
        <v>53</v>
      </c>
      <c r="AI581" s="402" t="s">
        <v>54</v>
      </c>
      <c r="AJ581" s="402" t="s">
        <v>54</v>
      </c>
      <c r="AK581" s="402" t="s">
        <v>54</v>
      </c>
      <c r="AL581" s="403" t="s">
        <v>54</v>
      </c>
      <c r="AM581" s="404" t="s">
        <v>54</v>
      </c>
    </row>
    <row r="582" spans="1:39" ht="15.75" customHeight="1" x14ac:dyDescent="0.3">
      <c r="A582" s="382"/>
      <c r="B582" s="383"/>
      <c r="C582" s="384" t="s">
        <v>40</v>
      </c>
      <c r="D582" s="385" t="str">
        <f>IF(Table_1[[#This Row],[SISÄLLÖN NIMI]]="","",1)</f>
        <v/>
      </c>
      <c r="E582" s="386"/>
      <c r="F582" s="386"/>
      <c r="G582" s="384" t="s">
        <v>54</v>
      </c>
      <c r="H582" s="387" t="s">
        <v>54</v>
      </c>
      <c r="I582" s="388" t="s">
        <v>54</v>
      </c>
      <c r="J582" s="389" t="s">
        <v>44</v>
      </c>
      <c r="K582" s="387" t="s">
        <v>54</v>
      </c>
      <c r="L582" s="390" t="s">
        <v>54</v>
      </c>
      <c r="M582" s="383"/>
      <c r="N582" s="391" t="s">
        <v>54</v>
      </c>
      <c r="O582" s="392"/>
      <c r="P582" s="383"/>
      <c r="Q582" s="383"/>
      <c r="R582" s="393"/>
      <c r="S582" s="417">
        <f>IF(Table_1[[#This Row],[Kesto (min) /tapaaminen]]&lt;1,0,(Table_1[[#This Row],[Sisältöjen määrä 
]]*Table_1[[#This Row],[Kesto (min) /tapaaminen]]*Table_1[[#This Row],[Tapaamis-kerrat /osallistuja]]))</f>
        <v>0</v>
      </c>
      <c r="T582" s="394" t="str">
        <f>IF(Table_1[[#This Row],[SISÄLLÖN NIMI]]="","",IF(Table_1[[#This Row],[Toteutuminen]]="Ei osallistujia",0,IF(Table_1[[#This Row],[Toteutuminen]]="Peruttu",0,1)))</f>
        <v/>
      </c>
      <c r="U582" s="395"/>
      <c r="V582" s="385"/>
      <c r="W582" s="413">
        <f>Table_1[[#This Row],[Kävijämäärä a) lapset]]+Table_1[[#This Row],[Kävijämäärä b) aikuiset]]</f>
        <v>0</v>
      </c>
      <c r="X582" s="413">
        <f>IF(Table_1[[#This Row],[Kokonaiskävijämäärä]]&lt;1,0,Table_1[[#This Row],[Kävijämäärä a) lapset]]*Table_1[[#This Row],[Tapaamis-kerrat /osallistuja]])</f>
        <v>0</v>
      </c>
      <c r="Y582" s="413">
        <f>IF(Table_1[[#This Row],[Kokonaiskävijämäärä]]&lt;1,0,Table_1[[#This Row],[Kävijämäärä b) aikuiset]]*Table_1[[#This Row],[Tapaamis-kerrat /osallistuja]])</f>
        <v>0</v>
      </c>
      <c r="Z582" s="413">
        <f>IF(Table_1[[#This Row],[Kokonaiskävijämäärä]]&lt;1,0,Table_1[[#This Row],[Kokonaiskävijämäärä]]*Table_1[[#This Row],[Tapaamis-kerrat /osallistuja]])</f>
        <v>0</v>
      </c>
      <c r="AA582" s="390" t="s">
        <v>54</v>
      </c>
      <c r="AB582" s="396"/>
      <c r="AC582" s="397"/>
      <c r="AD582" s="398" t="s">
        <v>54</v>
      </c>
      <c r="AE582" s="399" t="s">
        <v>54</v>
      </c>
      <c r="AF582" s="400" t="s">
        <v>54</v>
      </c>
      <c r="AG582" s="400" t="s">
        <v>54</v>
      </c>
      <c r="AH582" s="401" t="s">
        <v>53</v>
      </c>
      <c r="AI582" s="402" t="s">
        <v>54</v>
      </c>
      <c r="AJ582" s="402" t="s">
        <v>54</v>
      </c>
      <c r="AK582" s="402" t="s">
        <v>54</v>
      </c>
      <c r="AL582" s="403" t="s">
        <v>54</v>
      </c>
      <c r="AM582" s="404" t="s">
        <v>54</v>
      </c>
    </row>
    <row r="583" spans="1:39" ht="15.75" customHeight="1" x14ac:dyDescent="0.3">
      <c r="A583" s="382"/>
      <c r="B583" s="383"/>
      <c r="C583" s="384" t="s">
        <v>40</v>
      </c>
      <c r="D583" s="385" t="str">
        <f>IF(Table_1[[#This Row],[SISÄLLÖN NIMI]]="","",1)</f>
        <v/>
      </c>
      <c r="E583" s="386"/>
      <c r="F583" s="386"/>
      <c r="G583" s="384" t="s">
        <v>54</v>
      </c>
      <c r="H583" s="387" t="s">
        <v>54</v>
      </c>
      <c r="I583" s="388" t="s">
        <v>54</v>
      </c>
      <c r="J583" s="389" t="s">
        <v>44</v>
      </c>
      <c r="K583" s="387" t="s">
        <v>54</v>
      </c>
      <c r="L583" s="390" t="s">
        <v>54</v>
      </c>
      <c r="M583" s="383"/>
      <c r="N583" s="391" t="s">
        <v>54</v>
      </c>
      <c r="O583" s="392"/>
      <c r="P583" s="383"/>
      <c r="Q583" s="383"/>
      <c r="R583" s="393"/>
      <c r="S583" s="417">
        <f>IF(Table_1[[#This Row],[Kesto (min) /tapaaminen]]&lt;1,0,(Table_1[[#This Row],[Sisältöjen määrä 
]]*Table_1[[#This Row],[Kesto (min) /tapaaminen]]*Table_1[[#This Row],[Tapaamis-kerrat /osallistuja]]))</f>
        <v>0</v>
      </c>
      <c r="T583" s="394" t="str">
        <f>IF(Table_1[[#This Row],[SISÄLLÖN NIMI]]="","",IF(Table_1[[#This Row],[Toteutuminen]]="Ei osallistujia",0,IF(Table_1[[#This Row],[Toteutuminen]]="Peruttu",0,1)))</f>
        <v/>
      </c>
      <c r="U583" s="395"/>
      <c r="V583" s="385"/>
      <c r="W583" s="413">
        <f>Table_1[[#This Row],[Kävijämäärä a) lapset]]+Table_1[[#This Row],[Kävijämäärä b) aikuiset]]</f>
        <v>0</v>
      </c>
      <c r="X583" s="413">
        <f>IF(Table_1[[#This Row],[Kokonaiskävijämäärä]]&lt;1,0,Table_1[[#This Row],[Kävijämäärä a) lapset]]*Table_1[[#This Row],[Tapaamis-kerrat /osallistuja]])</f>
        <v>0</v>
      </c>
      <c r="Y583" s="413">
        <f>IF(Table_1[[#This Row],[Kokonaiskävijämäärä]]&lt;1,0,Table_1[[#This Row],[Kävijämäärä b) aikuiset]]*Table_1[[#This Row],[Tapaamis-kerrat /osallistuja]])</f>
        <v>0</v>
      </c>
      <c r="Z583" s="413">
        <f>IF(Table_1[[#This Row],[Kokonaiskävijämäärä]]&lt;1,0,Table_1[[#This Row],[Kokonaiskävijämäärä]]*Table_1[[#This Row],[Tapaamis-kerrat /osallistuja]])</f>
        <v>0</v>
      </c>
      <c r="AA583" s="390" t="s">
        <v>54</v>
      </c>
      <c r="AB583" s="396"/>
      <c r="AC583" s="397"/>
      <c r="AD583" s="398" t="s">
        <v>54</v>
      </c>
      <c r="AE583" s="399" t="s">
        <v>54</v>
      </c>
      <c r="AF583" s="400" t="s">
        <v>54</v>
      </c>
      <c r="AG583" s="400" t="s">
        <v>54</v>
      </c>
      <c r="AH583" s="401" t="s">
        <v>53</v>
      </c>
      <c r="AI583" s="402" t="s">
        <v>54</v>
      </c>
      <c r="AJ583" s="402" t="s">
        <v>54</v>
      </c>
      <c r="AK583" s="402" t="s">
        <v>54</v>
      </c>
      <c r="AL583" s="403" t="s">
        <v>54</v>
      </c>
      <c r="AM583" s="404" t="s">
        <v>54</v>
      </c>
    </row>
    <row r="584" spans="1:39" ht="15.75" customHeight="1" x14ac:dyDescent="0.3">
      <c r="A584" s="382"/>
      <c r="B584" s="383"/>
      <c r="C584" s="384" t="s">
        <v>40</v>
      </c>
      <c r="D584" s="385" t="str">
        <f>IF(Table_1[[#This Row],[SISÄLLÖN NIMI]]="","",1)</f>
        <v/>
      </c>
      <c r="E584" s="386"/>
      <c r="F584" s="386"/>
      <c r="G584" s="384" t="s">
        <v>54</v>
      </c>
      <c r="H584" s="387" t="s">
        <v>54</v>
      </c>
      <c r="I584" s="388" t="s">
        <v>54</v>
      </c>
      <c r="J584" s="389" t="s">
        <v>44</v>
      </c>
      <c r="K584" s="387" t="s">
        <v>54</v>
      </c>
      <c r="L584" s="390" t="s">
        <v>54</v>
      </c>
      <c r="M584" s="383"/>
      <c r="N584" s="391" t="s">
        <v>54</v>
      </c>
      <c r="O584" s="392"/>
      <c r="P584" s="383"/>
      <c r="Q584" s="383"/>
      <c r="R584" s="393"/>
      <c r="S584" s="417">
        <f>IF(Table_1[[#This Row],[Kesto (min) /tapaaminen]]&lt;1,0,(Table_1[[#This Row],[Sisältöjen määrä 
]]*Table_1[[#This Row],[Kesto (min) /tapaaminen]]*Table_1[[#This Row],[Tapaamis-kerrat /osallistuja]]))</f>
        <v>0</v>
      </c>
      <c r="T584" s="394" t="str">
        <f>IF(Table_1[[#This Row],[SISÄLLÖN NIMI]]="","",IF(Table_1[[#This Row],[Toteutuminen]]="Ei osallistujia",0,IF(Table_1[[#This Row],[Toteutuminen]]="Peruttu",0,1)))</f>
        <v/>
      </c>
      <c r="U584" s="395"/>
      <c r="V584" s="385"/>
      <c r="W584" s="413">
        <f>Table_1[[#This Row],[Kävijämäärä a) lapset]]+Table_1[[#This Row],[Kävijämäärä b) aikuiset]]</f>
        <v>0</v>
      </c>
      <c r="X584" s="413">
        <f>IF(Table_1[[#This Row],[Kokonaiskävijämäärä]]&lt;1,0,Table_1[[#This Row],[Kävijämäärä a) lapset]]*Table_1[[#This Row],[Tapaamis-kerrat /osallistuja]])</f>
        <v>0</v>
      </c>
      <c r="Y584" s="413">
        <f>IF(Table_1[[#This Row],[Kokonaiskävijämäärä]]&lt;1,0,Table_1[[#This Row],[Kävijämäärä b) aikuiset]]*Table_1[[#This Row],[Tapaamis-kerrat /osallistuja]])</f>
        <v>0</v>
      </c>
      <c r="Z584" s="413">
        <f>IF(Table_1[[#This Row],[Kokonaiskävijämäärä]]&lt;1,0,Table_1[[#This Row],[Kokonaiskävijämäärä]]*Table_1[[#This Row],[Tapaamis-kerrat /osallistuja]])</f>
        <v>0</v>
      </c>
      <c r="AA584" s="390" t="s">
        <v>54</v>
      </c>
      <c r="AB584" s="396"/>
      <c r="AC584" s="397"/>
      <c r="AD584" s="398" t="s">
        <v>54</v>
      </c>
      <c r="AE584" s="399" t="s">
        <v>54</v>
      </c>
      <c r="AF584" s="400" t="s">
        <v>54</v>
      </c>
      <c r="AG584" s="400" t="s">
        <v>54</v>
      </c>
      <c r="AH584" s="401" t="s">
        <v>53</v>
      </c>
      <c r="AI584" s="402" t="s">
        <v>54</v>
      </c>
      <c r="AJ584" s="402" t="s">
        <v>54</v>
      </c>
      <c r="AK584" s="402" t="s">
        <v>54</v>
      </c>
      <c r="AL584" s="403" t="s">
        <v>54</v>
      </c>
      <c r="AM584" s="404" t="s">
        <v>54</v>
      </c>
    </row>
    <row r="585" spans="1:39" ht="15.75" customHeight="1" x14ac:dyDescent="0.3">
      <c r="A585" s="382"/>
      <c r="B585" s="383"/>
      <c r="C585" s="384" t="s">
        <v>40</v>
      </c>
      <c r="D585" s="385" t="str">
        <f>IF(Table_1[[#This Row],[SISÄLLÖN NIMI]]="","",1)</f>
        <v/>
      </c>
      <c r="E585" s="386"/>
      <c r="F585" s="386"/>
      <c r="G585" s="384" t="s">
        <v>54</v>
      </c>
      <c r="H585" s="387" t="s">
        <v>54</v>
      </c>
      <c r="I585" s="388" t="s">
        <v>54</v>
      </c>
      <c r="J585" s="389" t="s">
        <v>44</v>
      </c>
      <c r="K585" s="387" t="s">
        <v>54</v>
      </c>
      <c r="L585" s="390" t="s">
        <v>54</v>
      </c>
      <c r="M585" s="383"/>
      <c r="N585" s="391" t="s">
        <v>54</v>
      </c>
      <c r="O585" s="392"/>
      <c r="P585" s="383"/>
      <c r="Q585" s="383"/>
      <c r="R585" s="393"/>
      <c r="S585" s="417">
        <f>IF(Table_1[[#This Row],[Kesto (min) /tapaaminen]]&lt;1,0,(Table_1[[#This Row],[Sisältöjen määrä 
]]*Table_1[[#This Row],[Kesto (min) /tapaaminen]]*Table_1[[#This Row],[Tapaamis-kerrat /osallistuja]]))</f>
        <v>0</v>
      </c>
      <c r="T585" s="394" t="str">
        <f>IF(Table_1[[#This Row],[SISÄLLÖN NIMI]]="","",IF(Table_1[[#This Row],[Toteutuminen]]="Ei osallistujia",0,IF(Table_1[[#This Row],[Toteutuminen]]="Peruttu",0,1)))</f>
        <v/>
      </c>
      <c r="U585" s="395"/>
      <c r="V585" s="385"/>
      <c r="W585" s="413">
        <f>Table_1[[#This Row],[Kävijämäärä a) lapset]]+Table_1[[#This Row],[Kävijämäärä b) aikuiset]]</f>
        <v>0</v>
      </c>
      <c r="X585" s="413">
        <f>IF(Table_1[[#This Row],[Kokonaiskävijämäärä]]&lt;1,0,Table_1[[#This Row],[Kävijämäärä a) lapset]]*Table_1[[#This Row],[Tapaamis-kerrat /osallistuja]])</f>
        <v>0</v>
      </c>
      <c r="Y585" s="413">
        <f>IF(Table_1[[#This Row],[Kokonaiskävijämäärä]]&lt;1,0,Table_1[[#This Row],[Kävijämäärä b) aikuiset]]*Table_1[[#This Row],[Tapaamis-kerrat /osallistuja]])</f>
        <v>0</v>
      </c>
      <c r="Z585" s="413">
        <f>IF(Table_1[[#This Row],[Kokonaiskävijämäärä]]&lt;1,0,Table_1[[#This Row],[Kokonaiskävijämäärä]]*Table_1[[#This Row],[Tapaamis-kerrat /osallistuja]])</f>
        <v>0</v>
      </c>
      <c r="AA585" s="390" t="s">
        <v>54</v>
      </c>
      <c r="AB585" s="396"/>
      <c r="AC585" s="397"/>
      <c r="AD585" s="398" t="s">
        <v>54</v>
      </c>
      <c r="AE585" s="399" t="s">
        <v>54</v>
      </c>
      <c r="AF585" s="400" t="s">
        <v>54</v>
      </c>
      <c r="AG585" s="400" t="s">
        <v>54</v>
      </c>
      <c r="AH585" s="401" t="s">
        <v>53</v>
      </c>
      <c r="AI585" s="402" t="s">
        <v>54</v>
      </c>
      <c r="AJ585" s="402" t="s">
        <v>54</v>
      </c>
      <c r="AK585" s="402" t="s">
        <v>54</v>
      </c>
      <c r="AL585" s="403" t="s">
        <v>54</v>
      </c>
      <c r="AM585" s="404" t="s">
        <v>54</v>
      </c>
    </row>
    <row r="586" spans="1:39" ht="15.75" customHeight="1" x14ac:dyDescent="0.3">
      <c r="A586" s="382"/>
      <c r="B586" s="383"/>
      <c r="C586" s="384" t="s">
        <v>40</v>
      </c>
      <c r="D586" s="385" t="str">
        <f>IF(Table_1[[#This Row],[SISÄLLÖN NIMI]]="","",1)</f>
        <v/>
      </c>
      <c r="E586" s="386"/>
      <c r="F586" s="386"/>
      <c r="G586" s="384" t="s">
        <v>54</v>
      </c>
      <c r="H586" s="387" t="s">
        <v>54</v>
      </c>
      <c r="I586" s="388" t="s">
        <v>54</v>
      </c>
      <c r="J586" s="389" t="s">
        <v>44</v>
      </c>
      <c r="K586" s="387" t="s">
        <v>54</v>
      </c>
      <c r="L586" s="390" t="s">
        <v>54</v>
      </c>
      <c r="M586" s="383"/>
      <c r="N586" s="391" t="s">
        <v>54</v>
      </c>
      <c r="O586" s="392"/>
      <c r="P586" s="383"/>
      <c r="Q586" s="383"/>
      <c r="R586" s="393"/>
      <c r="S586" s="417">
        <f>IF(Table_1[[#This Row],[Kesto (min) /tapaaminen]]&lt;1,0,(Table_1[[#This Row],[Sisältöjen määrä 
]]*Table_1[[#This Row],[Kesto (min) /tapaaminen]]*Table_1[[#This Row],[Tapaamis-kerrat /osallistuja]]))</f>
        <v>0</v>
      </c>
      <c r="T586" s="394" t="str">
        <f>IF(Table_1[[#This Row],[SISÄLLÖN NIMI]]="","",IF(Table_1[[#This Row],[Toteutuminen]]="Ei osallistujia",0,IF(Table_1[[#This Row],[Toteutuminen]]="Peruttu",0,1)))</f>
        <v/>
      </c>
      <c r="U586" s="395"/>
      <c r="V586" s="385"/>
      <c r="W586" s="413">
        <f>Table_1[[#This Row],[Kävijämäärä a) lapset]]+Table_1[[#This Row],[Kävijämäärä b) aikuiset]]</f>
        <v>0</v>
      </c>
      <c r="X586" s="413">
        <f>IF(Table_1[[#This Row],[Kokonaiskävijämäärä]]&lt;1,0,Table_1[[#This Row],[Kävijämäärä a) lapset]]*Table_1[[#This Row],[Tapaamis-kerrat /osallistuja]])</f>
        <v>0</v>
      </c>
      <c r="Y586" s="413">
        <f>IF(Table_1[[#This Row],[Kokonaiskävijämäärä]]&lt;1,0,Table_1[[#This Row],[Kävijämäärä b) aikuiset]]*Table_1[[#This Row],[Tapaamis-kerrat /osallistuja]])</f>
        <v>0</v>
      </c>
      <c r="Z586" s="413">
        <f>IF(Table_1[[#This Row],[Kokonaiskävijämäärä]]&lt;1,0,Table_1[[#This Row],[Kokonaiskävijämäärä]]*Table_1[[#This Row],[Tapaamis-kerrat /osallistuja]])</f>
        <v>0</v>
      </c>
      <c r="AA586" s="390" t="s">
        <v>54</v>
      </c>
      <c r="AB586" s="396"/>
      <c r="AC586" s="397"/>
      <c r="AD586" s="398" t="s">
        <v>54</v>
      </c>
      <c r="AE586" s="399" t="s">
        <v>54</v>
      </c>
      <c r="AF586" s="400" t="s">
        <v>54</v>
      </c>
      <c r="AG586" s="400" t="s">
        <v>54</v>
      </c>
      <c r="AH586" s="401" t="s">
        <v>53</v>
      </c>
      <c r="AI586" s="402" t="s">
        <v>54</v>
      </c>
      <c r="AJ586" s="402" t="s">
        <v>54</v>
      </c>
      <c r="AK586" s="402" t="s">
        <v>54</v>
      </c>
      <c r="AL586" s="403" t="s">
        <v>54</v>
      </c>
      <c r="AM586" s="404" t="s">
        <v>54</v>
      </c>
    </row>
    <row r="587" spans="1:39" ht="15.75" customHeight="1" x14ac:dyDescent="0.3">
      <c r="A587" s="382"/>
      <c r="B587" s="383"/>
      <c r="C587" s="384" t="s">
        <v>40</v>
      </c>
      <c r="D587" s="385" t="str">
        <f>IF(Table_1[[#This Row],[SISÄLLÖN NIMI]]="","",1)</f>
        <v/>
      </c>
      <c r="E587" s="386"/>
      <c r="F587" s="386"/>
      <c r="G587" s="384" t="s">
        <v>54</v>
      </c>
      <c r="H587" s="387" t="s">
        <v>54</v>
      </c>
      <c r="I587" s="388" t="s">
        <v>54</v>
      </c>
      <c r="J587" s="389" t="s">
        <v>44</v>
      </c>
      <c r="K587" s="387" t="s">
        <v>54</v>
      </c>
      <c r="L587" s="390" t="s">
        <v>54</v>
      </c>
      <c r="M587" s="383"/>
      <c r="N587" s="391" t="s">
        <v>54</v>
      </c>
      <c r="O587" s="392"/>
      <c r="P587" s="383"/>
      <c r="Q587" s="383"/>
      <c r="R587" s="393"/>
      <c r="S587" s="417">
        <f>IF(Table_1[[#This Row],[Kesto (min) /tapaaminen]]&lt;1,0,(Table_1[[#This Row],[Sisältöjen määrä 
]]*Table_1[[#This Row],[Kesto (min) /tapaaminen]]*Table_1[[#This Row],[Tapaamis-kerrat /osallistuja]]))</f>
        <v>0</v>
      </c>
      <c r="T587" s="394" t="str">
        <f>IF(Table_1[[#This Row],[SISÄLLÖN NIMI]]="","",IF(Table_1[[#This Row],[Toteutuminen]]="Ei osallistujia",0,IF(Table_1[[#This Row],[Toteutuminen]]="Peruttu",0,1)))</f>
        <v/>
      </c>
      <c r="U587" s="395"/>
      <c r="V587" s="385"/>
      <c r="W587" s="413">
        <f>Table_1[[#This Row],[Kävijämäärä a) lapset]]+Table_1[[#This Row],[Kävijämäärä b) aikuiset]]</f>
        <v>0</v>
      </c>
      <c r="X587" s="413">
        <f>IF(Table_1[[#This Row],[Kokonaiskävijämäärä]]&lt;1,0,Table_1[[#This Row],[Kävijämäärä a) lapset]]*Table_1[[#This Row],[Tapaamis-kerrat /osallistuja]])</f>
        <v>0</v>
      </c>
      <c r="Y587" s="413">
        <f>IF(Table_1[[#This Row],[Kokonaiskävijämäärä]]&lt;1,0,Table_1[[#This Row],[Kävijämäärä b) aikuiset]]*Table_1[[#This Row],[Tapaamis-kerrat /osallistuja]])</f>
        <v>0</v>
      </c>
      <c r="Z587" s="413">
        <f>IF(Table_1[[#This Row],[Kokonaiskävijämäärä]]&lt;1,0,Table_1[[#This Row],[Kokonaiskävijämäärä]]*Table_1[[#This Row],[Tapaamis-kerrat /osallistuja]])</f>
        <v>0</v>
      </c>
      <c r="AA587" s="390" t="s">
        <v>54</v>
      </c>
      <c r="AB587" s="396"/>
      <c r="AC587" s="397"/>
      <c r="AD587" s="398" t="s">
        <v>54</v>
      </c>
      <c r="AE587" s="399" t="s">
        <v>54</v>
      </c>
      <c r="AF587" s="400" t="s">
        <v>54</v>
      </c>
      <c r="AG587" s="400" t="s">
        <v>54</v>
      </c>
      <c r="AH587" s="401" t="s">
        <v>53</v>
      </c>
      <c r="AI587" s="402" t="s">
        <v>54</v>
      </c>
      <c r="AJ587" s="402" t="s">
        <v>54</v>
      </c>
      <c r="AK587" s="402" t="s">
        <v>54</v>
      </c>
      <c r="AL587" s="403" t="s">
        <v>54</v>
      </c>
      <c r="AM587" s="404" t="s">
        <v>54</v>
      </c>
    </row>
    <row r="588" spans="1:39" ht="15.75" customHeight="1" x14ac:dyDescent="0.3">
      <c r="A588" s="382"/>
      <c r="B588" s="383"/>
      <c r="C588" s="384" t="s">
        <v>40</v>
      </c>
      <c r="D588" s="385" t="str">
        <f>IF(Table_1[[#This Row],[SISÄLLÖN NIMI]]="","",1)</f>
        <v/>
      </c>
      <c r="E588" s="386"/>
      <c r="F588" s="386"/>
      <c r="G588" s="384" t="s">
        <v>54</v>
      </c>
      <c r="H588" s="387" t="s">
        <v>54</v>
      </c>
      <c r="I588" s="388" t="s">
        <v>54</v>
      </c>
      <c r="J588" s="389" t="s">
        <v>44</v>
      </c>
      <c r="K588" s="387" t="s">
        <v>54</v>
      </c>
      <c r="L588" s="390" t="s">
        <v>54</v>
      </c>
      <c r="M588" s="383"/>
      <c r="N588" s="391" t="s">
        <v>54</v>
      </c>
      <c r="O588" s="392"/>
      <c r="P588" s="383"/>
      <c r="Q588" s="383"/>
      <c r="R588" s="393"/>
      <c r="S588" s="417">
        <f>IF(Table_1[[#This Row],[Kesto (min) /tapaaminen]]&lt;1,0,(Table_1[[#This Row],[Sisältöjen määrä 
]]*Table_1[[#This Row],[Kesto (min) /tapaaminen]]*Table_1[[#This Row],[Tapaamis-kerrat /osallistuja]]))</f>
        <v>0</v>
      </c>
      <c r="T588" s="394" t="str">
        <f>IF(Table_1[[#This Row],[SISÄLLÖN NIMI]]="","",IF(Table_1[[#This Row],[Toteutuminen]]="Ei osallistujia",0,IF(Table_1[[#This Row],[Toteutuminen]]="Peruttu",0,1)))</f>
        <v/>
      </c>
      <c r="U588" s="395"/>
      <c r="V588" s="385"/>
      <c r="W588" s="413">
        <f>Table_1[[#This Row],[Kävijämäärä a) lapset]]+Table_1[[#This Row],[Kävijämäärä b) aikuiset]]</f>
        <v>0</v>
      </c>
      <c r="X588" s="413">
        <f>IF(Table_1[[#This Row],[Kokonaiskävijämäärä]]&lt;1,0,Table_1[[#This Row],[Kävijämäärä a) lapset]]*Table_1[[#This Row],[Tapaamis-kerrat /osallistuja]])</f>
        <v>0</v>
      </c>
      <c r="Y588" s="413">
        <f>IF(Table_1[[#This Row],[Kokonaiskävijämäärä]]&lt;1,0,Table_1[[#This Row],[Kävijämäärä b) aikuiset]]*Table_1[[#This Row],[Tapaamis-kerrat /osallistuja]])</f>
        <v>0</v>
      </c>
      <c r="Z588" s="413">
        <f>IF(Table_1[[#This Row],[Kokonaiskävijämäärä]]&lt;1,0,Table_1[[#This Row],[Kokonaiskävijämäärä]]*Table_1[[#This Row],[Tapaamis-kerrat /osallistuja]])</f>
        <v>0</v>
      </c>
      <c r="AA588" s="390" t="s">
        <v>54</v>
      </c>
      <c r="AB588" s="396"/>
      <c r="AC588" s="397"/>
      <c r="AD588" s="398" t="s">
        <v>54</v>
      </c>
      <c r="AE588" s="399" t="s">
        <v>54</v>
      </c>
      <c r="AF588" s="400" t="s">
        <v>54</v>
      </c>
      <c r="AG588" s="400" t="s">
        <v>54</v>
      </c>
      <c r="AH588" s="401" t="s">
        <v>53</v>
      </c>
      <c r="AI588" s="402" t="s">
        <v>54</v>
      </c>
      <c r="AJ588" s="402" t="s">
        <v>54</v>
      </c>
      <c r="AK588" s="402" t="s">
        <v>54</v>
      </c>
      <c r="AL588" s="403" t="s">
        <v>54</v>
      </c>
      <c r="AM588" s="404" t="s">
        <v>54</v>
      </c>
    </row>
    <row r="589" spans="1:39" ht="15.75" customHeight="1" x14ac:dyDescent="0.3">
      <c r="A589" s="382"/>
      <c r="B589" s="383"/>
      <c r="C589" s="384" t="s">
        <v>40</v>
      </c>
      <c r="D589" s="385" t="str">
        <f>IF(Table_1[[#This Row],[SISÄLLÖN NIMI]]="","",1)</f>
        <v/>
      </c>
      <c r="E589" s="386"/>
      <c r="F589" s="386"/>
      <c r="G589" s="384" t="s">
        <v>54</v>
      </c>
      <c r="H589" s="387" t="s">
        <v>54</v>
      </c>
      <c r="I589" s="388" t="s">
        <v>54</v>
      </c>
      <c r="J589" s="389" t="s">
        <v>44</v>
      </c>
      <c r="K589" s="387" t="s">
        <v>54</v>
      </c>
      <c r="L589" s="390" t="s">
        <v>54</v>
      </c>
      <c r="M589" s="383"/>
      <c r="N589" s="391" t="s">
        <v>54</v>
      </c>
      <c r="O589" s="392"/>
      <c r="P589" s="383"/>
      <c r="Q589" s="383"/>
      <c r="R589" s="393"/>
      <c r="S589" s="417">
        <f>IF(Table_1[[#This Row],[Kesto (min) /tapaaminen]]&lt;1,0,(Table_1[[#This Row],[Sisältöjen määrä 
]]*Table_1[[#This Row],[Kesto (min) /tapaaminen]]*Table_1[[#This Row],[Tapaamis-kerrat /osallistuja]]))</f>
        <v>0</v>
      </c>
      <c r="T589" s="394" t="str">
        <f>IF(Table_1[[#This Row],[SISÄLLÖN NIMI]]="","",IF(Table_1[[#This Row],[Toteutuminen]]="Ei osallistujia",0,IF(Table_1[[#This Row],[Toteutuminen]]="Peruttu",0,1)))</f>
        <v/>
      </c>
      <c r="U589" s="395"/>
      <c r="V589" s="385"/>
      <c r="W589" s="413">
        <f>Table_1[[#This Row],[Kävijämäärä a) lapset]]+Table_1[[#This Row],[Kävijämäärä b) aikuiset]]</f>
        <v>0</v>
      </c>
      <c r="X589" s="413">
        <f>IF(Table_1[[#This Row],[Kokonaiskävijämäärä]]&lt;1,0,Table_1[[#This Row],[Kävijämäärä a) lapset]]*Table_1[[#This Row],[Tapaamis-kerrat /osallistuja]])</f>
        <v>0</v>
      </c>
      <c r="Y589" s="413">
        <f>IF(Table_1[[#This Row],[Kokonaiskävijämäärä]]&lt;1,0,Table_1[[#This Row],[Kävijämäärä b) aikuiset]]*Table_1[[#This Row],[Tapaamis-kerrat /osallistuja]])</f>
        <v>0</v>
      </c>
      <c r="Z589" s="413">
        <f>IF(Table_1[[#This Row],[Kokonaiskävijämäärä]]&lt;1,0,Table_1[[#This Row],[Kokonaiskävijämäärä]]*Table_1[[#This Row],[Tapaamis-kerrat /osallistuja]])</f>
        <v>0</v>
      </c>
      <c r="AA589" s="390" t="s">
        <v>54</v>
      </c>
      <c r="AB589" s="396"/>
      <c r="AC589" s="397"/>
      <c r="AD589" s="398" t="s">
        <v>54</v>
      </c>
      <c r="AE589" s="399" t="s">
        <v>54</v>
      </c>
      <c r="AF589" s="400" t="s">
        <v>54</v>
      </c>
      <c r="AG589" s="400" t="s">
        <v>54</v>
      </c>
      <c r="AH589" s="401" t="s">
        <v>53</v>
      </c>
      <c r="AI589" s="402" t="s">
        <v>54</v>
      </c>
      <c r="AJ589" s="402" t="s">
        <v>54</v>
      </c>
      <c r="AK589" s="402" t="s">
        <v>54</v>
      </c>
      <c r="AL589" s="403" t="s">
        <v>54</v>
      </c>
      <c r="AM589" s="404" t="s">
        <v>54</v>
      </c>
    </row>
    <row r="590" spans="1:39" ht="15.75" customHeight="1" x14ac:dyDescent="0.3">
      <c r="A590" s="382"/>
      <c r="B590" s="383"/>
      <c r="C590" s="384" t="s">
        <v>40</v>
      </c>
      <c r="D590" s="385" t="str">
        <f>IF(Table_1[[#This Row],[SISÄLLÖN NIMI]]="","",1)</f>
        <v/>
      </c>
      <c r="E590" s="386"/>
      <c r="F590" s="386"/>
      <c r="G590" s="384" t="s">
        <v>54</v>
      </c>
      <c r="H590" s="387" t="s">
        <v>54</v>
      </c>
      <c r="I590" s="388" t="s">
        <v>54</v>
      </c>
      <c r="J590" s="389" t="s">
        <v>44</v>
      </c>
      <c r="K590" s="387" t="s">
        <v>54</v>
      </c>
      <c r="L590" s="390" t="s">
        <v>54</v>
      </c>
      <c r="M590" s="383"/>
      <c r="N590" s="391" t="s">
        <v>54</v>
      </c>
      <c r="O590" s="392"/>
      <c r="P590" s="383"/>
      <c r="Q590" s="383"/>
      <c r="R590" s="393"/>
      <c r="S590" s="417">
        <f>IF(Table_1[[#This Row],[Kesto (min) /tapaaminen]]&lt;1,0,(Table_1[[#This Row],[Sisältöjen määrä 
]]*Table_1[[#This Row],[Kesto (min) /tapaaminen]]*Table_1[[#This Row],[Tapaamis-kerrat /osallistuja]]))</f>
        <v>0</v>
      </c>
      <c r="T590" s="394" t="str">
        <f>IF(Table_1[[#This Row],[SISÄLLÖN NIMI]]="","",IF(Table_1[[#This Row],[Toteutuminen]]="Ei osallistujia",0,IF(Table_1[[#This Row],[Toteutuminen]]="Peruttu",0,1)))</f>
        <v/>
      </c>
      <c r="U590" s="395"/>
      <c r="V590" s="385"/>
      <c r="W590" s="413">
        <f>Table_1[[#This Row],[Kävijämäärä a) lapset]]+Table_1[[#This Row],[Kävijämäärä b) aikuiset]]</f>
        <v>0</v>
      </c>
      <c r="X590" s="413">
        <f>IF(Table_1[[#This Row],[Kokonaiskävijämäärä]]&lt;1,0,Table_1[[#This Row],[Kävijämäärä a) lapset]]*Table_1[[#This Row],[Tapaamis-kerrat /osallistuja]])</f>
        <v>0</v>
      </c>
      <c r="Y590" s="413">
        <f>IF(Table_1[[#This Row],[Kokonaiskävijämäärä]]&lt;1,0,Table_1[[#This Row],[Kävijämäärä b) aikuiset]]*Table_1[[#This Row],[Tapaamis-kerrat /osallistuja]])</f>
        <v>0</v>
      </c>
      <c r="Z590" s="413">
        <f>IF(Table_1[[#This Row],[Kokonaiskävijämäärä]]&lt;1,0,Table_1[[#This Row],[Kokonaiskävijämäärä]]*Table_1[[#This Row],[Tapaamis-kerrat /osallistuja]])</f>
        <v>0</v>
      </c>
      <c r="AA590" s="390" t="s">
        <v>54</v>
      </c>
      <c r="AB590" s="396"/>
      <c r="AC590" s="397"/>
      <c r="AD590" s="398" t="s">
        <v>54</v>
      </c>
      <c r="AE590" s="399" t="s">
        <v>54</v>
      </c>
      <c r="AF590" s="400" t="s">
        <v>54</v>
      </c>
      <c r="AG590" s="400" t="s">
        <v>54</v>
      </c>
      <c r="AH590" s="401" t="s">
        <v>53</v>
      </c>
      <c r="AI590" s="402" t="s">
        <v>54</v>
      </c>
      <c r="AJ590" s="402" t="s">
        <v>54</v>
      </c>
      <c r="AK590" s="402" t="s">
        <v>54</v>
      </c>
      <c r="AL590" s="403" t="s">
        <v>54</v>
      </c>
      <c r="AM590" s="404" t="s">
        <v>54</v>
      </c>
    </row>
    <row r="591" spans="1:39" ht="15.75" customHeight="1" x14ac:dyDescent="0.3">
      <c r="A591" s="382"/>
      <c r="B591" s="383"/>
      <c r="C591" s="384" t="s">
        <v>40</v>
      </c>
      <c r="D591" s="385" t="str">
        <f>IF(Table_1[[#This Row],[SISÄLLÖN NIMI]]="","",1)</f>
        <v/>
      </c>
      <c r="E591" s="386"/>
      <c r="F591" s="386"/>
      <c r="G591" s="384" t="s">
        <v>54</v>
      </c>
      <c r="H591" s="387" t="s">
        <v>54</v>
      </c>
      <c r="I591" s="388" t="s">
        <v>54</v>
      </c>
      <c r="J591" s="389" t="s">
        <v>44</v>
      </c>
      <c r="K591" s="387" t="s">
        <v>54</v>
      </c>
      <c r="L591" s="390" t="s">
        <v>54</v>
      </c>
      <c r="M591" s="383"/>
      <c r="N591" s="391" t="s">
        <v>54</v>
      </c>
      <c r="O591" s="392"/>
      <c r="P591" s="383"/>
      <c r="Q591" s="383"/>
      <c r="R591" s="393"/>
      <c r="S591" s="417">
        <f>IF(Table_1[[#This Row],[Kesto (min) /tapaaminen]]&lt;1,0,(Table_1[[#This Row],[Sisältöjen määrä 
]]*Table_1[[#This Row],[Kesto (min) /tapaaminen]]*Table_1[[#This Row],[Tapaamis-kerrat /osallistuja]]))</f>
        <v>0</v>
      </c>
      <c r="T591" s="394" t="str">
        <f>IF(Table_1[[#This Row],[SISÄLLÖN NIMI]]="","",IF(Table_1[[#This Row],[Toteutuminen]]="Ei osallistujia",0,IF(Table_1[[#This Row],[Toteutuminen]]="Peruttu",0,1)))</f>
        <v/>
      </c>
      <c r="U591" s="395"/>
      <c r="V591" s="385"/>
      <c r="W591" s="413">
        <f>Table_1[[#This Row],[Kävijämäärä a) lapset]]+Table_1[[#This Row],[Kävijämäärä b) aikuiset]]</f>
        <v>0</v>
      </c>
      <c r="X591" s="413">
        <f>IF(Table_1[[#This Row],[Kokonaiskävijämäärä]]&lt;1,0,Table_1[[#This Row],[Kävijämäärä a) lapset]]*Table_1[[#This Row],[Tapaamis-kerrat /osallistuja]])</f>
        <v>0</v>
      </c>
      <c r="Y591" s="413">
        <f>IF(Table_1[[#This Row],[Kokonaiskävijämäärä]]&lt;1,0,Table_1[[#This Row],[Kävijämäärä b) aikuiset]]*Table_1[[#This Row],[Tapaamis-kerrat /osallistuja]])</f>
        <v>0</v>
      </c>
      <c r="Z591" s="413">
        <f>IF(Table_1[[#This Row],[Kokonaiskävijämäärä]]&lt;1,0,Table_1[[#This Row],[Kokonaiskävijämäärä]]*Table_1[[#This Row],[Tapaamis-kerrat /osallistuja]])</f>
        <v>0</v>
      </c>
      <c r="AA591" s="390" t="s">
        <v>54</v>
      </c>
      <c r="AB591" s="396"/>
      <c r="AC591" s="397"/>
      <c r="AD591" s="398" t="s">
        <v>54</v>
      </c>
      <c r="AE591" s="399" t="s">
        <v>54</v>
      </c>
      <c r="AF591" s="400" t="s">
        <v>54</v>
      </c>
      <c r="AG591" s="400" t="s">
        <v>54</v>
      </c>
      <c r="AH591" s="401" t="s">
        <v>53</v>
      </c>
      <c r="AI591" s="402" t="s">
        <v>54</v>
      </c>
      <c r="AJ591" s="402" t="s">
        <v>54</v>
      </c>
      <c r="AK591" s="402" t="s">
        <v>54</v>
      </c>
      <c r="AL591" s="403" t="s">
        <v>54</v>
      </c>
      <c r="AM591" s="404" t="s">
        <v>54</v>
      </c>
    </row>
    <row r="592" spans="1:39" ht="15.75" customHeight="1" x14ac:dyDescent="0.3">
      <c r="A592" s="382"/>
      <c r="B592" s="383"/>
      <c r="C592" s="384" t="s">
        <v>40</v>
      </c>
      <c r="D592" s="385" t="str">
        <f>IF(Table_1[[#This Row],[SISÄLLÖN NIMI]]="","",1)</f>
        <v/>
      </c>
      <c r="E592" s="386"/>
      <c r="F592" s="386"/>
      <c r="G592" s="384" t="s">
        <v>54</v>
      </c>
      <c r="H592" s="387" t="s">
        <v>54</v>
      </c>
      <c r="I592" s="388" t="s">
        <v>54</v>
      </c>
      <c r="J592" s="389" t="s">
        <v>44</v>
      </c>
      <c r="K592" s="387" t="s">
        <v>54</v>
      </c>
      <c r="L592" s="390" t="s">
        <v>54</v>
      </c>
      <c r="M592" s="383"/>
      <c r="N592" s="391" t="s">
        <v>54</v>
      </c>
      <c r="O592" s="392"/>
      <c r="P592" s="383"/>
      <c r="Q592" s="383"/>
      <c r="R592" s="393"/>
      <c r="S592" s="417">
        <f>IF(Table_1[[#This Row],[Kesto (min) /tapaaminen]]&lt;1,0,(Table_1[[#This Row],[Sisältöjen määrä 
]]*Table_1[[#This Row],[Kesto (min) /tapaaminen]]*Table_1[[#This Row],[Tapaamis-kerrat /osallistuja]]))</f>
        <v>0</v>
      </c>
      <c r="T592" s="394" t="str">
        <f>IF(Table_1[[#This Row],[SISÄLLÖN NIMI]]="","",IF(Table_1[[#This Row],[Toteutuminen]]="Ei osallistujia",0,IF(Table_1[[#This Row],[Toteutuminen]]="Peruttu",0,1)))</f>
        <v/>
      </c>
      <c r="U592" s="395"/>
      <c r="V592" s="385"/>
      <c r="W592" s="413">
        <f>Table_1[[#This Row],[Kävijämäärä a) lapset]]+Table_1[[#This Row],[Kävijämäärä b) aikuiset]]</f>
        <v>0</v>
      </c>
      <c r="X592" s="413">
        <f>IF(Table_1[[#This Row],[Kokonaiskävijämäärä]]&lt;1,0,Table_1[[#This Row],[Kävijämäärä a) lapset]]*Table_1[[#This Row],[Tapaamis-kerrat /osallistuja]])</f>
        <v>0</v>
      </c>
      <c r="Y592" s="413">
        <f>IF(Table_1[[#This Row],[Kokonaiskävijämäärä]]&lt;1,0,Table_1[[#This Row],[Kävijämäärä b) aikuiset]]*Table_1[[#This Row],[Tapaamis-kerrat /osallistuja]])</f>
        <v>0</v>
      </c>
      <c r="Z592" s="413">
        <f>IF(Table_1[[#This Row],[Kokonaiskävijämäärä]]&lt;1,0,Table_1[[#This Row],[Kokonaiskävijämäärä]]*Table_1[[#This Row],[Tapaamis-kerrat /osallistuja]])</f>
        <v>0</v>
      </c>
      <c r="AA592" s="390" t="s">
        <v>54</v>
      </c>
      <c r="AB592" s="396"/>
      <c r="AC592" s="397"/>
      <c r="AD592" s="398" t="s">
        <v>54</v>
      </c>
      <c r="AE592" s="399" t="s">
        <v>54</v>
      </c>
      <c r="AF592" s="400" t="s">
        <v>54</v>
      </c>
      <c r="AG592" s="400" t="s">
        <v>54</v>
      </c>
      <c r="AH592" s="401" t="s">
        <v>53</v>
      </c>
      <c r="AI592" s="402" t="s">
        <v>54</v>
      </c>
      <c r="AJ592" s="402" t="s">
        <v>54</v>
      </c>
      <c r="AK592" s="402" t="s">
        <v>54</v>
      </c>
      <c r="AL592" s="403" t="s">
        <v>54</v>
      </c>
      <c r="AM592" s="404" t="s">
        <v>54</v>
      </c>
    </row>
    <row r="593" spans="1:39" ht="15.75" customHeight="1" x14ac:dyDescent="0.3">
      <c r="A593" s="382"/>
      <c r="B593" s="383"/>
      <c r="C593" s="384" t="s">
        <v>40</v>
      </c>
      <c r="D593" s="385" t="str">
        <f>IF(Table_1[[#This Row],[SISÄLLÖN NIMI]]="","",1)</f>
        <v/>
      </c>
      <c r="E593" s="386"/>
      <c r="F593" s="386"/>
      <c r="G593" s="384" t="s">
        <v>54</v>
      </c>
      <c r="H593" s="387" t="s">
        <v>54</v>
      </c>
      <c r="I593" s="388" t="s">
        <v>54</v>
      </c>
      <c r="J593" s="389" t="s">
        <v>44</v>
      </c>
      <c r="K593" s="387" t="s">
        <v>54</v>
      </c>
      <c r="L593" s="390" t="s">
        <v>54</v>
      </c>
      <c r="M593" s="383"/>
      <c r="N593" s="391" t="s">
        <v>54</v>
      </c>
      <c r="O593" s="392"/>
      <c r="P593" s="383"/>
      <c r="Q593" s="383"/>
      <c r="R593" s="393"/>
      <c r="S593" s="417">
        <f>IF(Table_1[[#This Row],[Kesto (min) /tapaaminen]]&lt;1,0,(Table_1[[#This Row],[Sisältöjen määrä 
]]*Table_1[[#This Row],[Kesto (min) /tapaaminen]]*Table_1[[#This Row],[Tapaamis-kerrat /osallistuja]]))</f>
        <v>0</v>
      </c>
      <c r="T593" s="394" t="str">
        <f>IF(Table_1[[#This Row],[SISÄLLÖN NIMI]]="","",IF(Table_1[[#This Row],[Toteutuminen]]="Ei osallistujia",0,IF(Table_1[[#This Row],[Toteutuminen]]="Peruttu",0,1)))</f>
        <v/>
      </c>
      <c r="U593" s="395"/>
      <c r="V593" s="385"/>
      <c r="W593" s="413">
        <f>Table_1[[#This Row],[Kävijämäärä a) lapset]]+Table_1[[#This Row],[Kävijämäärä b) aikuiset]]</f>
        <v>0</v>
      </c>
      <c r="X593" s="413">
        <f>IF(Table_1[[#This Row],[Kokonaiskävijämäärä]]&lt;1,0,Table_1[[#This Row],[Kävijämäärä a) lapset]]*Table_1[[#This Row],[Tapaamis-kerrat /osallistuja]])</f>
        <v>0</v>
      </c>
      <c r="Y593" s="413">
        <f>IF(Table_1[[#This Row],[Kokonaiskävijämäärä]]&lt;1,0,Table_1[[#This Row],[Kävijämäärä b) aikuiset]]*Table_1[[#This Row],[Tapaamis-kerrat /osallistuja]])</f>
        <v>0</v>
      </c>
      <c r="Z593" s="413">
        <f>IF(Table_1[[#This Row],[Kokonaiskävijämäärä]]&lt;1,0,Table_1[[#This Row],[Kokonaiskävijämäärä]]*Table_1[[#This Row],[Tapaamis-kerrat /osallistuja]])</f>
        <v>0</v>
      </c>
      <c r="AA593" s="390" t="s">
        <v>54</v>
      </c>
      <c r="AB593" s="396"/>
      <c r="AC593" s="397"/>
      <c r="AD593" s="398" t="s">
        <v>54</v>
      </c>
      <c r="AE593" s="399" t="s">
        <v>54</v>
      </c>
      <c r="AF593" s="400" t="s">
        <v>54</v>
      </c>
      <c r="AG593" s="400" t="s">
        <v>54</v>
      </c>
      <c r="AH593" s="401" t="s">
        <v>53</v>
      </c>
      <c r="AI593" s="402" t="s">
        <v>54</v>
      </c>
      <c r="AJ593" s="402" t="s">
        <v>54</v>
      </c>
      <c r="AK593" s="402" t="s">
        <v>54</v>
      </c>
      <c r="AL593" s="403" t="s">
        <v>54</v>
      </c>
      <c r="AM593" s="404" t="s">
        <v>54</v>
      </c>
    </row>
    <row r="594" spans="1:39" ht="15.75" customHeight="1" x14ac:dyDescent="0.3">
      <c r="A594" s="382"/>
      <c r="B594" s="383"/>
      <c r="C594" s="384" t="s">
        <v>40</v>
      </c>
      <c r="D594" s="385" t="str">
        <f>IF(Table_1[[#This Row],[SISÄLLÖN NIMI]]="","",1)</f>
        <v/>
      </c>
      <c r="E594" s="386"/>
      <c r="F594" s="386"/>
      <c r="G594" s="384" t="s">
        <v>54</v>
      </c>
      <c r="H594" s="387" t="s">
        <v>54</v>
      </c>
      <c r="I594" s="388" t="s">
        <v>54</v>
      </c>
      <c r="J594" s="389" t="s">
        <v>44</v>
      </c>
      <c r="K594" s="387" t="s">
        <v>54</v>
      </c>
      <c r="L594" s="390" t="s">
        <v>54</v>
      </c>
      <c r="M594" s="383"/>
      <c r="N594" s="391" t="s">
        <v>54</v>
      </c>
      <c r="O594" s="392"/>
      <c r="P594" s="383"/>
      <c r="Q594" s="383"/>
      <c r="R594" s="393"/>
      <c r="S594" s="417">
        <f>IF(Table_1[[#This Row],[Kesto (min) /tapaaminen]]&lt;1,0,(Table_1[[#This Row],[Sisältöjen määrä 
]]*Table_1[[#This Row],[Kesto (min) /tapaaminen]]*Table_1[[#This Row],[Tapaamis-kerrat /osallistuja]]))</f>
        <v>0</v>
      </c>
      <c r="T594" s="394" t="str">
        <f>IF(Table_1[[#This Row],[SISÄLLÖN NIMI]]="","",IF(Table_1[[#This Row],[Toteutuminen]]="Ei osallistujia",0,IF(Table_1[[#This Row],[Toteutuminen]]="Peruttu",0,1)))</f>
        <v/>
      </c>
      <c r="U594" s="395"/>
      <c r="V594" s="385"/>
      <c r="W594" s="413">
        <f>Table_1[[#This Row],[Kävijämäärä a) lapset]]+Table_1[[#This Row],[Kävijämäärä b) aikuiset]]</f>
        <v>0</v>
      </c>
      <c r="X594" s="413">
        <f>IF(Table_1[[#This Row],[Kokonaiskävijämäärä]]&lt;1,0,Table_1[[#This Row],[Kävijämäärä a) lapset]]*Table_1[[#This Row],[Tapaamis-kerrat /osallistuja]])</f>
        <v>0</v>
      </c>
      <c r="Y594" s="413">
        <f>IF(Table_1[[#This Row],[Kokonaiskävijämäärä]]&lt;1,0,Table_1[[#This Row],[Kävijämäärä b) aikuiset]]*Table_1[[#This Row],[Tapaamis-kerrat /osallistuja]])</f>
        <v>0</v>
      </c>
      <c r="Z594" s="413">
        <f>IF(Table_1[[#This Row],[Kokonaiskävijämäärä]]&lt;1,0,Table_1[[#This Row],[Kokonaiskävijämäärä]]*Table_1[[#This Row],[Tapaamis-kerrat /osallistuja]])</f>
        <v>0</v>
      </c>
      <c r="AA594" s="390" t="s">
        <v>54</v>
      </c>
      <c r="AB594" s="396"/>
      <c r="AC594" s="397"/>
      <c r="AD594" s="398" t="s">
        <v>54</v>
      </c>
      <c r="AE594" s="399" t="s">
        <v>54</v>
      </c>
      <c r="AF594" s="400" t="s">
        <v>54</v>
      </c>
      <c r="AG594" s="400" t="s">
        <v>54</v>
      </c>
      <c r="AH594" s="401" t="s">
        <v>53</v>
      </c>
      <c r="AI594" s="402" t="s">
        <v>54</v>
      </c>
      <c r="AJ594" s="402" t="s">
        <v>54</v>
      </c>
      <c r="AK594" s="402" t="s">
        <v>54</v>
      </c>
      <c r="AL594" s="403" t="s">
        <v>54</v>
      </c>
      <c r="AM594" s="404" t="s">
        <v>54</v>
      </c>
    </row>
    <row r="595" spans="1:39" ht="15.75" customHeight="1" x14ac:dyDescent="0.3">
      <c r="A595" s="382"/>
      <c r="B595" s="383"/>
      <c r="C595" s="384" t="s">
        <v>40</v>
      </c>
      <c r="D595" s="385" t="str">
        <f>IF(Table_1[[#This Row],[SISÄLLÖN NIMI]]="","",1)</f>
        <v/>
      </c>
      <c r="E595" s="386"/>
      <c r="F595" s="386"/>
      <c r="G595" s="384" t="s">
        <v>54</v>
      </c>
      <c r="H595" s="387" t="s">
        <v>54</v>
      </c>
      <c r="I595" s="388" t="s">
        <v>54</v>
      </c>
      <c r="J595" s="389" t="s">
        <v>44</v>
      </c>
      <c r="K595" s="387" t="s">
        <v>54</v>
      </c>
      <c r="L595" s="390" t="s">
        <v>54</v>
      </c>
      <c r="M595" s="383"/>
      <c r="N595" s="391" t="s">
        <v>54</v>
      </c>
      <c r="O595" s="392"/>
      <c r="P595" s="383"/>
      <c r="Q595" s="383"/>
      <c r="R595" s="393"/>
      <c r="S595" s="417">
        <f>IF(Table_1[[#This Row],[Kesto (min) /tapaaminen]]&lt;1,0,(Table_1[[#This Row],[Sisältöjen määrä 
]]*Table_1[[#This Row],[Kesto (min) /tapaaminen]]*Table_1[[#This Row],[Tapaamis-kerrat /osallistuja]]))</f>
        <v>0</v>
      </c>
      <c r="T595" s="394" t="str">
        <f>IF(Table_1[[#This Row],[SISÄLLÖN NIMI]]="","",IF(Table_1[[#This Row],[Toteutuminen]]="Ei osallistujia",0,IF(Table_1[[#This Row],[Toteutuminen]]="Peruttu",0,1)))</f>
        <v/>
      </c>
      <c r="U595" s="395"/>
      <c r="V595" s="385"/>
      <c r="W595" s="413">
        <f>Table_1[[#This Row],[Kävijämäärä a) lapset]]+Table_1[[#This Row],[Kävijämäärä b) aikuiset]]</f>
        <v>0</v>
      </c>
      <c r="X595" s="413">
        <f>IF(Table_1[[#This Row],[Kokonaiskävijämäärä]]&lt;1,0,Table_1[[#This Row],[Kävijämäärä a) lapset]]*Table_1[[#This Row],[Tapaamis-kerrat /osallistuja]])</f>
        <v>0</v>
      </c>
      <c r="Y595" s="413">
        <f>IF(Table_1[[#This Row],[Kokonaiskävijämäärä]]&lt;1,0,Table_1[[#This Row],[Kävijämäärä b) aikuiset]]*Table_1[[#This Row],[Tapaamis-kerrat /osallistuja]])</f>
        <v>0</v>
      </c>
      <c r="Z595" s="413">
        <f>IF(Table_1[[#This Row],[Kokonaiskävijämäärä]]&lt;1,0,Table_1[[#This Row],[Kokonaiskävijämäärä]]*Table_1[[#This Row],[Tapaamis-kerrat /osallistuja]])</f>
        <v>0</v>
      </c>
      <c r="AA595" s="390" t="s">
        <v>54</v>
      </c>
      <c r="AB595" s="396"/>
      <c r="AC595" s="397"/>
      <c r="AD595" s="398" t="s">
        <v>54</v>
      </c>
      <c r="AE595" s="399" t="s">
        <v>54</v>
      </c>
      <c r="AF595" s="400" t="s">
        <v>54</v>
      </c>
      <c r="AG595" s="400" t="s">
        <v>54</v>
      </c>
      <c r="AH595" s="401" t="s">
        <v>53</v>
      </c>
      <c r="AI595" s="402" t="s">
        <v>54</v>
      </c>
      <c r="AJ595" s="402" t="s">
        <v>54</v>
      </c>
      <c r="AK595" s="402" t="s">
        <v>54</v>
      </c>
      <c r="AL595" s="403" t="s">
        <v>54</v>
      </c>
      <c r="AM595" s="404" t="s">
        <v>54</v>
      </c>
    </row>
    <row r="596" spans="1:39" ht="15.75" customHeight="1" x14ac:dyDescent="0.3">
      <c r="A596" s="382"/>
      <c r="B596" s="383"/>
      <c r="C596" s="384" t="s">
        <v>40</v>
      </c>
      <c r="D596" s="385" t="str">
        <f>IF(Table_1[[#This Row],[SISÄLLÖN NIMI]]="","",1)</f>
        <v/>
      </c>
      <c r="E596" s="386"/>
      <c r="F596" s="386"/>
      <c r="G596" s="384" t="s">
        <v>54</v>
      </c>
      <c r="H596" s="387" t="s">
        <v>54</v>
      </c>
      <c r="I596" s="388" t="s">
        <v>54</v>
      </c>
      <c r="J596" s="389" t="s">
        <v>44</v>
      </c>
      <c r="K596" s="387" t="s">
        <v>54</v>
      </c>
      <c r="L596" s="390" t="s">
        <v>54</v>
      </c>
      <c r="M596" s="383"/>
      <c r="N596" s="391" t="s">
        <v>54</v>
      </c>
      <c r="O596" s="392"/>
      <c r="P596" s="383"/>
      <c r="Q596" s="383"/>
      <c r="R596" s="393"/>
      <c r="S596" s="417">
        <f>IF(Table_1[[#This Row],[Kesto (min) /tapaaminen]]&lt;1,0,(Table_1[[#This Row],[Sisältöjen määrä 
]]*Table_1[[#This Row],[Kesto (min) /tapaaminen]]*Table_1[[#This Row],[Tapaamis-kerrat /osallistuja]]))</f>
        <v>0</v>
      </c>
      <c r="T596" s="394" t="str">
        <f>IF(Table_1[[#This Row],[SISÄLLÖN NIMI]]="","",IF(Table_1[[#This Row],[Toteutuminen]]="Ei osallistujia",0,IF(Table_1[[#This Row],[Toteutuminen]]="Peruttu",0,1)))</f>
        <v/>
      </c>
      <c r="U596" s="395"/>
      <c r="V596" s="385"/>
      <c r="W596" s="413">
        <f>Table_1[[#This Row],[Kävijämäärä a) lapset]]+Table_1[[#This Row],[Kävijämäärä b) aikuiset]]</f>
        <v>0</v>
      </c>
      <c r="X596" s="413">
        <f>IF(Table_1[[#This Row],[Kokonaiskävijämäärä]]&lt;1,0,Table_1[[#This Row],[Kävijämäärä a) lapset]]*Table_1[[#This Row],[Tapaamis-kerrat /osallistuja]])</f>
        <v>0</v>
      </c>
      <c r="Y596" s="413">
        <f>IF(Table_1[[#This Row],[Kokonaiskävijämäärä]]&lt;1,0,Table_1[[#This Row],[Kävijämäärä b) aikuiset]]*Table_1[[#This Row],[Tapaamis-kerrat /osallistuja]])</f>
        <v>0</v>
      </c>
      <c r="Z596" s="413">
        <f>IF(Table_1[[#This Row],[Kokonaiskävijämäärä]]&lt;1,0,Table_1[[#This Row],[Kokonaiskävijämäärä]]*Table_1[[#This Row],[Tapaamis-kerrat /osallistuja]])</f>
        <v>0</v>
      </c>
      <c r="AA596" s="390" t="s">
        <v>54</v>
      </c>
      <c r="AB596" s="396"/>
      <c r="AC596" s="397"/>
      <c r="AD596" s="398" t="s">
        <v>54</v>
      </c>
      <c r="AE596" s="399" t="s">
        <v>54</v>
      </c>
      <c r="AF596" s="400" t="s">
        <v>54</v>
      </c>
      <c r="AG596" s="400" t="s">
        <v>54</v>
      </c>
      <c r="AH596" s="401" t="s">
        <v>53</v>
      </c>
      <c r="AI596" s="402" t="s">
        <v>54</v>
      </c>
      <c r="AJ596" s="402" t="s">
        <v>54</v>
      </c>
      <c r="AK596" s="402" t="s">
        <v>54</v>
      </c>
      <c r="AL596" s="403" t="s">
        <v>54</v>
      </c>
      <c r="AM596" s="404" t="s">
        <v>54</v>
      </c>
    </row>
    <row r="597" spans="1:39" ht="15.75" customHeight="1" x14ac:dyDescent="0.3">
      <c r="A597" s="382"/>
      <c r="B597" s="383"/>
      <c r="C597" s="384" t="s">
        <v>40</v>
      </c>
      <c r="D597" s="385" t="str">
        <f>IF(Table_1[[#This Row],[SISÄLLÖN NIMI]]="","",1)</f>
        <v/>
      </c>
      <c r="E597" s="386"/>
      <c r="F597" s="386"/>
      <c r="G597" s="384" t="s">
        <v>54</v>
      </c>
      <c r="H597" s="387" t="s">
        <v>54</v>
      </c>
      <c r="I597" s="388" t="s">
        <v>54</v>
      </c>
      <c r="J597" s="389" t="s">
        <v>44</v>
      </c>
      <c r="K597" s="387" t="s">
        <v>54</v>
      </c>
      <c r="L597" s="390" t="s">
        <v>54</v>
      </c>
      <c r="M597" s="383"/>
      <c r="N597" s="391" t="s">
        <v>54</v>
      </c>
      <c r="O597" s="392"/>
      <c r="P597" s="383"/>
      <c r="Q597" s="383"/>
      <c r="R597" s="393"/>
      <c r="S597" s="417">
        <f>IF(Table_1[[#This Row],[Kesto (min) /tapaaminen]]&lt;1,0,(Table_1[[#This Row],[Sisältöjen määrä 
]]*Table_1[[#This Row],[Kesto (min) /tapaaminen]]*Table_1[[#This Row],[Tapaamis-kerrat /osallistuja]]))</f>
        <v>0</v>
      </c>
      <c r="T597" s="394" t="str">
        <f>IF(Table_1[[#This Row],[SISÄLLÖN NIMI]]="","",IF(Table_1[[#This Row],[Toteutuminen]]="Ei osallistujia",0,IF(Table_1[[#This Row],[Toteutuminen]]="Peruttu",0,1)))</f>
        <v/>
      </c>
      <c r="U597" s="395"/>
      <c r="V597" s="385"/>
      <c r="W597" s="413">
        <f>Table_1[[#This Row],[Kävijämäärä a) lapset]]+Table_1[[#This Row],[Kävijämäärä b) aikuiset]]</f>
        <v>0</v>
      </c>
      <c r="X597" s="413">
        <f>IF(Table_1[[#This Row],[Kokonaiskävijämäärä]]&lt;1,0,Table_1[[#This Row],[Kävijämäärä a) lapset]]*Table_1[[#This Row],[Tapaamis-kerrat /osallistuja]])</f>
        <v>0</v>
      </c>
      <c r="Y597" s="413">
        <f>IF(Table_1[[#This Row],[Kokonaiskävijämäärä]]&lt;1,0,Table_1[[#This Row],[Kävijämäärä b) aikuiset]]*Table_1[[#This Row],[Tapaamis-kerrat /osallistuja]])</f>
        <v>0</v>
      </c>
      <c r="Z597" s="413">
        <f>IF(Table_1[[#This Row],[Kokonaiskävijämäärä]]&lt;1,0,Table_1[[#This Row],[Kokonaiskävijämäärä]]*Table_1[[#This Row],[Tapaamis-kerrat /osallistuja]])</f>
        <v>0</v>
      </c>
      <c r="AA597" s="390" t="s">
        <v>54</v>
      </c>
      <c r="AB597" s="396"/>
      <c r="AC597" s="397"/>
      <c r="AD597" s="398" t="s">
        <v>54</v>
      </c>
      <c r="AE597" s="399" t="s">
        <v>54</v>
      </c>
      <c r="AF597" s="400" t="s">
        <v>54</v>
      </c>
      <c r="AG597" s="400" t="s">
        <v>54</v>
      </c>
      <c r="AH597" s="401" t="s">
        <v>53</v>
      </c>
      <c r="AI597" s="402" t="s">
        <v>54</v>
      </c>
      <c r="AJ597" s="402" t="s">
        <v>54</v>
      </c>
      <c r="AK597" s="402" t="s">
        <v>54</v>
      </c>
      <c r="AL597" s="403" t="s">
        <v>54</v>
      </c>
      <c r="AM597" s="404" t="s">
        <v>54</v>
      </c>
    </row>
    <row r="598" spans="1:39" ht="15.75" customHeight="1" x14ac:dyDescent="0.3">
      <c r="A598" s="382"/>
      <c r="B598" s="383"/>
      <c r="C598" s="384" t="s">
        <v>40</v>
      </c>
      <c r="D598" s="385" t="str">
        <f>IF(Table_1[[#This Row],[SISÄLLÖN NIMI]]="","",1)</f>
        <v/>
      </c>
      <c r="E598" s="386"/>
      <c r="F598" s="386"/>
      <c r="G598" s="384" t="s">
        <v>54</v>
      </c>
      <c r="H598" s="387" t="s">
        <v>54</v>
      </c>
      <c r="I598" s="388" t="s">
        <v>54</v>
      </c>
      <c r="J598" s="389" t="s">
        <v>44</v>
      </c>
      <c r="K598" s="387" t="s">
        <v>54</v>
      </c>
      <c r="L598" s="390" t="s">
        <v>54</v>
      </c>
      <c r="M598" s="383"/>
      <c r="N598" s="391" t="s">
        <v>54</v>
      </c>
      <c r="O598" s="392"/>
      <c r="P598" s="383"/>
      <c r="Q598" s="383"/>
      <c r="R598" s="393"/>
      <c r="S598" s="417">
        <f>IF(Table_1[[#This Row],[Kesto (min) /tapaaminen]]&lt;1,0,(Table_1[[#This Row],[Sisältöjen määrä 
]]*Table_1[[#This Row],[Kesto (min) /tapaaminen]]*Table_1[[#This Row],[Tapaamis-kerrat /osallistuja]]))</f>
        <v>0</v>
      </c>
      <c r="T598" s="394" t="str">
        <f>IF(Table_1[[#This Row],[SISÄLLÖN NIMI]]="","",IF(Table_1[[#This Row],[Toteutuminen]]="Ei osallistujia",0,IF(Table_1[[#This Row],[Toteutuminen]]="Peruttu",0,1)))</f>
        <v/>
      </c>
      <c r="U598" s="395"/>
      <c r="V598" s="385"/>
      <c r="W598" s="413">
        <f>Table_1[[#This Row],[Kävijämäärä a) lapset]]+Table_1[[#This Row],[Kävijämäärä b) aikuiset]]</f>
        <v>0</v>
      </c>
      <c r="X598" s="413">
        <f>IF(Table_1[[#This Row],[Kokonaiskävijämäärä]]&lt;1,0,Table_1[[#This Row],[Kävijämäärä a) lapset]]*Table_1[[#This Row],[Tapaamis-kerrat /osallistuja]])</f>
        <v>0</v>
      </c>
      <c r="Y598" s="413">
        <f>IF(Table_1[[#This Row],[Kokonaiskävijämäärä]]&lt;1,0,Table_1[[#This Row],[Kävijämäärä b) aikuiset]]*Table_1[[#This Row],[Tapaamis-kerrat /osallistuja]])</f>
        <v>0</v>
      </c>
      <c r="Z598" s="413">
        <f>IF(Table_1[[#This Row],[Kokonaiskävijämäärä]]&lt;1,0,Table_1[[#This Row],[Kokonaiskävijämäärä]]*Table_1[[#This Row],[Tapaamis-kerrat /osallistuja]])</f>
        <v>0</v>
      </c>
      <c r="AA598" s="390" t="s">
        <v>54</v>
      </c>
      <c r="AB598" s="396"/>
      <c r="AC598" s="397"/>
      <c r="AD598" s="398" t="s">
        <v>54</v>
      </c>
      <c r="AE598" s="399" t="s">
        <v>54</v>
      </c>
      <c r="AF598" s="400" t="s">
        <v>54</v>
      </c>
      <c r="AG598" s="400" t="s">
        <v>54</v>
      </c>
      <c r="AH598" s="401" t="s">
        <v>53</v>
      </c>
      <c r="AI598" s="402" t="s">
        <v>54</v>
      </c>
      <c r="AJ598" s="402" t="s">
        <v>54</v>
      </c>
      <c r="AK598" s="402" t="s">
        <v>54</v>
      </c>
      <c r="AL598" s="403" t="s">
        <v>54</v>
      </c>
      <c r="AM598" s="404" t="s">
        <v>54</v>
      </c>
    </row>
    <row r="599" spans="1:39" ht="15.75" customHeight="1" x14ac:dyDescent="0.3">
      <c r="A599" s="382"/>
      <c r="B599" s="383"/>
      <c r="C599" s="384" t="s">
        <v>40</v>
      </c>
      <c r="D599" s="385" t="str">
        <f>IF(Table_1[[#This Row],[SISÄLLÖN NIMI]]="","",1)</f>
        <v/>
      </c>
      <c r="E599" s="386"/>
      <c r="F599" s="386"/>
      <c r="G599" s="384" t="s">
        <v>54</v>
      </c>
      <c r="H599" s="387" t="s">
        <v>54</v>
      </c>
      <c r="I599" s="388" t="s">
        <v>54</v>
      </c>
      <c r="J599" s="389" t="s">
        <v>44</v>
      </c>
      <c r="K599" s="387" t="s">
        <v>54</v>
      </c>
      <c r="L599" s="390" t="s">
        <v>54</v>
      </c>
      <c r="M599" s="383"/>
      <c r="N599" s="391" t="s">
        <v>54</v>
      </c>
      <c r="O599" s="392"/>
      <c r="P599" s="383"/>
      <c r="Q599" s="383"/>
      <c r="R599" s="393"/>
      <c r="S599" s="417">
        <f>IF(Table_1[[#This Row],[Kesto (min) /tapaaminen]]&lt;1,0,(Table_1[[#This Row],[Sisältöjen määrä 
]]*Table_1[[#This Row],[Kesto (min) /tapaaminen]]*Table_1[[#This Row],[Tapaamis-kerrat /osallistuja]]))</f>
        <v>0</v>
      </c>
      <c r="T599" s="394" t="str">
        <f>IF(Table_1[[#This Row],[SISÄLLÖN NIMI]]="","",IF(Table_1[[#This Row],[Toteutuminen]]="Ei osallistujia",0,IF(Table_1[[#This Row],[Toteutuminen]]="Peruttu",0,1)))</f>
        <v/>
      </c>
      <c r="U599" s="395"/>
      <c r="V599" s="385"/>
      <c r="W599" s="413">
        <f>Table_1[[#This Row],[Kävijämäärä a) lapset]]+Table_1[[#This Row],[Kävijämäärä b) aikuiset]]</f>
        <v>0</v>
      </c>
      <c r="X599" s="413">
        <f>IF(Table_1[[#This Row],[Kokonaiskävijämäärä]]&lt;1,0,Table_1[[#This Row],[Kävijämäärä a) lapset]]*Table_1[[#This Row],[Tapaamis-kerrat /osallistuja]])</f>
        <v>0</v>
      </c>
      <c r="Y599" s="413">
        <f>IF(Table_1[[#This Row],[Kokonaiskävijämäärä]]&lt;1,0,Table_1[[#This Row],[Kävijämäärä b) aikuiset]]*Table_1[[#This Row],[Tapaamis-kerrat /osallistuja]])</f>
        <v>0</v>
      </c>
      <c r="Z599" s="413">
        <f>IF(Table_1[[#This Row],[Kokonaiskävijämäärä]]&lt;1,0,Table_1[[#This Row],[Kokonaiskävijämäärä]]*Table_1[[#This Row],[Tapaamis-kerrat /osallistuja]])</f>
        <v>0</v>
      </c>
      <c r="AA599" s="390" t="s">
        <v>54</v>
      </c>
      <c r="AB599" s="396"/>
      <c r="AC599" s="397"/>
      <c r="AD599" s="398" t="s">
        <v>54</v>
      </c>
      <c r="AE599" s="399" t="s">
        <v>54</v>
      </c>
      <c r="AF599" s="400" t="s">
        <v>54</v>
      </c>
      <c r="AG599" s="400" t="s">
        <v>54</v>
      </c>
      <c r="AH599" s="401" t="s">
        <v>53</v>
      </c>
      <c r="AI599" s="402" t="s">
        <v>54</v>
      </c>
      <c r="AJ599" s="402" t="s">
        <v>54</v>
      </c>
      <c r="AK599" s="402" t="s">
        <v>54</v>
      </c>
      <c r="AL599" s="403" t="s">
        <v>54</v>
      </c>
      <c r="AM599" s="404" t="s">
        <v>54</v>
      </c>
    </row>
    <row r="600" spans="1:39" ht="15.75" customHeight="1" x14ac:dyDescent="0.3">
      <c r="A600" s="382"/>
      <c r="B600" s="383"/>
      <c r="C600" s="384" t="s">
        <v>40</v>
      </c>
      <c r="D600" s="385" t="str">
        <f>IF(Table_1[[#This Row],[SISÄLLÖN NIMI]]="","",1)</f>
        <v/>
      </c>
      <c r="E600" s="386"/>
      <c r="F600" s="386"/>
      <c r="G600" s="384" t="s">
        <v>54</v>
      </c>
      <c r="H600" s="387" t="s">
        <v>54</v>
      </c>
      <c r="I600" s="388" t="s">
        <v>54</v>
      </c>
      <c r="J600" s="389" t="s">
        <v>44</v>
      </c>
      <c r="K600" s="387" t="s">
        <v>54</v>
      </c>
      <c r="L600" s="390" t="s">
        <v>54</v>
      </c>
      <c r="M600" s="383"/>
      <c r="N600" s="391" t="s">
        <v>54</v>
      </c>
      <c r="O600" s="392"/>
      <c r="P600" s="383"/>
      <c r="Q600" s="383"/>
      <c r="R600" s="393"/>
      <c r="S600" s="417">
        <f>IF(Table_1[[#This Row],[Kesto (min) /tapaaminen]]&lt;1,0,(Table_1[[#This Row],[Sisältöjen määrä 
]]*Table_1[[#This Row],[Kesto (min) /tapaaminen]]*Table_1[[#This Row],[Tapaamis-kerrat /osallistuja]]))</f>
        <v>0</v>
      </c>
      <c r="T600" s="394" t="str">
        <f>IF(Table_1[[#This Row],[SISÄLLÖN NIMI]]="","",IF(Table_1[[#This Row],[Toteutuminen]]="Ei osallistujia",0,IF(Table_1[[#This Row],[Toteutuminen]]="Peruttu",0,1)))</f>
        <v/>
      </c>
      <c r="U600" s="395"/>
      <c r="V600" s="385"/>
      <c r="W600" s="413">
        <f>Table_1[[#This Row],[Kävijämäärä a) lapset]]+Table_1[[#This Row],[Kävijämäärä b) aikuiset]]</f>
        <v>0</v>
      </c>
      <c r="X600" s="413">
        <f>IF(Table_1[[#This Row],[Kokonaiskävijämäärä]]&lt;1,0,Table_1[[#This Row],[Kävijämäärä a) lapset]]*Table_1[[#This Row],[Tapaamis-kerrat /osallistuja]])</f>
        <v>0</v>
      </c>
      <c r="Y600" s="413">
        <f>IF(Table_1[[#This Row],[Kokonaiskävijämäärä]]&lt;1,0,Table_1[[#This Row],[Kävijämäärä b) aikuiset]]*Table_1[[#This Row],[Tapaamis-kerrat /osallistuja]])</f>
        <v>0</v>
      </c>
      <c r="Z600" s="413">
        <f>IF(Table_1[[#This Row],[Kokonaiskävijämäärä]]&lt;1,0,Table_1[[#This Row],[Kokonaiskävijämäärä]]*Table_1[[#This Row],[Tapaamis-kerrat /osallistuja]])</f>
        <v>0</v>
      </c>
      <c r="AA600" s="390" t="s">
        <v>54</v>
      </c>
      <c r="AB600" s="396"/>
      <c r="AC600" s="397"/>
      <c r="AD600" s="398" t="s">
        <v>54</v>
      </c>
      <c r="AE600" s="399" t="s">
        <v>54</v>
      </c>
      <c r="AF600" s="400" t="s">
        <v>54</v>
      </c>
      <c r="AG600" s="400" t="s">
        <v>54</v>
      </c>
      <c r="AH600" s="401" t="s">
        <v>53</v>
      </c>
      <c r="AI600" s="402" t="s">
        <v>54</v>
      </c>
      <c r="AJ600" s="402" t="s">
        <v>54</v>
      </c>
      <c r="AK600" s="402" t="s">
        <v>54</v>
      </c>
      <c r="AL600" s="403" t="s">
        <v>54</v>
      </c>
      <c r="AM600" s="404" t="s">
        <v>54</v>
      </c>
    </row>
    <row r="601" spans="1:39" ht="15.75" customHeight="1" x14ac:dyDescent="0.3">
      <c r="A601" s="382"/>
      <c r="B601" s="383"/>
      <c r="C601" s="384" t="s">
        <v>40</v>
      </c>
      <c r="D601" s="385" t="str">
        <f>IF(Table_1[[#This Row],[SISÄLLÖN NIMI]]="","",1)</f>
        <v/>
      </c>
      <c r="E601" s="386"/>
      <c r="F601" s="386"/>
      <c r="G601" s="384" t="s">
        <v>54</v>
      </c>
      <c r="H601" s="387" t="s">
        <v>54</v>
      </c>
      <c r="I601" s="388" t="s">
        <v>54</v>
      </c>
      <c r="J601" s="389" t="s">
        <v>44</v>
      </c>
      <c r="K601" s="387" t="s">
        <v>54</v>
      </c>
      <c r="L601" s="390" t="s">
        <v>54</v>
      </c>
      <c r="M601" s="383"/>
      <c r="N601" s="391" t="s">
        <v>54</v>
      </c>
      <c r="O601" s="392"/>
      <c r="P601" s="383"/>
      <c r="Q601" s="383"/>
      <c r="R601" s="393"/>
      <c r="S601" s="417">
        <f>IF(Table_1[[#This Row],[Kesto (min) /tapaaminen]]&lt;1,0,(Table_1[[#This Row],[Sisältöjen määrä 
]]*Table_1[[#This Row],[Kesto (min) /tapaaminen]]*Table_1[[#This Row],[Tapaamis-kerrat /osallistuja]]))</f>
        <v>0</v>
      </c>
      <c r="T601" s="394" t="str">
        <f>IF(Table_1[[#This Row],[SISÄLLÖN NIMI]]="","",IF(Table_1[[#This Row],[Toteutuminen]]="Ei osallistujia",0,IF(Table_1[[#This Row],[Toteutuminen]]="Peruttu",0,1)))</f>
        <v/>
      </c>
      <c r="U601" s="395"/>
      <c r="V601" s="385"/>
      <c r="W601" s="413">
        <f>Table_1[[#This Row],[Kävijämäärä a) lapset]]+Table_1[[#This Row],[Kävijämäärä b) aikuiset]]</f>
        <v>0</v>
      </c>
      <c r="X601" s="413">
        <f>IF(Table_1[[#This Row],[Kokonaiskävijämäärä]]&lt;1,0,Table_1[[#This Row],[Kävijämäärä a) lapset]]*Table_1[[#This Row],[Tapaamis-kerrat /osallistuja]])</f>
        <v>0</v>
      </c>
      <c r="Y601" s="413">
        <f>IF(Table_1[[#This Row],[Kokonaiskävijämäärä]]&lt;1,0,Table_1[[#This Row],[Kävijämäärä b) aikuiset]]*Table_1[[#This Row],[Tapaamis-kerrat /osallistuja]])</f>
        <v>0</v>
      </c>
      <c r="Z601" s="413">
        <f>IF(Table_1[[#This Row],[Kokonaiskävijämäärä]]&lt;1,0,Table_1[[#This Row],[Kokonaiskävijämäärä]]*Table_1[[#This Row],[Tapaamis-kerrat /osallistuja]])</f>
        <v>0</v>
      </c>
      <c r="AA601" s="390" t="s">
        <v>54</v>
      </c>
      <c r="AB601" s="396"/>
      <c r="AC601" s="397"/>
      <c r="AD601" s="398" t="s">
        <v>54</v>
      </c>
      <c r="AE601" s="399" t="s">
        <v>54</v>
      </c>
      <c r="AF601" s="400" t="s">
        <v>54</v>
      </c>
      <c r="AG601" s="400" t="s">
        <v>54</v>
      </c>
      <c r="AH601" s="401" t="s">
        <v>53</v>
      </c>
      <c r="AI601" s="402" t="s">
        <v>54</v>
      </c>
      <c r="AJ601" s="402" t="s">
        <v>54</v>
      </c>
      <c r="AK601" s="402" t="s">
        <v>54</v>
      </c>
      <c r="AL601" s="403" t="s">
        <v>54</v>
      </c>
      <c r="AM601" s="404" t="s">
        <v>54</v>
      </c>
    </row>
    <row r="602" spans="1:39" ht="15.75" customHeight="1" x14ac:dyDescent="0.3">
      <c r="A602" s="382"/>
      <c r="B602" s="383"/>
      <c r="C602" s="384" t="s">
        <v>40</v>
      </c>
      <c r="D602" s="385" t="str">
        <f>IF(Table_1[[#This Row],[SISÄLLÖN NIMI]]="","",1)</f>
        <v/>
      </c>
      <c r="E602" s="386"/>
      <c r="F602" s="386"/>
      <c r="G602" s="384" t="s">
        <v>54</v>
      </c>
      <c r="H602" s="387" t="s">
        <v>54</v>
      </c>
      <c r="I602" s="388" t="s">
        <v>54</v>
      </c>
      <c r="J602" s="389" t="s">
        <v>44</v>
      </c>
      <c r="K602" s="387" t="s">
        <v>54</v>
      </c>
      <c r="L602" s="390" t="s">
        <v>54</v>
      </c>
      <c r="M602" s="383"/>
      <c r="N602" s="391" t="s">
        <v>54</v>
      </c>
      <c r="O602" s="392"/>
      <c r="P602" s="383"/>
      <c r="Q602" s="383"/>
      <c r="R602" s="393"/>
      <c r="S602" s="417">
        <f>IF(Table_1[[#This Row],[Kesto (min) /tapaaminen]]&lt;1,0,(Table_1[[#This Row],[Sisältöjen määrä 
]]*Table_1[[#This Row],[Kesto (min) /tapaaminen]]*Table_1[[#This Row],[Tapaamis-kerrat /osallistuja]]))</f>
        <v>0</v>
      </c>
      <c r="T602" s="394" t="str">
        <f>IF(Table_1[[#This Row],[SISÄLLÖN NIMI]]="","",IF(Table_1[[#This Row],[Toteutuminen]]="Ei osallistujia",0,IF(Table_1[[#This Row],[Toteutuminen]]="Peruttu",0,1)))</f>
        <v/>
      </c>
      <c r="U602" s="395"/>
      <c r="V602" s="385"/>
      <c r="W602" s="413">
        <f>Table_1[[#This Row],[Kävijämäärä a) lapset]]+Table_1[[#This Row],[Kävijämäärä b) aikuiset]]</f>
        <v>0</v>
      </c>
      <c r="X602" s="413">
        <f>IF(Table_1[[#This Row],[Kokonaiskävijämäärä]]&lt;1,0,Table_1[[#This Row],[Kävijämäärä a) lapset]]*Table_1[[#This Row],[Tapaamis-kerrat /osallistuja]])</f>
        <v>0</v>
      </c>
      <c r="Y602" s="413">
        <f>IF(Table_1[[#This Row],[Kokonaiskävijämäärä]]&lt;1,0,Table_1[[#This Row],[Kävijämäärä b) aikuiset]]*Table_1[[#This Row],[Tapaamis-kerrat /osallistuja]])</f>
        <v>0</v>
      </c>
      <c r="Z602" s="413">
        <f>IF(Table_1[[#This Row],[Kokonaiskävijämäärä]]&lt;1,0,Table_1[[#This Row],[Kokonaiskävijämäärä]]*Table_1[[#This Row],[Tapaamis-kerrat /osallistuja]])</f>
        <v>0</v>
      </c>
      <c r="AA602" s="390" t="s">
        <v>54</v>
      </c>
      <c r="AB602" s="396"/>
      <c r="AC602" s="397"/>
      <c r="AD602" s="398" t="s">
        <v>54</v>
      </c>
      <c r="AE602" s="399" t="s">
        <v>54</v>
      </c>
      <c r="AF602" s="400" t="s">
        <v>54</v>
      </c>
      <c r="AG602" s="400" t="s">
        <v>54</v>
      </c>
      <c r="AH602" s="401" t="s">
        <v>53</v>
      </c>
      <c r="AI602" s="402" t="s">
        <v>54</v>
      </c>
      <c r="AJ602" s="402" t="s">
        <v>54</v>
      </c>
      <c r="AK602" s="402" t="s">
        <v>54</v>
      </c>
      <c r="AL602" s="403" t="s">
        <v>54</v>
      </c>
      <c r="AM602" s="404" t="s">
        <v>54</v>
      </c>
    </row>
    <row r="603" spans="1:39" ht="15.75" customHeight="1" x14ac:dyDescent="0.3">
      <c r="A603" s="382"/>
      <c r="B603" s="383"/>
      <c r="C603" s="384" t="s">
        <v>40</v>
      </c>
      <c r="D603" s="385" t="str">
        <f>IF(Table_1[[#This Row],[SISÄLLÖN NIMI]]="","",1)</f>
        <v/>
      </c>
      <c r="E603" s="386"/>
      <c r="F603" s="386"/>
      <c r="G603" s="384" t="s">
        <v>54</v>
      </c>
      <c r="H603" s="387" t="s">
        <v>54</v>
      </c>
      <c r="I603" s="388" t="s">
        <v>54</v>
      </c>
      <c r="J603" s="389" t="s">
        <v>44</v>
      </c>
      <c r="K603" s="387" t="s">
        <v>54</v>
      </c>
      <c r="L603" s="390" t="s">
        <v>54</v>
      </c>
      <c r="M603" s="383"/>
      <c r="N603" s="391" t="s">
        <v>54</v>
      </c>
      <c r="O603" s="392"/>
      <c r="P603" s="383"/>
      <c r="Q603" s="383"/>
      <c r="R603" s="393"/>
      <c r="S603" s="417">
        <f>IF(Table_1[[#This Row],[Kesto (min) /tapaaminen]]&lt;1,0,(Table_1[[#This Row],[Sisältöjen määrä 
]]*Table_1[[#This Row],[Kesto (min) /tapaaminen]]*Table_1[[#This Row],[Tapaamis-kerrat /osallistuja]]))</f>
        <v>0</v>
      </c>
      <c r="T603" s="394" t="str">
        <f>IF(Table_1[[#This Row],[SISÄLLÖN NIMI]]="","",IF(Table_1[[#This Row],[Toteutuminen]]="Ei osallistujia",0,IF(Table_1[[#This Row],[Toteutuminen]]="Peruttu",0,1)))</f>
        <v/>
      </c>
      <c r="U603" s="395"/>
      <c r="V603" s="385"/>
      <c r="W603" s="413">
        <f>Table_1[[#This Row],[Kävijämäärä a) lapset]]+Table_1[[#This Row],[Kävijämäärä b) aikuiset]]</f>
        <v>0</v>
      </c>
      <c r="X603" s="413">
        <f>IF(Table_1[[#This Row],[Kokonaiskävijämäärä]]&lt;1,0,Table_1[[#This Row],[Kävijämäärä a) lapset]]*Table_1[[#This Row],[Tapaamis-kerrat /osallistuja]])</f>
        <v>0</v>
      </c>
      <c r="Y603" s="413">
        <f>IF(Table_1[[#This Row],[Kokonaiskävijämäärä]]&lt;1,0,Table_1[[#This Row],[Kävijämäärä b) aikuiset]]*Table_1[[#This Row],[Tapaamis-kerrat /osallistuja]])</f>
        <v>0</v>
      </c>
      <c r="Z603" s="413">
        <f>IF(Table_1[[#This Row],[Kokonaiskävijämäärä]]&lt;1,0,Table_1[[#This Row],[Kokonaiskävijämäärä]]*Table_1[[#This Row],[Tapaamis-kerrat /osallistuja]])</f>
        <v>0</v>
      </c>
      <c r="AA603" s="390" t="s">
        <v>54</v>
      </c>
      <c r="AB603" s="396"/>
      <c r="AC603" s="397"/>
      <c r="AD603" s="398" t="s">
        <v>54</v>
      </c>
      <c r="AE603" s="399" t="s">
        <v>54</v>
      </c>
      <c r="AF603" s="400" t="s">
        <v>54</v>
      </c>
      <c r="AG603" s="400" t="s">
        <v>54</v>
      </c>
      <c r="AH603" s="401" t="s">
        <v>53</v>
      </c>
      <c r="AI603" s="402" t="s">
        <v>54</v>
      </c>
      <c r="AJ603" s="402" t="s">
        <v>54</v>
      </c>
      <c r="AK603" s="402" t="s">
        <v>54</v>
      </c>
      <c r="AL603" s="403" t="s">
        <v>54</v>
      </c>
      <c r="AM603" s="404" t="s">
        <v>54</v>
      </c>
    </row>
    <row r="604" spans="1:39" ht="15.75" customHeight="1" x14ac:dyDescent="0.3">
      <c r="A604" s="382"/>
      <c r="B604" s="383"/>
      <c r="C604" s="384" t="s">
        <v>40</v>
      </c>
      <c r="D604" s="385" t="str">
        <f>IF(Table_1[[#This Row],[SISÄLLÖN NIMI]]="","",1)</f>
        <v/>
      </c>
      <c r="E604" s="386"/>
      <c r="F604" s="386"/>
      <c r="G604" s="384" t="s">
        <v>54</v>
      </c>
      <c r="H604" s="387" t="s">
        <v>54</v>
      </c>
      <c r="I604" s="388" t="s">
        <v>54</v>
      </c>
      <c r="J604" s="389" t="s">
        <v>44</v>
      </c>
      <c r="K604" s="387" t="s">
        <v>54</v>
      </c>
      <c r="L604" s="390" t="s">
        <v>54</v>
      </c>
      <c r="M604" s="383"/>
      <c r="N604" s="391" t="s">
        <v>54</v>
      </c>
      <c r="O604" s="392"/>
      <c r="P604" s="383"/>
      <c r="Q604" s="383"/>
      <c r="R604" s="393"/>
      <c r="S604" s="417">
        <f>IF(Table_1[[#This Row],[Kesto (min) /tapaaminen]]&lt;1,0,(Table_1[[#This Row],[Sisältöjen määrä 
]]*Table_1[[#This Row],[Kesto (min) /tapaaminen]]*Table_1[[#This Row],[Tapaamis-kerrat /osallistuja]]))</f>
        <v>0</v>
      </c>
      <c r="T604" s="394" t="str">
        <f>IF(Table_1[[#This Row],[SISÄLLÖN NIMI]]="","",IF(Table_1[[#This Row],[Toteutuminen]]="Ei osallistujia",0,IF(Table_1[[#This Row],[Toteutuminen]]="Peruttu",0,1)))</f>
        <v/>
      </c>
      <c r="U604" s="395"/>
      <c r="V604" s="385"/>
      <c r="W604" s="413">
        <f>Table_1[[#This Row],[Kävijämäärä a) lapset]]+Table_1[[#This Row],[Kävijämäärä b) aikuiset]]</f>
        <v>0</v>
      </c>
      <c r="X604" s="413">
        <f>IF(Table_1[[#This Row],[Kokonaiskävijämäärä]]&lt;1,0,Table_1[[#This Row],[Kävijämäärä a) lapset]]*Table_1[[#This Row],[Tapaamis-kerrat /osallistuja]])</f>
        <v>0</v>
      </c>
      <c r="Y604" s="413">
        <f>IF(Table_1[[#This Row],[Kokonaiskävijämäärä]]&lt;1,0,Table_1[[#This Row],[Kävijämäärä b) aikuiset]]*Table_1[[#This Row],[Tapaamis-kerrat /osallistuja]])</f>
        <v>0</v>
      </c>
      <c r="Z604" s="413">
        <f>IF(Table_1[[#This Row],[Kokonaiskävijämäärä]]&lt;1,0,Table_1[[#This Row],[Kokonaiskävijämäärä]]*Table_1[[#This Row],[Tapaamis-kerrat /osallistuja]])</f>
        <v>0</v>
      </c>
      <c r="AA604" s="390" t="s">
        <v>54</v>
      </c>
      <c r="AB604" s="396"/>
      <c r="AC604" s="397"/>
      <c r="AD604" s="398" t="s">
        <v>54</v>
      </c>
      <c r="AE604" s="399" t="s">
        <v>54</v>
      </c>
      <c r="AF604" s="400" t="s">
        <v>54</v>
      </c>
      <c r="AG604" s="400" t="s">
        <v>54</v>
      </c>
      <c r="AH604" s="401" t="s">
        <v>53</v>
      </c>
      <c r="AI604" s="402" t="s">
        <v>54</v>
      </c>
      <c r="AJ604" s="402" t="s">
        <v>54</v>
      </c>
      <c r="AK604" s="402" t="s">
        <v>54</v>
      </c>
      <c r="AL604" s="403" t="s">
        <v>54</v>
      </c>
      <c r="AM604" s="404" t="s">
        <v>54</v>
      </c>
    </row>
    <row r="605" spans="1:39" ht="15.75" customHeight="1" x14ac:dyDescent="0.3">
      <c r="A605" s="382"/>
      <c r="B605" s="383"/>
      <c r="C605" s="384" t="s">
        <v>40</v>
      </c>
      <c r="D605" s="385" t="str">
        <f>IF(Table_1[[#This Row],[SISÄLLÖN NIMI]]="","",1)</f>
        <v/>
      </c>
      <c r="E605" s="386"/>
      <c r="F605" s="386"/>
      <c r="G605" s="384" t="s">
        <v>54</v>
      </c>
      <c r="H605" s="387" t="s">
        <v>54</v>
      </c>
      <c r="I605" s="388" t="s">
        <v>54</v>
      </c>
      <c r="J605" s="389" t="s">
        <v>44</v>
      </c>
      <c r="K605" s="387" t="s">
        <v>54</v>
      </c>
      <c r="L605" s="390" t="s">
        <v>54</v>
      </c>
      <c r="M605" s="383"/>
      <c r="N605" s="391" t="s">
        <v>54</v>
      </c>
      <c r="O605" s="392"/>
      <c r="P605" s="383"/>
      <c r="Q605" s="383"/>
      <c r="R605" s="393"/>
      <c r="S605" s="417">
        <f>IF(Table_1[[#This Row],[Kesto (min) /tapaaminen]]&lt;1,0,(Table_1[[#This Row],[Sisältöjen määrä 
]]*Table_1[[#This Row],[Kesto (min) /tapaaminen]]*Table_1[[#This Row],[Tapaamis-kerrat /osallistuja]]))</f>
        <v>0</v>
      </c>
      <c r="T605" s="394" t="str">
        <f>IF(Table_1[[#This Row],[SISÄLLÖN NIMI]]="","",IF(Table_1[[#This Row],[Toteutuminen]]="Ei osallistujia",0,IF(Table_1[[#This Row],[Toteutuminen]]="Peruttu",0,1)))</f>
        <v/>
      </c>
      <c r="U605" s="395"/>
      <c r="V605" s="385"/>
      <c r="W605" s="413">
        <f>Table_1[[#This Row],[Kävijämäärä a) lapset]]+Table_1[[#This Row],[Kävijämäärä b) aikuiset]]</f>
        <v>0</v>
      </c>
      <c r="X605" s="413">
        <f>IF(Table_1[[#This Row],[Kokonaiskävijämäärä]]&lt;1,0,Table_1[[#This Row],[Kävijämäärä a) lapset]]*Table_1[[#This Row],[Tapaamis-kerrat /osallistuja]])</f>
        <v>0</v>
      </c>
      <c r="Y605" s="413">
        <f>IF(Table_1[[#This Row],[Kokonaiskävijämäärä]]&lt;1,0,Table_1[[#This Row],[Kävijämäärä b) aikuiset]]*Table_1[[#This Row],[Tapaamis-kerrat /osallistuja]])</f>
        <v>0</v>
      </c>
      <c r="Z605" s="413">
        <f>IF(Table_1[[#This Row],[Kokonaiskävijämäärä]]&lt;1,0,Table_1[[#This Row],[Kokonaiskävijämäärä]]*Table_1[[#This Row],[Tapaamis-kerrat /osallistuja]])</f>
        <v>0</v>
      </c>
      <c r="AA605" s="390" t="s">
        <v>54</v>
      </c>
      <c r="AB605" s="396"/>
      <c r="AC605" s="397"/>
      <c r="AD605" s="398" t="s">
        <v>54</v>
      </c>
      <c r="AE605" s="399" t="s">
        <v>54</v>
      </c>
      <c r="AF605" s="400" t="s">
        <v>54</v>
      </c>
      <c r="AG605" s="400" t="s">
        <v>54</v>
      </c>
      <c r="AH605" s="401" t="s">
        <v>53</v>
      </c>
      <c r="AI605" s="402" t="s">
        <v>54</v>
      </c>
      <c r="AJ605" s="402" t="s">
        <v>54</v>
      </c>
      <c r="AK605" s="402" t="s">
        <v>54</v>
      </c>
      <c r="AL605" s="403" t="s">
        <v>54</v>
      </c>
      <c r="AM605" s="404" t="s">
        <v>54</v>
      </c>
    </row>
    <row r="606" spans="1:39" ht="15.75" customHeight="1" x14ac:dyDescent="0.3">
      <c r="A606" s="382"/>
      <c r="B606" s="383"/>
      <c r="C606" s="384" t="s">
        <v>40</v>
      </c>
      <c r="D606" s="385" t="str">
        <f>IF(Table_1[[#This Row],[SISÄLLÖN NIMI]]="","",1)</f>
        <v/>
      </c>
      <c r="E606" s="386"/>
      <c r="F606" s="386"/>
      <c r="G606" s="384" t="s">
        <v>54</v>
      </c>
      <c r="H606" s="387" t="s">
        <v>54</v>
      </c>
      <c r="I606" s="388" t="s">
        <v>54</v>
      </c>
      <c r="J606" s="389" t="s">
        <v>44</v>
      </c>
      <c r="K606" s="387" t="s">
        <v>54</v>
      </c>
      <c r="L606" s="390" t="s">
        <v>54</v>
      </c>
      <c r="M606" s="383"/>
      <c r="N606" s="391" t="s">
        <v>54</v>
      </c>
      <c r="O606" s="392"/>
      <c r="P606" s="383"/>
      <c r="Q606" s="383"/>
      <c r="R606" s="393"/>
      <c r="S606" s="417">
        <f>IF(Table_1[[#This Row],[Kesto (min) /tapaaminen]]&lt;1,0,(Table_1[[#This Row],[Sisältöjen määrä 
]]*Table_1[[#This Row],[Kesto (min) /tapaaminen]]*Table_1[[#This Row],[Tapaamis-kerrat /osallistuja]]))</f>
        <v>0</v>
      </c>
      <c r="T606" s="394" t="str">
        <f>IF(Table_1[[#This Row],[SISÄLLÖN NIMI]]="","",IF(Table_1[[#This Row],[Toteutuminen]]="Ei osallistujia",0,IF(Table_1[[#This Row],[Toteutuminen]]="Peruttu",0,1)))</f>
        <v/>
      </c>
      <c r="U606" s="395"/>
      <c r="V606" s="385"/>
      <c r="W606" s="413">
        <f>Table_1[[#This Row],[Kävijämäärä a) lapset]]+Table_1[[#This Row],[Kävijämäärä b) aikuiset]]</f>
        <v>0</v>
      </c>
      <c r="X606" s="413">
        <f>IF(Table_1[[#This Row],[Kokonaiskävijämäärä]]&lt;1,0,Table_1[[#This Row],[Kävijämäärä a) lapset]]*Table_1[[#This Row],[Tapaamis-kerrat /osallistuja]])</f>
        <v>0</v>
      </c>
      <c r="Y606" s="413">
        <f>IF(Table_1[[#This Row],[Kokonaiskävijämäärä]]&lt;1,0,Table_1[[#This Row],[Kävijämäärä b) aikuiset]]*Table_1[[#This Row],[Tapaamis-kerrat /osallistuja]])</f>
        <v>0</v>
      </c>
      <c r="Z606" s="413">
        <f>IF(Table_1[[#This Row],[Kokonaiskävijämäärä]]&lt;1,0,Table_1[[#This Row],[Kokonaiskävijämäärä]]*Table_1[[#This Row],[Tapaamis-kerrat /osallistuja]])</f>
        <v>0</v>
      </c>
      <c r="AA606" s="390" t="s">
        <v>54</v>
      </c>
      <c r="AB606" s="396"/>
      <c r="AC606" s="397"/>
      <c r="AD606" s="398" t="s">
        <v>54</v>
      </c>
      <c r="AE606" s="399" t="s">
        <v>54</v>
      </c>
      <c r="AF606" s="400" t="s">
        <v>54</v>
      </c>
      <c r="AG606" s="400" t="s">
        <v>54</v>
      </c>
      <c r="AH606" s="401" t="s">
        <v>53</v>
      </c>
      <c r="AI606" s="402" t="s">
        <v>54</v>
      </c>
      <c r="AJ606" s="402" t="s">
        <v>54</v>
      </c>
      <c r="AK606" s="402" t="s">
        <v>54</v>
      </c>
      <c r="AL606" s="403" t="s">
        <v>54</v>
      </c>
      <c r="AM606" s="404" t="s">
        <v>54</v>
      </c>
    </row>
    <row r="607" spans="1:39" ht="15.75" customHeight="1" x14ac:dyDescent="0.3">
      <c r="A607" s="382"/>
      <c r="B607" s="383"/>
      <c r="C607" s="384" t="s">
        <v>40</v>
      </c>
      <c r="D607" s="385" t="str">
        <f>IF(Table_1[[#This Row],[SISÄLLÖN NIMI]]="","",1)</f>
        <v/>
      </c>
      <c r="E607" s="386"/>
      <c r="F607" s="386"/>
      <c r="G607" s="384" t="s">
        <v>54</v>
      </c>
      <c r="H607" s="387" t="s">
        <v>54</v>
      </c>
      <c r="I607" s="388" t="s">
        <v>54</v>
      </c>
      <c r="J607" s="389" t="s">
        <v>44</v>
      </c>
      <c r="K607" s="387" t="s">
        <v>54</v>
      </c>
      <c r="L607" s="390" t="s">
        <v>54</v>
      </c>
      <c r="M607" s="383"/>
      <c r="N607" s="391" t="s">
        <v>54</v>
      </c>
      <c r="O607" s="392"/>
      <c r="P607" s="383"/>
      <c r="Q607" s="383"/>
      <c r="R607" s="393"/>
      <c r="S607" s="417">
        <f>IF(Table_1[[#This Row],[Kesto (min) /tapaaminen]]&lt;1,0,(Table_1[[#This Row],[Sisältöjen määrä 
]]*Table_1[[#This Row],[Kesto (min) /tapaaminen]]*Table_1[[#This Row],[Tapaamis-kerrat /osallistuja]]))</f>
        <v>0</v>
      </c>
      <c r="T607" s="394" t="str">
        <f>IF(Table_1[[#This Row],[SISÄLLÖN NIMI]]="","",IF(Table_1[[#This Row],[Toteutuminen]]="Ei osallistujia",0,IF(Table_1[[#This Row],[Toteutuminen]]="Peruttu",0,1)))</f>
        <v/>
      </c>
      <c r="U607" s="395"/>
      <c r="V607" s="385"/>
      <c r="W607" s="413">
        <f>Table_1[[#This Row],[Kävijämäärä a) lapset]]+Table_1[[#This Row],[Kävijämäärä b) aikuiset]]</f>
        <v>0</v>
      </c>
      <c r="X607" s="413">
        <f>IF(Table_1[[#This Row],[Kokonaiskävijämäärä]]&lt;1,0,Table_1[[#This Row],[Kävijämäärä a) lapset]]*Table_1[[#This Row],[Tapaamis-kerrat /osallistuja]])</f>
        <v>0</v>
      </c>
      <c r="Y607" s="413">
        <f>IF(Table_1[[#This Row],[Kokonaiskävijämäärä]]&lt;1,0,Table_1[[#This Row],[Kävijämäärä b) aikuiset]]*Table_1[[#This Row],[Tapaamis-kerrat /osallistuja]])</f>
        <v>0</v>
      </c>
      <c r="Z607" s="413">
        <f>IF(Table_1[[#This Row],[Kokonaiskävijämäärä]]&lt;1,0,Table_1[[#This Row],[Kokonaiskävijämäärä]]*Table_1[[#This Row],[Tapaamis-kerrat /osallistuja]])</f>
        <v>0</v>
      </c>
      <c r="AA607" s="390" t="s">
        <v>54</v>
      </c>
      <c r="AB607" s="396"/>
      <c r="AC607" s="397"/>
      <c r="AD607" s="398" t="s">
        <v>54</v>
      </c>
      <c r="AE607" s="399" t="s">
        <v>54</v>
      </c>
      <c r="AF607" s="400" t="s">
        <v>54</v>
      </c>
      <c r="AG607" s="400" t="s">
        <v>54</v>
      </c>
      <c r="AH607" s="401" t="s">
        <v>53</v>
      </c>
      <c r="AI607" s="402" t="s">
        <v>54</v>
      </c>
      <c r="AJ607" s="402" t="s">
        <v>54</v>
      </c>
      <c r="AK607" s="402" t="s">
        <v>54</v>
      </c>
      <c r="AL607" s="403" t="s">
        <v>54</v>
      </c>
      <c r="AM607" s="404" t="s">
        <v>54</v>
      </c>
    </row>
    <row r="608" spans="1:39" ht="15.75" customHeight="1" x14ac:dyDescent="0.3">
      <c r="A608" s="382"/>
      <c r="B608" s="383"/>
      <c r="C608" s="384" t="s">
        <v>40</v>
      </c>
      <c r="D608" s="385" t="str">
        <f>IF(Table_1[[#This Row],[SISÄLLÖN NIMI]]="","",1)</f>
        <v/>
      </c>
      <c r="E608" s="386"/>
      <c r="F608" s="386"/>
      <c r="G608" s="384" t="s">
        <v>54</v>
      </c>
      <c r="H608" s="387" t="s">
        <v>54</v>
      </c>
      <c r="I608" s="388" t="s">
        <v>54</v>
      </c>
      <c r="J608" s="389" t="s">
        <v>44</v>
      </c>
      <c r="K608" s="387" t="s">
        <v>54</v>
      </c>
      <c r="L608" s="390" t="s">
        <v>54</v>
      </c>
      <c r="M608" s="383"/>
      <c r="N608" s="391" t="s">
        <v>54</v>
      </c>
      <c r="O608" s="392"/>
      <c r="P608" s="383"/>
      <c r="Q608" s="383"/>
      <c r="R608" s="393"/>
      <c r="S608" s="417">
        <f>IF(Table_1[[#This Row],[Kesto (min) /tapaaminen]]&lt;1,0,(Table_1[[#This Row],[Sisältöjen määrä 
]]*Table_1[[#This Row],[Kesto (min) /tapaaminen]]*Table_1[[#This Row],[Tapaamis-kerrat /osallistuja]]))</f>
        <v>0</v>
      </c>
      <c r="T608" s="394" t="str">
        <f>IF(Table_1[[#This Row],[SISÄLLÖN NIMI]]="","",IF(Table_1[[#This Row],[Toteutuminen]]="Ei osallistujia",0,IF(Table_1[[#This Row],[Toteutuminen]]="Peruttu",0,1)))</f>
        <v/>
      </c>
      <c r="U608" s="395"/>
      <c r="V608" s="385"/>
      <c r="W608" s="413">
        <f>Table_1[[#This Row],[Kävijämäärä a) lapset]]+Table_1[[#This Row],[Kävijämäärä b) aikuiset]]</f>
        <v>0</v>
      </c>
      <c r="X608" s="413">
        <f>IF(Table_1[[#This Row],[Kokonaiskävijämäärä]]&lt;1,0,Table_1[[#This Row],[Kävijämäärä a) lapset]]*Table_1[[#This Row],[Tapaamis-kerrat /osallistuja]])</f>
        <v>0</v>
      </c>
      <c r="Y608" s="413">
        <f>IF(Table_1[[#This Row],[Kokonaiskävijämäärä]]&lt;1,0,Table_1[[#This Row],[Kävijämäärä b) aikuiset]]*Table_1[[#This Row],[Tapaamis-kerrat /osallistuja]])</f>
        <v>0</v>
      </c>
      <c r="Z608" s="413">
        <f>IF(Table_1[[#This Row],[Kokonaiskävijämäärä]]&lt;1,0,Table_1[[#This Row],[Kokonaiskävijämäärä]]*Table_1[[#This Row],[Tapaamis-kerrat /osallistuja]])</f>
        <v>0</v>
      </c>
      <c r="AA608" s="390" t="s">
        <v>54</v>
      </c>
      <c r="AB608" s="396"/>
      <c r="AC608" s="397"/>
      <c r="AD608" s="398" t="s">
        <v>54</v>
      </c>
      <c r="AE608" s="399" t="s">
        <v>54</v>
      </c>
      <c r="AF608" s="400" t="s">
        <v>54</v>
      </c>
      <c r="AG608" s="400" t="s">
        <v>54</v>
      </c>
      <c r="AH608" s="401" t="s">
        <v>53</v>
      </c>
      <c r="AI608" s="402" t="s">
        <v>54</v>
      </c>
      <c r="AJ608" s="402" t="s">
        <v>54</v>
      </c>
      <c r="AK608" s="402" t="s">
        <v>54</v>
      </c>
      <c r="AL608" s="403" t="s">
        <v>54</v>
      </c>
      <c r="AM608" s="404" t="s">
        <v>54</v>
      </c>
    </row>
    <row r="609" spans="1:39" ht="15.75" customHeight="1" x14ac:dyDescent="0.3">
      <c r="A609" s="382"/>
      <c r="B609" s="383"/>
      <c r="C609" s="384" t="s">
        <v>40</v>
      </c>
      <c r="D609" s="385" t="str">
        <f>IF(Table_1[[#This Row],[SISÄLLÖN NIMI]]="","",1)</f>
        <v/>
      </c>
      <c r="E609" s="386"/>
      <c r="F609" s="386"/>
      <c r="G609" s="384" t="s">
        <v>54</v>
      </c>
      <c r="H609" s="387" t="s">
        <v>54</v>
      </c>
      <c r="I609" s="388" t="s">
        <v>54</v>
      </c>
      <c r="J609" s="389" t="s">
        <v>44</v>
      </c>
      <c r="K609" s="387" t="s">
        <v>54</v>
      </c>
      <c r="L609" s="390" t="s">
        <v>54</v>
      </c>
      <c r="M609" s="383"/>
      <c r="N609" s="391" t="s">
        <v>54</v>
      </c>
      <c r="O609" s="392"/>
      <c r="P609" s="383"/>
      <c r="Q609" s="383"/>
      <c r="R609" s="393"/>
      <c r="S609" s="417">
        <f>IF(Table_1[[#This Row],[Kesto (min) /tapaaminen]]&lt;1,0,(Table_1[[#This Row],[Sisältöjen määrä 
]]*Table_1[[#This Row],[Kesto (min) /tapaaminen]]*Table_1[[#This Row],[Tapaamis-kerrat /osallistuja]]))</f>
        <v>0</v>
      </c>
      <c r="T609" s="394" t="str">
        <f>IF(Table_1[[#This Row],[SISÄLLÖN NIMI]]="","",IF(Table_1[[#This Row],[Toteutuminen]]="Ei osallistujia",0,IF(Table_1[[#This Row],[Toteutuminen]]="Peruttu",0,1)))</f>
        <v/>
      </c>
      <c r="U609" s="395"/>
      <c r="V609" s="385"/>
      <c r="W609" s="413">
        <f>Table_1[[#This Row],[Kävijämäärä a) lapset]]+Table_1[[#This Row],[Kävijämäärä b) aikuiset]]</f>
        <v>0</v>
      </c>
      <c r="X609" s="413">
        <f>IF(Table_1[[#This Row],[Kokonaiskävijämäärä]]&lt;1,0,Table_1[[#This Row],[Kävijämäärä a) lapset]]*Table_1[[#This Row],[Tapaamis-kerrat /osallistuja]])</f>
        <v>0</v>
      </c>
      <c r="Y609" s="413">
        <f>IF(Table_1[[#This Row],[Kokonaiskävijämäärä]]&lt;1,0,Table_1[[#This Row],[Kävijämäärä b) aikuiset]]*Table_1[[#This Row],[Tapaamis-kerrat /osallistuja]])</f>
        <v>0</v>
      </c>
      <c r="Z609" s="413">
        <f>IF(Table_1[[#This Row],[Kokonaiskävijämäärä]]&lt;1,0,Table_1[[#This Row],[Kokonaiskävijämäärä]]*Table_1[[#This Row],[Tapaamis-kerrat /osallistuja]])</f>
        <v>0</v>
      </c>
      <c r="AA609" s="390" t="s">
        <v>54</v>
      </c>
      <c r="AB609" s="396"/>
      <c r="AC609" s="397"/>
      <c r="AD609" s="398" t="s">
        <v>54</v>
      </c>
      <c r="AE609" s="399" t="s">
        <v>54</v>
      </c>
      <c r="AF609" s="400" t="s">
        <v>54</v>
      </c>
      <c r="AG609" s="400" t="s">
        <v>54</v>
      </c>
      <c r="AH609" s="401" t="s">
        <v>53</v>
      </c>
      <c r="AI609" s="402" t="s">
        <v>54</v>
      </c>
      <c r="AJ609" s="402" t="s">
        <v>54</v>
      </c>
      <c r="AK609" s="402" t="s">
        <v>54</v>
      </c>
      <c r="AL609" s="403" t="s">
        <v>54</v>
      </c>
      <c r="AM609" s="404" t="s">
        <v>54</v>
      </c>
    </row>
    <row r="610" spans="1:39" ht="15.75" customHeight="1" x14ac:dyDescent="0.3">
      <c r="A610" s="382"/>
      <c r="B610" s="383"/>
      <c r="C610" s="384" t="s">
        <v>40</v>
      </c>
      <c r="D610" s="385" t="str">
        <f>IF(Table_1[[#This Row],[SISÄLLÖN NIMI]]="","",1)</f>
        <v/>
      </c>
      <c r="E610" s="386"/>
      <c r="F610" s="386"/>
      <c r="G610" s="384" t="s">
        <v>54</v>
      </c>
      <c r="H610" s="387" t="s">
        <v>54</v>
      </c>
      <c r="I610" s="388" t="s">
        <v>54</v>
      </c>
      <c r="J610" s="389" t="s">
        <v>44</v>
      </c>
      <c r="K610" s="387" t="s">
        <v>54</v>
      </c>
      <c r="L610" s="390" t="s">
        <v>54</v>
      </c>
      <c r="M610" s="383"/>
      <c r="N610" s="391" t="s">
        <v>54</v>
      </c>
      <c r="O610" s="392"/>
      <c r="P610" s="383"/>
      <c r="Q610" s="383"/>
      <c r="R610" s="393"/>
      <c r="S610" s="417">
        <f>IF(Table_1[[#This Row],[Kesto (min) /tapaaminen]]&lt;1,0,(Table_1[[#This Row],[Sisältöjen määrä 
]]*Table_1[[#This Row],[Kesto (min) /tapaaminen]]*Table_1[[#This Row],[Tapaamis-kerrat /osallistuja]]))</f>
        <v>0</v>
      </c>
      <c r="T610" s="394" t="str">
        <f>IF(Table_1[[#This Row],[SISÄLLÖN NIMI]]="","",IF(Table_1[[#This Row],[Toteutuminen]]="Ei osallistujia",0,IF(Table_1[[#This Row],[Toteutuminen]]="Peruttu",0,1)))</f>
        <v/>
      </c>
      <c r="U610" s="395"/>
      <c r="V610" s="385"/>
      <c r="W610" s="413">
        <f>Table_1[[#This Row],[Kävijämäärä a) lapset]]+Table_1[[#This Row],[Kävijämäärä b) aikuiset]]</f>
        <v>0</v>
      </c>
      <c r="X610" s="413">
        <f>IF(Table_1[[#This Row],[Kokonaiskävijämäärä]]&lt;1,0,Table_1[[#This Row],[Kävijämäärä a) lapset]]*Table_1[[#This Row],[Tapaamis-kerrat /osallistuja]])</f>
        <v>0</v>
      </c>
      <c r="Y610" s="413">
        <f>IF(Table_1[[#This Row],[Kokonaiskävijämäärä]]&lt;1,0,Table_1[[#This Row],[Kävijämäärä b) aikuiset]]*Table_1[[#This Row],[Tapaamis-kerrat /osallistuja]])</f>
        <v>0</v>
      </c>
      <c r="Z610" s="413">
        <f>IF(Table_1[[#This Row],[Kokonaiskävijämäärä]]&lt;1,0,Table_1[[#This Row],[Kokonaiskävijämäärä]]*Table_1[[#This Row],[Tapaamis-kerrat /osallistuja]])</f>
        <v>0</v>
      </c>
      <c r="AA610" s="390" t="s">
        <v>54</v>
      </c>
      <c r="AB610" s="396"/>
      <c r="AC610" s="397"/>
      <c r="AD610" s="398" t="s">
        <v>54</v>
      </c>
      <c r="AE610" s="399" t="s">
        <v>54</v>
      </c>
      <c r="AF610" s="400" t="s">
        <v>54</v>
      </c>
      <c r="AG610" s="400" t="s">
        <v>54</v>
      </c>
      <c r="AH610" s="401" t="s">
        <v>53</v>
      </c>
      <c r="AI610" s="402" t="s">
        <v>54</v>
      </c>
      <c r="AJ610" s="402" t="s">
        <v>54</v>
      </c>
      <c r="AK610" s="402" t="s">
        <v>54</v>
      </c>
      <c r="AL610" s="403" t="s">
        <v>54</v>
      </c>
      <c r="AM610" s="404" t="s">
        <v>54</v>
      </c>
    </row>
    <row r="611" spans="1:39" ht="15.75" customHeight="1" x14ac:dyDescent="0.3">
      <c r="A611" s="382"/>
      <c r="B611" s="383"/>
      <c r="C611" s="384" t="s">
        <v>40</v>
      </c>
      <c r="D611" s="385" t="str">
        <f>IF(Table_1[[#This Row],[SISÄLLÖN NIMI]]="","",1)</f>
        <v/>
      </c>
      <c r="E611" s="386"/>
      <c r="F611" s="386"/>
      <c r="G611" s="384" t="s">
        <v>54</v>
      </c>
      <c r="H611" s="387" t="s">
        <v>54</v>
      </c>
      <c r="I611" s="388" t="s">
        <v>54</v>
      </c>
      <c r="J611" s="389" t="s">
        <v>44</v>
      </c>
      <c r="K611" s="387" t="s">
        <v>54</v>
      </c>
      <c r="L611" s="390" t="s">
        <v>54</v>
      </c>
      <c r="M611" s="383"/>
      <c r="N611" s="391" t="s">
        <v>54</v>
      </c>
      <c r="O611" s="392"/>
      <c r="P611" s="383"/>
      <c r="Q611" s="383"/>
      <c r="R611" s="393"/>
      <c r="S611" s="417">
        <f>IF(Table_1[[#This Row],[Kesto (min) /tapaaminen]]&lt;1,0,(Table_1[[#This Row],[Sisältöjen määrä 
]]*Table_1[[#This Row],[Kesto (min) /tapaaminen]]*Table_1[[#This Row],[Tapaamis-kerrat /osallistuja]]))</f>
        <v>0</v>
      </c>
      <c r="T611" s="394" t="str">
        <f>IF(Table_1[[#This Row],[SISÄLLÖN NIMI]]="","",IF(Table_1[[#This Row],[Toteutuminen]]="Ei osallistujia",0,IF(Table_1[[#This Row],[Toteutuminen]]="Peruttu",0,1)))</f>
        <v/>
      </c>
      <c r="U611" s="395"/>
      <c r="V611" s="385"/>
      <c r="W611" s="413">
        <f>Table_1[[#This Row],[Kävijämäärä a) lapset]]+Table_1[[#This Row],[Kävijämäärä b) aikuiset]]</f>
        <v>0</v>
      </c>
      <c r="X611" s="413">
        <f>IF(Table_1[[#This Row],[Kokonaiskävijämäärä]]&lt;1,0,Table_1[[#This Row],[Kävijämäärä a) lapset]]*Table_1[[#This Row],[Tapaamis-kerrat /osallistuja]])</f>
        <v>0</v>
      </c>
      <c r="Y611" s="413">
        <f>IF(Table_1[[#This Row],[Kokonaiskävijämäärä]]&lt;1,0,Table_1[[#This Row],[Kävijämäärä b) aikuiset]]*Table_1[[#This Row],[Tapaamis-kerrat /osallistuja]])</f>
        <v>0</v>
      </c>
      <c r="Z611" s="413">
        <f>IF(Table_1[[#This Row],[Kokonaiskävijämäärä]]&lt;1,0,Table_1[[#This Row],[Kokonaiskävijämäärä]]*Table_1[[#This Row],[Tapaamis-kerrat /osallistuja]])</f>
        <v>0</v>
      </c>
      <c r="AA611" s="390" t="s">
        <v>54</v>
      </c>
      <c r="AB611" s="396"/>
      <c r="AC611" s="397"/>
      <c r="AD611" s="398" t="s">
        <v>54</v>
      </c>
      <c r="AE611" s="399" t="s">
        <v>54</v>
      </c>
      <c r="AF611" s="400" t="s">
        <v>54</v>
      </c>
      <c r="AG611" s="400" t="s">
        <v>54</v>
      </c>
      <c r="AH611" s="401" t="s">
        <v>53</v>
      </c>
      <c r="AI611" s="402" t="s">
        <v>54</v>
      </c>
      <c r="AJ611" s="402" t="s">
        <v>54</v>
      </c>
      <c r="AK611" s="402" t="s">
        <v>54</v>
      </c>
      <c r="AL611" s="403" t="s">
        <v>54</v>
      </c>
      <c r="AM611" s="404" t="s">
        <v>54</v>
      </c>
    </row>
    <row r="612" spans="1:39" ht="15.75" customHeight="1" x14ac:dyDescent="0.3">
      <c r="A612" s="382"/>
      <c r="B612" s="383"/>
      <c r="C612" s="384" t="s">
        <v>40</v>
      </c>
      <c r="D612" s="385" t="str">
        <f>IF(Table_1[[#This Row],[SISÄLLÖN NIMI]]="","",1)</f>
        <v/>
      </c>
      <c r="E612" s="386"/>
      <c r="F612" s="386"/>
      <c r="G612" s="384" t="s">
        <v>54</v>
      </c>
      <c r="H612" s="387" t="s">
        <v>54</v>
      </c>
      <c r="I612" s="388" t="s">
        <v>54</v>
      </c>
      <c r="J612" s="389" t="s">
        <v>44</v>
      </c>
      <c r="K612" s="387" t="s">
        <v>54</v>
      </c>
      <c r="L612" s="390" t="s">
        <v>54</v>
      </c>
      <c r="M612" s="383"/>
      <c r="N612" s="391" t="s">
        <v>54</v>
      </c>
      <c r="O612" s="392"/>
      <c r="P612" s="383"/>
      <c r="Q612" s="383"/>
      <c r="R612" s="393"/>
      <c r="S612" s="417">
        <f>IF(Table_1[[#This Row],[Kesto (min) /tapaaminen]]&lt;1,0,(Table_1[[#This Row],[Sisältöjen määrä 
]]*Table_1[[#This Row],[Kesto (min) /tapaaminen]]*Table_1[[#This Row],[Tapaamis-kerrat /osallistuja]]))</f>
        <v>0</v>
      </c>
      <c r="T612" s="394" t="str">
        <f>IF(Table_1[[#This Row],[SISÄLLÖN NIMI]]="","",IF(Table_1[[#This Row],[Toteutuminen]]="Ei osallistujia",0,IF(Table_1[[#This Row],[Toteutuminen]]="Peruttu",0,1)))</f>
        <v/>
      </c>
      <c r="U612" s="395"/>
      <c r="V612" s="385"/>
      <c r="W612" s="413">
        <f>Table_1[[#This Row],[Kävijämäärä a) lapset]]+Table_1[[#This Row],[Kävijämäärä b) aikuiset]]</f>
        <v>0</v>
      </c>
      <c r="X612" s="413">
        <f>IF(Table_1[[#This Row],[Kokonaiskävijämäärä]]&lt;1,0,Table_1[[#This Row],[Kävijämäärä a) lapset]]*Table_1[[#This Row],[Tapaamis-kerrat /osallistuja]])</f>
        <v>0</v>
      </c>
      <c r="Y612" s="413">
        <f>IF(Table_1[[#This Row],[Kokonaiskävijämäärä]]&lt;1,0,Table_1[[#This Row],[Kävijämäärä b) aikuiset]]*Table_1[[#This Row],[Tapaamis-kerrat /osallistuja]])</f>
        <v>0</v>
      </c>
      <c r="Z612" s="413">
        <f>IF(Table_1[[#This Row],[Kokonaiskävijämäärä]]&lt;1,0,Table_1[[#This Row],[Kokonaiskävijämäärä]]*Table_1[[#This Row],[Tapaamis-kerrat /osallistuja]])</f>
        <v>0</v>
      </c>
      <c r="AA612" s="390" t="s">
        <v>54</v>
      </c>
      <c r="AB612" s="396"/>
      <c r="AC612" s="397"/>
      <c r="AD612" s="398" t="s">
        <v>54</v>
      </c>
      <c r="AE612" s="399" t="s">
        <v>54</v>
      </c>
      <c r="AF612" s="400" t="s">
        <v>54</v>
      </c>
      <c r="AG612" s="400" t="s">
        <v>54</v>
      </c>
      <c r="AH612" s="401" t="s">
        <v>53</v>
      </c>
      <c r="AI612" s="402" t="s">
        <v>54</v>
      </c>
      <c r="AJ612" s="402" t="s">
        <v>54</v>
      </c>
      <c r="AK612" s="402" t="s">
        <v>54</v>
      </c>
      <c r="AL612" s="403" t="s">
        <v>54</v>
      </c>
      <c r="AM612" s="404" t="s">
        <v>54</v>
      </c>
    </row>
    <row r="613" spans="1:39" ht="15.75" customHeight="1" x14ac:dyDescent="0.3">
      <c r="A613" s="382"/>
      <c r="B613" s="383"/>
      <c r="C613" s="384" t="s">
        <v>40</v>
      </c>
      <c r="D613" s="385" t="str">
        <f>IF(Table_1[[#This Row],[SISÄLLÖN NIMI]]="","",1)</f>
        <v/>
      </c>
      <c r="E613" s="386"/>
      <c r="F613" s="386"/>
      <c r="G613" s="384" t="s">
        <v>54</v>
      </c>
      <c r="H613" s="387" t="s">
        <v>54</v>
      </c>
      <c r="I613" s="388" t="s">
        <v>54</v>
      </c>
      <c r="J613" s="389" t="s">
        <v>44</v>
      </c>
      <c r="K613" s="387" t="s">
        <v>54</v>
      </c>
      <c r="L613" s="390" t="s">
        <v>54</v>
      </c>
      <c r="M613" s="383"/>
      <c r="N613" s="391" t="s">
        <v>54</v>
      </c>
      <c r="O613" s="392"/>
      <c r="P613" s="383"/>
      <c r="Q613" s="383"/>
      <c r="R613" s="393"/>
      <c r="S613" s="417">
        <f>IF(Table_1[[#This Row],[Kesto (min) /tapaaminen]]&lt;1,0,(Table_1[[#This Row],[Sisältöjen määrä 
]]*Table_1[[#This Row],[Kesto (min) /tapaaminen]]*Table_1[[#This Row],[Tapaamis-kerrat /osallistuja]]))</f>
        <v>0</v>
      </c>
      <c r="T613" s="394" t="str">
        <f>IF(Table_1[[#This Row],[SISÄLLÖN NIMI]]="","",IF(Table_1[[#This Row],[Toteutuminen]]="Ei osallistujia",0,IF(Table_1[[#This Row],[Toteutuminen]]="Peruttu",0,1)))</f>
        <v/>
      </c>
      <c r="U613" s="395"/>
      <c r="V613" s="385"/>
      <c r="W613" s="413">
        <f>Table_1[[#This Row],[Kävijämäärä a) lapset]]+Table_1[[#This Row],[Kävijämäärä b) aikuiset]]</f>
        <v>0</v>
      </c>
      <c r="X613" s="413">
        <f>IF(Table_1[[#This Row],[Kokonaiskävijämäärä]]&lt;1,0,Table_1[[#This Row],[Kävijämäärä a) lapset]]*Table_1[[#This Row],[Tapaamis-kerrat /osallistuja]])</f>
        <v>0</v>
      </c>
      <c r="Y613" s="413">
        <f>IF(Table_1[[#This Row],[Kokonaiskävijämäärä]]&lt;1,0,Table_1[[#This Row],[Kävijämäärä b) aikuiset]]*Table_1[[#This Row],[Tapaamis-kerrat /osallistuja]])</f>
        <v>0</v>
      </c>
      <c r="Z613" s="413">
        <f>IF(Table_1[[#This Row],[Kokonaiskävijämäärä]]&lt;1,0,Table_1[[#This Row],[Kokonaiskävijämäärä]]*Table_1[[#This Row],[Tapaamis-kerrat /osallistuja]])</f>
        <v>0</v>
      </c>
      <c r="AA613" s="390" t="s">
        <v>54</v>
      </c>
      <c r="AB613" s="396"/>
      <c r="AC613" s="397"/>
      <c r="AD613" s="398" t="s">
        <v>54</v>
      </c>
      <c r="AE613" s="399" t="s">
        <v>54</v>
      </c>
      <c r="AF613" s="400" t="s">
        <v>54</v>
      </c>
      <c r="AG613" s="400" t="s">
        <v>54</v>
      </c>
      <c r="AH613" s="401" t="s">
        <v>53</v>
      </c>
      <c r="AI613" s="402" t="s">
        <v>54</v>
      </c>
      <c r="AJ613" s="402" t="s">
        <v>54</v>
      </c>
      <c r="AK613" s="402" t="s">
        <v>54</v>
      </c>
      <c r="AL613" s="403" t="s">
        <v>54</v>
      </c>
      <c r="AM613" s="404" t="s">
        <v>54</v>
      </c>
    </row>
    <row r="614" spans="1:39" ht="15.75" customHeight="1" x14ac:dyDescent="0.3">
      <c r="A614" s="382"/>
      <c r="B614" s="383"/>
      <c r="C614" s="384" t="s">
        <v>40</v>
      </c>
      <c r="D614" s="385" t="str">
        <f>IF(Table_1[[#This Row],[SISÄLLÖN NIMI]]="","",1)</f>
        <v/>
      </c>
      <c r="E614" s="386"/>
      <c r="F614" s="386"/>
      <c r="G614" s="384" t="s">
        <v>54</v>
      </c>
      <c r="H614" s="387" t="s">
        <v>54</v>
      </c>
      <c r="I614" s="388" t="s">
        <v>54</v>
      </c>
      <c r="J614" s="389" t="s">
        <v>44</v>
      </c>
      <c r="K614" s="387" t="s">
        <v>54</v>
      </c>
      <c r="L614" s="390" t="s">
        <v>54</v>
      </c>
      <c r="M614" s="383"/>
      <c r="N614" s="391" t="s">
        <v>54</v>
      </c>
      <c r="O614" s="392"/>
      <c r="P614" s="383"/>
      <c r="Q614" s="383"/>
      <c r="R614" s="393"/>
      <c r="S614" s="417">
        <f>IF(Table_1[[#This Row],[Kesto (min) /tapaaminen]]&lt;1,0,(Table_1[[#This Row],[Sisältöjen määrä 
]]*Table_1[[#This Row],[Kesto (min) /tapaaminen]]*Table_1[[#This Row],[Tapaamis-kerrat /osallistuja]]))</f>
        <v>0</v>
      </c>
      <c r="T614" s="394" t="str">
        <f>IF(Table_1[[#This Row],[SISÄLLÖN NIMI]]="","",IF(Table_1[[#This Row],[Toteutuminen]]="Ei osallistujia",0,IF(Table_1[[#This Row],[Toteutuminen]]="Peruttu",0,1)))</f>
        <v/>
      </c>
      <c r="U614" s="395"/>
      <c r="V614" s="385"/>
      <c r="W614" s="413">
        <f>Table_1[[#This Row],[Kävijämäärä a) lapset]]+Table_1[[#This Row],[Kävijämäärä b) aikuiset]]</f>
        <v>0</v>
      </c>
      <c r="X614" s="413">
        <f>IF(Table_1[[#This Row],[Kokonaiskävijämäärä]]&lt;1,0,Table_1[[#This Row],[Kävijämäärä a) lapset]]*Table_1[[#This Row],[Tapaamis-kerrat /osallistuja]])</f>
        <v>0</v>
      </c>
      <c r="Y614" s="413">
        <f>IF(Table_1[[#This Row],[Kokonaiskävijämäärä]]&lt;1,0,Table_1[[#This Row],[Kävijämäärä b) aikuiset]]*Table_1[[#This Row],[Tapaamis-kerrat /osallistuja]])</f>
        <v>0</v>
      </c>
      <c r="Z614" s="413">
        <f>IF(Table_1[[#This Row],[Kokonaiskävijämäärä]]&lt;1,0,Table_1[[#This Row],[Kokonaiskävijämäärä]]*Table_1[[#This Row],[Tapaamis-kerrat /osallistuja]])</f>
        <v>0</v>
      </c>
      <c r="AA614" s="390" t="s">
        <v>54</v>
      </c>
      <c r="AB614" s="396"/>
      <c r="AC614" s="397"/>
      <c r="AD614" s="398" t="s">
        <v>54</v>
      </c>
      <c r="AE614" s="399" t="s">
        <v>54</v>
      </c>
      <c r="AF614" s="400" t="s">
        <v>54</v>
      </c>
      <c r="AG614" s="400" t="s">
        <v>54</v>
      </c>
      <c r="AH614" s="401" t="s">
        <v>53</v>
      </c>
      <c r="AI614" s="402" t="s">
        <v>54</v>
      </c>
      <c r="AJ614" s="402" t="s">
        <v>54</v>
      </c>
      <c r="AK614" s="402" t="s">
        <v>54</v>
      </c>
      <c r="AL614" s="403" t="s">
        <v>54</v>
      </c>
      <c r="AM614" s="404" t="s">
        <v>54</v>
      </c>
    </row>
    <row r="615" spans="1:39" ht="15.75" customHeight="1" x14ac:dyDescent="0.3">
      <c r="A615" s="382"/>
      <c r="B615" s="383"/>
      <c r="C615" s="384" t="s">
        <v>40</v>
      </c>
      <c r="D615" s="385" t="str">
        <f>IF(Table_1[[#This Row],[SISÄLLÖN NIMI]]="","",1)</f>
        <v/>
      </c>
      <c r="E615" s="386"/>
      <c r="F615" s="386"/>
      <c r="G615" s="384" t="s">
        <v>54</v>
      </c>
      <c r="H615" s="387" t="s">
        <v>54</v>
      </c>
      <c r="I615" s="388" t="s">
        <v>54</v>
      </c>
      <c r="J615" s="389" t="s">
        <v>44</v>
      </c>
      <c r="K615" s="387" t="s">
        <v>54</v>
      </c>
      <c r="L615" s="390" t="s">
        <v>54</v>
      </c>
      <c r="M615" s="383"/>
      <c r="N615" s="391" t="s">
        <v>54</v>
      </c>
      <c r="O615" s="392"/>
      <c r="P615" s="383"/>
      <c r="Q615" s="383"/>
      <c r="R615" s="393"/>
      <c r="S615" s="417">
        <f>IF(Table_1[[#This Row],[Kesto (min) /tapaaminen]]&lt;1,0,(Table_1[[#This Row],[Sisältöjen määrä 
]]*Table_1[[#This Row],[Kesto (min) /tapaaminen]]*Table_1[[#This Row],[Tapaamis-kerrat /osallistuja]]))</f>
        <v>0</v>
      </c>
      <c r="T615" s="394" t="str">
        <f>IF(Table_1[[#This Row],[SISÄLLÖN NIMI]]="","",IF(Table_1[[#This Row],[Toteutuminen]]="Ei osallistujia",0,IF(Table_1[[#This Row],[Toteutuminen]]="Peruttu",0,1)))</f>
        <v/>
      </c>
      <c r="U615" s="395"/>
      <c r="V615" s="385"/>
      <c r="W615" s="413">
        <f>Table_1[[#This Row],[Kävijämäärä a) lapset]]+Table_1[[#This Row],[Kävijämäärä b) aikuiset]]</f>
        <v>0</v>
      </c>
      <c r="X615" s="413">
        <f>IF(Table_1[[#This Row],[Kokonaiskävijämäärä]]&lt;1,0,Table_1[[#This Row],[Kävijämäärä a) lapset]]*Table_1[[#This Row],[Tapaamis-kerrat /osallistuja]])</f>
        <v>0</v>
      </c>
      <c r="Y615" s="413">
        <f>IF(Table_1[[#This Row],[Kokonaiskävijämäärä]]&lt;1,0,Table_1[[#This Row],[Kävijämäärä b) aikuiset]]*Table_1[[#This Row],[Tapaamis-kerrat /osallistuja]])</f>
        <v>0</v>
      </c>
      <c r="Z615" s="413">
        <f>IF(Table_1[[#This Row],[Kokonaiskävijämäärä]]&lt;1,0,Table_1[[#This Row],[Kokonaiskävijämäärä]]*Table_1[[#This Row],[Tapaamis-kerrat /osallistuja]])</f>
        <v>0</v>
      </c>
      <c r="AA615" s="390" t="s">
        <v>54</v>
      </c>
      <c r="AB615" s="396"/>
      <c r="AC615" s="397"/>
      <c r="AD615" s="398" t="s">
        <v>54</v>
      </c>
      <c r="AE615" s="399" t="s">
        <v>54</v>
      </c>
      <c r="AF615" s="400" t="s">
        <v>54</v>
      </c>
      <c r="AG615" s="400" t="s">
        <v>54</v>
      </c>
      <c r="AH615" s="401" t="s">
        <v>53</v>
      </c>
      <c r="AI615" s="402" t="s">
        <v>54</v>
      </c>
      <c r="AJ615" s="402" t="s">
        <v>54</v>
      </c>
      <c r="AK615" s="402" t="s">
        <v>54</v>
      </c>
      <c r="AL615" s="403" t="s">
        <v>54</v>
      </c>
      <c r="AM615" s="404" t="s">
        <v>54</v>
      </c>
    </row>
    <row r="616" spans="1:39" ht="15.75" customHeight="1" x14ac:dyDescent="0.3">
      <c r="A616" s="382"/>
      <c r="B616" s="383"/>
      <c r="C616" s="384" t="s">
        <v>40</v>
      </c>
      <c r="D616" s="385" t="str">
        <f>IF(Table_1[[#This Row],[SISÄLLÖN NIMI]]="","",1)</f>
        <v/>
      </c>
      <c r="E616" s="386"/>
      <c r="F616" s="386"/>
      <c r="G616" s="384" t="s">
        <v>54</v>
      </c>
      <c r="H616" s="387" t="s">
        <v>54</v>
      </c>
      <c r="I616" s="388" t="s">
        <v>54</v>
      </c>
      <c r="J616" s="389" t="s">
        <v>44</v>
      </c>
      <c r="K616" s="387" t="s">
        <v>54</v>
      </c>
      <c r="L616" s="390" t="s">
        <v>54</v>
      </c>
      <c r="M616" s="383"/>
      <c r="N616" s="391" t="s">
        <v>54</v>
      </c>
      <c r="O616" s="392"/>
      <c r="P616" s="383"/>
      <c r="Q616" s="383"/>
      <c r="R616" s="393"/>
      <c r="S616" s="417">
        <f>IF(Table_1[[#This Row],[Kesto (min) /tapaaminen]]&lt;1,0,(Table_1[[#This Row],[Sisältöjen määrä 
]]*Table_1[[#This Row],[Kesto (min) /tapaaminen]]*Table_1[[#This Row],[Tapaamis-kerrat /osallistuja]]))</f>
        <v>0</v>
      </c>
      <c r="T616" s="394" t="str">
        <f>IF(Table_1[[#This Row],[SISÄLLÖN NIMI]]="","",IF(Table_1[[#This Row],[Toteutuminen]]="Ei osallistujia",0,IF(Table_1[[#This Row],[Toteutuminen]]="Peruttu",0,1)))</f>
        <v/>
      </c>
      <c r="U616" s="395"/>
      <c r="V616" s="385"/>
      <c r="W616" s="413">
        <f>Table_1[[#This Row],[Kävijämäärä a) lapset]]+Table_1[[#This Row],[Kävijämäärä b) aikuiset]]</f>
        <v>0</v>
      </c>
      <c r="X616" s="413">
        <f>IF(Table_1[[#This Row],[Kokonaiskävijämäärä]]&lt;1,0,Table_1[[#This Row],[Kävijämäärä a) lapset]]*Table_1[[#This Row],[Tapaamis-kerrat /osallistuja]])</f>
        <v>0</v>
      </c>
      <c r="Y616" s="413">
        <f>IF(Table_1[[#This Row],[Kokonaiskävijämäärä]]&lt;1,0,Table_1[[#This Row],[Kävijämäärä b) aikuiset]]*Table_1[[#This Row],[Tapaamis-kerrat /osallistuja]])</f>
        <v>0</v>
      </c>
      <c r="Z616" s="413">
        <f>IF(Table_1[[#This Row],[Kokonaiskävijämäärä]]&lt;1,0,Table_1[[#This Row],[Kokonaiskävijämäärä]]*Table_1[[#This Row],[Tapaamis-kerrat /osallistuja]])</f>
        <v>0</v>
      </c>
      <c r="AA616" s="390" t="s">
        <v>54</v>
      </c>
      <c r="AB616" s="396"/>
      <c r="AC616" s="397"/>
      <c r="AD616" s="398" t="s">
        <v>54</v>
      </c>
      <c r="AE616" s="399" t="s">
        <v>54</v>
      </c>
      <c r="AF616" s="400" t="s">
        <v>54</v>
      </c>
      <c r="AG616" s="400" t="s">
        <v>54</v>
      </c>
      <c r="AH616" s="401" t="s">
        <v>53</v>
      </c>
      <c r="AI616" s="402" t="s">
        <v>54</v>
      </c>
      <c r="AJ616" s="402" t="s">
        <v>54</v>
      </c>
      <c r="AK616" s="402" t="s">
        <v>54</v>
      </c>
      <c r="AL616" s="403" t="s">
        <v>54</v>
      </c>
      <c r="AM616" s="404" t="s">
        <v>54</v>
      </c>
    </row>
    <row r="617" spans="1:39" ht="15.75" customHeight="1" x14ac:dyDescent="0.3">
      <c r="A617" s="382"/>
      <c r="B617" s="383"/>
      <c r="C617" s="384" t="s">
        <v>40</v>
      </c>
      <c r="D617" s="385" t="str">
        <f>IF(Table_1[[#This Row],[SISÄLLÖN NIMI]]="","",1)</f>
        <v/>
      </c>
      <c r="E617" s="386"/>
      <c r="F617" s="386"/>
      <c r="G617" s="384" t="s">
        <v>54</v>
      </c>
      <c r="H617" s="387" t="s">
        <v>54</v>
      </c>
      <c r="I617" s="388" t="s">
        <v>54</v>
      </c>
      <c r="J617" s="389" t="s">
        <v>44</v>
      </c>
      <c r="K617" s="387" t="s">
        <v>54</v>
      </c>
      <c r="L617" s="390" t="s">
        <v>54</v>
      </c>
      <c r="M617" s="383"/>
      <c r="N617" s="391" t="s">
        <v>54</v>
      </c>
      <c r="O617" s="392"/>
      <c r="P617" s="383"/>
      <c r="Q617" s="383"/>
      <c r="R617" s="393"/>
      <c r="S617" s="417">
        <f>IF(Table_1[[#This Row],[Kesto (min) /tapaaminen]]&lt;1,0,(Table_1[[#This Row],[Sisältöjen määrä 
]]*Table_1[[#This Row],[Kesto (min) /tapaaminen]]*Table_1[[#This Row],[Tapaamis-kerrat /osallistuja]]))</f>
        <v>0</v>
      </c>
      <c r="T617" s="394" t="str">
        <f>IF(Table_1[[#This Row],[SISÄLLÖN NIMI]]="","",IF(Table_1[[#This Row],[Toteutuminen]]="Ei osallistujia",0,IF(Table_1[[#This Row],[Toteutuminen]]="Peruttu",0,1)))</f>
        <v/>
      </c>
      <c r="U617" s="395"/>
      <c r="V617" s="385"/>
      <c r="W617" s="413">
        <f>Table_1[[#This Row],[Kävijämäärä a) lapset]]+Table_1[[#This Row],[Kävijämäärä b) aikuiset]]</f>
        <v>0</v>
      </c>
      <c r="X617" s="413">
        <f>IF(Table_1[[#This Row],[Kokonaiskävijämäärä]]&lt;1,0,Table_1[[#This Row],[Kävijämäärä a) lapset]]*Table_1[[#This Row],[Tapaamis-kerrat /osallistuja]])</f>
        <v>0</v>
      </c>
      <c r="Y617" s="413">
        <f>IF(Table_1[[#This Row],[Kokonaiskävijämäärä]]&lt;1,0,Table_1[[#This Row],[Kävijämäärä b) aikuiset]]*Table_1[[#This Row],[Tapaamis-kerrat /osallistuja]])</f>
        <v>0</v>
      </c>
      <c r="Z617" s="413">
        <f>IF(Table_1[[#This Row],[Kokonaiskävijämäärä]]&lt;1,0,Table_1[[#This Row],[Kokonaiskävijämäärä]]*Table_1[[#This Row],[Tapaamis-kerrat /osallistuja]])</f>
        <v>0</v>
      </c>
      <c r="AA617" s="390" t="s">
        <v>54</v>
      </c>
      <c r="AB617" s="396"/>
      <c r="AC617" s="397"/>
      <c r="AD617" s="398" t="s">
        <v>54</v>
      </c>
      <c r="AE617" s="399" t="s">
        <v>54</v>
      </c>
      <c r="AF617" s="400" t="s">
        <v>54</v>
      </c>
      <c r="AG617" s="400" t="s">
        <v>54</v>
      </c>
      <c r="AH617" s="401" t="s">
        <v>53</v>
      </c>
      <c r="AI617" s="402" t="s">
        <v>54</v>
      </c>
      <c r="AJ617" s="402" t="s">
        <v>54</v>
      </c>
      <c r="AK617" s="402" t="s">
        <v>54</v>
      </c>
      <c r="AL617" s="403" t="s">
        <v>54</v>
      </c>
      <c r="AM617" s="404" t="s">
        <v>54</v>
      </c>
    </row>
    <row r="618" spans="1:39" ht="15.75" customHeight="1" x14ac:dyDescent="0.3">
      <c r="A618" s="382"/>
      <c r="B618" s="383"/>
      <c r="C618" s="384" t="s">
        <v>40</v>
      </c>
      <c r="D618" s="385" t="str">
        <f>IF(Table_1[[#This Row],[SISÄLLÖN NIMI]]="","",1)</f>
        <v/>
      </c>
      <c r="E618" s="386"/>
      <c r="F618" s="386"/>
      <c r="G618" s="384" t="s">
        <v>54</v>
      </c>
      <c r="H618" s="387" t="s">
        <v>54</v>
      </c>
      <c r="I618" s="388" t="s">
        <v>54</v>
      </c>
      <c r="J618" s="389" t="s">
        <v>44</v>
      </c>
      <c r="K618" s="387" t="s">
        <v>54</v>
      </c>
      <c r="L618" s="390" t="s">
        <v>54</v>
      </c>
      <c r="M618" s="383"/>
      <c r="N618" s="391" t="s">
        <v>54</v>
      </c>
      <c r="O618" s="392"/>
      <c r="P618" s="383"/>
      <c r="Q618" s="383"/>
      <c r="R618" s="393"/>
      <c r="S618" s="417">
        <f>IF(Table_1[[#This Row],[Kesto (min) /tapaaminen]]&lt;1,0,(Table_1[[#This Row],[Sisältöjen määrä 
]]*Table_1[[#This Row],[Kesto (min) /tapaaminen]]*Table_1[[#This Row],[Tapaamis-kerrat /osallistuja]]))</f>
        <v>0</v>
      </c>
      <c r="T618" s="394" t="str">
        <f>IF(Table_1[[#This Row],[SISÄLLÖN NIMI]]="","",IF(Table_1[[#This Row],[Toteutuminen]]="Ei osallistujia",0,IF(Table_1[[#This Row],[Toteutuminen]]="Peruttu",0,1)))</f>
        <v/>
      </c>
      <c r="U618" s="395"/>
      <c r="V618" s="385"/>
      <c r="W618" s="413">
        <f>Table_1[[#This Row],[Kävijämäärä a) lapset]]+Table_1[[#This Row],[Kävijämäärä b) aikuiset]]</f>
        <v>0</v>
      </c>
      <c r="X618" s="413">
        <f>IF(Table_1[[#This Row],[Kokonaiskävijämäärä]]&lt;1,0,Table_1[[#This Row],[Kävijämäärä a) lapset]]*Table_1[[#This Row],[Tapaamis-kerrat /osallistuja]])</f>
        <v>0</v>
      </c>
      <c r="Y618" s="413">
        <f>IF(Table_1[[#This Row],[Kokonaiskävijämäärä]]&lt;1,0,Table_1[[#This Row],[Kävijämäärä b) aikuiset]]*Table_1[[#This Row],[Tapaamis-kerrat /osallistuja]])</f>
        <v>0</v>
      </c>
      <c r="Z618" s="413">
        <f>IF(Table_1[[#This Row],[Kokonaiskävijämäärä]]&lt;1,0,Table_1[[#This Row],[Kokonaiskävijämäärä]]*Table_1[[#This Row],[Tapaamis-kerrat /osallistuja]])</f>
        <v>0</v>
      </c>
      <c r="AA618" s="390" t="s">
        <v>54</v>
      </c>
      <c r="AB618" s="396"/>
      <c r="AC618" s="397"/>
      <c r="AD618" s="398" t="s">
        <v>54</v>
      </c>
      <c r="AE618" s="399" t="s">
        <v>54</v>
      </c>
      <c r="AF618" s="400" t="s">
        <v>54</v>
      </c>
      <c r="AG618" s="400" t="s">
        <v>54</v>
      </c>
      <c r="AH618" s="401" t="s">
        <v>53</v>
      </c>
      <c r="AI618" s="402" t="s">
        <v>54</v>
      </c>
      <c r="AJ618" s="402" t="s">
        <v>54</v>
      </c>
      <c r="AK618" s="402" t="s">
        <v>54</v>
      </c>
      <c r="AL618" s="403" t="s">
        <v>54</v>
      </c>
      <c r="AM618" s="404" t="s">
        <v>54</v>
      </c>
    </row>
    <row r="619" spans="1:39" ht="15.75" customHeight="1" x14ac:dyDescent="0.3">
      <c r="A619" s="382"/>
      <c r="B619" s="383"/>
      <c r="C619" s="384" t="s">
        <v>40</v>
      </c>
      <c r="D619" s="385" t="str">
        <f>IF(Table_1[[#This Row],[SISÄLLÖN NIMI]]="","",1)</f>
        <v/>
      </c>
      <c r="E619" s="386"/>
      <c r="F619" s="386"/>
      <c r="G619" s="384" t="s">
        <v>54</v>
      </c>
      <c r="H619" s="387" t="s">
        <v>54</v>
      </c>
      <c r="I619" s="388" t="s">
        <v>54</v>
      </c>
      <c r="J619" s="389" t="s">
        <v>44</v>
      </c>
      <c r="K619" s="387" t="s">
        <v>54</v>
      </c>
      <c r="L619" s="390" t="s">
        <v>54</v>
      </c>
      <c r="M619" s="383"/>
      <c r="N619" s="391" t="s">
        <v>54</v>
      </c>
      <c r="O619" s="392"/>
      <c r="P619" s="383"/>
      <c r="Q619" s="383"/>
      <c r="R619" s="393"/>
      <c r="S619" s="417">
        <f>IF(Table_1[[#This Row],[Kesto (min) /tapaaminen]]&lt;1,0,(Table_1[[#This Row],[Sisältöjen määrä 
]]*Table_1[[#This Row],[Kesto (min) /tapaaminen]]*Table_1[[#This Row],[Tapaamis-kerrat /osallistuja]]))</f>
        <v>0</v>
      </c>
      <c r="T619" s="394" t="str">
        <f>IF(Table_1[[#This Row],[SISÄLLÖN NIMI]]="","",IF(Table_1[[#This Row],[Toteutuminen]]="Ei osallistujia",0,IF(Table_1[[#This Row],[Toteutuminen]]="Peruttu",0,1)))</f>
        <v/>
      </c>
      <c r="U619" s="395"/>
      <c r="V619" s="385"/>
      <c r="W619" s="413">
        <f>Table_1[[#This Row],[Kävijämäärä a) lapset]]+Table_1[[#This Row],[Kävijämäärä b) aikuiset]]</f>
        <v>0</v>
      </c>
      <c r="X619" s="413">
        <f>IF(Table_1[[#This Row],[Kokonaiskävijämäärä]]&lt;1,0,Table_1[[#This Row],[Kävijämäärä a) lapset]]*Table_1[[#This Row],[Tapaamis-kerrat /osallistuja]])</f>
        <v>0</v>
      </c>
      <c r="Y619" s="413">
        <f>IF(Table_1[[#This Row],[Kokonaiskävijämäärä]]&lt;1,0,Table_1[[#This Row],[Kävijämäärä b) aikuiset]]*Table_1[[#This Row],[Tapaamis-kerrat /osallistuja]])</f>
        <v>0</v>
      </c>
      <c r="Z619" s="413">
        <f>IF(Table_1[[#This Row],[Kokonaiskävijämäärä]]&lt;1,0,Table_1[[#This Row],[Kokonaiskävijämäärä]]*Table_1[[#This Row],[Tapaamis-kerrat /osallistuja]])</f>
        <v>0</v>
      </c>
      <c r="AA619" s="390" t="s">
        <v>54</v>
      </c>
      <c r="AB619" s="396"/>
      <c r="AC619" s="397"/>
      <c r="AD619" s="398" t="s">
        <v>54</v>
      </c>
      <c r="AE619" s="399" t="s">
        <v>54</v>
      </c>
      <c r="AF619" s="400" t="s">
        <v>54</v>
      </c>
      <c r="AG619" s="400" t="s">
        <v>54</v>
      </c>
      <c r="AH619" s="401" t="s">
        <v>53</v>
      </c>
      <c r="AI619" s="402" t="s">
        <v>54</v>
      </c>
      <c r="AJ619" s="402" t="s">
        <v>54</v>
      </c>
      <c r="AK619" s="402" t="s">
        <v>54</v>
      </c>
      <c r="AL619" s="403" t="s">
        <v>54</v>
      </c>
      <c r="AM619" s="404" t="s">
        <v>54</v>
      </c>
    </row>
    <row r="620" spans="1:39" ht="15.75" customHeight="1" x14ac:dyDescent="0.3">
      <c r="A620" s="382"/>
      <c r="B620" s="383"/>
      <c r="C620" s="384" t="s">
        <v>40</v>
      </c>
      <c r="D620" s="385" t="str">
        <f>IF(Table_1[[#This Row],[SISÄLLÖN NIMI]]="","",1)</f>
        <v/>
      </c>
      <c r="E620" s="386"/>
      <c r="F620" s="386"/>
      <c r="G620" s="384" t="s">
        <v>54</v>
      </c>
      <c r="H620" s="387" t="s">
        <v>54</v>
      </c>
      <c r="I620" s="388" t="s">
        <v>54</v>
      </c>
      <c r="J620" s="389" t="s">
        <v>44</v>
      </c>
      <c r="K620" s="387" t="s">
        <v>54</v>
      </c>
      <c r="L620" s="390" t="s">
        <v>54</v>
      </c>
      <c r="M620" s="383"/>
      <c r="N620" s="391" t="s">
        <v>54</v>
      </c>
      <c r="O620" s="392"/>
      <c r="P620" s="383"/>
      <c r="Q620" s="383"/>
      <c r="R620" s="393"/>
      <c r="S620" s="417">
        <f>IF(Table_1[[#This Row],[Kesto (min) /tapaaminen]]&lt;1,0,(Table_1[[#This Row],[Sisältöjen määrä 
]]*Table_1[[#This Row],[Kesto (min) /tapaaminen]]*Table_1[[#This Row],[Tapaamis-kerrat /osallistuja]]))</f>
        <v>0</v>
      </c>
      <c r="T620" s="394" t="str">
        <f>IF(Table_1[[#This Row],[SISÄLLÖN NIMI]]="","",IF(Table_1[[#This Row],[Toteutuminen]]="Ei osallistujia",0,IF(Table_1[[#This Row],[Toteutuminen]]="Peruttu",0,1)))</f>
        <v/>
      </c>
      <c r="U620" s="395"/>
      <c r="V620" s="385"/>
      <c r="W620" s="413">
        <f>Table_1[[#This Row],[Kävijämäärä a) lapset]]+Table_1[[#This Row],[Kävijämäärä b) aikuiset]]</f>
        <v>0</v>
      </c>
      <c r="X620" s="413">
        <f>IF(Table_1[[#This Row],[Kokonaiskävijämäärä]]&lt;1,0,Table_1[[#This Row],[Kävijämäärä a) lapset]]*Table_1[[#This Row],[Tapaamis-kerrat /osallistuja]])</f>
        <v>0</v>
      </c>
      <c r="Y620" s="413">
        <f>IF(Table_1[[#This Row],[Kokonaiskävijämäärä]]&lt;1,0,Table_1[[#This Row],[Kävijämäärä b) aikuiset]]*Table_1[[#This Row],[Tapaamis-kerrat /osallistuja]])</f>
        <v>0</v>
      </c>
      <c r="Z620" s="413">
        <f>IF(Table_1[[#This Row],[Kokonaiskävijämäärä]]&lt;1,0,Table_1[[#This Row],[Kokonaiskävijämäärä]]*Table_1[[#This Row],[Tapaamis-kerrat /osallistuja]])</f>
        <v>0</v>
      </c>
      <c r="AA620" s="390" t="s">
        <v>54</v>
      </c>
      <c r="AB620" s="396"/>
      <c r="AC620" s="397"/>
      <c r="AD620" s="398" t="s">
        <v>54</v>
      </c>
      <c r="AE620" s="399" t="s">
        <v>54</v>
      </c>
      <c r="AF620" s="400" t="s">
        <v>54</v>
      </c>
      <c r="AG620" s="400" t="s">
        <v>54</v>
      </c>
      <c r="AH620" s="401" t="s">
        <v>53</v>
      </c>
      <c r="AI620" s="402" t="s">
        <v>54</v>
      </c>
      <c r="AJ620" s="402" t="s">
        <v>54</v>
      </c>
      <c r="AK620" s="402" t="s">
        <v>54</v>
      </c>
      <c r="AL620" s="403" t="s">
        <v>54</v>
      </c>
      <c r="AM620" s="404" t="s">
        <v>54</v>
      </c>
    </row>
    <row r="621" spans="1:39" ht="15.75" customHeight="1" x14ac:dyDescent="0.3">
      <c r="A621" s="382"/>
      <c r="B621" s="383"/>
      <c r="C621" s="384" t="s">
        <v>40</v>
      </c>
      <c r="D621" s="385" t="str">
        <f>IF(Table_1[[#This Row],[SISÄLLÖN NIMI]]="","",1)</f>
        <v/>
      </c>
      <c r="E621" s="386"/>
      <c r="F621" s="386"/>
      <c r="G621" s="384" t="s">
        <v>54</v>
      </c>
      <c r="H621" s="387" t="s">
        <v>54</v>
      </c>
      <c r="I621" s="388" t="s">
        <v>54</v>
      </c>
      <c r="J621" s="389" t="s">
        <v>44</v>
      </c>
      <c r="K621" s="387" t="s">
        <v>54</v>
      </c>
      <c r="L621" s="390" t="s">
        <v>54</v>
      </c>
      <c r="M621" s="383"/>
      <c r="N621" s="391" t="s">
        <v>54</v>
      </c>
      <c r="O621" s="392"/>
      <c r="P621" s="383"/>
      <c r="Q621" s="383"/>
      <c r="R621" s="393"/>
      <c r="S621" s="417">
        <f>IF(Table_1[[#This Row],[Kesto (min) /tapaaminen]]&lt;1,0,(Table_1[[#This Row],[Sisältöjen määrä 
]]*Table_1[[#This Row],[Kesto (min) /tapaaminen]]*Table_1[[#This Row],[Tapaamis-kerrat /osallistuja]]))</f>
        <v>0</v>
      </c>
      <c r="T621" s="394" t="str">
        <f>IF(Table_1[[#This Row],[SISÄLLÖN NIMI]]="","",IF(Table_1[[#This Row],[Toteutuminen]]="Ei osallistujia",0,IF(Table_1[[#This Row],[Toteutuminen]]="Peruttu",0,1)))</f>
        <v/>
      </c>
      <c r="U621" s="395"/>
      <c r="V621" s="385"/>
      <c r="W621" s="413">
        <f>Table_1[[#This Row],[Kävijämäärä a) lapset]]+Table_1[[#This Row],[Kävijämäärä b) aikuiset]]</f>
        <v>0</v>
      </c>
      <c r="X621" s="413">
        <f>IF(Table_1[[#This Row],[Kokonaiskävijämäärä]]&lt;1,0,Table_1[[#This Row],[Kävijämäärä a) lapset]]*Table_1[[#This Row],[Tapaamis-kerrat /osallistuja]])</f>
        <v>0</v>
      </c>
      <c r="Y621" s="413">
        <f>IF(Table_1[[#This Row],[Kokonaiskävijämäärä]]&lt;1,0,Table_1[[#This Row],[Kävijämäärä b) aikuiset]]*Table_1[[#This Row],[Tapaamis-kerrat /osallistuja]])</f>
        <v>0</v>
      </c>
      <c r="Z621" s="413">
        <f>IF(Table_1[[#This Row],[Kokonaiskävijämäärä]]&lt;1,0,Table_1[[#This Row],[Kokonaiskävijämäärä]]*Table_1[[#This Row],[Tapaamis-kerrat /osallistuja]])</f>
        <v>0</v>
      </c>
      <c r="AA621" s="390" t="s">
        <v>54</v>
      </c>
      <c r="AB621" s="396"/>
      <c r="AC621" s="397"/>
      <c r="AD621" s="398" t="s">
        <v>54</v>
      </c>
      <c r="AE621" s="399" t="s">
        <v>54</v>
      </c>
      <c r="AF621" s="400" t="s">
        <v>54</v>
      </c>
      <c r="AG621" s="400" t="s">
        <v>54</v>
      </c>
      <c r="AH621" s="401" t="s">
        <v>53</v>
      </c>
      <c r="AI621" s="402" t="s">
        <v>54</v>
      </c>
      <c r="AJ621" s="402" t="s">
        <v>54</v>
      </c>
      <c r="AK621" s="402" t="s">
        <v>54</v>
      </c>
      <c r="AL621" s="403" t="s">
        <v>54</v>
      </c>
      <c r="AM621" s="404" t="s">
        <v>54</v>
      </c>
    </row>
    <row r="622" spans="1:39" ht="15.75" customHeight="1" x14ac:dyDescent="0.3">
      <c r="A622" s="382"/>
      <c r="B622" s="383"/>
      <c r="C622" s="384" t="s">
        <v>40</v>
      </c>
      <c r="D622" s="385" t="str">
        <f>IF(Table_1[[#This Row],[SISÄLLÖN NIMI]]="","",1)</f>
        <v/>
      </c>
      <c r="E622" s="386"/>
      <c r="F622" s="386"/>
      <c r="G622" s="384" t="s">
        <v>54</v>
      </c>
      <c r="H622" s="387" t="s">
        <v>54</v>
      </c>
      <c r="I622" s="388" t="s">
        <v>54</v>
      </c>
      <c r="J622" s="389" t="s">
        <v>44</v>
      </c>
      <c r="K622" s="387" t="s">
        <v>54</v>
      </c>
      <c r="L622" s="390" t="s">
        <v>54</v>
      </c>
      <c r="M622" s="383"/>
      <c r="N622" s="391" t="s">
        <v>54</v>
      </c>
      <c r="O622" s="392"/>
      <c r="P622" s="383"/>
      <c r="Q622" s="383"/>
      <c r="R622" s="393"/>
      <c r="S622" s="417">
        <f>IF(Table_1[[#This Row],[Kesto (min) /tapaaminen]]&lt;1,0,(Table_1[[#This Row],[Sisältöjen määrä 
]]*Table_1[[#This Row],[Kesto (min) /tapaaminen]]*Table_1[[#This Row],[Tapaamis-kerrat /osallistuja]]))</f>
        <v>0</v>
      </c>
      <c r="T622" s="394" t="str">
        <f>IF(Table_1[[#This Row],[SISÄLLÖN NIMI]]="","",IF(Table_1[[#This Row],[Toteutuminen]]="Ei osallistujia",0,IF(Table_1[[#This Row],[Toteutuminen]]="Peruttu",0,1)))</f>
        <v/>
      </c>
      <c r="U622" s="395"/>
      <c r="V622" s="385"/>
      <c r="W622" s="413">
        <f>Table_1[[#This Row],[Kävijämäärä a) lapset]]+Table_1[[#This Row],[Kävijämäärä b) aikuiset]]</f>
        <v>0</v>
      </c>
      <c r="X622" s="413">
        <f>IF(Table_1[[#This Row],[Kokonaiskävijämäärä]]&lt;1,0,Table_1[[#This Row],[Kävijämäärä a) lapset]]*Table_1[[#This Row],[Tapaamis-kerrat /osallistuja]])</f>
        <v>0</v>
      </c>
      <c r="Y622" s="413">
        <f>IF(Table_1[[#This Row],[Kokonaiskävijämäärä]]&lt;1,0,Table_1[[#This Row],[Kävijämäärä b) aikuiset]]*Table_1[[#This Row],[Tapaamis-kerrat /osallistuja]])</f>
        <v>0</v>
      </c>
      <c r="Z622" s="413">
        <f>IF(Table_1[[#This Row],[Kokonaiskävijämäärä]]&lt;1,0,Table_1[[#This Row],[Kokonaiskävijämäärä]]*Table_1[[#This Row],[Tapaamis-kerrat /osallistuja]])</f>
        <v>0</v>
      </c>
      <c r="AA622" s="390" t="s">
        <v>54</v>
      </c>
      <c r="AB622" s="396"/>
      <c r="AC622" s="397"/>
      <c r="AD622" s="398" t="s">
        <v>54</v>
      </c>
      <c r="AE622" s="399" t="s">
        <v>54</v>
      </c>
      <c r="AF622" s="400" t="s">
        <v>54</v>
      </c>
      <c r="AG622" s="400" t="s">
        <v>54</v>
      </c>
      <c r="AH622" s="401" t="s">
        <v>53</v>
      </c>
      <c r="AI622" s="402" t="s">
        <v>54</v>
      </c>
      <c r="AJ622" s="402" t="s">
        <v>54</v>
      </c>
      <c r="AK622" s="402" t="s">
        <v>54</v>
      </c>
      <c r="AL622" s="403" t="s">
        <v>54</v>
      </c>
      <c r="AM622" s="404" t="s">
        <v>54</v>
      </c>
    </row>
    <row r="623" spans="1:39" ht="15.75" customHeight="1" x14ac:dyDescent="0.3">
      <c r="A623" s="382"/>
      <c r="B623" s="383"/>
      <c r="C623" s="384" t="s">
        <v>40</v>
      </c>
      <c r="D623" s="385" t="str">
        <f>IF(Table_1[[#This Row],[SISÄLLÖN NIMI]]="","",1)</f>
        <v/>
      </c>
      <c r="E623" s="386"/>
      <c r="F623" s="386"/>
      <c r="G623" s="384" t="s">
        <v>54</v>
      </c>
      <c r="H623" s="387" t="s">
        <v>54</v>
      </c>
      <c r="I623" s="388" t="s">
        <v>54</v>
      </c>
      <c r="J623" s="389" t="s">
        <v>44</v>
      </c>
      <c r="K623" s="387" t="s">
        <v>54</v>
      </c>
      <c r="L623" s="390" t="s">
        <v>54</v>
      </c>
      <c r="M623" s="383"/>
      <c r="N623" s="391" t="s">
        <v>54</v>
      </c>
      <c r="O623" s="392"/>
      <c r="P623" s="383"/>
      <c r="Q623" s="383"/>
      <c r="R623" s="393"/>
      <c r="S623" s="417">
        <f>IF(Table_1[[#This Row],[Kesto (min) /tapaaminen]]&lt;1,0,(Table_1[[#This Row],[Sisältöjen määrä 
]]*Table_1[[#This Row],[Kesto (min) /tapaaminen]]*Table_1[[#This Row],[Tapaamis-kerrat /osallistuja]]))</f>
        <v>0</v>
      </c>
      <c r="T623" s="394" t="str">
        <f>IF(Table_1[[#This Row],[SISÄLLÖN NIMI]]="","",IF(Table_1[[#This Row],[Toteutuminen]]="Ei osallistujia",0,IF(Table_1[[#This Row],[Toteutuminen]]="Peruttu",0,1)))</f>
        <v/>
      </c>
      <c r="U623" s="395"/>
      <c r="V623" s="385"/>
      <c r="W623" s="413">
        <f>Table_1[[#This Row],[Kävijämäärä a) lapset]]+Table_1[[#This Row],[Kävijämäärä b) aikuiset]]</f>
        <v>0</v>
      </c>
      <c r="X623" s="413">
        <f>IF(Table_1[[#This Row],[Kokonaiskävijämäärä]]&lt;1,0,Table_1[[#This Row],[Kävijämäärä a) lapset]]*Table_1[[#This Row],[Tapaamis-kerrat /osallistuja]])</f>
        <v>0</v>
      </c>
      <c r="Y623" s="413">
        <f>IF(Table_1[[#This Row],[Kokonaiskävijämäärä]]&lt;1,0,Table_1[[#This Row],[Kävijämäärä b) aikuiset]]*Table_1[[#This Row],[Tapaamis-kerrat /osallistuja]])</f>
        <v>0</v>
      </c>
      <c r="Z623" s="413">
        <f>IF(Table_1[[#This Row],[Kokonaiskävijämäärä]]&lt;1,0,Table_1[[#This Row],[Kokonaiskävijämäärä]]*Table_1[[#This Row],[Tapaamis-kerrat /osallistuja]])</f>
        <v>0</v>
      </c>
      <c r="AA623" s="390" t="s">
        <v>54</v>
      </c>
      <c r="AB623" s="396"/>
      <c r="AC623" s="397"/>
      <c r="AD623" s="398" t="s">
        <v>54</v>
      </c>
      <c r="AE623" s="399" t="s">
        <v>54</v>
      </c>
      <c r="AF623" s="400" t="s">
        <v>54</v>
      </c>
      <c r="AG623" s="400" t="s">
        <v>54</v>
      </c>
      <c r="AH623" s="401" t="s">
        <v>53</v>
      </c>
      <c r="AI623" s="402" t="s">
        <v>54</v>
      </c>
      <c r="AJ623" s="402" t="s">
        <v>54</v>
      </c>
      <c r="AK623" s="402" t="s">
        <v>54</v>
      </c>
      <c r="AL623" s="403" t="s">
        <v>54</v>
      </c>
      <c r="AM623" s="404" t="s">
        <v>54</v>
      </c>
    </row>
    <row r="624" spans="1:39" ht="15.75" customHeight="1" x14ac:dyDescent="0.3">
      <c r="A624" s="382"/>
      <c r="B624" s="383"/>
      <c r="C624" s="384" t="s">
        <v>40</v>
      </c>
      <c r="D624" s="385" t="str">
        <f>IF(Table_1[[#This Row],[SISÄLLÖN NIMI]]="","",1)</f>
        <v/>
      </c>
      <c r="E624" s="386"/>
      <c r="F624" s="386"/>
      <c r="G624" s="384" t="s">
        <v>54</v>
      </c>
      <c r="H624" s="387" t="s">
        <v>54</v>
      </c>
      <c r="I624" s="388" t="s">
        <v>54</v>
      </c>
      <c r="J624" s="389" t="s">
        <v>44</v>
      </c>
      <c r="K624" s="387" t="s">
        <v>54</v>
      </c>
      <c r="L624" s="390" t="s">
        <v>54</v>
      </c>
      <c r="M624" s="383"/>
      <c r="N624" s="391" t="s">
        <v>54</v>
      </c>
      <c r="O624" s="392"/>
      <c r="P624" s="383"/>
      <c r="Q624" s="383"/>
      <c r="R624" s="393"/>
      <c r="S624" s="417">
        <f>IF(Table_1[[#This Row],[Kesto (min) /tapaaminen]]&lt;1,0,(Table_1[[#This Row],[Sisältöjen määrä 
]]*Table_1[[#This Row],[Kesto (min) /tapaaminen]]*Table_1[[#This Row],[Tapaamis-kerrat /osallistuja]]))</f>
        <v>0</v>
      </c>
      <c r="T624" s="394" t="str">
        <f>IF(Table_1[[#This Row],[SISÄLLÖN NIMI]]="","",IF(Table_1[[#This Row],[Toteutuminen]]="Ei osallistujia",0,IF(Table_1[[#This Row],[Toteutuminen]]="Peruttu",0,1)))</f>
        <v/>
      </c>
      <c r="U624" s="395"/>
      <c r="V624" s="385"/>
      <c r="W624" s="413">
        <f>Table_1[[#This Row],[Kävijämäärä a) lapset]]+Table_1[[#This Row],[Kävijämäärä b) aikuiset]]</f>
        <v>0</v>
      </c>
      <c r="X624" s="413">
        <f>IF(Table_1[[#This Row],[Kokonaiskävijämäärä]]&lt;1,0,Table_1[[#This Row],[Kävijämäärä a) lapset]]*Table_1[[#This Row],[Tapaamis-kerrat /osallistuja]])</f>
        <v>0</v>
      </c>
      <c r="Y624" s="413">
        <f>IF(Table_1[[#This Row],[Kokonaiskävijämäärä]]&lt;1,0,Table_1[[#This Row],[Kävijämäärä b) aikuiset]]*Table_1[[#This Row],[Tapaamis-kerrat /osallistuja]])</f>
        <v>0</v>
      </c>
      <c r="Z624" s="413">
        <f>IF(Table_1[[#This Row],[Kokonaiskävijämäärä]]&lt;1,0,Table_1[[#This Row],[Kokonaiskävijämäärä]]*Table_1[[#This Row],[Tapaamis-kerrat /osallistuja]])</f>
        <v>0</v>
      </c>
      <c r="AA624" s="390" t="s">
        <v>54</v>
      </c>
      <c r="AB624" s="396"/>
      <c r="AC624" s="397"/>
      <c r="AD624" s="398" t="s">
        <v>54</v>
      </c>
      <c r="AE624" s="399" t="s">
        <v>54</v>
      </c>
      <c r="AF624" s="400" t="s">
        <v>54</v>
      </c>
      <c r="AG624" s="400" t="s">
        <v>54</v>
      </c>
      <c r="AH624" s="401" t="s">
        <v>53</v>
      </c>
      <c r="AI624" s="402" t="s">
        <v>54</v>
      </c>
      <c r="AJ624" s="402" t="s">
        <v>54</v>
      </c>
      <c r="AK624" s="402" t="s">
        <v>54</v>
      </c>
      <c r="AL624" s="403" t="s">
        <v>54</v>
      </c>
      <c r="AM624" s="404" t="s">
        <v>54</v>
      </c>
    </row>
    <row r="625" spans="1:39" ht="15.75" customHeight="1" x14ac:dyDescent="0.3">
      <c r="A625" s="382"/>
      <c r="B625" s="383"/>
      <c r="C625" s="384" t="s">
        <v>40</v>
      </c>
      <c r="D625" s="385" t="str">
        <f>IF(Table_1[[#This Row],[SISÄLLÖN NIMI]]="","",1)</f>
        <v/>
      </c>
      <c r="E625" s="386"/>
      <c r="F625" s="386"/>
      <c r="G625" s="384" t="s">
        <v>54</v>
      </c>
      <c r="H625" s="387" t="s">
        <v>54</v>
      </c>
      <c r="I625" s="388" t="s">
        <v>54</v>
      </c>
      <c r="J625" s="389" t="s">
        <v>44</v>
      </c>
      <c r="K625" s="387" t="s">
        <v>54</v>
      </c>
      <c r="L625" s="390" t="s">
        <v>54</v>
      </c>
      <c r="M625" s="383"/>
      <c r="N625" s="391" t="s">
        <v>54</v>
      </c>
      <c r="O625" s="392"/>
      <c r="P625" s="383"/>
      <c r="Q625" s="383"/>
      <c r="R625" s="393"/>
      <c r="S625" s="417">
        <f>IF(Table_1[[#This Row],[Kesto (min) /tapaaminen]]&lt;1,0,(Table_1[[#This Row],[Sisältöjen määrä 
]]*Table_1[[#This Row],[Kesto (min) /tapaaminen]]*Table_1[[#This Row],[Tapaamis-kerrat /osallistuja]]))</f>
        <v>0</v>
      </c>
      <c r="T625" s="394" t="str">
        <f>IF(Table_1[[#This Row],[SISÄLLÖN NIMI]]="","",IF(Table_1[[#This Row],[Toteutuminen]]="Ei osallistujia",0,IF(Table_1[[#This Row],[Toteutuminen]]="Peruttu",0,1)))</f>
        <v/>
      </c>
      <c r="U625" s="395"/>
      <c r="V625" s="385"/>
      <c r="W625" s="413">
        <f>Table_1[[#This Row],[Kävijämäärä a) lapset]]+Table_1[[#This Row],[Kävijämäärä b) aikuiset]]</f>
        <v>0</v>
      </c>
      <c r="X625" s="413">
        <f>IF(Table_1[[#This Row],[Kokonaiskävijämäärä]]&lt;1,0,Table_1[[#This Row],[Kävijämäärä a) lapset]]*Table_1[[#This Row],[Tapaamis-kerrat /osallistuja]])</f>
        <v>0</v>
      </c>
      <c r="Y625" s="413">
        <f>IF(Table_1[[#This Row],[Kokonaiskävijämäärä]]&lt;1,0,Table_1[[#This Row],[Kävijämäärä b) aikuiset]]*Table_1[[#This Row],[Tapaamis-kerrat /osallistuja]])</f>
        <v>0</v>
      </c>
      <c r="Z625" s="413">
        <f>IF(Table_1[[#This Row],[Kokonaiskävijämäärä]]&lt;1,0,Table_1[[#This Row],[Kokonaiskävijämäärä]]*Table_1[[#This Row],[Tapaamis-kerrat /osallistuja]])</f>
        <v>0</v>
      </c>
      <c r="AA625" s="390" t="s">
        <v>54</v>
      </c>
      <c r="AB625" s="396"/>
      <c r="AC625" s="397"/>
      <c r="AD625" s="398" t="s">
        <v>54</v>
      </c>
      <c r="AE625" s="399" t="s">
        <v>54</v>
      </c>
      <c r="AF625" s="400" t="s">
        <v>54</v>
      </c>
      <c r="AG625" s="400" t="s">
        <v>54</v>
      </c>
      <c r="AH625" s="401" t="s">
        <v>53</v>
      </c>
      <c r="AI625" s="402" t="s">
        <v>54</v>
      </c>
      <c r="AJ625" s="402" t="s">
        <v>54</v>
      </c>
      <c r="AK625" s="402" t="s">
        <v>54</v>
      </c>
      <c r="AL625" s="403" t="s">
        <v>54</v>
      </c>
      <c r="AM625" s="404" t="s">
        <v>54</v>
      </c>
    </row>
    <row r="626" spans="1:39" ht="15.75" customHeight="1" x14ac:dyDescent="0.3">
      <c r="A626" s="382"/>
      <c r="B626" s="383"/>
      <c r="C626" s="384" t="s">
        <v>40</v>
      </c>
      <c r="D626" s="385" t="str">
        <f>IF(Table_1[[#This Row],[SISÄLLÖN NIMI]]="","",1)</f>
        <v/>
      </c>
      <c r="E626" s="386"/>
      <c r="F626" s="386"/>
      <c r="G626" s="384" t="s">
        <v>54</v>
      </c>
      <c r="H626" s="387" t="s">
        <v>54</v>
      </c>
      <c r="I626" s="388" t="s">
        <v>54</v>
      </c>
      <c r="J626" s="389" t="s">
        <v>44</v>
      </c>
      <c r="K626" s="387" t="s">
        <v>54</v>
      </c>
      <c r="L626" s="390" t="s">
        <v>54</v>
      </c>
      <c r="M626" s="383"/>
      <c r="N626" s="391" t="s">
        <v>54</v>
      </c>
      <c r="O626" s="392"/>
      <c r="P626" s="383"/>
      <c r="Q626" s="383"/>
      <c r="R626" s="393"/>
      <c r="S626" s="417">
        <f>IF(Table_1[[#This Row],[Kesto (min) /tapaaminen]]&lt;1,0,(Table_1[[#This Row],[Sisältöjen määrä 
]]*Table_1[[#This Row],[Kesto (min) /tapaaminen]]*Table_1[[#This Row],[Tapaamis-kerrat /osallistuja]]))</f>
        <v>0</v>
      </c>
      <c r="T626" s="394" t="str">
        <f>IF(Table_1[[#This Row],[SISÄLLÖN NIMI]]="","",IF(Table_1[[#This Row],[Toteutuminen]]="Ei osallistujia",0,IF(Table_1[[#This Row],[Toteutuminen]]="Peruttu",0,1)))</f>
        <v/>
      </c>
      <c r="U626" s="395"/>
      <c r="V626" s="385"/>
      <c r="W626" s="413">
        <f>Table_1[[#This Row],[Kävijämäärä a) lapset]]+Table_1[[#This Row],[Kävijämäärä b) aikuiset]]</f>
        <v>0</v>
      </c>
      <c r="X626" s="413">
        <f>IF(Table_1[[#This Row],[Kokonaiskävijämäärä]]&lt;1,0,Table_1[[#This Row],[Kävijämäärä a) lapset]]*Table_1[[#This Row],[Tapaamis-kerrat /osallistuja]])</f>
        <v>0</v>
      </c>
      <c r="Y626" s="413">
        <f>IF(Table_1[[#This Row],[Kokonaiskävijämäärä]]&lt;1,0,Table_1[[#This Row],[Kävijämäärä b) aikuiset]]*Table_1[[#This Row],[Tapaamis-kerrat /osallistuja]])</f>
        <v>0</v>
      </c>
      <c r="Z626" s="413">
        <f>IF(Table_1[[#This Row],[Kokonaiskävijämäärä]]&lt;1,0,Table_1[[#This Row],[Kokonaiskävijämäärä]]*Table_1[[#This Row],[Tapaamis-kerrat /osallistuja]])</f>
        <v>0</v>
      </c>
      <c r="AA626" s="390" t="s">
        <v>54</v>
      </c>
      <c r="AB626" s="396"/>
      <c r="AC626" s="397"/>
      <c r="AD626" s="398" t="s">
        <v>54</v>
      </c>
      <c r="AE626" s="399" t="s">
        <v>54</v>
      </c>
      <c r="AF626" s="400" t="s">
        <v>54</v>
      </c>
      <c r="AG626" s="400" t="s">
        <v>54</v>
      </c>
      <c r="AH626" s="401" t="s">
        <v>53</v>
      </c>
      <c r="AI626" s="402" t="s">
        <v>54</v>
      </c>
      <c r="AJ626" s="402" t="s">
        <v>54</v>
      </c>
      <c r="AK626" s="402" t="s">
        <v>54</v>
      </c>
      <c r="AL626" s="403" t="s">
        <v>54</v>
      </c>
      <c r="AM626" s="404" t="s">
        <v>54</v>
      </c>
    </row>
    <row r="627" spans="1:39" ht="15.75" customHeight="1" x14ac:dyDescent="0.3">
      <c r="A627" s="382"/>
      <c r="B627" s="383"/>
      <c r="C627" s="384" t="s">
        <v>40</v>
      </c>
      <c r="D627" s="385" t="str">
        <f>IF(Table_1[[#This Row],[SISÄLLÖN NIMI]]="","",1)</f>
        <v/>
      </c>
      <c r="E627" s="386"/>
      <c r="F627" s="386"/>
      <c r="G627" s="384" t="s">
        <v>54</v>
      </c>
      <c r="H627" s="387" t="s">
        <v>54</v>
      </c>
      <c r="I627" s="388" t="s">
        <v>54</v>
      </c>
      <c r="J627" s="389" t="s">
        <v>44</v>
      </c>
      <c r="K627" s="387" t="s">
        <v>54</v>
      </c>
      <c r="L627" s="390" t="s">
        <v>54</v>
      </c>
      <c r="M627" s="383"/>
      <c r="N627" s="391" t="s">
        <v>54</v>
      </c>
      <c r="O627" s="392"/>
      <c r="P627" s="383"/>
      <c r="Q627" s="383"/>
      <c r="R627" s="393"/>
      <c r="S627" s="417">
        <f>IF(Table_1[[#This Row],[Kesto (min) /tapaaminen]]&lt;1,0,(Table_1[[#This Row],[Sisältöjen määrä 
]]*Table_1[[#This Row],[Kesto (min) /tapaaminen]]*Table_1[[#This Row],[Tapaamis-kerrat /osallistuja]]))</f>
        <v>0</v>
      </c>
      <c r="T627" s="394" t="str">
        <f>IF(Table_1[[#This Row],[SISÄLLÖN NIMI]]="","",IF(Table_1[[#This Row],[Toteutuminen]]="Ei osallistujia",0,IF(Table_1[[#This Row],[Toteutuminen]]="Peruttu",0,1)))</f>
        <v/>
      </c>
      <c r="U627" s="395"/>
      <c r="V627" s="385"/>
      <c r="W627" s="413">
        <f>Table_1[[#This Row],[Kävijämäärä a) lapset]]+Table_1[[#This Row],[Kävijämäärä b) aikuiset]]</f>
        <v>0</v>
      </c>
      <c r="X627" s="413">
        <f>IF(Table_1[[#This Row],[Kokonaiskävijämäärä]]&lt;1,0,Table_1[[#This Row],[Kävijämäärä a) lapset]]*Table_1[[#This Row],[Tapaamis-kerrat /osallistuja]])</f>
        <v>0</v>
      </c>
      <c r="Y627" s="413">
        <f>IF(Table_1[[#This Row],[Kokonaiskävijämäärä]]&lt;1,0,Table_1[[#This Row],[Kävijämäärä b) aikuiset]]*Table_1[[#This Row],[Tapaamis-kerrat /osallistuja]])</f>
        <v>0</v>
      </c>
      <c r="Z627" s="413">
        <f>IF(Table_1[[#This Row],[Kokonaiskävijämäärä]]&lt;1,0,Table_1[[#This Row],[Kokonaiskävijämäärä]]*Table_1[[#This Row],[Tapaamis-kerrat /osallistuja]])</f>
        <v>0</v>
      </c>
      <c r="AA627" s="390" t="s">
        <v>54</v>
      </c>
      <c r="AB627" s="396"/>
      <c r="AC627" s="397"/>
      <c r="AD627" s="398" t="s">
        <v>54</v>
      </c>
      <c r="AE627" s="399" t="s">
        <v>54</v>
      </c>
      <c r="AF627" s="400" t="s">
        <v>54</v>
      </c>
      <c r="AG627" s="400" t="s">
        <v>54</v>
      </c>
      <c r="AH627" s="401" t="s">
        <v>53</v>
      </c>
      <c r="AI627" s="402" t="s">
        <v>54</v>
      </c>
      <c r="AJ627" s="402" t="s">
        <v>54</v>
      </c>
      <c r="AK627" s="402" t="s">
        <v>54</v>
      </c>
      <c r="AL627" s="403" t="s">
        <v>54</v>
      </c>
      <c r="AM627" s="404" t="s">
        <v>54</v>
      </c>
    </row>
    <row r="628" spans="1:39" ht="15.75" customHeight="1" x14ac:dyDescent="0.3">
      <c r="A628" s="382"/>
      <c r="B628" s="383"/>
      <c r="C628" s="384" t="s">
        <v>40</v>
      </c>
      <c r="D628" s="385" t="str">
        <f>IF(Table_1[[#This Row],[SISÄLLÖN NIMI]]="","",1)</f>
        <v/>
      </c>
      <c r="E628" s="386"/>
      <c r="F628" s="386"/>
      <c r="G628" s="384" t="s">
        <v>54</v>
      </c>
      <c r="H628" s="387" t="s">
        <v>54</v>
      </c>
      <c r="I628" s="388" t="s">
        <v>54</v>
      </c>
      <c r="J628" s="389" t="s">
        <v>44</v>
      </c>
      <c r="K628" s="387" t="s">
        <v>54</v>
      </c>
      <c r="L628" s="390" t="s">
        <v>54</v>
      </c>
      <c r="M628" s="383"/>
      <c r="N628" s="391" t="s">
        <v>54</v>
      </c>
      <c r="O628" s="392"/>
      <c r="P628" s="383"/>
      <c r="Q628" s="383"/>
      <c r="R628" s="393"/>
      <c r="S628" s="417">
        <f>IF(Table_1[[#This Row],[Kesto (min) /tapaaminen]]&lt;1,0,(Table_1[[#This Row],[Sisältöjen määrä 
]]*Table_1[[#This Row],[Kesto (min) /tapaaminen]]*Table_1[[#This Row],[Tapaamis-kerrat /osallistuja]]))</f>
        <v>0</v>
      </c>
      <c r="T628" s="394" t="str">
        <f>IF(Table_1[[#This Row],[SISÄLLÖN NIMI]]="","",IF(Table_1[[#This Row],[Toteutuminen]]="Ei osallistujia",0,IF(Table_1[[#This Row],[Toteutuminen]]="Peruttu",0,1)))</f>
        <v/>
      </c>
      <c r="U628" s="395"/>
      <c r="V628" s="385"/>
      <c r="W628" s="413">
        <f>Table_1[[#This Row],[Kävijämäärä a) lapset]]+Table_1[[#This Row],[Kävijämäärä b) aikuiset]]</f>
        <v>0</v>
      </c>
      <c r="X628" s="413">
        <f>IF(Table_1[[#This Row],[Kokonaiskävijämäärä]]&lt;1,0,Table_1[[#This Row],[Kävijämäärä a) lapset]]*Table_1[[#This Row],[Tapaamis-kerrat /osallistuja]])</f>
        <v>0</v>
      </c>
      <c r="Y628" s="413">
        <f>IF(Table_1[[#This Row],[Kokonaiskävijämäärä]]&lt;1,0,Table_1[[#This Row],[Kävijämäärä b) aikuiset]]*Table_1[[#This Row],[Tapaamis-kerrat /osallistuja]])</f>
        <v>0</v>
      </c>
      <c r="Z628" s="413">
        <f>IF(Table_1[[#This Row],[Kokonaiskävijämäärä]]&lt;1,0,Table_1[[#This Row],[Kokonaiskävijämäärä]]*Table_1[[#This Row],[Tapaamis-kerrat /osallistuja]])</f>
        <v>0</v>
      </c>
      <c r="AA628" s="390" t="s">
        <v>54</v>
      </c>
      <c r="AB628" s="396"/>
      <c r="AC628" s="397"/>
      <c r="AD628" s="398" t="s">
        <v>54</v>
      </c>
      <c r="AE628" s="399" t="s">
        <v>54</v>
      </c>
      <c r="AF628" s="400" t="s">
        <v>54</v>
      </c>
      <c r="AG628" s="400" t="s">
        <v>54</v>
      </c>
      <c r="AH628" s="401" t="s">
        <v>53</v>
      </c>
      <c r="AI628" s="402" t="s">
        <v>54</v>
      </c>
      <c r="AJ628" s="402" t="s">
        <v>54</v>
      </c>
      <c r="AK628" s="402" t="s">
        <v>54</v>
      </c>
      <c r="AL628" s="403" t="s">
        <v>54</v>
      </c>
      <c r="AM628" s="404" t="s">
        <v>54</v>
      </c>
    </row>
    <row r="629" spans="1:39" ht="15.75" customHeight="1" x14ac:dyDescent="0.3">
      <c r="A629" s="382"/>
      <c r="B629" s="383"/>
      <c r="C629" s="384" t="s">
        <v>40</v>
      </c>
      <c r="D629" s="385" t="str">
        <f>IF(Table_1[[#This Row],[SISÄLLÖN NIMI]]="","",1)</f>
        <v/>
      </c>
      <c r="E629" s="386"/>
      <c r="F629" s="386"/>
      <c r="G629" s="384" t="s">
        <v>54</v>
      </c>
      <c r="H629" s="387" t="s">
        <v>54</v>
      </c>
      <c r="I629" s="388" t="s">
        <v>54</v>
      </c>
      <c r="J629" s="389" t="s">
        <v>44</v>
      </c>
      <c r="K629" s="387" t="s">
        <v>54</v>
      </c>
      <c r="L629" s="390" t="s">
        <v>54</v>
      </c>
      <c r="M629" s="383"/>
      <c r="N629" s="391" t="s">
        <v>54</v>
      </c>
      <c r="O629" s="392"/>
      <c r="P629" s="383"/>
      <c r="Q629" s="383"/>
      <c r="R629" s="393"/>
      <c r="S629" s="417">
        <f>IF(Table_1[[#This Row],[Kesto (min) /tapaaminen]]&lt;1,0,(Table_1[[#This Row],[Sisältöjen määrä 
]]*Table_1[[#This Row],[Kesto (min) /tapaaminen]]*Table_1[[#This Row],[Tapaamis-kerrat /osallistuja]]))</f>
        <v>0</v>
      </c>
      <c r="T629" s="394" t="str">
        <f>IF(Table_1[[#This Row],[SISÄLLÖN NIMI]]="","",IF(Table_1[[#This Row],[Toteutuminen]]="Ei osallistujia",0,IF(Table_1[[#This Row],[Toteutuminen]]="Peruttu",0,1)))</f>
        <v/>
      </c>
      <c r="U629" s="395"/>
      <c r="V629" s="385"/>
      <c r="W629" s="413">
        <f>Table_1[[#This Row],[Kävijämäärä a) lapset]]+Table_1[[#This Row],[Kävijämäärä b) aikuiset]]</f>
        <v>0</v>
      </c>
      <c r="X629" s="413">
        <f>IF(Table_1[[#This Row],[Kokonaiskävijämäärä]]&lt;1,0,Table_1[[#This Row],[Kävijämäärä a) lapset]]*Table_1[[#This Row],[Tapaamis-kerrat /osallistuja]])</f>
        <v>0</v>
      </c>
      <c r="Y629" s="413">
        <f>IF(Table_1[[#This Row],[Kokonaiskävijämäärä]]&lt;1,0,Table_1[[#This Row],[Kävijämäärä b) aikuiset]]*Table_1[[#This Row],[Tapaamis-kerrat /osallistuja]])</f>
        <v>0</v>
      </c>
      <c r="Z629" s="413">
        <f>IF(Table_1[[#This Row],[Kokonaiskävijämäärä]]&lt;1,0,Table_1[[#This Row],[Kokonaiskävijämäärä]]*Table_1[[#This Row],[Tapaamis-kerrat /osallistuja]])</f>
        <v>0</v>
      </c>
      <c r="AA629" s="390" t="s">
        <v>54</v>
      </c>
      <c r="AB629" s="396"/>
      <c r="AC629" s="397"/>
      <c r="AD629" s="398" t="s">
        <v>54</v>
      </c>
      <c r="AE629" s="399" t="s">
        <v>54</v>
      </c>
      <c r="AF629" s="400" t="s">
        <v>54</v>
      </c>
      <c r="AG629" s="400" t="s">
        <v>54</v>
      </c>
      <c r="AH629" s="401" t="s">
        <v>53</v>
      </c>
      <c r="AI629" s="402" t="s">
        <v>54</v>
      </c>
      <c r="AJ629" s="402" t="s">
        <v>54</v>
      </c>
      <c r="AK629" s="402" t="s">
        <v>54</v>
      </c>
      <c r="AL629" s="403" t="s">
        <v>54</v>
      </c>
      <c r="AM629" s="404" t="s">
        <v>54</v>
      </c>
    </row>
    <row r="630" spans="1:39" ht="15.75" customHeight="1" x14ac:dyDescent="0.3">
      <c r="A630" s="382"/>
      <c r="B630" s="383"/>
      <c r="C630" s="384" t="s">
        <v>40</v>
      </c>
      <c r="D630" s="385" t="str">
        <f>IF(Table_1[[#This Row],[SISÄLLÖN NIMI]]="","",1)</f>
        <v/>
      </c>
      <c r="E630" s="386"/>
      <c r="F630" s="386"/>
      <c r="G630" s="384" t="s">
        <v>54</v>
      </c>
      <c r="H630" s="387" t="s">
        <v>54</v>
      </c>
      <c r="I630" s="388" t="s">
        <v>54</v>
      </c>
      <c r="J630" s="389" t="s">
        <v>44</v>
      </c>
      <c r="K630" s="387" t="s">
        <v>54</v>
      </c>
      <c r="L630" s="390" t="s">
        <v>54</v>
      </c>
      <c r="M630" s="383"/>
      <c r="N630" s="391" t="s">
        <v>54</v>
      </c>
      <c r="O630" s="392"/>
      <c r="P630" s="383"/>
      <c r="Q630" s="383"/>
      <c r="R630" s="393"/>
      <c r="S630" s="417">
        <f>IF(Table_1[[#This Row],[Kesto (min) /tapaaminen]]&lt;1,0,(Table_1[[#This Row],[Sisältöjen määrä 
]]*Table_1[[#This Row],[Kesto (min) /tapaaminen]]*Table_1[[#This Row],[Tapaamis-kerrat /osallistuja]]))</f>
        <v>0</v>
      </c>
      <c r="T630" s="394" t="str">
        <f>IF(Table_1[[#This Row],[SISÄLLÖN NIMI]]="","",IF(Table_1[[#This Row],[Toteutuminen]]="Ei osallistujia",0,IF(Table_1[[#This Row],[Toteutuminen]]="Peruttu",0,1)))</f>
        <v/>
      </c>
      <c r="U630" s="395"/>
      <c r="V630" s="385"/>
      <c r="W630" s="413">
        <f>Table_1[[#This Row],[Kävijämäärä a) lapset]]+Table_1[[#This Row],[Kävijämäärä b) aikuiset]]</f>
        <v>0</v>
      </c>
      <c r="X630" s="413">
        <f>IF(Table_1[[#This Row],[Kokonaiskävijämäärä]]&lt;1,0,Table_1[[#This Row],[Kävijämäärä a) lapset]]*Table_1[[#This Row],[Tapaamis-kerrat /osallistuja]])</f>
        <v>0</v>
      </c>
      <c r="Y630" s="413">
        <f>IF(Table_1[[#This Row],[Kokonaiskävijämäärä]]&lt;1,0,Table_1[[#This Row],[Kävijämäärä b) aikuiset]]*Table_1[[#This Row],[Tapaamis-kerrat /osallistuja]])</f>
        <v>0</v>
      </c>
      <c r="Z630" s="413">
        <f>IF(Table_1[[#This Row],[Kokonaiskävijämäärä]]&lt;1,0,Table_1[[#This Row],[Kokonaiskävijämäärä]]*Table_1[[#This Row],[Tapaamis-kerrat /osallistuja]])</f>
        <v>0</v>
      </c>
      <c r="AA630" s="390" t="s">
        <v>54</v>
      </c>
      <c r="AB630" s="396"/>
      <c r="AC630" s="397"/>
      <c r="AD630" s="398" t="s">
        <v>54</v>
      </c>
      <c r="AE630" s="399" t="s">
        <v>54</v>
      </c>
      <c r="AF630" s="400" t="s">
        <v>54</v>
      </c>
      <c r="AG630" s="400" t="s">
        <v>54</v>
      </c>
      <c r="AH630" s="401" t="s">
        <v>53</v>
      </c>
      <c r="AI630" s="402" t="s">
        <v>54</v>
      </c>
      <c r="AJ630" s="402" t="s">
        <v>54</v>
      </c>
      <c r="AK630" s="402" t="s">
        <v>54</v>
      </c>
      <c r="AL630" s="403" t="s">
        <v>54</v>
      </c>
      <c r="AM630" s="404" t="s">
        <v>54</v>
      </c>
    </row>
    <row r="631" spans="1:39" ht="15.75" customHeight="1" x14ac:dyDescent="0.3">
      <c r="A631" s="382"/>
      <c r="B631" s="383"/>
      <c r="C631" s="384" t="s">
        <v>40</v>
      </c>
      <c r="D631" s="385" t="str">
        <f>IF(Table_1[[#This Row],[SISÄLLÖN NIMI]]="","",1)</f>
        <v/>
      </c>
      <c r="E631" s="386"/>
      <c r="F631" s="386"/>
      <c r="G631" s="384" t="s">
        <v>54</v>
      </c>
      <c r="H631" s="387" t="s">
        <v>54</v>
      </c>
      <c r="I631" s="388" t="s">
        <v>54</v>
      </c>
      <c r="J631" s="389" t="s">
        <v>44</v>
      </c>
      <c r="K631" s="387" t="s">
        <v>54</v>
      </c>
      <c r="L631" s="390" t="s">
        <v>54</v>
      </c>
      <c r="M631" s="383"/>
      <c r="N631" s="391" t="s">
        <v>54</v>
      </c>
      <c r="O631" s="392"/>
      <c r="P631" s="383"/>
      <c r="Q631" s="383"/>
      <c r="R631" s="393"/>
      <c r="S631" s="417">
        <f>IF(Table_1[[#This Row],[Kesto (min) /tapaaminen]]&lt;1,0,(Table_1[[#This Row],[Sisältöjen määrä 
]]*Table_1[[#This Row],[Kesto (min) /tapaaminen]]*Table_1[[#This Row],[Tapaamis-kerrat /osallistuja]]))</f>
        <v>0</v>
      </c>
      <c r="T631" s="394" t="str">
        <f>IF(Table_1[[#This Row],[SISÄLLÖN NIMI]]="","",IF(Table_1[[#This Row],[Toteutuminen]]="Ei osallistujia",0,IF(Table_1[[#This Row],[Toteutuminen]]="Peruttu",0,1)))</f>
        <v/>
      </c>
      <c r="U631" s="395"/>
      <c r="V631" s="385"/>
      <c r="W631" s="413">
        <f>Table_1[[#This Row],[Kävijämäärä a) lapset]]+Table_1[[#This Row],[Kävijämäärä b) aikuiset]]</f>
        <v>0</v>
      </c>
      <c r="X631" s="413">
        <f>IF(Table_1[[#This Row],[Kokonaiskävijämäärä]]&lt;1,0,Table_1[[#This Row],[Kävijämäärä a) lapset]]*Table_1[[#This Row],[Tapaamis-kerrat /osallistuja]])</f>
        <v>0</v>
      </c>
      <c r="Y631" s="413">
        <f>IF(Table_1[[#This Row],[Kokonaiskävijämäärä]]&lt;1,0,Table_1[[#This Row],[Kävijämäärä b) aikuiset]]*Table_1[[#This Row],[Tapaamis-kerrat /osallistuja]])</f>
        <v>0</v>
      </c>
      <c r="Z631" s="413">
        <f>IF(Table_1[[#This Row],[Kokonaiskävijämäärä]]&lt;1,0,Table_1[[#This Row],[Kokonaiskävijämäärä]]*Table_1[[#This Row],[Tapaamis-kerrat /osallistuja]])</f>
        <v>0</v>
      </c>
      <c r="AA631" s="390" t="s">
        <v>54</v>
      </c>
      <c r="AB631" s="396"/>
      <c r="AC631" s="397"/>
      <c r="AD631" s="398" t="s">
        <v>54</v>
      </c>
      <c r="AE631" s="399" t="s">
        <v>54</v>
      </c>
      <c r="AF631" s="400" t="s">
        <v>54</v>
      </c>
      <c r="AG631" s="400" t="s">
        <v>54</v>
      </c>
      <c r="AH631" s="401" t="s">
        <v>53</v>
      </c>
      <c r="AI631" s="402" t="s">
        <v>54</v>
      </c>
      <c r="AJ631" s="402" t="s">
        <v>54</v>
      </c>
      <c r="AK631" s="402" t="s">
        <v>54</v>
      </c>
      <c r="AL631" s="403" t="s">
        <v>54</v>
      </c>
      <c r="AM631" s="404" t="s">
        <v>54</v>
      </c>
    </row>
    <row r="632" spans="1:39" ht="15.75" customHeight="1" x14ac:dyDescent="0.3">
      <c r="A632" s="382"/>
      <c r="B632" s="383"/>
      <c r="C632" s="384" t="s">
        <v>40</v>
      </c>
      <c r="D632" s="385" t="str">
        <f>IF(Table_1[[#This Row],[SISÄLLÖN NIMI]]="","",1)</f>
        <v/>
      </c>
      <c r="E632" s="386"/>
      <c r="F632" s="386"/>
      <c r="G632" s="384" t="s">
        <v>54</v>
      </c>
      <c r="H632" s="387" t="s">
        <v>54</v>
      </c>
      <c r="I632" s="388" t="s">
        <v>54</v>
      </c>
      <c r="J632" s="389" t="s">
        <v>44</v>
      </c>
      <c r="K632" s="387" t="s">
        <v>54</v>
      </c>
      <c r="L632" s="390" t="s">
        <v>54</v>
      </c>
      <c r="M632" s="383"/>
      <c r="N632" s="391" t="s">
        <v>54</v>
      </c>
      <c r="O632" s="392"/>
      <c r="P632" s="383"/>
      <c r="Q632" s="383"/>
      <c r="R632" s="393"/>
      <c r="S632" s="417">
        <f>IF(Table_1[[#This Row],[Kesto (min) /tapaaminen]]&lt;1,0,(Table_1[[#This Row],[Sisältöjen määrä 
]]*Table_1[[#This Row],[Kesto (min) /tapaaminen]]*Table_1[[#This Row],[Tapaamis-kerrat /osallistuja]]))</f>
        <v>0</v>
      </c>
      <c r="T632" s="394" t="str">
        <f>IF(Table_1[[#This Row],[SISÄLLÖN NIMI]]="","",IF(Table_1[[#This Row],[Toteutuminen]]="Ei osallistujia",0,IF(Table_1[[#This Row],[Toteutuminen]]="Peruttu",0,1)))</f>
        <v/>
      </c>
      <c r="U632" s="395"/>
      <c r="V632" s="385"/>
      <c r="W632" s="413">
        <f>Table_1[[#This Row],[Kävijämäärä a) lapset]]+Table_1[[#This Row],[Kävijämäärä b) aikuiset]]</f>
        <v>0</v>
      </c>
      <c r="X632" s="413">
        <f>IF(Table_1[[#This Row],[Kokonaiskävijämäärä]]&lt;1,0,Table_1[[#This Row],[Kävijämäärä a) lapset]]*Table_1[[#This Row],[Tapaamis-kerrat /osallistuja]])</f>
        <v>0</v>
      </c>
      <c r="Y632" s="413">
        <f>IF(Table_1[[#This Row],[Kokonaiskävijämäärä]]&lt;1,0,Table_1[[#This Row],[Kävijämäärä b) aikuiset]]*Table_1[[#This Row],[Tapaamis-kerrat /osallistuja]])</f>
        <v>0</v>
      </c>
      <c r="Z632" s="413">
        <f>IF(Table_1[[#This Row],[Kokonaiskävijämäärä]]&lt;1,0,Table_1[[#This Row],[Kokonaiskävijämäärä]]*Table_1[[#This Row],[Tapaamis-kerrat /osallistuja]])</f>
        <v>0</v>
      </c>
      <c r="AA632" s="390" t="s">
        <v>54</v>
      </c>
      <c r="AB632" s="396"/>
      <c r="AC632" s="397"/>
      <c r="AD632" s="398" t="s">
        <v>54</v>
      </c>
      <c r="AE632" s="399" t="s">
        <v>54</v>
      </c>
      <c r="AF632" s="400" t="s">
        <v>54</v>
      </c>
      <c r="AG632" s="400" t="s">
        <v>54</v>
      </c>
      <c r="AH632" s="401" t="s">
        <v>53</v>
      </c>
      <c r="AI632" s="402" t="s">
        <v>54</v>
      </c>
      <c r="AJ632" s="402" t="s">
        <v>54</v>
      </c>
      <c r="AK632" s="402" t="s">
        <v>54</v>
      </c>
      <c r="AL632" s="403" t="s">
        <v>54</v>
      </c>
      <c r="AM632" s="404" t="s">
        <v>54</v>
      </c>
    </row>
    <row r="633" spans="1:39" ht="15.75" customHeight="1" x14ac:dyDescent="0.3">
      <c r="A633" s="382"/>
      <c r="B633" s="383"/>
      <c r="C633" s="384" t="s">
        <v>40</v>
      </c>
      <c r="D633" s="385" t="str">
        <f>IF(Table_1[[#This Row],[SISÄLLÖN NIMI]]="","",1)</f>
        <v/>
      </c>
      <c r="E633" s="386"/>
      <c r="F633" s="386"/>
      <c r="G633" s="384" t="s">
        <v>54</v>
      </c>
      <c r="H633" s="387" t="s">
        <v>54</v>
      </c>
      <c r="I633" s="388" t="s">
        <v>54</v>
      </c>
      <c r="J633" s="389" t="s">
        <v>44</v>
      </c>
      <c r="K633" s="387" t="s">
        <v>54</v>
      </c>
      <c r="L633" s="390" t="s">
        <v>54</v>
      </c>
      <c r="M633" s="383"/>
      <c r="N633" s="391" t="s">
        <v>54</v>
      </c>
      <c r="O633" s="392"/>
      <c r="P633" s="383"/>
      <c r="Q633" s="383"/>
      <c r="R633" s="393"/>
      <c r="S633" s="417">
        <f>IF(Table_1[[#This Row],[Kesto (min) /tapaaminen]]&lt;1,0,(Table_1[[#This Row],[Sisältöjen määrä 
]]*Table_1[[#This Row],[Kesto (min) /tapaaminen]]*Table_1[[#This Row],[Tapaamis-kerrat /osallistuja]]))</f>
        <v>0</v>
      </c>
      <c r="T633" s="394" t="str">
        <f>IF(Table_1[[#This Row],[SISÄLLÖN NIMI]]="","",IF(Table_1[[#This Row],[Toteutuminen]]="Ei osallistujia",0,IF(Table_1[[#This Row],[Toteutuminen]]="Peruttu",0,1)))</f>
        <v/>
      </c>
      <c r="U633" s="395"/>
      <c r="V633" s="385"/>
      <c r="W633" s="413">
        <f>Table_1[[#This Row],[Kävijämäärä a) lapset]]+Table_1[[#This Row],[Kävijämäärä b) aikuiset]]</f>
        <v>0</v>
      </c>
      <c r="X633" s="413">
        <f>IF(Table_1[[#This Row],[Kokonaiskävijämäärä]]&lt;1,0,Table_1[[#This Row],[Kävijämäärä a) lapset]]*Table_1[[#This Row],[Tapaamis-kerrat /osallistuja]])</f>
        <v>0</v>
      </c>
      <c r="Y633" s="413">
        <f>IF(Table_1[[#This Row],[Kokonaiskävijämäärä]]&lt;1,0,Table_1[[#This Row],[Kävijämäärä b) aikuiset]]*Table_1[[#This Row],[Tapaamis-kerrat /osallistuja]])</f>
        <v>0</v>
      </c>
      <c r="Z633" s="413">
        <f>IF(Table_1[[#This Row],[Kokonaiskävijämäärä]]&lt;1,0,Table_1[[#This Row],[Kokonaiskävijämäärä]]*Table_1[[#This Row],[Tapaamis-kerrat /osallistuja]])</f>
        <v>0</v>
      </c>
      <c r="AA633" s="390" t="s">
        <v>54</v>
      </c>
      <c r="AB633" s="396"/>
      <c r="AC633" s="397"/>
      <c r="AD633" s="398" t="s">
        <v>54</v>
      </c>
      <c r="AE633" s="399" t="s">
        <v>54</v>
      </c>
      <c r="AF633" s="400" t="s">
        <v>54</v>
      </c>
      <c r="AG633" s="400" t="s">
        <v>54</v>
      </c>
      <c r="AH633" s="401" t="s">
        <v>53</v>
      </c>
      <c r="AI633" s="402" t="s">
        <v>54</v>
      </c>
      <c r="AJ633" s="402" t="s">
        <v>54</v>
      </c>
      <c r="AK633" s="402" t="s">
        <v>54</v>
      </c>
      <c r="AL633" s="403" t="s">
        <v>54</v>
      </c>
      <c r="AM633" s="404" t="s">
        <v>54</v>
      </c>
    </row>
    <row r="634" spans="1:39" ht="15.75" customHeight="1" x14ac:dyDescent="0.3">
      <c r="A634" s="382"/>
      <c r="B634" s="383"/>
      <c r="C634" s="384" t="s">
        <v>40</v>
      </c>
      <c r="D634" s="385" t="str">
        <f>IF(Table_1[[#This Row],[SISÄLLÖN NIMI]]="","",1)</f>
        <v/>
      </c>
      <c r="E634" s="386"/>
      <c r="F634" s="386"/>
      <c r="G634" s="384" t="s">
        <v>54</v>
      </c>
      <c r="H634" s="387" t="s">
        <v>54</v>
      </c>
      <c r="I634" s="388" t="s">
        <v>54</v>
      </c>
      <c r="J634" s="389" t="s">
        <v>44</v>
      </c>
      <c r="K634" s="387" t="s">
        <v>54</v>
      </c>
      <c r="L634" s="390" t="s">
        <v>54</v>
      </c>
      <c r="M634" s="383"/>
      <c r="N634" s="391" t="s">
        <v>54</v>
      </c>
      <c r="O634" s="392"/>
      <c r="P634" s="383"/>
      <c r="Q634" s="383"/>
      <c r="R634" s="393"/>
      <c r="S634" s="417">
        <f>IF(Table_1[[#This Row],[Kesto (min) /tapaaminen]]&lt;1,0,(Table_1[[#This Row],[Sisältöjen määrä 
]]*Table_1[[#This Row],[Kesto (min) /tapaaminen]]*Table_1[[#This Row],[Tapaamis-kerrat /osallistuja]]))</f>
        <v>0</v>
      </c>
      <c r="T634" s="394" t="str">
        <f>IF(Table_1[[#This Row],[SISÄLLÖN NIMI]]="","",IF(Table_1[[#This Row],[Toteutuminen]]="Ei osallistujia",0,IF(Table_1[[#This Row],[Toteutuminen]]="Peruttu",0,1)))</f>
        <v/>
      </c>
      <c r="U634" s="395"/>
      <c r="V634" s="385"/>
      <c r="W634" s="413">
        <f>Table_1[[#This Row],[Kävijämäärä a) lapset]]+Table_1[[#This Row],[Kävijämäärä b) aikuiset]]</f>
        <v>0</v>
      </c>
      <c r="X634" s="413">
        <f>IF(Table_1[[#This Row],[Kokonaiskävijämäärä]]&lt;1,0,Table_1[[#This Row],[Kävijämäärä a) lapset]]*Table_1[[#This Row],[Tapaamis-kerrat /osallistuja]])</f>
        <v>0</v>
      </c>
      <c r="Y634" s="413">
        <f>IF(Table_1[[#This Row],[Kokonaiskävijämäärä]]&lt;1,0,Table_1[[#This Row],[Kävijämäärä b) aikuiset]]*Table_1[[#This Row],[Tapaamis-kerrat /osallistuja]])</f>
        <v>0</v>
      </c>
      <c r="Z634" s="413">
        <f>IF(Table_1[[#This Row],[Kokonaiskävijämäärä]]&lt;1,0,Table_1[[#This Row],[Kokonaiskävijämäärä]]*Table_1[[#This Row],[Tapaamis-kerrat /osallistuja]])</f>
        <v>0</v>
      </c>
      <c r="AA634" s="390" t="s">
        <v>54</v>
      </c>
      <c r="AB634" s="396"/>
      <c r="AC634" s="397"/>
      <c r="AD634" s="398" t="s">
        <v>54</v>
      </c>
      <c r="AE634" s="399" t="s">
        <v>54</v>
      </c>
      <c r="AF634" s="400" t="s">
        <v>54</v>
      </c>
      <c r="AG634" s="400" t="s">
        <v>54</v>
      </c>
      <c r="AH634" s="401" t="s">
        <v>53</v>
      </c>
      <c r="AI634" s="402" t="s">
        <v>54</v>
      </c>
      <c r="AJ634" s="402" t="s">
        <v>54</v>
      </c>
      <c r="AK634" s="402" t="s">
        <v>54</v>
      </c>
      <c r="AL634" s="403" t="s">
        <v>54</v>
      </c>
      <c r="AM634" s="404" t="s">
        <v>54</v>
      </c>
    </row>
    <row r="635" spans="1:39" ht="15.75" customHeight="1" x14ac:dyDescent="0.3">
      <c r="A635" s="382"/>
      <c r="B635" s="383"/>
      <c r="C635" s="384" t="s">
        <v>40</v>
      </c>
      <c r="D635" s="385" t="str">
        <f>IF(Table_1[[#This Row],[SISÄLLÖN NIMI]]="","",1)</f>
        <v/>
      </c>
      <c r="E635" s="386"/>
      <c r="F635" s="386"/>
      <c r="G635" s="384" t="s">
        <v>54</v>
      </c>
      <c r="H635" s="387" t="s">
        <v>54</v>
      </c>
      <c r="I635" s="388" t="s">
        <v>54</v>
      </c>
      <c r="J635" s="389" t="s">
        <v>44</v>
      </c>
      <c r="K635" s="387" t="s">
        <v>54</v>
      </c>
      <c r="L635" s="390" t="s">
        <v>54</v>
      </c>
      <c r="M635" s="383"/>
      <c r="N635" s="391" t="s">
        <v>54</v>
      </c>
      <c r="O635" s="392"/>
      <c r="P635" s="383"/>
      <c r="Q635" s="383"/>
      <c r="R635" s="393"/>
      <c r="S635" s="417">
        <f>IF(Table_1[[#This Row],[Kesto (min) /tapaaminen]]&lt;1,0,(Table_1[[#This Row],[Sisältöjen määrä 
]]*Table_1[[#This Row],[Kesto (min) /tapaaminen]]*Table_1[[#This Row],[Tapaamis-kerrat /osallistuja]]))</f>
        <v>0</v>
      </c>
      <c r="T635" s="394" t="str">
        <f>IF(Table_1[[#This Row],[SISÄLLÖN NIMI]]="","",IF(Table_1[[#This Row],[Toteutuminen]]="Ei osallistujia",0,IF(Table_1[[#This Row],[Toteutuminen]]="Peruttu",0,1)))</f>
        <v/>
      </c>
      <c r="U635" s="395"/>
      <c r="V635" s="385"/>
      <c r="W635" s="413">
        <f>Table_1[[#This Row],[Kävijämäärä a) lapset]]+Table_1[[#This Row],[Kävijämäärä b) aikuiset]]</f>
        <v>0</v>
      </c>
      <c r="X635" s="413">
        <f>IF(Table_1[[#This Row],[Kokonaiskävijämäärä]]&lt;1,0,Table_1[[#This Row],[Kävijämäärä a) lapset]]*Table_1[[#This Row],[Tapaamis-kerrat /osallistuja]])</f>
        <v>0</v>
      </c>
      <c r="Y635" s="413">
        <f>IF(Table_1[[#This Row],[Kokonaiskävijämäärä]]&lt;1,0,Table_1[[#This Row],[Kävijämäärä b) aikuiset]]*Table_1[[#This Row],[Tapaamis-kerrat /osallistuja]])</f>
        <v>0</v>
      </c>
      <c r="Z635" s="413">
        <f>IF(Table_1[[#This Row],[Kokonaiskävijämäärä]]&lt;1,0,Table_1[[#This Row],[Kokonaiskävijämäärä]]*Table_1[[#This Row],[Tapaamis-kerrat /osallistuja]])</f>
        <v>0</v>
      </c>
      <c r="AA635" s="390" t="s">
        <v>54</v>
      </c>
      <c r="AB635" s="396"/>
      <c r="AC635" s="397"/>
      <c r="AD635" s="398" t="s">
        <v>54</v>
      </c>
      <c r="AE635" s="399" t="s">
        <v>54</v>
      </c>
      <c r="AF635" s="400" t="s">
        <v>54</v>
      </c>
      <c r="AG635" s="400" t="s">
        <v>54</v>
      </c>
      <c r="AH635" s="401" t="s">
        <v>53</v>
      </c>
      <c r="AI635" s="402" t="s">
        <v>54</v>
      </c>
      <c r="AJ635" s="402" t="s">
        <v>54</v>
      </c>
      <c r="AK635" s="402" t="s">
        <v>54</v>
      </c>
      <c r="AL635" s="403" t="s">
        <v>54</v>
      </c>
      <c r="AM635" s="404" t="s">
        <v>54</v>
      </c>
    </row>
    <row r="636" spans="1:39" ht="15.75" customHeight="1" x14ac:dyDescent="0.3">
      <c r="A636" s="382"/>
      <c r="B636" s="383"/>
      <c r="C636" s="384" t="s">
        <v>40</v>
      </c>
      <c r="D636" s="385" t="str">
        <f>IF(Table_1[[#This Row],[SISÄLLÖN NIMI]]="","",1)</f>
        <v/>
      </c>
      <c r="E636" s="386"/>
      <c r="F636" s="386"/>
      <c r="G636" s="384" t="s">
        <v>54</v>
      </c>
      <c r="H636" s="387" t="s">
        <v>54</v>
      </c>
      <c r="I636" s="388" t="s">
        <v>54</v>
      </c>
      <c r="J636" s="389" t="s">
        <v>44</v>
      </c>
      <c r="K636" s="387" t="s">
        <v>54</v>
      </c>
      <c r="L636" s="390" t="s">
        <v>54</v>
      </c>
      <c r="M636" s="383"/>
      <c r="N636" s="391" t="s">
        <v>54</v>
      </c>
      <c r="O636" s="392"/>
      <c r="P636" s="383"/>
      <c r="Q636" s="383"/>
      <c r="R636" s="393"/>
      <c r="S636" s="417">
        <f>IF(Table_1[[#This Row],[Kesto (min) /tapaaminen]]&lt;1,0,(Table_1[[#This Row],[Sisältöjen määrä 
]]*Table_1[[#This Row],[Kesto (min) /tapaaminen]]*Table_1[[#This Row],[Tapaamis-kerrat /osallistuja]]))</f>
        <v>0</v>
      </c>
      <c r="T636" s="394" t="str">
        <f>IF(Table_1[[#This Row],[SISÄLLÖN NIMI]]="","",IF(Table_1[[#This Row],[Toteutuminen]]="Ei osallistujia",0,IF(Table_1[[#This Row],[Toteutuminen]]="Peruttu",0,1)))</f>
        <v/>
      </c>
      <c r="U636" s="395"/>
      <c r="V636" s="385"/>
      <c r="W636" s="413">
        <f>Table_1[[#This Row],[Kävijämäärä a) lapset]]+Table_1[[#This Row],[Kävijämäärä b) aikuiset]]</f>
        <v>0</v>
      </c>
      <c r="X636" s="413">
        <f>IF(Table_1[[#This Row],[Kokonaiskävijämäärä]]&lt;1,0,Table_1[[#This Row],[Kävijämäärä a) lapset]]*Table_1[[#This Row],[Tapaamis-kerrat /osallistuja]])</f>
        <v>0</v>
      </c>
      <c r="Y636" s="413">
        <f>IF(Table_1[[#This Row],[Kokonaiskävijämäärä]]&lt;1,0,Table_1[[#This Row],[Kävijämäärä b) aikuiset]]*Table_1[[#This Row],[Tapaamis-kerrat /osallistuja]])</f>
        <v>0</v>
      </c>
      <c r="Z636" s="413">
        <f>IF(Table_1[[#This Row],[Kokonaiskävijämäärä]]&lt;1,0,Table_1[[#This Row],[Kokonaiskävijämäärä]]*Table_1[[#This Row],[Tapaamis-kerrat /osallistuja]])</f>
        <v>0</v>
      </c>
      <c r="AA636" s="390" t="s">
        <v>54</v>
      </c>
      <c r="AB636" s="396"/>
      <c r="AC636" s="397"/>
      <c r="AD636" s="398" t="s">
        <v>54</v>
      </c>
      <c r="AE636" s="399" t="s">
        <v>54</v>
      </c>
      <c r="AF636" s="400" t="s">
        <v>54</v>
      </c>
      <c r="AG636" s="400" t="s">
        <v>54</v>
      </c>
      <c r="AH636" s="401" t="s">
        <v>53</v>
      </c>
      <c r="AI636" s="402" t="s">
        <v>54</v>
      </c>
      <c r="AJ636" s="402" t="s">
        <v>54</v>
      </c>
      <c r="AK636" s="402" t="s">
        <v>54</v>
      </c>
      <c r="AL636" s="403" t="s">
        <v>54</v>
      </c>
      <c r="AM636" s="404" t="s">
        <v>54</v>
      </c>
    </row>
    <row r="637" spans="1:39" ht="15.75" customHeight="1" x14ac:dyDescent="0.3">
      <c r="A637" s="382"/>
      <c r="B637" s="383"/>
      <c r="C637" s="384" t="s">
        <v>40</v>
      </c>
      <c r="D637" s="385" t="str">
        <f>IF(Table_1[[#This Row],[SISÄLLÖN NIMI]]="","",1)</f>
        <v/>
      </c>
      <c r="E637" s="386"/>
      <c r="F637" s="386"/>
      <c r="G637" s="384" t="s">
        <v>54</v>
      </c>
      <c r="H637" s="387" t="s">
        <v>54</v>
      </c>
      <c r="I637" s="388" t="s">
        <v>54</v>
      </c>
      <c r="J637" s="389" t="s">
        <v>44</v>
      </c>
      <c r="K637" s="387" t="s">
        <v>54</v>
      </c>
      <c r="L637" s="390" t="s">
        <v>54</v>
      </c>
      <c r="M637" s="383"/>
      <c r="N637" s="391" t="s">
        <v>54</v>
      </c>
      <c r="O637" s="392"/>
      <c r="P637" s="383"/>
      <c r="Q637" s="383"/>
      <c r="R637" s="393"/>
      <c r="S637" s="417">
        <f>IF(Table_1[[#This Row],[Kesto (min) /tapaaminen]]&lt;1,0,(Table_1[[#This Row],[Sisältöjen määrä 
]]*Table_1[[#This Row],[Kesto (min) /tapaaminen]]*Table_1[[#This Row],[Tapaamis-kerrat /osallistuja]]))</f>
        <v>0</v>
      </c>
      <c r="T637" s="394" t="str">
        <f>IF(Table_1[[#This Row],[SISÄLLÖN NIMI]]="","",IF(Table_1[[#This Row],[Toteutuminen]]="Ei osallistujia",0,IF(Table_1[[#This Row],[Toteutuminen]]="Peruttu",0,1)))</f>
        <v/>
      </c>
      <c r="U637" s="395"/>
      <c r="V637" s="385"/>
      <c r="W637" s="413">
        <f>Table_1[[#This Row],[Kävijämäärä a) lapset]]+Table_1[[#This Row],[Kävijämäärä b) aikuiset]]</f>
        <v>0</v>
      </c>
      <c r="X637" s="413">
        <f>IF(Table_1[[#This Row],[Kokonaiskävijämäärä]]&lt;1,0,Table_1[[#This Row],[Kävijämäärä a) lapset]]*Table_1[[#This Row],[Tapaamis-kerrat /osallistuja]])</f>
        <v>0</v>
      </c>
      <c r="Y637" s="413">
        <f>IF(Table_1[[#This Row],[Kokonaiskävijämäärä]]&lt;1,0,Table_1[[#This Row],[Kävijämäärä b) aikuiset]]*Table_1[[#This Row],[Tapaamis-kerrat /osallistuja]])</f>
        <v>0</v>
      </c>
      <c r="Z637" s="413">
        <f>IF(Table_1[[#This Row],[Kokonaiskävijämäärä]]&lt;1,0,Table_1[[#This Row],[Kokonaiskävijämäärä]]*Table_1[[#This Row],[Tapaamis-kerrat /osallistuja]])</f>
        <v>0</v>
      </c>
      <c r="AA637" s="390" t="s">
        <v>54</v>
      </c>
      <c r="AB637" s="396"/>
      <c r="AC637" s="397"/>
      <c r="AD637" s="398" t="s">
        <v>54</v>
      </c>
      <c r="AE637" s="399" t="s">
        <v>54</v>
      </c>
      <c r="AF637" s="400" t="s">
        <v>54</v>
      </c>
      <c r="AG637" s="400" t="s">
        <v>54</v>
      </c>
      <c r="AH637" s="401" t="s">
        <v>53</v>
      </c>
      <c r="AI637" s="402" t="s">
        <v>54</v>
      </c>
      <c r="AJ637" s="402" t="s">
        <v>54</v>
      </c>
      <c r="AK637" s="402" t="s">
        <v>54</v>
      </c>
      <c r="AL637" s="403" t="s">
        <v>54</v>
      </c>
      <c r="AM637" s="404" t="s">
        <v>54</v>
      </c>
    </row>
    <row r="638" spans="1:39" ht="15.75" customHeight="1" x14ac:dyDescent="0.3">
      <c r="A638" s="382"/>
      <c r="B638" s="383"/>
      <c r="C638" s="384" t="s">
        <v>40</v>
      </c>
      <c r="D638" s="385" t="str">
        <f>IF(Table_1[[#This Row],[SISÄLLÖN NIMI]]="","",1)</f>
        <v/>
      </c>
      <c r="E638" s="386"/>
      <c r="F638" s="386"/>
      <c r="G638" s="384" t="s">
        <v>54</v>
      </c>
      <c r="H638" s="387" t="s">
        <v>54</v>
      </c>
      <c r="I638" s="388" t="s">
        <v>54</v>
      </c>
      <c r="J638" s="389" t="s">
        <v>44</v>
      </c>
      <c r="K638" s="387" t="s">
        <v>54</v>
      </c>
      <c r="L638" s="390" t="s">
        <v>54</v>
      </c>
      <c r="M638" s="383"/>
      <c r="N638" s="391" t="s">
        <v>54</v>
      </c>
      <c r="O638" s="392"/>
      <c r="P638" s="383"/>
      <c r="Q638" s="383"/>
      <c r="R638" s="393"/>
      <c r="S638" s="417">
        <f>IF(Table_1[[#This Row],[Kesto (min) /tapaaminen]]&lt;1,0,(Table_1[[#This Row],[Sisältöjen määrä 
]]*Table_1[[#This Row],[Kesto (min) /tapaaminen]]*Table_1[[#This Row],[Tapaamis-kerrat /osallistuja]]))</f>
        <v>0</v>
      </c>
      <c r="T638" s="394" t="str">
        <f>IF(Table_1[[#This Row],[SISÄLLÖN NIMI]]="","",IF(Table_1[[#This Row],[Toteutuminen]]="Ei osallistujia",0,IF(Table_1[[#This Row],[Toteutuminen]]="Peruttu",0,1)))</f>
        <v/>
      </c>
      <c r="U638" s="395"/>
      <c r="V638" s="385"/>
      <c r="W638" s="413">
        <f>Table_1[[#This Row],[Kävijämäärä a) lapset]]+Table_1[[#This Row],[Kävijämäärä b) aikuiset]]</f>
        <v>0</v>
      </c>
      <c r="X638" s="413">
        <f>IF(Table_1[[#This Row],[Kokonaiskävijämäärä]]&lt;1,0,Table_1[[#This Row],[Kävijämäärä a) lapset]]*Table_1[[#This Row],[Tapaamis-kerrat /osallistuja]])</f>
        <v>0</v>
      </c>
      <c r="Y638" s="413">
        <f>IF(Table_1[[#This Row],[Kokonaiskävijämäärä]]&lt;1,0,Table_1[[#This Row],[Kävijämäärä b) aikuiset]]*Table_1[[#This Row],[Tapaamis-kerrat /osallistuja]])</f>
        <v>0</v>
      </c>
      <c r="Z638" s="413">
        <f>IF(Table_1[[#This Row],[Kokonaiskävijämäärä]]&lt;1,0,Table_1[[#This Row],[Kokonaiskävijämäärä]]*Table_1[[#This Row],[Tapaamis-kerrat /osallistuja]])</f>
        <v>0</v>
      </c>
      <c r="AA638" s="390" t="s">
        <v>54</v>
      </c>
      <c r="AB638" s="396"/>
      <c r="AC638" s="397"/>
      <c r="AD638" s="398" t="s">
        <v>54</v>
      </c>
      <c r="AE638" s="399" t="s">
        <v>54</v>
      </c>
      <c r="AF638" s="400" t="s">
        <v>54</v>
      </c>
      <c r="AG638" s="400" t="s">
        <v>54</v>
      </c>
      <c r="AH638" s="401" t="s">
        <v>53</v>
      </c>
      <c r="AI638" s="402" t="s">
        <v>54</v>
      </c>
      <c r="AJ638" s="402" t="s">
        <v>54</v>
      </c>
      <c r="AK638" s="402" t="s">
        <v>54</v>
      </c>
      <c r="AL638" s="403" t="s">
        <v>54</v>
      </c>
      <c r="AM638" s="404" t="s">
        <v>54</v>
      </c>
    </row>
    <row r="639" spans="1:39" ht="15.75" customHeight="1" x14ac:dyDescent="0.3">
      <c r="A639" s="382"/>
      <c r="B639" s="383"/>
      <c r="C639" s="384" t="s">
        <v>40</v>
      </c>
      <c r="D639" s="385" t="str">
        <f>IF(Table_1[[#This Row],[SISÄLLÖN NIMI]]="","",1)</f>
        <v/>
      </c>
      <c r="E639" s="386"/>
      <c r="F639" s="386"/>
      <c r="G639" s="384" t="s">
        <v>54</v>
      </c>
      <c r="H639" s="387" t="s">
        <v>54</v>
      </c>
      <c r="I639" s="388" t="s">
        <v>54</v>
      </c>
      <c r="J639" s="389" t="s">
        <v>44</v>
      </c>
      <c r="K639" s="387" t="s">
        <v>54</v>
      </c>
      <c r="L639" s="390" t="s">
        <v>54</v>
      </c>
      <c r="M639" s="383"/>
      <c r="N639" s="391" t="s">
        <v>54</v>
      </c>
      <c r="O639" s="392"/>
      <c r="P639" s="383"/>
      <c r="Q639" s="383"/>
      <c r="R639" s="393"/>
      <c r="S639" s="417">
        <f>IF(Table_1[[#This Row],[Kesto (min) /tapaaminen]]&lt;1,0,(Table_1[[#This Row],[Sisältöjen määrä 
]]*Table_1[[#This Row],[Kesto (min) /tapaaminen]]*Table_1[[#This Row],[Tapaamis-kerrat /osallistuja]]))</f>
        <v>0</v>
      </c>
      <c r="T639" s="394" t="str">
        <f>IF(Table_1[[#This Row],[SISÄLLÖN NIMI]]="","",IF(Table_1[[#This Row],[Toteutuminen]]="Ei osallistujia",0,IF(Table_1[[#This Row],[Toteutuminen]]="Peruttu",0,1)))</f>
        <v/>
      </c>
      <c r="U639" s="395"/>
      <c r="V639" s="385"/>
      <c r="W639" s="413">
        <f>Table_1[[#This Row],[Kävijämäärä a) lapset]]+Table_1[[#This Row],[Kävijämäärä b) aikuiset]]</f>
        <v>0</v>
      </c>
      <c r="X639" s="413">
        <f>IF(Table_1[[#This Row],[Kokonaiskävijämäärä]]&lt;1,0,Table_1[[#This Row],[Kävijämäärä a) lapset]]*Table_1[[#This Row],[Tapaamis-kerrat /osallistuja]])</f>
        <v>0</v>
      </c>
      <c r="Y639" s="413">
        <f>IF(Table_1[[#This Row],[Kokonaiskävijämäärä]]&lt;1,0,Table_1[[#This Row],[Kävijämäärä b) aikuiset]]*Table_1[[#This Row],[Tapaamis-kerrat /osallistuja]])</f>
        <v>0</v>
      </c>
      <c r="Z639" s="413">
        <f>IF(Table_1[[#This Row],[Kokonaiskävijämäärä]]&lt;1,0,Table_1[[#This Row],[Kokonaiskävijämäärä]]*Table_1[[#This Row],[Tapaamis-kerrat /osallistuja]])</f>
        <v>0</v>
      </c>
      <c r="AA639" s="390" t="s">
        <v>54</v>
      </c>
      <c r="AB639" s="396"/>
      <c r="AC639" s="397"/>
      <c r="AD639" s="398" t="s">
        <v>54</v>
      </c>
      <c r="AE639" s="399" t="s">
        <v>54</v>
      </c>
      <c r="AF639" s="400" t="s">
        <v>54</v>
      </c>
      <c r="AG639" s="400" t="s">
        <v>54</v>
      </c>
      <c r="AH639" s="401" t="s">
        <v>53</v>
      </c>
      <c r="AI639" s="402" t="s">
        <v>54</v>
      </c>
      <c r="AJ639" s="402" t="s">
        <v>54</v>
      </c>
      <c r="AK639" s="402" t="s">
        <v>54</v>
      </c>
      <c r="AL639" s="403" t="s">
        <v>54</v>
      </c>
      <c r="AM639" s="404" t="s">
        <v>54</v>
      </c>
    </row>
    <row r="640" spans="1:39" ht="15.75" customHeight="1" x14ac:dyDescent="0.3">
      <c r="A640" s="382"/>
      <c r="B640" s="383"/>
      <c r="C640" s="384" t="s">
        <v>40</v>
      </c>
      <c r="D640" s="385" t="str">
        <f>IF(Table_1[[#This Row],[SISÄLLÖN NIMI]]="","",1)</f>
        <v/>
      </c>
      <c r="E640" s="386"/>
      <c r="F640" s="386"/>
      <c r="G640" s="384" t="s">
        <v>54</v>
      </c>
      <c r="H640" s="387" t="s">
        <v>54</v>
      </c>
      <c r="I640" s="388" t="s">
        <v>54</v>
      </c>
      <c r="J640" s="389" t="s">
        <v>44</v>
      </c>
      <c r="K640" s="387" t="s">
        <v>54</v>
      </c>
      <c r="L640" s="390" t="s">
        <v>54</v>
      </c>
      <c r="M640" s="383"/>
      <c r="N640" s="391" t="s">
        <v>54</v>
      </c>
      <c r="O640" s="392"/>
      <c r="P640" s="383"/>
      <c r="Q640" s="383"/>
      <c r="R640" s="393"/>
      <c r="S640" s="417">
        <f>IF(Table_1[[#This Row],[Kesto (min) /tapaaminen]]&lt;1,0,(Table_1[[#This Row],[Sisältöjen määrä 
]]*Table_1[[#This Row],[Kesto (min) /tapaaminen]]*Table_1[[#This Row],[Tapaamis-kerrat /osallistuja]]))</f>
        <v>0</v>
      </c>
      <c r="T640" s="394" t="str">
        <f>IF(Table_1[[#This Row],[SISÄLLÖN NIMI]]="","",IF(Table_1[[#This Row],[Toteutuminen]]="Ei osallistujia",0,IF(Table_1[[#This Row],[Toteutuminen]]="Peruttu",0,1)))</f>
        <v/>
      </c>
      <c r="U640" s="395"/>
      <c r="V640" s="385"/>
      <c r="W640" s="413">
        <f>Table_1[[#This Row],[Kävijämäärä a) lapset]]+Table_1[[#This Row],[Kävijämäärä b) aikuiset]]</f>
        <v>0</v>
      </c>
      <c r="X640" s="413">
        <f>IF(Table_1[[#This Row],[Kokonaiskävijämäärä]]&lt;1,0,Table_1[[#This Row],[Kävijämäärä a) lapset]]*Table_1[[#This Row],[Tapaamis-kerrat /osallistuja]])</f>
        <v>0</v>
      </c>
      <c r="Y640" s="413">
        <f>IF(Table_1[[#This Row],[Kokonaiskävijämäärä]]&lt;1,0,Table_1[[#This Row],[Kävijämäärä b) aikuiset]]*Table_1[[#This Row],[Tapaamis-kerrat /osallistuja]])</f>
        <v>0</v>
      </c>
      <c r="Z640" s="413">
        <f>IF(Table_1[[#This Row],[Kokonaiskävijämäärä]]&lt;1,0,Table_1[[#This Row],[Kokonaiskävijämäärä]]*Table_1[[#This Row],[Tapaamis-kerrat /osallistuja]])</f>
        <v>0</v>
      </c>
      <c r="AA640" s="390" t="s">
        <v>54</v>
      </c>
      <c r="AB640" s="396"/>
      <c r="AC640" s="397"/>
      <c r="AD640" s="398" t="s">
        <v>54</v>
      </c>
      <c r="AE640" s="399" t="s">
        <v>54</v>
      </c>
      <c r="AF640" s="400" t="s">
        <v>54</v>
      </c>
      <c r="AG640" s="400" t="s">
        <v>54</v>
      </c>
      <c r="AH640" s="401" t="s">
        <v>53</v>
      </c>
      <c r="AI640" s="402" t="s">
        <v>54</v>
      </c>
      <c r="AJ640" s="402" t="s">
        <v>54</v>
      </c>
      <c r="AK640" s="402" t="s">
        <v>54</v>
      </c>
      <c r="AL640" s="403" t="s">
        <v>54</v>
      </c>
      <c r="AM640" s="404" t="s">
        <v>54</v>
      </c>
    </row>
    <row r="641" spans="1:39" ht="15.75" customHeight="1" x14ac:dyDescent="0.3">
      <c r="A641" s="382"/>
      <c r="B641" s="383"/>
      <c r="C641" s="384" t="s">
        <v>40</v>
      </c>
      <c r="D641" s="385" t="str">
        <f>IF(Table_1[[#This Row],[SISÄLLÖN NIMI]]="","",1)</f>
        <v/>
      </c>
      <c r="E641" s="386"/>
      <c r="F641" s="386"/>
      <c r="G641" s="384" t="s">
        <v>54</v>
      </c>
      <c r="H641" s="387" t="s">
        <v>54</v>
      </c>
      <c r="I641" s="388" t="s">
        <v>54</v>
      </c>
      <c r="J641" s="389" t="s">
        <v>44</v>
      </c>
      <c r="K641" s="387" t="s">
        <v>54</v>
      </c>
      <c r="L641" s="390" t="s">
        <v>54</v>
      </c>
      <c r="M641" s="383"/>
      <c r="N641" s="391" t="s">
        <v>54</v>
      </c>
      <c r="O641" s="392"/>
      <c r="P641" s="383"/>
      <c r="Q641" s="383"/>
      <c r="R641" s="393"/>
      <c r="S641" s="417">
        <f>IF(Table_1[[#This Row],[Kesto (min) /tapaaminen]]&lt;1,0,(Table_1[[#This Row],[Sisältöjen määrä 
]]*Table_1[[#This Row],[Kesto (min) /tapaaminen]]*Table_1[[#This Row],[Tapaamis-kerrat /osallistuja]]))</f>
        <v>0</v>
      </c>
      <c r="T641" s="394" t="str">
        <f>IF(Table_1[[#This Row],[SISÄLLÖN NIMI]]="","",IF(Table_1[[#This Row],[Toteutuminen]]="Ei osallistujia",0,IF(Table_1[[#This Row],[Toteutuminen]]="Peruttu",0,1)))</f>
        <v/>
      </c>
      <c r="U641" s="395"/>
      <c r="V641" s="385"/>
      <c r="W641" s="413">
        <f>Table_1[[#This Row],[Kävijämäärä a) lapset]]+Table_1[[#This Row],[Kävijämäärä b) aikuiset]]</f>
        <v>0</v>
      </c>
      <c r="X641" s="413">
        <f>IF(Table_1[[#This Row],[Kokonaiskävijämäärä]]&lt;1,0,Table_1[[#This Row],[Kävijämäärä a) lapset]]*Table_1[[#This Row],[Tapaamis-kerrat /osallistuja]])</f>
        <v>0</v>
      </c>
      <c r="Y641" s="413">
        <f>IF(Table_1[[#This Row],[Kokonaiskävijämäärä]]&lt;1,0,Table_1[[#This Row],[Kävijämäärä b) aikuiset]]*Table_1[[#This Row],[Tapaamis-kerrat /osallistuja]])</f>
        <v>0</v>
      </c>
      <c r="Z641" s="413">
        <f>IF(Table_1[[#This Row],[Kokonaiskävijämäärä]]&lt;1,0,Table_1[[#This Row],[Kokonaiskävijämäärä]]*Table_1[[#This Row],[Tapaamis-kerrat /osallistuja]])</f>
        <v>0</v>
      </c>
      <c r="AA641" s="390" t="s">
        <v>54</v>
      </c>
      <c r="AB641" s="396"/>
      <c r="AC641" s="397"/>
      <c r="AD641" s="398" t="s">
        <v>54</v>
      </c>
      <c r="AE641" s="399" t="s">
        <v>54</v>
      </c>
      <c r="AF641" s="400" t="s">
        <v>54</v>
      </c>
      <c r="AG641" s="400" t="s">
        <v>54</v>
      </c>
      <c r="AH641" s="401" t="s">
        <v>53</v>
      </c>
      <c r="AI641" s="402" t="s">
        <v>54</v>
      </c>
      <c r="AJ641" s="402" t="s">
        <v>54</v>
      </c>
      <c r="AK641" s="402" t="s">
        <v>54</v>
      </c>
      <c r="AL641" s="403" t="s">
        <v>54</v>
      </c>
      <c r="AM641" s="404" t="s">
        <v>54</v>
      </c>
    </row>
    <row r="642" spans="1:39" ht="15.75" customHeight="1" x14ac:dyDescent="0.3">
      <c r="A642" s="382"/>
      <c r="B642" s="383"/>
      <c r="C642" s="384" t="s">
        <v>40</v>
      </c>
      <c r="D642" s="385" t="str">
        <f>IF(Table_1[[#This Row],[SISÄLLÖN NIMI]]="","",1)</f>
        <v/>
      </c>
      <c r="E642" s="386"/>
      <c r="F642" s="386"/>
      <c r="G642" s="384" t="s">
        <v>54</v>
      </c>
      <c r="H642" s="387" t="s">
        <v>54</v>
      </c>
      <c r="I642" s="388" t="s">
        <v>54</v>
      </c>
      <c r="J642" s="389" t="s">
        <v>44</v>
      </c>
      <c r="K642" s="387" t="s">
        <v>54</v>
      </c>
      <c r="L642" s="390" t="s">
        <v>54</v>
      </c>
      <c r="M642" s="383"/>
      <c r="N642" s="391" t="s">
        <v>54</v>
      </c>
      <c r="O642" s="392"/>
      <c r="P642" s="383"/>
      <c r="Q642" s="383"/>
      <c r="R642" s="393"/>
      <c r="S642" s="417">
        <f>IF(Table_1[[#This Row],[Kesto (min) /tapaaminen]]&lt;1,0,(Table_1[[#This Row],[Sisältöjen määrä 
]]*Table_1[[#This Row],[Kesto (min) /tapaaminen]]*Table_1[[#This Row],[Tapaamis-kerrat /osallistuja]]))</f>
        <v>0</v>
      </c>
      <c r="T642" s="394" t="str">
        <f>IF(Table_1[[#This Row],[SISÄLLÖN NIMI]]="","",IF(Table_1[[#This Row],[Toteutuminen]]="Ei osallistujia",0,IF(Table_1[[#This Row],[Toteutuminen]]="Peruttu",0,1)))</f>
        <v/>
      </c>
      <c r="U642" s="395"/>
      <c r="V642" s="385"/>
      <c r="W642" s="413">
        <f>Table_1[[#This Row],[Kävijämäärä a) lapset]]+Table_1[[#This Row],[Kävijämäärä b) aikuiset]]</f>
        <v>0</v>
      </c>
      <c r="X642" s="413">
        <f>IF(Table_1[[#This Row],[Kokonaiskävijämäärä]]&lt;1,0,Table_1[[#This Row],[Kävijämäärä a) lapset]]*Table_1[[#This Row],[Tapaamis-kerrat /osallistuja]])</f>
        <v>0</v>
      </c>
      <c r="Y642" s="413">
        <f>IF(Table_1[[#This Row],[Kokonaiskävijämäärä]]&lt;1,0,Table_1[[#This Row],[Kävijämäärä b) aikuiset]]*Table_1[[#This Row],[Tapaamis-kerrat /osallistuja]])</f>
        <v>0</v>
      </c>
      <c r="Z642" s="413">
        <f>IF(Table_1[[#This Row],[Kokonaiskävijämäärä]]&lt;1,0,Table_1[[#This Row],[Kokonaiskävijämäärä]]*Table_1[[#This Row],[Tapaamis-kerrat /osallistuja]])</f>
        <v>0</v>
      </c>
      <c r="AA642" s="390" t="s">
        <v>54</v>
      </c>
      <c r="AB642" s="396"/>
      <c r="AC642" s="397"/>
      <c r="AD642" s="398" t="s">
        <v>54</v>
      </c>
      <c r="AE642" s="399" t="s">
        <v>54</v>
      </c>
      <c r="AF642" s="400" t="s">
        <v>54</v>
      </c>
      <c r="AG642" s="400" t="s">
        <v>54</v>
      </c>
      <c r="AH642" s="401" t="s">
        <v>53</v>
      </c>
      <c r="AI642" s="402" t="s">
        <v>54</v>
      </c>
      <c r="AJ642" s="402" t="s">
        <v>54</v>
      </c>
      <c r="AK642" s="402" t="s">
        <v>54</v>
      </c>
      <c r="AL642" s="403" t="s">
        <v>54</v>
      </c>
      <c r="AM642" s="404" t="s">
        <v>54</v>
      </c>
    </row>
    <row r="643" spans="1:39" ht="15.75" customHeight="1" x14ac:dyDescent="0.3">
      <c r="A643" s="382"/>
      <c r="B643" s="383"/>
      <c r="C643" s="384" t="s">
        <v>40</v>
      </c>
      <c r="D643" s="385" t="str">
        <f>IF(Table_1[[#This Row],[SISÄLLÖN NIMI]]="","",1)</f>
        <v/>
      </c>
      <c r="E643" s="386"/>
      <c r="F643" s="386"/>
      <c r="G643" s="384" t="s">
        <v>54</v>
      </c>
      <c r="H643" s="387" t="s">
        <v>54</v>
      </c>
      <c r="I643" s="388" t="s">
        <v>54</v>
      </c>
      <c r="J643" s="389" t="s">
        <v>44</v>
      </c>
      <c r="K643" s="387" t="s">
        <v>54</v>
      </c>
      <c r="L643" s="390" t="s">
        <v>54</v>
      </c>
      <c r="M643" s="383"/>
      <c r="N643" s="391" t="s">
        <v>54</v>
      </c>
      <c r="O643" s="392"/>
      <c r="P643" s="383"/>
      <c r="Q643" s="383"/>
      <c r="R643" s="393"/>
      <c r="S643" s="417">
        <f>IF(Table_1[[#This Row],[Kesto (min) /tapaaminen]]&lt;1,0,(Table_1[[#This Row],[Sisältöjen määrä 
]]*Table_1[[#This Row],[Kesto (min) /tapaaminen]]*Table_1[[#This Row],[Tapaamis-kerrat /osallistuja]]))</f>
        <v>0</v>
      </c>
      <c r="T643" s="394" t="str">
        <f>IF(Table_1[[#This Row],[SISÄLLÖN NIMI]]="","",IF(Table_1[[#This Row],[Toteutuminen]]="Ei osallistujia",0,IF(Table_1[[#This Row],[Toteutuminen]]="Peruttu",0,1)))</f>
        <v/>
      </c>
      <c r="U643" s="395"/>
      <c r="V643" s="385"/>
      <c r="W643" s="413">
        <f>Table_1[[#This Row],[Kävijämäärä a) lapset]]+Table_1[[#This Row],[Kävijämäärä b) aikuiset]]</f>
        <v>0</v>
      </c>
      <c r="X643" s="413">
        <f>IF(Table_1[[#This Row],[Kokonaiskävijämäärä]]&lt;1,0,Table_1[[#This Row],[Kävijämäärä a) lapset]]*Table_1[[#This Row],[Tapaamis-kerrat /osallistuja]])</f>
        <v>0</v>
      </c>
      <c r="Y643" s="413">
        <f>IF(Table_1[[#This Row],[Kokonaiskävijämäärä]]&lt;1,0,Table_1[[#This Row],[Kävijämäärä b) aikuiset]]*Table_1[[#This Row],[Tapaamis-kerrat /osallistuja]])</f>
        <v>0</v>
      </c>
      <c r="Z643" s="413">
        <f>IF(Table_1[[#This Row],[Kokonaiskävijämäärä]]&lt;1,0,Table_1[[#This Row],[Kokonaiskävijämäärä]]*Table_1[[#This Row],[Tapaamis-kerrat /osallistuja]])</f>
        <v>0</v>
      </c>
      <c r="AA643" s="390" t="s">
        <v>54</v>
      </c>
      <c r="AB643" s="396"/>
      <c r="AC643" s="397"/>
      <c r="AD643" s="398" t="s">
        <v>54</v>
      </c>
      <c r="AE643" s="399" t="s">
        <v>54</v>
      </c>
      <c r="AF643" s="400" t="s">
        <v>54</v>
      </c>
      <c r="AG643" s="400" t="s">
        <v>54</v>
      </c>
      <c r="AH643" s="401" t="s">
        <v>53</v>
      </c>
      <c r="AI643" s="402" t="s">
        <v>54</v>
      </c>
      <c r="AJ643" s="402" t="s">
        <v>54</v>
      </c>
      <c r="AK643" s="402" t="s">
        <v>54</v>
      </c>
      <c r="AL643" s="403" t="s">
        <v>54</v>
      </c>
      <c r="AM643" s="404" t="s">
        <v>54</v>
      </c>
    </row>
    <row r="644" spans="1:39" ht="15.75" customHeight="1" x14ac:dyDescent="0.3">
      <c r="A644" s="382"/>
      <c r="B644" s="383"/>
      <c r="C644" s="384" t="s">
        <v>40</v>
      </c>
      <c r="D644" s="385" t="str">
        <f>IF(Table_1[[#This Row],[SISÄLLÖN NIMI]]="","",1)</f>
        <v/>
      </c>
      <c r="E644" s="386"/>
      <c r="F644" s="386"/>
      <c r="G644" s="384" t="s">
        <v>54</v>
      </c>
      <c r="H644" s="387" t="s">
        <v>54</v>
      </c>
      <c r="I644" s="388" t="s">
        <v>54</v>
      </c>
      <c r="J644" s="389" t="s">
        <v>44</v>
      </c>
      <c r="K644" s="387" t="s">
        <v>54</v>
      </c>
      <c r="L644" s="390" t="s">
        <v>54</v>
      </c>
      <c r="M644" s="383"/>
      <c r="N644" s="391" t="s">
        <v>54</v>
      </c>
      <c r="O644" s="392"/>
      <c r="P644" s="383"/>
      <c r="Q644" s="383"/>
      <c r="R644" s="393"/>
      <c r="S644" s="417">
        <f>IF(Table_1[[#This Row],[Kesto (min) /tapaaminen]]&lt;1,0,(Table_1[[#This Row],[Sisältöjen määrä 
]]*Table_1[[#This Row],[Kesto (min) /tapaaminen]]*Table_1[[#This Row],[Tapaamis-kerrat /osallistuja]]))</f>
        <v>0</v>
      </c>
      <c r="T644" s="394" t="str">
        <f>IF(Table_1[[#This Row],[SISÄLLÖN NIMI]]="","",IF(Table_1[[#This Row],[Toteutuminen]]="Ei osallistujia",0,IF(Table_1[[#This Row],[Toteutuminen]]="Peruttu",0,1)))</f>
        <v/>
      </c>
      <c r="U644" s="395"/>
      <c r="V644" s="385"/>
      <c r="W644" s="413">
        <f>Table_1[[#This Row],[Kävijämäärä a) lapset]]+Table_1[[#This Row],[Kävijämäärä b) aikuiset]]</f>
        <v>0</v>
      </c>
      <c r="X644" s="413">
        <f>IF(Table_1[[#This Row],[Kokonaiskävijämäärä]]&lt;1,0,Table_1[[#This Row],[Kävijämäärä a) lapset]]*Table_1[[#This Row],[Tapaamis-kerrat /osallistuja]])</f>
        <v>0</v>
      </c>
      <c r="Y644" s="413">
        <f>IF(Table_1[[#This Row],[Kokonaiskävijämäärä]]&lt;1,0,Table_1[[#This Row],[Kävijämäärä b) aikuiset]]*Table_1[[#This Row],[Tapaamis-kerrat /osallistuja]])</f>
        <v>0</v>
      </c>
      <c r="Z644" s="413">
        <f>IF(Table_1[[#This Row],[Kokonaiskävijämäärä]]&lt;1,0,Table_1[[#This Row],[Kokonaiskävijämäärä]]*Table_1[[#This Row],[Tapaamis-kerrat /osallistuja]])</f>
        <v>0</v>
      </c>
      <c r="AA644" s="390" t="s">
        <v>54</v>
      </c>
      <c r="AB644" s="396"/>
      <c r="AC644" s="397"/>
      <c r="AD644" s="398" t="s">
        <v>54</v>
      </c>
      <c r="AE644" s="399" t="s">
        <v>54</v>
      </c>
      <c r="AF644" s="400" t="s">
        <v>54</v>
      </c>
      <c r="AG644" s="400" t="s">
        <v>54</v>
      </c>
      <c r="AH644" s="401" t="s">
        <v>53</v>
      </c>
      <c r="AI644" s="402" t="s">
        <v>54</v>
      </c>
      <c r="AJ644" s="402" t="s">
        <v>54</v>
      </c>
      <c r="AK644" s="402" t="s">
        <v>54</v>
      </c>
      <c r="AL644" s="403" t="s">
        <v>54</v>
      </c>
      <c r="AM644" s="404" t="s">
        <v>54</v>
      </c>
    </row>
    <row r="645" spans="1:39" ht="15.75" customHeight="1" x14ac:dyDescent="0.3">
      <c r="A645" s="382"/>
      <c r="B645" s="383"/>
      <c r="C645" s="384" t="s">
        <v>40</v>
      </c>
      <c r="D645" s="385" t="str">
        <f>IF(Table_1[[#This Row],[SISÄLLÖN NIMI]]="","",1)</f>
        <v/>
      </c>
      <c r="E645" s="386"/>
      <c r="F645" s="386"/>
      <c r="G645" s="384" t="s">
        <v>54</v>
      </c>
      <c r="H645" s="387" t="s">
        <v>54</v>
      </c>
      <c r="I645" s="388" t="s">
        <v>54</v>
      </c>
      <c r="J645" s="389" t="s">
        <v>44</v>
      </c>
      <c r="K645" s="387" t="s">
        <v>54</v>
      </c>
      <c r="L645" s="390" t="s">
        <v>54</v>
      </c>
      <c r="M645" s="383"/>
      <c r="N645" s="391" t="s">
        <v>54</v>
      </c>
      <c r="O645" s="392"/>
      <c r="P645" s="383"/>
      <c r="Q645" s="383"/>
      <c r="R645" s="393"/>
      <c r="S645" s="417">
        <f>IF(Table_1[[#This Row],[Kesto (min) /tapaaminen]]&lt;1,0,(Table_1[[#This Row],[Sisältöjen määrä 
]]*Table_1[[#This Row],[Kesto (min) /tapaaminen]]*Table_1[[#This Row],[Tapaamis-kerrat /osallistuja]]))</f>
        <v>0</v>
      </c>
      <c r="T645" s="394" t="str">
        <f>IF(Table_1[[#This Row],[SISÄLLÖN NIMI]]="","",IF(Table_1[[#This Row],[Toteutuminen]]="Ei osallistujia",0,IF(Table_1[[#This Row],[Toteutuminen]]="Peruttu",0,1)))</f>
        <v/>
      </c>
      <c r="U645" s="395"/>
      <c r="V645" s="385"/>
      <c r="W645" s="413">
        <f>Table_1[[#This Row],[Kävijämäärä a) lapset]]+Table_1[[#This Row],[Kävijämäärä b) aikuiset]]</f>
        <v>0</v>
      </c>
      <c r="X645" s="413">
        <f>IF(Table_1[[#This Row],[Kokonaiskävijämäärä]]&lt;1,0,Table_1[[#This Row],[Kävijämäärä a) lapset]]*Table_1[[#This Row],[Tapaamis-kerrat /osallistuja]])</f>
        <v>0</v>
      </c>
      <c r="Y645" s="413">
        <f>IF(Table_1[[#This Row],[Kokonaiskävijämäärä]]&lt;1,0,Table_1[[#This Row],[Kävijämäärä b) aikuiset]]*Table_1[[#This Row],[Tapaamis-kerrat /osallistuja]])</f>
        <v>0</v>
      </c>
      <c r="Z645" s="413">
        <f>IF(Table_1[[#This Row],[Kokonaiskävijämäärä]]&lt;1,0,Table_1[[#This Row],[Kokonaiskävijämäärä]]*Table_1[[#This Row],[Tapaamis-kerrat /osallistuja]])</f>
        <v>0</v>
      </c>
      <c r="AA645" s="390" t="s">
        <v>54</v>
      </c>
      <c r="AB645" s="396"/>
      <c r="AC645" s="397"/>
      <c r="AD645" s="398" t="s">
        <v>54</v>
      </c>
      <c r="AE645" s="399" t="s">
        <v>54</v>
      </c>
      <c r="AF645" s="400" t="s">
        <v>54</v>
      </c>
      <c r="AG645" s="400" t="s">
        <v>54</v>
      </c>
      <c r="AH645" s="401" t="s">
        <v>53</v>
      </c>
      <c r="AI645" s="402" t="s">
        <v>54</v>
      </c>
      <c r="AJ645" s="402" t="s">
        <v>54</v>
      </c>
      <c r="AK645" s="402" t="s">
        <v>54</v>
      </c>
      <c r="AL645" s="403" t="s">
        <v>54</v>
      </c>
      <c r="AM645" s="404" t="s">
        <v>54</v>
      </c>
    </row>
    <row r="646" spans="1:39" ht="15.75" customHeight="1" x14ac:dyDescent="0.3">
      <c r="A646" s="382"/>
      <c r="B646" s="383"/>
      <c r="C646" s="384" t="s">
        <v>40</v>
      </c>
      <c r="D646" s="385" t="str">
        <f>IF(Table_1[[#This Row],[SISÄLLÖN NIMI]]="","",1)</f>
        <v/>
      </c>
      <c r="E646" s="386"/>
      <c r="F646" s="386"/>
      <c r="G646" s="384" t="s">
        <v>54</v>
      </c>
      <c r="H646" s="387" t="s">
        <v>54</v>
      </c>
      <c r="I646" s="388" t="s">
        <v>54</v>
      </c>
      <c r="J646" s="389" t="s">
        <v>44</v>
      </c>
      <c r="K646" s="387" t="s">
        <v>54</v>
      </c>
      <c r="L646" s="390" t="s">
        <v>54</v>
      </c>
      <c r="M646" s="383"/>
      <c r="N646" s="391" t="s">
        <v>54</v>
      </c>
      <c r="O646" s="392"/>
      <c r="P646" s="383"/>
      <c r="Q646" s="383"/>
      <c r="R646" s="393"/>
      <c r="S646" s="417">
        <f>IF(Table_1[[#This Row],[Kesto (min) /tapaaminen]]&lt;1,0,(Table_1[[#This Row],[Sisältöjen määrä 
]]*Table_1[[#This Row],[Kesto (min) /tapaaminen]]*Table_1[[#This Row],[Tapaamis-kerrat /osallistuja]]))</f>
        <v>0</v>
      </c>
      <c r="T646" s="394" t="str">
        <f>IF(Table_1[[#This Row],[SISÄLLÖN NIMI]]="","",IF(Table_1[[#This Row],[Toteutuminen]]="Ei osallistujia",0,IF(Table_1[[#This Row],[Toteutuminen]]="Peruttu",0,1)))</f>
        <v/>
      </c>
      <c r="U646" s="395"/>
      <c r="V646" s="385"/>
      <c r="W646" s="413">
        <f>Table_1[[#This Row],[Kävijämäärä a) lapset]]+Table_1[[#This Row],[Kävijämäärä b) aikuiset]]</f>
        <v>0</v>
      </c>
      <c r="X646" s="413">
        <f>IF(Table_1[[#This Row],[Kokonaiskävijämäärä]]&lt;1,0,Table_1[[#This Row],[Kävijämäärä a) lapset]]*Table_1[[#This Row],[Tapaamis-kerrat /osallistuja]])</f>
        <v>0</v>
      </c>
      <c r="Y646" s="413">
        <f>IF(Table_1[[#This Row],[Kokonaiskävijämäärä]]&lt;1,0,Table_1[[#This Row],[Kävijämäärä b) aikuiset]]*Table_1[[#This Row],[Tapaamis-kerrat /osallistuja]])</f>
        <v>0</v>
      </c>
      <c r="Z646" s="413">
        <f>IF(Table_1[[#This Row],[Kokonaiskävijämäärä]]&lt;1,0,Table_1[[#This Row],[Kokonaiskävijämäärä]]*Table_1[[#This Row],[Tapaamis-kerrat /osallistuja]])</f>
        <v>0</v>
      </c>
      <c r="AA646" s="390" t="s">
        <v>54</v>
      </c>
      <c r="AB646" s="396"/>
      <c r="AC646" s="397"/>
      <c r="AD646" s="398" t="s">
        <v>54</v>
      </c>
      <c r="AE646" s="399" t="s">
        <v>54</v>
      </c>
      <c r="AF646" s="400" t="s">
        <v>54</v>
      </c>
      <c r="AG646" s="400" t="s">
        <v>54</v>
      </c>
      <c r="AH646" s="401" t="s">
        <v>53</v>
      </c>
      <c r="AI646" s="402" t="s">
        <v>54</v>
      </c>
      <c r="AJ646" s="402" t="s">
        <v>54</v>
      </c>
      <c r="AK646" s="402" t="s">
        <v>54</v>
      </c>
      <c r="AL646" s="403" t="s">
        <v>54</v>
      </c>
      <c r="AM646" s="404" t="s">
        <v>54</v>
      </c>
    </row>
    <row r="647" spans="1:39" ht="15.75" customHeight="1" x14ac:dyDescent="0.3">
      <c r="A647" s="382"/>
      <c r="B647" s="383"/>
      <c r="C647" s="384" t="s">
        <v>40</v>
      </c>
      <c r="D647" s="385" t="str">
        <f>IF(Table_1[[#This Row],[SISÄLLÖN NIMI]]="","",1)</f>
        <v/>
      </c>
      <c r="E647" s="386"/>
      <c r="F647" s="386"/>
      <c r="G647" s="384" t="s">
        <v>54</v>
      </c>
      <c r="H647" s="387" t="s">
        <v>54</v>
      </c>
      <c r="I647" s="388" t="s">
        <v>54</v>
      </c>
      <c r="J647" s="389" t="s">
        <v>44</v>
      </c>
      <c r="K647" s="387" t="s">
        <v>54</v>
      </c>
      <c r="L647" s="390" t="s">
        <v>54</v>
      </c>
      <c r="M647" s="383"/>
      <c r="N647" s="391" t="s">
        <v>54</v>
      </c>
      <c r="O647" s="392"/>
      <c r="P647" s="383"/>
      <c r="Q647" s="383"/>
      <c r="R647" s="393"/>
      <c r="S647" s="417">
        <f>IF(Table_1[[#This Row],[Kesto (min) /tapaaminen]]&lt;1,0,(Table_1[[#This Row],[Sisältöjen määrä 
]]*Table_1[[#This Row],[Kesto (min) /tapaaminen]]*Table_1[[#This Row],[Tapaamis-kerrat /osallistuja]]))</f>
        <v>0</v>
      </c>
      <c r="T647" s="394" t="str">
        <f>IF(Table_1[[#This Row],[SISÄLLÖN NIMI]]="","",IF(Table_1[[#This Row],[Toteutuminen]]="Ei osallistujia",0,IF(Table_1[[#This Row],[Toteutuminen]]="Peruttu",0,1)))</f>
        <v/>
      </c>
      <c r="U647" s="395"/>
      <c r="V647" s="385"/>
      <c r="W647" s="413">
        <f>Table_1[[#This Row],[Kävijämäärä a) lapset]]+Table_1[[#This Row],[Kävijämäärä b) aikuiset]]</f>
        <v>0</v>
      </c>
      <c r="X647" s="413">
        <f>IF(Table_1[[#This Row],[Kokonaiskävijämäärä]]&lt;1,0,Table_1[[#This Row],[Kävijämäärä a) lapset]]*Table_1[[#This Row],[Tapaamis-kerrat /osallistuja]])</f>
        <v>0</v>
      </c>
      <c r="Y647" s="413">
        <f>IF(Table_1[[#This Row],[Kokonaiskävijämäärä]]&lt;1,0,Table_1[[#This Row],[Kävijämäärä b) aikuiset]]*Table_1[[#This Row],[Tapaamis-kerrat /osallistuja]])</f>
        <v>0</v>
      </c>
      <c r="Z647" s="413">
        <f>IF(Table_1[[#This Row],[Kokonaiskävijämäärä]]&lt;1,0,Table_1[[#This Row],[Kokonaiskävijämäärä]]*Table_1[[#This Row],[Tapaamis-kerrat /osallistuja]])</f>
        <v>0</v>
      </c>
      <c r="AA647" s="390" t="s">
        <v>54</v>
      </c>
      <c r="AB647" s="396"/>
      <c r="AC647" s="397"/>
      <c r="AD647" s="398" t="s">
        <v>54</v>
      </c>
      <c r="AE647" s="399" t="s">
        <v>54</v>
      </c>
      <c r="AF647" s="400" t="s">
        <v>54</v>
      </c>
      <c r="AG647" s="400" t="s">
        <v>54</v>
      </c>
      <c r="AH647" s="401" t="s">
        <v>53</v>
      </c>
      <c r="AI647" s="402" t="s">
        <v>54</v>
      </c>
      <c r="AJ647" s="402" t="s">
        <v>54</v>
      </c>
      <c r="AK647" s="402" t="s">
        <v>54</v>
      </c>
      <c r="AL647" s="403" t="s">
        <v>54</v>
      </c>
      <c r="AM647" s="404" t="s">
        <v>54</v>
      </c>
    </row>
    <row r="648" spans="1:39" ht="15.75" customHeight="1" x14ac:dyDescent="0.3">
      <c r="A648" s="382"/>
      <c r="B648" s="383"/>
      <c r="C648" s="384" t="s">
        <v>40</v>
      </c>
      <c r="D648" s="385" t="str">
        <f>IF(Table_1[[#This Row],[SISÄLLÖN NIMI]]="","",1)</f>
        <v/>
      </c>
      <c r="E648" s="386"/>
      <c r="F648" s="386"/>
      <c r="G648" s="384" t="s">
        <v>54</v>
      </c>
      <c r="H648" s="387" t="s">
        <v>54</v>
      </c>
      <c r="I648" s="388" t="s">
        <v>54</v>
      </c>
      <c r="J648" s="389" t="s">
        <v>44</v>
      </c>
      <c r="K648" s="387" t="s">
        <v>54</v>
      </c>
      <c r="L648" s="390" t="s">
        <v>54</v>
      </c>
      <c r="M648" s="383"/>
      <c r="N648" s="391" t="s">
        <v>54</v>
      </c>
      <c r="O648" s="392"/>
      <c r="P648" s="383"/>
      <c r="Q648" s="383"/>
      <c r="R648" s="393"/>
      <c r="S648" s="417">
        <f>IF(Table_1[[#This Row],[Kesto (min) /tapaaminen]]&lt;1,0,(Table_1[[#This Row],[Sisältöjen määrä 
]]*Table_1[[#This Row],[Kesto (min) /tapaaminen]]*Table_1[[#This Row],[Tapaamis-kerrat /osallistuja]]))</f>
        <v>0</v>
      </c>
      <c r="T648" s="394" t="str">
        <f>IF(Table_1[[#This Row],[SISÄLLÖN NIMI]]="","",IF(Table_1[[#This Row],[Toteutuminen]]="Ei osallistujia",0,IF(Table_1[[#This Row],[Toteutuminen]]="Peruttu",0,1)))</f>
        <v/>
      </c>
      <c r="U648" s="395"/>
      <c r="V648" s="385"/>
      <c r="W648" s="413">
        <f>Table_1[[#This Row],[Kävijämäärä a) lapset]]+Table_1[[#This Row],[Kävijämäärä b) aikuiset]]</f>
        <v>0</v>
      </c>
      <c r="X648" s="413">
        <f>IF(Table_1[[#This Row],[Kokonaiskävijämäärä]]&lt;1,0,Table_1[[#This Row],[Kävijämäärä a) lapset]]*Table_1[[#This Row],[Tapaamis-kerrat /osallistuja]])</f>
        <v>0</v>
      </c>
      <c r="Y648" s="413">
        <f>IF(Table_1[[#This Row],[Kokonaiskävijämäärä]]&lt;1,0,Table_1[[#This Row],[Kävijämäärä b) aikuiset]]*Table_1[[#This Row],[Tapaamis-kerrat /osallistuja]])</f>
        <v>0</v>
      </c>
      <c r="Z648" s="413">
        <f>IF(Table_1[[#This Row],[Kokonaiskävijämäärä]]&lt;1,0,Table_1[[#This Row],[Kokonaiskävijämäärä]]*Table_1[[#This Row],[Tapaamis-kerrat /osallistuja]])</f>
        <v>0</v>
      </c>
      <c r="AA648" s="390" t="s">
        <v>54</v>
      </c>
      <c r="AB648" s="396"/>
      <c r="AC648" s="397"/>
      <c r="AD648" s="398" t="s">
        <v>54</v>
      </c>
      <c r="AE648" s="399" t="s">
        <v>54</v>
      </c>
      <c r="AF648" s="400" t="s">
        <v>54</v>
      </c>
      <c r="AG648" s="400" t="s">
        <v>54</v>
      </c>
      <c r="AH648" s="401" t="s">
        <v>53</v>
      </c>
      <c r="AI648" s="402" t="s">
        <v>54</v>
      </c>
      <c r="AJ648" s="402" t="s">
        <v>54</v>
      </c>
      <c r="AK648" s="402" t="s">
        <v>54</v>
      </c>
      <c r="AL648" s="403" t="s">
        <v>54</v>
      </c>
      <c r="AM648" s="404" t="s">
        <v>54</v>
      </c>
    </row>
    <row r="649" spans="1:39" ht="15.75" customHeight="1" x14ac:dyDescent="0.3">
      <c r="A649" s="382"/>
      <c r="B649" s="383"/>
      <c r="C649" s="384" t="s">
        <v>40</v>
      </c>
      <c r="D649" s="385" t="str">
        <f>IF(Table_1[[#This Row],[SISÄLLÖN NIMI]]="","",1)</f>
        <v/>
      </c>
      <c r="E649" s="386"/>
      <c r="F649" s="386"/>
      <c r="G649" s="384" t="s">
        <v>54</v>
      </c>
      <c r="H649" s="387" t="s">
        <v>54</v>
      </c>
      <c r="I649" s="388" t="s">
        <v>54</v>
      </c>
      <c r="J649" s="389" t="s">
        <v>44</v>
      </c>
      <c r="K649" s="387" t="s">
        <v>54</v>
      </c>
      <c r="L649" s="390" t="s">
        <v>54</v>
      </c>
      <c r="M649" s="383"/>
      <c r="N649" s="391" t="s">
        <v>54</v>
      </c>
      <c r="O649" s="392"/>
      <c r="P649" s="383"/>
      <c r="Q649" s="383"/>
      <c r="R649" s="393"/>
      <c r="S649" s="417">
        <f>IF(Table_1[[#This Row],[Kesto (min) /tapaaminen]]&lt;1,0,(Table_1[[#This Row],[Sisältöjen määrä 
]]*Table_1[[#This Row],[Kesto (min) /tapaaminen]]*Table_1[[#This Row],[Tapaamis-kerrat /osallistuja]]))</f>
        <v>0</v>
      </c>
      <c r="T649" s="394" t="str">
        <f>IF(Table_1[[#This Row],[SISÄLLÖN NIMI]]="","",IF(Table_1[[#This Row],[Toteutuminen]]="Ei osallistujia",0,IF(Table_1[[#This Row],[Toteutuminen]]="Peruttu",0,1)))</f>
        <v/>
      </c>
      <c r="U649" s="395"/>
      <c r="V649" s="385"/>
      <c r="W649" s="413">
        <f>Table_1[[#This Row],[Kävijämäärä a) lapset]]+Table_1[[#This Row],[Kävijämäärä b) aikuiset]]</f>
        <v>0</v>
      </c>
      <c r="X649" s="413">
        <f>IF(Table_1[[#This Row],[Kokonaiskävijämäärä]]&lt;1,0,Table_1[[#This Row],[Kävijämäärä a) lapset]]*Table_1[[#This Row],[Tapaamis-kerrat /osallistuja]])</f>
        <v>0</v>
      </c>
      <c r="Y649" s="413">
        <f>IF(Table_1[[#This Row],[Kokonaiskävijämäärä]]&lt;1,0,Table_1[[#This Row],[Kävijämäärä b) aikuiset]]*Table_1[[#This Row],[Tapaamis-kerrat /osallistuja]])</f>
        <v>0</v>
      </c>
      <c r="Z649" s="413">
        <f>IF(Table_1[[#This Row],[Kokonaiskävijämäärä]]&lt;1,0,Table_1[[#This Row],[Kokonaiskävijämäärä]]*Table_1[[#This Row],[Tapaamis-kerrat /osallistuja]])</f>
        <v>0</v>
      </c>
      <c r="AA649" s="390" t="s">
        <v>54</v>
      </c>
      <c r="AB649" s="396"/>
      <c r="AC649" s="397"/>
      <c r="AD649" s="398" t="s">
        <v>54</v>
      </c>
      <c r="AE649" s="399" t="s">
        <v>54</v>
      </c>
      <c r="AF649" s="400" t="s">
        <v>54</v>
      </c>
      <c r="AG649" s="400" t="s">
        <v>54</v>
      </c>
      <c r="AH649" s="401" t="s">
        <v>53</v>
      </c>
      <c r="AI649" s="402" t="s">
        <v>54</v>
      </c>
      <c r="AJ649" s="402" t="s">
        <v>54</v>
      </c>
      <c r="AK649" s="402" t="s">
        <v>54</v>
      </c>
      <c r="AL649" s="403" t="s">
        <v>54</v>
      </c>
      <c r="AM649" s="404" t="s">
        <v>54</v>
      </c>
    </row>
    <row r="650" spans="1:39" ht="15.75" customHeight="1" x14ac:dyDescent="0.3">
      <c r="A650" s="382"/>
      <c r="B650" s="383"/>
      <c r="C650" s="384" t="s">
        <v>40</v>
      </c>
      <c r="D650" s="385" t="str">
        <f>IF(Table_1[[#This Row],[SISÄLLÖN NIMI]]="","",1)</f>
        <v/>
      </c>
      <c r="E650" s="386"/>
      <c r="F650" s="386"/>
      <c r="G650" s="384" t="s">
        <v>54</v>
      </c>
      <c r="H650" s="387" t="s">
        <v>54</v>
      </c>
      <c r="I650" s="388" t="s">
        <v>54</v>
      </c>
      <c r="J650" s="389" t="s">
        <v>44</v>
      </c>
      <c r="K650" s="387" t="s">
        <v>54</v>
      </c>
      <c r="L650" s="390" t="s">
        <v>54</v>
      </c>
      <c r="M650" s="383"/>
      <c r="N650" s="391" t="s">
        <v>54</v>
      </c>
      <c r="O650" s="392"/>
      <c r="P650" s="383"/>
      <c r="Q650" s="383"/>
      <c r="R650" s="393"/>
      <c r="S650" s="417">
        <f>IF(Table_1[[#This Row],[Kesto (min) /tapaaminen]]&lt;1,0,(Table_1[[#This Row],[Sisältöjen määrä 
]]*Table_1[[#This Row],[Kesto (min) /tapaaminen]]*Table_1[[#This Row],[Tapaamis-kerrat /osallistuja]]))</f>
        <v>0</v>
      </c>
      <c r="T650" s="394" t="str">
        <f>IF(Table_1[[#This Row],[SISÄLLÖN NIMI]]="","",IF(Table_1[[#This Row],[Toteutuminen]]="Ei osallistujia",0,IF(Table_1[[#This Row],[Toteutuminen]]="Peruttu",0,1)))</f>
        <v/>
      </c>
      <c r="U650" s="395"/>
      <c r="V650" s="385"/>
      <c r="W650" s="413">
        <f>Table_1[[#This Row],[Kävijämäärä a) lapset]]+Table_1[[#This Row],[Kävijämäärä b) aikuiset]]</f>
        <v>0</v>
      </c>
      <c r="X650" s="413">
        <f>IF(Table_1[[#This Row],[Kokonaiskävijämäärä]]&lt;1,0,Table_1[[#This Row],[Kävijämäärä a) lapset]]*Table_1[[#This Row],[Tapaamis-kerrat /osallistuja]])</f>
        <v>0</v>
      </c>
      <c r="Y650" s="413">
        <f>IF(Table_1[[#This Row],[Kokonaiskävijämäärä]]&lt;1,0,Table_1[[#This Row],[Kävijämäärä b) aikuiset]]*Table_1[[#This Row],[Tapaamis-kerrat /osallistuja]])</f>
        <v>0</v>
      </c>
      <c r="Z650" s="413">
        <f>IF(Table_1[[#This Row],[Kokonaiskävijämäärä]]&lt;1,0,Table_1[[#This Row],[Kokonaiskävijämäärä]]*Table_1[[#This Row],[Tapaamis-kerrat /osallistuja]])</f>
        <v>0</v>
      </c>
      <c r="AA650" s="390" t="s">
        <v>54</v>
      </c>
      <c r="AB650" s="396"/>
      <c r="AC650" s="397"/>
      <c r="AD650" s="398" t="s">
        <v>54</v>
      </c>
      <c r="AE650" s="399" t="s">
        <v>54</v>
      </c>
      <c r="AF650" s="400" t="s">
        <v>54</v>
      </c>
      <c r="AG650" s="400" t="s">
        <v>54</v>
      </c>
      <c r="AH650" s="401" t="s">
        <v>53</v>
      </c>
      <c r="AI650" s="402" t="s">
        <v>54</v>
      </c>
      <c r="AJ650" s="402" t="s">
        <v>54</v>
      </c>
      <c r="AK650" s="402" t="s">
        <v>54</v>
      </c>
      <c r="AL650" s="403" t="s">
        <v>54</v>
      </c>
      <c r="AM650" s="404" t="s">
        <v>54</v>
      </c>
    </row>
    <row r="651" spans="1:39" ht="15.75" customHeight="1" x14ac:dyDescent="0.3">
      <c r="A651" s="382"/>
      <c r="B651" s="383"/>
      <c r="C651" s="384" t="s">
        <v>40</v>
      </c>
      <c r="D651" s="385" t="str">
        <f>IF(Table_1[[#This Row],[SISÄLLÖN NIMI]]="","",1)</f>
        <v/>
      </c>
      <c r="E651" s="386"/>
      <c r="F651" s="386"/>
      <c r="G651" s="384" t="s">
        <v>54</v>
      </c>
      <c r="H651" s="387" t="s">
        <v>54</v>
      </c>
      <c r="I651" s="388" t="s">
        <v>54</v>
      </c>
      <c r="J651" s="389" t="s">
        <v>44</v>
      </c>
      <c r="K651" s="387" t="s">
        <v>54</v>
      </c>
      <c r="L651" s="390" t="s">
        <v>54</v>
      </c>
      <c r="M651" s="383"/>
      <c r="N651" s="391" t="s">
        <v>54</v>
      </c>
      <c r="O651" s="392"/>
      <c r="P651" s="383"/>
      <c r="Q651" s="383"/>
      <c r="R651" s="393"/>
      <c r="S651" s="417">
        <f>IF(Table_1[[#This Row],[Kesto (min) /tapaaminen]]&lt;1,0,(Table_1[[#This Row],[Sisältöjen määrä 
]]*Table_1[[#This Row],[Kesto (min) /tapaaminen]]*Table_1[[#This Row],[Tapaamis-kerrat /osallistuja]]))</f>
        <v>0</v>
      </c>
      <c r="T651" s="394" t="str">
        <f>IF(Table_1[[#This Row],[SISÄLLÖN NIMI]]="","",IF(Table_1[[#This Row],[Toteutuminen]]="Ei osallistujia",0,IF(Table_1[[#This Row],[Toteutuminen]]="Peruttu",0,1)))</f>
        <v/>
      </c>
      <c r="U651" s="395"/>
      <c r="V651" s="385"/>
      <c r="W651" s="413">
        <f>Table_1[[#This Row],[Kävijämäärä a) lapset]]+Table_1[[#This Row],[Kävijämäärä b) aikuiset]]</f>
        <v>0</v>
      </c>
      <c r="X651" s="413">
        <f>IF(Table_1[[#This Row],[Kokonaiskävijämäärä]]&lt;1,0,Table_1[[#This Row],[Kävijämäärä a) lapset]]*Table_1[[#This Row],[Tapaamis-kerrat /osallistuja]])</f>
        <v>0</v>
      </c>
      <c r="Y651" s="413">
        <f>IF(Table_1[[#This Row],[Kokonaiskävijämäärä]]&lt;1,0,Table_1[[#This Row],[Kävijämäärä b) aikuiset]]*Table_1[[#This Row],[Tapaamis-kerrat /osallistuja]])</f>
        <v>0</v>
      </c>
      <c r="Z651" s="413">
        <f>IF(Table_1[[#This Row],[Kokonaiskävijämäärä]]&lt;1,0,Table_1[[#This Row],[Kokonaiskävijämäärä]]*Table_1[[#This Row],[Tapaamis-kerrat /osallistuja]])</f>
        <v>0</v>
      </c>
      <c r="AA651" s="390" t="s">
        <v>54</v>
      </c>
      <c r="AB651" s="396"/>
      <c r="AC651" s="397"/>
      <c r="AD651" s="398" t="s">
        <v>54</v>
      </c>
      <c r="AE651" s="399" t="s">
        <v>54</v>
      </c>
      <c r="AF651" s="400" t="s">
        <v>54</v>
      </c>
      <c r="AG651" s="400" t="s">
        <v>54</v>
      </c>
      <c r="AH651" s="401" t="s">
        <v>53</v>
      </c>
      <c r="AI651" s="402" t="s">
        <v>54</v>
      </c>
      <c r="AJ651" s="402" t="s">
        <v>54</v>
      </c>
      <c r="AK651" s="402" t="s">
        <v>54</v>
      </c>
      <c r="AL651" s="403" t="s">
        <v>54</v>
      </c>
      <c r="AM651" s="404" t="s">
        <v>54</v>
      </c>
    </row>
    <row r="652" spans="1:39" ht="15.75" customHeight="1" x14ac:dyDescent="0.3">
      <c r="A652" s="382"/>
      <c r="B652" s="383"/>
      <c r="C652" s="384" t="s">
        <v>40</v>
      </c>
      <c r="D652" s="385" t="str">
        <f>IF(Table_1[[#This Row],[SISÄLLÖN NIMI]]="","",1)</f>
        <v/>
      </c>
      <c r="E652" s="386"/>
      <c r="F652" s="386"/>
      <c r="G652" s="384" t="s">
        <v>54</v>
      </c>
      <c r="H652" s="387" t="s">
        <v>54</v>
      </c>
      <c r="I652" s="388" t="s">
        <v>54</v>
      </c>
      <c r="J652" s="389" t="s">
        <v>44</v>
      </c>
      <c r="K652" s="387" t="s">
        <v>54</v>
      </c>
      <c r="L652" s="390" t="s">
        <v>54</v>
      </c>
      <c r="M652" s="383"/>
      <c r="N652" s="391" t="s">
        <v>54</v>
      </c>
      <c r="O652" s="392"/>
      <c r="P652" s="383"/>
      <c r="Q652" s="383"/>
      <c r="R652" s="393"/>
      <c r="S652" s="417">
        <f>IF(Table_1[[#This Row],[Kesto (min) /tapaaminen]]&lt;1,0,(Table_1[[#This Row],[Sisältöjen määrä 
]]*Table_1[[#This Row],[Kesto (min) /tapaaminen]]*Table_1[[#This Row],[Tapaamis-kerrat /osallistuja]]))</f>
        <v>0</v>
      </c>
      <c r="T652" s="394" t="str">
        <f>IF(Table_1[[#This Row],[SISÄLLÖN NIMI]]="","",IF(Table_1[[#This Row],[Toteutuminen]]="Ei osallistujia",0,IF(Table_1[[#This Row],[Toteutuminen]]="Peruttu",0,1)))</f>
        <v/>
      </c>
      <c r="U652" s="395"/>
      <c r="V652" s="385"/>
      <c r="W652" s="413">
        <f>Table_1[[#This Row],[Kävijämäärä a) lapset]]+Table_1[[#This Row],[Kävijämäärä b) aikuiset]]</f>
        <v>0</v>
      </c>
      <c r="X652" s="413">
        <f>IF(Table_1[[#This Row],[Kokonaiskävijämäärä]]&lt;1,0,Table_1[[#This Row],[Kävijämäärä a) lapset]]*Table_1[[#This Row],[Tapaamis-kerrat /osallistuja]])</f>
        <v>0</v>
      </c>
      <c r="Y652" s="413">
        <f>IF(Table_1[[#This Row],[Kokonaiskävijämäärä]]&lt;1,0,Table_1[[#This Row],[Kävijämäärä b) aikuiset]]*Table_1[[#This Row],[Tapaamis-kerrat /osallistuja]])</f>
        <v>0</v>
      </c>
      <c r="Z652" s="413">
        <f>IF(Table_1[[#This Row],[Kokonaiskävijämäärä]]&lt;1,0,Table_1[[#This Row],[Kokonaiskävijämäärä]]*Table_1[[#This Row],[Tapaamis-kerrat /osallistuja]])</f>
        <v>0</v>
      </c>
      <c r="AA652" s="390" t="s">
        <v>54</v>
      </c>
      <c r="AB652" s="396"/>
      <c r="AC652" s="397"/>
      <c r="AD652" s="398" t="s">
        <v>54</v>
      </c>
      <c r="AE652" s="399" t="s">
        <v>54</v>
      </c>
      <c r="AF652" s="400" t="s">
        <v>54</v>
      </c>
      <c r="AG652" s="400" t="s">
        <v>54</v>
      </c>
      <c r="AH652" s="401" t="s">
        <v>53</v>
      </c>
      <c r="AI652" s="402" t="s">
        <v>54</v>
      </c>
      <c r="AJ652" s="402" t="s">
        <v>54</v>
      </c>
      <c r="AK652" s="402" t="s">
        <v>54</v>
      </c>
      <c r="AL652" s="403" t="s">
        <v>54</v>
      </c>
      <c r="AM652" s="404" t="s">
        <v>54</v>
      </c>
    </row>
    <row r="653" spans="1:39" ht="15.75" customHeight="1" x14ac:dyDescent="0.3">
      <c r="A653" s="382"/>
      <c r="B653" s="383"/>
      <c r="C653" s="384" t="s">
        <v>40</v>
      </c>
      <c r="D653" s="385" t="str">
        <f>IF(Table_1[[#This Row],[SISÄLLÖN NIMI]]="","",1)</f>
        <v/>
      </c>
      <c r="E653" s="386"/>
      <c r="F653" s="386"/>
      <c r="G653" s="384" t="s">
        <v>54</v>
      </c>
      <c r="H653" s="387" t="s">
        <v>54</v>
      </c>
      <c r="I653" s="388" t="s">
        <v>54</v>
      </c>
      <c r="J653" s="389" t="s">
        <v>44</v>
      </c>
      <c r="K653" s="387" t="s">
        <v>54</v>
      </c>
      <c r="L653" s="390" t="s">
        <v>54</v>
      </c>
      <c r="M653" s="383"/>
      <c r="N653" s="391" t="s">
        <v>54</v>
      </c>
      <c r="O653" s="392"/>
      <c r="P653" s="383"/>
      <c r="Q653" s="383"/>
      <c r="R653" s="393"/>
      <c r="S653" s="417">
        <f>IF(Table_1[[#This Row],[Kesto (min) /tapaaminen]]&lt;1,0,(Table_1[[#This Row],[Sisältöjen määrä 
]]*Table_1[[#This Row],[Kesto (min) /tapaaminen]]*Table_1[[#This Row],[Tapaamis-kerrat /osallistuja]]))</f>
        <v>0</v>
      </c>
      <c r="T653" s="394" t="str">
        <f>IF(Table_1[[#This Row],[SISÄLLÖN NIMI]]="","",IF(Table_1[[#This Row],[Toteutuminen]]="Ei osallistujia",0,IF(Table_1[[#This Row],[Toteutuminen]]="Peruttu",0,1)))</f>
        <v/>
      </c>
      <c r="U653" s="395"/>
      <c r="V653" s="385"/>
      <c r="W653" s="413">
        <f>Table_1[[#This Row],[Kävijämäärä a) lapset]]+Table_1[[#This Row],[Kävijämäärä b) aikuiset]]</f>
        <v>0</v>
      </c>
      <c r="X653" s="413">
        <f>IF(Table_1[[#This Row],[Kokonaiskävijämäärä]]&lt;1,0,Table_1[[#This Row],[Kävijämäärä a) lapset]]*Table_1[[#This Row],[Tapaamis-kerrat /osallistuja]])</f>
        <v>0</v>
      </c>
      <c r="Y653" s="413">
        <f>IF(Table_1[[#This Row],[Kokonaiskävijämäärä]]&lt;1,0,Table_1[[#This Row],[Kävijämäärä b) aikuiset]]*Table_1[[#This Row],[Tapaamis-kerrat /osallistuja]])</f>
        <v>0</v>
      </c>
      <c r="Z653" s="413">
        <f>IF(Table_1[[#This Row],[Kokonaiskävijämäärä]]&lt;1,0,Table_1[[#This Row],[Kokonaiskävijämäärä]]*Table_1[[#This Row],[Tapaamis-kerrat /osallistuja]])</f>
        <v>0</v>
      </c>
      <c r="AA653" s="390" t="s">
        <v>54</v>
      </c>
      <c r="AB653" s="396"/>
      <c r="AC653" s="397"/>
      <c r="AD653" s="398" t="s">
        <v>54</v>
      </c>
      <c r="AE653" s="399" t="s">
        <v>54</v>
      </c>
      <c r="AF653" s="400" t="s">
        <v>54</v>
      </c>
      <c r="AG653" s="400" t="s">
        <v>54</v>
      </c>
      <c r="AH653" s="401" t="s">
        <v>53</v>
      </c>
      <c r="AI653" s="402" t="s">
        <v>54</v>
      </c>
      <c r="AJ653" s="402" t="s">
        <v>54</v>
      </c>
      <c r="AK653" s="402" t="s">
        <v>54</v>
      </c>
      <c r="AL653" s="403" t="s">
        <v>54</v>
      </c>
      <c r="AM653" s="404" t="s">
        <v>54</v>
      </c>
    </row>
    <row r="654" spans="1:39" ht="15.75" customHeight="1" x14ac:dyDescent="0.3">
      <c r="A654" s="382"/>
      <c r="B654" s="383"/>
      <c r="C654" s="384" t="s">
        <v>40</v>
      </c>
      <c r="D654" s="385" t="str">
        <f>IF(Table_1[[#This Row],[SISÄLLÖN NIMI]]="","",1)</f>
        <v/>
      </c>
      <c r="E654" s="386"/>
      <c r="F654" s="386"/>
      <c r="G654" s="384" t="s">
        <v>54</v>
      </c>
      <c r="H654" s="387" t="s">
        <v>54</v>
      </c>
      <c r="I654" s="388" t="s">
        <v>54</v>
      </c>
      <c r="J654" s="389" t="s">
        <v>44</v>
      </c>
      <c r="K654" s="387" t="s">
        <v>54</v>
      </c>
      <c r="L654" s="390" t="s">
        <v>54</v>
      </c>
      <c r="M654" s="383"/>
      <c r="N654" s="391" t="s">
        <v>54</v>
      </c>
      <c r="O654" s="392"/>
      <c r="P654" s="383"/>
      <c r="Q654" s="383"/>
      <c r="R654" s="393"/>
      <c r="S654" s="417">
        <f>IF(Table_1[[#This Row],[Kesto (min) /tapaaminen]]&lt;1,0,(Table_1[[#This Row],[Sisältöjen määrä 
]]*Table_1[[#This Row],[Kesto (min) /tapaaminen]]*Table_1[[#This Row],[Tapaamis-kerrat /osallistuja]]))</f>
        <v>0</v>
      </c>
      <c r="T654" s="394" t="str">
        <f>IF(Table_1[[#This Row],[SISÄLLÖN NIMI]]="","",IF(Table_1[[#This Row],[Toteutuminen]]="Ei osallistujia",0,IF(Table_1[[#This Row],[Toteutuminen]]="Peruttu",0,1)))</f>
        <v/>
      </c>
      <c r="U654" s="395"/>
      <c r="V654" s="385"/>
      <c r="W654" s="413">
        <f>Table_1[[#This Row],[Kävijämäärä a) lapset]]+Table_1[[#This Row],[Kävijämäärä b) aikuiset]]</f>
        <v>0</v>
      </c>
      <c r="X654" s="413">
        <f>IF(Table_1[[#This Row],[Kokonaiskävijämäärä]]&lt;1,0,Table_1[[#This Row],[Kävijämäärä a) lapset]]*Table_1[[#This Row],[Tapaamis-kerrat /osallistuja]])</f>
        <v>0</v>
      </c>
      <c r="Y654" s="413">
        <f>IF(Table_1[[#This Row],[Kokonaiskävijämäärä]]&lt;1,0,Table_1[[#This Row],[Kävijämäärä b) aikuiset]]*Table_1[[#This Row],[Tapaamis-kerrat /osallistuja]])</f>
        <v>0</v>
      </c>
      <c r="Z654" s="413">
        <f>IF(Table_1[[#This Row],[Kokonaiskävijämäärä]]&lt;1,0,Table_1[[#This Row],[Kokonaiskävijämäärä]]*Table_1[[#This Row],[Tapaamis-kerrat /osallistuja]])</f>
        <v>0</v>
      </c>
      <c r="AA654" s="390" t="s">
        <v>54</v>
      </c>
      <c r="AB654" s="396"/>
      <c r="AC654" s="397"/>
      <c r="AD654" s="398" t="s">
        <v>54</v>
      </c>
      <c r="AE654" s="399" t="s">
        <v>54</v>
      </c>
      <c r="AF654" s="400" t="s">
        <v>54</v>
      </c>
      <c r="AG654" s="400" t="s">
        <v>54</v>
      </c>
      <c r="AH654" s="401" t="s">
        <v>53</v>
      </c>
      <c r="AI654" s="402" t="s">
        <v>54</v>
      </c>
      <c r="AJ654" s="402" t="s">
        <v>54</v>
      </c>
      <c r="AK654" s="402" t="s">
        <v>54</v>
      </c>
      <c r="AL654" s="403" t="s">
        <v>54</v>
      </c>
      <c r="AM654" s="404" t="s">
        <v>54</v>
      </c>
    </row>
    <row r="655" spans="1:39" ht="15.75" customHeight="1" x14ac:dyDescent="0.3">
      <c r="A655" s="382"/>
      <c r="B655" s="383"/>
      <c r="C655" s="384" t="s">
        <v>40</v>
      </c>
      <c r="D655" s="385" t="str">
        <f>IF(Table_1[[#This Row],[SISÄLLÖN NIMI]]="","",1)</f>
        <v/>
      </c>
      <c r="E655" s="386"/>
      <c r="F655" s="386"/>
      <c r="G655" s="384" t="s">
        <v>54</v>
      </c>
      <c r="H655" s="387" t="s">
        <v>54</v>
      </c>
      <c r="I655" s="388" t="s">
        <v>54</v>
      </c>
      <c r="J655" s="389" t="s">
        <v>44</v>
      </c>
      <c r="K655" s="387" t="s">
        <v>54</v>
      </c>
      <c r="L655" s="390" t="s">
        <v>54</v>
      </c>
      <c r="M655" s="383"/>
      <c r="N655" s="391" t="s">
        <v>54</v>
      </c>
      <c r="O655" s="392"/>
      <c r="P655" s="383"/>
      <c r="Q655" s="383"/>
      <c r="R655" s="393"/>
      <c r="S655" s="417">
        <f>IF(Table_1[[#This Row],[Kesto (min) /tapaaminen]]&lt;1,0,(Table_1[[#This Row],[Sisältöjen määrä 
]]*Table_1[[#This Row],[Kesto (min) /tapaaminen]]*Table_1[[#This Row],[Tapaamis-kerrat /osallistuja]]))</f>
        <v>0</v>
      </c>
      <c r="T655" s="394" t="str">
        <f>IF(Table_1[[#This Row],[SISÄLLÖN NIMI]]="","",IF(Table_1[[#This Row],[Toteutuminen]]="Ei osallistujia",0,IF(Table_1[[#This Row],[Toteutuminen]]="Peruttu",0,1)))</f>
        <v/>
      </c>
      <c r="U655" s="395"/>
      <c r="V655" s="385"/>
      <c r="W655" s="413">
        <f>Table_1[[#This Row],[Kävijämäärä a) lapset]]+Table_1[[#This Row],[Kävijämäärä b) aikuiset]]</f>
        <v>0</v>
      </c>
      <c r="X655" s="413">
        <f>IF(Table_1[[#This Row],[Kokonaiskävijämäärä]]&lt;1,0,Table_1[[#This Row],[Kävijämäärä a) lapset]]*Table_1[[#This Row],[Tapaamis-kerrat /osallistuja]])</f>
        <v>0</v>
      </c>
      <c r="Y655" s="413">
        <f>IF(Table_1[[#This Row],[Kokonaiskävijämäärä]]&lt;1,0,Table_1[[#This Row],[Kävijämäärä b) aikuiset]]*Table_1[[#This Row],[Tapaamis-kerrat /osallistuja]])</f>
        <v>0</v>
      </c>
      <c r="Z655" s="413">
        <f>IF(Table_1[[#This Row],[Kokonaiskävijämäärä]]&lt;1,0,Table_1[[#This Row],[Kokonaiskävijämäärä]]*Table_1[[#This Row],[Tapaamis-kerrat /osallistuja]])</f>
        <v>0</v>
      </c>
      <c r="AA655" s="390" t="s">
        <v>54</v>
      </c>
      <c r="AB655" s="396"/>
      <c r="AC655" s="397"/>
      <c r="AD655" s="398" t="s">
        <v>54</v>
      </c>
      <c r="AE655" s="399" t="s">
        <v>54</v>
      </c>
      <c r="AF655" s="400" t="s">
        <v>54</v>
      </c>
      <c r="AG655" s="400" t="s">
        <v>54</v>
      </c>
      <c r="AH655" s="401" t="s">
        <v>53</v>
      </c>
      <c r="AI655" s="402" t="s">
        <v>54</v>
      </c>
      <c r="AJ655" s="402" t="s">
        <v>54</v>
      </c>
      <c r="AK655" s="402" t="s">
        <v>54</v>
      </c>
      <c r="AL655" s="403" t="s">
        <v>54</v>
      </c>
      <c r="AM655" s="404" t="s">
        <v>54</v>
      </c>
    </row>
    <row r="656" spans="1:39" ht="15.75" customHeight="1" x14ac:dyDescent="0.3">
      <c r="A656" s="382"/>
      <c r="B656" s="383"/>
      <c r="C656" s="384" t="s">
        <v>40</v>
      </c>
      <c r="D656" s="385" t="str">
        <f>IF(Table_1[[#This Row],[SISÄLLÖN NIMI]]="","",1)</f>
        <v/>
      </c>
      <c r="E656" s="386"/>
      <c r="F656" s="386"/>
      <c r="G656" s="384" t="s">
        <v>54</v>
      </c>
      <c r="H656" s="387" t="s">
        <v>54</v>
      </c>
      <c r="I656" s="388" t="s">
        <v>54</v>
      </c>
      <c r="J656" s="389" t="s">
        <v>44</v>
      </c>
      <c r="K656" s="387" t="s">
        <v>54</v>
      </c>
      <c r="L656" s="390" t="s">
        <v>54</v>
      </c>
      <c r="M656" s="383"/>
      <c r="N656" s="391" t="s">
        <v>54</v>
      </c>
      <c r="O656" s="392"/>
      <c r="P656" s="383"/>
      <c r="Q656" s="383"/>
      <c r="R656" s="393"/>
      <c r="S656" s="417">
        <f>IF(Table_1[[#This Row],[Kesto (min) /tapaaminen]]&lt;1,0,(Table_1[[#This Row],[Sisältöjen määrä 
]]*Table_1[[#This Row],[Kesto (min) /tapaaminen]]*Table_1[[#This Row],[Tapaamis-kerrat /osallistuja]]))</f>
        <v>0</v>
      </c>
      <c r="T656" s="394" t="str">
        <f>IF(Table_1[[#This Row],[SISÄLLÖN NIMI]]="","",IF(Table_1[[#This Row],[Toteutuminen]]="Ei osallistujia",0,IF(Table_1[[#This Row],[Toteutuminen]]="Peruttu",0,1)))</f>
        <v/>
      </c>
      <c r="U656" s="395"/>
      <c r="V656" s="385"/>
      <c r="W656" s="413">
        <f>Table_1[[#This Row],[Kävijämäärä a) lapset]]+Table_1[[#This Row],[Kävijämäärä b) aikuiset]]</f>
        <v>0</v>
      </c>
      <c r="X656" s="413">
        <f>IF(Table_1[[#This Row],[Kokonaiskävijämäärä]]&lt;1,0,Table_1[[#This Row],[Kävijämäärä a) lapset]]*Table_1[[#This Row],[Tapaamis-kerrat /osallistuja]])</f>
        <v>0</v>
      </c>
      <c r="Y656" s="413">
        <f>IF(Table_1[[#This Row],[Kokonaiskävijämäärä]]&lt;1,0,Table_1[[#This Row],[Kävijämäärä b) aikuiset]]*Table_1[[#This Row],[Tapaamis-kerrat /osallistuja]])</f>
        <v>0</v>
      </c>
      <c r="Z656" s="413">
        <f>IF(Table_1[[#This Row],[Kokonaiskävijämäärä]]&lt;1,0,Table_1[[#This Row],[Kokonaiskävijämäärä]]*Table_1[[#This Row],[Tapaamis-kerrat /osallistuja]])</f>
        <v>0</v>
      </c>
      <c r="AA656" s="390" t="s">
        <v>54</v>
      </c>
      <c r="AB656" s="396"/>
      <c r="AC656" s="397"/>
      <c r="AD656" s="398" t="s">
        <v>54</v>
      </c>
      <c r="AE656" s="399" t="s">
        <v>54</v>
      </c>
      <c r="AF656" s="400" t="s">
        <v>54</v>
      </c>
      <c r="AG656" s="400" t="s">
        <v>54</v>
      </c>
      <c r="AH656" s="401" t="s">
        <v>53</v>
      </c>
      <c r="AI656" s="402" t="s">
        <v>54</v>
      </c>
      <c r="AJ656" s="402" t="s">
        <v>54</v>
      </c>
      <c r="AK656" s="402" t="s">
        <v>54</v>
      </c>
      <c r="AL656" s="403" t="s">
        <v>54</v>
      </c>
      <c r="AM656" s="404" t="s">
        <v>54</v>
      </c>
    </row>
    <row r="657" spans="1:39" ht="15.75" customHeight="1" x14ac:dyDescent="0.3">
      <c r="A657" s="382"/>
      <c r="B657" s="383"/>
      <c r="C657" s="384" t="s">
        <v>40</v>
      </c>
      <c r="D657" s="385" t="str">
        <f>IF(Table_1[[#This Row],[SISÄLLÖN NIMI]]="","",1)</f>
        <v/>
      </c>
      <c r="E657" s="386"/>
      <c r="F657" s="386"/>
      <c r="G657" s="384" t="s">
        <v>54</v>
      </c>
      <c r="H657" s="387" t="s">
        <v>54</v>
      </c>
      <c r="I657" s="388" t="s">
        <v>54</v>
      </c>
      <c r="J657" s="389" t="s">
        <v>44</v>
      </c>
      <c r="K657" s="387" t="s">
        <v>54</v>
      </c>
      <c r="L657" s="390" t="s">
        <v>54</v>
      </c>
      <c r="M657" s="383"/>
      <c r="N657" s="391" t="s">
        <v>54</v>
      </c>
      <c r="O657" s="392"/>
      <c r="P657" s="383"/>
      <c r="Q657" s="383"/>
      <c r="R657" s="393"/>
      <c r="S657" s="417">
        <f>IF(Table_1[[#This Row],[Kesto (min) /tapaaminen]]&lt;1,0,(Table_1[[#This Row],[Sisältöjen määrä 
]]*Table_1[[#This Row],[Kesto (min) /tapaaminen]]*Table_1[[#This Row],[Tapaamis-kerrat /osallistuja]]))</f>
        <v>0</v>
      </c>
      <c r="T657" s="394" t="str">
        <f>IF(Table_1[[#This Row],[SISÄLLÖN NIMI]]="","",IF(Table_1[[#This Row],[Toteutuminen]]="Ei osallistujia",0,IF(Table_1[[#This Row],[Toteutuminen]]="Peruttu",0,1)))</f>
        <v/>
      </c>
      <c r="U657" s="395"/>
      <c r="V657" s="385"/>
      <c r="W657" s="413">
        <f>Table_1[[#This Row],[Kävijämäärä a) lapset]]+Table_1[[#This Row],[Kävijämäärä b) aikuiset]]</f>
        <v>0</v>
      </c>
      <c r="X657" s="413">
        <f>IF(Table_1[[#This Row],[Kokonaiskävijämäärä]]&lt;1,0,Table_1[[#This Row],[Kävijämäärä a) lapset]]*Table_1[[#This Row],[Tapaamis-kerrat /osallistuja]])</f>
        <v>0</v>
      </c>
      <c r="Y657" s="413">
        <f>IF(Table_1[[#This Row],[Kokonaiskävijämäärä]]&lt;1,0,Table_1[[#This Row],[Kävijämäärä b) aikuiset]]*Table_1[[#This Row],[Tapaamis-kerrat /osallistuja]])</f>
        <v>0</v>
      </c>
      <c r="Z657" s="413">
        <f>IF(Table_1[[#This Row],[Kokonaiskävijämäärä]]&lt;1,0,Table_1[[#This Row],[Kokonaiskävijämäärä]]*Table_1[[#This Row],[Tapaamis-kerrat /osallistuja]])</f>
        <v>0</v>
      </c>
      <c r="AA657" s="390" t="s">
        <v>54</v>
      </c>
      <c r="AB657" s="396"/>
      <c r="AC657" s="397"/>
      <c r="AD657" s="398" t="s">
        <v>54</v>
      </c>
      <c r="AE657" s="399" t="s">
        <v>54</v>
      </c>
      <c r="AF657" s="400" t="s">
        <v>54</v>
      </c>
      <c r="AG657" s="400" t="s">
        <v>54</v>
      </c>
      <c r="AH657" s="401" t="s">
        <v>53</v>
      </c>
      <c r="AI657" s="402" t="s">
        <v>54</v>
      </c>
      <c r="AJ657" s="402" t="s">
        <v>54</v>
      </c>
      <c r="AK657" s="402" t="s">
        <v>54</v>
      </c>
      <c r="AL657" s="403" t="s">
        <v>54</v>
      </c>
      <c r="AM657" s="404" t="s">
        <v>54</v>
      </c>
    </row>
    <row r="658" spans="1:39" ht="15.75" customHeight="1" x14ac:dyDescent="0.3">
      <c r="A658" s="382"/>
      <c r="B658" s="383"/>
      <c r="C658" s="384" t="s">
        <v>40</v>
      </c>
      <c r="D658" s="385" t="str">
        <f>IF(Table_1[[#This Row],[SISÄLLÖN NIMI]]="","",1)</f>
        <v/>
      </c>
      <c r="E658" s="386"/>
      <c r="F658" s="386"/>
      <c r="G658" s="384" t="s">
        <v>54</v>
      </c>
      <c r="H658" s="387" t="s">
        <v>54</v>
      </c>
      <c r="I658" s="388" t="s">
        <v>54</v>
      </c>
      <c r="J658" s="389" t="s">
        <v>44</v>
      </c>
      <c r="K658" s="387" t="s">
        <v>54</v>
      </c>
      <c r="L658" s="390" t="s">
        <v>54</v>
      </c>
      <c r="M658" s="383"/>
      <c r="N658" s="391" t="s">
        <v>54</v>
      </c>
      <c r="O658" s="392"/>
      <c r="P658" s="383"/>
      <c r="Q658" s="383"/>
      <c r="R658" s="393"/>
      <c r="S658" s="417">
        <f>IF(Table_1[[#This Row],[Kesto (min) /tapaaminen]]&lt;1,0,(Table_1[[#This Row],[Sisältöjen määrä 
]]*Table_1[[#This Row],[Kesto (min) /tapaaminen]]*Table_1[[#This Row],[Tapaamis-kerrat /osallistuja]]))</f>
        <v>0</v>
      </c>
      <c r="T658" s="394" t="str">
        <f>IF(Table_1[[#This Row],[SISÄLLÖN NIMI]]="","",IF(Table_1[[#This Row],[Toteutuminen]]="Ei osallistujia",0,IF(Table_1[[#This Row],[Toteutuminen]]="Peruttu",0,1)))</f>
        <v/>
      </c>
      <c r="U658" s="395"/>
      <c r="V658" s="385"/>
      <c r="W658" s="413">
        <f>Table_1[[#This Row],[Kävijämäärä a) lapset]]+Table_1[[#This Row],[Kävijämäärä b) aikuiset]]</f>
        <v>0</v>
      </c>
      <c r="X658" s="413">
        <f>IF(Table_1[[#This Row],[Kokonaiskävijämäärä]]&lt;1,0,Table_1[[#This Row],[Kävijämäärä a) lapset]]*Table_1[[#This Row],[Tapaamis-kerrat /osallistuja]])</f>
        <v>0</v>
      </c>
      <c r="Y658" s="413">
        <f>IF(Table_1[[#This Row],[Kokonaiskävijämäärä]]&lt;1,0,Table_1[[#This Row],[Kävijämäärä b) aikuiset]]*Table_1[[#This Row],[Tapaamis-kerrat /osallistuja]])</f>
        <v>0</v>
      </c>
      <c r="Z658" s="413">
        <f>IF(Table_1[[#This Row],[Kokonaiskävijämäärä]]&lt;1,0,Table_1[[#This Row],[Kokonaiskävijämäärä]]*Table_1[[#This Row],[Tapaamis-kerrat /osallistuja]])</f>
        <v>0</v>
      </c>
      <c r="AA658" s="390" t="s">
        <v>54</v>
      </c>
      <c r="AB658" s="396"/>
      <c r="AC658" s="397"/>
      <c r="AD658" s="398" t="s">
        <v>54</v>
      </c>
      <c r="AE658" s="399" t="s">
        <v>54</v>
      </c>
      <c r="AF658" s="400" t="s">
        <v>54</v>
      </c>
      <c r="AG658" s="400" t="s">
        <v>54</v>
      </c>
      <c r="AH658" s="401" t="s">
        <v>53</v>
      </c>
      <c r="AI658" s="402" t="s">
        <v>54</v>
      </c>
      <c r="AJ658" s="402" t="s">
        <v>54</v>
      </c>
      <c r="AK658" s="402" t="s">
        <v>54</v>
      </c>
      <c r="AL658" s="403" t="s">
        <v>54</v>
      </c>
      <c r="AM658" s="404" t="s">
        <v>54</v>
      </c>
    </row>
    <row r="659" spans="1:39" ht="15.75" customHeight="1" x14ac:dyDescent="0.3">
      <c r="A659" s="382"/>
      <c r="B659" s="383"/>
      <c r="C659" s="384" t="s">
        <v>40</v>
      </c>
      <c r="D659" s="385" t="str">
        <f>IF(Table_1[[#This Row],[SISÄLLÖN NIMI]]="","",1)</f>
        <v/>
      </c>
      <c r="E659" s="386"/>
      <c r="F659" s="386"/>
      <c r="G659" s="384" t="s">
        <v>54</v>
      </c>
      <c r="H659" s="387" t="s">
        <v>54</v>
      </c>
      <c r="I659" s="388" t="s">
        <v>54</v>
      </c>
      <c r="J659" s="389" t="s">
        <v>44</v>
      </c>
      <c r="K659" s="387" t="s">
        <v>54</v>
      </c>
      <c r="L659" s="390" t="s">
        <v>54</v>
      </c>
      <c r="M659" s="383"/>
      <c r="N659" s="391" t="s">
        <v>54</v>
      </c>
      <c r="O659" s="392"/>
      <c r="P659" s="383"/>
      <c r="Q659" s="383"/>
      <c r="R659" s="393"/>
      <c r="S659" s="417">
        <f>IF(Table_1[[#This Row],[Kesto (min) /tapaaminen]]&lt;1,0,(Table_1[[#This Row],[Sisältöjen määrä 
]]*Table_1[[#This Row],[Kesto (min) /tapaaminen]]*Table_1[[#This Row],[Tapaamis-kerrat /osallistuja]]))</f>
        <v>0</v>
      </c>
      <c r="T659" s="394" t="str">
        <f>IF(Table_1[[#This Row],[SISÄLLÖN NIMI]]="","",IF(Table_1[[#This Row],[Toteutuminen]]="Ei osallistujia",0,IF(Table_1[[#This Row],[Toteutuminen]]="Peruttu",0,1)))</f>
        <v/>
      </c>
      <c r="U659" s="395"/>
      <c r="V659" s="385"/>
      <c r="W659" s="413">
        <f>Table_1[[#This Row],[Kävijämäärä a) lapset]]+Table_1[[#This Row],[Kävijämäärä b) aikuiset]]</f>
        <v>0</v>
      </c>
      <c r="X659" s="413">
        <f>IF(Table_1[[#This Row],[Kokonaiskävijämäärä]]&lt;1,0,Table_1[[#This Row],[Kävijämäärä a) lapset]]*Table_1[[#This Row],[Tapaamis-kerrat /osallistuja]])</f>
        <v>0</v>
      </c>
      <c r="Y659" s="413">
        <f>IF(Table_1[[#This Row],[Kokonaiskävijämäärä]]&lt;1,0,Table_1[[#This Row],[Kävijämäärä b) aikuiset]]*Table_1[[#This Row],[Tapaamis-kerrat /osallistuja]])</f>
        <v>0</v>
      </c>
      <c r="Z659" s="413">
        <f>IF(Table_1[[#This Row],[Kokonaiskävijämäärä]]&lt;1,0,Table_1[[#This Row],[Kokonaiskävijämäärä]]*Table_1[[#This Row],[Tapaamis-kerrat /osallistuja]])</f>
        <v>0</v>
      </c>
      <c r="AA659" s="390" t="s">
        <v>54</v>
      </c>
      <c r="AB659" s="396"/>
      <c r="AC659" s="397"/>
      <c r="AD659" s="398" t="s">
        <v>54</v>
      </c>
      <c r="AE659" s="399" t="s">
        <v>54</v>
      </c>
      <c r="AF659" s="400" t="s">
        <v>54</v>
      </c>
      <c r="AG659" s="400" t="s">
        <v>54</v>
      </c>
      <c r="AH659" s="401" t="s">
        <v>53</v>
      </c>
      <c r="AI659" s="402" t="s">
        <v>54</v>
      </c>
      <c r="AJ659" s="402" t="s">
        <v>54</v>
      </c>
      <c r="AK659" s="402" t="s">
        <v>54</v>
      </c>
      <c r="AL659" s="403" t="s">
        <v>54</v>
      </c>
      <c r="AM659" s="404" t="s">
        <v>54</v>
      </c>
    </row>
    <row r="660" spans="1:39" ht="15.75" customHeight="1" x14ac:dyDescent="0.3">
      <c r="A660" s="382"/>
      <c r="B660" s="383"/>
      <c r="C660" s="384" t="s">
        <v>40</v>
      </c>
      <c r="D660" s="385" t="str">
        <f>IF(Table_1[[#This Row],[SISÄLLÖN NIMI]]="","",1)</f>
        <v/>
      </c>
      <c r="E660" s="386"/>
      <c r="F660" s="386"/>
      <c r="G660" s="384" t="s">
        <v>54</v>
      </c>
      <c r="H660" s="387" t="s">
        <v>54</v>
      </c>
      <c r="I660" s="388" t="s">
        <v>54</v>
      </c>
      <c r="J660" s="389" t="s">
        <v>44</v>
      </c>
      <c r="K660" s="387" t="s">
        <v>54</v>
      </c>
      <c r="L660" s="390" t="s">
        <v>54</v>
      </c>
      <c r="M660" s="383"/>
      <c r="N660" s="391" t="s">
        <v>54</v>
      </c>
      <c r="O660" s="392"/>
      <c r="P660" s="383"/>
      <c r="Q660" s="383"/>
      <c r="R660" s="393"/>
      <c r="S660" s="417">
        <f>IF(Table_1[[#This Row],[Kesto (min) /tapaaminen]]&lt;1,0,(Table_1[[#This Row],[Sisältöjen määrä 
]]*Table_1[[#This Row],[Kesto (min) /tapaaminen]]*Table_1[[#This Row],[Tapaamis-kerrat /osallistuja]]))</f>
        <v>0</v>
      </c>
      <c r="T660" s="394" t="str">
        <f>IF(Table_1[[#This Row],[SISÄLLÖN NIMI]]="","",IF(Table_1[[#This Row],[Toteutuminen]]="Ei osallistujia",0,IF(Table_1[[#This Row],[Toteutuminen]]="Peruttu",0,1)))</f>
        <v/>
      </c>
      <c r="U660" s="395"/>
      <c r="V660" s="385"/>
      <c r="W660" s="413">
        <f>Table_1[[#This Row],[Kävijämäärä a) lapset]]+Table_1[[#This Row],[Kävijämäärä b) aikuiset]]</f>
        <v>0</v>
      </c>
      <c r="X660" s="413">
        <f>IF(Table_1[[#This Row],[Kokonaiskävijämäärä]]&lt;1,0,Table_1[[#This Row],[Kävijämäärä a) lapset]]*Table_1[[#This Row],[Tapaamis-kerrat /osallistuja]])</f>
        <v>0</v>
      </c>
      <c r="Y660" s="413">
        <f>IF(Table_1[[#This Row],[Kokonaiskävijämäärä]]&lt;1,0,Table_1[[#This Row],[Kävijämäärä b) aikuiset]]*Table_1[[#This Row],[Tapaamis-kerrat /osallistuja]])</f>
        <v>0</v>
      </c>
      <c r="Z660" s="413">
        <f>IF(Table_1[[#This Row],[Kokonaiskävijämäärä]]&lt;1,0,Table_1[[#This Row],[Kokonaiskävijämäärä]]*Table_1[[#This Row],[Tapaamis-kerrat /osallistuja]])</f>
        <v>0</v>
      </c>
      <c r="AA660" s="390" t="s">
        <v>54</v>
      </c>
      <c r="AB660" s="396"/>
      <c r="AC660" s="397"/>
      <c r="AD660" s="398" t="s">
        <v>54</v>
      </c>
      <c r="AE660" s="399" t="s">
        <v>54</v>
      </c>
      <c r="AF660" s="400" t="s">
        <v>54</v>
      </c>
      <c r="AG660" s="400" t="s">
        <v>54</v>
      </c>
      <c r="AH660" s="401" t="s">
        <v>53</v>
      </c>
      <c r="AI660" s="402" t="s">
        <v>54</v>
      </c>
      <c r="AJ660" s="402" t="s">
        <v>54</v>
      </c>
      <c r="AK660" s="402" t="s">
        <v>54</v>
      </c>
      <c r="AL660" s="403" t="s">
        <v>54</v>
      </c>
      <c r="AM660" s="404" t="s">
        <v>54</v>
      </c>
    </row>
    <row r="661" spans="1:39" ht="15.75" customHeight="1" x14ac:dyDescent="0.3">
      <c r="A661" s="382"/>
      <c r="B661" s="383"/>
      <c r="C661" s="384" t="s">
        <v>40</v>
      </c>
      <c r="D661" s="385" t="str">
        <f>IF(Table_1[[#This Row],[SISÄLLÖN NIMI]]="","",1)</f>
        <v/>
      </c>
      <c r="E661" s="386"/>
      <c r="F661" s="386"/>
      <c r="G661" s="384" t="s">
        <v>54</v>
      </c>
      <c r="H661" s="387" t="s">
        <v>54</v>
      </c>
      <c r="I661" s="388" t="s">
        <v>54</v>
      </c>
      <c r="J661" s="389" t="s">
        <v>44</v>
      </c>
      <c r="K661" s="387" t="s">
        <v>54</v>
      </c>
      <c r="L661" s="390" t="s">
        <v>54</v>
      </c>
      <c r="M661" s="383"/>
      <c r="N661" s="391" t="s">
        <v>54</v>
      </c>
      <c r="O661" s="392"/>
      <c r="P661" s="383"/>
      <c r="Q661" s="383"/>
      <c r="R661" s="393"/>
      <c r="S661" s="417">
        <f>IF(Table_1[[#This Row],[Kesto (min) /tapaaminen]]&lt;1,0,(Table_1[[#This Row],[Sisältöjen määrä 
]]*Table_1[[#This Row],[Kesto (min) /tapaaminen]]*Table_1[[#This Row],[Tapaamis-kerrat /osallistuja]]))</f>
        <v>0</v>
      </c>
      <c r="T661" s="394" t="str">
        <f>IF(Table_1[[#This Row],[SISÄLLÖN NIMI]]="","",IF(Table_1[[#This Row],[Toteutuminen]]="Ei osallistujia",0,IF(Table_1[[#This Row],[Toteutuminen]]="Peruttu",0,1)))</f>
        <v/>
      </c>
      <c r="U661" s="395"/>
      <c r="V661" s="385"/>
      <c r="W661" s="413">
        <f>Table_1[[#This Row],[Kävijämäärä a) lapset]]+Table_1[[#This Row],[Kävijämäärä b) aikuiset]]</f>
        <v>0</v>
      </c>
      <c r="X661" s="413">
        <f>IF(Table_1[[#This Row],[Kokonaiskävijämäärä]]&lt;1,0,Table_1[[#This Row],[Kävijämäärä a) lapset]]*Table_1[[#This Row],[Tapaamis-kerrat /osallistuja]])</f>
        <v>0</v>
      </c>
      <c r="Y661" s="413">
        <f>IF(Table_1[[#This Row],[Kokonaiskävijämäärä]]&lt;1,0,Table_1[[#This Row],[Kävijämäärä b) aikuiset]]*Table_1[[#This Row],[Tapaamis-kerrat /osallistuja]])</f>
        <v>0</v>
      </c>
      <c r="Z661" s="413">
        <f>IF(Table_1[[#This Row],[Kokonaiskävijämäärä]]&lt;1,0,Table_1[[#This Row],[Kokonaiskävijämäärä]]*Table_1[[#This Row],[Tapaamis-kerrat /osallistuja]])</f>
        <v>0</v>
      </c>
      <c r="AA661" s="390" t="s">
        <v>54</v>
      </c>
      <c r="AB661" s="396"/>
      <c r="AC661" s="397"/>
      <c r="AD661" s="398" t="s">
        <v>54</v>
      </c>
      <c r="AE661" s="399" t="s">
        <v>54</v>
      </c>
      <c r="AF661" s="400" t="s">
        <v>54</v>
      </c>
      <c r="AG661" s="400" t="s">
        <v>54</v>
      </c>
      <c r="AH661" s="401" t="s">
        <v>53</v>
      </c>
      <c r="AI661" s="402" t="s">
        <v>54</v>
      </c>
      <c r="AJ661" s="402" t="s">
        <v>54</v>
      </c>
      <c r="AK661" s="402" t="s">
        <v>54</v>
      </c>
      <c r="AL661" s="403" t="s">
        <v>54</v>
      </c>
      <c r="AM661" s="404" t="s">
        <v>54</v>
      </c>
    </row>
    <row r="662" spans="1:39" ht="15.75" customHeight="1" x14ac:dyDescent="0.3">
      <c r="A662" s="382"/>
      <c r="B662" s="383"/>
      <c r="C662" s="384" t="s">
        <v>40</v>
      </c>
      <c r="D662" s="385" t="str">
        <f>IF(Table_1[[#This Row],[SISÄLLÖN NIMI]]="","",1)</f>
        <v/>
      </c>
      <c r="E662" s="386"/>
      <c r="F662" s="386"/>
      <c r="G662" s="384" t="s">
        <v>54</v>
      </c>
      <c r="H662" s="387" t="s">
        <v>54</v>
      </c>
      <c r="I662" s="388" t="s">
        <v>54</v>
      </c>
      <c r="J662" s="389" t="s">
        <v>44</v>
      </c>
      <c r="K662" s="387" t="s">
        <v>54</v>
      </c>
      <c r="L662" s="390" t="s">
        <v>54</v>
      </c>
      <c r="M662" s="383"/>
      <c r="N662" s="391" t="s">
        <v>54</v>
      </c>
      <c r="O662" s="392"/>
      <c r="P662" s="383"/>
      <c r="Q662" s="383"/>
      <c r="R662" s="393"/>
      <c r="S662" s="417">
        <f>IF(Table_1[[#This Row],[Kesto (min) /tapaaminen]]&lt;1,0,(Table_1[[#This Row],[Sisältöjen määrä 
]]*Table_1[[#This Row],[Kesto (min) /tapaaminen]]*Table_1[[#This Row],[Tapaamis-kerrat /osallistuja]]))</f>
        <v>0</v>
      </c>
      <c r="T662" s="394" t="str">
        <f>IF(Table_1[[#This Row],[SISÄLLÖN NIMI]]="","",IF(Table_1[[#This Row],[Toteutuminen]]="Ei osallistujia",0,IF(Table_1[[#This Row],[Toteutuminen]]="Peruttu",0,1)))</f>
        <v/>
      </c>
      <c r="U662" s="395"/>
      <c r="V662" s="385"/>
      <c r="W662" s="413">
        <f>Table_1[[#This Row],[Kävijämäärä a) lapset]]+Table_1[[#This Row],[Kävijämäärä b) aikuiset]]</f>
        <v>0</v>
      </c>
      <c r="X662" s="413">
        <f>IF(Table_1[[#This Row],[Kokonaiskävijämäärä]]&lt;1,0,Table_1[[#This Row],[Kävijämäärä a) lapset]]*Table_1[[#This Row],[Tapaamis-kerrat /osallistuja]])</f>
        <v>0</v>
      </c>
      <c r="Y662" s="413">
        <f>IF(Table_1[[#This Row],[Kokonaiskävijämäärä]]&lt;1,0,Table_1[[#This Row],[Kävijämäärä b) aikuiset]]*Table_1[[#This Row],[Tapaamis-kerrat /osallistuja]])</f>
        <v>0</v>
      </c>
      <c r="Z662" s="413">
        <f>IF(Table_1[[#This Row],[Kokonaiskävijämäärä]]&lt;1,0,Table_1[[#This Row],[Kokonaiskävijämäärä]]*Table_1[[#This Row],[Tapaamis-kerrat /osallistuja]])</f>
        <v>0</v>
      </c>
      <c r="AA662" s="390" t="s">
        <v>54</v>
      </c>
      <c r="AB662" s="396"/>
      <c r="AC662" s="397"/>
      <c r="AD662" s="398" t="s">
        <v>54</v>
      </c>
      <c r="AE662" s="399" t="s">
        <v>54</v>
      </c>
      <c r="AF662" s="400" t="s">
        <v>54</v>
      </c>
      <c r="AG662" s="400" t="s">
        <v>54</v>
      </c>
      <c r="AH662" s="401" t="s">
        <v>53</v>
      </c>
      <c r="AI662" s="402" t="s">
        <v>54</v>
      </c>
      <c r="AJ662" s="402" t="s">
        <v>54</v>
      </c>
      <c r="AK662" s="402" t="s">
        <v>54</v>
      </c>
      <c r="AL662" s="403" t="s">
        <v>54</v>
      </c>
      <c r="AM662" s="404" t="s">
        <v>54</v>
      </c>
    </row>
    <row r="663" spans="1:39" ht="15.75" customHeight="1" x14ac:dyDescent="0.3">
      <c r="A663" s="382"/>
      <c r="B663" s="383"/>
      <c r="C663" s="384" t="s">
        <v>40</v>
      </c>
      <c r="D663" s="385" t="str">
        <f>IF(Table_1[[#This Row],[SISÄLLÖN NIMI]]="","",1)</f>
        <v/>
      </c>
      <c r="E663" s="386"/>
      <c r="F663" s="386"/>
      <c r="G663" s="384" t="s">
        <v>54</v>
      </c>
      <c r="H663" s="387" t="s">
        <v>54</v>
      </c>
      <c r="I663" s="388" t="s">
        <v>54</v>
      </c>
      <c r="J663" s="389" t="s">
        <v>44</v>
      </c>
      <c r="K663" s="387" t="s">
        <v>54</v>
      </c>
      <c r="L663" s="390" t="s">
        <v>54</v>
      </c>
      <c r="M663" s="383"/>
      <c r="N663" s="391" t="s">
        <v>54</v>
      </c>
      <c r="O663" s="392"/>
      <c r="P663" s="383"/>
      <c r="Q663" s="383"/>
      <c r="R663" s="393"/>
      <c r="S663" s="417">
        <f>IF(Table_1[[#This Row],[Kesto (min) /tapaaminen]]&lt;1,0,(Table_1[[#This Row],[Sisältöjen määrä 
]]*Table_1[[#This Row],[Kesto (min) /tapaaminen]]*Table_1[[#This Row],[Tapaamis-kerrat /osallistuja]]))</f>
        <v>0</v>
      </c>
      <c r="T663" s="394" t="str">
        <f>IF(Table_1[[#This Row],[SISÄLLÖN NIMI]]="","",IF(Table_1[[#This Row],[Toteutuminen]]="Ei osallistujia",0,IF(Table_1[[#This Row],[Toteutuminen]]="Peruttu",0,1)))</f>
        <v/>
      </c>
      <c r="U663" s="395"/>
      <c r="V663" s="385"/>
      <c r="W663" s="413">
        <f>Table_1[[#This Row],[Kävijämäärä a) lapset]]+Table_1[[#This Row],[Kävijämäärä b) aikuiset]]</f>
        <v>0</v>
      </c>
      <c r="X663" s="413">
        <f>IF(Table_1[[#This Row],[Kokonaiskävijämäärä]]&lt;1,0,Table_1[[#This Row],[Kävijämäärä a) lapset]]*Table_1[[#This Row],[Tapaamis-kerrat /osallistuja]])</f>
        <v>0</v>
      </c>
      <c r="Y663" s="413">
        <f>IF(Table_1[[#This Row],[Kokonaiskävijämäärä]]&lt;1,0,Table_1[[#This Row],[Kävijämäärä b) aikuiset]]*Table_1[[#This Row],[Tapaamis-kerrat /osallistuja]])</f>
        <v>0</v>
      </c>
      <c r="Z663" s="413">
        <f>IF(Table_1[[#This Row],[Kokonaiskävijämäärä]]&lt;1,0,Table_1[[#This Row],[Kokonaiskävijämäärä]]*Table_1[[#This Row],[Tapaamis-kerrat /osallistuja]])</f>
        <v>0</v>
      </c>
      <c r="AA663" s="390" t="s">
        <v>54</v>
      </c>
      <c r="AB663" s="396"/>
      <c r="AC663" s="397"/>
      <c r="AD663" s="398" t="s">
        <v>54</v>
      </c>
      <c r="AE663" s="399" t="s">
        <v>54</v>
      </c>
      <c r="AF663" s="400" t="s">
        <v>54</v>
      </c>
      <c r="AG663" s="400" t="s">
        <v>54</v>
      </c>
      <c r="AH663" s="401" t="s">
        <v>53</v>
      </c>
      <c r="AI663" s="402" t="s">
        <v>54</v>
      </c>
      <c r="AJ663" s="402" t="s">
        <v>54</v>
      </c>
      <c r="AK663" s="402" t="s">
        <v>54</v>
      </c>
      <c r="AL663" s="403" t="s">
        <v>54</v>
      </c>
      <c r="AM663" s="404" t="s">
        <v>54</v>
      </c>
    </row>
    <row r="664" spans="1:39" ht="15.75" customHeight="1" x14ac:dyDescent="0.3">
      <c r="A664" s="382"/>
      <c r="B664" s="383"/>
      <c r="C664" s="384" t="s">
        <v>40</v>
      </c>
      <c r="D664" s="385" t="str">
        <f>IF(Table_1[[#This Row],[SISÄLLÖN NIMI]]="","",1)</f>
        <v/>
      </c>
      <c r="E664" s="386"/>
      <c r="F664" s="386"/>
      <c r="G664" s="384" t="s">
        <v>54</v>
      </c>
      <c r="H664" s="387" t="s">
        <v>54</v>
      </c>
      <c r="I664" s="388" t="s">
        <v>54</v>
      </c>
      <c r="J664" s="389" t="s">
        <v>44</v>
      </c>
      <c r="K664" s="387" t="s">
        <v>54</v>
      </c>
      <c r="L664" s="390" t="s">
        <v>54</v>
      </c>
      <c r="M664" s="383"/>
      <c r="N664" s="391" t="s">
        <v>54</v>
      </c>
      <c r="O664" s="392"/>
      <c r="P664" s="383"/>
      <c r="Q664" s="383"/>
      <c r="R664" s="393"/>
      <c r="S664" s="417">
        <f>IF(Table_1[[#This Row],[Kesto (min) /tapaaminen]]&lt;1,0,(Table_1[[#This Row],[Sisältöjen määrä 
]]*Table_1[[#This Row],[Kesto (min) /tapaaminen]]*Table_1[[#This Row],[Tapaamis-kerrat /osallistuja]]))</f>
        <v>0</v>
      </c>
      <c r="T664" s="394" t="str">
        <f>IF(Table_1[[#This Row],[SISÄLLÖN NIMI]]="","",IF(Table_1[[#This Row],[Toteutuminen]]="Ei osallistujia",0,IF(Table_1[[#This Row],[Toteutuminen]]="Peruttu",0,1)))</f>
        <v/>
      </c>
      <c r="U664" s="395"/>
      <c r="V664" s="385"/>
      <c r="W664" s="413">
        <f>Table_1[[#This Row],[Kävijämäärä a) lapset]]+Table_1[[#This Row],[Kävijämäärä b) aikuiset]]</f>
        <v>0</v>
      </c>
      <c r="X664" s="413">
        <f>IF(Table_1[[#This Row],[Kokonaiskävijämäärä]]&lt;1,0,Table_1[[#This Row],[Kävijämäärä a) lapset]]*Table_1[[#This Row],[Tapaamis-kerrat /osallistuja]])</f>
        <v>0</v>
      </c>
      <c r="Y664" s="413">
        <f>IF(Table_1[[#This Row],[Kokonaiskävijämäärä]]&lt;1,0,Table_1[[#This Row],[Kävijämäärä b) aikuiset]]*Table_1[[#This Row],[Tapaamis-kerrat /osallistuja]])</f>
        <v>0</v>
      </c>
      <c r="Z664" s="413">
        <f>IF(Table_1[[#This Row],[Kokonaiskävijämäärä]]&lt;1,0,Table_1[[#This Row],[Kokonaiskävijämäärä]]*Table_1[[#This Row],[Tapaamis-kerrat /osallistuja]])</f>
        <v>0</v>
      </c>
      <c r="AA664" s="390" t="s">
        <v>54</v>
      </c>
      <c r="AB664" s="396"/>
      <c r="AC664" s="397"/>
      <c r="AD664" s="398" t="s">
        <v>54</v>
      </c>
      <c r="AE664" s="399" t="s">
        <v>54</v>
      </c>
      <c r="AF664" s="400" t="s">
        <v>54</v>
      </c>
      <c r="AG664" s="400" t="s">
        <v>54</v>
      </c>
      <c r="AH664" s="401" t="s">
        <v>53</v>
      </c>
      <c r="AI664" s="402" t="s">
        <v>54</v>
      </c>
      <c r="AJ664" s="402" t="s">
        <v>54</v>
      </c>
      <c r="AK664" s="402" t="s">
        <v>54</v>
      </c>
      <c r="AL664" s="403" t="s">
        <v>54</v>
      </c>
      <c r="AM664" s="404" t="s">
        <v>54</v>
      </c>
    </row>
    <row r="665" spans="1:39" ht="15.75" customHeight="1" x14ac:dyDescent="0.3">
      <c r="A665" s="382"/>
      <c r="B665" s="383"/>
      <c r="C665" s="384" t="s">
        <v>40</v>
      </c>
      <c r="D665" s="385" t="str">
        <f>IF(Table_1[[#This Row],[SISÄLLÖN NIMI]]="","",1)</f>
        <v/>
      </c>
      <c r="E665" s="386"/>
      <c r="F665" s="386"/>
      <c r="G665" s="384" t="s">
        <v>54</v>
      </c>
      <c r="H665" s="387" t="s">
        <v>54</v>
      </c>
      <c r="I665" s="388" t="s">
        <v>54</v>
      </c>
      <c r="J665" s="389" t="s">
        <v>44</v>
      </c>
      <c r="K665" s="387" t="s">
        <v>54</v>
      </c>
      <c r="L665" s="390" t="s">
        <v>54</v>
      </c>
      <c r="M665" s="383"/>
      <c r="N665" s="391" t="s">
        <v>54</v>
      </c>
      <c r="O665" s="392"/>
      <c r="P665" s="383"/>
      <c r="Q665" s="383"/>
      <c r="R665" s="393"/>
      <c r="S665" s="417">
        <f>IF(Table_1[[#This Row],[Kesto (min) /tapaaminen]]&lt;1,0,(Table_1[[#This Row],[Sisältöjen määrä 
]]*Table_1[[#This Row],[Kesto (min) /tapaaminen]]*Table_1[[#This Row],[Tapaamis-kerrat /osallistuja]]))</f>
        <v>0</v>
      </c>
      <c r="T665" s="394" t="str">
        <f>IF(Table_1[[#This Row],[SISÄLLÖN NIMI]]="","",IF(Table_1[[#This Row],[Toteutuminen]]="Ei osallistujia",0,IF(Table_1[[#This Row],[Toteutuminen]]="Peruttu",0,1)))</f>
        <v/>
      </c>
      <c r="U665" s="395"/>
      <c r="V665" s="385"/>
      <c r="W665" s="413">
        <f>Table_1[[#This Row],[Kävijämäärä a) lapset]]+Table_1[[#This Row],[Kävijämäärä b) aikuiset]]</f>
        <v>0</v>
      </c>
      <c r="X665" s="413">
        <f>IF(Table_1[[#This Row],[Kokonaiskävijämäärä]]&lt;1,0,Table_1[[#This Row],[Kävijämäärä a) lapset]]*Table_1[[#This Row],[Tapaamis-kerrat /osallistuja]])</f>
        <v>0</v>
      </c>
      <c r="Y665" s="413">
        <f>IF(Table_1[[#This Row],[Kokonaiskävijämäärä]]&lt;1,0,Table_1[[#This Row],[Kävijämäärä b) aikuiset]]*Table_1[[#This Row],[Tapaamis-kerrat /osallistuja]])</f>
        <v>0</v>
      </c>
      <c r="Z665" s="413">
        <f>IF(Table_1[[#This Row],[Kokonaiskävijämäärä]]&lt;1,0,Table_1[[#This Row],[Kokonaiskävijämäärä]]*Table_1[[#This Row],[Tapaamis-kerrat /osallistuja]])</f>
        <v>0</v>
      </c>
      <c r="AA665" s="390" t="s">
        <v>54</v>
      </c>
      <c r="AB665" s="396"/>
      <c r="AC665" s="397"/>
      <c r="AD665" s="398" t="s">
        <v>54</v>
      </c>
      <c r="AE665" s="399" t="s">
        <v>54</v>
      </c>
      <c r="AF665" s="400" t="s">
        <v>54</v>
      </c>
      <c r="AG665" s="400" t="s">
        <v>54</v>
      </c>
      <c r="AH665" s="401" t="s">
        <v>53</v>
      </c>
      <c r="AI665" s="402" t="s">
        <v>54</v>
      </c>
      <c r="AJ665" s="402" t="s">
        <v>54</v>
      </c>
      <c r="AK665" s="402" t="s">
        <v>54</v>
      </c>
      <c r="AL665" s="403" t="s">
        <v>54</v>
      </c>
      <c r="AM665" s="404" t="s">
        <v>54</v>
      </c>
    </row>
    <row r="666" spans="1:39" ht="15.75" customHeight="1" x14ac:dyDescent="0.3">
      <c r="A666" s="382"/>
      <c r="B666" s="383"/>
      <c r="C666" s="384" t="s">
        <v>40</v>
      </c>
      <c r="D666" s="385" t="str">
        <f>IF(Table_1[[#This Row],[SISÄLLÖN NIMI]]="","",1)</f>
        <v/>
      </c>
      <c r="E666" s="386"/>
      <c r="F666" s="386"/>
      <c r="G666" s="384" t="s">
        <v>54</v>
      </c>
      <c r="H666" s="387" t="s">
        <v>54</v>
      </c>
      <c r="I666" s="388" t="s">
        <v>54</v>
      </c>
      <c r="J666" s="389" t="s">
        <v>44</v>
      </c>
      <c r="K666" s="387" t="s">
        <v>54</v>
      </c>
      <c r="L666" s="390" t="s">
        <v>54</v>
      </c>
      <c r="M666" s="383"/>
      <c r="N666" s="391" t="s">
        <v>54</v>
      </c>
      <c r="O666" s="392"/>
      <c r="P666" s="383"/>
      <c r="Q666" s="383"/>
      <c r="R666" s="393"/>
      <c r="S666" s="417">
        <f>IF(Table_1[[#This Row],[Kesto (min) /tapaaminen]]&lt;1,0,(Table_1[[#This Row],[Sisältöjen määrä 
]]*Table_1[[#This Row],[Kesto (min) /tapaaminen]]*Table_1[[#This Row],[Tapaamis-kerrat /osallistuja]]))</f>
        <v>0</v>
      </c>
      <c r="T666" s="394" t="str">
        <f>IF(Table_1[[#This Row],[SISÄLLÖN NIMI]]="","",IF(Table_1[[#This Row],[Toteutuminen]]="Ei osallistujia",0,IF(Table_1[[#This Row],[Toteutuminen]]="Peruttu",0,1)))</f>
        <v/>
      </c>
      <c r="U666" s="395"/>
      <c r="V666" s="385"/>
      <c r="W666" s="413">
        <f>Table_1[[#This Row],[Kävijämäärä a) lapset]]+Table_1[[#This Row],[Kävijämäärä b) aikuiset]]</f>
        <v>0</v>
      </c>
      <c r="X666" s="413">
        <f>IF(Table_1[[#This Row],[Kokonaiskävijämäärä]]&lt;1,0,Table_1[[#This Row],[Kävijämäärä a) lapset]]*Table_1[[#This Row],[Tapaamis-kerrat /osallistuja]])</f>
        <v>0</v>
      </c>
      <c r="Y666" s="413">
        <f>IF(Table_1[[#This Row],[Kokonaiskävijämäärä]]&lt;1,0,Table_1[[#This Row],[Kävijämäärä b) aikuiset]]*Table_1[[#This Row],[Tapaamis-kerrat /osallistuja]])</f>
        <v>0</v>
      </c>
      <c r="Z666" s="413">
        <f>IF(Table_1[[#This Row],[Kokonaiskävijämäärä]]&lt;1,0,Table_1[[#This Row],[Kokonaiskävijämäärä]]*Table_1[[#This Row],[Tapaamis-kerrat /osallistuja]])</f>
        <v>0</v>
      </c>
      <c r="AA666" s="390" t="s">
        <v>54</v>
      </c>
      <c r="AB666" s="396"/>
      <c r="AC666" s="397"/>
      <c r="AD666" s="398" t="s">
        <v>54</v>
      </c>
      <c r="AE666" s="399" t="s">
        <v>54</v>
      </c>
      <c r="AF666" s="400" t="s">
        <v>54</v>
      </c>
      <c r="AG666" s="400" t="s">
        <v>54</v>
      </c>
      <c r="AH666" s="401" t="s">
        <v>53</v>
      </c>
      <c r="AI666" s="402" t="s">
        <v>54</v>
      </c>
      <c r="AJ666" s="402" t="s">
        <v>54</v>
      </c>
      <c r="AK666" s="402" t="s">
        <v>54</v>
      </c>
      <c r="AL666" s="403" t="s">
        <v>54</v>
      </c>
      <c r="AM666" s="404" t="s">
        <v>54</v>
      </c>
    </row>
    <row r="667" spans="1:39" ht="15.75" customHeight="1" x14ac:dyDescent="0.3">
      <c r="A667" s="382"/>
      <c r="B667" s="383"/>
      <c r="C667" s="384" t="s">
        <v>40</v>
      </c>
      <c r="D667" s="385" t="str">
        <f>IF(Table_1[[#This Row],[SISÄLLÖN NIMI]]="","",1)</f>
        <v/>
      </c>
      <c r="E667" s="386"/>
      <c r="F667" s="386"/>
      <c r="G667" s="384" t="s">
        <v>54</v>
      </c>
      <c r="H667" s="387" t="s">
        <v>54</v>
      </c>
      <c r="I667" s="388" t="s">
        <v>54</v>
      </c>
      <c r="J667" s="389" t="s">
        <v>44</v>
      </c>
      <c r="K667" s="387" t="s">
        <v>54</v>
      </c>
      <c r="L667" s="390" t="s">
        <v>54</v>
      </c>
      <c r="M667" s="383"/>
      <c r="N667" s="391" t="s">
        <v>54</v>
      </c>
      <c r="O667" s="392"/>
      <c r="P667" s="383"/>
      <c r="Q667" s="383"/>
      <c r="R667" s="393"/>
      <c r="S667" s="417">
        <f>IF(Table_1[[#This Row],[Kesto (min) /tapaaminen]]&lt;1,0,(Table_1[[#This Row],[Sisältöjen määrä 
]]*Table_1[[#This Row],[Kesto (min) /tapaaminen]]*Table_1[[#This Row],[Tapaamis-kerrat /osallistuja]]))</f>
        <v>0</v>
      </c>
      <c r="T667" s="394" t="str">
        <f>IF(Table_1[[#This Row],[SISÄLLÖN NIMI]]="","",IF(Table_1[[#This Row],[Toteutuminen]]="Ei osallistujia",0,IF(Table_1[[#This Row],[Toteutuminen]]="Peruttu",0,1)))</f>
        <v/>
      </c>
      <c r="U667" s="395"/>
      <c r="V667" s="385"/>
      <c r="W667" s="413">
        <f>Table_1[[#This Row],[Kävijämäärä a) lapset]]+Table_1[[#This Row],[Kävijämäärä b) aikuiset]]</f>
        <v>0</v>
      </c>
      <c r="X667" s="413">
        <f>IF(Table_1[[#This Row],[Kokonaiskävijämäärä]]&lt;1,0,Table_1[[#This Row],[Kävijämäärä a) lapset]]*Table_1[[#This Row],[Tapaamis-kerrat /osallistuja]])</f>
        <v>0</v>
      </c>
      <c r="Y667" s="413">
        <f>IF(Table_1[[#This Row],[Kokonaiskävijämäärä]]&lt;1,0,Table_1[[#This Row],[Kävijämäärä b) aikuiset]]*Table_1[[#This Row],[Tapaamis-kerrat /osallistuja]])</f>
        <v>0</v>
      </c>
      <c r="Z667" s="413">
        <f>IF(Table_1[[#This Row],[Kokonaiskävijämäärä]]&lt;1,0,Table_1[[#This Row],[Kokonaiskävijämäärä]]*Table_1[[#This Row],[Tapaamis-kerrat /osallistuja]])</f>
        <v>0</v>
      </c>
      <c r="AA667" s="390" t="s">
        <v>54</v>
      </c>
      <c r="AB667" s="396"/>
      <c r="AC667" s="397"/>
      <c r="AD667" s="398" t="s">
        <v>54</v>
      </c>
      <c r="AE667" s="399" t="s">
        <v>54</v>
      </c>
      <c r="AF667" s="400" t="s">
        <v>54</v>
      </c>
      <c r="AG667" s="400" t="s">
        <v>54</v>
      </c>
      <c r="AH667" s="401" t="s">
        <v>53</v>
      </c>
      <c r="AI667" s="402" t="s">
        <v>54</v>
      </c>
      <c r="AJ667" s="402" t="s">
        <v>54</v>
      </c>
      <c r="AK667" s="402" t="s">
        <v>54</v>
      </c>
      <c r="AL667" s="403" t="s">
        <v>54</v>
      </c>
      <c r="AM667" s="404" t="s">
        <v>54</v>
      </c>
    </row>
    <row r="668" spans="1:39" ht="15.75" customHeight="1" x14ac:dyDescent="0.3">
      <c r="A668" s="382"/>
      <c r="B668" s="383"/>
      <c r="C668" s="384" t="s">
        <v>40</v>
      </c>
      <c r="D668" s="385" t="str">
        <f>IF(Table_1[[#This Row],[SISÄLLÖN NIMI]]="","",1)</f>
        <v/>
      </c>
      <c r="E668" s="386"/>
      <c r="F668" s="386"/>
      <c r="G668" s="384" t="s">
        <v>54</v>
      </c>
      <c r="H668" s="387" t="s">
        <v>54</v>
      </c>
      <c r="I668" s="388" t="s">
        <v>54</v>
      </c>
      <c r="J668" s="389" t="s">
        <v>44</v>
      </c>
      <c r="K668" s="387" t="s">
        <v>54</v>
      </c>
      <c r="L668" s="390" t="s">
        <v>54</v>
      </c>
      <c r="M668" s="383"/>
      <c r="N668" s="391" t="s">
        <v>54</v>
      </c>
      <c r="O668" s="392"/>
      <c r="P668" s="383"/>
      <c r="Q668" s="383"/>
      <c r="R668" s="393"/>
      <c r="S668" s="417">
        <f>IF(Table_1[[#This Row],[Kesto (min) /tapaaminen]]&lt;1,0,(Table_1[[#This Row],[Sisältöjen määrä 
]]*Table_1[[#This Row],[Kesto (min) /tapaaminen]]*Table_1[[#This Row],[Tapaamis-kerrat /osallistuja]]))</f>
        <v>0</v>
      </c>
      <c r="T668" s="394" t="str">
        <f>IF(Table_1[[#This Row],[SISÄLLÖN NIMI]]="","",IF(Table_1[[#This Row],[Toteutuminen]]="Ei osallistujia",0,IF(Table_1[[#This Row],[Toteutuminen]]="Peruttu",0,1)))</f>
        <v/>
      </c>
      <c r="U668" s="395"/>
      <c r="V668" s="385"/>
      <c r="W668" s="413">
        <f>Table_1[[#This Row],[Kävijämäärä a) lapset]]+Table_1[[#This Row],[Kävijämäärä b) aikuiset]]</f>
        <v>0</v>
      </c>
      <c r="X668" s="413">
        <f>IF(Table_1[[#This Row],[Kokonaiskävijämäärä]]&lt;1,0,Table_1[[#This Row],[Kävijämäärä a) lapset]]*Table_1[[#This Row],[Tapaamis-kerrat /osallistuja]])</f>
        <v>0</v>
      </c>
      <c r="Y668" s="413">
        <f>IF(Table_1[[#This Row],[Kokonaiskävijämäärä]]&lt;1,0,Table_1[[#This Row],[Kävijämäärä b) aikuiset]]*Table_1[[#This Row],[Tapaamis-kerrat /osallistuja]])</f>
        <v>0</v>
      </c>
      <c r="Z668" s="413">
        <f>IF(Table_1[[#This Row],[Kokonaiskävijämäärä]]&lt;1,0,Table_1[[#This Row],[Kokonaiskävijämäärä]]*Table_1[[#This Row],[Tapaamis-kerrat /osallistuja]])</f>
        <v>0</v>
      </c>
      <c r="AA668" s="390" t="s">
        <v>54</v>
      </c>
      <c r="AB668" s="396"/>
      <c r="AC668" s="397"/>
      <c r="AD668" s="398" t="s">
        <v>54</v>
      </c>
      <c r="AE668" s="399" t="s">
        <v>54</v>
      </c>
      <c r="AF668" s="400" t="s">
        <v>54</v>
      </c>
      <c r="AG668" s="400" t="s">
        <v>54</v>
      </c>
      <c r="AH668" s="401" t="s">
        <v>53</v>
      </c>
      <c r="AI668" s="402" t="s">
        <v>54</v>
      </c>
      <c r="AJ668" s="402" t="s">
        <v>54</v>
      </c>
      <c r="AK668" s="402" t="s">
        <v>54</v>
      </c>
      <c r="AL668" s="403" t="s">
        <v>54</v>
      </c>
      <c r="AM668" s="404" t="s">
        <v>54</v>
      </c>
    </row>
    <row r="669" spans="1:39" ht="15.75" customHeight="1" x14ac:dyDescent="0.3">
      <c r="A669" s="382"/>
      <c r="B669" s="383"/>
      <c r="C669" s="384" t="s">
        <v>40</v>
      </c>
      <c r="D669" s="385" t="str">
        <f>IF(Table_1[[#This Row],[SISÄLLÖN NIMI]]="","",1)</f>
        <v/>
      </c>
      <c r="E669" s="386"/>
      <c r="F669" s="386"/>
      <c r="G669" s="384" t="s">
        <v>54</v>
      </c>
      <c r="H669" s="387" t="s">
        <v>54</v>
      </c>
      <c r="I669" s="388" t="s">
        <v>54</v>
      </c>
      <c r="J669" s="389" t="s">
        <v>44</v>
      </c>
      <c r="K669" s="387" t="s">
        <v>54</v>
      </c>
      <c r="L669" s="390" t="s">
        <v>54</v>
      </c>
      <c r="M669" s="383"/>
      <c r="N669" s="391" t="s">
        <v>54</v>
      </c>
      <c r="O669" s="392"/>
      <c r="P669" s="383"/>
      <c r="Q669" s="383"/>
      <c r="R669" s="393"/>
      <c r="S669" s="417">
        <f>IF(Table_1[[#This Row],[Kesto (min) /tapaaminen]]&lt;1,0,(Table_1[[#This Row],[Sisältöjen määrä 
]]*Table_1[[#This Row],[Kesto (min) /tapaaminen]]*Table_1[[#This Row],[Tapaamis-kerrat /osallistuja]]))</f>
        <v>0</v>
      </c>
      <c r="T669" s="394" t="str">
        <f>IF(Table_1[[#This Row],[SISÄLLÖN NIMI]]="","",IF(Table_1[[#This Row],[Toteutuminen]]="Ei osallistujia",0,IF(Table_1[[#This Row],[Toteutuminen]]="Peruttu",0,1)))</f>
        <v/>
      </c>
      <c r="U669" s="395"/>
      <c r="V669" s="385"/>
      <c r="W669" s="413">
        <f>Table_1[[#This Row],[Kävijämäärä a) lapset]]+Table_1[[#This Row],[Kävijämäärä b) aikuiset]]</f>
        <v>0</v>
      </c>
      <c r="X669" s="413">
        <f>IF(Table_1[[#This Row],[Kokonaiskävijämäärä]]&lt;1,0,Table_1[[#This Row],[Kävijämäärä a) lapset]]*Table_1[[#This Row],[Tapaamis-kerrat /osallistuja]])</f>
        <v>0</v>
      </c>
      <c r="Y669" s="413">
        <f>IF(Table_1[[#This Row],[Kokonaiskävijämäärä]]&lt;1,0,Table_1[[#This Row],[Kävijämäärä b) aikuiset]]*Table_1[[#This Row],[Tapaamis-kerrat /osallistuja]])</f>
        <v>0</v>
      </c>
      <c r="Z669" s="413">
        <f>IF(Table_1[[#This Row],[Kokonaiskävijämäärä]]&lt;1,0,Table_1[[#This Row],[Kokonaiskävijämäärä]]*Table_1[[#This Row],[Tapaamis-kerrat /osallistuja]])</f>
        <v>0</v>
      </c>
      <c r="AA669" s="390" t="s">
        <v>54</v>
      </c>
      <c r="AB669" s="396"/>
      <c r="AC669" s="397"/>
      <c r="AD669" s="398" t="s">
        <v>54</v>
      </c>
      <c r="AE669" s="399" t="s">
        <v>54</v>
      </c>
      <c r="AF669" s="400" t="s">
        <v>54</v>
      </c>
      <c r="AG669" s="400" t="s">
        <v>54</v>
      </c>
      <c r="AH669" s="401" t="s">
        <v>53</v>
      </c>
      <c r="AI669" s="402" t="s">
        <v>54</v>
      </c>
      <c r="AJ669" s="402" t="s">
        <v>54</v>
      </c>
      <c r="AK669" s="402" t="s">
        <v>54</v>
      </c>
      <c r="AL669" s="403" t="s">
        <v>54</v>
      </c>
      <c r="AM669" s="404" t="s">
        <v>54</v>
      </c>
    </row>
    <row r="670" spans="1:39" ht="15.75" customHeight="1" x14ac:dyDescent="0.3">
      <c r="A670" s="382"/>
      <c r="B670" s="383"/>
      <c r="C670" s="384" t="s">
        <v>40</v>
      </c>
      <c r="D670" s="385" t="str">
        <f>IF(Table_1[[#This Row],[SISÄLLÖN NIMI]]="","",1)</f>
        <v/>
      </c>
      <c r="E670" s="386"/>
      <c r="F670" s="386"/>
      <c r="G670" s="384" t="s">
        <v>54</v>
      </c>
      <c r="H670" s="387" t="s">
        <v>54</v>
      </c>
      <c r="I670" s="388" t="s">
        <v>54</v>
      </c>
      <c r="J670" s="389" t="s">
        <v>44</v>
      </c>
      <c r="K670" s="387" t="s">
        <v>54</v>
      </c>
      <c r="L670" s="390" t="s">
        <v>54</v>
      </c>
      <c r="M670" s="383"/>
      <c r="N670" s="391" t="s">
        <v>54</v>
      </c>
      <c r="O670" s="392"/>
      <c r="P670" s="383"/>
      <c r="Q670" s="383"/>
      <c r="R670" s="393"/>
      <c r="S670" s="417">
        <f>IF(Table_1[[#This Row],[Kesto (min) /tapaaminen]]&lt;1,0,(Table_1[[#This Row],[Sisältöjen määrä 
]]*Table_1[[#This Row],[Kesto (min) /tapaaminen]]*Table_1[[#This Row],[Tapaamis-kerrat /osallistuja]]))</f>
        <v>0</v>
      </c>
      <c r="T670" s="394" t="str">
        <f>IF(Table_1[[#This Row],[SISÄLLÖN NIMI]]="","",IF(Table_1[[#This Row],[Toteutuminen]]="Ei osallistujia",0,IF(Table_1[[#This Row],[Toteutuminen]]="Peruttu",0,1)))</f>
        <v/>
      </c>
      <c r="U670" s="395"/>
      <c r="V670" s="385"/>
      <c r="W670" s="413">
        <f>Table_1[[#This Row],[Kävijämäärä a) lapset]]+Table_1[[#This Row],[Kävijämäärä b) aikuiset]]</f>
        <v>0</v>
      </c>
      <c r="X670" s="413">
        <f>IF(Table_1[[#This Row],[Kokonaiskävijämäärä]]&lt;1,0,Table_1[[#This Row],[Kävijämäärä a) lapset]]*Table_1[[#This Row],[Tapaamis-kerrat /osallistuja]])</f>
        <v>0</v>
      </c>
      <c r="Y670" s="413">
        <f>IF(Table_1[[#This Row],[Kokonaiskävijämäärä]]&lt;1,0,Table_1[[#This Row],[Kävijämäärä b) aikuiset]]*Table_1[[#This Row],[Tapaamis-kerrat /osallistuja]])</f>
        <v>0</v>
      </c>
      <c r="Z670" s="413">
        <f>IF(Table_1[[#This Row],[Kokonaiskävijämäärä]]&lt;1,0,Table_1[[#This Row],[Kokonaiskävijämäärä]]*Table_1[[#This Row],[Tapaamis-kerrat /osallistuja]])</f>
        <v>0</v>
      </c>
      <c r="AA670" s="390" t="s">
        <v>54</v>
      </c>
      <c r="AB670" s="396"/>
      <c r="AC670" s="397"/>
      <c r="AD670" s="398" t="s">
        <v>54</v>
      </c>
      <c r="AE670" s="399" t="s">
        <v>54</v>
      </c>
      <c r="AF670" s="400" t="s">
        <v>54</v>
      </c>
      <c r="AG670" s="400" t="s">
        <v>54</v>
      </c>
      <c r="AH670" s="401" t="s">
        <v>53</v>
      </c>
      <c r="AI670" s="402" t="s">
        <v>54</v>
      </c>
      <c r="AJ670" s="402" t="s">
        <v>54</v>
      </c>
      <c r="AK670" s="402" t="s">
        <v>54</v>
      </c>
      <c r="AL670" s="403" t="s">
        <v>54</v>
      </c>
      <c r="AM670" s="404" t="s">
        <v>54</v>
      </c>
    </row>
    <row r="671" spans="1:39" ht="15.75" customHeight="1" x14ac:dyDescent="0.3">
      <c r="A671" s="382"/>
      <c r="B671" s="383"/>
      <c r="C671" s="384" t="s">
        <v>40</v>
      </c>
      <c r="D671" s="385" t="str">
        <f>IF(Table_1[[#This Row],[SISÄLLÖN NIMI]]="","",1)</f>
        <v/>
      </c>
      <c r="E671" s="386"/>
      <c r="F671" s="386"/>
      <c r="G671" s="384" t="s">
        <v>54</v>
      </c>
      <c r="H671" s="387" t="s">
        <v>54</v>
      </c>
      <c r="I671" s="388" t="s">
        <v>54</v>
      </c>
      <c r="J671" s="389" t="s">
        <v>44</v>
      </c>
      <c r="K671" s="387" t="s">
        <v>54</v>
      </c>
      <c r="L671" s="390" t="s">
        <v>54</v>
      </c>
      <c r="M671" s="383"/>
      <c r="N671" s="391" t="s">
        <v>54</v>
      </c>
      <c r="O671" s="392"/>
      <c r="P671" s="383"/>
      <c r="Q671" s="383"/>
      <c r="R671" s="393"/>
      <c r="S671" s="417">
        <f>IF(Table_1[[#This Row],[Kesto (min) /tapaaminen]]&lt;1,0,(Table_1[[#This Row],[Sisältöjen määrä 
]]*Table_1[[#This Row],[Kesto (min) /tapaaminen]]*Table_1[[#This Row],[Tapaamis-kerrat /osallistuja]]))</f>
        <v>0</v>
      </c>
      <c r="T671" s="394" t="str">
        <f>IF(Table_1[[#This Row],[SISÄLLÖN NIMI]]="","",IF(Table_1[[#This Row],[Toteutuminen]]="Ei osallistujia",0,IF(Table_1[[#This Row],[Toteutuminen]]="Peruttu",0,1)))</f>
        <v/>
      </c>
      <c r="U671" s="395"/>
      <c r="V671" s="385"/>
      <c r="W671" s="413">
        <f>Table_1[[#This Row],[Kävijämäärä a) lapset]]+Table_1[[#This Row],[Kävijämäärä b) aikuiset]]</f>
        <v>0</v>
      </c>
      <c r="X671" s="413">
        <f>IF(Table_1[[#This Row],[Kokonaiskävijämäärä]]&lt;1,0,Table_1[[#This Row],[Kävijämäärä a) lapset]]*Table_1[[#This Row],[Tapaamis-kerrat /osallistuja]])</f>
        <v>0</v>
      </c>
      <c r="Y671" s="413">
        <f>IF(Table_1[[#This Row],[Kokonaiskävijämäärä]]&lt;1,0,Table_1[[#This Row],[Kävijämäärä b) aikuiset]]*Table_1[[#This Row],[Tapaamis-kerrat /osallistuja]])</f>
        <v>0</v>
      </c>
      <c r="Z671" s="413">
        <f>IF(Table_1[[#This Row],[Kokonaiskävijämäärä]]&lt;1,0,Table_1[[#This Row],[Kokonaiskävijämäärä]]*Table_1[[#This Row],[Tapaamis-kerrat /osallistuja]])</f>
        <v>0</v>
      </c>
      <c r="AA671" s="390" t="s">
        <v>54</v>
      </c>
      <c r="AB671" s="396"/>
      <c r="AC671" s="397"/>
      <c r="AD671" s="398" t="s">
        <v>54</v>
      </c>
      <c r="AE671" s="399" t="s">
        <v>54</v>
      </c>
      <c r="AF671" s="400" t="s">
        <v>54</v>
      </c>
      <c r="AG671" s="400" t="s">
        <v>54</v>
      </c>
      <c r="AH671" s="401" t="s">
        <v>53</v>
      </c>
      <c r="AI671" s="402" t="s">
        <v>54</v>
      </c>
      <c r="AJ671" s="402" t="s">
        <v>54</v>
      </c>
      <c r="AK671" s="402" t="s">
        <v>54</v>
      </c>
      <c r="AL671" s="403" t="s">
        <v>54</v>
      </c>
      <c r="AM671" s="404" t="s">
        <v>54</v>
      </c>
    </row>
    <row r="672" spans="1:39" ht="15.75" customHeight="1" x14ac:dyDescent="0.3">
      <c r="A672" s="382"/>
      <c r="B672" s="383"/>
      <c r="C672" s="384" t="s">
        <v>40</v>
      </c>
      <c r="D672" s="385" t="str">
        <f>IF(Table_1[[#This Row],[SISÄLLÖN NIMI]]="","",1)</f>
        <v/>
      </c>
      <c r="E672" s="386"/>
      <c r="F672" s="386"/>
      <c r="G672" s="384" t="s">
        <v>54</v>
      </c>
      <c r="H672" s="387" t="s">
        <v>54</v>
      </c>
      <c r="I672" s="388" t="s">
        <v>54</v>
      </c>
      <c r="J672" s="389" t="s">
        <v>44</v>
      </c>
      <c r="K672" s="387" t="s">
        <v>54</v>
      </c>
      <c r="L672" s="390" t="s">
        <v>54</v>
      </c>
      <c r="M672" s="383"/>
      <c r="N672" s="391" t="s">
        <v>54</v>
      </c>
      <c r="O672" s="392"/>
      <c r="P672" s="383"/>
      <c r="Q672" s="383"/>
      <c r="R672" s="393"/>
      <c r="S672" s="417">
        <f>IF(Table_1[[#This Row],[Kesto (min) /tapaaminen]]&lt;1,0,(Table_1[[#This Row],[Sisältöjen määrä 
]]*Table_1[[#This Row],[Kesto (min) /tapaaminen]]*Table_1[[#This Row],[Tapaamis-kerrat /osallistuja]]))</f>
        <v>0</v>
      </c>
      <c r="T672" s="394" t="str">
        <f>IF(Table_1[[#This Row],[SISÄLLÖN NIMI]]="","",IF(Table_1[[#This Row],[Toteutuminen]]="Ei osallistujia",0,IF(Table_1[[#This Row],[Toteutuminen]]="Peruttu",0,1)))</f>
        <v/>
      </c>
      <c r="U672" s="395"/>
      <c r="V672" s="385"/>
      <c r="W672" s="413">
        <f>Table_1[[#This Row],[Kävijämäärä a) lapset]]+Table_1[[#This Row],[Kävijämäärä b) aikuiset]]</f>
        <v>0</v>
      </c>
      <c r="X672" s="413">
        <f>IF(Table_1[[#This Row],[Kokonaiskävijämäärä]]&lt;1,0,Table_1[[#This Row],[Kävijämäärä a) lapset]]*Table_1[[#This Row],[Tapaamis-kerrat /osallistuja]])</f>
        <v>0</v>
      </c>
      <c r="Y672" s="413">
        <f>IF(Table_1[[#This Row],[Kokonaiskävijämäärä]]&lt;1,0,Table_1[[#This Row],[Kävijämäärä b) aikuiset]]*Table_1[[#This Row],[Tapaamis-kerrat /osallistuja]])</f>
        <v>0</v>
      </c>
      <c r="Z672" s="413">
        <f>IF(Table_1[[#This Row],[Kokonaiskävijämäärä]]&lt;1,0,Table_1[[#This Row],[Kokonaiskävijämäärä]]*Table_1[[#This Row],[Tapaamis-kerrat /osallistuja]])</f>
        <v>0</v>
      </c>
      <c r="AA672" s="390" t="s">
        <v>54</v>
      </c>
      <c r="AB672" s="396"/>
      <c r="AC672" s="397"/>
      <c r="AD672" s="398" t="s">
        <v>54</v>
      </c>
      <c r="AE672" s="399" t="s">
        <v>54</v>
      </c>
      <c r="AF672" s="400" t="s">
        <v>54</v>
      </c>
      <c r="AG672" s="400" t="s">
        <v>54</v>
      </c>
      <c r="AH672" s="401" t="s">
        <v>53</v>
      </c>
      <c r="AI672" s="402" t="s">
        <v>54</v>
      </c>
      <c r="AJ672" s="402" t="s">
        <v>54</v>
      </c>
      <c r="AK672" s="402" t="s">
        <v>54</v>
      </c>
      <c r="AL672" s="403" t="s">
        <v>54</v>
      </c>
      <c r="AM672" s="404" t="s">
        <v>54</v>
      </c>
    </row>
    <row r="673" spans="1:39" ht="15.75" customHeight="1" x14ac:dyDescent="0.3">
      <c r="A673" s="382"/>
      <c r="B673" s="383"/>
      <c r="C673" s="384" t="s">
        <v>40</v>
      </c>
      <c r="D673" s="385" t="str">
        <f>IF(Table_1[[#This Row],[SISÄLLÖN NIMI]]="","",1)</f>
        <v/>
      </c>
      <c r="E673" s="386"/>
      <c r="F673" s="386"/>
      <c r="G673" s="384" t="s">
        <v>54</v>
      </c>
      <c r="H673" s="387" t="s">
        <v>54</v>
      </c>
      <c r="I673" s="388" t="s">
        <v>54</v>
      </c>
      <c r="J673" s="389" t="s">
        <v>44</v>
      </c>
      <c r="K673" s="387" t="s">
        <v>54</v>
      </c>
      <c r="L673" s="390" t="s">
        <v>54</v>
      </c>
      <c r="M673" s="383"/>
      <c r="N673" s="391" t="s">
        <v>54</v>
      </c>
      <c r="O673" s="392"/>
      <c r="P673" s="383"/>
      <c r="Q673" s="383"/>
      <c r="R673" s="393"/>
      <c r="S673" s="417">
        <f>IF(Table_1[[#This Row],[Kesto (min) /tapaaminen]]&lt;1,0,(Table_1[[#This Row],[Sisältöjen määrä 
]]*Table_1[[#This Row],[Kesto (min) /tapaaminen]]*Table_1[[#This Row],[Tapaamis-kerrat /osallistuja]]))</f>
        <v>0</v>
      </c>
      <c r="T673" s="394" t="str">
        <f>IF(Table_1[[#This Row],[SISÄLLÖN NIMI]]="","",IF(Table_1[[#This Row],[Toteutuminen]]="Ei osallistujia",0,IF(Table_1[[#This Row],[Toteutuminen]]="Peruttu",0,1)))</f>
        <v/>
      </c>
      <c r="U673" s="395"/>
      <c r="V673" s="385"/>
      <c r="W673" s="413">
        <f>Table_1[[#This Row],[Kävijämäärä a) lapset]]+Table_1[[#This Row],[Kävijämäärä b) aikuiset]]</f>
        <v>0</v>
      </c>
      <c r="X673" s="413">
        <f>IF(Table_1[[#This Row],[Kokonaiskävijämäärä]]&lt;1,0,Table_1[[#This Row],[Kävijämäärä a) lapset]]*Table_1[[#This Row],[Tapaamis-kerrat /osallistuja]])</f>
        <v>0</v>
      </c>
      <c r="Y673" s="413">
        <f>IF(Table_1[[#This Row],[Kokonaiskävijämäärä]]&lt;1,0,Table_1[[#This Row],[Kävijämäärä b) aikuiset]]*Table_1[[#This Row],[Tapaamis-kerrat /osallistuja]])</f>
        <v>0</v>
      </c>
      <c r="Z673" s="413">
        <f>IF(Table_1[[#This Row],[Kokonaiskävijämäärä]]&lt;1,0,Table_1[[#This Row],[Kokonaiskävijämäärä]]*Table_1[[#This Row],[Tapaamis-kerrat /osallistuja]])</f>
        <v>0</v>
      </c>
      <c r="AA673" s="390" t="s">
        <v>54</v>
      </c>
      <c r="AB673" s="396"/>
      <c r="AC673" s="397"/>
      <c r="AD673" s="398" t="s">
        <v>54</v>
      </c>
      <c r="AE673" s="399" t="s">
        <v>54</v>
      </c>
      <c r="AF673" s="400" t="s">
        <v>54</v>
      </c>
      <c r="AG673" s="400" t="s">
        <v>54</v>
      </c>
      <c r="AH673" s="401" t="s">
        <v>53</v>
      </c>
      <c r="AI673" s="402" t="s">
        <v>54</v>
      </c>
      <c r="AJ673" s="402" t="s">
        <v>54</v>
      </c>
      <c r="AK673" s="402" t="s">
        <v>54</v>
      </c>
      <c r="AL673" s="403" t="s">
        <v>54</v>
      </c>
      <c r="AM673" s="404" t="s">
        <v>54</v>
      </c>
    </row>
    <row r="674" spans="1:39" ht="15.75" customHeight="1" x14ac:dyDescent="0.3">
      <c r="A674" s="382"/>
      <c r="B674" s="383"/>
      <c r="C674" s="384" t="s">
        <v>40</v>
      </c>
      <c r="D674" s="385" t="str">
        <f>IF(Table_1[[#This Row],[SISÄLLÖN NIMI]]="","",1)</f>
        <v/>
      </c>
      <c r="E674" s="386"/>
      <c r="F674" s="386"/>
      <c r="G674" s="384" t="s">
        <v>54</v>
      </c>
      <c r="H674" s="387" t="s">
        <v>54</v>
      </c>
      <c r="I674" s="388" t="s">
        <v>54</v>
      </c>
      <c r="J674" s="389" t="s">
        <v>44</v>
      </c>
      <c r="K674" s="387" t="s">
        <v>54</v>
      </c>
      <c r="L674" s="390" t="s">
        <v>54</v>
      </c>
      <c r="M674" s="383"/>
      <c r="N674" s="391" t="s">
        <v>54</v>
      </c>
      <c r="O674" s="392"/>
      <c r="P674" s="383"/>
      <c r="Q674" s="383"/>
      <c r="R674" s="393"/>
      <c r="S674" s="417">
        <f>IF(Table_1[[#This Row],[Kesto (min) /tapaaminen]]&lt;1,0,(Table_1[[#This Row],[Sisältöjen määrä 
]]*Table_1[[#This Row],[Kesto (min) /tapaaminen]]*Table_1[[#This Row],[Tapaamis-kerrat /osallistuja]]))</f>
        <v>0</v>
      </c>
      <c r="T674" s="394" t="str">
        <f>IF(Table_1[[#This Row],[SISÄLLÖN NIMI]]="","",IF(Table_1[[#This Row],[Toteutuminen]]="Ei osallistujia",0,IF(Table_1[[#This Row],[Toteutuminen]]="Peruttu",0,1)))</f>
        <v/>
      </c>
      <c r="U674" s="395"/>
      <c r="V674" s="385"/>
      <c r="W674" s="413">
        <f>Table_1[[#This Row],[Kävijämäärä a) lapset]]+Table_1[[#This Row],[Kävijämäärä b) aikuiset]]</f>
        <v>0</v>
      </c>
      <c r="X674" s="413">
        <f>IF(Table_1[[#This Row],[Kokonaiskävijämäärä]]&lt;1,0,Table_1[[#This Row],[Kävijämäärä a) lapset]]*Table_1[[#This Row],[Tapaamis-kerrat /osallistuja]])</f>
        <v>0</v>
      </c>
      <c r="Y674" s="413">
        <f>IF(Table_1[[#This Row],[Kokonaiskävijämäärä]]&lt;1,0,Table_1[[#This Row],[Kävijämäärä b) aikuiset]]*Table_1[[#This Row],[Tapaamis-kerrat /osallistuja]])</f>
        <v>0</v>
      </c>
      <c r="Z674" s="413">
        <f>IF(Table_1[[#This Row],[Kokonaiskävijämäärä]]&lt;1,0,Table_1[[#This Row],[Kokonaiskävijämäärä]]*Table_1[[#This Row],[Tapaamis-kerrat /osallistuja]])</f>
        <v>0</v>
      </c>
      <c r="AA674" s="390" t="s">
        <v>54</v>
      </c>
      <c r="AB674" s="396"/>
      <c r="AC674" s="397"/>
      <c r="AD674" s="398" t="s">
        <v>54</v>
      </c>
      <c r="AE674" s="399" t="s">
        <v>54</v>
      </c>
      <c r="AF674" s="400" t="s">
        <v>54</v>
      </c>
      <c r="AG674" s="400" t="s">
        <v>54</v>
      </c>
      <c r="AH674" s="401" t="s">
        <v>53</v>
      </c>
      <c r="AI674" s="402" t="s">
        <v>54</v>
      </c>
      <c r="AJ674" s="402" t="s">
        <v>54</v>
      </c>
      <c r="AK674" s="402" t="s">
        <v>54</v>
      </c>
      <c r="AL674" s="403" t="s">
        <v>54</v>
      </c>
      <c r="AM674" s="404" t="s">
        <v>54</v>
      </c>
    </row>
    <row r="675" spans="1:39" ht="15.75" customHeight="1" x14ac:dyDescent="0.3">
      <c r="A675" s="382"/>
      <c r="B675" s="383"/>
      <c r="C675" s="384" t="s">
        <v>40</v>
      </c>
      <c r="D675" s="385" t="str">
        <f>IF(Table_1[[#This Row],[SISÄLLÖN NIMI]]="","",1)</f>
        <v/>
      </c>
      <c r="E675" s="386"/>
      <c r="F675" s="386"/>
      <c r="G675" s="384" t="s">
        <v>54</v>
      </c>
      <c r="H675" s="387" t="s">
        <v>54</v>
      </c>
      <c r="I675" s="388" t="s">
        <v>54</v>
      </c>
      <c r="J675" s="389" t="s">
        <v>44</v>
      </c>
      <c r="K675" s="387" t="s">
        <v>54</v>
      </c>
      <c r="L675" s="390" t="s">
        <v>54</v>
      </c>
      <c r="M675" s="383"/>
      <c r="N675" s="391" t="s">
        <v>54</v>
      </c>
      <c r="O675" s="392"/>
      <c r="P675" s="383"/>
      <c r="Q675" s="383"/>
      <c r="R675" s="393"/>
      <c r="S675" s="417">
        <f>IF(Table_1[[#This Row],[Kesto (min) /tapaaminen]]&lt;1,0,(Table_1[[#This Row],[Sisältöjen määrä 
]]*Table_1[[#This Row],[Kesto (min) /tapaaminen]]*Table_1[[#This Row],[Tapaamis-kerrat /osallistuja]]))</f>
        <v>0</v>
      </c>
      <c r="T675" s="394" t="str">
        <f>IF(Table_1[[#This Row],[SISÄLLÖN NIMI]]="","",IF(Table_1[[#This Row],[Toteutuminen]]="Ei osallistujia",0,IF(Table_1[[#This Row],[Toteutuminen]]="Peruttu",0,1)))</f>
        <v/>
      </c>
      <c r="U675" s="395"/>
      <c r="V675" s="385"/>
      <c r="W675" s="413">
        <f>Table_1[[#This Row],[Kävijämäärä a) lapset]]+Table_1[[#This Row],[Kävijämäärä b) aikuiset]]</f>
        <v>0</v>
      </c>
      <c r="X675" s="413">
        <f>IF(Table_1[[#This Row],[Kokonaiskävijämäärä]]&lt;1,0,Table_1[[#This Row],[Kävijämäärä a) lapset]]*Table_1[[#This Row],[Tapaamis-kerrat /osallistuja]])</f>
        <v>0</v>
      </c>
      <c r="Y675" s="413">
        <f>IF(Table_1[[#This Row],[Kokonaiskävijämäärä]]&lt;1,0,Table_1[[#This Row],[Kävijämäärä b) aikuiset]]*Table_1[[#This Row],[Tapaamis-kerrat /osallistuja]])</f>
        <v>0</v>
      </c>
      <c r="Z675" s="413">
        <f>IF(Table_1[[#This Row],[Kokonaiskävijämäärä]]&lt;1,0,Table_1[[#This Row],[Kokonaiskävijämäärä]]*Table_1[[#This Row],[Tapaamis-kerrat /osallistuja]])</f>
        <v>0</v>
      </c>
      <c r="AA675" s="390" t="s">
        <v>54</v>
      </c>
      <c r="AB675" s="396"/>
      <c r="AC675" s="397"/>
      <c r="AD675" s="398" t="s">
        <v>54</v>
      </c>
      <c r="AE675" s="399" t="s">
        <v>54</v>
      </c>
      <c r="AF675" s="400" t="s">
        <v>54</v>
      </c>
      <c r="AG675" s="400" t="s">
        <v>54</v>
      </c>
      <c r="AH675" s="401" t="s">
        <v>53</v>
      </c>
      <c r="AI675" s="402" t="s">
        <v>54</v>
      </c>
      <c r="AJ675" s="402" t="s">
        <v>54</v>
      </c>
      <c r="AK675" s="402" t="s">
        <v>54</v>
      </c>
      <c r="AL675" s="403" t="s">
        <v>54</v>
      </c>
      <c r="AM675" s="404" t="s">
        <v>54</v>
      </c>
    </row>
    <row r="676" spans="1:39" ht="15.75" customHeight="1" x14ac:dyDescent="0.3">
      <c r="A676" s="382"/>
      <c r="B676" s="383"/>
      <c r="C676" s="384" t="s">
        <v>40</v>
      </c>
      <c r="D676" s="385" t="str">
        <f>IF(Table_1[[#This Row],[SISÄLLÖN NIMI]]="","",1)</f>
        <v/>
      </c>
      <c r="E676" s="386"/>
      <c r="F676" s="386"/>
      <c r="G676" s="384" t="s">
        <v>54</v>
      </c>
      <c r="H676" s="387" t="s">
        <v>54</v>
      </c>
      <c r="I676" s="388" t="s">
        <v>54</v>
      </c>
      <c r="J676" s="389" t="s">
        <v>44</v>
      </c>
      <c r="K676" s="387" t="s">
        <v>54</v>
      </c>
      <c r="L676" s="390" t="s">
        <v>54</v>
      </c>
      <c r="M676" s="383"/>
      <c r="N676" s="391" t="s">
        <v>54</v>
      </c>
      <c r="O676" s="392"/>
      <c r="P676" s="383"/>
      <c r="Q676" s="383"/>
      <c r="R676" s="393"/>
      <c r="S676" s="417">
        <f>IF(Table_1[[#This Row],[Kesto (min) /tapaaminen]]&lt;1,0,(Table_1[[#This Row],[Sisältöjen määrä 
]]*Table_1[[#This Row],[Kesto (min) /tapaaminen]]*Table_1[[#This Row],[Tapaamis-kerrat /osallistuja]]))</f>
        <v>0</v>
      </c>
      <c r="T676" s="394" t="str">
        <f>IF(Table_1[[#This Row],[SISÄLLÖN NIMI]]="","",IF(Table_1[[#This Row],[Toteutuminen]]="Ei osallistujia",0,IF(Table_1[[#This Row],[Toteutuminen]]="Peruttu",0,1)))</f>
        <v/>
      </c>
      <c r="U676" s="395"/>
      <c r="V676" s="385"/>
      <c r="W676" s="413">
        <f>Table_1[[#This Row],[Kävijämäärä a) lapset]]+Table_1[[#This Row],[Kävijämäärä b) aikuiset]]</f>
        <v>0</v>
      </c>
      <c r="X676" s="413">
        <f>IF(Table_1[[#This Row],[Kokonaiskävijämäärä]]&lt;1,0,Table_1[[#This Row],[Kävijämäärä a) lapset]]*Table_1[[#This Row],[Tapaamis-kerrat /osallistuja]])</f>
        <v>0</v>
      </c>
      <c r="Y676" s="413">
        <f>IF(Table_1[[#This Row],[Kokonaiskävijämäärä]]&lt;1,0,Table_1[[#This Row],[Kävijämäärä b) aikuiset]]*Table_1[[#This Row],[Tapaamis-kerrat /osallistuja]])</f>
        <v>0</v>
      </c>
      <c r="Z676" s="413">
        <f>IF(Table_1[[#This Row],[Kokonaiskävijämäärä]]&lt;1,0,Table_1[[#This Row],[Kokonaiskävijämäärä]]*Table_1[[#This Row],[Tapaamis-kerrat /osallistuja]])</f>
        <v>0</v>
      </c>
      <c r="AA676" s="390" t="s">
        <v>54</v>
      </c>
      <c r="AB676" s="396"/>
      <c r="AC676" s="397"/>
      <c r="AD676" s="398" t="s">
        <v>54</v>
      </c>
      <c r="AE676" s="399" t="s">
        <v>54</v>
      </c>
      <c r="AF676" s="400" t="s">
        <v>54</v>
      </c>
      <c r="AG676" s="400" t="s">
        <v>54</v>
      </c>
      <c r="AH676" s="401" t="s">
        <v>53</v>
      </c>
      <c r="AI676" s="402" t="s">
        <v>54</v>
      </c>
      <c r="AJ676" s="402" t="s">
        <v>54</v>
      </c>
      <c r="AK676" s="402" t="s">
        <v>54</v>
      </c>
      <c r="AL676" s="403" t="s">
        <v>54</v>
      </c>
      <c r="AM676" s="404" t="s">
        <v>54</v>
      </c>
    </row>
    <row r="677" spans="1:39" ht="15.75" customHeight="1" x14ac:dyDescent="0.3">
      <c r="A677" s="382"/>
      <c r="B677" s="383"/>
      <c r="C677" s="384" t="s">
        <v>40</v>
      </c>
      <c r="D677" s="385" t="str">
        <f>IF(Table_1[[#This Row],[SISÄLLÖN NIMI]]="","",1)</f>
        <v/>
      </c>
      <c r="E677" s="386"/>
      <c r="F677" s="386"/>
      <c r="G677" s="384" t="s">
        <v>54</v>
      </c>
      <c r="H677" s="387" t="s">
        <v>54</v>
      </c>
      <c r="I677" s="388" t="s">
        <v>54</v>
      </c>
      <c r="J677" s="389" t="s">
        <v>44</v>
      </c>
      <c r="K677" s="387" t="s">
        <v>54</v>
      </c>
      <c r="L677" s="390" t="s">
        <v>54</v>
      </c>
      <c r="M677" s="383"/>
      <c r="N677" s="391" t="s">
        <v>54</v>
      </c>
      <c r="O677" s="392"/>
      <c r="P677" s="383"/>
      <c r="Q677" s="383"/>
      <c r="R677" s="393"/>
      <c r="S677" s="417">
        <f>IF(Table_1[[#This Row],[Kesto (min) /tapaaminen]]&lt;1,0,(Table_1[[#This Row],[Sisältöjen määrä 
]]*Table_1[[#This Row],[Kesto (min) /tapaaminen]]*Table_1[[#This Row],[Tapaamis-kerrat /osallistuja]]))</f>
        <v>0</v>
      </c>
      <c r="T677" s="394" t="str">
        <f>IF(Table_1[[#This Row],[SISÄLLÖN NIMI]]="","",IF(Table_1[[#This Row],[Toteutuminen]]="Ei osallistujia",0,IF(Table_1[[#This Row],[Toteutuminen]]="Peruttu",0,1)))</f>
        <v/>
      </c>
      <c r="U677" s="395"/>
      <c r="V677" s="385"/>
      <c r="W677" s="413">
        <f>Table_1[[#This Row],[Kävijämäärä a) lapset]]+Table_1[[#This Row],[Kävijämäärä b) aikuiset]]</f>
        <v>0</v>
      </c>
      <c r="X677" s="413">
        <f>IF(Table_1[[#This Row],[Kokonaiskävijämäärä]]&lt;1,0,Table_1[[#This Row],[Kävijämäärä a) lapset]]*Table_1[[#This Row],[Tapaamis-kerrat /osallistuja]])</f>
        <v>0</v>
      </c>
      <c r="Y677" s="413">
        <f>IF(Table_1[[#This Row],[Kokonaiskävijämäärä]]&lt;1,0,Table_1[[#This Row],[Kävijämäärä b) aikuiset]]*Table_1[[#This Row],[Tapaamis-kerrat /osallistuja]])</f>
        <v>0</v>
      </c>
      <c r="Z677" s="413">
        <f>IF(Table_1[[#This Row],[Kokonaiskävijämäärä]]&lt;1,0,Table_1[[#This Row],[Kokonaiskävijämäärä]]*Table_1[[#This Row],[Tapaamis-kerrat /osallistuja]])</f>
        <v>0</v>
      </c>
      <c r="AA677" s="390" t="s">
        <v>54</v>
      </c>
      <c r="AB677" s="396"/>
      <c r="AC677" s="397"/>
      <c r="AD677" s="398" t="s">
        <v>54</v>
      </c>
      <c r="AE677" s="399" t="s">
        <v>54</v>
      </c>
      <c r="AF677" s="400" t="s">
        <v>54</v>
      </c>
      <c r="AG677" s="400" t="s">
        <v>54</v>
      </c>
      <c r="AH677" s="401" t="s">
        <v>53</v>
      </c>
      <c r="AI677" s="402" t="s">
        <v>54</v>
      </c>
      <c r="AJ677" s="402" t="s">
        <v>54</v>
      </c>
      <c r="AK677" s="402" t="s">
        <v>54</v>
      </c>
      <c r="AL677" s="403" t="s">
        <v>54</v>
      </c>
      <c r="AM677" s="404" t="s">
        <v>54</v>
      </c>
    </row>
    <row r="678" spans="1:39" ht="15.75" customHeight="1" x14ac:dyDescent="0.3">
      <c r="A678" s="382"/>
      <c r="B678" s="383"/>
      <c r="C678" s="384" t="s">
        <v>40</v>
      </c>
      <c r="D678" s="385" t="str">
        <f>IF(Table_1[[#This Row],[SISÄLLÖN NIMI]]="","",1)</f>
        <v/>
      </c>
      <c r="E678" s="386"/>
      <c r="F678" s="386"/>
      <c r="G678" s="384" t="s">
        <v>54</v>
      </c>
      <c r="H678" s="387" t="s">
        <v>54</v>
      </c>
      <c r="I678" s="388" t="s">
        <v>54</v>
      </c>
      <c r="J678" s="389" t="s">
        <v>44</v>
      </c>
      <c r="K678" s="387" t="s">
        <v>54</v>
      </c>
      <c r="L678" s="390" t="s">
        <v>54</v>
      </c>
      <c r="M678" s="383"/>
      <c r="N678" s="391" t="s">
        <v>54</v>
      </c>
      <c r="O678" s="392"/>
      <c r="P678" s="383"/>
      <c r="Q678" s="383"/>
      <c r="R678" s="393"/>
      <c r="S678" s="417">
        <f>IF(Table_1[[#This Row],[Kesto (min) /tapaaminen]]&lt;1,0,(Table_1[[#This Row],[Sisältöjen määrä 
]]*Table_1[[#This Row],[Kesto (min) /tapaaminen]]*Table_1[[#This Row],[Tapaamis-kerrat /osallistuja]]))</f>
        <v>0</v>
      </c>
      <c r="T678" s="394" t="str">
        <f>IF(Table_1[[#This Row],[SISÄLLÖN NIMI]]="","",IF(Table_1[[#This Row],[Toteutuminen]]="Ei osallistujia",0,IF(Table_1[[#This Row],[Toteutuminen]]="Peruttu",0,1)))</f>
        <v/>
      </c>
      <c r="U678" s="395"/>
      <c r="V678" s="385"/>
      <c r="W678" s="413">
        <f>Table_1[[#This Row],[Kävijämäärä a) lapset]]+Table_1[[#This Row],[Kävijämäärä b) aikuiset]]</f>
        <v>0</v>
      </c>
      <c r="X678" s="413">
        <f>IF(Table_1[[#This Row],[Kokonaiskävijämäärä]]&lt;1,0,Table_1[[#This Row],[Kävijämäärä a) lapset]]*Table_1[[#This Row],[Tapaamis-kerrat /osallistuja]])</f>
        <v>0</v>
      </c>
      <c r="Y678" s="413">
        <f>IF(Table_1[[#This Row],[Kokonaiskävijämäärä]]&lt;1,0,Table_1[[#This Row],[Kävijämäärä b) aikuiset]]*Table_1[[#This Row],[Tapaamis-kerrat /osallistuja]])</f>
        <v>0</v>
      </c>
      <c r="Z678" s="413">
        <f>IF(Table_1[[#This Row],[Kokonaiskävijämäärä]]&lt;1,0,Table_1[[#This Row],[Kokonaiskävijämäärä]]*Table_1[[#This Row],[Tapaamis-kerrat /osallistuja]])</f>
        <v>0</v>
      </c>
      <c r="AA678" s="390" t="s">
        <v>54</v>
      </c>
      <c r="AB678" s="396"/>
      <c r="AC678" s="397"/>
      <c r="AD678" s="398" t="s">
        <v>54</v>
      </c>
      <c r="AE678" s="399" t="s">
        <v>54</v>
      </c>
      <c r="AF678" s="400" t="s">
        <v>54</v>
      </c>
      <c r="AG678" s="400" t="s">
        <v>54</v>
      </c>
      <c r="AH678" s="401" t="s">
        <v>53</v>
      </c>
      <c r="AI678" s="402" t="s">
        <v>54</v>
      </c>
      <c r="AJ678" s="402" t="s">
        <v>54</v>
      </c>
      <c r="AK678" s="402" t="s">
        <v>54</v>
      </c>
      <c r="AL678" s="403" t="s">
        <v>54</v>
      </c>
      <c r="AM678" s="404" t="s">
        <v>54</v>
      </c>
    </row>
    <row r="679" spans="1:39" ht="15.75" customHeight="1" x14ac:dyDescent="0.3">
      <c r="A679" s="382"/>
      <c r="B679" s="383"/>
      <c r="C679" s="384" t="s">
        <v>40</v>
      </c>
      <c r="D679" s="385" t="str">
        <f>IF(Table_1[[#This Row],[SISÄLLÖN NIMI]]="","",1)</f>
        <v/>
      </c>
      <c r="E679" s="386"/>
      <c r="F679" s="386"/>
      <c r="G679" s="384" t="s">
        <v>54</v>
      </c>
      <c r="H679" s="387" t="s">
        <v>54</v>
      </c>
      <c r="I679" s="388" t="s">
        <v>54</v>
      </c>
      <c r="J679" s="389" t="s">
        <v>44</v>
      </c>
      <c r="K679" s="387" t="s">
        <v>54</v>
      </c>
      <c r="L679" s="390" t="s">
        <v>54</v>
      </c>
      <c r="M679" s="383"/>
      <c r="N679" s="391" t="s">
        <v>54</v>
      </c>
      <c r="O679" s="392"/>
      <c r="P679" s="383"/>
      <c r="Q679" s="383"/>
      <c r="R679" s="393"/>
      <c r="S679" s="417">
        <f>IF(Table_1[[#This Row],[Kesto (min) /tapaaminen]]&lt;1,0,(Table_1[[#This Row],[Sisältöjen määrä 
]]*Table_1[[#This Row],[Kesto (min) /tapaaminen]]*Table_1[[#This Row],[Tapaamis-kerrat /osallistuja]]))</f>
        <v>0</v>
      </c>
      <c r="T679" s="394" t="str">
        <f>IF(Table_1[[#This Row],[SISÄLLÖN NIMI]]="","",IF(Table_1[[#This Row],[Toteutuminen]]="Ei osallistujia",0,IF(Table_1[[#This Row],[Toteutuminen]]="Peruttu",0,1)))</f>
        <v/>
      </c>
      <c r="U679" s="395"/>
      <c r="V679" s="385"/>
      <c r="W679" s="413">
        <f>Table_1[[#This Row],[Kävijämäärä a) lapset]]+Table_1[[#This Row],[Kävijämäärä b) aikuiset]]</f>
        <v>0</v>
      </c>
      <c r="X679" s="413">
        <f>IF(Table_1[[#This Row],[Kokonaiskävijämäärä]]&lt;1,0,Table_1[[#This Row],[Kävijämäärä a) lapset]]*Table_1[[#This Row],[Tapaamis-kerrat /osallistuja]])</f>
        <v>0</v>
      </c>
      <c r="Y679" s="413">
        <f>IF(Table_1[[#This Row],[Kokonaiskävijämäärä]]&lt;1,0,Table_1[[#This Row],[Kävijämäärä b) aikuiset]]*Table_1[[#This Row],[Tapaamis-kerrat /osallistuja]])</f>
        <v>0</v>
      </c>
      <c r="Z679" s="413">
        <f>IF(Table_1[[#This Row],[Kokonaiskävijämäärä]]&lt;1,0,Table_1[[#This Row],[Kokonaiskävijämäärä]]*Table_1[[#This Row],[Tapaamis-kerrat /osallistuja]])</f>
        <v>0</v>
      </c>
      <c r="AA679" s="390" t="s">
        <v>54</v>
      </c>
      <c r="AB679" s="396"/>
      <c r="AC679" s="397"/>
      <c r="AD679" s="398" t="s">
        <v>54</v>
      </c>
      <c r="AE679" s="399" t="s">
        <v>54</v>
      </c>
      <c r="AF679" s="400" t="s">
        <v>54</v>
      </c>
      <c r="AG679" s="400" t="s">
        <v>54</v>
      </c>
      <c r="AH679" s="401" t="s">
        <v>53</v>
      </c>
      <c r="AI679" s="402" t="s">
        <v>54</v>
      </c>
      <c r="AJ679" s="402" t="s">
        <v>54</v>
      </c>
      <c r="AK679" s="402" t="s">
        <v>54</v>
      </c>
      <c r="AL679" s="403" t="s">
        <v>54</v>
      </c>
      <c r="AM679" s="404" t="s">
        <v>54</v>
      </c>
    </row>
    <row r="680" spans="1:39" ht="15.75" customHeight="1" x14ac:dyDescent="0.3">
      <c r="A680" s="382"/>
      <c r="B680" s="383"/>
      <c r="C680" s="384" t="s">
        <v>40</v>
      </c>
      <c r="D680" s="385" t="str">
        <f>IF(Table_1[[#This Row],[SISÄLLÖN NIMI]]="","",1)</f>
        <v/>
      </c>
      <c r="E680" s="386"/>
      <c r="F680" s="386"/>
      <c r="G680" s="384" t="s">
        <v>54</v>
      </c>
      <c r="H680" s="387" t="s">
        <v>54</v>
      </c>
      <c r="I680" s="388" t="s">
        <v>54</v>
      </c>
      <c r="J680" s="389" t="s">
        <v>44</v>
      </c>
      <c r="K680" s="387" t="s">
        <v>54</v>
      </c>
      <c r="L680" s="390" t="s">
        <v>54</v>
      </c>
      <c r="M680" s="383"/>
      <c r="N680" s="391" t="s">
        <v>54</v>
      </c>
      <c r="O680" s="392"/>
      <c r="P680" s="383"/>
      <c r="Q680" s="383"/>
      <c r="R680" s="393"/>
      <c r="S680" s="417">
        <f>IF(Table_1[[#This Row],[Kesto (min) /tapaaminen]]&lt;1,0,(Table_1[[#This Row],[Sisältöjen määrä 
]]*Table_1[[#This Row],[Kesto (min) /tapaaminen]]*Table_1[[#This Row],[Tapaamis-kerrat /osallistuja]]))</f>
        <v>0</v>
      </c>
      <c r="T680" s="394" t="str">
        <f>IF(Table_1[[#This Row],[SISÄLLÖN NIMI]]="","",IF(Table_1[[#This Row],[Toteutuminen]]="Ei osallistujia",0,IF(Table_1[[#This Row],[Toteutuminen]]="Peruttu",0,1)))</f>
        <v/>
      </c>
      <c r="U680" s="395"/>
      <c r="V680" s="385"/>
      <c r="W680" s="413">
        <f>Table_1[[#This Row],[Kävijämäärä a) lapset]]+Table_1[[#This Row],[Kävijämäärä b) aikuiset]]</f>
        <v>0</v>
      </c>
      <c r="X680" s="413">
        <f>IF(Table_1[[#This Row],[Kokonaiskävijämäärä]]&lt;1,0,Table_1[[#This Row],[Kävijämäärä a) lapset]]*Table_1[[#This Row],[Tapaamis-kerrat /osallistuja]])</f>
        <v>0</v>
      </c>
      <c r="Y680" s="413">
        <f>IF(Table_1[[#This Row],[Kokonaiskävijämäärä]]&lt;1,0,Table_1[[#This Row],[Kävijämäärä b) aikuiset]]*Table_1[[#This Row],[Tapaamis-kerrat /osallistuja]])</f>
        <v>0</v>
      </c>
      <c r="Z680" s="413">
        <f>IF(Table_1[[#This Row],[Kokonaiskävijämäärä]]&lt;1,0,Table_1[[#This Row],[Kokonaiskävijämäärä]]*Table_1[[#This Row],[Tapaamis-kerrat /osallistuja]])</f>
        <v>0</v>
      </c>
      <c r="AA680" s="390" t="s">
        <v>54</v>
      </c>
      <c r="AB680" s="396"/>
      <c r="AC680" s="397"/>
      <c r="AD680" s="398" t="s">
        <v>54</v>
      </c>
      <c r="AE680" s="399" t="s">
        <v>54</v>
      </c>
      <c r="AF680" s="400" t="s">
        <v>54</v>
      </c>
      <c r="AG680" s="400" t="s">
        <v>54</v>
      </c>
      <c r="AH680" s="401" t="s">
        <v>53</v>
      </c>
      <c r="AI680" s="402" t="s">
        <v>54</v>
      </c>
      <c r="AJ680" s="402" t="s">
        <v>54</v>
      </c>
      <c r="AK680" s="402" t="s">
        <v>54</v>
      </c>
      <c r="AL680" s="403" t="s">
        <v>54</v>
      </c>
      <c r="AM680" s="404" t="s">
        <v>54</v>
      </c>
    </row>
    <row r="681" spans="1:39" ht="15.75" customHeight="1" x14ac:dyDescent="0.3">
      <c r="A681" s="382"/>
      <c r="B681" s="383"/>
      <c r="C681" s="384" t="s">
        <v>40</v>
      </c>
      <c r="D681" s="385" t="str">
        <f>IF(Table_1[[#This Row],[SISÄLLÖN NIMI]]="","",1)</f>
        <v/>
      </c>
      <c r="E681" s="386"/>
      <c r="F681" s="386"/>
      <c r="G681" s="384" t="s">
        <v>54</v>
      </c>
      <c r="H681" s="387" t="s">
        <v>54</v>
      </c>
      <c r="I681" s="388" t="s">
        <v>54</v>
      </c>
      <c r="J681" s="389" t="s">
        <v>44</v>
      </c>
      <c r="K681" s="387" t="s">
        <v>54</v>
      </c>
      <c r="L681" s="390" t="s">
        <v>54</v>
      </c>
      <c r="M681" s="383"/>
      <c r="N681" s="391" t="s">
        <v>54</v>
      </c>
      <c r="O681" s="392"/>
      <c r="P681" s="383"/>
      <c r="Q681" s="383"/>
      <c r="R681" s="393"/>
      <c r="S681" s="417">
        <f>IF(Table_1[[#This Row],[Kesto (min) /tapaaminen]]&lt;1,0,(Table_1[[#This Row],[Sisältöjen määrä 
]]*Table_1[[#This Row],[Kesto (min) /tapaaminen]]*Table_1[[#This Row],[Tapaamis-kerrat /osallistuja]]))</f>
        <v>0</v>
      </c>
      <c r="T681" s="394" t="str">
        <f>IF(Table_1[[#This Row],[SISÄLLÖN NIMI]]="","",IF(Table_1[[#This Row],[Toteutuminen]]="Ei osallistujia",0,IF(Table_1[[#This Row],[Toteutuminen]]="Peruttu",0,1)))</f>
        <v/>
      </c>
      <c r="U681" s="395"/>
      <c r="V681" s="385"/>
      <c r="W681" s="413">
        <f>Table_1[[#This Row],[Kävijämäärä a) lapset]]+Table_1[[#This Row],[Kävijämäärä b) aikuiset]]</f>
        <v>0</v>
      </c>
      <c r="X681" s="413">
        <f>IF(Table_1[[#This Row],[Kokonaiskävijämäärä]]&lt;1,0,Table_1[[#This Row],[Kävijämäärä a) lapset]]*Table_1[[#This Row],[Tapaamis-kerrat /osallistuja]])</f>
        <v>0</v>
      </c>
      <c r="Y681" s="413">
        <f>IF(Table_1[[#This Row],[Kokonaiskävijämäärä]]&lt;1,0,Table_1[[#This Row],[Kävijämäärä b) aikuiset]]*Table_1[[#This Row],[Tapaamis-kerrat /osallistuja]])</f>
        <v>0</v>
      </c>
      <c r="Z681" s="413">
        <f>IF(Table_1[[#This Row],[Kokonaiskävijämäärä]]&lt;1,0,Table_1[[#This Row],[Kokonaiskävijämäärä]]*Table_1[[#This Row],[Tapaamis-kerrat /osallistuja]])</f>
        <v>0</v>
      </c>
      <c r="AA681" s="390" t="s">
        <v>54</v>
      </c>
      <c r="AB681" s="396"/>
      <c r="AC681" s="397"/>
      <c r="AD681" s="398" t="s">
        <v>54</v>
      </c>
      <c r="AE681" s="399" t="s">
        <v>54</v>
      </c>
      <c r="AF681" s="400" t="s">
        <v>54</v>
      </c>
      <c r="AG681" s="400" t="s">
        <v>54</v>
      </c>
      <c r="AH681" s="401" t="s">
        <v>53</v>
      </c>
      <c r="AI681" s="402" t="s">
        <v>54</v>
      </c>
      <c r="AJ681" s="402" t="s">
        <v>54</v>
      </c>
      <c r="AK681" s="402" t="s">
        <v>54</v>
      </c>
      <c r="AL681" s="403" t="s">
        <v>54</v>
      </c>
      <c r="AM681" s="404" t="s">
        <v>54</v>
      </c>
    </row>
    <row r="682" spans="1:39" ht="15.75" customHeight="1" x14ac:dyDescent="0.3">
      <c r="A682" s="382"/>
      <c r="B682" s="383"/>
      <c r="C682" s="384" t="s">
        <v>40</v>
      </c>
      <c r="D682" s="385" t="str">
        <f>IF(Table_1[[#This Row],[SISÄLLÖN NIMI]]="","",1)</f>
        <v/>
      </c>
      <c r="E682" s="386"/>
      <c r="F682" s="386"/>
      <c r="G682" s="384" t="s">
        <v>54</v>
      </c>
      <c r="H682" s="387" t="s">
        <v>54</v>
      </c>
      <c r="I682" s="388" t="s">
        <v>54</v>
      </c>
      <c r="J682" s="389" t="s">
        <v>44</v>
      </c>
      <c r="K682" s="387" t="s">
        <v>54</v>
      </c>
      <c r="L682" s="390" t="s">
        <v>54</v>
      </c>
      <c r="M682" s="383"/>
      <c r="N682" s="391" t="s">
        <v>54</v>
      </c>
      <c r="O682" s="392"/>
      <c r="P682" s="383"/>
      <c r="Q682" s="383"/>
      <c r="R682" s="393"/>
      <c r="S682" s="417">
        <f>IF(Table_1[[#This Row],[Kesto (min) /tapaaminen]]&lt;1,0,(Table_1[[#This Row],[Sisältöjen määrä 
]]*Table_1[[#This Row],[Kesto (min) /tapaaminen]]*Table_1[[#This Row],[Tapaamis-kerrat /osallistuja]]))</f>
        <v>0</v>
      </c>
      <c r="T682" s="394" t="str">
        <f>IF(Table_1[[#This Row],[SISÄLLÖN NIMI]]="","",IF(Table_1[[#This Row],[Toteutuminen]]="Ei osallistujia",0,IF(Table_1[[#This Row],[Toteutuminen]]="Peruttu",0,1)))</f>
        <v/>
      </c>
      <c r="U682" s="395"/>
      <c r="V682" s="385"/>
      <c r="W682" s="413">
        <f>Table_1[[#This Row],[Kävijämäärä a) lapset]]+Table_1[[#This Row],[Kävijämäärä b) aikuiset]]</f>
        <v>0</v>
      </c>
      <c r="X682" s="413">
        <f>IF(Table_1[[#This Row],[Kokonaiskävijämäärä]]&lt;1,0,Table_1[[#This Row],[Kävijämäärä a) lapset]]*Table_1[[#This Row],[Tapaamis-kerrat /osallistuja]])</f>
        <v>0</v>
      </c>
      <c r="Y682" s="413">
        <f>IF(Table_1[[#This Row],[Kokonaiskävijämäärä]]&lt;1,0,Table_1[[#This Row],[Kävijämäärä b) aikuiset]]*Table_1[[#This Row],[Tapaamis-kerrat /osallistuja]])</f>
        <v>0</v>
      </c>
      <c r="Z682" s="413">
        <f>IF(Table_1[[#This Row],[Kokonaiskävijämäärä]]&lt;1,0,Table_1[[#This Row],[Kokonaiskävijämäärä]]*Table_1[[#This Row],[Tapaamis-kerrat /osallistuja]])</f>
        <v>0</v>
      </c>
      <c r="AA682" s="390" t="s">
        <v>54</v>
      </c>
      <c r="AB682" s="396"/>
      <c r="AC682" s="397"/>
      <c r="AD682" s="398" t="s">
        <v>54</v>
      </c>
      <c r="AE682" s="399" t="s">
        <v>54</v>
      </c>
      <c r="AF682" s="400" t="s">
        <v>54</v>
      </c>
      <c r="AG682" s="400" t="s">
        <v>54</v>
      </c>
      <c r="AH682" s="401" t="s">
        <v>53</v>
      </c>
      <c r="AI682" s="402" t="s">
        <v>54</v>
      </c>
      <c r="AJ682" s="402" t="s">
        <v>54</v>
      </c>
      <c r="AK682" s="402" t="s">
        <v>54</v>
      </c>
      <c r="AL682" s="403" t="s">
        <v>54</v>
      </c>
      <c r="AM682" s="404" t="s">
        <v>54</v>
      </c>
    </row>
    <row r="683" spans="1:39" ht="15.75" customHeight="1" x14ac:dyDescent="0.3">
      <c r="A683" s="382"/>
      <c r="B683" s="383"/>
      <c r="C683" s="384" t="s">
        <v>40</v>
      </c>
      <c r="D683" s="385" t="str">
        <f>IF(Table_1[[#This Row],[SISÄLLÖN NIMI]]="","",1)</f>
        <v/>
      </c>
      <c r="E683" s="386"/>
      <c r="F683" s="386"/>
      <c r="G683" s="384" t="s">
        <v>54</v>
      </c>
      <c r="H683" s="387" t="s">
        <v>54</v>
      </c>
      <c r="I683" s="388" t="s">
        <v>54</v>
      </c>
      <c r="J683" s="389" t="s">
        <v>44</v>
      </c>
      <c r="K683" s="387" t="s">
        <v>54</v>
      </c>
      <c r="L683" s="390" t="s">
        <v>54</v>
      </c>
      <c r="M683" s="383"/>
      <c r="N683" s="391" t="s">
        <v>54</v>
      </c>
      <c r="O683" s="392"/>
      <c r="P683" s="383"/>
      <c r="Q683" s="383"/>
      <c r="R683" s="393"/>
      <c r="S683" s="417">
        <f>IF(Table_1[[#This Row],[Kesto (min) /tapaaminen]]&lt;1,0,(Table_1[[#This Row],[Sisältöjen määrä 
]]*Table_1[[#This Row],[Kesto (min) /tapaaminen]]*Table_1[[#This Row],[Tapaamis-kerrat /osallistuja]]))</f>
        <v>0</v>
      </c>
      <c r="T683" s="394" t="str">
        <f>IF(Table_1[[#This Row],[SISÄLLÖN NIMI]]="","",IF(Table_1[[#This Row],[Toteutuminen]]="Ei osallistujia",0,IF(Table_1[[#This Row],[Toteutuminen]]="Peruttu",0,1)))</f>
        <v/>
      </c>
      <c r="U683" s="395"/>
      <c r="V683" s="385"/>
      <c r="W683" s="413">
        <f>Table_1[[#This Row],[Kävijämäärä a) lapset]]+Table_1[[#This Row],[Kävijämäärä b) aikuiset]]</f>
        <v>0</v>
      </c>
      <c r="X683" s="413">
        <f>IF(Table_1[[#This Row],[Kokonaiskävijämäärä]]&lt;1,0,Table_1[[#This Row],[Kävijämäärä a) lapset]]*Table_1[[#This Row],[Tapaamis-kerrat /osallistuja]])</f>
        <v>0</v>
      </c>
      <c r="Y683" s="413">
        <f>IF(Table_1[[#This Row],[Kokonaiskävijämäärä]]&lt;1,0,Table_1[[#This Row],[Kävijämäärä b) aikuiset]]*Table_1[[#This Row],[Tapaamis-kerrat /osallistuja]])</f>
        <v>0</v>
      </c>
      <c r="Z683" s="413">
        <f>IF(Table_1[[#This Row],[Kokonaiskävijämäärä]]&lt;1,0,Table_1[[#This Row],[Kokonaiskävijämäärä]]*Table_1[[#This Row],[Tapaamis-kerrat /osallistuja]])</f>
        <v>0</v>
      </c>
      <c r="AA683" s="390" t="s">
        <v>54</v>
      </c>
      <c r="AB683" s="396"/>
      <c r="AC683" s="397"/>
      <c r="AD683" s="398" t="s">
        <v>54</v>
      </c>
      <c r="AE683" s="399" t="s">
        <v>54</v>
      </c>
      <c r="AF683" s="400" t="s">
        <v>54</v>
      </c>
      <c r="AG683" s="400" t="s">
        <v>54</v>
      </c>
      <c r="AH683" s="401" t="s">
        <v>53</v>
      </c>
      <c r="AI683" s="402" t="s">
        <v>54</v>
      </c>
      <c r="AJ683" s="402" t="s">
        <v>54</v>
      </c>
      <c r="AK683" s="402" t="s">
        <v>54</v>
      </c>
      <c r="AL683" s="403" t="s">
        <v>54</v>
      </c>
      <c r="AM683" s="404" t="s">
        <v>54</v>
      </c>
    </row>
    <row r="684" spans="1:39" ht="15.75" customHeight="1" x14ac:dyDescent="0.3">
      <c r="A684" s="382"/>
      <c r="B684" s="383"/>
      <c r="C684" s="384" t="s">
        <v>40</v>
      </c>
      <c r="D684" s="385" t="str">
        <f>IF(Table_1[[#This Row],[SISÄLLÖN NIMI]]="","",1)</f>
        <v/>
      </c>
      <c r="E684" s="386"/>
      <c r="F684" s="386"/>
      <c r="G684" s="384" t="s">
        <v>54</v>
      </c>
      <c r="H684" s="387" t="s">
        <v>54</v>
      </c>
      <c r="I684" s="388" t="s">
        <v>54</v>
      </c>
      <c r="J684" s="389" t="s">
        <v>44</v>
      </c>
      <c r="K684" s="387" t="s">
        <v>54</v>
      </c>
      <c r="L684" s="390" t="s">
        <v>54</v>
      </c>
      <c r="M684" s="383"/>
      <c r="N684" s="391" t="s">
        <v>54</v>
      </c>
      <c r="O684" s="392"/>
      <c r="P684" s="383"/>
      <c r="Q684" s="383"/>
      <c r="R684" s="393"/>
      <c r="S684" s="417">
        <f>IF(Table_1[[#This Row],[Kesto (min) /tapaaminen]]&lt;1,0,(Table_1[[#This Row],[Sisältöjen määrä 
]]*Table_1[[#This Row],[Kesto (min) /tapaaminen]]*Table_1[[#This Row],[Tapaamis-kerrat /osallistuja]]))</f>
        <v>0</v>
      </c>
      <c r="T684" s="394" t="str">
        <f>IF(Table_1[[#This Row],[SISÄLLÖN NIMI]]="","",IF(Table_1[[#This Row],[Toteutuminen]]="Ei osallistujia",0,IF(Table_1[[#This Row],[Toteutuminen]]="Peruttu",0,1)))</f>
        <v/>
      </c>
      <c r="U684" s="395"/>
      <c r="V684" s="385"/>
      <c r="W684" s="413">
        <f>Table_1[[#This Row],[Kävijämäärä a) lapset]]+Table_1[[#This Row],[Kävijämäärä b) aikuiset]]</f>
        <v>0</v>
      </c>
      <c r="X684" s="413">
        <f>IF(Table_1[[#This Row],[Kokonaiskävijämäärä]]&lt;1,0,Table_1[[#This Row],[Kävijämäärä a) lapset]]*Table_1[[#This Row],[Tapaamis-kerrat /osallistuja]])</f>
        <v>0</v>
      </c>
      <c r="Y684" s="413">
        <f>IF(Table_1[[#This Row],[Kokonaiskävijämäärä]]&lt;1,0,Table_1[[#This Row],[Kävijämäärä b) aikuiset]]*Table_1[[#This Row],[Tapaamis-kerrat /osallistuja]])</f>
        <v>0</v>
      </c>
      <c r="Z684" s="413">
        <f>IF(Table_1[[#This Row],[Kokonaiskävijämäärä]]&lt;1,0,Table_1[[#This Row],[Kokonaiskävijämäärä]]*Table_1[[#This Row],[Tapaamis-kerrat /osallistuja]])</f>
        <v>0</v>
      </c>
      <c r="AA684" s="390" t="s">
        <v>54</v>
      </c>
      <c r="AB684" s="396"/>
      <c r="AC684" s="397"/>
      <c r="AD684" s="398" t="s">
        <v>54</v>
      </c>
      <c r="AE684" s="399" t="s">
        <v>54</v>
      </c>
      <c r="AF684" s="400" t="s">
        <v>54</v>
      </c>
      <c r="AG684" s="400" t="s">
        <v>54</v>
      </c>
      <c r="AH684" s="401" t="s">
        <v>53</v>
      </c>
      <c r="AI684" s="402" t="s">
        <v>54</v>
      </c>
      <c r="AJ684" s="402" t="s">
        <v>54</v>
      </c>
      <c r="AK684" s="402" t="s">
        <v>54</v>
      </c>
      <c r="AL684" s="403" t="s">
        <v>54</v>
      </c>
      <c r="AM684" s="404" t="s">
        <v>54</v>
      </c>
    </row>
    <row r="685" spans="1:39" ht="15.75" customHeight="1" x14ac:dyDescent="0.3">
      <c r="A685" s="382"/>
      <c r="B685" s="383"/>
      <c r="C685" s="384" t="s">
        <v>40</v>
      </c>
      <c r="D685" s="385" t="str">
        <f>IF(Table_1[[#This Row],[SISÄLLÖN NIMI]]="","",1)</f>
        <v/>
      </c>
      <c r="E685" s="386"/>
      <c r="F685" s="386"/>
      <c r="G685" s="384" t="s">
        <v>54</v>
      </c>
      <c r="H685" s="387" t="s">
        <v>54</v>
      </c>
      <c r="I685" s="388" t="s">
        <v>54</v>
      </c>
      <c r="J685" s="389" t="s">
        <v>44</v>
      </c>
      <c r="K685" s="387" t="s">
        <v>54</v>
      </c>
      <c r="L685" s="390" t="s">
        <v>54</v>
      </c>
      <c r="M685" s="383"/>
      <c r="N685" s="391" t="s">
        <v>54</v>
      </c>
      <c r="O685" s="392"/>
      <c r="P685" s="383"/>
      <c r="Q685" s="383"/>
      <c r="R685" s="393"/>
      <c r="S685" s="417">
        <f>IF(Table_1[[#This Row],[Kesto (min) /tapaaminen]]&lt;1,0,(Table_1[[#This Row],[Sisältöjen määrä 
]]*Table_1[[#This Row],[Kesto (min) /tapaaminen]]*Table_1[[#This Row],[Tapaamis-kerrat /osallistuja]]))</f>
        <v>0</v>
      </c>
      <c r="T685" s="394" t="str">
        <f>IF(Table_1[[#This Row],[SISÄLLÖN NIMI]]="","",IF(Table_1[[#This Row],[Toteutuminen]]="Ei osallistujia",0,IF(Table_1[[#This Row],[Toteutuminen]]="Peruttu",0,1)))</f>
        <v/>
      </c>
      <c r="U685" s="395"/>
      <c r="V685" s="385"/>
      <c r="W685" s="413">
        <f>Table_1[[#This Row],[Kävijämäärä a) lapset]]+Table_1[[#This Row],[Kävijämäärä b) aikuiset]]</f>
        <v>0</v>
      </c>
      <c r="X685" s="413">
        <f>IF(Table_1[[#This Row],[Kokonaiskävijämäärä]]&lt;1,0,Table_1[[#This Row],[Kävijämäärä a) lapset]]*Table_1[[#This Row],[Tapaamis-kerrat /osallistuja]])</f>
        <v>0</v>
      </c>
      <c r="Y685" s="413">
        <f>IF(Table_1[[#This Row],[Kokonaiskävijämäärä]]&lt;1,0,Table_1[[#This Row],[Kävijämäärä b) aikuiset]]*Table_1[[#This Row],[Tapaamis-kerrat /osallistuja]])</f>
        <v>0</v>
      </c>
      <c r="Z685" s="413">
        <f>IF(Table_1[[#This Row],[Kokonaiskävijämäärä]]&lt;1,0,Table_1[[#This Row],[Kokonaiskävijämäärä]]*Table_1[[#This Row],[Tapaamis-kerrat /osallistuja]])</f>
        <v>0</v>
      </c>
      <c r="AA685" s="390" t="s">
        <v>54</v>
      </c>
      <c r="AB685" s="396"/>
      <c r="AC685" s="397"/>
      <c r="AD685" s="398" t="s">
        <v>54</v>
      </c>
      <c r="AE685" s="399" t="s">
        <v>54</v>
      </c>
      <c r="AF685" s="400" t="s">
        <v>54</v>
      </c>
      <c r="AG685" s="400" t="s">
        <v>54</v>
      </c>
      <c r="AH685" s="401" t="s">
        <v>53</v>
      </c>
      <c r="AI685" s="402" t="s">
        <v>54</v>
      </c>
      <c r="AJ685" s="402" t="s">
        <v>54</v>
      </c>
      <c r="AK685" s="402" t="s">
        <v>54</v>
      </c>
      <c r="AL685" s="403" t="s">
        <v>54</v>
      </c>
      <c r="AM685" s="404" t="s">
        <v>54</v>
      </c>
    </row>
    <row r="686" spans="1:39" ht="15.75" customHeight="1" x14ac:dyDescent="0.3">
      <c r="A686" s="382"/>
      <c r="B686" s="383"/>
      <c r="C686" s="384" t="s">
        <v>40</v>
      </c>
      <c r="D686" s="385" t="str">
        <f>IF(Table_1[[#This Row],[SISÄLLÖN NIMI]]="","",1)</f>
        <v/>
      </c>
      <c r="E686" s="386"/>
      <c r="F686" s="386"/>
      <c r="G686" s="384" t="s">
        <v>54</v>
      </c>
      <c r="H686" s="387" t="s">
        <v>54</v>
      </c>
      <c r="I686" s="388" t="s">
        <v>54</v>
      </c>
      <c r="J686" s="389" t="s">
        <v>44</v>
      </c>
      <c r="K686" s="387" t="s">
        <v>54</v>
      </c>
      <c r="L686" s="390" t="s">
        <v>54</v>
      </c>
      <c r="M686" s="383"/>
      <c r="N686" s="391" t="s">
        <v>54</v>
      </c>
      <c r="O686" s="392"/>
      <c r="P686" s="383"/>
      <c r="Q686" s="383"/>
      <c r="R686" s="393"/>
      <c r="S686" s="417">
        <f>IF(Table_1[[#This Row],[Kesto (min) /tapaaminen]]&lt;1,0,(Table_1[[#This Row],[Sisältöjen määrä 
]]*Table_1[[#This Row],[Kesto (min) /tapaaminen]]*Table_1[[#This Row],[Tapaamis-kerrat /osallistuja]]))</f>
        <v>0</v>
      </c>
      <c r="T686" s="394" t="str">
        <f>IF(Table_1[[#This Row],[SISÄLLÖN NIMI]]="","",IF(Table_1[[#This Row],[Toteutuminen]]="Ei osallistujia",0,IF(Table_1[[#This Row],[Toteutuminen]]="Peruttu",0,1)))</f>
        <v/>
      </c>
      <c r="U686" s="395"/>
      <c r="V686" s="385"/>
      <c r="W686" s="413">
        <f>Table_1[[#This Row],[Kävijämäärä a) lapset]]+Table_1[[#This Row],[Kävijämäärä b) aikuiset]]</f>
        <v>0</v>
      </c>
      <c r="X686" s="413">
        <f>IF(Table_1[[#This Row],[Kokonaiskävijämäärä]]&lt;1,0,Table_1[[#This Row],[Kävijämäärä a) lapset]]*Table_1[[#This Row],[Tapaamis-kerrat /osallistuja]])</f>
        <v>0</v>
      </c>
      <c r="Y686" s="413">
        <f>IF(Table_1[[#This Row],[Kokonaiskävijämäärä]]&lt;1,0,Table_1[[#This Row],[Kävijämäärä b) aikuiset]]*Table_1[[#This Row],[Tapaamis-kerrat /osallistuja]])</f>
        <v>0</v>
      </c>
      <c r="Z686" s="413">
        <f>IF(Table_1[[#This Row],[Kokonaiskävijämäärä]]&lt;1,0,Table_1[[#This Row],[Kokonaiskävijämäärä]]*Table_1[[#This Row],[Tapaamis-kerrat /osallistuja]])</f>
        <v>0</v>
      </c>
      <c r="AA686" s="390" t="s">
        <v>54</v>
      </c>
      <c r="AB686" s="396"/>
      <c r="AC686" s="397"/>
      <c r="AD686" s="398" t="s">
        <v>54</v>
      </c>
      <c r="AE686" s="399" t="s">
        <v>54</v>
      </c>
      <c r="AF686" s="400" t="s">
        <v>54</v>
      </c>
      <c r="AG686" s="400" t="s">
        <v>54</v>
      </c>
      <c r="AH686" s="401" t="s">
        <v>53</v>
      </c>
      <c r="AI686" s="402" t="s">
        <v>54</v>
      </c>
      <c r="AJ686" s="402" t="s">
        <v>54</v>
      </c>
      <c r="AK686" s="402" t="s">
        <v>54</v>
      </c>
      <c r="AL686" s="403" t="s">
        <v>54</v>
      </c>
      <c r="AM686" s="404" t="s">
        <v>54</v>
      </c>
    </row>
    <row r="687" spans="1:39" ht="15.75" customHeight="1" x14ac:dyDescent="0.3">
      <c r="A687" s="382"/>
      <c r="B687" s="383"/>
      <c r="C687" s="384" t="s">
        <v>40</v>
      </c>
      <c r="D687" s="385" t="str">
        <f>IF(Table_1[[#This Row],[SISÄLLÖN NIMI]]="","",1)</f>
        <v/>
      </c>
      <c r="E687" s="386"/>
      <c r="F687" s="386"/>
      <c r="G687" s="384" t="s">
        <v>54</v>
      </c>
      <c r="H687" s="387" t="s">
        <v>54</v>
      </c>
      <c r="I687" s="388" t="s">
        <v>54</v>
      </c>
      <c r="J687" s="389" t="s">
        <v>44</v>
      </c>
      <c r="K687" s="387" t="s">
        <v>54</v>
      </c>
      <c r="L687" s="390" t="s">
        <v>54</v>
      </c>
      <c r="M687" s="383"/>
      <c r="N687" s="391" t="s">
        <v>54</v>
      </c>
      <c r="O687" s="392"/>
      <c r="P687" s="383"/>
      <c r="Q687" s="383"/>
      <c r="R687" s="393"/>
      <c r="S687" s="417">
        <f>IF(Table_1[[#This Row],[Kesto (min) /tapaaminen]]&lt;1,0,(Table_1[[#This Row],[Sisältöjen määrä 
]]*Table_1[[#This Row],[Kesto (min) /tapaaminen]]*Table_1[[#This Row],[Tapaamis-kerrat /osallistuja]]))</f>
        <v>0</v>
      </c>
      <c r="T687" s="394" t="str">
        <f>IF(Table_1[[#This Row],[SISÄLLÖN NIMI]]="","",IF(Table_1[[#This Row],[Toteutuminen]]="Ei osallistujia",0,IF(Table_1[[#This Row],[Toteutuminen]]="Peruttu",0,1)))</f>
        <v/>
      </c>
      <c r="U687" s="395"/>
      <c r="V687" s="385"/>
      <c r="W687" s="413">
        <f>Table_1[[#This Row],[Kävijämäärä a) lapset]]+Table_1[[#This Row],[Kävijämäärä b) aikuiset]]</f>
        <v>0</v>
      </c>
      <c r="X687" s="413">
        <f>IF(Table_1[[#This Row],[Kokonaiskävijämäärä]]&lt;1,0,Table_1[[#This Row],[Kävijämäärä a) lapset]]*Table_1[[#This Row],[Tapaamis-kerrat /osallistuja]])</f>
        <v>0</v>
      </c>
      <c r="Y687" s="413">
        <f>IF(Table_1[[#This Row],[Kokonaiskävijämäärä]]&lt;1,0,Table_1[[#This Row],[Kävijämäärä b) aikuiset]]*Table_1[[#This Row],[Tapaamis-kerrat /osallistuja]])</f>
        <v>0</v>
      </c>
      <c r="Z687" s="413">
        <f>IF(Table_1[[#This Row],[Kokonaiskävijämäärä]]&lt;1,0,Table_1[[#This Row],[Kokonaiskävijämäärä]]*Table_1[[#This Row],[Tapaamis-kerrat /osallistuja]])</f>
        <v>0</v>
      </c>
      <c r="AA687" s="390" t="s">
        <v>54</v>
      </c>
      <c r="AB687" s="396"/>
      <c r="AC687" s="397"/>
      <c r="AD687" s="398" t="s">
        <v>54</v>
      </c>
      <c r="AE687" s="399" t="s">
        <v>54</v>
      </c>
      <c r="AF687" s="400" t="s">
        <v>54</v>
      </c>
      <c r="AG687" s="400" t="s">
        <v>54</v>
      </c>
      <c r="AH687" s="401" t="s">
        <v>53</v>
      </c>
      <c r="AI687" s="402" t="s">
        <v>54</v>
      </c>
      <c r="AJ687" s="402" t="s">
        <v>54</v>
      </c>
      <c r="AK687" s="402" t="s">
        <v>54</v>
      </c>
      <c r="AL687" s="403" t="s">
        <v>54</v>
      </c>
      <c r="AM687" s="404" t="s">
        <v>54</v>
      </c>
    </row>
    <row r="688" spans="1:39" ht="15.75" customHeight="1" x14ac:dyDescent="0.3">
      <c r="A688" s="382"/>
      <c r="B688" s="383"/>
      <c r="C688" s="384" t="s">
        <v>40</v>
      </c>
      <c r="D688" s="385" t="str">
        <f>IF(Table_1[[#This Row],[SISÄLLÖN NIMI]]="","",1)</f>
        <v/>
      </c>
      <c r="E688" s="386"/>
      <c r="F688" s="386"/>
      <c r="G688" s="384" t="s">
        <v>54</v>
      </c>
      <c r="H688" s="387" t="s">
        <v>54</v>
      </c>
      <c r="I688" s="388" t="s">
        <v>54</v>
      </c>
      <c r="J688" s="389" t="s">
        <v>44</v>
      </c>
      <c r="K688" s="387" t="s">
        <v>54</v>
      </c>
      <c r="L688" s="390" t="s">
        <v>54</v>
      </c>
      <c r="M688" s="383"/>
      <c r="N688" s="391" t="s">
        <v>54</v>
      </c>
      <c r="O688" s="392"/>
      <c r="P688" s="383"/>
      <c r="Q688" s="383"/>
      <c r="R688" s="393"/>
      <c r="S688" s="417">
        <f>IF(Table_1[[#This Row],[Kesto (min) /tapaaminen]]&lt;1,0,(Table_1[[#This Row],[Sisältöjen määrä 
]]*Table_1[[#This Row],[Kesto (min) /tapaaminen]]*Table_1[[#This Row],[Tapaamis-kerrat /osallistuja]]))</f>
        <v>0</v>
      </c>
      <c r="T688" s="394" t="str">
        <f>IF(Table_1[[#This Row],[SISÄLLÖN NIMI]]="","",IF(Table_1[[#This Row],[Toteutuminen]]="Ei osallistujia",0,IF(Table_1[[#This Row],[Toteutuminen]]="Peruttu",0,1)))</f>
        <v/>
      </c>
      <c r="U688" s="395"/>
      <c r="V688" s="385"/>
      <c r="W688" s="413">
        <f>Table_1[[#This Row],[Kävijämäärä a) lapset]]+Table_1[[#This Row],[Kävijämäärä b) aikuiset]]</f>
        <v>0</v>
      </c>
      <c r="X688" s="413">
        <f>IF(Table_1[[#This Row],[Kokonaiskävijämäärä]]&lt;1,0,Table_1[[#This Row],[Kävijämäärä a) lapset]]*Table_1[[#This Row],[Tapaamis-kerrat /osallistuja]])</f>
        <v>0</v>
      </c>
      <c r="Y688" s="413">
        <f>IF(Table_1[[#This Row],[Kokonaiskävijämäärä]]&lt;1,0,Table_1[[#This Row],[Kävijämäärä b) aikuiset]]*Table_1[[#This Row],[Tapaamis-kerrat /osallistuja]])</f>
        <v>0</v>
      </c>
      <c r="Z688" s="413">
        <f>IF(Table_1[[#This Row],[Kokonaiskävijämäärä]]&lt;1,0,Table_1[[#This Row],[Kokonaiskävijämäärä]]*Table_1[[#This Row],[Tapaamis-kerrat /osallistuja]])</f>
        <v>0</v>
      </c>
      <c r="AA688" s="390" t="s">
        <v>54</v>
      </c>
      <c r="AB688" s="396"/>
      <c r="AC688" s="397"/>
      <c r="AD688" s="398" t="s">
        <v>54</v>
      </c>
      <c r="AE688" s="399" t="s">
        <v>54</v>
      </c>
      <c r="AF688" s="400" t="s">
        <v>54</v>
      </c>
      <c r="AG688" s="400" t="s">
        <v>54</v>
      </c>
      <c r="AH688" s="401" t="s">
        <v>53</v>
      </c>
      <c r="AI688" s="402" t="s">
        <v>54</v>
      </c>
      <c r="AJ688" s="402" t="s">
        <v>54</v>
      </c>
      <c r="AK688" s="402" t="s">
        <v>54</v>
      </c>
      <c r="AL688" s="403" t="s">
        <v>54</v>
      </c>
      <c r="AM688" s="404" t="s">
        <v>54</v>
      </c>
    </row>
    <row r="689" spans="1:39" ht="15.75" customHeight="1" x14ac:dyDescent="0.3">
      <c r="A689" s="382"/>
      <c r="B689" s="383"/>
      <c r="C689" s="384" t="s">
        <v>40</v>
      </c>
      <c r="D689" s="385" t="str">
        <f>IF(Table_1[[#This Row],[SISÄLLÖN NIMI]]="","",1)</f>
        <v/>
      </c>
      <c r="E689" s="386"/>
      <c r="F689" s="386"/>
      <c r="G689" s="384" t="s">
        <v>54</v>
      </c>
      <c r="H689" s="387" t="s">
        <v>54</v>
      </c>
      <c r="I689" s="388" t="s">
        <v>54</v>
      </c>
      <c r="J689" s="389" t="s">
        <v>44</v>
      </c>
      <c r="K689" s="387" t="s">
        <v>54</v>
      </c>
      <c r="L689" s="390" t="s">
        <v>54</v>
      </c>
      <c r="M689" s="383"/>
      <c r="N689" s="391" t="s">
        <v>54</v>
      </c>
      <c r="O689" s="392"/>
      <c r="P689" s="383"/>
      <c r="Q689" s="383"/>
      <c r="R689" s="393"/>
      <c r="S689" s="417">
        <f>IF(Table_1[[#This Row],[Kesto (min) /tapaaminen]]&lt;1,0,(Table_1[[#This Row],[Sisältöjen määrä 
]]*Table_1[[#This Row],[Kesto (min) /tapaaminen]]*Table_1[[#This Row],[Tapaamis-kerrat /osallistuja]]))</f>
        <v>0</v>
      </c>
      <c r="T689" s="394" t="str">
        <f>IF(Table_1[[#This Row],[SISÄLLÖN NIMI]]="","",IF(Table_1[[#This Row],[Toteutuminen]]="Ei osallistujia",0,IF(Table_1[[#This Row],[Toteutuminen]]="Peruttu",0,1)))</f>
        <v/>
      </c>
      <c r="U689" s="395"/>
      <c r="V689" s="385"/>
      <c r="W689" s="413">
        <f>Table_1[[#This Row],[Kävijämäärä a) lapset]]+Table_1[[#This Row],[Kävijämäärä b) aikuiset]]</f>
        <v>0</v>
      </c>
      <c r="X689" s="413">
        <f>IF(Table_1[[#This Row],[Kokonaiskävijämäärä]]&lt;1,0,Table_1[[#This Row],[Kävijämäärä a) lapset]]*Table_1[[#This Row],[Tapaamis-kerrat /osallistuja]])</f>
        <v>0</v>
      </c>
      <c r="Y689" s="413">
        <f>IF(Table_1[[#This Row],[Kokonaiskävijämäärä]]&lt;1,0,Table_1[[#This Row],[Kävijämäärä b) aikuiset]]*Table_1[[#This Row],[Tapaamis-kerrat /osallistuja]])</f>
        <v>0</v>
      </c>
      <c r="Z689" s="413">
        <f>IF(Table_1[[#This Row],[Kokonaiskävijämäärä]]&lt;1,0,Table_1[[#This Row],[Kokonaiskävijämäärä]]*Table_1[[#This Row],[Tapaamis-kerrat /osallistuja]])</f>
        <v>0</v>
      </c>
      <c r="AA689" s="390" t="s">
        <v>54</v>
      </c>
      <c r="AB689" s="396"/>
      <c r="AC689" s="397"/>
      <c r="AD689" s="398" t="s">
        <v>54</v>
      </c>
      <c r="AE689" s="399" t="s">
        <v>54</v>
      </c>
      <c r="AF689" s="400" t="s">
        <v>54</v>
      </c>
      <c r="AG689" s="400" t="s">
        <v>54</v>
      </c>
      <c r="AH689" s="401" t="s">
        <v>53</v>
      </c>
      <c r="AI689" s="402" t="s">
        <v>54</v>
      </c>
      <c r="AJ689" s="402" t="s">
        <v>54</v>
      </c>
      <c r="AK689" s="402" t="s">
        <v>54</v>
      </c>
      <c r="AL689" s="403" t="s">
        <v>54</v>
      </c>
      <c r="AM689" s="404" t="s">
        <v>54</v>
      </c>
    </row>
    <row r="690" spans="1:39" ht="15.75" customHeight="1" x14ac:dyDescent="0.3">
      <c r="A690" s="382"/>
      <c r="B690" s="383"/>
      <c r="C690" s="384" t="s">
        <v>40</v>
      </c>
      <c r="D690" s="385" t="str">
        <f>IF(Table_1[[#This Row],[SISÄLLÖN NIMI]]="","",1)</f>
        <v/>
      </c>
      <c r="E690" s="386"/>
      <c r="F690" s="386"/>
      <c r="G690" s="384" t="s">
        <v>54</v>
      </c>
      <c r="H690" s="387" t="s">
        <v>54</v>
      </c>
      <c r="I690" s="388" t="s">
        <v>54</v>
      </c>
      <c r="J690" s="389" t="s">
        <v>44</v>
      </c>
      <c r="K690" s="387" t="s">
        <v>54</v>
      </c>
      <c r="L690" s="390" t="s">
        <v>54</v>
      </c>
      <c r="M690" s="383"/>
      <c r="N690" s="391" t="s">
        <v>54</v>
      </c>
      <c r="O690" s="392"/>
      <c r="P690" s="383"/>
      <c r="Q690" s="383"/>
      <c r="R690" s="393"/>
      <c r="S690" s="417">
        <f>IF(Table_1[[#This Row],[Kesto (min) /tapaaminen]]&lt;1,0,(Table_1[[#This Row],[Sisältöjen määrä 
]]*Table_1[[#This Row],[Kesto (min) /tapaaminen]]*Table_1[[#This Row],[Tapaamis-kerrat /osallistuja]]))</f>
        <v>0</v>
      </c>
      <c r="T690" s="394" t="str">
        <f>IF(Table_1[[#This Row],[SISÄLLÖN NIMI]]="","",IF(Table_1[[#This Row],[Toteutuminen]]="Ei osallistujia",0,IF(Table_1[[#This Row],[Toteutuminen]]="Peruttu",0,1)))</f>
        <v/>
      </c>
      <c r="U690" s="395"/>
      <c r="V690" s="385"/>
      <c r="W690" s="413">
        <f>Table_1[[#This Row],[Kävijämäärä a) lapset]]+Table_1[[#This Row],[Kävijämäärä b) aikuiset]]</f>
        <v>0</v>
      </c>
      <c r="X690" s="413">
        <f>IF(Table_1[[#This Row],[Kokonaiskävijämäärä]]&lt;1,0,Table_1[[#This Row],[Kävijämäärä a) lapset]]*Table_1[[#This Row],[Tapaamis-kerrat /osallistuja]])</f>
        <v>0</v>
      </c>
      <c r="Y690" s="413">
        <f>IF(Table_1[[#This Row],[Kokonaiskävijämäärä]]&lt;1,0,Table_1[[#This Row],[Kävijämäärä b) aikuiset]]*Table_1[[#This Row],[Tapaamis-kerrat /osallistuja]])</f>
        <v>0</v>
      </c>
      <c r="Z690" s="413">
        <f>IF(Table_1[[#This Row],[Kokonaiskävijämäärä]]&lt;1,0,Table_1[[#This Row],[Kokonaiskävijämäärä]]*Table_1[[#This Row],[Tapaamis-kerrat /osallistuja]])</f>
        <v>0</v>
      </c>
      <c r="AA690" s="390" t="s">
        <v>54</v>
      </c>
      <c r="AB690" s="396"/>
      <c r="AC690" s="397"/>
      <c r="AD690" s="398" t="s">
        <v>54</v>
      </c>
      <c r="AE690" s="399" t="s">
        <v>54</v>
      </c>
      <c r="AF690" s="400" t="s">
        <v>54</v>
      </c>
      <c r="AG690" s="400" t="s">
        <v>54</v>
      </c>
      <c r="AH690" s="401" t="s">
        <v>53</v>
      </c>
      <c r="AI690" s="402" t="s">
        <v>54</v>
      </c>
      <c r="AJ690" s="402" t="s">
        <v>54</v>
      </c>
      <c r="AK690" s="402" t="s">
        <v>54</v>
      </c>
      <c r="AL690" s="403" t="s">
        <v>54</v>
      </c>
      <c r="AM690" s="404" t="s">
        <v>54</v>
      </c>
    </row>
    <row r="691" spans="1:39" ht="15.75" customHeight="1" x14ac:dyDescent="0.3">
      <c r="A691" s="382"/>
      <c r="B691" s="383"/>
      <c r="C691" s="384" t="s">
        <v>40</v>
      </c>
      <c r="D691" s="385" t="str">
        <f>IF(Table_1[[#This Row],[SISÄLLÖN NIMI]]="","",1)</f>
        <v/>
      </c>
      <c r="E691" s="386"/>
      <c r="F691" s="386"/>
      <c r="G691" s="384" t="s">
        <v>54</v>
      </c>
      <c r="H691" s="387" t="s">
        <v>54</v>
      </c>
      <c r="I691" s="388" t="s">
        <v>54</v>
      </c>
      <c r="J691" s="389" t="s">
        <v>44</v>
      </c>
      <c r="K691" s="387" t="s">
        <v>54</v>
      </c>
      <c r="L691" s="390" t="s">
        <v>54</v>
      </c>
      <c r="M691" s="383"/>
      <c r="N691" s="391" t="s">
        <v>54</v>
      </c>
      <c r="O691" s="392"/>
      <c r="P691" s="383"/>
      <c r="Q691" s="383"/>
      <c r="R691" s="393"/>
      <c r="S691" s="417">
        <f>IF(Table_1[[#This Row],[Kesto (min) /tapaaminen]]&lt;1,0,(Table_1[[#This Row],[Sisältöjen määrä 
]]*Table_1[[#This Row],[Kesto (min) /tapaaminen]]*Table_1[[#This Row],[Tapaamis-kerrat /osallistuja]]))</f>
        <v>0</v>
      </c>
      <c r="T691" s="394" t="str">
        <f>IF(Table_1[[#This Row],[SISÄLLÖN NIMI]]="","",IF(Table_1[[#This Row],[Toteutuminen]]="Ei osallistujia",0,IF(Table_1[[#This Row],[Toteutuminen]]="Peruttu",0,1)))</f>
        <v/>
      </c>
      <c r="U691" s="395"/>
      <c r="V691" s="385"/>
      <c r="W691" s="413">
        <f>Table_1[[#This Row],[Kävijämäärä a) lapset]]+Table_1[[#This Row],[Kävijämäärä b) aikuiset]]</f>
        <v>0</v>
      </c>
      <c r="X691" s="413">
        <f>IF(Table_1[[#This Row],[Kokonaiskävijämäärä]]&lt;1,0,Table_1[[#This Row],[Kävijämäärä a) lapset]]*Table_1[[#This Row],[Tapaamis-kerrat /osallistuja]])</f>
        <v>0</v>
      </c>
      <c r="Y691" s="413">
        <f>IF(Table_1[[#This Row],[Kokonaiskävijämäärä]]&lt;1,0,Table_1[[#This Row],[Kävijämäärä b) aikuiset]]*Table_1[[#This Row],[Tapaamis-kerrat /osallistuja]])</f>
        <v>0</v>
      </c>
      <c r="Z691" s="413">
        <f>IF(Table_1[[#This Row],[Kokonaiskävijämäärä]]&lt;1,0,Table_1[[#This Row],[Kokonaiskävijämäärä]]*Table_1[[#This Row],[Tapaamis-kerrat /osallistuja]])</f>
        <v>0</v>
      </c>
      <c r="AA691" s="390" t="s">
        <v>54</v>
      </c>
      <c r="AB691" s="396"/>
      <c r="AC691" s="397"/>
      <c r="AD691" s="398" t="s">
        <v>54</v>
      </c>
      <c r="AE691" s="399" t="s">
        <v>54</v>
      </c>
      <c r="AF691" s="400" t="s">
        <v>54</v>
      </c>
      <c r="AG691" s="400" t="s">
        <v>54</v>
      </c>
      <c r="AH691" s="401" t="s">
        <v>53</v>
      </c>
      <c r="AI691" s="402" t="s">
        <v>54</v>
      </c>
      <c r="AJ691" s="402" t="s">
        <v>54</v>
      </c>
      <c r="AK691" s="402" t="s">
        <v>54</v>
      </c>
      <c r="AL691" s="403" t="s">
        <v>54</v>
      </c>
      <c r="AM691" s="404" t="s">
        <v>54</v>
      </c>
    </row>
    <row r="692" spans="1:39" ht="15.75" customHeight="1" x14ac:dyDescent="0.3">
      <c r="A692" s="382"/>
      <c r="B692" s="383"/>
      <c r="C692" s="384" t="s">
        <v>40</v>
      </c>
      <c r="D692" s="385" t="str">
        <f>IF(Table_1[[#This Row],[SISÄLLÖN NIMI]]="","",1)</f>
        <v/>
      </c>
      <c r="E692" s="386"/>
      <c r="F692" s="386"/>
      <c r="G692" s="384" t="s">
        <v>54</v>
      </c>
      <c r="H692" s="387" t="s">
        <v>54</v>
      </c>
      <c r="I692" s="388" t="s">
        <v>54</v>
      </c>
      <c r="J692" s="389" t="s">
        <v>44</v>
      </c>
      <c r="K692" s="387" t="s">
        <v>54</v>
      </c>
      <c r="L692" s="390" t="s">
        <v>54</v>
      </c>
      <c r="M692" s="383"/>
      <c r="N692" s="391" t="s">
        <v>54</v>
      </c>
      <c r="O692" s="392"/>
      <c r="P692" s="383"/>
      <c r="Q692" s="383"/>
      <c r="R692" s="393"/>
      <c r="S692" s="417">
        <f>IF(Table_1[[#This Row],[Kesto (min) /tapaaminen]]&lt;1,0,(Table_1[[#This Row],[Sisältöjen määrä 
]]*Table_1[[#This Row],[Kesto (min) /tapaaminen]]*Table_1[[#This Row],[Tapaamis-kerrat /osallistuja]]))</f>
        <v>0</v>
      </c>
      <c r="T692" s="394" t="str">
        <f>IF(Table_1[[#This Row],[SISÄLLÖN NIMI]]="","",IF(Table_1[[#This Row],[Toteutuminen]]="Ei osallistujia",0,IF(Table_1[[#This Row],[Toteutuminen]]="Peruttu",0,1)))</f>
        <v/>
      </c>
      <c r="U692" s="395"/>
      <c r="V692" s="385"/>
      <c r="W692" s="413">
        <f>Table_1[[#This Row],[Kävijämäärä a) lapset]]+Table_1[[#This Row],[Kävijämäärä b) aikuiset]]</f>
        <v>0</v>
      </c>
      <c r="X692" s="413">
        <f>IF(Table_1[[#This Row],[Kokonaiskävijämäärä]]&lt;1,0,Table_1[[#This Row],[Kävijämäärä a) lapset]]*Table_1[[#This Row],[Tapaamis-kerrat /osallistuja]])</f>
        <v>0</v>
      </c>
      <c r="Y692" s="413">
        <f>IF(Table_1[[#This Row],[Kokonaiskävijämäärä]]&lt;1,0,Table_1[[#This Row],[Kävijämäärä b) aikuiset]]*Table_1[[#This Row],[Tapaamis-kerrat /osallistuja]])</f>
        <v>0</v>
      </c>
      <c r="Z692" s="413">
        <f>IF(Table_1[[#This Row],[Kokonaiskävijämäärä]]&lt;1,0,Table_1[[#This Row],[Kokonaiskävijämäärä]]*Table_1[[#This Row],[Tapaamis-kerrat /osallistuja]])</f>
        <v>0</v>
      </c>
      <c r="AA692" s="390" t="s">
        <v>54</v>
      </c>
      <c r="AB692" s="396"/>
      <c r="AC692" s="397"/>
      <c r="AD692" s="398" t="s">
        <v>54</v>
      </c>
      <c r="AE692" s="399" t="s">
        <v>54</v>
      </c>
      <c r="AF692" s="400" t="s">
        <v>54</v>
      </c>
      <c r="AG692" s="400" t="s">
        <v>54</v>
      </c>
      <c r="AH692" s="401" t="s">
        <v>53</v>
      </c>
      <c r="AI692" s="402" t="s">
        <v>54</v>
      </c>
      <c r="AJ692" s="402" t="s">
        <v>54</v>
      </c>
      <c r="AK692" s="402" t="s">
        <v>54</v>
      </c>
      <c r="AL692" s="403" t="s">
        <v>54</v>
      </c>
      <c r="AM692" s="404" t="s">
        <v>54</v>
      </c>
    </row>
    <row r="693" spans="1:39" ht="15.75" customHeight="1" x14ac:dyDescent="0.3">
      <c r="A693" s="382"/>
      <c r="B693" s="383"/>
      <c r="C693" s="384" t="s">
        <v>40</v>
      </c>
      <c r="D693" s="385" t="str">
        <f>IF(Table_1[[#This Row],[SISÄLLÖN NIMI]]="","",1)</f>
        <v/>
      </c>
      <c r="E693" s="386"/>
      <c r="F693" s="386"/>
      <c r="G693" s="384" t="s">
        <v>54</v>
      </c>
      <c r="H693" s="387" t="s">
        <v>54</v>
      </c>
      <c r="I693" s="388" t="s">
        <v>54</v>
      </c>
      <c r="J693" s="389" t="s">
        <v>44</v>
      </c>
      <c r="K693" s="387" t="s">
        <v>54</v>
      </c>
      <c r="L693" s="390" t="s">
        <v>54</v>
      </c>
      <c r="M693" s="383"/>
      <c r="N693" s="391" t="s">
        <v>54</v>
      </c>
      <c r="O693" s="392"/>
      <c r="P693" s="383"/>
      <c r="Q693" s="383"/>
      <c r="R693" s="393"/>
      <c r="S693" s="417">
        <f>IF(Table_1[[#This Row],[Kesto (min) /tapaaminen]]&lt;1,0,(Table_1[[#This Row],[Sisältöjen määrä 
]]*Table_1[[#This Row],[Kesto (min) /tapaaminen]]*Table_1[[#This Row],[Tapaamis-kerrat /osallistuja]]))</f>
        <v>0</v>
      </c>
      <c r="T693" s="394" t="str">
        <f>IF(Table_1[[#This Row],[SISÄLLÖN NIMI]]="","",IF(Table_1[[#This Row],[Toteutuminen]]="Ei osallistujia",0,IF(Table_1[[#This Row],[Toteutuminen]]="Peruttu",0,1)))</f>
        <v/>
      </c>
      <c r="U693" s="395"/>
      <c r="V693" s="385"/>
      <c r="W693" s="413">
        <f>Table_1[[#This Row],[Kävijämäärä a) lapset]]+Table_1[[#This Row],[Kävijämäärä b) aikuiset]]</f>
        <v>0</v>
      </c>
      <c r="X693" s="413">
        <f>IF(Table_1[[#This Row],[Kokonaiskävijämäärä]]&lt;1,0,Table_1[[#This Row],[Kävijämäärä a) lapset]]*Table_1[[#This Row],[Tapaamis-kerrat /osallistuja]])</f>
        <v>0</v>
      </c>
      <c r="Y693" s="413">
        <f>IF(Table_1[[#This Row],[Kokonaiskävijämäärä]]&lt;1,0,Table_1[[#This Row],[Kävijämäärä b) aikuiset]]*Table_1[[#This Row],[Tapaamis-kerrat /osallistuja]])</f>
        <v>0</v>
      </c>
      <c r="Z693" s="413">
        <f>IF(Table_1[[#This Row],[Kokonaiskävijämäärä]]&lt;1,0,Table_1[[#This Row],[Kokonaiskävijämäärä]]*Table_1[[#This Row],[Tapaamis-kerrat /osallistuja]])</f>
        <v>0</v>
      </c>
      <c r="AA693" s="390" t="s">
        <v>54</v>
      </c>
      <c r="AB693" s="396"/>
      <c r="AC693" s="397"/>
      <c r="AD693" s="398" t="s">
        <v>54</v>
      </c>
      <c r="AE693" s="399" t="s">
        <v>54</v>
      </c>
      <c r="AF693" s="400" t="s">
        <v>54</v>
      </c>
      <c r="AG693" s="400" t="s">
        <v>54</v>
      </c>
      <c r="AH693" s="401" t="s">
        <v>53</v>
      </c>
      <c r="AI693" s="402" t="s">
        <v>54</v>
      </c>
      <c r="AJ693" s="402" t="s">
        <v>54</v>
      </c>
      <c r="AK693" s="402" t="s">
        <v>54</v>
      </c>
      <c r="AL693" s="403" t="s">
        <v>54</v>
      </c>
      <c r="AM693" s="404" t="s">
        <v>54</v>
      </c>
    </row>
    <row r="694" spans="1:39" ht="15.75" customHeight="1" x14ac:dyDescent="0.3">
      <c r="A694" s="382"/>
      <c r="B694" s="383"/>
      <c r="C694" s="384" t="s">
        <v>40</v>
      </c>
      <c r="D694" s="385" t="str">
        <f>IF(Table_1[[#This Row],[SISÄLLÖN NIMI]]="","",1)</f>
        <v/>
      </c>
      <c r="E694" s="386"/>
      <c r="F694" s="386"/>
      <c r="G694" s="384" t="s">
        <v>54</v>
      </c>
      <c r="H694" s="387" t="s">
        <v>54</v>
      </c>
      <c r="I694" s="388" t="s">
        <v>54</v>
      </c>
      <c r="J694" s="389" t="s">
        <v>44</v>
      </c>
      <c r="K694" s="387" t="s">
        <v>54</v>
      </c>
      <c r="L694" s="390" t="s">
        <v>54</v>
      </c>
      <c r="M694" s="383"/>
      <c r="N694" s="391" t="s">
        <v>54</v>
      </c>
      <c r="O694" s="392"/>
      <c r="P694" s="383"/>
      <c r="Q694" s="383"/>
      <c r="R694" s="393"/>
      <c r="S694" s="417">
        <f>IF(Table_1[[#This Row],[Kesto (min) /tapaaminen]]&lt;1,0,(Table_1[[#This Row],[Sisältöjen määrä 
]]*Table_1[[#This Row],[Kesto (min) /tapaaminen]]*Table_1[[#This Row],[Tapaamis-kerrat /osallistuja]]))</f>
        <v>0</v>
      </c>
      <c r="T694" s="394" t="str">
        <f>IF(Table_1[[#This Row],[SISÄLLÖN NIMI]]="","",IF(Table_1[[#This Row],[Toteutuminen]]="Ei osallistujia",0,IF(Table_1[[#This Row],[Toteutuminen]]="Peruttu",0,1)))</f>
        <v/>
      </c>
      <c r="U694" s="395"/>
      <c r="V694" s="385"/>
      <c r="W694" s="413">
        <f>Table_1[[#This Row],[Kävijämäärä a) lapset]]+Table_1[[#This Row],[Kävijämäärä b) aikuiset]]</f>
        <v>0</v>
      </c>
      <c r="X694" s="413">
        <f>IF(Table_1[[#This Row],[Kokonaiskävijämäärä]]&lt;1,0,Table_1[[#This Row],[Kävijämäärä a) lapset]]*Table_1[[#This Row],[Tapaamis-kerrat /osallistuja]])</f>
        <v>0</v>
      </c>
      <c r="Y694" s="413">
        <f>IF(Table_1[[#This Row],[Kokonaiskävijämäärä]]&lt;1,0,Table_1[[#This Row],[Kävijämäärä b) aikuiset]]*Table_1[[#This Row],[Tapaamis-kerrat /osallistuja]])</f>
        <v>0</v>
      </c>
      <c r="Z694" s="413">
        <f>IF(Table_1[[#This Row],[Kokonaiskävijämäärä]]&lt;1,0,Table_1[[#This Row],[Kokonaiskävijämäärä]]*Table_1[[#This Row],[Tapaamis-kerrat /osallistuja]])</f>
        <v>0</v>
      </c>
      <c r="AA694" s="390" t="s">
        <v>54</v>
      </c>
      <c r="AB694" s="396"/>
      <c r="AC694" s="397"/>
      <c r="AD694" s="398" t="s">
        <v>54</v>
      </c>
      <c r="AE694" s="399" t="s">
        <v>54</v>
      </c>
      <c r="AF694" s="400" t="s">
        <v>54</v>
      </c>
      <c r="AG694" s="400" t="s">
        <v>54</v>
      </c>
      <c r="AH694" s="401" t="s">
        <v>53</v>
      </c>
      <c r="AI694" s="402" t="s">
        <v>54</v>
      </c>
      <c r="AJ694" s="402" t="s">
        <v>54</v>
      </c>
      <c r="AK694" s="402" t="s">
        <v>54</v>
      </c>
      <c r="AL694" s="403" t="s">
        <v>54</v>
      </c>
      <c r="AM694" s="404" t="s">
        <v>54</v>
      </c>
    </row>
    <row r="695" spans="1:39" ht="15.75" customHeight="1" x14ac:dyDescent="0.3">
      <c r="A695" s="382"/>
      <c r="B695" s="383"/>
      <c r="C695" s="384" t="s">
        <v>40</v>
      </c>
      <c r="D695" s="385" t="str">
        <f>IF(Table_1[[#This Row],[SISÄLLÖN NIMI]]="","",1)</f>
        <v/>
      </c>
      <c r="E695" s="386"/>
      <c r="F695" s="386"/>
      <c r="G695" s="384" t="s">
        <v>54</v>
      </c>
      <c r="H695" s="387" t="s">
        <v>54</v>
      </c>
      <c r="I695" s="388" t="s">
        <v>54</v>
      </c>
      <c r="J695" s="389" t="s">
        <v>44</v>
      </c>
      <c r="K695" s="387" t="s">
        <v>54</v>
      </c>
      <c r="L695" s="390" t="s">
        <v>54</v>
      </c>
      <c r="M695" s="383"/>
      <c r="N695" s="391" t="s">
        <v>54</v>
      </c>
      <c r="O695" s="392"/>
      <c r="P695" s="383"/>
      <c r="Q695" s="383"/>
      <c r="R695" s="393"/>
      <c r="S695" s="417">
        <f>IF(Table_1[[#This Row],[Kesto (min) /tapaaminen]]&lt;1,0,(Table_1[[#This Row],[Sisältöjen määrä 
]]*Table_1[[#This Row],[Kesto (min) /tapaaminen]]*Table_1[[#This Row],[Tapaamis-kerrat /osallistuja]]))</f>
        <v>0</v>
      </c>
      <c r="T695" s="394" t="str">
        <f>IF(Table_1[[#This Row],[SISÄLLÖN NIMI]]="","",IF(Table_1[[#This Row],[Toteutuminen]]="Ei osallistujia",0,IF(Table_1[[#This Row],[Toteutuminen]]="Peruttu",0,1)))</f>
        <v/>
      </c>
      <c r="U695" s="395"/>
      <c r="V695" s="385"/>
      <c r="W695" s="413">
        <f>Table_1[[#This Row],[Kävijämäärä a) lapset]]+Table_1[[#This Row],[Kävijämäärä b) aikuiset]]</f>
        <v>0</v>
      </c>
      <c r="X695" s="413">
        <f>IF(Table_1[[#This Row],[Kokonaiskävijämäärä]]&lt;1,0,Table_1[[#This Row],[Kävijämäärä a) lapset]]*Table_1[[#This Row],[Tapaamis-kerrat /osallistuja]])</f>
        <v>0</v>
      </c>
      <c r="Y695" s="413">
        <f>IF(Table_1[[#This Row],[Kokonaiskävijämäärä]]&lt;1,0,Table_1[[#This Row],[Kävijämäärä b) aikuiset]]*Table_1[[#This Row],[Tapaamis-kerrat /osallistuja]])</f>
        <v>0</v>
      </c>
      <c r="Z695" s="413">
        <f>IF(Table_1[[#This Row],[Kokonaiskävijämäärä]]&lt;1,0,Table_1[[#This Row],[Kokonaiskävijämäärä]]*Table_1[[#This Row],[Tapaamis-kerrat /osallistuja]])</f>
        <v>0</v>
      </c>
      <c r="AA695" s="390" t="s">
        <v>54</v>
      </c>
      <c r="AB695" s="396"/>
      <c r="AC695" s="397"/>
      <c r="AD695" s="398" t="s">
        <v>54</v>
      </c>
      <c r="AE695" s="399" t="s">
        <v>54</v>
      </c>
      <c r="AF695" s="400" t="s">
        <v>54</v>
      </c>
      <c r="AG695" s="400" t="s">
        <v>54</v>
      </c>
      <c r="AH695" s="401" t="s">
        <v>53</v>
      </c>
      <c r="AI695" s="402" t="s">
        <v>54</v>
      </c>
      <c r="AJ695" s="402" t="s">
        <v>54</v>
      </c>
      <c r="AK695" s="402" t="s">
        <v>54</v>
      </c>
      <c r="AL695" s="403" t="s">
        <v>54</v>
      </c>
      <c r="AM695" s="404" t="s">
        <v>54</v>
      </c>
    </row>
    <row r="696" spans="1:39" ht="15.75" customHeight="1" x14ac:dyDescent="0.3">
      <c r="A696" s="382"/>
      <c r="B696" s="383"/>
      <c r="C696" s="384" t="s">
        <v>40</v>
      </c>
      <c r="D696" s="385" t="str">
        <f>IF(Table_1[[#This Row],[SISÄLLÖN NIMI]]="","",1)</f>
        <v/>
      </c>
      <c r="E696" s="386"/>
      <c r="F696" s="386"/>
      <c r="G696" s="384" t="s">
        <v>54</v>
      </c>
      <c r="H696" s="387" t="s">
        <v>54</v>
      </c>
      <c r="I696" s="388" t="s">
        <v>54</v>
      </c>
      <c r="J696" s="389" t="s">
        <v>44</v>
      </c>
      <c r="K696" s="387" t="s">
        <v>54</v>
      </c>
      <c r="L696" s="390" t="s">
        <v>54</v>
      </c>
      <c r="M696" s="383"/>
      <c r="N696" s="391" t="s">
        <v>54</v>
      </c>
      <c r="O696" s="392"/>
      <c r="P696" s="383"/>
      <c r="Q696" s="383"/>
      <c r="R696" s="393"/>
      <c r="S696" s="417">
        <f>IF(Table_1[[#This Row],[Kesto (min) /tapaaminen]]&lt;1,0,(Table_1[[#This Row],[Sisältöjen määrä 
]]*Table_1[[#This Row],[Kesto (min) /tapaaminen]]*Table_1[[#This Row],[Tapaamis-kerrat /osallistuja]]))</f>
        <v>0</v>
      </c>
      <c r="T696" s="394" t="str">
        <f>IF(Table_1[[#This Row],[SISÄLLÖN NIMI]]="","",IF(Table_1[[#This Row],[Toteutuminen]]="Ei osallistujia",0,IF(Table_1[[#This Row],[Toteutuminen]]="Peruttu",0,1)))</f>
        <v/>
      </c>
      <c r="U696" s="395"/>
      <c r="V696" s="385"/>
      <c r="W696" s="413">
        <f>Table_1[[#This Row],[Kävijämäärä a) lapset]]+Table_1[[#This Row],[Kävijämäärä b) aikuiset]]</f>
        <v>0</v>
      </c>
      <c r="X696" s="413">
        <f>IF(Table_1[[#This Row],[Kokonaiskävijämäärä]]&lt;1,0,Table_1[[#This Row],[Kävijämäärä a) lapset]]*Table_1[[#This Row],[Tapaamis-kerrat /osallistuja]])</f>
        <v>0</v>
      </c>
      <c r="Y696" s="413">
        <f>IF(Table_1[[#This Row],[Kokonaiskävijämäärä]]&lt;1,0,Table_1[[#This Row],[Kävijämäärä b) aikuiset]]*Table_1[[#This Row],[Tapaamis-kerrat /osallistuja]])</f>
        <v>0</v>
      </c>
      <c r="Z696" s="413">
        <f>IF(Table_1[[#This Row],[Kokonaiskävijämäärä]]&lt;1,0,Table_1[[#This Row],[Kokonaiskävijämäärä]]*Table_1[[#This Row],[Tapaamis-kerrat /osallistuja]])</f>
        <v>0</v>
      </c>
      <c r="AA696" s="390" t="s">
        <v>54</v>
      </c>
      <c r="AB696" s="396"/>
      <c r="AC696" s="397"/>
      <c r="AD696" s="398" t="s">
        <v>54</v>
      </c>
      <c r="AE696" s="399" t="s">
        <v>54</v>
      </c>
      <c r="AF696" s="400" t="s">
        <v>54</v>
      </c>
      <c r="AG696" s="400" t="s">
        <v>54</v>
      </c>
      <c r="AH696" s="401" t="s">
        <v>53</v>
      </c>
      <c r="AI696" s="402" t="s">
        <v>54</v>
      </c>
      <c r="AJ696" s="402" t="s">
        <v>54</v>
      </c>
      <c r="AK696" s="402" t="s">
        <v>54</v>
      </c>
      <c r="AL696" s="403" t="s">
        <v>54</v>
      </c>
      <c r="AM696" s="404" t="s">
        <v>54</v>
      </c>
    </row>
    <row r="697" spans="1:39" ht="15.75" customHeight="1" x14ac:dyDescent="0.3">
      <c r="A697" s="382"/>
      <c r="B697" s="383"/>
      <c r="C697" s="384" t="s">
        <v>40</v>
      </c>
      <c r="D697" s="385" t="str">
        <f>IF(Table_1[[#This Row],[SISÄLLÖN NIMI]]="","",1)</f>
        <v/>
      </c>
      <c r="E697" s="386"/>
      <c r="F697" s="386"/>
      <c r="G697" s="384" t="s">
        <v>54</v>
      </c>
      <c r="H697" s="387" t="s">
        <v>54</v>
      </c>
      <c r="I697" s="388" t="s">
        <v>54</v>
      </c>
      <c r="J697" s="389" t="s">
        <v>44</v>
      </c>
      <c r="K697" s="387" t="s">
        <v>54</v>
      </c>
      <c r="L697" s="390" t="s">
        <v>54</v>
      </c>
      <c r="M697" s="383"/>
      <c r="N697" s="391" t="s">
        <v>54</v>
      </c>
      <c r="O697" s="392"/>
      <c r="P697" s="383"/>
      <c r="Q697" s="383"/>
      <c r="R697" s="393"/>
      <c r="S697" s="417">
        <f>IF(Table_1[[#This Row],[Kesto (min) /tapaaminen]]&lt;1,0,(Table_1[[#This Row],[Sisältöjen määrä 
]]*Table_1[[#This Row],[Kesto (min) /tapaaminen]]*Table_1[[#This Row],[Tapaamis-kerrat /osallistuja]]))</f>
        <v>0</v>
      </c>
      <c r="T697" s="394" t="str">
        <f>IF(Table_1[[#This Row],[SISÄLLÖN NIMI]]="","",IF(Table_1[[#This Row],[Toteutuminen]]="Ei osallistujia",0,IF(Table_1[[#This Row],[Toteutuminen]]="Peruttu",0,1)))</f>
        <v/>
      </c>
      <c r="U697" s="395"/>
      <c r="V697" s="385"/>
      <c r="W697" s="413">
        <f>Table_1[[#This Row],[Kävijämäärä a) lapset]]+Table_1[[#This Row],[Kävijämäärä b) aikuiset]]</f>
        <v>0</v>
      </c>
      <c r="X697" s="413">
        <f>IF(Table_1[[#This Row],[Kokonaiskävijämäärä]]&lt;1,0,Table_1[[#This Row],[Kävijämäärä a) lapset]]*Table_1[[#This Row],[Tapaamis-kerrat /osallistuja]])</f>
        <v>0</v>
      </c>
      <c r="Y697" s="413">
        <f>IF(Table_1[[#This Row],[Kokonaiskävijämäärä]]&lt;1,0,Table_1[[#This Row],[Kävijämäärä b) aikuiset]]*Table_1[[#This Row],[Tapaamis-kerrat /osallistuja]])</f>
        <v>0</v>
      </c>
      <c r="Z697" s="413">
        <f>IF(Table_1[[#This Row],[Kokonaiskävijämäärä]]&lt;1,0,Table_1[[#This Row],[Kokonaiskävijämäärä]]*Table_1[[#This Row],[Tapaamis-kerrat /osallistuja]])</f>
        <v>0</v>
      </c>
      <c r="AA697" s="390" t="s">
        <v>54</v>
      </c>
      <c r="AB697" s="396"/>
      <c r="AC697" s="397"/>
      <c r="AD697" s="398" t="s">
        <v>54</v>
      </c>
      <c r="AE697" s="399" t="s">
        <v>54</v>
      </c>
      <c r="AF697" s="400" t="s">
        <v>54</v>
      </c>
      <c r="AG697" s="400" t="s">
        <v>54</v>
      </c>
      <c r="AH697" s="401" t="s">
        <v>53</v>
      </c>
      <c r="AI697" s="402" t="s">
        <v>54</v>
      </c>
      <c r="AJ697" s="402" t="s">
        <v>54</v>
      </c>
      <c r="AK697" s="402" t="s">
        <v>54</v>
      </c>
      <c r="AL697" s="403" t="s">
        <v>54</v>
      </c>
      <c r="AM697" s="404" t="s">
        <v>54</v>
      </c>
    </row>
    <row r="698" spans="1:39" ht="15.75" customHeight="1" x14ac:dyDescent="0.3">
      <c r="A698" s="382"/>
      <c r="B698" s="383"/>
      <c r="C698" s="384" t="s">
        <v>40</v>
      </c>
      <c r="D698" s="385" t="str">
        <f>IF(Table_1[[#This Row],[SISÄLLÖN NIMI]]="","",1)</f>
        <v/>
      </c>
      <c r="E698" s="386"/>
      <c r="F698" s="386"/>
      <c r="G698" s="384" t="s">
        <v>54</v>
      </c>
      <c r="H698" s="387" t="s">
        <v>54</v>
      </c>
      <c r="I698" s="388" t="s">
        <v>54</v>
      </c>
      <c r="J698" s="389" t="s">
        <v>44</v>
      </c>
      <c r="K698" s="387" t="s">
        <v>54</v>
      </c>
      <c r="L698" s="390" t="s">
        <v>54</v>
      </c>
      <c r="M698" s="383"/>
      <c r="N698" s="391" t="s">
        <v>54</v>
      </c>
      <c r="O698" s="392"/>
      <c r="P698" s="383"/>
      <c r="Q698" s="383"/>
      <c r="R698" s="393"/>
      <c r="S698" s="417">
        <f>IF(Table_1[[#This Row],[Kesto (min) /tapaaminen]]&lt;1,0,(Table_1[[#This Row],[Sisältöjen määrä 
]]*Table_1[[#This Row],[Kesto (min) /tapaaminen]]*Table_1[[#This Row],[Tapaamis-kerrat /osallistuja]]))</f>
        <v>0</v>
      </c>
      <c r="T698" s="394" t="str">
        <f>IF(Table_1[[#This Row],[SISÄLLÖN NIMI]]="","",IF(Table_1[[#This Row],[Toteutuminen]]="Ei osallistujia",0,IF(Table_1[[#This Row],[Toteutuminen]]="Peruttu",0,1)))</f>
        <v/>
      </c>
      <c r="U698" s="395"/>
      <c r="V698" s="385"/>
      <c r="W698" s="413">
        <f>Table_1[[#This Row],[Kävijämäärä a) lapset]]+Table_1[[#This Row],[Kävijämäärä b) aikuiset]]</f>
        <v>0</v>
      </c>
      <c r="X698" s="413">
        <f>IF(Table_1[[#This Row],[Kokonaiskävijämäärä]]&lt;1,0,Table_1[[#This Row],[Kävijämäärä a) lapset]]*Table_1[[#This Row],[Tapaamis-kerrat /osallistuja]])</f>
        <v>0</v>
      </c>
      <c r="Y698" s="413">
        <f>IF(Table_1[[#This Row],[Kokonaiskävijämäärä]]&lt;1,0,Table_1[[#This Row],[Kävijämäärä b) aikuiset]]*Table_1[[#This Row],[Tapaamis-kerrat /osallistuja]])</f>
        <v>0</v>
      </c>
      <c r="Z698" s="413">
        <f>IF(Table_1[[#This Row],[Kokonaiskävijämäärä]]&lt;1,0,Table_1[[#This Row],[Kokonaiskävijämäärä]]*Table_1[[#This Row],[Tapaamis-kerrat /osallistuja]])</f>
        <v>0</v>
      </c>
      <c r="AA698" s="390" t="s">
        <v>54</v>
      </c>
      <c r="AB698" s="396"/>
      <c r="AC698" s="397"/>
      <c r="AD698" s="398" t="s">
        <v>54</v>
      </c>
      <c r="AE698" s="399" t="s">
        <v>54</v>
      </c>
      <c r="AF698" s="400" t="s">
        <v>54</v>
      </c>
      <c r="AG698" s="400" t="s">
        <v>54</v>
      </c>
      <c r="AH698" s="401" t="s">
        <v>53</v>
      </c>
      <c r="AI698" s="402" t="s">
        <v>54</v>
      </c>
      <c r="AJ698" s="402" t="s">
        <v>54</v>
      </c>
      <c r="AK698" s="402" t="s">
        <v>54</v>
      </c>
      <c r="AL698" s="403" t="s">
        <v>54</v>
      </c>
      <c r="AM698" s="404" t="s">
        <v>54</v>
      </c>
    </row>
    <row r="699" spans="1:39" ht="15.75" customHeight="1" x14ac:dyDescent="0.3">
      <c r="A699" s="382"/>
      <c r="B699" s="383"/>
      <c r="C699" s="384" t="s">
        <v>40</v>
      </c>
      <c r="D699" s="385" t="str">
        <f>IF(Table_1[[#This Row],[SISÄLLÖN NIMI]]="","",1)</f>
        <v/>
      </c>
      <c r="E699" s="386"/>
      <c r="F699" s="386"/>
      <c r="G699" s="384" t="s">
        <v>54</v>
      </c>
      <c r="H699" s="387" t="s">
        <v>54</v>
      </c>
      <c r="I699" s="388" t="s">
        <v>54</v>
      </c>
      <c r="J699" s="389" t="s">
        <v>44</v>
      </c>
      <c r="K699" s="387" t="s">
        <v>54</v>
      </c>
      <c r="L699" s="390" t="s">
        <v>54</v>
      </c>
      <c r="M699" s="383"/>
      <c r="N699" s="391" t="s">
        <v>54</v>
      </c>
      <c r="O699" s="392"/>
      <c r="P699" s="383"/>
      <c r="Q699" s="383"/>
      <c r="R699" s="393"/>
      <c r="S699" s="417">
        <f>IF(Table_1[[#This Row],[Kesto (min) /tapaaminen]]&lt;1,0,(Table_1[[#This Row],[Sisältöjen määrä 
]]*Table_1[[#This Row],[Kesto (min) /tapaaminen]]*Table_1[[#This Row],[Tapaamis-kerrat /osallistuja]]))</f>
        <v>0</v>
      </c>
      <c r="T699" s="394" t="str">
        <f>IF(Table_1[[#This Row],[SISÄLLÖN NIMI]]="","",IF(Table_1[[#This Row],[Toteutuminen]]="Ei osallistujia",0,IF(Table_1[[#This Row],[Toteutuminen]]="Peruttu",0,1)))</f>
        <v/>
      </c>
      <c r="U699" s="395"/>
      <c r="V699" s="385"/>
      <c r="W699" s="413">
        <f>Table_1[[#This Row],[Kävijämäärä a) lapset]]+Table_1[[#This Row],[Kävijämäärä b) aikuiset]]</f>
        <v>0</v>
      </c>
      <c r="X699" s="413">
        <f>IF(Table_1[[#This Row],[Kokonaiskävijämäärä]]&lt;1,0,Table_1[[#This Row],[Kävijämäärä a) lapset]]*Table_1[[#This Row],[Tapaamis-kerrat /osallistuja]])</f>
        <v>0</v>
      </c>
      <c r="Y699" s="413">
        <f>IF(Table_1[[#This Row],[Kokonaiskävijämäärä]]&lt;1,0,Table_1[[#This Row],[Kävijämäärä b) aikuiset]]*Table_1[[#This Row],[Tapaamis-kerrat /osallistuja]])</f>
        <v>0</v>
      </c>
      <c r="Z699" s="413">
        <f>IF(Table_1[[#This Row],[Kokonaiskävijämäärä]]&lt;1,0,Table_1[[#This Row],[Kokonaiskävijämäärä]]*Table_1[[#This Row],[Tapaamis-kerrat /osallistuja]])</f>
        <v>0</v>
      </c>
      <c r="AA699" s="390" t="s">
        <v>54</v>
      </c>
      <c r="AB699" s="396"/>
      <c r="AC699" s="397"/>
      <c r="AD699" s="398" t="s">
        <v>54</v>
      </c>
      <c r="AE699" s="399" t="s">
        <v>54</v>
      </c>
      <c r="AF699" s="400" t="s">
        <v>54</v>
      </c>
      <c r="AG699" s="400" t="s">
        <v>54</v>
      </c>
      <c r="AH699" s="401" t="s">
        <v>53</v>
      </c>
      <c r="AI699" s="402" t="s">
        <v>54</v>
      </c>
      <c r="AJ699" s="402" t="s">
        <v>54</v>
      </c>
      <c r="AK699" s="402" t="s">
        <v>54</v>
      </c>
      <c r="AL699" s="403" t="s">
        <v>54</v>
      </c>
      <c r="AM699" s="404" t="s">
        <v>54</v>
      </c>
    </row>
    <row r="700" spans="1:39" ht="15.75" customHeight="1" x14ac:dyDescent="0.3">
      <c r="A700" s="382"/>
      <c r="B700" s="383"/>
      <c r="C700" s="384" t="s">
        <v>40</v>
      </c>
      <c r="D700" s="385" t="str">
        <f>IF(Table_1[[#This Row],[SISÄLLÖN NIMI]]="","",1)</f>
        <v/>
      </c>
      <c r="E700" s="386"/>
      <c r="F700" s="386"/>
      <c r="G700" s="384" t="s">
        <v>54</v>
      </c>
      <c r="H700" s="387" t="s">
        <v>54</v>
      </c>
      <c r="I700" s="388" t="s">
        <v>54</v>
      </c>
      <c r="J700" s="389" t="s">
        <v>44</v>
      </c>
      <c r="K700" s="387" t="s">
        <v>54</v>
      </c>
      <c r="L700" s="390" t="s">
        <v>54</v>
      </c>
      <c r="M700" s="383"/>
      <c r="N700" s="391" t="s">
        <v>54</v>
      </c>
      <c r="O700" s="392"/>
      <c r="P700" s="383"/>
      <c r="Q700" s="383"/>
      <c r="R700" s="393"/>
      <c r="S700" s="417">
        <f>IF(Table_1[[#This Row],[Kesto (min) /tapaaminen]]&lt;1,0,(Table_1[[#This Row],[Sisältöjen määrä 
]]*Table_1[[#This Row],[Kesto (min) /tapaaminen]]*Table_1[[#This Row],[Tapaamis-kerrat /osallistuja]]))</f>
        <v>0</v>
      </c>
      <c r="T700" s="394" t="str">
        <f>IF(Table_1[[#This Row],[SISÄLLÖN NIMI]]="","",IF(Table_1[[#This Row],[Toteutuminen]]="Ei osallistujia",0,IF(Table_1[[#This Row],[Toteutuminen]]="Peruttu",0,1)))</f>
        <v/>
      </c>
      <c r="U700" s="395"/>
      <c r="V700" s="385"/>
      <c r="W700" s="413">
        <f>Table_1[[#This Row],[Kävijämäärä a) lapset]]+Table_1[[#This Row],[Kävijämäärä b) aikuiset]]</f>
        <v>0</v>
      </c>
      <c r="X700" s="413">
        <f>IF(Table_1[[#This Row],[Kokonaiskävijämäärä]]&lt;1,0,Table_1[[#This Row],[Kävijämäärä a) lapset]]*Table_1[[#This Row],[Tapaamis-kerrat /osallistuja]])</f>
        <v>0</v>
      </c>
      <c r="Y700" s="413">
        <f>IF(Table_1[[#This Row],[Kokonaiskävijämäärä]]&lt;1,0,Table_1[[#This Row],[Kävijämäärä b) aikuiset]]*Table_1[[#This Row],[Tapaamis-kerrat /osallistuja]])</f>
        <v>0</v>
      </c>
      <c r="Z700" s="413">
        <f>IF(Table_1[[#This Row],[Kokonaiskävijämäärä]]&lt;1,0,Table_1[[#This Row],[Kokonaiskävijämäärä]]*Table_1[[#This Row],[Tapaamis-kerrat /osallistuja]])</f>
        <v>0</v>
      </c>
      <c r="AA700" s="390" t="s">
        <v>54</v>
      </c>
      <c r="AB700" s="396"/>
      <c r="AC700" s="397"/>
      <c r="AD700" s="398" t="s">
        <v>54</v>
      </c>
      <c r="AE700" s="399" t="s">
        <v>54</v>
      </c>
      <c r="AF700" s="400" t="s">
        <v>54</v>
      </c>
      <c r="AG700" s="400" t="s">
        <v>54</v>
      </c>
      <c r="AH700" s="401" t="s">
        <v>53</v>
      </c>
      <c r="AI700" s="402" t="s">
        <v>54</v>
      </c>
      <c r="AJ700" s="402" t="s">
        <v>54</v>
      </c>
      <c r="AK700" s="402" t="s">
        <v>54</v>
      </c>
      <c r="AL700" s="403" t="s">
        <v>54</v>
      </c>
      <c r="AM700" s="404" t="s">
        <v>54</v>
      </c>
    </row>
    <row r="701" spans="1:39" ht="15.75" customHeight="1" x14ac:dyDescent="0.3">
      <c r="A701" s="382"/>
      <c r="B701" s="383"/>
      <c r="C701" s="384" t="s">
        <v>40</v>
      </c>
      <c r="D701" s="385" t="str">
        <f>IF(Table_1[[#This Row],[SISÄLLÖN NIMI]]="","",1)</f>
        <v/>
      </c>
      <c r="E701" s="386"/>
      <c r="F701" s="386"/>
      <c r="G701" s="384" t="s">
        <v>54</v>
      </c>
      <c r="H701" s="387" t="s">
        <v>54</v>
      </c>
      <c r="I701" s="388" t="s">
        <v>54</v>
      </c>
      <c r="J701" s="389" t="s">
        <v>44</v>
      </c>
      <c r="K701" s="387" t="s">
        <v>54</v>
      </c>
      <c r="L701" s="390" t="s">
        <v>54</v>
      </c>
      <c r="M701" s="383"/>
      <c r="N701" s="391" t="s">
        <v>54</v>
      </c>
      <c r="O701" s="392"/>
      <c r="P701" s="383"/>
      <c r="Q701" s="383"/>
      <c r="R701" s="393"/>
      <c r="S701" s="417">
        <f>IF(Table_1[[#This Row],[Kesto (min) /tapaaminen]]&lt;1,0,(Table_1[[#This Row],[Sisältöjen määrä 
]]*Table_1[[#This Row],[Kesto (min) /tapaaminen]]*Table_1[[#This Row],[Tapaamis-kerrat /osallistuja]]))</f>
        <v>0</v>
      </c>
      <c r="T701" s="394" t="str">
        <f>IF(Table_1[[#This Row],[SISÄLLÖN NIMI]]="","",IF(Table_1[[#This Row],[Toteutuminen]]="Ei osallistujia",0,IF(Table_1[[#This Row],[Toteutuminen]]="Peruttu",0,1)))</f>
        <v/>
      </c>
      <c r="U701" s="395"/>
      <c r="V701" s="385"/>
      <c r="W701" s="413">
        <f>Table_1[[#This Row],[Kävijämäärä a) lapset]]+Table_1[[#This Row],[Kävijämäärä b) aikuiset]]</f>
        <v>0</v>
      </c>
      <c r="X701" s="413">
        <f>IF(Table_1[[#This Row],[Kokonaiskävijämäärä]]&lt;1,0,Table_1[[#This Row],[Kävijämäärä a) lapset]]*Table_1[[#This Row],[Tapaamis-kerrat /osallistuja]])</f>
        <v>0</v>
      </c>
      <c r="Y701" s="413">
        <f>IF(Table_1[[#This Row],[Kokonaiskävijämäärä]]&lt;1,0,Table_1[[#This Row],[Kävijämäärä b) aikuiset]]*Table_1[[#This Row],[Tapaamis-kerrat /osallistuja]])</f>
        <v>0</v>
      </c>
      <c r="Z701" s="413">
        <f>IF(Table_1[[#This Row],[Kokonaiskävijämäärä]]&lt;1,0,Table_1[[#This Row],[Kokonaiskävijämäärä]]*Table_1[[#This Row],[Tapaamis-kerrat /osallistuja]])</f>
        <v>0</v>
      </c>
      <c r="AA701" s="390" t="s">
        <v>54</v>
      </c>
      <c r="AB701" s="396"/>
      <c r="AC701" s="397"/>
      <c r="AD701" s="398" t="s">
        <v>54</v>
      </c>
      <c r="AE701" s="399" t="s">
        <v>54</v>
      </c>
      <c r="AF701" s="400" t="s">
        <v>54</v>
      </c>
      <c r="AG701" s="400" t="s">
        <v>54</v>
      </c>
      <c r="AH701" s="401" t="s">
        <v>53</v>
      </c>
      <c r="AI701" s="402" t="s">
        <v>54</v>
      </c>
      <c r="AJ701" s="402" t="s">
        <v>54</v>
      </c>
      <c r="AK701" s="402" t="s">
        <v>54</v>
      </c>
      <c r="AL701" s="403" t="s">
        <v>54</v>
      </c>
      <c r="AM701" s="404" t="s">
        <v>54</v>
      </c>
    </row>
    <row r="702" spans="1:39" ht="15.75" customHeight="1" x14ac:dyDescent="0.3">
      <c r="A702" s="382"/>
      <c r="B702" s="383"/>
      <c r="C702" s="384" t="s">
        <v>40</v>
      </c>
      <c r="D702" s="385" t="str">
        <f>IF(Table_1[[#This Row],[SISÄLLÖN NIMI]]="","",1)</f>
        <v/>
      </c>
      <c r="E702" s="386"/>
      <c r="F702" s="386"/>
      <c r="G702" s="384" t="s">
        <v>54</v>
      </c>
      <c r="H702" s="387" t="s">
        <v>54</v>
      </c>
      <c r="I702" s="388" t="s">
        <v>54</v>
      </c>
      <c r="J702" s="389" t="s">
        <v>44</v>
      </c>
      <c r="K702" s="387" t="s">
        <v>54</v>
      </c>
      <c r="L702" s="390" t="s">
        <v>54</v>
      </c>
      <c r="M702" s="383"/>
      <c r="N702" s="391" t="s">
        <v>54</v>
      </c>
      <c r="O702" s="392"/>
      <c r="P702" s="383"/>
      <c r="Q702" s="383"/>
      <c r="R702" s="393"/>
      <c r="S702" s="417">
        <f>IF(Table_1[[#This Row],[Kesto (min) /tapaaminen]]&lt;1,0,(Table_1[[#This Row],[Sisältöjen määrä 
]]*Table_1[[#This Row],[Kesto (min) /tapaaminen]]*Table_1[[#This Row],[Tapaamis-kerrat /osallistuja]]))</f>
        <v>0</v>
      </c>
      <c r="T702" s="394" t="str">
        <f>IF(Table_1[[#This Row],[SISÄLLÖN NIMI]]="","",IF(Table_1[[#This Row],[Toteutuminen]]="Ei osallistujia",0,IF(Table_1[[#This Row],[Toteutuminen]]="Peruttu",0,1)))</f>
        <v/>
      </c>
      <c r="U702" s="395"/>
      <c r="V702" s="385"/>
      <c r="W702" s="413">
        <f>Table_1[[#This Row],[Kävijämäärä a) lapset]]+Table_1[[#This Row],[Kävijämäärä b) aikuiset]]</f>
        <v>0</v>
      </c>
      <c r="X702" s="413">
        <f>IF(Table_1[[#This Row],[Kokonaiskävijämäärä]]&lt;1,0,Table_1[[#This Row],[Kävijämäärä a) lapset]]*Table_1[[#This Row],[Tapaamis-kerrat /osallistuja]])</f>
        <v>0</v>
      </c>
      <c r="Y702" s="413">
        <f>IF(Table_1[[#This Row],[Kokonaiskävijämäärä]]&lt;1,0,Table_1[[#This Row],[Kävijämäärä b) aikuiset]]*Table_1[[#This Row],[Tapaamis-kerrat /osallistuja]])</f>
        <v>0</v>
      </c>
      <c r="Z702" s="413">
        <f>IF(Table_1[[#This Row],[Kokonaiskävijämäärä]]&lt;1,0,Table_1[[#This Row],[Kokonaiskävijämäärä]]*Table_1[[#This Row],[Tapaamis-kerrat /osallistuja]])</f>
        <v>0</v>
      </c>
      <c r="AA702" s="390" t="s">
        <v>54</v>
      </c>
      <c r="AB702" s="396"/>
      <c r="AC702" s="397"/>
      <c r="AD702" s="398" t="s">
        <v>54</v>
      </c>
      <c r="AE702" s="399" t="s">
        <v>54</v>
      </c>
      <c r="AF702" s="400" t="s">
        <v>54</v>
      </c>
      <c r="AG702" s="400" t="s">
        <v>54</v>
      </c>
      <c r="AH702" s="401" t="s">
        <v>53</v>
      </c>
      <c r="AI702" s="402" t="s">
        <v>54</v>
      </c>
      <c r="AJ702" s="402" t="s">
        <v>54</v>
      </c>
      <c r="AK702" s="402" t="s">
        <v>54</v>
      </c>
      <c r="AL702" s="403" t="s">
        <v>54</v>
      </c>
      <c r="AM702" s="404" t="s">
        <v>54</v>
      </c>
    </row>
    <row r="703" spans="1:39" ht="15.75" customHeight="1" x14ac:dyDescent="0.3">
      <c r="A703" s="382"/>
      <c r="B703" s="383"/>
      <c r="C703" s="384" t="s">
        <v>40</v>
      </c>
      <c r="D703" s="385" t="str">
        <f>IF(Table_1[[#This Row],[SISÄLLÖN NIMI]]="","",1)</f>
        <v/>
      </c>
      <c r="E703" s="386"/>
      <c r="F703" s="386"/>
      <c r="G703" s="384" t="s">
        <v>54</v>
      </c>
      <c r="H703" s="387" t="s">
        <v>54</v>
      </c>
      <c r="I703" s="388" t="s">
        <v>54</v>
      </c>
      <c r="J703" s="389" t="s">
        <v>44</v>
      </c>
      <c r="K703" s="387" t="s">
        <v>54</v>
      </c>
      <c r="L703" s="390" t="s">
        <v>54</v>
      </c>
      <c r="M703" s="383"/>
      <c r="N703" s="391" t="s">
        <v>54</v>
      </c>
      <c r="O703" s="392"/>
      <c r="P703" s="383"/>
      <c r="Q703" s="383"/>
      <c r="R703" s="393"/>
      <c r="S703" s="417">
        <f>IF(Table_1[[#This Row],[Kesto (min) /tapaaminen]]&lt;1,0,(Table_1[[#This Row],[Sisältöjen määrä 
]]*Table_1[[#This Row],[Kesto (min) /tapaaminen]]*Table_1[[#This Row],[Tapaamis-kerrat /osallistuja]]))</f>
        <v>0</v>
      </c>
      <c r="T703" s="394" t="str">
        <f>IF(Table_1[[#This Row],[SISÄLLÖN NIMI]]="","",IF(Table_1[[#This Row],[Toteutuminen]]="Ei osallistujia",0,IF(Table_1[[#This Row],[Toteutuminen]]="Peruttu",0,1)))</f>
        <v/>
      </c>
      <c r="U703" s="395"/>
      <c r="V703" s="385"/>
      <c r="W703" s="413">
        <f>Table_1[[#This Row],[Kävijämäärä a) lapset]]+Table_1[[#This Row],[Kävijämäärä b) aikuiset]]</f>
        <v>0</v>
      </c>
      <c r="X703" s="413">
        <f>IF(Table_1[[#This Row],[Kokonaiskävijämäärä]]&lt;1,0,Table_1[[#This Row],[Kävijämäärä a) lapset]]*Table_1[[#This Row],[Tapaamis-kerrat /osallistuja]])</f>
        <v>0</v>
      </c>
      <c r="Y703" s="413">
        <f>IF(Table_1[[#This Row],[Kokonaiskävijämäärä]]&lt;1,0,Table_1[[#This Row],[Kävijämäärä b) aikuiset]]*Table_1[[#This Row],[Tapaamis-kerrat /osallistuja]])</f>
        <v>0</v>
      </c>
      <c r="Z703" s="413">
        <f>IF(Table_1[[#This Row],[Kokonaiskävijämäärä]]&lt;1,0,Table_1[[#This Row],[Kokonaiskävijämäärä]]*Table_1[[#This Row],[Tapaamis-kerrat /osallistuja]])</f>
        <v>0</v>
      </c>
      <c r="AA703" s="390" t="s">
        <v>54</v>
      </c>
      <c r="AB703" s="396"/>
      <c r="AC703" s="397"/>
      <c r="AD703" s="398" t="s">
        <v>54</v>
      </c>
      <c r="AE703" s="399" t="s">
        <v>54</v>
      </c>
      <c r="AF703" s="400" t="s">
        <v>54</v>
      </c>
      <c r="AG703" s="400" t="s">
        <v>54</v>
      </c>
      <c r="AH703" s="401" t="s">
        <v>53</v>
      </c>
      <c r="AI703" s="402" t="s">
        <v>54</v>
      </c>
      <c r="AJ703" s="402" t="s">
        <v>54</v>
      </c>
      <c r="AK703" s="402" t="s">
        <v>54</v>
      </c>
      <c r="AL703" s="403" t="s">
        <v>54</v>
      </c>
      <c r="AM703" s="404" t="s">
        <v>54</v>
      </c>
    </row>
    <row r="704" spans="1:39" ht="15.75" customHeight="1" x14ac:dyDescent="0.3">
      <c r="A704" s="382"/>
      <c r="B704" s="383"/>
      <c r="C704" s="384" t="s">
        <v>40</v>
      </c>
      <c r="D704" s="385" t="str">
        <f>IF(Table_1[[#This Row],[SISÄLLÖN NIMI]]="","",1)</f>
        <v/>
      </c>
      <c r="E704" s="386"/>
      <c r="F704" s="386"/>
      <c r="G704" s="384" t="s">
        <v>54</v>
      </c>
      <c r="H704" s="387" t="s">
        <v>54</v>
      </c>
      <c r="I704" s="388" t="s">
        <v>54</v>
      </c>
      <c r="J704" s="389" t="s">
        <v>44</v>
      </c>
      <c r="K704" s="387" t="s">
        <v>54</v>
      </c>
      <c r="L704" s="390" t="s">
        <v>54</v>
      </c>
      <c r="M704" s="383"/>
      <c r="N704" s="391" t="s">
        <v>54</v>
      </c>
      <c r="O704" s="392"/>
      <c r="P704" s="383"/>
      <c r="Q704" s="383"/>
      <c r="R704" s="393"/>
      <c r="S704" s="417">
        <f>IF(Table_1[[#This Row],[Kesto (min) /tapaaminen]]&lt;1,0,(Table_1[[#This Row],[Sisältöjen määrä 
]]*Table_1[[#This Row],[Kesto (min) /tapaaminen]]*Table_1[[#This Row],[Tapaamis-kerrat /osallistuja]]))</f>
        <v>0</v>
      </c>
      <c r="T704" s="394" t="str">
        <f>IF(Table_1[[#This Row],[SISÄLLÖN NIMI]]="","",IF(Table_1[[#This Row],[Toteutuminen]]="Ei osallistujia",0,IF(Table_1[[#This Row],[Toteutuminen]]="Peruttu",0,1)))</f>
        <v/>
      </c>
      <c r="U704" s="395"/>
      <c r="V704" s="385"/>
      <c r="W704" s="413">
        <f>Table_1[[#This Row],[Kävijämäärä a) lapset]]+Table_1[[#This Row],[Kävijämäärä b) aikuiset]]</f>
        <v>0</v>
      </c>
      <c r="X704" s="413">
        <f>IF(Table_1[[#This Row],[Kokonaiskävijämäärä]]&lt;1,0,Table_1[[#This Row],[Kävijämäärä a) lapset]]*Table_1[[#This Row],[Tapaamis-kerrat /osallistuja]])</f>
        <v>0</v>
      </c>
      <c r="Y704" s="413">
        <f>IF(Table_1[[#This Row],[Kokonaiskävijämäärä]]&lt;1,0,Table_1[[#This Row],[Kävijämäärä b) aikuiset]]*Table_1[[#This Row],[Tapaamis-kerrat /osallistuja]])</f>
        <v>0</v>
      </c>
      <c r="Z704" s="413">
        <f>IF(Table_1[[#This Row],[Kokonaiskävijämäärä]]&lt;1,0,Table_1[[#This Row],[Kokonaiskävijämäärä]]*Table_1[[#This Row],[Tapaamis-kerrat /osallistuja]])</f>
        <v>0</v>
      </c>
      <c r="AA704" s="390" t="s">
        <v>54</v>
      </c>
      <c r="AB704" s="396"/>
      <c r="AC704" s="397"/>
      <c r="AD704" s="398" t="s">
        <v>54</v>
      </c>
      <c r="AE704" s="399" t="s">
        <v>54</v>
      </c>
      <c r="AF704" s="400" t="s">
        <v>54</v>
      </c>
      <c r="AG704" s="400" t="s">
        <v>54</v>
      </c>
      <c r="AH704" s="401" t="s">
        <v>53</v>
      </c>
      <c r="AI704" s="402" t="s">
        <v>54</v>
      </c>
      <c r="AJ704" s="402" t="s">
        <v>54</v>
      </c>
      <c r="AK704" s="402" t="s">
        <v>54</v>
      </c>
      <c r="AL704" s="403" t="s">
        <v>54</v>
      </c>
      <c r="AM704" s="404" t="s">
        <v>54</v>
      </c>
    </row>
    <row r="705" spans="1:39" ht="15.75" customHeight="1" x14ac:dyDescent="0.3">
      <c r="A705" s="382"/>
      <c r="B705" s="383"/>
      <c r="C705" s="384" t="s">
        <v>40</v>
      </c>
      <c r="D705" s="385" t="str">
        <f>IF(Table_1[[#This Row],[SISÄLLÖN NIMI]]="","",1)</f>
        <v/>
      </c>
      <c r="E705" s="386"/>
      <c r="F705" s="386"/>
      <c r="G705" s="384" t="s">
        <v>54</v>
      </c>
      <c r="H705" s="387" t="s">
        <v>54</v>
      </c>
      <c r="I705" s="388" t="s">
        <v>54</v>
      </c>
      <c r="J705" s="389" t="s">
        <v>44</v>
      </c>
      <c r="K705" s="387" t="s">
        <v>54</v>
      </c>
      <c r="L705" s="390" t="s">
        <v>54</v>
      </c>
      <c r="M705" s="383"/>
      <c r="N705" s="391" t="s">
        <v>54</v>
      </c>
      <c r="O705" s="392"/>
      <c r="P705" s="383"/>
      <c r="Q705" s="383"/>
      <c r="R705" s="393"/>
      <c r="S705" s="417">
        <f>IF(Table_1[[#This Row],[Kesto (min) /tapaaminen]]&lt;1,0,(Table_1[[#This Row],[Sisältöjen määrä 
]]*Table_1[[#This Row],[Kesto (min) /tapaaminen]]*Table_1[[#This Row],[Tapaamis-kerrat /osallistuja]]))</f>
        <v>0</v>
      </c>
      <c r="T705" s="394" t="str">
        <f>IF(Table_1[[#This Row],[SISÄLLÖN NIMI]]="","",IF(Table_1[[#This Row],[Toteutuminen]]="Ei osallistujia",0,IF(Table_1[[#This Row],[Toteutuminen]]="Peruttu",0,1)))</f>
        <v/>
      </c>
      <c r="U705" s="395"/>
      <c r="V705" s="385"/>
      <c r="W705" s="413">
        <f>Table_1[[#This Row],[Kävijämäärä a) lapset]]+Table_1[[#This Row],[Kävijämäärä b) aikuiset]]</f>
        <v>0</v>
      </c>
      <c r="X705" s="413">
        <f>IF(Table_1[[#This Row],[Kokonaiskävijämäärä]]&lt;1,0,Table_1[[#This Row],[Kävijämäärä a) lapset]]*Table_1[[#This Row],[Tapaamis-kerrat /osallistuja]])</f>
        <v>0</v>
      </c>
      <c r="Y705" s="413">
        <f>IF(Table_1[[#This Row],[Kokonaiskävijämäärä]]&lt;1,0,Table_1[[#This Row],[Kävijämäärä b) aikuiset]]*Table_1[[#This Row],[Tapaamis-kerrat /osallistuja]])</f>
        <v>0</v>
      </c>
      <c r="Z705" s="413">
        <f>IF(Table_1[[#This Row],[Kokonaiskävijämäärä]]&lt;1,0,Table_1[[#This Row],[Kokonaiskävijämäärä]]*Table_1[[#This Row],[Tapaamis-kerrat /osallistuja]])</f>
        <v>0</v>
      </c>
      <c r="AA705" s="390" t="s">
        <v>54</v>
      </c>
      <c r="AB705" s="396"/>
      <c r="AC705" s="397"/>
      <c r="AD705" s="398" t="s">
        <v>54</v>
      </c>
      <c r="AE705" s="399" t="s">
        <v>54</v>
      </c>
      <c r="AF705" s="400" t="s">
        <v>54</v>
      </c>
      <c r="AG705" s="400" t="s">
        <v>54</v>
      </c>
      <c r="AH705" s="401" t="s">
        <v>53</v>
      </c>
      <c r="AI705" s="402" t="s">
        <v>54</v>
      </c>
      <c r="AJ705" s="402" t="s">
        <v>54</v>
      </c>
      <c r="AK705" s="402" t="s">
        <v>54</v>
      </c>
      <c r="AL705" s="403" t="s">
        <v>54</v>
      </c>
      <c r="AM705" s="404" t="s">
        <v>54</v>
      </c>
    </row>
    <row r="706" spans="1:39" ht="15.75" customHeight="1" x14ac:dyDescent="0.3">
      <c r="A706" s="382"/>
      <c r="B706" s="383"/>
      <c r="C706" s="384" t="s">
        <v>40</v>
      </c>
      <c r="D706" s="385" t="str">
        <f>IF(Table_1[[#This Row],[SISÄLLÖN NIMI]]="","",1)</f>
        <v/>
      </c>
      <c r="E706" s="386"/>
      <c r="F706" s="386"/>
      <c r="G706" s="384" t="s">
        <v>54</v>
      </c>
      <c r="H706" s="387" t="s">
        <v>54</v>
      </c>
      <c r="I706" s="388" t="s">
        <v>54</v>
      </c>
      <c r="J706" s="389" t="s">
        <v>44</v>
      </c>
      <c r="K706" s="387" t="s">
        <v>54</v>
      </c>
      <c r="L706" s="390" t="s">
        <v>54</v>
      </c>
      <c r="M706" s="383"/>
      <c r="N706" s="391" t="s">
        <v>54</v>
      </c>
      <c r="O706" s="392"/>
      <c r="P706" s="383"/>
      <c r="Q706" s="383"/>
      <c r="R706" s="393"/>
      <c r="S706" s="417">
        <f>IF(Table_1[[#This Row],[Kesto (min) /tapaaminen]]&lt;1,0,(Table_1[[#This Row],[Sisältöjen määrä 
]]*Table_1[[#This Row],[Kesto (min) /tapaaminen]]*Table_1[[#This Row],[Tapaamis-kerrat /osallistuja]]))</f>
        <v>0</v>
      </c>
      <c r="T706" s="394" t="str">
        <f>IF(Table_1[[#This Row],[SISÄLLÖN NIMI]]="","",IF(Table_1[[#This Row],[Toteutuminen]]="Ei osallistujia",0,IF(Table_1[[#This Row],[Toteutuminen]]="Peruttu",0,1)))</f>
        <v/>
      </c>
      <c r="U706" s="395"/>
      <c r="V706" s="385"/>
      <c r="W706" s="413">
        <f>Table_1[[#This Row],[Kävijämäärä a) lapset]]+Table_1[[#This Row],[Kävijämäärä b) aikuiset]]</f>
        <v>0</v>
      </c>
      <c r="X706" s="413">
        <f>IF(Table_1[[#This Row],[Kokonaiskävijämäärä]]&lt;1,0,Table_1[[#This Row],[Kävijämäärä a) lapset]]*Table_1[[#This Row],[Tapaamis-kerrat /osallistuja]])</f>
        <v>0</v>
      </c>
      <c r="Y706" s="413">
        <f>IF(Table_1[[#This Row],[Kokonaiskävijämäärä]]&lt;1,0,Table_1[[#This Row],[Kävijämäärä b) aikuiset]]*Table_1[[#This Row],[Tapaamis-kerrat /osallistuja]])</f>
        <v>0</v>
      </c>
      <c r="Z706" s="413">
        <f>IF(Table_1[[#This Row],[Kokonaiskävijämäärä]]&lt;1,0,Table_1[[#This Row],[Kokonaiskävijämäärä]]*Table_1[[#This Row],[Tapaamis-kerrat /osallistuja]])</f>
        <v>0</v>
      </c>
      <c r="AA706" s="390" t="s">
        <v>54</v>
      </c>
      <c r="AB706" s="396"/>
      <c r="AC706" s="397"/>
      <c r="AD706" s="398" t="s">
        <v>54</v>
      </c>
      <c r="AE706" s="399" t="s">
        <v>54</v>
      </c>
      <c r="AF706" s="400" t="s">
        <v>54</v>
      </c>
      <c r="AG706" s="400" t="s">
        <v>54</v>
      </c>
      <c r="AH706" s="401" t="s">
        <v>53</v>
      </c>
      <c r="AI706" s="402" t="s">
        <v>54</v>
      </c>
      <c r="AJ706" s="402" t="s">
        <v>54</v>
      </c>
      <c r="AK706" s="402" t="s">
        <v>54</v>
      </c>
      <c r="AL706" s="403" t="s">
        <v>54</v>
      </c>
      <c r="AM706" s="404" t="s">
        <v>54</v>
      </c>
    </row>
    <row r="707" spans="1:39" ht="15.75" customHeight="1" x14ac:dyDescent="0.3">
      <c r="A707" s="382"/>
      <c r="B707" s="383"/>
      <c r="C707" s="384" t="s">
        <v>40</v>
      </c>
      <c r="D707" s="385" t="str">
        <f>IF(Table_1[[#This Row],[SISÄLLÖN NIMI]]="","",1)</f>
        <v/>
      </c>
      <c r="E707" s="386"/>
      <c r="F707" s="386"/>
      <c r="G707" s="384" t="s">
        <v>54</v>
      </c>
      <c r="H707" s="387" t="s">
        <v>54</v>
      </c>
      <c r="I707" s="388" t="s">
        <v>54</v>
      </c>
      <c r="J707" s="389" t="s">
        <v>44</v>
      </c>
      <c r="K707" s="387" t="s">
        <v>54</v>
      </c>
      <c r="L707" s="390" t="s">
        <v>54</v>
      </c>
      <c r="M707" s="383"/>
      <c r="N707" s="391" t="s">
        <v>54</v>
      </c>
      <c r="O707" s="392"/>
      <c r="P707" s="383"/>
      <c r="Q707" s="383"/>
      <c r="R707" s="393"/>
      <c r="S707" s="417">
        <f>IF(Table_1[[#This Row],[Kesto (min) /tapaaminen]]&lt;1,0,(Table_1[[#This Row],[Sisältöjen määrä 
]]*Table_1[[#This Row],[Kesto (min) /tapaaminen]]*Table_1[[#This Row],[Tapaamis-kerrat /osallistuja]]))</f>
        <v>0</v>
      </c>
      <c r="T707" s="394" t="str">
        <f>IF(Table_1[[#This Row],[SISÄLLÖN NIMI]]="","",IF(Table_1[[#This Row],[Toteutuminen]]="Ei osallistujia",0,IF(Table_1[[#This Row],[Toteutuminen]]="Peruttu",0,1)))</f>
        <v/>
      </c>
      <c r="U707" s="395"/>
      <c r="V707" s="385"/>
      <c r="W707" s="413">
        <f>Table_1[[#This Row],[Kävijämäärä a) lapset]]+Table_1[[#This Row],[Kävijämäärä b) aikuiset]]</f>
        <v>0</v>
      </c>
      <c r="X707" s="413">
        <f>IF(Table_1[[#This Row],[Kokonaiskävijämäärä]]&lt;1,0,Table_1[[#This Row],[Kävijämäärä a) lapset]]*Table_1[[#This Row],[Tapaamis-kerrat /osallistuja]])</f>
        <v>0</v>
      </c>
      <c r="Y707" s="413">
        <f>IF(Table_1[[#This Row],[Kokonaiskävijämäärä]]&lt;1,0,Table_1[[#This Row],[Kävijämäärä b) aikuiset]]*Table_1[[#This Row],[Tapaamis-kerrat /osallistuja]])</f>
        <v>0</v>
      </c>
      <c r="Z707" s="413">
        <f>IF(Table_1[[#This Row],[Kokonaiskävijämäärä]]&lt;1,0,Table_1[[#This Row],[Kokonaiskävijämäärä]]*Table_1[[#This Row],[Tapaamis-kerrat /osallistuja]])</f>
        <v>0</v>
      </c>
      <c r="AA707" s="390" t="s">
        <v>54</v>
      </c>
      <c r="AB707" s="396"/>
      <c r="AC707" s="397"/>
      <c r="AD707" s="398" t="s">
        <v>54</v>
      </c>
      <c r="AE707" s="399" t="s">
        <v>54</v>
      </c>
      <c r="AF707" s="400" t="s">
        <v>54</v>
      </c>
      <c r="AG707" s="400" t="s">
        <v>54</v>
      </c>
      <c r="AH707" s="401" t="s">
        <v>53</v>
      </c>
      <c r="AI707" s="402" t="s">
        <v>54</v>
      </c>
      <c r="AJ707" s="402" t="s">
        <v>54</v>
      </c>
      <c r="AK707" s="402" t="s">
        <v>54</v>
      </c>
      <c r="AL707" s="403" t="s">
        <v>54</v>
      </c>
      <c r="AM707" s="404" t="s">
        <v>54</v>
      </c>
    </row>
    <row r="708" spans="1:39" ht="15.75" customHeight="1" x14ac:dyDescent="0.3">
      <c r="A708" s="382"/>
      <c r="B708" s="383"/>
      <c r="C708" s="384" t="s">
        <v>40</v>
      </c>
      <c r="D708" s="385" t="str">
        <f>IF(Table_1[[#This Row],[SISÄLLÖN NIMI]]="","",1)</f>
        <v/>
      </c>
      <c r="E708" s="386"/>
      <c r="F708" s="386"/>
      <c r="G708" s="384" t="s">
        <v>54</v>
      </c>
      <c r="H708" s="387" t="s">
        <v>54</v>
      </c>
      <c r="I708" s="388" t="s">
        <v>54</v>
      </c>
      <c r="J708" s="389" t="s">
        <v>44</v>
      </c>
      <c r="K708" s="387" t="s">
        <v>54</v>
      </c>
      <c r="L708" s="390" t="s">
        <v>54</v>
      </c>
      <c r="M708" s="383"/>
      <c r="N708" s="391" t="s">
        <v>54</v>
      </c>
      <c r="O708" s="392"/>
      <c r="P708" s="383"/>
      <c r="Q708" s="383"/>
      <c r="R708" s="393"/>
      <c r="S708" s="417">
        <f>IF(Table_1[[#This Row],[Kesto (min) /tapaaminen]]&lt;1,0,(Table_1[[#This Row],[Sisältöjen määrä 
]]*Table_1[[#This Row],[Kesto (min) /tapaaminen]]*Table_1[[#This Row],[Tapaamis-kerrat /osallistuja]]))</f>
        <v>0</v>
      </c>
      <c r="T708" s="394" t="str">
        <f>IF(Table_1[[#This Row],[SISÄLLÖN NIMI]]="","",IF(Table_1[[#This Row],[Toteutuminen]]="Ei osallistujia",0,IF(Table_1[[#This Row],[Toteutuminen]]="Peruttu",0,1)))</f>
        <v/>
      </c>
      <c r="U708" s="395"/>
      <c r="V708" s="385"/>
      <c r="W708" s="413">
        <f>Table_1[[#This Row],[Kävijämäärä a) lapset]]+Table_1[[#This Row],[Kävijämäärä b) aikuiset]]</f>
        <v>0</v>
      </c>
      <c r="X708" s="413">
        <f>IF(Table_1[[#This Row],[Kokonaiskävijämäärä]]&lt;1,0,Table_1[[#This Row],[Kävijämäärä a) lapset]]*Table_1[[#This Row],[Tapaamis-kerrat /osallistuja]])</f>
        <v>0</v>
      </c>
      <c r="Y708" s="413">
        <f>IF(Table_1[[#This Row],[Kokonaiskävijämäärä]]&lt;1,0,Table_1[[#This Row],[Kävijämäärä b) aikuiset]]*Table_1[[#This Row],[Tapaamis-kerrat /osallistuja]])</f>
        <v>0</v>
      </c>
      <c r="Z708" s="413">
        <f>IF(Table_1[[#This Row],[Kokonaiskävijämäärä]]&lt;1,0,Table_1[[#This Row],[Kokonaiskävijämäärä]]*Table_1[[#This Row],[Tapaamis-kerrat /osallistuja]])</f>
        <v>0</v>
      </c>
      <c r="AA708" s="390" t="s">
        <v>54</v>
      </c>
      <c r="AB708" s="396"/>
      <c r="AC708" s="397"/>
      <c r="AD708" s="398" t="s">
        <v>54</v>
      </c>
      <c r="AE708" s="399" t="s">
        <v>54</v>
      </c>
      <c r="AF708" s="400" t="s">
        <v>54</v>
      </c>
      <c r="AG708" s="400" t="s">
        <v>54</v>
      </c>
      <c r="AH708" s="401" t="s">
        <v>53</v>
      </c>
      <c r="AI708" s="402" t="s">
        <v>54</v>
      </c>
      <c r="AJ708" s="402" t="s">
        <v>54</v>
      </c>
      <c r="AK708" s="402" t="s">
        <v>54</v>
      </c>
      <c r="AL708" s="403" t="s">
        <v>54</v>
      </c>
      <c r="AM708" s="404" t="s">
        <v>54</v>
      </c>
    </row>
    <row r="709" spans="1:39" ht="15.75" customHeight="1" x14ac:dyDescent="0.3">
      <c r="A709" s="382"/>
      <c r="B709" s="383"/>
      <c r="C709" s="384" t="s">
        <v>40</v>
      </c>
      <c r="D709" s="385" t="str">
        <f>IF(Table_1[[#This Row],[SISÄLLÖN NIMI]]="","",1)</f>
        <v/>
      </c>
      <c r="E709" s="386"/>
      <c r="F709" s="386"/>
      <c r="G709" s="384" t="s">
        <v>54</v>
      </c>
      <c r="H709" s="387" t="s">
        <v>54</v>
      </c>
      <c r="I709" s="388" t="s">
        <v>54</v>
      </c>
      <c r="J709" s="389" t="s">
        <v>44</v>
      </c>
      <c r="K709" s="387" t="s">
        <v>54</v>
      </c>
      <c r="L709" s="390" t="s">
        <v>54</v>
      </c>
      <c r="M709" s="383"/>
      <c r="N709" s="391" t="s">
        <v>54</v>
      </c>
      <c r="O709" s="392"/>
      <c r="P709" s="383"/>
      <c r="Q709" s="383"/>
      <c r="R709" s="393"/>
      <c r="S709" s="417">
        <f>IF(Table_1[[#This Row],[Kesto (min) /tapaaminen]]&lt;1,0,(Table_1[[#This Row],[Sisältöjen määrä 
]]*Table_1[[#This Row],[Kesto (min) /tapaaminen]]*Table_1[[#This Row],[Tapaamis-kerrat /osallistuja]]))</f>
        <v>0</v>
      </c>
      <c r="T709" s="394" t="str">
        <f>IF(Table_1[[#This Row],[SISÄLLÖN NIMI]]="","",IF(Table_1[[#This Row],[Toteutuminen]]="Ei osallistujia",0,IF(Table_1[[#This Row],[Toteutuminen]]="Peruttu",0,1)))</f>
        <v/>
      </c>
      <c r="U709" s="395"/>
      <c r="V709" s="385"/>
      <c r="W709" s="413">
        <f>Table_1[[#This Row],[Kävijämäärä a) lapset]]+Table_1[[#This Row],[Kävijämäärä b) aikuiset]]</f>
        <v>0</v>
      </c>
      <c r="X709" s="413">
        <f>IF(Table_1[[#This Row],[Kokonaiskävijämäärä]]&lt;1,0,Table_1[[#This Row],[Kävijämäärä a) lapset]]*Table_1[[#This Row],[Tapaamis-kerrat /osallistuja]])</f>
        <v>0</v>
      </c>
      <c r="Y709" s="413">
        <f>IF(Table_1[[#This Row],[Kokonaiskävijämäärä]]&lt;1,0,Table_1[[#This Row],[Kävijämäärä b) aikuiset]]*Table_1[[#This Row],[Tapaamis-kerrat /osallistuja]])</f>
        <v>0</v>
      </c>
      <c r="Z709" s="413">
        <f>IF(Table_1[[#This Row],[Kokonaiskävijämäärä]]&lt;1,0,Table_1[[#This Row],[Kokonaiskävijämäärä]]*Table_1[[#This Row],[Tapaamis-kerrat /osallistuja]])</f>
        <v>0</v>
      </c>
      <c r="AA709" s="390" t="s">
        <v>54</v>
      </c>
      <c r="AB709" s="396"/>
      <c r="AC709" s="397"/>
      <c r="AD709" s="398" t="s">
        <v>54</v>
      </c>
      <c r="AE709" s="399" t="s">
        <v>54</v>
      </c>
      <c r="AF709" s="400" t="s">
        <v>54</v>
      </c>
      <c r="AG709" s="400" t="s">
        <v>54</v>
      </c>
      <c r="AH709" s="401" t="s">
        <v>53</v>
      </c>
      <c r="AI709" s="402" t="s">
        <v>54</v>
      </c>
      <c r="AJ709" s="402" t="s">
        <v>54</v>
      </c>
      <c r="AK709" s="402" t="s">
        <v>54</v>
      </c>
      <c r="AL709" s="403" t="s">
        <v>54</v>
      </c>
      <c r="AM709" s="404" t="s">
        <v>54</v>
      </c>
    </row>
    <row r="710" spans="1:39" ht="15.75" customHeight="1" x14ac:dyDescent="0.3">
      <c r="A710" s="382"/>
      <c r="B710" s="383"/>
      <c r="C710" s="384" t="s">
        <v>40</v>
      </c>
      <c r="D710" s="385" t="str">
        <f>IF(Table_1[[#This Row],[SISÄLLÖN NIMI]]="","",1)</f>
        <v/>
      </c>
      <c r="E710" s="386"/>
      <c r="F710" s="386"/>
      <c r="G710" s="384" t="s">
        <v>54</v>
      </c>
      <c r="H710" s="387" t="s">
        <v>54</v>
      </c>
      <c r="I710" s="388" t="s">
        <v>54</v>
      </c>
      <c r="J710" s="389" t="s">
        <v>44</v>
      </c>
      <c r="K710" s="387" t="s">
        <v>54</v>
      </c>
      <c r="L710" s="390" t="s">
        <v>54</v>
      </c>
      <c r="M710" s="383"/>
      <c r="N710" s="391" t="s">
        <v>54</v>
      </c>
      <c r="O710" s="392"/>
      <c r="P710" s="383"/>
      <c r="Q710" s="383"/>
      <c r="R710" s="393"/>
      <c r="S710" s="417">
        <f>IF(Table_1[[#This Row],[Kesto (min) /tapaaminen]]&lt;1,0,(Table_1[[#This Row],[Sisältöjen määrä 
]]*Table_1[[#This Row],[Kesto (min) /tapaaminen]]*Table_1[[#This Row],[Tapaamis-kerrat /osallistuja]]))</f>
        <v>0</v>
      </c>
      <c r="T710" s="394" t="str">
        <f>IF(Table_1[[#This Row],[SISÄLLÖN NIMI]]="","",IF(Table_1[[#This Row],[Toteutuminen]]="Ei osallistujia",0,IF(Table_1[[#This Row],[Toteutuminen]]="Peruttu",0,1)))</f>
        <v/>
      </c>
      <c r="U710" s="395"/>
      <c r="V710" s="385"/>
      <c r="W710" s="413">
        <f>Table_1[[#This Row],[Kävijämäärä a) lapset]]+Table_1[[#This Row],[Kävijämäärä b) aikuiset]]</f>
        <v>0</v>
      </c>
      <c r="X710" s="413">
        <f>IF(Table_1[[#This Row],[Kokonaiskävijämäärä]]&lt;1,0,Table_1[[#This Row],[Kävijämäärä a) lapset]]*Table_1[[#This Row],[Tapaamis-kerrat /osallistuja]])</f>
        <v>0</v>
      </c>
      <c r="Y710" s="413">
        <f>IF(Table_1[[#This Row],[Kokonaiskävijämäärä]]&lt;1,0,Table_1[[#This Row],[Kävijämäärä b) aikuiset]]*Table_1[[#This Row],[Tapaamis-kerrat /osallistuja]])</f>
        <v>0</v>
      </c>
      <c r="Z710" s="413">
        <f>IF(Table_1[[#This Row],[Kokonaiskävijämäärä]]&lt;1,0,Table_1[[#This Row],[Kokonaiskävijämäärä]]*Table_1[[#This Row],[Tapaamis-kerrat /osallistuja]])</f>
        <v>0</v>
      </c>
      <c r="AA710" s="390" t="s">
        <v>54</v>
      </c>
      <c r="AB710" s="396"/>
      <c r="AC710" s="397"/>
      <c r="AD710" s="398" t="s">
        <v>54</v>
      </c>
      <c r="AE710" s="399" t="s">
        <v>54</v>
      </c>
      <c r="AF710" s="400" t="s">
        <v>54</v>
      </c>
      <c r="AG710" s="400" t="s">
        <v>54</v>
      </c>
      <c r="AH710" s="401" t="s">
        <v>53</v>
      </c>
      <c r="AI710" s="402" t="s">
        <v>54</v>
      </c>
      <c r="AJ710" s="402" t="s">
        <v>54</v>
      </c>
      <c r="AK710" s="402" t="s">
        <v>54</v>
      </c>
      <c r="AL710" s="403" t="s">
        <v>54</v>
      </c>
      <c r="AM710" s="404" t="s">
        <v>54</v>
      </c>
    </row>
    <row r="711" spans="1:39" ht="15.75" customHeight="1" x14ac:dyDescent="0.3">
      <c r="A711" s="382"/>
      <c r="B711" s="383"/>
      <c r="C711" s="384" t="s">
        <v>40</v>
      </c>
      <c r="D711" s="385" t="str">
        <f>IF(Table_1[[#This Row],[SISÄLLÖN NIMI]]="","",1)</f>
        <v/>
      </c>
      <c r="E711" s="386"/>
      <c r="F711" s="386"/>
      <c r="G711" s="384" t="s">
        <v>54</v>
      </c>
      <c r="H711" s="387" t="s">
        <v>54</v>
      </c>
      <c r="I711" s="388" t="s">
        <v>54</v>
      </c>
      <c r="J711" s="389" t="s">
        <v>44</v>
      </c>
      <c r="K711" s="387" t="s">
        <v>54</v>
      </c>
      <c r="L711" s="390" t="s">
        <v>54</v>
      </c>
      <c r="M711" s="383"/>
      <c r="N711" s="391" t="s">
        <v>54</v>
      </c>
      <c r="O711" s="392"/>
      <c r="P711" s="383"/>
      <c r="Q711" s="383"/>
      <c r="R711" s="393"/>
      <c r="S711" s="417">
        <f>IF(Table_1[[#This Row],[Kesto (min) /tapaaminen]]&lt;1,0,(Table_1[[#This Row],[Sisältöjen määrä 
]]*Table_1[[#This Row],[Kesto (min) /tapaaminen]]*Table_1[[#This Row],[Tapaamis-kerrat /osallistuja]]))</f>
        <v>0</v>
      </c>
      <c r="T711" s="394" t="str">
        <f>IF(Table_1[[#This Row],[SISÄLLÖN NIMI]]="","",IF(Table_1[[#This Row],[Toteutuminen]]="Ei osallistujia",0,IF(Table_1[[#This Row],[Toteutuminen]]="Peruttu",0,1)))</f>
        <v/>
      </c>
      <c r="U711" s="395"/>
      <c r="V711" s="385"/>
      <c r="W711" s="413">
        <f>Table_1[[#This Row],[Kävijämäärä a) lapset]]+Table_1[[#This Row],[Kävijämäärä b) aikuiset]]</f>
        <v>0</v>
      </c>
      <c r="X711" s="413">
        <f>IF(Table_1[[#This Row],[Kokonaiskävijämäärä]]&lt;1,0,Table_1[[#This Row],[Kävijämäärä a) lapset]]*Table_1[[#This Row],[Tapaamis-kerrat /osallistuja]])</f>
        <v>0</v>
      </c>
      <c r="Y711" s="413">
        <f>IF(Table_1[[#This Row],[Kokonaiskävijämäärä]]&lt;1,0,Table_1[[#This Row],[Kävijämäärä b) aikuiset]]*Table_1[[#This Row],[Tapaamis-kerrat /osallistuja]])</f>
        <v>0</v>
      </c>
      <c r="Z711" s="413">
        <f>IF(Table_1[[#This Row],[Kokonaiskävijämäärä]]&lt;1,0,Table_1[[#This Row],[Kokonaiskävijämäärä]]*Table_1[[#This Row],[Tapaamis-kerrat /osallistuja]])</f>
        <v>0</v>
      </c>
      <c r="AA711" s="390" t="s">
        <v>54</v>
      </c>
      <c r="AB711" s="396"/>
      <c r="AC711" s="397"/>
      <c r="AD711" s="398" t="s">
        <v>54</v>
      </c>
      <c r="AE711" s="399" t="s">
        <v>54</v>
      </c>
      <c r="AF711" s="400" t="s">
        <v>54</v>
      </c>
      <c r="AG711" s="400" t="s">
        <v>54</v>
      </c>
      <c r="AH711" s="401" t="s">
        <v>53</v>
      </c>
      <c r="AI711" s="402" t="s">
        <v>54</v>
      </c>
      <c r="AJ711" s="402" t="s">
        <v>54</v>
      </c>
      <c r="AK711" s="402" t="s">
        <v>54</v>
      </c>
      <c r="AL711" s="403" t="s">
        <v>54</v>
      </c>
      <c r="AM711" s="404" t="s">
        <v>54</v>
      </c>
    </row>
    <row r="712" spans="1:39" ht="15.75" customHeight="1" x14ac:dyDescent="0.3">
      <c r="A712" s="382"/>
      <c r="B712" s="383"/>
      <c r="C712" s="384" t="s">
        <v>40</v>
      </c>
      <c r="D712" s="385" t="str">
        <f>IF(Table_1[[#This Row],[SISÄLLÖN NIMI]]="","",1)</f>
        <v/>
      </c>
      <c r="E712" s="386"/>
      <c r="F712" s="386"/>
      <c r="G712" s="384" t="s">
        <v>54</v>
      </c>
      <c r="H712" s="387" t="s">
        <v>54</v>
      </c>
      <c r="I712" s="388" t="s">
        <v>54</v>
      </c>
      <c r="J712" s="389" t="s">
        <v>44</v>
      </c>
      <c r="K712" s="387" t="s">
        <v>54</v>
      </c>
      <c r="L712" s="390" t="s">
        <v>54</v>
      </c>
      <c r="M712" s="383"/>
      <c r="N712" s="391" t="s">
        <v>54</v>
      </c>
      <c r="O712" s="392"/>
      <c r="P712" s="383"/>
      <c r="Q712" s="383"/>
      <c r="R712" s="393"/>
      <c r="S712" s="417">
        <f>IF(Table_1[[#This Row],[Kesto (min) /tapaaminen]]&lt;1,0,(Table_1[[#This Row],[Sisältöjen määrä 
]]*Table_1[[#This Row],[Kesto (min) /tapaaminen]]*Table_1[[#This Row],[Tapaamis-kerrat /osallistuja]]))</f>
        <v>0</v>
      </c>
      <c r="T712" s="394" t="str">
        <f>IF(Table_1[[#This Row],[SISÄLLÖN NIMI]]="","",IF(Table_1[[#This Row],[Toteutuminen]]="Ei osallistujia",0,IF(Table_1[[#This Row],[Toteutuminen]]="Peruttu",0,1)))</f>
        <v/>
      </c>
      <c r="U712" s="395"/>
      <c r="V712" s="385"/>
      <c r="W712" s="413">
        <f>Table_1[[#This Row],[Kävijämäärä a) lapset]]+Table_1[[#This Row],[Kävijämäärä b) aikuiset]]</f>
        <v>0</v>
      </c>
      <c r="X712" s="413">
        <f>IF(Table_1[[#This Row],[Kokonaiskävijämäärä]]&lt;1,0,Table_1[[#This Row],[Kävijämäärä a) lapset]]*Table_1[[#This Row],[Tapaamis-kerrat /osallistuja]])</f>
        <v>0</v>
      </c>
      <c r="Y712" s="413">
        <f>IF(Table_1[[#This Row],[Kokonaiskävijämäärä]]&lt;1,0,Table_1[[#This Row],[Kävijämäärä b) aikuiset]]*Table_1[[#This Row],[Tapaamis-kerrat /osallistuja]])</f>
        <v>0</v>
      </c>
      <c r="Z712" s="413">
        <f>IF(Table_1[[#This Row],[Kokonaiskävijämäärä]]&lt;1,0,Table_1[[#This Row],[Kokonaiskävijämäärä]]*Table_1[[#This Row],[Tapaamis-kerrat /osallistuja]])</f>
        <v>0</v>
      </c>
      <c r="AA712" s="390" t="s">
        <v>54</v>
      </c>
      <c r="AB712" s="396"/>
      <c r="AC712" s="397"/>
      <c r="AD712" s="398" t="s">
        <v>54</v>
      </c>
      <c r="AE712" s="399" t="s">
        <v>54</v>
      </c>
      <c r="AF712" s="400" t="s">
        <v>54</v>
      </c>
      <c r="AG712" s="400" t="s">
        <v>54</v>
      </c>
      <c r="AH712" s="401" t="s">
        <v>53</v>
      </c>
      <c r="AI712" s="402" t="s">
        <v>54</v>
      </c>
      <c r="AJ712" s="402" t="s">
        <v>54</v>
      </c>
      <c r="AK712" s="402" t="s">
        <v>54</v>
      </c>
      <c r="AL712" s="403" t="s">
        <v>54</v>
      </c>
      <c r="AM712" s="404" t="s">
        <v>54</v>
      </c>
    </row>
    <row r="713" spans="1:39" ht="15.75" customHeight="1" x14ac:dyDescent="0.3">
      <c r="A713" s="382"/>
      <c r="B713" s="383"/>
      <c r="C713" s="384" t="s">
        <v>40</v>
      </c>
      <c r="D713" s="385" t="str">
        <f>IF(Table_1[[#This Row],[SISÄLLÖN NIMI]]="","",1)</f>
        <v/>
      </c>
      <c r="E713" s="386"/>
      <c r="F713" s="386"/>
      <c r="G713" s="384" t="s">
        <v>54</v>
      </c>
      <c r="H713" s="387" t="s">
        <v>54</v>
      </c>
      <c r="I713" s="388" t="s">
        <v>54</v>
      </c>
      <c r="J713" s="389" t="s">
        <v>44</v>
      </c>
      <c r="K713" s="387" t="s">
        <v>54</v>
      </c>
      <c r="L713" s="390" t="s">
        <v>54</v>
      </c>
      <c r="M713" s="383"/>
      <c r="N713" s="391" t="s">
        <v>54</v>
      </c>
      <c r="O713" s="392"/>
      <c r="P713" s="383"/>
      <c r="Q713" s="383"/>
      <c r="R713" s="393"/>
      <c r="S713" s="417">
        <f>IF(Table_1[[#This Row],[Kesto (min) /tapaaminen]]&lt;1,0,(Table_1[[#This Row],[Sisältöjen määrä 
]]*Table_1[[#This Row],[Kesto (min) /tapaaminen]]*Table_1[[#This Row],[Tapaamis-kerrat /osallistuja]]))</f>
        <v>0</v>
      </c>
      <c r="T713" s="394" t="str">
        <f>IF(Table_1[[#This Row],[SISÄLLÖN NIMI]]="","",IF(Table_1[[#This Row],[Toteutuminen]]="Ei osallistujia",0,IF(Table_1[[#This Row],[Toteutuminen]]="Peruttu",0,1)))</f>
        <v/>
      </c>
      <c r="U713" s="395"/>
      <c r="V713" s="385"/>
      <c r="W713" s="413">
        <f>Table_1[[#This Row],[Kävijämäärä a) lapset]]+Table_1[[#This Row],[Kävijämäärä b) aikuiset]]</f>
        <v>0</v>
      </c>
      <c r="X713" s="413">
        <f>IF(Table_1[[#This Row],[Kokonaiskävijämäärä]]&lt;1,0,Table_1[[#This Row],[Kävijämäärä a) lapset]]*Table_1[[#This Row],[Tapaamis-kerrat /osallistuja]])</f>
        <v>0</v>
      </c>
      <c r="Y713" s="413">
        <f>IF(Table_1[[#This Row],[Kokonaiskävijämäärä]]&lt;1,0,Table_1[[#This Row],[Kävijämäärä b) aikuiset]]*Table_1[[#This Row],[Tapaamis-kerrat /osallistuja]])</f>
        <v>0</v>
      </c>
      <c r="Z713" s="413">
        <f>IF(Table_1[[#This Row],[Kokonaiskävijämäärä]]&lt;1,0,Table_1[[#This Row],[Kokonaiskävijämäärä]]*Table_1[[#This Row],[Tapaamis-kerrat /osallistuja]])</f>
        <v>0</v>
      </c>
      <c r="AA713" s="390" t="s">
        <v>54</v>
      </c>
      <c r="AB713" s="396"/>
      <c r="AC713" s="397"/>
      <c r="AD713" s="398" t="s">
        <v>54</v>
      </c>
      <c r="AE713" s="399" t="s">
        <v>54</v>
      </c>
      <c r="AF713" s="400" t="s">
        <v>54</v>
      </c>
      <c r="AG713" s="400" t="s">
        <v>54</v>
      </c>
      <c r="AH713" s="401" t="s">
        <v>53</v>
      </c>
      <c r="AI713" s="402" t="s">
        <v>54</v>
      </c>
      <c r="AJ713" s="402" t="s">
        <v>54</v>
      </c>
      <c r="AK713" s="402" t="s">
        <v>54</v>
      </c>
      <c r="AL713" s="403" t="s">
        <v>54</v>
      </c>
      <c r="AM713" s="404" t="s">
        <v>54</v>
      </c>
    </row>
    <row r="714" spans="1:39" ht="15.75" customHeight="1" x14ac:dyDescent="0.3">
      <c r="A714" s="382"/>
      <c r="B714" s="383"/>
      <c r="C714" s="384" t="s">
        <v>40</v>
      </c>
      <c r="D714" s="385" t="str">
        <f>IF(Table_1[[#This Row],[SISÄLLÖN NIMI]]="","",1)</f>
        <v/>
      </c>
      <c r="E714" s="386"/>
      <c r="F714" s="386"/>
      <c r="G714" s="384" t="s">
        <v>54</v>
      </c>
      <c r="H714" s="387" t="s">
        <v>54</v>
      </c>
      <c r="I714" s="388" t="s">
        <v>54</v>
      </c>
      <c r="J714" s="389" t="s">
        <v>44</v>
      </c>
      <c r="K714" s="387" t="s">
        <v>54</v>
      </c>
      <c r="L714" s="390" t="s">
        <v>54</v>
      </c>
      <c r="M714" s="383"/>
      <c r="N714" s="391" t="s">
        <v>54</v>
      </c>
      <c r="O714" s="392"/>
      <c r="P714" s="383"/>
      <c r="Q714" s="383"/>
      <c r="R714" s="393"/>
      <c r="S714" s="417">
        <f>IF(Table_1[[#This Row],[Kesto (min) /tapaaminen]]&lt;1,0,(Table_1[[#This Row],[Sisältöjen määrä 
]]*Table_1[[#This Row],[Kesto (min) /tapaaminen]]*Table_1[[#This Row],[Tapaamis-kerrat /osallistuja]]))</f>
        <v>0</v>
      </c>
      <c r="T714" s="394" t="str">
        <f>IF(Table_1[[#This Row],[SISÄLLÖN NIMI]]="","",IF(Table_1[[#This Row],[Toteutuminen]]="Ei osallistujia",0,IF(Table_1[[#This Row],[Toteutuminen]]="Peruttu",0,1)))</f>
        <v/>
      </c>
      <c r="U714" s="395"/>
      <c r="V714" s="385"/>
      <c r="W714" s="413">
        <f>Table_1[[#This Row],[Kävijämäärä a) lapset]]+Table_1[[#This Row],[Kävijämäärä b) aikuiset]]</f>
        <v>0</v>
      </c>
      <c r="X714" s="413">
        <f>IF(Table_1[[#This Row],[Kokonaiskävijämäärä]]&lt;1,0,Table_1[[#This Row],[Kävijämäärä a) lapset]]*Table_1[[#This Row],[Tapaamis-kerrat /osallistuja]])</f>
        <v>0</v>
      </c>
      <c r="Y714" s="413">
        <f>IF(Table_1[[#This Row],[Kokonaiskävijämäärä]]&lt;1,0,Table_1[[#This Row],[Kävijämäärä b) aikuiset]]*Table_1[[#This Row],[Tapaamis-kerrat /osallistuja]])</f>
        <v>0</v>
      </c>
      <c r="Z714" s="413">
        <f>IF(Table_1[[#This Row],[Kokonaiskävijämäärä]]&lt;1,0,Table_1[[#This Row],[Kokonaiskävijämäärä]]*Table_1[[#This Row],[Tapaamis-kerrat /osallistuja]])</f>
        <v>0</v>
      </c>
      <c r="AA714" s="390" t="s">
        <v>54</v>
      </c>
      <c r="AB714" s="396"/>
      <c r="AC714" s="397"/>
      <c r="AD714" s="398" t="s">
        <v>54</v>
      </c>
      <c r="AE714" s="399" t="s">
        <v>54</v>
      </c>
      <c r="AF714" s="400" t="s">
        <v>54</v>
      </c>
      <c r="AG714" s="400" t="s">
        <v>54</v>
      </c>
      <c r="AH714" s="401" t="s">
        <v>53</v>
      </c>
      <c r="AI714" s="402" t="s">
        <v>54</v>
      </c>
      <c r="AJ714" s="402" t="s">
        <v>54</v>
      </c>
      <c r="AK714" s="402" t="s">
        <v>54</v>
      </c>
      <c r="AL714" s="403" t="s">
        <v>54</v>
      </c>
      <c r="AM714" s="404" t="s">
        <v>54</v>
      </c>
    </row>
    <row r="715" spans="1:39" ht="15.75" customHeight="1" x14ac:dyDescent="0.3">
      <c r="A715" s="382"/>
      <c r="B715" s="383"/>
      <c r="C715" s="384" t="s">
        <v>40</v>
      </c>
      <c r="D715" s="385" t="str">
        <f>IF(Table_1[[#This Row],[SISÄLLÖN NIMI]]="","",1)</f>
        <v/>
      </c>
      <c r="E715" s="386"/>
      <c r="F715" s="386"/>
      <c r="G715" s="384" t="s">
        <v>54</v>
      </c>
      <c r="H715" s="387" t="s">
        <v>54</v>
      </c>
      <c r="I715" s="388" t="s">
        <v>54</v>
      </c>
      <c r="J715" s="389" t="s">
        <v>44</v>
      </c>
      <c r="K715" s="387" t="s">
        <v>54</v>
      </c>
      <c r="L715" s="390" t="s">
        <v>54</v>
      </c>
      <c r="M715" s="383"/>
      <c r="N715" s="391" t="s">
        <v>54</v>
      </c>
      <c r="O715" s="392"/>
      <c r="P715" s="383"/>
      <c r="Q715" s="383"/>
      <c r="R715" s="393"/>
      <c r="S715" s="417">
        <f>IF(Table_1[[#This Row],[Kesto (min) /tapaaminen]]&lt;1,0,(Table_1[[#This Row],[Sisältöjen määrä 
]]*Table_1[[#This Row],[Kesto (min) /tapaaminen]]*Table_1[[#This Row],[Tapaamis-kerrat /osallistuja]]))</f>
        <v>0</v>
      </c>
      <c r="T715" s="394" t="str">
        <f>IF(Table_1[[#This Row],[SISÄLLÖN NIMI]]="","",IF(Table_1[[#This Row],[Toteutuminen]]="Ei osallistujia",0,IF(Table_1[[#This Row],[Toteutuminen]]="Peruttu",0,1)))</f>
        <v/>
      </c>
      <c r="U715" s="395"/>
      <c r="V715" s="385"/>
      <c r="W715" s="413">
        <f>Table_1[[#This Row],[Kävijämäärä a) lapset]]+Table_1[[#This Row],[Kävijämäärä b) aikuiset]]</f>
        <v>0</v>
      </c>
      <c r="X715" s="413">
        <f>IF(Table_1[[#This Row],[Kokonaiskävijämäärä]]&lt;1,0,Table_1[[#This Row],[Kävijämäärä a) lapset]]*Table_1[[#This Row],[Tapaamis-kerrat /osallistuja]])</f>
        <v>0</v>
      </c>
      <c r="Y715" s="413">
        <f>IF(Table_1[[#This Row],[Kokonaiskävijämäärä]]&lt;1,0,Table_1[[#This Row],[Kävijämäärä b) aikuiset]]*Table_1[[#This Row],[Tapaamis-kerrat /osallistuja]])</f>
        <v>0</v>
      </c>
      <c r="Z715" s="413">
        <f>IF(Table_1[[#This Row],[Kokonaiskävijämäärä]]&lt;1,0,Table_1[[#This Row],[Kokonaiskävijämäärä]]*Table_1[[#This Row],[Tapaamis-kerrat /osallistuja]])</f>
        <v>0</v>
      </c>
      <c r="AA715" s="390" t="s">
        <v>54</v>
      </c>
      <c r="AB715" s="396"/>
      <c r="AC715" s="397"/>
      <c r="AD715" s="398" t="s">
        <v>54</v>
      </c>
      <c r="AE715" s="399" t="s">
        <v>54</v>
      </c>
      <c r="AF715" s="400" t="s">
        <v>54</v>
      </c>
      <c r="AG715" s="400" t="s">
        <v>54</v>
      </c>
      <c r="AH715" s="401" t="s">
        <v>53</v>
      </c>
      <c r="AI715" s="402" t="s">
        <v>54</v>
      </c>
      <c r="AJ715" s="402" t="s">
        <v>54</v>
      </c>
      <c r="AK715" s="402" t="s">
        <v>54</v>
      </c>
      <c r="AL715" s="403" t="s">
        <v>54</v>
      </c>
      <c r="AM715" s="404" t="s">
        <v>54</v>
      </c>
    </row>
    <row r="716" spans="1:39" ht="15.75" customHeight="1" x14ac:dyDescent="0.3">
      <c r="A716" s="382"/>
      <c r="B716" s="383"/>
      <c r="C716" s="384" t="s">
        <v>40</v>
      </c>
      <c r="D716" s="385" t="str">
        <f>IF(Table_1[[#This Row],[SISÄLLÖN NIMI]]="","",1)</f>
        <v/>
      </c>
      <c r="E716" s="386"/>
      <c r="F716" s="386"/>
      <c r="G716" s="384" t="s">
        <v>54</v>
      </c>
      <c r="H716" s="387" t="s">
        <v>54</v>
      </c>
      <c r="I716" s="388" t="s">
        <v>54</v>
      </c>
      <c r="J716" s="389" t="s">
        <v>44</v>
      </c>
      <c r="K716" s="387" t="s">
        <v>54</v>
      </c>
      <c r="L716" s="390" t="s">
        <v>54</v>
      </c>
      <c r="M716" s="383"/>
      <c r="N716" s="391" t="s">
        <v>54</v>
      </c>
      <c r="O716" s="392"/>
      <c r="P716" s="383"/>
      <c r="Q716" s="383"/>
      <c r="R716" s="393"/>
      <c r="S716" s="417">
        <f>IF(Table_1[[#This Row],[Kesto (min) /tapaaminen]]&lt;1,0,(Table_1[[#This Row],[Sisältöjen määrä 
]]*Table_1[[#This Row],[Kesto (min) /tapaaminen]]*Table_1[[#This Row],[Tapaamis-kerrat /osallistuja]]))</f>
        <v>0</v>
      </c>
      <c r="T716" s="394" t="str">
        <f>IF(Table_1[[#This Row],[SISÄLLÖN NIMI]]="","",IF(Table_1[[#This Row],[Toteutuminen]]="Ei osallistujia",0,IF(Table_1[[#This Row],[Toteutuminen]]="Peruttu",0,1)))</f>
        <v/>
      </c>
      <c r="U716" s="395"/>
      <c r="V716" s="385"/>
      <c r="W716" s="413">
        <f>Table_1[[#This Row],[Kävijämäärä a) lapset]]+Table_1[[#This Row],[Kävijämäärä b) aikuiset]]</f>
        <v>0</v>
      </c>
      <c r="X716" s="413">
        <f>IF(Table_1[[#This Row],[Kokonaiskävijämäärä]]&lt;1,0,Table_1[[#This Row],[Kävijämäärä a) lapset]]*Table_1[[#This Row],[Tapaamis-kerrat /osallistuja]])</f>
        <v>0</v>
      </c>
      <c r="Y716" s="413">
        <f>IF(Table_1[[#This Row],[Kokonaiskävijämäärä]]&lt;1,0,Table_1[[#This Row],[Kävijämäärä b) aikuiset]]*Table_1[[#This Row],[Tapaamis-kerrat /osallistuja]])</f>
        <v>0</v>
      </c>
      <c r="Z716" s="413">
        <f>IF(Table_1[[#This Row],[Kokonaiskävijämäärä]]&lt;1,0,Table_1[[#This Row],[Kokonaiskävijämäärä]]*Table_1[[#This Row],[Tapaamis-kerrat /osallistuja]])</f>
        <v>0</v>
      </c>
      <c r="AA716" s="390" t="s">
        <v>54</v>
      </c>
      <c r="AB716" s="396"/>
      <c r="AC716" s="397"/>
      <c r="AD716" s="398" t="s">
        <v>54</v>
      </c>
      <c r="AE716" s="399" t="s">
        <v>54</v>
      </c>
      <c r="AF716" s="400" t="s">
        <v>54</v>
      </c>
      <c r="AG716" s="400" t="s">
        <v>54</v>
      </c>
      <c r="AH716" s="401" t="s">
        <v>53</v>
      </c>
      <c r="AI716" s="402" t="s">
        <v>54</v>
      </c>
      <c r="AJ716" s="402" t="s">
        <v>54</v>
      </c>
      <c r="AK716" s="402" t="s">
        <v>54</v>
      </c>
      <c r="AL716" s="403" t="s">
        <v>54</v>
      </c>
      <c r="AM716" s="404" t="s">
        <v>54</v>
      </c>
    </row>
    <row r="717" spans="1:39" ht="15.75" customHeight="1" x14ac:dyDescent="0.3">
      <c r="A717" s="382"/>
      <c r="B717" s="383"/>
      <c r="C717" s="384" t="s">
        <v>40</v>
      </c>
      <c r="D717" s="385" t="str">
        <f>IF(Table_1[[#This Row],[SISÄLLÖN NIMI]]="","",1)</f>
        <v/>
      </c>
      <c r="E717" s="386"/>
      <c r="F717" s="386"/>
      <c r="G717" s="384" t="s">
        <v>54</v>
      </c>
      <c r="H717" s="387" t="s">
        <v>54</v>
      </c>
      <c r="I717" s="388" t="s">
        <v>54</v>
      </c>
      <c r="J717" s="389" t="s">
        <v>44</v>
      </c>
      <c r="K717" s="387" t="s">
        <v>54</v>
      </c>
      <c r="L717" s="390" t="s">
        <v>54</v>
      </c>
      <c r="M717" s="383"/>
      <c r="N717" s="391" t="s">
        <v>54</v>
      </c>
      <c r="O717" s="392"/>
      <c r="P717" s="383"/>
      <c r="Q717" s="383"/>
      <c r="R717" s="393"/>
      <c r="S717" s="417">
        <f>IF(Table_1[[#This Row],[Kesto (min) /tapaaminen]]&lt;1,0,(Table_1[[#This Row],[Sisältöjen määrä 
]]*Table_1[[#This Row],[Kesto (min) /tapaaminen]]*Table_1[[#This Row],[Tapaamis-kerrat /osallistuja]]))</f>
        <v>0</v>
      </c>
      <c r="T717" s="394" t="str">
        <f>IF(Table_1[[#This Row],[SISÄLLÖN NIMI]]="","",IF(Table_1[[#This Row],[Toteutuminen]]="Ei osallistujia",0,IF(Table_1[[#This Row],[Toteutuminen]]="Peruttu",0,1)))</f>
        <v/>
      </c>
      <c r="U717" s="395"/>
      <c r="V717" s="385"/>
      <c r="W717" s="413">
        <f>Table_1[[#This Row],[Kävijämäärä a) lapset]]+Table_1[[#This Row],[Kävijämäärä b) aikuiset]]</f>
        <v>0</v>
      </c>
      <c r="X717" s="413">
        <f>IF(Table_1[[#This Row],[Kokonaiskävijämäärä]]&lt;1,0,Table_1[[#This Row],[Kävijämäärä a) lapset]]*Table_1[[#This Row],[Tapaamis-kerrat /osallistuja]])</f>
        <v>0</v>
      </c>
      <c r="Y717" s="413">
        <f>IF(Table_1[[#This Row],[Kokonaiskävijämäärä]]&lt;1,0,Table_1[[#This Row],[Kävijämäärä b) aikuiset]]*Table_1[[#This Row],[Tapaamis-kerrat /osallistuja]])</f>
        <v>0</v>
      </c>
      <c r="Z717" s="413">
        <f>IF(Table_1[[#This Row],[Kokonaiskävijämäärä]]&lt;1,0,Table_1[[#This Row],[Kokonaiskävijämäärä]]*Table_1[[#This Row],[Tapaamis-kerrat /osallistuja]])</f>
        <v>0</v>
      </c>
      <c r="AA717" s="390" t="s">
        <v>54</v>
      </c>
      <c r="AB717" s="396"/>
      <c r="AC717" s="397"/>
      <c r="AD717" s="398" t="s">
        <v>54</v>
      </c>
      <c r="AE717" s="399" t="s">
        <v>54</v>
      </c>
      <c r="AF717" s="400" t="s">
        <v>54</v>
      </c>
      <c r="AG717" s="400" t="s">
        <v>54</v>
      </c>
      <c r="AH717" s="401" t="s">
        <v>53</v>
      </c>
      <c r="AI717" s="402" t="s">
        <v>54</v>
      </c>
      <c r="AJ717" s="402" t="s">
        <v>54</v>
      </c>
      <c r="AK717" s="402" t="s">
        <v>54</v>
      </c>
      <c r="AL717" s="403" t="s">
        <v>54</v>
      </c>
      <c r="AM717" s="404" t="s">
        <v>54</v>
      </c>
    </row>
    <row r="718" spans="1:39" ht="15.75" customHeight="1" x14ac:dyDescent="0.3">
      <c r="A718" s="382"/>
      <c r="B718" s="383"/>
      <c r="C718" s="384" t="s">
        <v>40</v>
      </c>
      <c r="D718" s="385" t="str">
        <f>IF(Table_1[[#This Row],[SISÄLLÖN NIMI]]="","",1)</f>
        <v/>
      </c>
      <c r="E718" s="386"/>
      <c r="F718" s="386"/>
      <c r="G718" s="384" t="s">
        <v>54</v>
      </c>
      <c r="H718" s="387" t="s">
        <v>54</v>
      </c>
      <c r="I718" s="388" t="s">
        <v>54</v>
      </c>
      <c r="J718" s="389" t="s">
        <v>44</v>
      </c>
      <c r="K718" s="387" t="s">
        <v>54</v>
      </c>
      <c r="L718" s="390" t="s">
        <v>54</v>
      </c>
      <c r="M718" s="383"/>
      <c r="N718" s="391" t="s">
        <v>54</v>
      </c>
      <c r="O718" s="392"/>
      <c r="P718" s="383"/>
      <c r="Q718" s="383"/>
      <c r="R718" s="393"/>
      <c r="S718" s="417">
        <f>IF(Table_1[[#This Row],[Kesto (min) /tapaaminen]]&lt;1,0,(Table_1[[#This Row],[Sisältöjen määrä 
]]*Table_1[[#This Row],[Kesto (min) /tapaaminen]]*Table_1[[#This Row],[Tapaamis-kerrat /osallistuja]]))</f>
        <v>0</v>
      </c>
      <c r="T718" s="394" t="str">
        <f>IF(Table_1[[#This Row],[SISÄLLÖN NIMI]]="","",IF(Table_1[[#This Row],[Toteutuminen]]="Ei osallistujia",0,IF(Table_1[[#This Row],[Toteutuminen]]="Peruttu",0,1)))</f>
        <v/>
      </c>
      <c r="U718" s="395"/>
      <c r="V718" s="385"/>
      <c r="W718" s="413">
        <f>Table_1[[#This Row],[Kävijämäärä a) lapset]]+Table_1[[#This Row],[Kävijämäärä b) aikuiset]]</f>
        <v>0</v>
      </c>
      <c r="X718" s="413">
        <f>IF(Table_1[[#This Row],[Kokonaiskävijämäärä]]&lt;1,0,Table_1[[#This Row],[Kävijämäärä a) lapset]]*Table_1[[#This Row],[Tapaamis-kerrat /osallistuja]])</f>
        <v>0</v>
      </c>
      <c r="Y718" s="413">
        <f>IF(Table_1[[#This Row],[Kokonaiskävijämäärä]]&lt;1,0,Table_1[[#This Row],[Kävijämäärä b) aikuiset]]*Table_1[[#This Row],[Tapaamis-kerrat /osallistuja]])</f>
        <v>0</v>
      </c>
      <c r="Z718" s="413">
        <f>IF(Table_1[[#This Row],[Kokonaiskävijämäärä]]&lt;1,0,Table_1[[#This Row],[Kokonaiskävijämäärä]]*Table_1[[#This Row],[Tapaamis-kerrat /osallistuja]])</f>
        <v>0</v>
      </c>
      <c r="AA718" s="390" t="s">
        <v>54</v>
      </c>
      <c r="AB718" s="396"/>
      <c r="AC718" s="397"/>
      <c r="AD718" s="398" t="s">
        <v>54</v>
      </c>
      <c r="AE718" s="399" t="s">
        <v>54</v>
      </c>
      <c r="AF718" s="400" t="s">
        <v>54</v>
      </c>
      <c r="AG718" s="400" t="s">
        <v>54</v>
      </c>
      <c r="AH718" s="401" t="s">
        <v>53</v>
      </c>
      <c r="AI718" s="402" t="s">
        <v>54</v>
      </c>
      <c r="AJ718" s="402" t="s">
        <v>54</v>
      </c>
      <c r="AK718" s="402" t="s">
        <v>54</v>
      </c>
      <c r="AL718" s="403" t="s">
        <v>54</v>
      </c>
      <c r="AM718" s="404" t="s">
        <v>54</v>
      </c>
    </row>
    <row r="719" spans="1:39" ht="15.75" customHeight="1" x14ac:dyDescent="0.3">
      <c r="A719" s="382"/>
      <c r="B719" s="383"/>
      <c r="C719" s="384" t="s">
        <v>40</v>
      </c>
      <c r="D719" s="385" t="str">
        <f>IF(Table_1[[#This Row],[SISÄLLÖN NIMI]]="","",1)</f>
        <v/>
      </c>
      <c r="E719" s="386"/>
      <c r="F719" s="386"/>
      <c r="G719" s="384" t="s">
        <v>54</v>
      </c>
      <c r="H719" s="387" t="s">
        <v>54</v>
      </c>
      <c r="I719" s="388" t="s">
        <v>54</v>
      </c>
      <c r="J719" s="389" t="s">
        <v>44</v>
      </c>
      <c r="K719" s="387" t="s">
        <v>54</v>
      </c>
      <c r="L719" s="390" t="s">
        <v>54</v>
      </c>
      <c r="M719" s="383"/>
      <c r="N719" s="391" t="s">
        <v>54</v>
      </c>
      <c r="O719" s="392"/>
      <c r="P719" s="383"/>
      <c r="Q719" s="383"/>
      <c r="R719" s="393"/>
      <c r="S719" s="417">
        <f>IF(Table_1[[#This Row],[Kesto (min) /tapaaminen]]&lt;1,0,(Table_1[[#This Row],[Sisältöjen määrä 
]]*Table_1[[#This Row],[Kesto (min) /tapaaminen]]*Table_1[[#This Row],[Tapaamis-kerrat /osallistuja]]))</f>
        <v>0</v>
      </c>
      <c r="T719" s="394" t="str">
        <f>IF(Table_1[[#This Row],[SISÄLLÖN NIMI]]="","",IF(Table_1[[#This Row],[Toteutuminen]]="Ei osallistujia",0,IF(Table_1[[#This Row],[Toteutuminen]]="Peruttu",0,1)))</f>
        <v/>
      </c>
      <c r="U719" s="395"/>
      <c r="V719" s="385"/>
      <c r="W719" s="413">
        <f>Table_1[[#This Row],[Kävijämäärä a) lapset]]+Table_1[[#This Row],[Kävijämäärä b) aikuiset]]</f>
        <v>0</v>
      </c>
      <c r="X719" s="413">
        <f>IF(Table_1[[#This Row],[Kokonaiskävijämäärä]]&lt;1,0,Table_1[[#This Row],[Kävijämäärä a) lapset]]*Table_1[[#This Row],[Tapaamis-kerrat /osallistuja]])</f>
        <v>0</v>
      </c>
      <c r="Y719" s="413">
        <f>IF(Table_1[[#This Row],[Kokonaiskävijämäärä]]&lt;1,0,Table_1[[#This Row],[Kävijämäärä b) aikuiset]]*Table_1[[#This Row],[Tapaamis-kerrat /osallistuja]])</f>
        <v>0</v>
      </c>
      <c r="Z719" s="413">
        <f>IF(Table_1[[#This Row],[Kokonaiskävijämäärä]]&lt;1,0,Table_1[[#This Row],[Kokonaiskävijämäärä]]*Table_1[[#This Row],[Tapaamis-kerrat /osallistuja]])</f>
        <v>0</v>
      </c>
      <c r="AA719" s="390" t="s">
        <v>54</v>
      </c>
      <c r="AB719" s="396"/>
      <c r="AC719" s="397"/>
      <c r="AD719" s="398" t="s">
        <v>54</v>
      </c>
      <c r="AE719" s="399" t="s">
        <v>54</v>
      </c>
      <c r="AF719" s="400" t="s">
        <v>54</v>
      </c>
      <c r="AG719" s="400" t="s">
        <v>54</v>
      </c>
      <c r="AH719" s="401" t="s">
        <v>53</v>
      </c>
      <c r="AI719" s="402" t="s">
        <v>54</v>
      </c>
      <c r="AJ719" s="402" t="s">
        <v>54</v>
      </c>
      <c r="AK719" s="402" t="s">
        <v>54</v>
      </c>
      <c r="AL719" s="403" t="s">
        <v>54</v>
      </c>
      <c r="AM719" s="404" t="s">
        <v>54</v>
      </c>
    </row>
    <row r="720" spans="1:39" ht="15.75" customHeight="1" x14ac:dyDescent="0.3">
      <c r="A720" s="382"/>
      <c r="B720" s="383"/>
      <c r="C720" s="384" t="s">
        <v>40</v>
      </c>
      <c r="D720" s="385" t="str">
        <f>IF(Table_1[[#This Row],[SISÄLLÖN NIMI]]="","",1)</f>
        <v/>
      </c>
      <c r="E720" s="386"/>
      <c r="F720" s="386"/>
      <c r="G720" s="384" t="s">
        <v>54</v>
      </c>
      <c r="H720" s="387" t="s">
        <v>54</v>
      </c>
      <c r="I720" s="388" t="s">
        <v>54</v>
      </c>
      <c r="J720" s="389" t="s">
        <v>44</v>
      </c>
      <c r="K720" s="387" t="s">
        <v>54</v>
      </c>
      <c r="L720" s="390" t="s">
        <v>54</v>
      </c>
      <c r="M720" s="383"/>
      <c r="N720" s="391" t="s">
        <v>54</v>
      </c>
      <c r="O720" s="392"/>
      <c r="P720" s="383"/>
      <c r="Q720" s="383"/>
      <c r="R720" s="393"/>
      <c r="S720" s="417">
        <f>IF(Table_1[[#This Row],[Kesto (min) /tapaaminen]]&lt;1,0,(Table_1[[#This Row],[Sisältöjen määrä 
]]*Table_1[[#This Row],[Kesto (min) /tapaaminen]]*Table_1[[#This Row],[Tapaamis-kerrat /osallistuja]]))</f>
        <v>0</v>
      </c>
      <c r="T720" s="394" t="str">
        <f>IF(Table_1[[#This Row],[SISÄLLÖN NIMI]]="","",IF(Table_1[[#This Row],[Toteutuminen]]="Ei osallistujia",0,IF(Table_1[[#This Row],[Toteutuminen]]="Peruttu",0,1)))</f>
        <v/>
      </c>
      <c r="U720" s="395"/>
      <c r="V720" s="385"/>
      <c r="W720" s="413">
        <f>Table_1[[#This Row],[Kävijämäärä a) lapset]]+Table_1[[#This Row],[Kävijämäärä b) aikuiset]]</f>
        <v>0</v>
      </c>
      <c r="X720" s="413">
        <f>IF(Table_1[[#This Row],[Kokonaiskävijämäärä]]&lt;1,0,Table_1[[#This Row],[Kävijämäärä a) lapset]]*Table_1[[#This Row],[Tapaamis-kerrat /osallistuja]])</f>
        <v>0</v>
      </c>
      <c r="Y720" s="413">
        <f>IF(Table_1[[#This Row],[Kokonaiskävijämäärä]]&lt;1,0,Table_1[[#This Row],[Kävijämäärä b) aikuiset]]*Table_1[[#This Row],[Tapaamis-kerrat /osallistuja]])</f>
        <v>0</v>
      </c>
      <c r="Z720" s="413">
        <f>IF(Table_1[[#This Row],[Kokonaiskävijämäärä]]&lt;1,0,Table_1[[#This Row],[Kokonaiskävijämäärä]]*Table_1[[#This Row],[Tapaamis-kerrat /osallistuja]])</f>
        <v>0</v>
      </c>
      <c r="AA720" s="390" t="s">
        <v>54</v>
      </c>
      <c r="AB720" s="396"/>
      <c r="AC720" s="397"/>
      <c r="AD720" s="398" t="s">
        <v>54</v>
      </c>
      <c r="AE720" s="399" t="s">
        <v>54</v>
      </c>
      <c r="AF720" s="400" t="s">
        <v>54</v>
      </c>
      <c r="AG720" s="400" t="s">
        <v>54</v>
      </c>
      <c r="AH720" s="401" t="s">
        <v>53</v>
      </c>
      <c r="AI720" s="402" t="s">
        <v>54</v>
      </c>
      <c r="AJ720" s="402" t="s">
        <v>54</v>
      </c>
      <c r="AK720" s="402" t="s">
        <v>54</v>
      </c>
      <c r="AL720" s="403" t="s">
        <v>54</v>
      </c>
      <c r="AM720" s="404" t="s">
        <v>54</v>
      </c>
    </row>
    <row r="721" spans="1:39" ht="15.75" customHeight="1" x14ac:dyDescent="0.3">
      <c r="A721" s="382"/>
      <c r="B721" s="383"/>
      <c r="C721" s="384" t="s">
        <v>40</v>
      </c>
      <c r="D721" s="385" t="str">
        <f>IF(Table_1[[#This Row],[SISÄLLÖN NIMI]]="","",1)</f>
        <v/>
      </c>
      <c r="E721" s="386"/>
      <c r="F721" s="386"/>
      <c r="G721" s="384" t="s">
        <v>54</v>
      </c>
      <c r="H721" s="387" t="s">
        <v>54</v>
      </c>
      <c r="I721" s="388" t="s">
        <v>54</v>
      </c>
      <c r="J721" s="389" t="s">
        <v>44</v>
      </c>
      <c r="K721" s="387" t="s">
        <v>54</v>
      </c>
      <c r="L721" s="390" t="s">
        <v>54</v>
      </c>
      <c r="M721" s="383"/>
      <c r="N721" s="391" t="s">
        <v>54</v>
      </c>
      <c r="O721" s="392"/>
      <c r="P721" s="383"/>
      <c r="Q721" s="383"/>
      <c r="R721" s="393"/>
      <c r="S721" s="417">
        <f>IF(Table_1[[#This Row],[Kesto (min) /tapaaminen]]&lt;1,0,(Table_1[[#This Row],[Sisältöjen määrä 
]]*Table_1[[#This Row],[Kesto (min) /tapaaminen]]*Table_1[[#This Row],[Tapaamis-kerrat /osallistuja]]))</f>
        <v>0</v>
      </c>
      <c r="T721" s="394" t="str">
        <f>IF(Table_1[[#This Row],[SISÄLLÖN NIMI]]="","",IF(Table_1[[#This Row],[Toteutuminen]]="Ei osallistujia",0,IF(Table_1[[#This Row],[Toteutuminen]]="Peruttu",0,1)))</f>
        <v/>
      </c>
      <c r="U721" s="395"/>
      <c r="V721" s="385"/>
      <c r="W721" s="413">
        <f>Table_1[[#This Row],[Kävijämäärä a) lapset]]+Table_1[[#This Row],[Kävijämäärä b) aikuiset]]</f>
        <v>0</v>
      </c>
      <c r="X721" s="413">
        <f>IF(Table_1[[#This Row],[Kokonaiskävijämäärä]]&lt;1,0,Table_1[[#This Row],[Kävijämäärä a) lapset]]*Table_1[[#This Row],[Tapaamis-kerrat /osallistuja]])</f>
        <v>0</v>
      </c>
      <c r="Y721" s="413">
        <f>IF(Table_1[[#This Row],[Kokonaiskävijämäärä]]&lt;1,0,Table_1[[#This Row],[Kävijämäärä b) aikuiset]]*Table_1[[#This Row],[Tapaamis-kerrat /osallistuja]])</f>
        <v>0</v>
      </c>
      <c r="Z721" s="413">
        <f>IF(Table_1[[#This Row],[Kokonaiskävijämäärä]]&lt;1,0,Table_1[[#This Row],[Kokonaiskävijämäärä]]*Table_1[[#This Row],[Tapaamis-kerrat /osallistuja]])</f>
        <v>0</v>
      </c>
      <c r="AA721" s="390" t="s">
        <v>54</v>
      </c>
      <c r="AB721" s="396"/>
      <c r="AC721" s="397"/>
      <c r="AD721" s="398" t="s">
        <v>54</v>
      </c>
      <c r="AE721" s="399" t="s">
        <v>54</v>
      </c>
      <c r="AF721" s="400" t="s">
        <v>54</v>
      </c>
      <c r="AG721" s="400" t="s">
        <v>54</v>
      </c>
      <c r="AH721" s="401" t="s">
        <v>53</v>
      </c>
      <c r="AI721" s="402" t="s">
        <v>54</v>
      </c>
      <c r="AJ721" s="402" t="s">
        <v>54</v>
      </c>
      <c r="AK721" s="402" t="s">
        <v>54</v>
      </c>
      <c r="AL721" s="403" t="s">
        <v>54</v>
      </c>
      <c r="AM721" s="404" t="s">
        <v>54</v>
      </c>
    </row>
    <row r="722" spans="1:39" ht="15.75" customHeight="1" x14ac:dyDescent="0.3">
      <c r="A722" s="382"/>
      <c r="B722" s="383"/>
      <c r="C722" s="384" t="s">
        <v>40</v>
      </c>
      <c r="D722" s="385" t="str">
        <f>IF(Table_1[[#This Row],[SISÄLLÖN NIMI]]="","",1)</f>
        <v/>
      </c>
      <c r="E722" s="386"/>
      <c r="F722" s="386"/>
      <c r="G722" s="384" t="s">
        <v>54</v>
      </c>
      <c r="H722" s="387" t="s">
        <v>54</v>
      </c>
      <c r="I722" s="388" t="s">
        <v>54</v>
      </c>
      <c r="J722" s="389" t="s">
        <v>44</v>
      </c>
      <c r="K722" s="387" t="s">
        <v>54</v>
      </c>
      <c r="L722" s="390" t="s">
        <v>54</v>
      </c>
      <c r="M722" s="383"/>
      <c r="N722" s="391" t="s">
        <v>54</v>
      </c>
      <c r="O722" s="392"/>
      <c r="P722" s="383"/>
      <c r="Q722" s="383"/>
      <c r="R722" s="393"/>
      <c r="S722" s="417">
        <f>IF(Table_1[[#This Row],[Kesto (min) /tapaaminen]]&lt;1,0,(Table_1[[#This Row],[Sisältöjen määrä 
]]*Table_1[[#This Row],[Kesto (min) /tapaaminen]]*Table_1[[#This Row],[Tapaamis-kerrat /osallistuja]]))</f>
        <v>0</v>
      </c>
      <c r="T722" s="394" t="str">
        <f>IF(Table_1[[#This Row],[SISÄLLÖN NIMI]]="","",IF(Table_1[[#This Row],[Toteutuminen]]="Ei osallistujia",0,IF(Table_1[[#This Row],[Toteutuminen]]="Peruttu",0,1)))</f>
        <v/>
      </c>
      <c r="U722" s="395"/>
      <c r="V722" s="385"/>
      <c r="W722" s="413">
        <f>Table_1[[#This Row],[Kävijämäärä a) lapset]]+Table_1[[#This Row],[Kävijämäärä b) aikuiset]]</f>
        <v>0</v>
      </c>
      <c r="X722" s="413">
        <f>IF(Table_1[[#This Row],[Kokonaiskävijämäärä]]&lt;1,0,Table_1[[#This Row],[Kävijämäärä a) lapset]]*Table_1[[#This Row],[Tapaamis-kerrat /osallistuja]])</f>
        <v>0</v>
      </c>
      <c r="Y722" s="413">
        <f>IF(Table_1[[#This Row],[Kokonaiskävijämäärä]]&lt;1,0,Table_1[[#This Row],[Kävijämäärä b) aikuiset]]*Table_1[[#This Row],[Tapaamis-kerrat /osallistuja]])</f>
        <v>0</v>
      </c>
      <c r="Z722" s="413">
        <f>IF(Table_1[[#This Row],[Kokonaiskävijämäärä]]&lt;1,0,Table_1[[#This Row],[Kokonaiskävijämäärä]]*Table_1[[#This Row],[Tapaamis-kerrat /osallistuja]])</f>
        <v>0</v>
      </c>
      <c r="AA722" s="390" t="s">
        <v>54</v>
      </c>
      <c r="AB722" s="396"/>
      <c r="AC722" s="397"/>
      <c r="AD722" s="398" t="s">
        <v>54</v>
      </c>
      <c r="AE722" s="399" t="s">
        <v>54</v>
      </c>
      <c r="AF722" s="400" t="s">
        <v>54</v>
      </c>
      <c r="AG722" s="400" t="s">
        <v>54</v>
      </c>
      <c r="AH722" s="401" t="s">
        <v>53</v>
      </c>
      <c r="AI722" s="402" t="s">
        <v>54</v>
      </c>
      <c r="AJ722" s="402" t="s">
        <v>54</v>
      </c>
      <c r="AK722" s="402" t="s">
        <v>54</v>
      </c>
      <c r="AL722" s="403" t="s">
        <v>54</v>
      </c>
      <c r="AM722" s="404" t="s">
        <v>54</v>
      </c>
    </row>
    <row r="723" spans="1:39" ht="15.75" customHeight="1" x14ac:dyDescent="0.3">
      <c r="A723" s="382"/>
      <c r="B723" s="383"/>
      <c r="C723" s="384" t="s">
        <v>40</v>
      </c>
      <c r="D723" s="385" t="str">
        <f>IF(Table_1[[#This Row],[SISÄLLÖN NIMI]]="","",1)</f>
        <v/>
      </c>
      <c r="E723" s="386"/>
      <c r="F723" s="386"/>
      <c r="G723" s="384" t="s">
        <v>54</v>
      </c>
      <c r="H723" s="387" t="s">
        <v>54</v>
      </c>
      <c r="I723" s="388" t="s">
        <v>54</v>
      </c>
      <c r="J723" s="389" t="s">
        <v>44</v>
      </c>
      <c r="K723" s="387" t="s">
        <v>54</v>
      </c>
      <c r="L723" s="390" t="s">
        <v>54</v>
      </c>
      <c r="M723" s="383"/>
      <c r="N723" s="391" t="s">
        <v>54</v>
      </c>
      <c r="O723" s="392"/>
      <c r="P723" s="383"/>
      <c r="Q723" s="383"/>
      <c r="R723" s="393"/>
      <c r="S723" s="417">
        <f>IF(Table_1[[#This Row],[Kesto (min) /tapaaminen]]&lt;1,0,(Table_1[[#This Row],[Sisältöjen määrä 
]]*Table_1[[#This Row],[Kesto (min) /tapaaminen]]*Table_1[[#This Row],[Tapaamis-kerrat /osallistuja]]))</f>
        <v>0</v>
      </c>
      <c r="T723" s="394" t="str">
        <f>IF(Table_1[[#This Row],[SISÄLLÖN NIMI]]="","",IF(Table_1[[#This Row],[Toteutuminen]]="Ei osallistujia",0,IF(Table_1[[#This Row],[Toteutuminen]]="Peruttu",0,1)))</f>
        <v/>
      </c>
      <c r="U723" s="395"/>
      <c r="V723" s="385"/>
      <c r="W723" s="413">
        <f>Table_1[[#This Row],[Kävijämäärä a) lapset]]+Table_1[[#This Row],[Kävijämäärä b) aikuiset]]</f>
        <v>0</v>
      </c>
      <c r="X723" s="413">
        <f>IF(Table_1[[#This Row],[Kokonaiskävijämäärä]]&lt;1,0,Table_1[[#This Row],[Kävijämäärä a) lapset]]*Table_1[[#This Row],[Tapaamis-kerrat /osallistuja]])</f>
        <v>0</v>
      </c>
      <c r="Y723" s="413">
        <f>IF(Table_1[[#This Row],[Kokonaiskävijämäärä]]&lt;1,0,Table_1[[#This Row],[Kävijämäärä b) aikuiset]]*Table_1[[#This Row],[Tapaamis-kerrat /osallistuja]])</f>
        <v>0</v>
      </c>
      <c r="Z723" s="413">
        <f>IF(Table_1[[#This Row],[Kokonaiskävijämäärä]]&lt;1,0,Table_1[[#This Row],[Kokonaiskävijämäärä]]*Table_1[[#This Row],[Tapaamis-kerrat /osallistuja]])</f>
        <v>0</v>
      </c>
      <c r="AA723" s="390" t="s">
        <v>54</v>
      </c>
      <c r="AB723" s="396"/>
      <c r="AC723" s="397"/>
      <c r="AD723" s="398" t="s">
        <v>54</v>
      </c>
      <c r="AE723" s="399" t="s">
        <v>54</v>
      </c>
      <c r="AF723" s="400" t="s">
        <v>54</v>
      </c>
      <c r="AG723" s="400" t="s">
        <v>54</v>
      </c>
      <c r="AH723" s="401" t="s">
        <v>53</v>
      </c>
      <c r="AI723" s="402" t="s">
        <v>54</v>
      </c>
      <c r="AJ723" s="402" t="s">
        <v>54</v>
      </c>
      <c r="AK723" s="402" t="s">
        <v>54</v>
      </c>
      <c r="AL723" s="403" t="s">
        <v>54</v>
      </c>
      <c r="AM723" s="404" t="s">
        <v>54</v>
      </c>
    </row>
    <row r="724" spans="1:39" ht="15.75" customHeight="1" x14ac:dyDescent="0.3">
      <c r="A724" s="382"/>
      <c r="B724" s="383"/>
      <c r="C724" s="384" t="s">
        <v>40</v>
      </c>
      <c r="D724" s="385" t="str">
        <f>IF(Table_1[[#This Row],[SISÄLLÖN NIMI]]="","",1)</f>
        <v/>
      </c>
      <c r="E724" s="386"/>
      <c r="F724" s="386"/>
      <c r="G724" s="384" t="s">
        <v>54</v>
      </c>
      <c r="H724" s="387" t="s">
        <v>54</v>
      </c>
      <c r="I724" s="388" t="s">
        <v>54</v>
      </c>
      <c r="J724" s="389" t="s">
        <v>44</v>
      </c>
      <c r="K724" s="387" t="s">
        <v>54</v>
      </c>
      <c r="L724" s="390" t="s">
        <v>54</v>
      </c>
      <c r="M724" s="383"/>
      <c r="N724" s="391" t="s">
        <v>54</v>
      </c>
      <c r="O724" s="392"/>
      <c r="P724" s="383"/>
      <c r="Q724" s="383"/>
      <c r="R724" s="393"/>
      <c r="S724" s="417">
        <f>IF(Table_1[[#This Row],[Kesto (min) /tapaaminen]]&lt;1,0,(Table_1[[#This Row],[Sisältöjen määrä 
]]*Table_1[[#This Row],[Kesto (min) /tapaaminen]]*Table_1[[#This Row],[Tapaamis-kerrat /osallistuja]]))</f>
        <v>0</v>
      </c>
      <c r="T724" s="394" t="str">
        <f>IF(Table_1[[#This Row],[SISÄLLÖN NIMI]]="","",IF(Table_1[[#This Row],[Toteutuminen]]="Ei osallistujia",0,IF(Table_1[[#This Row],[Toteutuminen]]="Peruttu",0,1)))</f>
        <v/>
      </c>
      <c r="U724" s="395"/>
      <c r="V724" s="385"/>
      <c r="W724" s="413">
        <f>Table_1[[#This Row],[Kävijämäärä a) lapset]]+Table_1[[#This Row],[Kävijämäärä b) aikuiset]]</f>
        <v>0</v>
      </c>
      <c r="X724" s="413">
        <f>IF(Table_1[[#This Row],[Kokonaiskävijämäärä]]&lt;1,0,Table_1[[#This Row],[Kävijämäärä a) lapset]]*Table_1[[#This Row],[Tapaamis-kerrat /osallistuja]])</f>
        <v>0</v>
      </c>
      <c r="Y724" s="413">
        <f>IF(Table_1[[#This Row],[Kokonaiskävijämäärä]]&lt;1,0,Table_1[[#This Row],[Kävijämäärä b) aikuiset]]*Table_1[[#This Row],[Tapaamis-kerrat /osallistuja]])</f>
        <v>0</v>
      </c>
      <c r="Z724" s="413">
        <f>IF(Table_1[[#This Row],[Kokonaiskävijämäärä]]&lt;1,0,Table_1[[#This Row],[Kokonaiskävijämäärä]]*Table_1[[#This Row],[Tapaamis-kerrat /osallistuja]])</f>
        <v>0</v>
      </c>
      <c r="AA724" s="390" t="s">
        <v>54</v>
      </c>
      <c r="AB724" s="396"/>
      <c r="AC724" s="397"/>
      <c r="AD724" s="398" t="s">
        <v>54</v>
      </c>
      <c r="AE724" s="399" t="s">
        <v>54</v>
      </c>
      <c r="AF724" s="400" t="s">
        <v>54</v>
      </c>
      <c r="AG724" s="400" t="s">
        <v>54</v>
      </c>
      <c r="AH724" s="401" t="s">
        <v>53</v>
      </c>
      <c r="AI724" s="402" t="s">
        <v>54</v>
      </c>
      <c r="AJ724" s="402" t="s">
        <v>54</v>
      </c>
      <c r="AK724" s="402" t="s">
        <v>54</v>
      </c>
      <c r="AL724" s="403" t="s">
        <v>54</v>
      </c>
      <c r="AM724" s="404" t="s">
        <v>54</v>
      </c>
    </row>
    <row r="725" spans="1:39" ht="15.75" customHeight="1" x14ac:dyDescent="0.3">
      <c r="A725" s="382"/>
      <c r="B725" s="383"/>
      <c r="C725" s="384" t="s">
        <v>40</v>
      </c>
      <c r="D725" s="385" t="str">
        <f>IF(Table_1[[#This Row],[SISÄLLÖN NIMI]]="","",1)</f>
        <v/>
      </c>
      <c r="E725" s="386"/>
      <c r="F725" s="386"/>
      <c r="G725" s="384" t="s">
        <v>54</v>
      </c>
      <c r="H725" s="387" t="s">
        <v>54</v>
      </c>
      <c r="I725" s="388" t="s">
        <v>54</v>
      </c>
      <c r="J725" s="389" t="s">
        <v>44</v>
      </c>
      <c r="K725" s="387" t="s">
        <v>54</v>
      </c>
      <c r="L725" s="390" t="s">
        <v>54</v>
      </c>
      <c r="M725" s="383"/>
      <c r="N725" s="391" t="s">
        <v>54</v>
      </c>
      <c r="O725" s="392"/>
      <c r="P725" s="383"/>
      <c r="Q725" s="383"/>
      <c r="R725" s="393"/>
      <c r="S725" s="417">
        <f>IF(Table_1[[#This Row],[Kesto (min) /tapaaminen]]&lt;1,0,(Table_1[[#This Row],[Sisältöjen määrä 
]]*Table_1[[#This Row],[Kesto (min) /tapaaminen]]*Table_1[[#This Row],[Tapaamis-kerrat /osallistuja]]))</f>
        <v>0</v>
      </c>
      <c r="T725" s="394" t="str">
        <f>IF(Table_1[[#This Row],[SISÄLLÖN NIMI]]="","",IF(Table_1[[#This Row],[Toteutuminen]]="Ei osallistujia",0,IF(Table_1[[#This Row],[Toteutuminen]]="Peruttu",0,1)))</f>
        <v/>
      </c>
      <c r="U725" s="395"/>
      <c r="V725" s="385"/>
      <c r="W725" s="413">
        <f>Table_1[[#This Row],[Kävijämäärä a) lapset]]+Table_1[[#This Row],[Kävijämäärä b) aikuiset]]</f>
        <v>0</v>
      </c>
      <c r="X725" s="413">
        <f>IF(Table_1[[#This Row],[Kokonaiskävijämäärä]]&lt;1,0,Table_1[[#This Row],[Kävijämäärä a) lapset]]*Table_1[[#This Row],[Tapaamis-kerrat /osallistuja]])</f>
        <v>0</v>
      </c>
      <c r="Y725" s="413">
        <f>IF(Table_1[[#This Row],[Kokonaiskävijämäärä]]&lt;1,0,Table_1[[#This Row],[Kävijämäärä b) aikuiset]]*Table_1[[#This Row],[Tapaamis-kerrat /osallistuja]])</f>
        <v>0</v>
      </c>
      <c r="Z725" s="413">
        <f>IF(Table_1[[#This Row],[Kokonaiskävijämäärä]]&lt;1,0,Table_1[[#This Row],[Kokonaiskävijämäärä]]*Table_1[[#This Row],[Tapaamis-kerrat /osallistuja]])</f>
        <v>0</v>
      </c>
      <c r="AA725" s="390" t="s">
        <v>54</v>
      </c>
      <c r="AB725" s="396"/>
      <c r="AC725" s="397"/>
      <c r="AD725" s="398" t="s">
        <v>54</v>
      </c>
      <c r="AE725" s="399" t="s">
        <v>54</v>
      </c>
      <c r="AF725" s="400" t="s">
        <v>54</v>
      </c>
      <c r="AG725" s="400" t="s">
        <v>54</v>
      </c>
      <c r="AH725" s="401" t="s">
        <v>53</v>
      </c>
      <c r="AI725" s="402" t="s">
        <v>54</v>
      </c>
      <c r="AJ725" s="402" t="s">
        <v>54</v>
      </c>
      <c r="AK725" s="402" t="s">
        <v>54</v>
      </c>
      <c r="AL725" s="403" t="s">
        <v>54</v>
      </c>
      <c r="AM725" s="404" t="s">
        <v>54</v>
      </c>
    </row>
    <row r="726" spans="1:39" ht="15.75" customHeight="1" x14ac:dyDescent="0.3">
      <c r="A726" s="382"/>
      <c r="B726" s="383"/>
      <c r="C726" s="384" t="s">
        <v>40</v>
      </c>
      <c r="D726" s="385" t="str">
        <f>IF(Table_1[[#This Row],[SISÄLLÖN NIMI]]="","",1)</f>
        <v/>
      </c>
      <c r="E726" s="386"/>
      <c r="F726" s="386"/>
      <c r="G726" s="384" t="s">
        <v>54</v>
      </c>
      <c r="H726" s="387" t="s">
        <v>54</v>
      </c>
      <c r="I726" s="388" t="s">
        <v>54</v>
      </c>
      <c r="J726" s="389" t="s">
        <v>44</v>
      </c>
      <c r="K726" s="387" t="s">
        <v>54</v>
      </c>
      <c r="L726" s="390" t="s">
        <v>54</v>
      </c>
      <c r="M726" s="383"/>
      <c r="N726" s="391" t="s">
        <v>54</v>
      </c>
      <c r="O726" s="392"/>
      <c r="P726" s="383"/>
      <c r="Q726" s="383"/>
      <c r="R726" s="393"/>
      <c r="S726" s="417">
        <f>IF(Table_1[[#This Row],[Kesto (min) /tapaaminen]]&lt;1,0,(Table_1[[#This Row],[Sisältöjen määrä 
]]*Table_1[[#This Row],[Kesto (min) /tapaaminen]]*Table_1[[#This Row],[Tapaamis-kerrat /osallistuja]]))</f>
        <v>0</v>
      </c>
      <c r="T726" s="394" t="str">
        <f>IF(Table_1[[#This Row],[SISÄLLÖN NIMI]]="","",IF(Table_1[[#This Row],[Toteutuminen]]="Ei osallistujia",0,IF(Table_1[[#This Row],[Toteutuminen]]="Peruttu",0,1)))</f>
        <v/>
      </c>
      <c r="U726" s="395"/>
      <c r="V726" s="385"/>
      <c r="W726" s="413">
        <f>Table_1[[#This Row],[Kävijämäärä a) lapset]]+Table_1[[#This Row],[Kävijämäärä b) aikuiset]]</f>
        <v>0</v>
      </c>
      <c r="X726" s="413">
        <f>IF(Table_1[[#This Row],[Kokonaiskävijämäärä]]&lt;1,0,Table_1[[#This Row],[Kävijämäärä a) lapset]]*Table_1[[#This Row],[Tapaamis-kerrat /osallistuja]])</f>
        <v>0</v>
      </c>
      <c r="Y726" s="413">
        <f>IF(Table_1[[#This Row],[Kokonaiskävijämäärä]]&lt;1,0,Table_1[[#This Row],[Kävijämäärä b) aikuiset]]*Table_1[[#This Row],[Tapaamis-kerrat /osallistuja]])</f>
        <v>0</v>
      </c>
      <c r="Z726" s="413">
        <f>IF(Table_1[[#This Row],[Kokonaiskävijämäärä]]&lt;1,0,Table_1[[#This Row],[Kokonaiskävijämäärä]]*Table_1[[#This Row],[Tapaamis-kerrat /osallistuja]])</f>
        <v>0</v>
      </c>
      <c r="AA726" s="390" t="s">
        <v>54</v>
      </c>
      <c r="AB726" s="396"/>
      <c r="AC726" s="397"/>
      <c r="AD726" s="398" t="s">
        <v>54</v>
      </c>
      <c r="AE726" s="399" t="s">
        <v>54</v>
      </c>
      <c r="AF726" s="400" t="s">
        <v>54</v>
      </c>
      <c r="AG726" s="400" t="s">
        <v>54</v>
      </c>
      <c r="AH726" s="401" t="s">
        <v>53</v>
      </c>
      <c r="AI726" s="402" t="s">
        <v>54</v>
      </c>
      <c r="AJ726" s="402" t="s">
        <v>54</v>
      </c>
      <c r="AK726" s="402" t="s">
        <v>54</v>
      </c>
      <c r="AL726" s="403" t="s">
        <v>54</v>
      </c>
      <c r="AM726" s="404" t="s">
        <v>54</v>
      </c>
    </row>
    <row r="727" spans="1:39" ht="15.75" customHeight="1" x14ac:dyDescent="0.3">
      <c r="A727" s="382"/>
      <c r="B727" s="383"/>
      <c r="C727" s="384" t="s">
        <v>40</v>
      </c>
      <c r="D727" s="385" t="str">
        <f>IF(Table_1[[#This Row],[SISÄLLÖN NIMI]]="","",1)</f>
        <v/>
      </c>
      <c r="E727" s="386"/>
      <c r="F727" s="386"/>
      <c r="G727" s="384" t="s">
        <v>54</v>
      </c>
      <c r="H727" s="387" t="s">
        <v>54</v>
      </c>
      <c r="I727" s="388" t="s">
        <v>54</v>
      </c>
      <c r="J727" s="389" t="s">
        <v>44</v>
      </c>
      <c r="K727" s="387" t="s">
        <v>54</v>
      </c>
      <c r="L727" s="390" t="s">
        <v>54</v>
      </c>
      <c r="M727" s="383"/>
      <c r="N727" s="391" t="s">
        <v>54</v>
      </c>
      <c r="O727" s="392"/>
      <c r="P727" s="383"/>
      <c r="Q727" s="383"/>
      <c r="R727" s="393"/>
      <c r="S727" s="417">
        <f>IF(Table_1[[#This Row],[Kesto (min) /tapaaminen]]&lt;1,0,(Table_1[[#This Row],[Sisältöjen määrä 
]]*Table_1[[#This Row],[Kesto (min) /tapaaminen]]*Table_1[[#This Row],[Tapaamis-kerrat /osallistuja]]))</f>
        <v>0</v>
      </c>
      <c r="T727" s="394" t="str">
        <f>IF(Table_1[[#This Row],[SISÄLLÖN NIMI]]="","",IF(Table_1[[#This Row],[Toteutuminen]]="Ei osallistujia",0,IF(Table_1[[#This Row],[Toteutuminen]]="Peruttu",0,1)))</f>
        <v/>
      </c>
      <c r="U727" s="395"/>
      <c r="V727" s="385"/>
      <c r="W727" s="413">
        <f>Table_1[[#This Row],[Kävijämäärä a) lapset]]+Table_1[[#This Row],[Kävijämäärä b) aikuiset]]</f>
        <v>0</v>
      </c>
      <c r="X727" s="413">
        <f>IF(Table_1[[#This Row],[Kokonaiskävijämäärä]]&lt;1,0,Table_1[[#This Row],[Kävijämäärä a) lapset]]*Table_1[[#This Row],[Tapaamis-kerrat /osallistuja]])</f>
        <v>0</v>
      </c>
      <c r="Y727" s="413">
        <f>IF(Table_1[[#This Row],[Kokonaiskävijämäärä]]&lt;1,0,Table_1[[#This Row],[Kävijämäärä b) aikuiset]]*Table_1[[#This Row],[Tapaamis-kerrat /osallistuja]])</f>
        <v>0</v>
      </c>
      <c r="Z727" s="413">
        <f>IF(Table_1[[#This Row],[Kokonaiskävijämäärä]]&lt;1,0,Table_1[[#This Row],[Kokonaiskävijämäärä]]*Table_1[[#This Row],[Tapaamis-kerrat /osallistuja]])</f>
        <v>0</v>
      </c>
      <c r="AA727" s="390" t="s">
        <v>54</v>
      </c>
      <c r="AB727" s="396"/>
      <c r="AC727" s="397"/>
      <c r="AD727" s="398" t="s">
        <v>54</v>
      </c>
      <c r="AE727" s="399" t="s">
        <v>54</v>
      </c>
      <c r="AF727" s="400" t="s">
        <v>54</v>
      </c>
      <c r="AG727" s="400" t="s">
        <v>54</v>
      </c>
      <c r="AH727" s="401" t="s">
        <v>53</v>
      </c>
      <c r="AI727" s="402" t="s">
        <v>54</v>
      </c>
      <c r="AJ727" s="402" t="s">
        <v>54</v>
      </c>
      <c r="AK727" s="402" t="s">
        <v>54</v>
      </c>
      <c r="AL727" s="403" t="s">
        <v>54</v>
      </c>
      <c r="AM727" s="404" t="s">
        <v>54</v>
      </c>
    </row>
    <row r="728" spans="1:39" ht="15.75" customHeight="1" x14ac:dyDescent="0.3">
      <c r="A728" s="382"/>
      <c r="B728" s="383"/>
      <c r="C728" s="384" t="s">
        <v>40</v>
      </c>
      <c r="D728" s="385" t="str">
        <f>IF(Table_1[[#This Row],[SISÄLLÖN NIMI]]="","",1)</f>
        <v/>
      </c>
      <c r="E728" s="386"/>
      <c r="F728" s="386"/>
      <c r="G728" s="384" t="s">
        <v>54</v>
      </c>
      <c r="H728" s="387" t="s">
        <v>54</v>
      </c>
      <c r="I728" s="388" t="s">
        <v>54</v>
      </c>
      <c r="J728" s="389" t="s">
        <v>44</v>
      </c>
      <c r="K728" s="387" t="s">
        <v>54</v>
      </c>
      <c r="L728" s="390" t="s">
        <v>54</v>
      </c>
      <c r="M728" s="383"/>
      <c r="N728" s="391" t="s">
        <v>54</v>
      </c>
      <c r="O728" s="392"/>
      <c r="P728" s="383"/>
      <c r="Q728" s="383"/>
      <c r="R728" s="393"/>
      <c r="S728" s="417">
        <f>IF(Table_1[[#This Row],[Kesto (min) /tapaaminen]]&lt;1,0,(Table_1[[#This Row],[Sisältöjen määrä 
]]*Table_1[[#This Row],[Kesto (min) /tapaaminen]]*Table_1[[#This Row],[Tapaamis-kerrat /osallistuja]]))</f>
        <v>0</v>
      </c>
      <c r="T728" s="394" t="str">
        <f>IF(Table_1[[#This Row],[SISÄLLÖN NIMI]]="","",IF(Table_1[[#This Row],[Toteutuminen]]="Ei osallistujia",0,IF(Table_1[[#This Row],[Toteutuminen]]="Peruttu",0,1)))</f>
        <v/>
      </c>
      <c r="U728" s="395"/>
      <c r="V728" s="385"/>
      <c r="W728" s="413">
        <f>Table_1[[#This Row],[Kävijämäärä a) lapset]]+Table_1[[#This Row],[Kävijämäärä b) aikuiset]]</f>
        <v>0</v>
      </c>
      <c r="X728" s="413">
        <f>IF(Table_1[[#This Row],[Kokonaiskävijämäärä]]&lt;1,0,Table_1[[#This Row],[Kävijämäärä a) lapset]]*Table_1[[#This Row],[Tapaamis-kerrat /osallistuja]])</f>
        <v>0</v>
      </c>
      <c r="Y728" s="413">
        <f>IF(Table_1[[#This Row],[Kokonaiskävijämäärä]]&lt;1,0,Table_1[[#This Row],[Kävijämäärä b) aikuiset]]*Table_1[[#This Row],[Tapaamis-kerrat /osallistuja]])</f>
        <v>0</v>
      </c>
      <c r="Z728" s="413">
        <f>IF(Table_1[[#This Row],[Kokonaiskävijämäärä]]&lt;1,0,Table_1[[#This Row],[Kokonaiskävijämäärä]]*Table_1[[#This Row],[Tapaamis-kerrat /osallistuja]])</f>
        <v>0</v>
      </c>
      <c r="AA728" s="390" t="s">
        <v>54</v>
      </c>
      <c r="AB728" s="396"/>
      <c r="AC728" s="397"/>
      <c r="AD728" s="398" t="s">
        <v>54</v>
      </c>
      <c r="AE728" s="399" t="s">
        <v>54</v>
      </c>
      <c r="AF728" s="400" t="s">
        <v>54</v>
      </c>
      <c r="AG728" s="400" t="s">
        <v>54</v>
      </c>
      <c r="AH728" s="401" t="s">
        <v>53</v>
      </c>
      <c r="AI728" s="402" t="s">
        <v>54</v>
      </c>
      <c r="AJ728" s="402" t="s">
        <v>54</v>
      </c>
      <c r="AK728" s="402" t="s">
        <v>54</v>
      </c>
      <c r="AL728" s="403" t="s">
        <v>54</v>
      </c>
      <c r="AM728" s="404" t="s">
        <v>54</v>
      </c>
    </row>
    <row r="729" spans="1:39" ht="15.75" customHeight="1" x14ac:dyDescent="0.3">
      <c r="A729" s="382"/>
      <c r="B729" s="383"/>
      <c r="C729" s="384" t="s">
        <v>40</v>
      </c>
      <c r="D729" s="385" t="str">
        <f>IF(Table_1[[#This Row],[SISÄLLÖN NIMI]]="","",1)</f>
        <v/>
      </c>
      <c r="E729" s="386"/>
      <c r="F729" s="386"/>
      <c r="G729" s="384" t="s">
        <v>54</v>
      </c>
      <c r="H729" s="387" t="s">
        <v>54</v>
      </c>
      <c r="I729" s="388" t="s">
        <v>54</v>
      </c>
      <c r="J729" s="389" t="s">
        <v>44</v>
      </c>
      <c r="K729" s="387" t="s">
        <v>54</v>
      </c>
      <c r="L729" s="390" t="s">
        <v>54</v>
      </c>
      <c r="M729" s="383"/>
      <c r="N729" s="391" t="s">
        <v>54</v>
      </c>
      <c r="O729" s="392"/>
      <c r="P729" s="383"/>
      <c r="Q729" s="383"/>
      <c r="R729" s="393"/>
      <c r="S729" s="417">
        <f>IF(Table_1[[#This Row],[Kesto (min) /tapaaminen]]&lt;1,0,(Table_1[[#This Row],[Sisältöjen määrä 
]]*Table_1[[#This Row],[Kesto (min) /tapaaminen]]*Table_1[[#This Row],[Tapaamis-kerrat /osallistuja]]))</f>
        <v>0</v>
      </c>
      <c r="T729" s="394" t="str">
        <f>IF(Table_1[[#This Row],[SISÄLLÖN NIMI]]="","",IF(Table_1[[#This Row],[Toteutuminen]]="Ei osallistujia",0,IF(Table_1[[#This Row],[Toteutuminen]]="Peruttu",0,1)))</f>
        <v/>
      </c>
      <c r="U729" s="395"/>
      <c r="V729" s="385"/>
      <c r="W729" s="413">
        <f>Table_1[[#This Row],[Kävijämäärä a) lapset]]+Table_1[[#This Row],[Kävijämäärä b) aikuiset]]</f>
        <v>0</v>
      </c>
      <c r="X729" s="413">
        <f>IF(Table_1[[#This Row],[Kokonaiskävijämäärä]]&lt;1,0,Table_1[[#This Row],[Kävijämäärä a) lapset]]*Table_1[[#This Row],[Tapaamis-kerrat /osallistuja]])</f>
        <v>0</v>
      </c>
      <c r="Y729" s="413">
        <f>IF(Table_1[[#This Row],[Kokonaiskävijämäärä]]&lt;1,0,Table_1[[#This Row],[Kävijämäärä b) aikuiset]]*Table_1[[#This Row],[Tapaamis-kerrat /osallistuja]])</f>
        <v>0</v>
      </c>
      <c r="Z729" s="413">
        <f>IF(Table_1[[#This Row],[Kokonaiskävijämäärä]]&lt;1,0,Table_1[[#This Row],[Kokonaiskävijämäärä]]*Table_1[[#This Row],[Tapaamis-kerrat /osallistuja]])</f>
        <v>0</v>
      </c>
      <c r="AA729" s="390" t="s">
        <v>54</v>
      </c>
      <c r="AB729" s="396"/>
      <c r="AC729" s="397"/>
      <c r="AD729" s="398" t="s">
        <v>54</v>
      </c>
      <c r="AE729" s="399" t="s">
        <v>54</v>
      </c>
      <c r="AF729" s="400" t="s">
        <v>54</v>
      </c>
      <c r="AG729" s="400" t="s">
        <v>54</v>
      </c>
      <c r="AH729" s="401" t="s">
        <v>53</v>
      </c>
      <c r="AI729" s="402" t="s">
        <v>54</v>
      </c>
      <c r="AJ729" s="402" t="s">
        <v>54</v>
      </c>
      <c r="AK729" s="402" t="s">
        <v>54</v>
      </c>
      <c r="AL729" s="403" t="s">
        <v>54</v>
      </c>
      <c r="AM729" s="404" t="s">
        <v>54</v>
      </c>
    </row>
    <row r="730" spans="1:39" ht="15.75" customHeight="1" x14ac:dyDescent="0.3">
      <c r="A730" s="382"/>
      <c r="B730" s="383"/>
      <c r="C730" s="384" t="s">
        <v>40</v>
      </c>
      <c r="D730" s="385" t="str">
        <f>IF(Table_1[[#This Row],[SISÄLLÖN NIMI]]="","",1)</f>
        <v/>
      </c>
      <c r="E730" s="386"/>
      <c r="F730" s="386"/>
      <c r="G730" s="384" t="s">
        <v>54</v>
      </c>
      <c r="H730" s="387" t="s">
        <v>54</v>
      </c>
      <c r="I730" s="388" t="s">
        <v>54</v>
      </c>
      <c r="J730" s="389" t="s">
        <v>44</v>
      </c>
      <c r="K730" s="387" t="s">
        <v>54</v>
      </c>
      <c r="L730" s="390" t="s">
        <v>54</v>
      </c>
      <c r="M730" s="383"/>
      <c r="N730" s="391" t="s">
        <v>54</v>
      </c>
      <c r="O730" s="392"/>
      <c r="P730" s="383"/>
      <c r="Q730" s="383"/>
      <c r="R730" s="393"/>
      <c r="S730" s="417">
        <f>IF(Table_1[[#This Row],[Kesto (min) /tapaaminen]]&lt;1,0,(Table_1[[#This Row],[Sisältöjen määrä 
]]*Table_1[[#This Row],[Kesto (min) /tapaaminen]]*Table_1[[#This Row],[Tapaamis-kerrat /osallistuja]]))</f>
        <v>0</v>
      </c>
      <c r="T730" s="394" t="str">
        <f>IF(Table_1[[#This Row],[SISÄLLÖN NIMI]]="","",IF(Table_1[[#This Row],[Toteutuminen]]="Ei osallistujia",0,IF(Table_1[[#This Row],[Toteutuminen]]="Peruttu",0,1)))</f>
        <v/>
      </c>
      <c r="U730" s="395"/>
      <c r="V730" s="385"/>
      <c r="W730" s="413">
        <f>Table_1[[#This Row],[Kävijämäärä a) lapset]]+Table_1[[#This Row],[Kävijämäärä b) aikuiset]]</f>
        <v>0</v>
      </c>
      <c r="X730" s="413">
        <f>IF(Table_1[[#This Row],[Kokonaiskävijämäärä]]&lt;1,0,Table_1[[#This Row],[Kävijämäärä a) lapset]]*Table_1[[#This Row],[Tapaamis-kerrat /osallistuja]])</f>
        <v>0</v>
      </c>
      <c r="Y730" s="413">
        <f>IF(Table_1[[#This Row],[Kokonaiskävijämäärä]]&lt;1,0,Table_1[[#This Row],[Kävijämäärä b) aikuiset]]*Table_1[[#This Row],[Tapaamis-kerrat /osallistuja]])</f>
        <v>0</v>
      </c>
      <c r="Z730" s="413">
        <f>IF(Table_1[[#This Row],[Kokonaiskävijämäärä]]&lt;1,0,Table_1[[#This Row],[Kokonaiskävijämäärä]]*Table_1[[#This Row],[Tapaamis-kerrat /osallistuja]])</f>
        <v>0</v>
      </c>
      <c r="AA730" s="390" t="s">
        <v>54</v>
      </c>
      <c r="AB730" s="396"/>
      <c r="AC730" s="397"/>
      <c r="AD730" s="398" t="s">
        <v>54</v>
      </c>
      <c r="AE730" s="399" t="s">
        <v>54</v>
      </c>
      <c r="AF730" s="400" t="s">
        <v>54</v>
      </c>
      <c r="AG730" s="400" t="s">
        <v>54</v>
      </c>
      <c r="AH730" s="401" t="s">
        <v>53</v>
      </c>
      <c r="AI730" s="402" t="s">
        <v>54</v>
      </c>
      <c r="AJ730" s="402" t="s">
        <v>54</v>
      </c>
      <c r="AK730" s="402" t="s">
        <v>54</v>
      </c>
      <c r="AL730" s="403" t="s">
        <v>54</v>
      </c>
      <c r="AM730" s="404" t="s">
        <v>54</v>
      </c>
    </row>
    <row r="731" spans="1:39" ht="15.75" customHeight="1" x14ac:dyDescent="0.3">
      <c r="A731" s="382"/>
      <c r="B731" s="383"/>
      <c r="C731" s="384" t="s">
        <v>40</v>
      </c>
      <c r="D731" s="385" t="str">
        <f>IF(Table_1[[#This Row],[SISÄLLÖN NIMI]]="","",1)</f>
        <v/>
      </c>
      <c r="E731" s="386"/>
      <c r="F731" s="386"/>
      <c r="G731" s="384" t="s">
        <v>54</v>
      </c>
      <c r="H731" s="387" t="s">
        <v>54</v>
      </c>
      <c r="I731" s="388" t="s">
        <v>54</v>
      </c>
      <c r="J731" s="389" t="s">
        <v>44</v>
      </c>
      <c r="K731" s="387" t="s">
        <v>54</v>
      </c>
      <c r="L731" s="390" t="s">
        <v>54</v>
      </c>
      <c r="M731" s="383"/>
      <c r="N731" s="391" t="s">
        <v>54</v>
      </c>
      <c r="O731" s="392"/>
      <c r="P731" s="383"/>
      <c r="Q731" s="383"/>
      <c r="R731" s="393"/>
      <c r="S731" s="417">
        <f>IF(Table_1[[#This Row],[Kesto (min) /tapaaminen]]&lt;1,0,(Table_1[[#This Row],[Sisältöjen määrä 
]]*Table_1[[#This Row],[Kesto (min) /tapaaminen]]*Table_1[[#This Row],[Tapaamis-kerrat /osallistuja]]))</f>
        <v>0</v>
      </c>
      <c r="T731" s="394" t="str">
        <f>IF(Table_1[[#This Row],[SISÄLLÖN NIMI]]="","",IF(Table_1[[#This Row],[Toteutuminen]]="Ei osallistujia",0,IF(Table_1[[#This Row],[Toteutuminen]]="Peruttu",0,1)))</f>
        <v/>
      </c>
      <c r="U731" s="395"/>
      <c r="V731" s="385"/>
      <c r="W731" s="413">
        <f>Table_1[[#This Row],[Kävijämäärä a) lapset]]+Table_1[[#This Row],[Kävijämäärä b) aikuiset]]</f>
        <v>0</v>
      </c>
      <c r="X731" s="413">
        <f>IF(Table_1[[#This Row],[Kokonaiskävijämäärä]]&lt;1,0,Table_1[[#This Row],[Kävijämäärä a) lapset]]*Table_1[[#This Row],[Tapaamis-kerrat /osallistuja]])</f>
        <v>0</v>
      </c>
      <c r="Y731" s="413">
        <f>IF(Table_1[[#This Row],[Kokonaiskävijämäärä]]&lt;1,0,Table_1[[#This Row],[Kävijämäärä b) aikuiset]]*Table_1[[#This Row],[Tapaamis-kerrat /osallistuja]])</f>
        <v>0</v>
      </c>
      <c r="Z731" s="413">
        <f>IF(Table_1[[#This Row],[Kokonaiskävijämäärä]]&lt;1,0,Table_1[[#This Row],[Kokonaiskävijämäärä]]*Table_1[[#This Row],[Tapaamis-kerrat /osallistuja]])</f>
        <v>0</v>
      </c>
      <c r="AA731" s="390" t="s">
        <v>54</v>
      </c>
      <c r="AB731" s="396"/>
      <c r="AC731" s="397"/>
      <c r="AD731" s="398" t="s">
        <v>54</v>
      </c>
      <c r="AE731" s="399" t="s">
        <v>54</v>
      </c>
      <c r="AF731" s="400" t="s">
        <v>54</v>
      </c>
      <c r="AG731" s="400" t="s">
        <v>54</v>
      </c>
      <c r="AH731" s="401" t="s">
        <v>53</v>
      </c>
      <c r="AI731" s="402" t="s">
        <v>54</v>
      </c>
      <c r="AJ731" s="402" t="s">
        <v>54</v>
      </c>
      <c r="AK731" s="402" t="s">
        <v>54</v>
      </c>
      <c r="AL731" s="403" t="s">
        <v>54</v>
      </c>
      <c r="AM731" s="404" t="s">
        <v>54</v>
      </c>
    </row>
    <row r="732" spans="1:39" ht="15.75" customHeight="1" x14ac:dyDescent="0.3">
      <c r="A732" s="382"/>
      <c r="B732" s="383"/>
      <c r="C732" s="384" t="s">
        <v>40</v>
      </c>
      <c r="D732" s="385" t="str">
        <f>IF(Table_1[[#This Row],[SISÄLLÖN NIMI]]="","",1)</f>
        <v/>
      </c>
      <c r="E732" s="386"/>
      <c r="F732" s="386"/>
      <c r="G732" s="384" t="s">
        <v>54</v>
      </c>
      <c r="H732" s="387" t="s">
        <v>54</v>
      </c>
      <c r="I732" s="388" t="s">
        <v>54</v>
      </c>
      <c r="J732" s="389" t="s">
        <v>44</v>
      </c>
      <c r="K732" s="387" t="s">
        <v>54</v>
      </c>
      <c r="L732" s="390" t="s">
        <v>54</v>
      </c>
      <c r="M732" s="383"/>
      <c r="N732" s="391" t="s">
        <v>54</v>
      </c>
      <c r="O732" s="392"/>
      <c r="P732" s="383"/>
      <c r="Q732" s="383"/>
      <c r="R732" s="393"/>
      <c r="S732" s="417">
        <f>IF(Table_1[[#This Row],[Kesto (min) /tapaaminen]]&lt;1,0,(Table_1[[#This Row],[Sisältöjen määrä 
]]*Table_1[[#This Row],[Kesto (min) /tapaaminen]]*Table_1[[#This Row],[Tapaamis-kerrat /osallistuja]]))</f>
        <v>0</v>
      </c>
      <c r="T732" s="394" t="str">
        <f>IF(Table_1[[#This Row],[SISÄLLÖN NIMI]]="","",IF(Table_1[[#This Row],[Toteutuminen]]="Ei osallistujia",0,IF(Table_1[[#This Row],[Toteutuminen]]="Peruttu",0,1)))</f>
        <v/>
      </c>
      <c r="U732" s="395"/>
      <c r="V732" s="385"/>
      <c r="W732" s="413">
        <f>Table_1[[#This Row],[Kävijämäärä a) lapset]]+Table_1[[#This Row],[Kävijämäärä b) aikuiset]]</f>
        <v>0</v>
      </c>
      <c r="X732" s="413">
        <f>IF(Table_1[[#This Row],[Kokonaiskävijämäärä]]&lt;1,0,Table_1[[#This Row],[Kävijämäärä a) lapset]]*Table_1[[#This Row],[Tapaamis-kerrat /osallistuja]])</f>
        <v>0</v>
      </c>
      <c r="Y732" s="413">
        <f>IF(Table_1[[#This Row],[Kokonaiskävijämäärä]]&lt;1,0,Table_1[[#This Row],[Kävijämäärä b) aikuiset]]*Table_1[[#This Row],[Tapaamis-kerrat /osallistuja]])</f>
        <v>0</v>
      </c>
      <c r="Z732" s="413">
        <f>IF(Table_1[[#This Row],[Kokonaiskävijämäärä]]&lt;1,0,Table_1[[#This Row],[Kokonaiskävijämäärä]]*Table_1[[#This Row],[Tapaamis-kerrat /osallistuja]])</f>
        <v>0</v>
      </c>
      <c r="AA732" s="390" t="s">
        <v>54</v>
      </c>
      <c r="AB732" s="396"/>
      <c r="AC732" s="397"/>
      <c r="AD732" s="398" t="s">
        <v>54</v>
      </c>
      <c r="AE732" s="399" t="s">
        <v>54</v>
      </c>
      <c r="AF732" s="400" t="s">
        <v>54</v>
      </c>
      <c r="AG732" s="400" t="s">
        <v>54</v>
      </c>
      <c r="AH732" s="401" t="s">
        <v>53</v>
      </c>
      <c r="AI732" s="402" t="s">
        <v>54</v>
      </c>
      <c r="AJ732" s="402" t="s">
        <v>54</v>
      </c>
      <c r="AK732" s="402" t="s">
        <v>54</v>
      </c>
      <c r="AL732" s="403" t="s">
        <v>54</v>
      </c>
      <c r="AM732" s="404" t="s">
        <v>54</v>
      </c>
    </row>
    <row r="733" spans="1:39" ht="15.75" customHeight="1" x14ac:dyDescent="0.3">
      <c r="A733" s="382"/>
      <c r="B733" s="383"/>
      <c r="C733" s="384" t="s">
        <v>40</v>
      </c>
      <c r="D733" s="385" t="str">
        <f>IF(Table_1[[#This Row],[SISÄLLÖN NIMI]]="","",1)</f>
        <v/>
      </c>
      <c r="E733" s="386"/>
      <c r="F733" s="386"/>
      <c r="G733" s="384" t="s">
        <v>54</v>
      </c>
      <c r="H733" s="387" t="s">
        <v>54</v>
      </c>
      <c r="I733" s="388" t="s">
        <v>54</v>
      </c>
      <c r="J733" s="389" t="s">
        <v>44</v>
      </c>
      <c r="K733" s="387" t="s">
        <v>54</v>
      </c>
      <c r="L733" s="390" t="s">
        <v>54</v>
      </c>
      <c r="M733" s="383"/>
      <c r="N733" s="391" t="s">
        <v>54</v>
      </c>
      <c r="O733" s="392"/>
      <c r="P733" s="383"/>
      <c r="Q733" s="383"/>
      <c r="R733" s="393"/>
      <c r="S733" s="417">
        <f>IF(Table_1[[#This Row],[Kesto (min) /tapaaminen]]&lt;1,0,(Table_1[[#This Row],[Sisältöjen määrä 
]]*Table_1[[#This Row],[Kesto (min) /tapaaminen]]*Table_1[[#This Row],[Tapaamis-kerrat /osallistuja]]))</f>
        <v>0</v>
      </c>
      <c r="T733" s="394" t="str">
        <f>IF(Table_1[[#This Row],[SISÄLLÖN NIMI]]="","",IF(Table_1[[#This Row],[Toteutuminen]]="Ei osallistujia",0,IF(Table_1[[#This Row],[Toteutuminen]]="Peruttu",0,1)))</f>
        <v/>
      </c>
      <c r="U733" s="395"/>
      <c r="V733" s="385"/>
      <c r="W733" s="413">
        <f>Table_1[[#This Row],[Kävijämäärä a) lapset]]+Table_1[[#This Row],[Kävijämäärä b) aikuiset]]</f>
        <v>0</v>
      </c>
      <c r="X733" s="413">
        <f>IF(Table_1[[#This Row],[Kokonaiskävijämäärä]]&lt;1,0,Table_1[[#This Row],[Kävijämäärä a) lapset]]*Table_1[[#This Row],[Tapaamis-kerrat /osallistuja]])</f>
        <v>0</v>
      </c>
      <c r="Y733" s="413">
        <f>IF(Table_1[[#This Row],[Kokonaiskävijämäärä]]&lt;1,0,Table_1[[#This Row],[Kävijämäärä b) aikuiset]]*Table_1[[#This Row],[Tapaamis-kerrat /osallistuja]])</f>
        <v>0</v>
      </c>
      <c r="Z733" s="413">
        <f>IF(Table_1[[#This Row],[Kokonaiskävijämäärä]]&lt;1,0,Table_1[[#This Row],[Kokonaiskävijämäärä]]*Table_1[[#This Row],[Tapaamis-kerrat /osallistuja]])</f>
        <v>0</v>
      </c>
      <c r="AA733" s="390" t="s">
        <v>54</v>
      </c>
      <c r="AB733" s="396"/>
      <c r="AC733" s="397"/>
      <c r="AD733" s="398" t="s">
        <v>54</v>
      </c>
      <c r="AE733" s="399" t="s">
        <v>54</v>
      </c>
      <c r="AF733" s="400" t="s">
        <v>54</v>
      </c>
      <c r="AG733" s="400" t="s">
        <v>54</v>
      </c>
      <c r="AH733" s="401" t="s">
        <v>53</v>
      </c>
      <c r="AI733" s="402" t="s">
        <v>54</v>
      </c>
      <c r="AJ733" s="402" t="s">
        <v>54</v>
      </c>
      <c r="AK733" s="402" t="s">
        <v>54</v>
      </c>
      <c r="AL733" s="403" t="s">
        <v>54</v>
      </c>
      <c r="AM733" s="404" t="s">
        <v>54</v>
      </c>
    </row>
    <row r="734" spans="1:39" ht="15.75" customHeight="1" x14ac:dyDescent="0.3">
      <c r="A734" s="382"/>
      <c r="B734" s="383"/>
      <c r="C734" s="384" t="s">
        <v>40</v>
      </c>
      <c r="D734" s="385" t="str">
        <f>IF(Table_1[[#This Row],[SISÄLLÖN NIMI]]="","",1)</f>
        <v/>
      </c>
      <c r="E734" s="386"/>
      <c r="F734" s="386"/>
      <c r="G734" s="384" t="s">
        <v>54</v>
      </c>
      <c r="H734" s="387" t="s">
        <v>54</v>
      </c>
      <c r="I734" s="388" t="s">
        <v>54</v>
      </c>
      <c r="J734" s="389" t="s">
        <v>44</v>
      </c>
      <c r="K734" s="387" t="s">
        <v>54</v>
      </c>
      <c r="L734" s="390" t="s">
        <v>54</v>
      </c>
      <c r="M734" s="383"/>
      <c r="N734" s="391" t="s">
        <v>54</v>
      </c>
      <c r="O734" s="392"/>
      <c r="P734" s="383"/>
      <c r="Q734" s="383"/>
      <c r="R734" s="393"/>
      <c r="S734" s="417">
        <f>IF(Table_1[[#This Row],[Kesto (min) /tapaaminen]]&lt;1,0,(Table_1[[#This Row],[Sisältöjen määrä 
]]*Table_1[[#This Row],[Kesto (min) /tapaaminen]]*Table_1[[#This Row],[Tapaamis-kerrat /osallistuja]]))</f>
        <v>0</v>
      </c>
      <c r="T734" s="394" t="str">
        <f>IF(Table_1[[#This Row],[SISÄLLÖN NIMI]]="","",IF(Table_1[[#This Row],[Toteutuminen]]="Ei osallistujia",0,IF(Table_1[[#This Row],[Toteutuminen]]="Peruttu",0,1)))</f>
        <v/>
      </c>
      <c r="U734" s="395"/>
      <c r="V734" s="385"/>
      <c r="W734" s="413">
        <f>Table_1[[#This Row],[Kävijämäärä a) lapset]]+Table_1[[#This Row],[Kävijämäärä b) aikuiset]]</f>
        <v>0</v>
      </c>
      <c r="X734" s="413">
        <f>IF(Table_1[[#This Row],[Kokonaiskävijämäärä]]&lt;1,0,Table_1[[#This Row],[Kävijämäärä a) lapset]]*Table_1[[#This Row],[Tapaamis-kerrat /osallistuja]])</f>
        <v>0</v>
      </c>
      <c r="Y734" s="413">
        <f>IF(Table_1[[#This Row],[Kokonaiskävijämäärä]]&lt;1,0,Table_1[[#This Row],[Kävijämäärä b) aikuiset]]*Table_1[[#This Row],[Tapaamis-kerrat /osallistuja]])</f>
        <v>0</v>
      </c>
      <c r="Z734" s="413">
        <f>IF(Table_1[[#This Row],[Kokonaiskävijämäärä]]&lt;1,0,Table_1[[#This Row],[Kokonaiskävijämäärä]]*Table_1[[#This Row],[Tapaamis-kerrat /osallistuja]])</f>
        <v>0</v>
      </c>
      <c r="AA734" s="390" t="s">
        <v>54</v>
      </c>
      <c r="AB734" s="396"/>
      <c r="AC734" s="397"/>
      <c r="AD734" s="398" t="s">
        <v>54</v>
      </c>
      <c r="AE734" s="399" t="s">
        <v>54</v>
      </c>
      <c r="AF734" s="400" t="s">
        <v>54</v>
      </c>
      <c r="AG734" s="400" t="s">
        <v>54</v>
      </c>
      <c r="AH734" s="401" t="s">
        <v>53</v>
      </c>
      <c r="AI734" s="402" t="s">
        <v>54</v>
      </c>
      <c r="AJ734" s="402" t="s">
        <v>54</v>
      </c>
      <c r="AK734" s="402" t="s">
        <v>54</v>
      </c>
      <c r="AL734" s="403" t="s">
        <v>54</v>
      </c>
      <c r="AM734" s="404" t="s">
        <v>54</v>
      </c>
    </row>
    <row r="735" spans="1:39" ht="15.75" customHeight="1" x14ac:dyDescent="0.3">
      <c r="A735" s="382"/>
      <c r="B735" s="383"/>
      <c r="C735" s="384" t="s">
        <v>40</v>
      </c>
      <c r="D735" s="385" t="str">
        <f>IF(Table_1[[#This Row],[SISÄLLÖN NIMI]]="","",1)</f>
        <v/>
      </c>
      <c r="E735" s="386"/>
      <c r="F735" s="386"/>
      <c r="G735" s="384" t="s">
        <v>54</v>
      </c>
      <c r="H735" s="387" t="s">
        <v>54</v>
      </c>
      <c r="I735" s="388" t="s">
        <v>54</v>
      </c>
      <c r="J735" s="389" t="s">
        <v>44</v>
      </c>
      <c r="K735" s="387" t="s">
        <v>54</v>
      </c>
      <c r="L735" s="390" t="s">
        <v>54</v>
      </c>
      <c r="M735" s="383"/>
      <c r="N735" s="391" t="s">
        <v>54</v>
      </c>
      <c r="O735" s="392"/>
      <c r="P735" s="383"/>
      <c r="Q735" s="383"/>
      <c r="R735" s="393"/>
      <c r="S735" s="417">
        <f>IF(Table_1[[#This Row],[Kesto (min) /tapaaminen]]&lt;1,0,(Table_1[[#This Row],[Sisältöjen määrä 
]]*Table_1[[#This Row],[Kesto (min) /tapaaminen]]*Table_1[[#This Row],[Tapaamis-kerrat /osallistuja]]))</f>
        <v>0</v>
      </c>
      <c r="T735" s="394" t="str">
        <f>IF(Table_1[[#This Row],[SISÄLLÖN NIMI]]="","",IF(Table_1[[#This Row],[Toteutuminen]]="Ei osallistujia",0,IF(Table_1[[#This Row],[Toteutuminen]]="Peruttu",0,1)))</f>
        <v/>
      </c>
      <c r="U735" s="395"/>
      <c r="V735" s="385"/>
      <c r="W735" s="413">
        <f>Table_1[[#This Row],[Kävijämäärä a) lapset]]+Table_1[[#This Row],[Kävijämäärä b) aikuiset]]</f>
        <v>0</v>
      </c>
      <c r="X735" s="413">
        <f>IF(Table_1[[#This Row],[Kokonaiskävijämäärä]]&lt;1,0,Table_1[[#This Row],[Kävijämäärä a) lapset]]*Table_1[[#This Row],[Tapaamis-kerrat /osallistuja]])</f>
        <v>0</v>
      </c>
      <c r="Y735" s="413">
        <f>IF(Table_1[[#This Row],[Kokonaiskävijämäärä]]&lt;1,0,Table_1[[#This Row],[Kävijämäärä b) aikuiset]]*Table_1[[#This Row],[Tapaamis-kerrat /osallistuja]])</f>
        <v>0</v>
      </c>
      <c r="Z735" s="413">
        <f>IF(Table_1[[#This Row],[Kokonaiskävijämäärä]]&lt;1,0,Table_1[[#This Row],[Kokonaiskävijämäärä]]*Table_1[[#This Row],[Tapaamis-kerrat /osallistuja]])</f>
        <v>0</v>
      </c>
      <c r="AA735" s="390" t="s">
        <v>54</v>
      </c>
      <c r="AB735" s="396"/>
      <c r="AC735" s="397"/>
      <c r="AD735" s="398" t="s">
        <v>54</v>
      </c>
      <c r="AE735" s="399" t="s">
        <v>54</v>
      </c>
      <c r="AF735" s="400" t="s">
        <v>54</v>
      </c>
      <c r="AG735" s="400" t="s">
        <v>54</v>
      </c>
      <c r="AH735" s="401" t="s">
        <v>53</v>
      </c>
      <c r="AI735" s="402" t="s">
        <v>54</v>
      </c>
      <c r="AJ735" s="402" t="s">
        <v>54</v>
      </c>
      <c r="AK735" s="402" t="s">
        <v>54</v>
      </c>
      <c r="AL735" s="403" t="s">
        <v>54</v>
      </c>
      <c r="AM735" s="404" t="s">
        <v>54</v>
      </c>
    </row>
    <row r="736" spans="1:39" ht="15.75" customHeight="1" x14ac:dyDescent="0.3">
      <c r="A736" s="382"/>
      <c r="B736" s="383"/>
      <c r="C736" s="384" t="s">
        <v>40</v>
      </c>
      <c r="D736" s="385" t="str">
        <f>IF(Table_1[[#This Row],[SISÄLLÖN NIMI]]="","",1)</f>
        <v/>
      </c>
      <c r="E736" s="386"/>
      <c r="F736" s="386"/>
      <c r="G736" s="384" t="s">
        <v>54</v>
      </c>
      <c r="H736" s="387" t="s">
        <v>54</v>
      </c>
      <c r="I736" s="388" t="s">
        <v>54</v>
      </c>
      <c r="J736" s="389" t="s">
        <v>44</v>
      </c>
      <c r="K736" s="387" t="s">
        <v>54</v>
      </c>
      <c r="L736" s="390" t="s">
        <v>54</v>
      </c>
      <c r="M736" s="383"/>
      <c r="N736" s="391" t="s">
        <v>54</v>
      </c>
      <c r="O736" s="392"/>
      <c r="P736" s="383"/>
      <c r="Q736" s="383"/>
      <c r="R736" s="393"/>
      <c r="S736" s="417">
        <f>IF(Table_1[[#This Row],[Kesto (min) /tapaaminen]]&lt;1,0,(Table_1[[#This Row],[Sisältöjen määrä 
]]*Table_1[[#This Row],[Kesto (min) /tapaaminen]]*Table_1[[#This Row],[Tapaamis-kerrat /osallistuja]]))</f>
        <v>0</v>
      </c>
      <c r="T736" s="394" t="str">
        <f>IF(Table_1[[#This Row],[SISÄLLÖN NIMI]]="","",IF(Table_1[[#This Row],[Toteutuminen]]="Ei osallistujia",0,IF(Table_1[[#This Row],[Toteutuminen]]="Peruttu",0,1)))</f>
        <v/>
      </c>
      <c r="U736" s="395"/>
      <c r="V736" s="385"/>
      <c r="W736" s="413">
        <f>Table_1[[#This Row],[Kävijämäärä a) lapset]]+Table_1[[#This Row],[Kävijämäärä b) aikuiset]]</f>
        <v>0</v>
      </c>
      <c r="X736" s="413">
        <f>IF(Table_1[[#This Row],[Kokonaiskävijämäärä]]&lt;1,0,Table_1[[#This Row],[Kävijämäärä a) lapset]]*Table_1[[#This Row],[Tapaamis-kerrat /osallistuja]])</f>
        <v>0</v>
      </c>
      <c r="Y736" s="413">
        <f>IF(Table_1[[#This Row],[Kokonaiskävijämäärä]]&lt;1,0,Table_1[[#This Row],[Kävijämäärä b) aikuiset]]*Table_1[[#This Row],[Tapaamis-kerrat /osallistuja]])</f>
        <v>0</v>
      </c>
      <c r="Z736" s="413">
        <f>IF(Table_1[[#This Row],[Kokonaiskävijämäärä]]&lt;1,0,Table_1[[#This Row],[Kokonaiskävijämäärä]]*Table_1[[#This Row],[Tapaamis-kerrat /osallistuja]])</f>
        <v>0</v>
      </c>
      <c r="AA736" s="390" t="s">
        <v>54</v>
      </c>
      <c r="AB736" s="396"/>
      <c r="AC736" s="397"/>
      <c r="AD736" s="398" t="s">
        <v>54</v>
      </c>
      <c r="AE736" s="399" t="s">
        <v>54</v>
      </c>
      <c r="AF736" s="400" t="s">
        <v>54</v>
      </c>
      <c r="AG736" s="400" t="s">
        <v>54</v>
      </c>
      <c r="AH736" s="401" t="s">
        <v>53</v>
      </c>
      <c r="AI736" s="402" t="s">
        <v>54</v>
      </c>
      <c r="AJ736" s="402" t="s">
        <v>54</v>
      </c>
      <c r="AK736" s="402" t="s">
        <v>54</v>
      </c>
      <c r="AL736" s="403" t="s">
        <v>54</v>
      </c>
      <c r="AM736" s="404" t="s">
        <v>54</v>
      </c>
    </row>
    <row r="737" spans="1:39" ht="15.75" customHeight="1" x14ac:dyDescent="0.3">
      <c r="A737" s="382"/>
      <c r="B737" s="383"/>
      <c r="C737" s="384" t="s">
        <v>40</v>
      </c>
      <c r="D737" s="385" t="str">
        <f>IF(Table_1[[#This Row],[SISÄLLÖN NIMI]]="","",1)</f>
        <v/>
      </c>
      <c r="E737" s="386"/>
      <c r="F737" s="386"/>
      <c r="G737" s="384" t="s">
        <v>54</v>
      </c>
      <c r="H737" s="387" t="s">
        <v>54</v>
      </c>
      <c r="I737" s="388" t="s">
        <v>54</v>
      </c>
      <c r="J737" s="389" t="s">
        <v>44</v>
      </c>
      <c r="K737" s="387" t="s">
        <v>54</v>
      </c>
      <c r="L737" s="390" t="s">
        <v>54</v>
      </c>
      <c r="M737" s="383"/>
      <c r="N737" s="391" t="s">
        <v>54</v>
      </c>
      <c r="O737" s="392"/>
      <c r="P737" s="383"/>
      <c r="Q737" s="383"/>
      <c r="R737" s="393"/>
      <c r="S737" s="417">
        <f>IF(Table_1[[#This Row],[Kesto (min) /tapaaminen]]&lt;1,0,(Table_1[[#This Row],[Sisältöjen määrä 
]]*Table_1[[#This Row],[Kesto (min) /tapaaminen]]*Table_1[[#This Row],[Tapaamis-kerrat /osallistuja]]))</f>
        <v>0</v>
      </c>
      <c r="T737" s="394" t="str">
        <f>IF(Table_1[[#This Row],[SISÄLLÖN NIMI]]="","",IF(Table_1[[#This Row],[Toteutuminen]]="Ei osallistujia",0,IF(Table_1[[#This Row],[Toteutuminen]]="Peruttu",0,1)))</f>
        <v/>
      </c>
      <c r="U737" s="395"/>
      <c r="V737" s="385"/>
      <c r="W737" s="413">
        <f>Table_1[[#This Row],[Kävijämäärä a) lapset]]+Table_1[[#This Row],[Kävijämäärä b) aikuiset]]</f>
        <v>0</v>
      </c>
      <c r="X737" s="413">
        <f>IF(Table_1[[#This Row],[Kokonaiskävijämäärä]]&lt;1,0,Table_1[[#This Row],[Kävijämäärä a) lapset]]*Table_1[[#This Row],[Tapaamis-kerrat /osallistuja]])</f>
        <v>0</v>
      </c>
      <c r="Y737" s="413">
        <f>IF(Table_1[[#This Row],[Kokonaiskävijämäärä]]&lt;1,0,Table_1[[#This Row],[Kävijämäärä b) aikuiset]]*Table_1[[#This Row],[Tapaamis-kerrat /osallistuja]])</f>
        <v>0</v>
      </c>
      <c r="Z737" s="413">
        <f>IF(Table_1[[#This Row],[Kokonaiskävijämäärä]]&lt;1,0,Table_1[[#This Row],[Kokonaiskävijämäärä]]*Table_1[[#This Row],[Tapaamis-kerrat /osallistuja]])</f>
        <v>0</v>
      </c>
      <c r="AA737" s="390" t="s">
        <v>54</v>
      </c>
      <c r="AB737" s="396"/>
      <c r="AC737" s="397"/>
      <c r="AD737" s="398" t="s">
        <v>54</v>
      </c>
      <c r="AE737" s="399" t="s">
        <v>54</v>
      </c>
      <c r="AF737" s="400" t="s">
        <v>54</v>
      </c>
      <c r="AG737" s="400" t="s">
        <v>54</v>
      </c>
      <c r="AH737" s="401" t="s">
        <v>53</v>
      </c>
      <c r="AI737" s="402" t="s">
        <v>54</v>
      </c>
      <c r="AJ737" s="402" t="s">
        <v>54</v>
      </c>
      <c r="AK737" s="402" t="s">
        <v>54</v>
      </c>
      <c r="AL737" s="403" t="s">
        <v>54</v>
      </c>
      <c r="AM737" s="404" t="s">
        <v>54</v>
      </c>
    </row>
    <row r="738" spans="1:39" ht="15.75" customHeight="1" x14ac:dyDescent="0.3">
      <c r="A738" s="382"/>
      <c r="B738" s="383"/>
      <c r="C738" s="384" t="s">
        <v>40</v>
      </c>
      <c r="D738" s="385" t="str">
        <f>IF(Table_1[[#This Row],[SISÄLLÖN NIMI]]="","",1)</f>
        <v/>
      </c>
      <c r="E738" s="386"/>
      <c r="F738" s="386"/>
      <c r="G738" s="384" t="s">
        <v>54</v>
      </c>
      <c r="H738" s="387" t="s">
        <v>54</v>
      </c>
      <c r="I738" s="388" t="s">
        <v>54</v>
      </c>
      <c r="J738" s="389" t="s">
        <v>44</v>
      </c>
      <c r="K738" s="387" t="s">
        <v>54</v>
      </c>
      <c r="L738" s="390" t="s">
        <v>54</v>
      </c>
      <c r="M738" s="383"/>
      <c r="N738" s="391" t="s">
        <v>54</v>
      </c>
      <c r="O738" s="392"/>
      <c r="P738" s="383"/>
      <c r="Q738" s="383"/>
      <c r="R738" s="393"/>
      <c r="S738" s="417">
        <f>IF(Table_1[[#This Row],[Kesto (min) /tapaaminen]]&lt;1,0,(Table_1[[#This Row],[Sisältöjen määrä 
]]*Table_1[[#This Row],[Kesto (min) /tapaaminen]]*Table_1[[#This Row],[Tapaamis-kerrat /osallistuja]]))</f>
        <v>0</v>
      </c>
      <c r="T738" s="394" t="str">
        <f>IF(Table_1[[#This Row],[SISÄLLÖN NIMI]]="","",IF(Table_1[[#This Row],[Toteutuminen]]="Ei osallistujia",0,IF(Table_1[[#This Row],[Toteutuminen]]="Peruttu",0,1)))</f>
        <v/>
      </c>
      <c r="U738" s="395"/>
      <c r="V738" s="385"/>
      <c r="W738" s="413">
        <f>Table_1[[#This Row],[Kävijämäärä a) lapset]]+Table_1[[#This Row],[Kävijämäärä b) aikuiset]]</f>
        <v>0</v>
      </c>
      <c r="X738" s="413">
        <f>IF(Table_1[[#This Row],[Kokonaiskävijämäärä]]&lt;1,0,Table_1[[#This Row],[Kävijämäärä a) lapset]]*Table_1[[#This Row],[Tapaamis-kerrat /osallistuja]])</f>
        <v>0</v>
      </c>
      <c r="Y738" s="413">
        <f>IF(Table_1[[#This Row],[Kokonaiskävijämäärä]]&lt;1,0,Table_1[[#This Row],[Kävijämäärä b) aikuiset]]*Table_1[[#This Row],[Tapaamis-kerrat /osallistuja]])</f>
        <v>0</v>
      </c>
      <c r="Z738" s="413">
        <f>IF(Table_1[[#This Row],[Kokonaiskävijämäärä]]&lt;1,0,Table_1[[#This Row],[Kokonaiskävijämäärä]]*Table_1[[#This Row],[Tapaamis-kerrat /osallistuja]])</f>
        <v>0</v>
      </c>
      <c r="AA738" s="390" t="s">
        <v>54</v>
      </c>
      <c r="AB738" s="396"/>
      <c r="AC738" s="397"/>
      <c r="AD738" s="398" t="s">
        <v>54</v>
      </c>
      <c r="AE738" s="399" t="s">
        <v>54</v>
      </c>
      <c r="AF738" s="400" t="s">
        <v>54</v>
      </c>
      <c r="AG738" s="400" t="s">
        <v>54</v>
      </c>
      <c r="AH738" s="401" t="s">
        <v>53</v>
      </c>
      <c r="AI738" s="402" t="s">
        <v>54</v>
      </c>
      <c r="AJ738" s="402" t="s">
        <v>54</v>
      </c>
      <c r="AK738" s="402" t="s">
        <v>54</v>
      </c>
      <c r="AL738" s="403" t="s">
        <v>54</v>
      </c>
      <c r="AM738" s="404" t="s">
        <v>54</v>
      </c>
    </row>
    <row r="739" spans="1:39" ht="15.75" customHeight="1" x14ac:dyDescent="0.3">
      <c r="A739" s="382"/>
      <c r="B739" s="383"/>
      <c r="C739" s="384" t="s">
        <v>40</v>
      </c>
      <c r="D739" s="385" t="str">
        <f>IF(Table_1[[#This Row],[SISÄLLÖN NIMI]]="","",1)</f>
        <v/>
      </c>
      <c r="E739" s="386"/>
      <c r="F739" s="386"/>
      <c r="G739" s="384" t="s">
        <v>54</v>
      </c>
      <c r="H739" s="387" t="s">
        <v>54</v>
      </c>
      <c r="I739" s="388" t="s">
        <v>54</v>
      </c>
      <c r="J739" s="389" t="s">
        <v>44</v>
      </c>
      <c r="K739" s="387" t="s">
        <v>54</v>
      </c>
      <c r="L739" s="390" t="s">
        <v>54</v>
      </c>
      <c r="M739" s="383"/>
      <c r="N739" s="391" t="s">
        <v>54</v>
      </c>
      <c r="O739" s="392"/>
      <c r="P739" s="383"/>
      <c r="Q739" s="383"/>
      <c r="R739" s="393"/>
      <c r="S739" s="417">
        <f>IF(Table_1[[#This Row],[Kesto (min) /tapaaminen]]&lt;1,0,(Table_1[[#This Row],[Sisältöjen määrä 
]]*Table_1[[#This Row],[Kesto (min) /tapaaminen]]*Table_1[[#This Row],[Tapaamis-kerrat /osallistuja]]))</f>
        <v>0</v>
      </c>
      <c r="T739" s="394" t="str">
        <f>IF(Table_1[[#This Row],[SISÄLLÖN NIMI]]="","",IF(Table_1[[#This Row],[Toteutuminen]]="Ei osallistujia",0,IF(Table_1[[#This Row],[Toteutuminen]]="Peruttu",0,1)))</f>
        <v/>
      </c>
      <c r="U739" s="395"/>
      <c r="V739" s="385"/>
      <c r="W739" s="413">
        <f>Table_1[[#This Row],[Kävijämäärä a) lapset]]+Table_1[[#This Row],[Kävijämäärä b) aikuiset]]</f>
        <v>0</v>
      </c>
      <c r="X739" s="413">
        <f>IF(Table_1[[#This Row],[Kokonaiskävijämäärä]]&lt;1,0,Table_1[[#This Row],[Kävijämäärä a) lapset]]*Table_1[[#This Row],[Tapaamis-kerrat /osallistuja]])</f>
        <v>0</v>
      </c>
      <c r="Y739" s="413">
        <f>IF(Table_1[[#This Row],[Kokonaiskävijämäärä]]&lt;1,0,Table_1[[#This Row],[Kävijämäärä b) aikuiset]]*Table_1[[#This Row],[Tapaamis-kerrat /osallistuja]])</f>
        <v>0</v>
      </c>
      <c r="Z739" s="413">
        <f>IF(Table_1[[#This Row],[Kokonaiskävijämäärä]]&lt;1,0,Table_1[[#This Row],[Kokonaiskävijämäärä]]*Table_1[[#This Row],[Tapaamis-kerrat /osallistuja]])</f>
        <v>0</v>
      </c>
      <c r="AA739" s="390" t="s">
        <v>54</v>
      </c>
      <c r="AB739" s="396"/>
      <c r="AC739" s="397"/>
      <c r="AD739" s="398" t="s">
        <v>54</v>
      </c>
      <c r="AE739" s="399" t="s">
        <v>54</v>
      </c>
      <c r="AF739" s="400" t="s">
        <v>54</v>
      </c>
      <c r="AG739" s="400" t="s">
        <v>54</v>
      </c>
      <c r="AH739" s="401" t="s">
        <v>53</v>
      </c>
      <c r="AI739" s="402" t="s">
        <v>54</v>
      </c>
      <c r="AJ739" s="402" t="s">
        <v>54</v>
      </c>
      <c r="AK739" s="402" t="s">
        <v>54</v>
      </c>
      <c r="AL739" s="403" t="s">
        <v>54</v>
      </c>
      <c r="AM739" s="404" t="s">
        <v>54</v>
      </c>
    </row>
    <row r="740" spans="1:39" ht="15.75" customHeight="1" x14ac:dyDescent="0.3">
      <c r="A740" s="382"/>
      <c r="B740" s="383"/>
      <c r="C740" s="384" t="s">
        <v>40</v>
      </c>
      <c r="D740" s="385" t="str">
        <f>IF(Table_1[[#This Row],[SISÄLLÖN NIMI]]="","",1)</f>
        <v/>
      </c>
      <c r="E740" s="386"/>
      <c r="F740" s="386"/>
      <c r="G740" s="384" t="s">
        <v>54</v>
      </c>
      <c r="H740" s="387" t="s">
        <v>54</v>
      </c>
      <c r="I740" s="388" t="s">
        <v>54</v>
      </c>
      <c r="J740" s="389" t="s">
        <v>44</v>
      </c>
      <c r="K740" s="387" t="s">
        <v>54</v>
      </c>
      <c r="L740" s="390" t="s">
        <v>54</v>
      </c>
      <c r="M740" s="383"/>
      <c r="N740" s="391" t="s">
        <v>54</v>
      </c>
      <c r="O740" s="392"/>
      <c r="P740" s="383"/>
      <c r="Q740" s="383"/>
      <c r="R740" s="393"/>
      <c r="S740" s="417">
        <f>IF(Table_1[[#This Row],[Kesto (min) /tapaaminen]]&lt;1,0,(Table_1[[#This Row],[Sisältöjen määrä 
]]*Table_1[[#This Row],[Kesto (min) /tapaaminen]]*Table_1[[#This Row],[Tapaamis-kerrat /osallistuja]]))</f>
        <v>0</v>
      </c>
      <c r="T740" s="394" t="str">
        <f>IF(Table_1[[#This Row],[SISÄLLÖN NIMI]]="","",IF(Table_1[[#This Row],[Toteutuminen]]="Ei osallistujia",0,IF(Table_1[[#This Row],[Toteutuminen]]="Peruttu",0,1)))</f>
        <v/>
      </c>
      <c r="U740" s="395"/>
      <c r="V740" s="385"/>
      <c r="W740" s="413">
        <f>Table_1[[#This Row],[Kävijämäärä a) lapset]]+Table_1[[#This Row],[Kävijämäärä b) aikuiset]]</f>
        <v>0</v>
      </c>
      <c r="X740" s="413">
        <f>IF(Table_1[[#This Row],[Kokonaiskävijämäärä]]&lt;1,0,Table_1[[#This Row],[Kävijämäärä a) lapset]]*Table_1[[#This Row],[Tapaamis-kerrat /osallistuja]])</f>
        <v>0</v>
      </c>
      <c r="Y740" s="413">
        <f>IF(Table_1[[#This Row],[Kokonaiskävijämäärä]]&lt;1,0,Table_1[[#This Row],[Kävijämäärä b) aikuiset]]*Table_1[[#This Row],[Tapaamis-kerrat /osallistuja]])</f>
        <v>0</v>
      </c>
      <c r="Z740" s="413">
        <f>IF(Table_1[[#This Row],[Kokonaiskävijämäärä]]&lt;1,0,Table_1[[#This Row],[Kokonaiskävijämäärä]]*Table_1[[#This Row],[Tapaamis-kerrat /osallistuja]])</f>
        <v>0</v>
      </c>
      <c r="AA740" s="390" t="s">
        <v>54</v>
      </c>
      <c r="AB740" s="396"/>
      <c r="AC740" s="397"/>
      <c r="AD740" s="398" t="s">
        <v>54</v>
      </c>
      <c r="AE740" s="399" t="s">
        <v>54</v>
      </c>
      <c r="AF740" s="400" t="s">
        <v>54</v>
      </c>
      <c r="AG740" s="400" t="s">
        <v>54</v>
      </c>
      <c r="AH740" s="401" t="s">
        <v>53</v>
      </c>
      <c r="AI740" s="402" t="s">
        <v>54</v>
      </c>
      <c r="AJ740" s="402" t="s">
        <v>54</v>
      </c>
      <c r="AK740" s="402" t="s">
        <v>54</v>
      </c>
      <c r="AL740" s="403" t="s">
        <v>54</v>
      </c>
      <c r="AM740" s="404" t="s">
        <v>54</v>
      </c>
    </row>
    <row r="741" spans="1:39" ht="15.75" customHeight="1" x14ac:dyDescent="0.3">
      <c r="A741" s="382"/>
      <c r="B741" s="383"/>
      <c r="C741" s="384" t="s">
        <v>40</v>
      </c>
      <c r="D741" s="385" t="str">
        <f>IF(Table_1[[#This Row],[SISÄLLÖN NIMI]]="","",1)</f>
        <v/>
      </c>
      <c r="E741" s="386"/>
      <c r="F741" s="386"/>
      <c r="G741" s="384" t="s">
        <v>54</v>
      </c>
      <c r="H741" s="387" t="s">
        <v>54</v>
      </c>
      <c r="I741" s="388" t="s">
        <v>54</v>
      </c>
      <c r="J741" s="389" t="s">
        <v>44</v>
      </c>
      <c r="K741" s="387" t="s">
        <v>54</v>
      </c>
      <c r="L741" s="390" t="s">
        <v>54</v>
      </c>
      <c r="M741" s="383"/>
      <c r="N741" s="391" t="s">
        <v>54</v>
      </c>
      <c r="O741" s="392"/>
      <c r="P741" s="383"/>
      <c r="Q741" s="383"/>
      <c r="R741" s="393"/>
      <c r="S741" s="417">
        <f>IF(Table_1[[#This Row],[Kesto (min) /tapaaminen]]&lt;1,0,(Table_1[[#This Row],[Sisältöjen määrä 
]]*Table_1[[#This Row],[Kesto (min) /tapaaminen]]*Table_1[[#This Row],[Tapaamis-kerrat /osallistuja]]))</f>
        <v>0</v>
      </c>
      <c r="T741" s="394" t="str">
        <f>IF(Table_1[[#This Row],[SISÄLLÖN NIMI]]="","",IF(Table_1[[#This Row],[Toteutuminen]]="Ei osallistujia",0,IF(Table_1[[#This Row],[Toteutuminen]]="Peruttu",0,1)))</f>
        <v/>
      </c>
      <c r="U741" s="395"/>
      <c r="V741" s="385"/>
      <c r="W741" s="413">
        <f>Table_1[[#This Row],[Kävijämäärä a) lapset]]+Table_1[[#This Row],[Kävijämäärä b) aikuiset]]</f>
        <v>0</v>
      </c>
      <c r="X741" s="413">
        <f>IF(Table_1[[#This Row],[Kokonaiskävijämäärä]]&lt;1,0,Table_1[[#This Row],[Kävijämäärä a) lapset]]*Table_1[[#This Row],[Tapaamis-kerrat /osallistuja]])</f>
        <v>0</v>
      </c>
      <c r="Y741" s="413">
        <f>IF(Table_1[[#This Row],[Kokonaiskävijämäärä]]&lt;1,0,Table_1[[#This Row],[Kävijämäärä b) aikuiset]]*Table_1[[#This Row],[Tapaamis-kerrat /osallistuja]])</f>
        <v>0</v>
      </c>
      <c r="Z741" s="413">
        <f>IF(Table_1[[#This Row],[Kokonaiskävijämäärä]]&lt;1,0,Table_1[[#This Row],[Kokonaiskävijämäärä]]*Table_1[[#This Row],[Tapaamis-kerrat /osallistuja]])</f>
        <v>0</v>
      </c>
      <c r="AA741" s="390" t="s">
        <v>54</v>
      </c>
      <c r="AB741" s="396"/>
      <c r="AC741" s="397"/>
      <c r="AD741" s="398" t="s">
        <v>54</v>
      </c>
      <c r="AE741" s="399" t="s">
        <v>54</v>
      </c>
      <c r="AF741" s="400" t="s">
        <v>54</v>
      </c>
      <c r="AG741" s="400" t="s">
        <v>54</v>
      </c>
      <c r="AH741" s="401" t="s">
        <v>53</v>
      </c>
      <c r="AI741" s="402" t="s">
        <v>54</v>
      </c>
      <c r="AJ741" s="402" t="s">
        <v>54</v>
      </c>
      <c r="AK741" s="402" t="s">
        <v>54</v>
      </c>
      <c r="AL741" s="403" t="s">
        <v>54</v>
      </c>
      <c r="AM741" s="404" t="s">
        <v>54</v>
      </c>
    </row>
    <row r="742" spans="1:39" ht="15.75" customHeight="1" x14ac:dyDescent="0.3">
      <c r="A742" s="382"/>
      <c r="B742" s="383"/>
      <c r="C742" s="384" t="s">
        <v>40</v>
      </c>
      <c r="D742" s="385" t="str">
        <f>IF(Table_1[[#This Row],[SISÄLLÖN NIMI]]="","",1)</f>
        <v/>
      </c>
      <c r="E742" s="386"/>
      <c r="F742" s="386"/>
      <c r="G742" s="384" t="s">
        <v>54</v>
      </c>
      <c r="H742" s="387" t="s">
        <v>54</v>
      </c>
      <c r="I742" s="388" t="s">
        <v>54</v>
      </c>
      <c r="J742" s="389" t="s">
        <v>44</v>
      </c>
      <c r="K742" s="387" t="s">
        <v>54</v>
      </c>
      <c r="L742" s="390" t="s">
        <v>54</v>
      </c>
      <c r="M742" s="383"/>
      <c r="N742" s="391" t="s">
        <v>54</v>
      </c>
      <c r="O742" s="392"/>
      <c r="P742" s="383"/>
      <c r="Q742" s="383"/>
      <c r="R742" s="393"/>
      <c r="S742" s="417">
        <f>IF(Table_1[[#This Row],[Kesto (min) /tapaaminen]]&lt;1,0,(Table_1[[#This Row],[Sisältöjen määrä 
]]*Table_1[[#This Row],[Kesto (min) /tapaaminen]]*Table_1[[#This Row],[Tapaamis-kerrat /osallistuja]]))</f>
        <v>0</v>
      </c>
      <c r="T742" s="394" t="str">
        <f>IF(Table_1[[#This Row],[SISÄLLÖN NIMI]]="","",IF(Table_1[[#This Row],[Toteutuminen]]="Ei osallistujia",0,IF(Table_1[[#This Row],[Toteutuminen]]="Peruttu",0,1)))</f>
        <v/>
      </c>
      <c r="U742" s="395"/>
      <c r="V742" s="385"/>
      <c r="W742" s="413">
        <f>Table_1[[#This Row],[Kävijämäärä a) lapset]]+Table_1[[#This Row],[Kävijämäärä b) aikuiset]]</f>
        <v>0</v>
      </c>
      <c r="X742" s="413">
        <f>IF(Table_1[[#This Row],[Kokonaiskävijämäärä]]&lt;1,0,Table_1[[#This Row],[Kävijämäärä a) lapset]]*Table_1[[#This Row],[Tapaamis-kerrat /osallistuja]])</f>
        <v>0</v>
      </c>
      <c r="Y742" s="413">
        <f>IF(Table_1[[#This Row],[Kokonaiskävijämäärä]]&lt;1,0,Table_1[[#This Row],[Kävijämäärä b) aikuiset]]*Table_1[[#This Row],[Tapaamis-kerrat /osallistuja]])</f>
        <v>0</v>
      </c>
      <c r="Z742" s="413">
        <f>IF(Table_1[[#This Row],[Kokonaiskävijämäärä]]&lt;1,0,Table_1[[#This Row],[Kokonaiskävijämäärä]]*Table_1[[#This Row],[Tapaamis-kerrat /osallistuja]])</f>
        <v>0</v>
      </c>
      <c r="AA742" s="390" t="s">
        <v>54</v>
      </c>
      <c r="AB742" s="396"/>
      <c r="AC742" s="397"/>
      <c r="AD742" s="398" t="s">
        <v>54</v>
      </c>
      <c r="AE742" s="399" t="s">
        <v>54</v>
      </c>
      <c r="AF742" s="400" t="s">
        <v>54</v>
      </c>
      <c r="AG742" s="400" t="s">
        <v>54</v>
      </c>
      <c r="AH742" s="401" t="s">
        <v>53</v>
      </c>
      <c r="AI742" s="402" t="s">
        <v>54</v>
      </c>
      <c r="AJ742" s="402" t="s">
        <v>54</v>
      </c>
      <c r="AK742" s="402" t="s">
        <v>54</v>
      </c>
      <c r="AL742" s="403" t="s">
        <v>54</v>
      </c>
      <c r="AM742" s="404" t="s">
        <v>54</v>
      </c>
    </row>
    <row r="743" spans="1:39" ht="15.75" customHeight="1" x14ac:dyDescent="0.3">
      <c r="A743" s="382"/>
      <c r="B743" s="383"/>
      <c r="C743" s="384" t="s">
        <v>40</v>
      </c>
      <c r="D743" s="385" t="str">
        <f>IF(Table_1[[#This Row],[SISÄLLÖN NIMI]]="","",1)</f>
        <v/>
      </c>
      <c r="E743" s="386"/>
      <c r="F743" s="386"/>
      <c r="G743" s="384" t="s">
        <v>54</v>
      </c>
      <c r="H743" s="387" t="s">
        <v>54</v>
      </c>
      <c r="I743" s="388" t="s">
        <v>54</v>
      </c>
      <c r="J743" s="389" t="s">
        <v>44</v>
      </c>
      <c r="K743" s="387" t="s">
        <v>54</v>
      </c>
      <c r="L743" s="390" t="s">
        <v>54</v>
      </c>
      <c r="M743" s="383"/>
      <c r="N743" s="391" t="s">
        <v>54</v>
      </c>
      <c r="O743" s="392"/>
      <c r="P743" s="383"/>
      <c r="Q743" s="383"/>
      <c r="R743" s="393"/>
      <c r="S743" s="417">
        <f>IF(Table_1[[#This Row],[Kesto (min) /tapaaminen]]&lt;1,0,(Table_1[[#This Row],[Sisältöjen määrä 
]]*Table_1[[#This Row],[Kesto (min) /tapaaminen]]*Table_1[[#This Row],[Tapaamis-kerrat /osallistuja]]))</f>
        <v>0</v>
      </c>
      <c r="T743" s="394" t="str">
        <f>IF(Table_1[[#This Row],[SISÄLLÖN NIMI]]="","",IF(Table_1[[#This Row],[Toteutuminen]]="Ei osallistujia",0,IF(Table_1[[#This Row],[Toteutuminen]]="Peruttu",0,1)))</f>
        <v/>
      </c>
      <c r="U743" s="395"/>
      <c r="V743" s="385"/>
      <c r="W743" s="413">
        <f>Table_1[[#This Row],[Kävijämäärä a) lapset]]+Table_1[[#This Row],[Kävijämäärä b) aikuiset]]</f>
        <v>0</v>
      </c>
      <c r="X743" s="413">
        <f>IF(Table_1[[#This Row],[Kokonaiskävijämäärä]]&lt;1,0,Table_1[[#This Row],[Kävijämäärä a) lapset]]*Table_1[[#This Row],[Tapaamis-kerrat /osallistuja]])</f>
        <v>0</v>
      </c>
      <c r="Y743" s="413">
        <f>IF(Table_1[[#This Row],[Kokonaiskävijämäärä]]&lt;1,0,Table_1[[#This Row],[Kävijämäärä b) aikuiset]]*Table_1[[#This Row],[Tapaamis-kerrat /osallistuja]])</f>
        <v>0</v>
      </c>
      <c r="Z743" s="413">
        <f>IF(Table_1[[#This Row],[Kokonaiskävijämäärä]]&lt;1,0,Table_1[[#This Row],[Kokonaiskävijämäärä]]*Table_1[[#This Row],[Tapaamis-kerrat /osallistuja]])</f>
        <v>0</v>
      </c>
      <c r="AA743" s="390" t="s">
        <v>54</v>
      </c>
      <c r="AB743" s="396"/>
      <c r="AC743" s="397"/>
      <c r="AD743" s="398" t="s">
        <v>54</v>
      </c>
      <c r="AE743" s="399" t="s">
        <v>54</v>
      </c>
      <c r="AF743" s="400" t="s">
        <v>54</v>
      </c>
      <c r="AG743" s="400" t="s">
        <v>54</v>
      </c>
      <c r="AH743" s="401" t="s">
        <v>53</v>
      </c>
      <c r="AI743" s="402" t="s">
        <v>54</v>
      </c>
      <c r="AJ743" s="402" t="s">
        <v>54</v>
      </c>
      <c r="AK743" s="402" t="s">
        <v>54</v>
      </c>
      <c r="AL743" s="403" t="s">
        <v>54</v>
      </c>
      <c r="AM743" s="404" t="s">
        <v>54</v>
      </c>
    </row>
    <row r="744" spans="1:39" ht="15.75" customHeight="1" x14ac:dyDescent="0.3">
      <c r="A744" s="382"/>
      <c r="B744" s="383"/>
      <c r="C744" s="384" t="s">
        <v>40</v>
      </c>
      <c r="D744" s="385" t="str">
        <f>IF(Table_1[[#This Row],[SISÄLLÖN NIMI]]="","",1)</f>
        <v/>
      </c>
      <c r="E744" s="386"/>
      <c r="F744" s="386"/>
      <c r="G744" s="384" t="s">
        <v>54</v>
      </c>
      <c r="H744" s="387" t="s">
        <v>54</v>
      </c>
      <c r="I744" s="388" t="s">
        <v>54</v>
      </c>
      <c r="J744" s="389" t="s">
        <v>44</v>
      </c>
      <c r="K744" s="387" t="s">
        <v>54</v>
      </c>
      <c r="L744" s="390" t="s">
        <v>54</v>
      </c>
      <c r="M744" s="383"/>
      <c r="N744" s="391" t="s">
        <v>54</v>
      </c>
      <c r="O744" s="392"/>
      <c r="P744" s="383"/>
      <c r="Q744" s="383"/>
      <c r="R744" s="393"/>
      <c r="S744" s="417">
        <f>IF(Table_1[[#This Row],[Kesto (min) /tapaaminen]]&lt;1,0,(Table_1[[#This Row],[Sisältöjen määrä 
]]*Table_1[[#This Row],[Kesto (min) /tapaaminen]]*Table_1[[#This Row],[Tapaamis-kerrat /osallistuja]]))</f>
        <v>0</v>
      </c>
      <c r="T744" s="394" t="str">
        <f>IF(Table_1[[#This Row],[SISÄLLÖN NIMI]]="","",IF(Table_1[[#This Row],[Toteutuminen]]="Ei osallistujia",0,IF(Table_1[[#This Row],[Toteutuminen]]="Peruttu",0,1)))</f>
        <v/>
      </c>
      <c r="U744" s="395"/>
      <c r="V744" s="385"/>
      <c r="W744" s="413">
        <f>Table_1[[#This Row],[Kävijämäärä a) lapset]]+Table_1[[#This Row],[Kävijämäärä b) aikuiset]]</f>
        <v>0</v>
      </c>
      <c r="X744" s="413">
        <f>IF(Table_1[[#This Row],[Kokonaiskävijämäärä]]&lt;1,0,Table_1[[#This Row],[Kävijämäärä a) lapset]]*Table_1[[#This Row],[Tapaamis-kerrat /osallistuja]])</f>
        <v>0</v>
      </c>
      <c r="Y744" s="413">
        <f>IF(Table_1[[#This Row],[Kokonaiskävijämäärä]]&lt;1,0,Table_1[[#This Row],[Kävijämäärä b) aikuiset]]*Table_1[[#This Row],[Tapaamis-kerrat /osallistuja]])</f>
        <v>0</v>
      </c>
      <c r="Z744" s="413">
        <f>IF(Table_1[[#This Row],[Kokonaiskävijämäärä]]&lt;1,0,Table_1[[#This Row],[Kokonaiskävijämäärä]]*Table_1[[#This Row],[Tapaamis-kerrat /osallistuja]])</f>
        <v>0</v>
      </c>
      <c r="AA744" s="390" t="s">
        <v>54</v>
      </c>
      <c r="AB744" s="396"/>
      <c r="AC744" s="397"/>
      <c r="AD744" s="398" t="s">
        <v>54</v>
      </c>
      <c r="AE744" s="399" t="s">
        <v>54</v>
      </c>
      <c r="AF744" s="400" t="s">
        <v>54</v>
      </c>
      <c r="AG744" s="400" t="s">
        <v>54</v>
      </c>
      <c r="AH744" s="401" t="s">
        <v>53</v>
      </c>
      <c r="AI744" s="402" t="s">
        <v>54</v>
      </c>
      <c r="AJ744" s="402" t="s">
        <v>54</v>
      </c>
      <c r="AK744" s="402" t="s">
        <v>54</v>
      </c>
      <c r="AL744" s="403" t="s">
        <v>54</v>
      </c>
      <c r="AM744" s="404" t="s">
        <v>54</v>
      </c>
    </row>
    <row r="745" spans="1:39" ht="15.75" customHeight="1" x14ac:dyDescent="0.3">
      <c r="A745" s="382"/>
      <c r="B745" s="383"/>
      <c r="C745" s="384" t="s">
        <v>40</v>
      </c>
      <c r="D745" s="385" t="str">
        <f>IF(Table_1[[#This Row],[SISÄLLÖN NIMI]]="","",1)</f>
        <v/>
      </c>
      <c r="E745" s="386"/>
      <c r="F745" s="386"/>
      <c r="G745" s="384" t="s">
        <v>54</v>
      </c>
      <c r="H745" s="387" t="s">
        <v>54</v>
      </c>
      <c r="I745" s="388" t="s">
        <v>54</v>
      </c>
      <c r="J745" s="389" t="s">
        <v>44</v>
      </c>
      <c r="K745" s="387" t="s">
        <v>54</v>
      </c>
      <c r="L745" s="390" t="s">
        <v>54</v>
      </c>
      <c r="M745" s="383"/>
      <c r="N745" s="391" t="s">
        <v>54</v>
      </c>
      <c r="O745" s="392"/>
      <c r="P745" s="383"/>
      <c r="Q745" s="383"/>
      <c r="R745" s="393"/>
      <c r="S745" s="417">
        <f>IF(Table_1[[#This Row],[Kesto (min) /tapaaminen]]&lt;1,0,(Table_1[[#This Row],[Sisältöjen määrä 
]]*Table_1[[#This Row],[Kesto (min) /tapaaminen]]*Table_1[[#This Row],[Tapaamis-kerrat /osallistuja]]))</f>
        <v>0</v>
      </c>
      <c r="T745" s="394" t="str">
        <f>IF(Table_1[[#This Row],[SISÄLLÖN NIMI]]="","",IF(Table_1[[#This Row],[Toteutuminen]]="Ei osallistujia",0,IF(Table_1[[#This Row],[Toteutuminen]]="Peruttu",0,1)))</f>
        <v/>
      </c>
      <c r="U745" s="395"/>
      <c r="V745" s="385"/>
      <c r="W745" s="413">
        <f>Table_1[[#This Row],[Kävijämäärä a) lapset]]+Table_1[[#This Row],[Kävijämäärä b) aikuiset]]</f>
        <v>0</v>
      </c>
      <c r="X745" s="413">
        <f>IF(Table_1[[#This Row],[Kokonaiskävijämäärä]]&lt;1,0,Table_1[[#This Row],[Kävijämäärä a) lapset]]*Table_1[[#This Row],[Tapaamis-kerrat /osallistuja]])</f>
        <v>0</v>
      </c>
      <c r="Y745" s="413">
        <f>IF(Table_1[[#This Row],[Kokonaiskävijämäärä]]&lt;1,0,Table_1[[#This Row],[Kävijämäärä b) aikuiset]]*Table_1[[#This Row],[Tapaamis-kerrat /osallistuja]])</f>
        <v>0</v>
      </c>
      <c r="Z745" s="413">
        <f>IF(Table_1[[#This Row],[Kokonaiskävijämäärä]]&lt;1,0,Table_1[[#This Row],[Kokonaiskävijämäärä]]*Table_1[[#This Row],[Tapaamis-kerrat /osallistuja]])</f>
        <v>0</v>
      </c>
      <c r="AA745" s="390" t="s">
        <v>54</v>
      </c>
      <c r="AB745" s="396"/>
      <c r="AC745" s="397"/>
      <c r="AD745" s="398" t="s">
        <v>54</v>
      </c>
      <c r="AE745" s="399" t="s">
        <v>54</v>
      </c>
      <c r="AF745" s="400" t="s">
        <v>54</v>
      </c>
      <c r="AG745" s="400" t="s">
        <v>54</v>
      </c>
      <c r="AH745" s="401" t="s">
        <v>53</v>
      </c>
      <c r="AI745" s="402" t="s">
        <v>54</v>
      </c>
      <c r="AJ745" s="402" t="s">
        <v>54</v>
      </c>
      <c r="AK745" s="402" t="s">
        <v>54</v>
      </c>
      <c r="AL745" s="403" t="s">
        <v>54</v>
      </c>
      <c r="AM745" s="404" t="s">
        <v>54</v>
      </c>
    </row>
    <row r="746" spans="1:39" ht="15.75" customHeight="1" x14ac:dyDescent="0.3">
      <c r="A746" s="382"/>
      <c r="B746" s="383"/>
      <c r="C746" s="384" t="s">
        <v>40</v>
      </c>
      <c r="D746" s="385" t="str">
        <f>IF(Table_1[[#This Row],[SISÄLLÖN NIMI]]="","",1)</f>
        <v/>
      </c>
      <c r="E746" s="386"/>
      <c r="F746" s="386"/>
      <c r="G746" s="384" t="s">
        <v>54</v>
      </c>
      <c r="H746" s="387" t="s">
        <v>54</v>
      </c>
      <c r="I746" s="388" t="s">
        <v>54</v>
      </c>
      <c r="J746" s="389" t="s">
        <v>44</v>
      </c>
      <c r="K746" s="387" t="s">
        <v>54</v>
      </c>
      <c r="L746" s="390" t="s">
        <v>54</v>
      </c>
      <c r="M746" s="383"/>
      <c r="N746" s="391" t="s">
        <v>54</v>
      </c>
      <c r="O746" s="392"/>
      <c r="P746" s="383"/>
      <c r="Q746" s="383"/>
      <c r="R746" s="393"/>
      <c r="S746" s="417">
        <f>IF(Table_1[[#This Row],[Kesto (min) /tapaaminen]]&lt;1,0,(Table_1[[#This Row],[Sisältöjen määrä 
]]*Table_1[[#This Row],[Kesto (min) /tapaaminen]]*Table_1[[#This Row],[Tapaamis-kerrat /osallistuja]]))</f>
        <v>0</v>
      </c>
      <c r="T746" s="394" t="str">
        <f>IF(Table_1[[#This Row],[SISÄLLÖN NIMI]]="","",IF(Table_1[[#This Row],[Toteutuminen]]="Ei osallistujia",0,IF(Table_1[[#This Row],[Toteutuminen]]="Peruttu",0,1)))</f>
        <v/>
      </c>
      <c r="U746" s="395"/>
      <c r="V746" s="385"/>
      <c r="W746" s="413">
        <f>Table_1[[#This Row],[Kävijämäärä a) lapset]]+Table_1[[#This Row],[Kävijämäärä b) aikuiset]]</f>
        <v>0</v>
      </c>
      <c r="X746" s="413">
        <f>IF(Table_1[[#This Row],[Kokonaiskävijämäärä]]&lt;1,0,Table_1[[#This Row],[Kävijämäärä a) lapset]]*Table_1[[#This Row],[Tapaamis-kerrat /osallistuja]])</f>
        <v>0</v>
      </c>
      <c r="Y746" s="413">
        <f>IF(Table_1[[#This Row],[Kokonaiskävijämäärä]]&lt;1,0,Table_1[[#This Row],[Kävijämäärä b) aikuiset]]*Table_1[[#This Row],[Tapaamis-kerrat /osallistuja]])</f>
        <v>0</v>
      </c>
      <c r="Z746" s="413">
        <f>IF(Table_1[[#This Row],[Kokonaiskävijämäärä]]&lt;1,0,Table_1[[#This Row],[Kokonaiskävijämäärä]]*Table_1[[#This Row],[Tapaamis-kerrat /osallistuja]])</f>
        <v>0</v>
      </c>
      <c r="AA746" s="390" t="s">
        <v>54</v>
      </c>
      <c r="AB746" s="396"/>
      <c r="AC746" s="397"/>
      <c r="AD746" s="398" t="s">
        <v>54</v>
      </c>
      <c r="AE746" s="399" t="s">
        <v>54</v>
      </c>
      <c r="AF746" s="400" t="s">
        <v>54</v>
      </c>
      <c r="AG746" s="400" t="s">
        <v>54</v>
      </c>
      <c r="AH746" s="401" t="s">
        <v>53</v>
      </c>
      <c r="AI746" s="402" t="s">
        <v>54</v>
      </c>
      <c r="AJ746" s="402" t="s">
        <v>54</v>
      </c>
      <c r="AK746" s="402" t="s">
        <v>54</v>
      </c>
      <c r="AL746" s="403" t="s">
        <v>54</v>
      </c>
      <c r="AM746" s="404" t="s">
        <v>54</v>
      </c>
    </row>
    <row r="747" spans="1:39" ht="15.75" customHeight="1" x14ac:dyDescent="0.3">
      <c r="A747" s="382"/>
      <c r="B747" s="383"/>
      <c r="C747" s="384" t="s">
        <v>40</v>
      </c>
      <c r="D747" s="385" t="str">
        <f>IF(Table_1[[#This Row],[SISÄLLÖN NIMI]]="","",1)</f>
        <v/>
      </c>
      <c r="E747" s="386"/>
      <c r="F747" s="386"/>
      <c r="G747" s="384" t="s">
        <v>54</v>
      </c>
      <c r="H747" s="387" t="s">
        <v>54</v>
      </c>
      <c r="I747" s="388" t="s">
        <v>54</v>
      </c>
      <c r="J747" s="389" t="s">
        <v>44</v>
      </c>
      <c r="K747" s="387" t="s">
        <v>54</v>
      </c>
      <c r="L747" s="390" t="s">
        <v>54</v>
      </c>
      <c r="M747" s="383"/>
      <c r="N747" s="391" t="s">
        <v>54</v>
      </c>
      <c r="O747" s="392"/>
      <c r="P747" s="383"/>
      <c r="Q747" s="383"/>
      <c r="R747" s="393"/>
      <c r="S747" s="417">
        <f>IF(Table_1[[#This Row],[Kesto (min) /tapaaminen]]&lt;1,0,(Table_1[[#This Row],[Sisältöjen määrä 
]]*Table_1[[#This Row],[Kesto (min) /tapaaminen]]*Table_1[[#This Row],[Tapaamis-kerrat /osallistuja]]))</f>
        <v>0</v>
      </c>
      <c r="T747" s="394" t="str">
        <f>IF(Table_1[[#This Row],[SISÄLLÖN NIMI]]="","",IF(Table_1[[#This Row],[Toteutuminen]]="Ei osallistujia",0,IF(Table_1[[#This Row],[Toteutuminen]]="Peruttu",0,1)))</f>
        <v/>
      </c>
      <c r="U747" s="395"/>
      <c r="V747" s="385"/>
      <c r="W747" s="413">
        <f>Table_1[[#This Row],[Kävijämäärä a) lapset]]+Table_1[[#This Row],[Kävijämäärä b) aikuiset]]</f>
        <v>0</v>
      </c>
      <c r="X747" s="413">
        <f>IF(Table_1[[#This Row],[Kokonaiskävijämäärä]]&lt;1,0,Table_1[[#This Row],[Kävijämäärä a) lapset]]*Table_1[[#This Row],[Tapaamis-kerrat /osallistuja]])</f>
        <v>0</v>
      </c>
      <c r="Y747" s="413">
        <f>IF(Table_1[[#This Row],[Kokonaiskävijämäärä]]&lt;1,0,Table_1[[#This Row],[Kävijämäärä b) aikuiset]]*Table_1[[#This Row],[Tapaamis-kerrat /osallistuja]])</f>
        <v>0</v>
      </c>
      <c r="Z747" s="413">
        <f>IF(Table_1[[#This Row],[Kokonaiskävijämäärä]]&lt;1,0,Table_1[[#This Row],[Kokonaiskävijämäärä]]*Table_1[[#This Row],[Tapaamis-kerrat /osallistuja]])</f>
        <v>0</v>
      </c>
      <c r="AA747" s="390" t="s">
        <v>54</v>
      </c>
      <c r="AB747" s="396"/>
      <c r="AC747" s="397"/>
      <c r="AD747" s="398" t="s">
        <v>54</v>
      </c>
      <c r="AE747" s="399" t="s">
        <v>54</v>
      </c>
      <c r="AF747" s="400" t="s">
        <v>54</v>
      </c>
      <c r="AG747" s="400" t="s">
        <v>54</v>
      </c>
      <c r="AH747" s="401" t="s">
        <v>53</v>
      </c>
      <c r="AI747" s="402" t="s">
        <v>54</v>
      </c>
      <c r="AJ747" s="402" t="s">
        <v>54</v>
      </c>
      <c r="AK747" s="402" t="s">
        <v>54</v>
      </c>
      <c r="AL747" s="403" t="s">
        <v>54</v>
      </c>
      <c r="AM747" s="404" t="s">
        <v>54</v>
      </c>
    </row>
    <row r="748" spans="1:39" ht="15.75" customHeight="1" x14ac:dyDescent="0.3">
      <c r="A748" s="382"/>
      <c r="B748" s="383"/>
      <c r="C748" s="384" t="s">
        <v>40</v>
      </c>
      <c r="D748" s="385" t="str">
        <f>IF(Table_1[[#This Row],[SISÄLLÖN NIMI]]="","",1)</f>
        <v/>
      </c>
      <c r="E748" s="386"/>
      <c r="F748" s="386"/>
      <c r="G748" s="384" t="s">
        <v>54</v>
      </c>
      <c r="H748" s="387" t="s">
        <v>54</v>
      </c>
      <c r="I748" s="388" t="s">
        <v>54</v>
      </c>
      <c r="J748" s="389" t="s">
        <v>44</v>
      </c>
      <c r="K748" s="387" t="s">
        <v>54</v>
      </c>
      <c r="L748" s="390" t="s">
        <v>54</v>
      </c>
      <c r="M748" s="383"/>
      <c r="N748" s="391" t="s">
        <v>54</v>
      </c>
      <c r="O748" s="392"/>
      <c r="P748" s="383"/>
      <c r="Q748" s="383"/>
      <c r="R748" s="393"/>
      <c r="S748" s="417">
        <f>IF(Table_1[[#This Row],[Kesto (min) /tapaaminen]]&lt;1,0,(Table_1[[#This Row],[Sisältöjen määrä 
]]*Table_1[[#This Row],[Kesto (min) /tapaaminen]]*Table_1[[#This Row],[Tapaamis-kerrat /osallistuja]]))</f>
        <v>0</v>
      </c>
      <c r="T748" s="394" t="str">
        <f>IF(Table_1[[#This Row],[SISÄLLÖN NIMI]]="","",IF(Table_1[[#This Row],[Toteutuminen]]="Ei osallistujia",0,IF(Table_1[[#This Row],[Toteutuminen]]="Peruttu",0,1)))</f>
        <v/>
      </c>
      <c r="U748" s="395"/>
      <c r="V748" s="385"/>
      <c r="W748" s="413">
        <f>Table_1[[#This Row],[Kävijämäärä a) lapset]]+Table_1[[#This Row],[Kävijämäärä b) aikuiset]]</f>
        <v>0</v>
      </c>
      <c r="X748" s="413">
        <f>IF(Table_1[[#This Row],[Kokonaiskävijämäärä]]&lt;1,0,Table_1[[#This Row],[Kävijämäärä a) lapset]]*Table_1[[#This Row],[Tapaamis-kerrat /osallistuja]])</f>
        <v>0</v>
      </c>
      <c r="Y748" s="413">
        <f>IF(Table_1[[#This Row],[Kokonaiskävijämäärä]]&lt;1,0,Table_1[[#This Row],[Kävijämäärä b) aikuiset]]*Table_1[[#This Row],[Tapaamis-kerrat /osallistuja]])</f>
        <v>0</v>
      </c>
      <c r="Z748" s="413">
        <f>IF(Table_1[[#This Row],[Kokonaiskävijämäärä]]&lt;1,0,Table_1[[#This Row],[Kokonaiskävijämäärä]]*Table_1[[#This Row],[Tapaamis-kerrat /osallistuja]])</f>
        <v>0</v>
      </c>
      <c r="AA748" s="390" t="s">
        <v>54</v>
      </c>
      <c r="AB748" s="396"/>
      <c r="AC748" s="397"/>
      <c r="AD748" s="398" t="s">
        <v>54</v>
      </c>
      <c r="AE748" s="399" t="s">
        <v>54</v>
      </c>
      <c r="AF748" s="400" t="s">
        <v>54</v>
      </c>
      <c r="AG748" s="400" t="s">
        <v>54</v>
      </c>
      <c r="AH748" s="401" t="s">
        <v>53</v>
      </c>
      <c r="AI748" s="402" t="s">
        <v>54</v>
      </c>
      <c r="AJ748" s="402" t="s">
        <v>54</v>
      </c>
      <c r="AK748" s="402" t="s">
        <v>54</v>
      </c>
      <c r="AL748" s="403" t="s">
        <v>54</v>
      </c>
      <c r="AM748" s="404" t="s">
        <v>54</v>
      </c>
    </row>
    <row r="749" spans="1:39" ht="15.75" customHeight="1" x14ac:dyDescent="0.3">
      <c r="A749" s="382"/>
      <c r="B749" s="383"/>
      <c r="C749" s="384" t="s">
        <v>40</v>
      </c>
      <c r="D749" s="385" t="str">
        <f>IF(Table_1[[#This Row],[SISÄLLÖN NIMI]]="","",1)</f>
        <v/>
      </c>
      <c r="E749" s="386"/>
      <c r="F749" s="386"/>
      <c r="G749" s="384" t="s">
        <v>54</v>
      </c>
      <c r="H749" s="387" t="s">
        <v>54</v>
      </c>
      <c r="I749" s="388" t="s">
        <v>54</v>
      </c>
      <c r="J749" s="389" t="s">
        <v>44</v>
      </c>
      <c r="K749" s="387" t="s">
        <v>54</v>
      </c>
      <c r="L749" s="390" t="s">
        <v>54</v>
      </c>
      <c r="M749" s="383"/>
      <c r="N749" s="391" t="s">
        <v>54</v>
      </c>
      <c r="O749" s="392"/>
      <c r="P749" s="383"/>
      <c r="Q749" s="383"/>
      <c r="R749" s="393"/>
      <c r="S749" s="417">
        <f>IF(Table_1[[#This Row],[Kesto (min) /tapaaminen]]&lt;1,0,(Table_1[[#This Row],[Sisältöjen määrä 
]]*Table_1[[#This Row],[Kesto (min) /tapaaminen]]*Table_1[[#This Row],[Tapaamis-kerrat /osallistuja]]))</f>
        <v>0</v>
      </c>
      <c r="T749" s="394" t="str">
        <f>IF(Table_1[[#This Row],[SISÄLLÖN NIMI]]="","",IF(Table_1[[#This Row],[Toteutuminen]]="Ei osallistujia",0,IF(Table_1[[#This Row],[Toteutuminen]]="Peruttu",0,1)))</f>
        <v/>
      </c>
      <c r="U749" s="395"/>
      <c r="V749" s="385"/>
      <c r="W749" s="413">
        <f>Table_1[[#This Row],[Kävijämäärä a) lapset]]+Table_1[[#This Row],[Kävijämäärä b) aikuiset]]</f>
        <v>0</v>
      </c>
      <c r="X749" s="413">
        <f>IF(Table_1[[#This Row],[Kokonaiskävijämäärä]]&lt;1,0,Table_1[[#This Row],[Kävijämäärä a) lapset]]*Table_1[[#This Row],[Tapaamis-kerrat /osallistuja]])</f>
        <v>0</v>
      </c>
      <c r="Y749" s="413">
        <f>IF(Table_1[[#This Row],[Kokonaiskävijämäärä]]&lt;1,0,Table_1[[#This Row],[Kävijämäärä b) aikuiset]]*Table_1[[#This Row],[Tapaamis-kerrat /osallistuja]])</f>
        <v>0</v>
      </c>
      <c r="Z749" s="413">
        <f>IF(Table_1[[#This Row],[Kokonaiskävijämäärä]]&lt;1,0,Table_1[[#This Row],[Kokonaiskävijämäärä]]*Table_1[[#This Row],[Tapaamis-kerrat /osallistuja]])</f>
        <v>0</v>
      </c>
      <c r="AA749" s="390" t="s">
        <v>54</v>
      </c>
      <c r="AB749" s="396"/>
      <c r="AC749" s="397"/>
      <c r="AD749" s="398" t="s">
        <v>54</v>
      </c>
      <c r="AE749" s="399" t="s">
        <v>54</v>
      </c>
      <c r="AF749" s="400" t="s">
        <v>54</v>
      </c>
      <c r="AG749" s="400" t="s">
        <v>54</v>
      </c>
      <c r="AH749" s="401" t="s">
        <v>53</v>
      </c>
      <c r="AI749" s="402" t="s">
        <v>54</v>
      </c>
      <c r="AJ749" s="402" t="s">
        <v>54</v>
      </c>
      <c r="AK749" s="402" t="s">
        <v>54</v>
      </c>
      <c r="AL749" s="403" t="s">
        <v>54</v>
      </c>
      <c r="AM749" s="404" t="s">
        <v>54</v>
      </c>
    </row>
    <row r="750" spans="1:39" ht="15.75" customHeight="1" x14ac:dyDescent="0.3">
      <c r="A750" s="382"/>
      <c r="B750" s="383"/>
      <c r="C750" s="384" t="s">
        <v>40</v>
      </c>
      <c r="D750" s="385" t="str">
        <f>IF(Table_1[[#This Row],[SISÄLLÖN NIMI]]="","",1)</f>
        <v/>
      </c>
      <c r="E750" s="386"/>
      <c r="F750" s="386"/>
      <c r="G750" s="384" t="s">
        <v>54</v>
      </c>
      <c r="H750" s="387" t="s">
        <v>54</v>
      </c>
      <c r="I750" s="388" t="s">
        <v>54</v>
      </c>
      <c r="J750" s="389" t="s">
        <v>44</v>
      </c>
      <c r="K750" s="387" t="s">
        <v>54</v>
      </c>
      <c r="L750" s="390" t="s">
        <v>54</v>
      </c>
      <c r="M750" s="383"/>
      <c r="N750" s="391" t="s">
        <v>54</v>
      </c>
      <c r="O750" s="392"/>
      <c r="P750" s="383"/>
      <c r="Q750" s="383"/>
      <c r="R750" s="393"/>
      <c r="S750" s="417">
        <f>IF(Table_1[[#This Row],[Kesto (min) /tapaaminen]]&lt;1,0,(Table_1[[#This Row],[Sisältöjen määrä 
]]*Table_1[[#This Row],[Kesto (min) /tapaaminen]]*Table_1[[#This Row],[Tapaamis-kerrat /osallistuja]]))</f>
        <v>0</v>
      </c>
      <c r="T750" s="394" t="str">
        <f>IF(Table_1[[#This Row],[SISÄLLÖN NIMI]]="","",IF(Table_1[[#This Row],[Toteutuminen]]="Ei osallistujia",0,IF(Table_1[[#This Row],[Toteutuminen]]="Peruttu",0,1)))</f>
        <v/>
      </c>
      <c r="U750" s="395"/>
      <c r="V750" s="385"/>
      <c r="W750" s="413">
        <f>Table_1[[#This Row],[Kävijämäärä a) lapset]]+Table_1[[#This Row],[Kävijämäärä b) aikuiset]]</f>
        <v>0</v>
      </c>
      <c r="X750" s="413">
        <f>IF(Table_1[[#This Row],[Kokonaiskävijämäärä]]&lt;1,0,Table_1[[#This Row],[Kävijämäärä a) lapset]]*Table_1[[#This Row],[Tapaamis-kerrat /osallistuja]])</f>
        <v>0</v>
      </c>
      <c r="Y750" s="413">
        <f>IF(Table_1[[#This Row],[Kokonaiskävijämäärä]]&lt;1,0,Table_1[[#This Row],[Kävijämäärä b) aikuiset]]*Table_1[[#This Row],[Tapaamis-kerrat /osallistuja]])</f>
        <v>0</v>
      </c>
      <c r="Z750" s="413">
        <f>IF(Table_1[[#This Row],[Kokonaiskävijämäärä]]&lt;1,0,Table_1[[#This Row],[Kokonaiskävijämäärä]]*Table_1[[#This Row],[Tapaamis-kerrat /osallistuja]])</f>
        <v>0</v>
      </c>
      <c r="AA750" s="390" t="s">
        <v>54</v>
      </c>
      <c r="AB750" s="396"/>
      <c r="AC750" s="397"/>
      <c r="AD750" s="398" t="s">
        <v>54</v>
      </c>
      <c r="AE750" s="399" t="s">
        <v>54</v>
      </c>
      <c r="AF750" s="400" t="s">
        <v>54</v>
      </c>
      <c r="AG750" s="400" t="s">
        <v>54</v>
      </c>
      <c r="AH750" s="401" t="s">
        <v>53</v>
      </c>
      <c r="AI750" s="402" t="s">
        <v>54</v>
      </c>
      <c r="AJ750" s="402" t="s">
        <v>54</v>
      </c>
      <c r="AK750" s="402" t="s">
        <v>54</v>
      </c>
      <c r="AL750" s="403" t="s">
        <v>54</v>
      </c>
      <c r="AM750" s="404" t="s">
        <v>54</v>
      </c>
    </row>
    <row r="751" spans="1:39" ht="15.75" customHeight="1" x14ac:dyDescent="0.3">
      <c r="A751" s="382"/>
      <c r="B751" s="383"/>
      <c r="C751" s="384" t="s">
        <v>40</v>
      </c>
      <c r="D751" s="385" t="str">
        <f>IF(Table_1[[#This Row],[SISÄLLÖN NIMI]]="","",1)</f>
        <v/>
      </c>
      <c r="E751" s="386"/>
      <c r="F751" s="386"/>
      <c r="G751" s="384" t="s">
        <v>54</v>
      </c>
      <c r="H751" s="387" t="s">
        <v>54</v>
      </c>
      <c r="I751" s="388" t="s">
        <v>54</v>
      </c>
      <c r="J751" s="389" t="s">
        <v>44</v>
      </c>
      <c r="K751" s="387" t="s">
        <v>54</v>
      </c>
      <c r="L751" s="390" t="s">
        <v>54</v>
      </c>
      <c r="M751" s="383"/>
      <c r="N751" s="391" t="s">
        <v>54</v>
      </c>
      <c r="O751" s="392"/>
      <c r="P751" s="383"/>
      <c r="Q751" s="383"/>
      <c r="R751" s="393"/>
      <c r="S751" s="417">
        <f>IF(Table_1[[#This Row],[Kesto (min) /tapaaminen]]&lt;1,0,(Table_1[[#This Row],[Sisältöjen määrä 
]]*Table_1[[#This Row],[Kesto (min) /tapaaminen]]*Table_1[[#This Row],[Tapaamis-kerrat /osallistuja]]))</f>
        <v>0</v>
      </c>
      <c r="T751" s="394" t="str">
        <f>IF(Table_1[[#This Row],[SISÄLLÖN NIMI]]="","",IF(Table_1[[#This Row],[Toteutuminen]]="Ei osallistujia",0,IF(Table_1[[#This Row],[Toteutuminen]]="Peruttu",0,1)))</f>
        <v/>
      </c>
      <c r="U751" s="395"/>
      <c r="V751" s="385"/>
      <c r="W751" s="413">
        <f>Table_1[[#This Row],[Kävijämäärä a) lapset]]+Table_1[[#This Row],[Kävijämäärä b) aikuiset]]</f>
        <v>0</v>
      </c>
      <c r="X751" s="413">
        <f>IF(Table_1[[#This Row],[Kokonaiskävijämäärä]]&lt;1,0,Table_1[[#This Row],[Kävijämäärä a) lapset]]*Table_1[[#This Row],[Tapaamis-kerrat /osallistuja]])</f>
        <v>0</v>
      </c>
      <c r="Y751" s="413">
        <f>IF(Table_1[[#This Row],[Kokonaiskävijämäärä]]&lt;1,0,Table_1[[#This Row],[Kävijämäärä b) aikuiset]]*Table_1[[#This Row],[Tapaamis-kerrat /osallistuja]])</f>
        <v>0</v>
      </c>
      <c r="Z751" s="413">
        <f>IF(Table_1[[#This Row],[Kokonaiskävijämäärä]]&lt;1,0,Table_1[[#This Row],[Kokonaiskävijämäärä]]*Table_1[[#This Row],[Tapaamis-kerrat /osallistuja]])</f>
        <v>0</v>
      </c>
      <c r="AA751" s="390" t="s">
        <v>54</v>
      </c>
      <c r="AB751" s="396"/>
      <c r="AC751" s="397"/>
      <c r="AD751" s="398" t="s">
        <v>54</v>
      </c>
      <c r="AE751" s="399" t="s">
        <v>54</v>
      </c>
      <c r="AF751" s="400" t="s">
        <v>54</v>
      </c>
      <c r="AG751" s="400" t="s">
        <v>54</v>
      </c>
      <c r="AH751" s="401" t="s">
        <v>53</v>
      </c>
      <c r="AI751" s="402" t="s">
        <v>54</v>
      </c>
      <c r="AJ751" s="402" t="s">
        <v>54</v>
      </c>
      <c r="AK751" s="402" t="s">
        <v>54</v>
      </c>
      <c r="AL751" s="403" t="s">
        <v>54</v>
      </c>
      <c r="AM751" s="404" t="s">
        <v>54</v>
      </c>
    </row>
    <row r="752" spans="1:39" ht="15.75" customHeight="1" x14ac:dyDescent="0.3">
      <c r="A752" s="382"/>
      <c r="B752" s="383"/>
      <c r="C752" s="384" t="s">
        <v>40</v>
      </c>
      <c r="D752" s="385" t="str">
        <f>IF(Table_1[[#This Row],[SISÄLLÖN NIMI]]="","",1)</f>
        <v/>
      </c>
      <c r="E752" s="386"/>
      <c r="F752" s="386"/>
      <c r="G752" s="384" t="s">
        <v>54</v>
      </c>
      <c r="H752" s="387" t="s">
        <v>54</v>
      </c>
      <c r="I752" s="388" t="s">
        <v>54</v>
      </c>
      <c r="J752" s="389" t="s">
        <v>44</v>
      </c>
      <c r="K752" s="387" t="s">
        <v>54</v>
      </c>
      <c r="L752" s="390" t="s">
        <v>54</v>
      </c>
      <c r="M752" s="383"/>
      <c r="N752" s="391" t="s">
        <v>54</v>
      </c>
      <c r="O752" s="392"/>
      <c r="P752" s="383"/>
      <c r="Q752" s="383"/>
      <c r="R752" s="393"/>
      <c r="S752" s="417">
        <f>IF(Table_1[[#This Row],[Kesto (min) /tapaaminen]]&lt;1,0,(Table_1[[#This Row],[Sisältöjen määrä 
]]*Table_1[[#This Row],[Kesto (min) /tapaaminen]]*Table_1[[#This Row],[Tapaamis-kerrat /osallistuja]]))</f>
        <v>0</v>
      </c>
      <c r="T752" s="394" t="str">
        <f>IF(Table_1[[#This Row],[SISÄLLÖN NIMI]]="","",IF(Table_1[[#This Row],[Toteutuminen]]="Ei osallistujia",0,IF(Table_1[[#This Row],[Toteutuminen]]="Peruttu",0,1)))</f>
        <v/>
      </c>
      <c r="U752" s="395"/>
      <c r="V752" s="385"/>
      <c r="W752" s="413">
        <f>Table_1[[#This Row],[Kävijämäärä a) lapset]]+Table_1[[#This Row],[Kävijämäärä b) aikuiset]]</f>
        <v>0</v>
      </c>
      <c r="X752" s="413">
        <f>IF(Table_1[[#This Row],[Kokonaiskävijämäärä]]&lt;1,0,Table_1[[#This Row],[Kävijämäärä a) lapset]]*Table_1[[#This Row],[Tapaamis-kerrat /osallistuja]])</f>
        <v>0</v>
      </c>
      <c r="Y752" s="413">
        <f>IF(Table_1[[#This Row],[Kokonaiskävijämäärä]]&lt;1,0,Table_1[[#This Row],[Kävijämäärä b) aikuiset]]*Table_1[[#This Row],[Tapaamis-kerrat /osallistuja]])</f>
        <v>0</v>
      </c>
      <c r="Z752" s="413">
        <f>IF(Table_1[[#This Row],[Kokonaiskävijämäärä]]&lt;1,0,Table_1[[#This Row],[Kokonaiskävijämäärä]]*Table_1[[#This Row],[Tapaamis-kerrat /osallistuja]])</f>
        <v>0</v>
      </c>
      <c r="AA752" s="390" t="s">
        <v>54</v>
      </c>
      <c r="AB752" s="396"/>
      <c r="AC752" s="397"/>
      <c r="AD752" s="398" t="s">
        <v>54</v>
      </c>
      <c r="AE752" s="399" t="s">
        <v>54</v>
      </c>
      <c r="AF752" s="400" t="s">
        <v>54</v>
      </c>
      <c r="AG752" s="400" t="s">
        <v>54</v>
      </c>
      <c r="AH752" s="401" t="s">
        <v>53</v>
      </c>
      <c r="AI752" s="402" t="s">
        <v>54</v>
      </c>
      <c r="AJ752" s="402" t="s">
        <v>54</v>
      </c>
      <c r="AK752" s="402" t="s">
        <v>54</v>
      </c>
      <c r="AL752" s="403" t="s">
        <v>54</v>
      </c>
      <c r="AM752" s="404" t="s">
        <v>54</v>
      </c>
    </row>
    <row r="753" spans="1:39" ht="15.75" customHeight="1" x14ac:dyDescent="0.3">
      <c r="A753" s="382"/>
      <c r="B753" s="383"/>
      <c r="C753" s="384" t="s">
        <v>40</v>
      </c>
      <c r="D753" s="385" t="str">
        <f>IF(Table_1[[#This Row],[SISÄLLÖN NIMI]]="","",1)</f>
        <v/>
      </c>
      <c r="E753" s="386"/>
      <c r="F753" s="386"/>
      <c r="G753" s="384" t="s">
        <v>54</v>
      </c>
      <c r="H753" s="387" t="s">
        <v>54</v>
      </c>
      <c r="I753" s="388" t="s">
        <v>54</v>
      </c>
      <c r="J753" s="389" t="s">
        <v>44</v>
      </c>
      <c r="K753" s="387" t="s">
        <v>54</v>
      </c>
      <c r="L753" s="390" t="s">
        <v>54</v>
      </c>
      <c r="M753" s="383"/>
      <c r="N753" s="391" t="s">
        <v>54</v>
      </c>
      <c r="O753" s="392"/>
      <c r="P753" s="383"/>
      <c r="Q753" s="383"/>
      <c r="R753" s="393"/>
      <c r="S753" s="417">
        <f>IF(Table_1[[#This Row],[Kesto (min) /tapaaminen]]&lt;1,0,(Table_1[[#This Row],[Sisältöjen määrä 
]]*Table_1[[#This Row],[Kesto (min) /tapaaminen]]*Table_1[[#This Row],[Tapaamis-kerrat /osallistuja]]))</f>
        <v>0</v>
      </c>
      <c r="T753" s="394" t="str">
        <f>IF(Table_1[[#This Row],[SISÄLLÖN NIMI]]="","",IF(Table_1[[#This Row],[Toteutuminen]]="Ei osallistujia",0,IF(Table_1[[#This Row],[Toteutuminen]]="Peruttu",0,1)))</f>
        <v/>
      </c>
      <c r="U753" s="395"/>
      <c r="V753" s="385"/>
      <c r="W753" s="413">
        <f>Table_1[[#This Row],[Kävijämäärä a) lapset]]+Table_1[[#This Row],[Kävijämäärä b) aikuiset]]</f>
        <v>0</v>
      </c>
      <c r="X753" s="413">
        <f>IF(Table_1[[#This Row],[Kokonaiskävijämäärä]]&lt;1,0,Table_1[[#This Row],[Kävijämäärä a) lapset]]*Table_1[[#This Row],[Tapaamis-kerrat /osallistuja]])</f>
        <v>0</v>
      </c>
      <c r="Y753" s="413">
        <f>IF(Table_1[[#This Row],[Kokonaiskävijämäärä]]&lt;1,0,Table_1[[#This Row],[Kävijämäärä b) aikuiset]]*Table_1[[#This Row],[Tapaamis-kerrat /osallistuja]])</f>
        <v>0</v>
      </c>
      <c r="Z753" s="413">
        <f>IF(Table_1[[#This Row],[Kokonaiskävijämäärä]]&lt;1,0,Table_1[[#This Row],[Kokonaiskävijämäärä]]*Table_1[[#This Row],[Tapaamis-kerrat /osallistuja]])</f>
        <v>0</v>
      </c>
      <c r="AA753" s="390" t="s">
        <v>54</v>
      </c>
      <c r="AB753" s="396"/>
      <c r="AC753" s="397"/>
      <c r="AD753" s="398" t="s">
        <v>54</v>
      </c>
      <c r="AE753" s="399" t="s">
        <v>54</v>
      </c>
      <c r="AF753" s="400" t="s">
        <v>54</v>
      </c>
      <c r="AG753" s="400" t="s">
        <v>54</v>
      </c>
      <c r="AH753" s="401" t="s">
        <v>53</v>
      </c>
      <c r="AI753" s="402" t="s">
        <v>54</v>
      </c>
      <c r="AJ753" s="402" t="s">
        <v>54</v>
      </c>
      <c r="AK753" s="402" t="s">
        <v>54</v>
      </c>
      <c r="AL753" s="403" t="s">
        <v>54</v>
      </c>
      <c r="AM753" s="404" t="s">
        <v>54</v>
      </c>
    </row>
    <row r="754" spans="1:39" ht="15.75" customHeight="1" x14ac:dyDescent="0.3">
      <c r="A754" s="382"/>
      <c r="B754" s="383"/>
      <c r="C754" s="384" t="s">
        <v>40</v>
      </c>
      <c r="D754" s="385" t="str">
        <f>IF(Table_1[[#This Row],[SISÄLLÖN NIMI]]="","",1)</f>
        <v/>
      </c>
      <c r="E754" s="386"/>
      <c r="F754" s="386"/>
      <c r="G754" s="384" t="s">
        <v>54</v>
      </c>
      <c r="H754" s="387" t="s">
        <v>54</v>
      </c>
      <c r="I754" s="388" t="s">
        <v>54</v>
      </c>
      <c r="J754" s="389" t="s">
        <v>44</v>
      </c>
      <c r="K754" s="387" t="s">
        <v>54</v>
      </c>
      <c r="L754" s="390" t="s">
        <v>54</v>
      </c>
      <c r="M754" s="383"/>
      <c r="N754" s="391" t="s">
        <v>54</v>
      </c>
      <c r="O754" s="392"/>
      <c r="P754" s="383"/>
      <c r="Q754" s="383"/>
      <c r="R754" s="393"/>
      <c r="S754" s="417">
        <f>IF(Table_1[[#This Row],[Kesto (min) /tapaaminen]]&lt;1,0,(Table_1[[#This Row],[Sisältöjen määrä 
]]*Table_1[[#This Row],[Kesto (min) /tapaaminen]]*Table_1[[#This Row],[Tapaamis-kerrat /osallistuja]]))</f>
        <v>0</v>
      </c>
      <c r="T754" s="394" t="str">
        <f>IF(Table_1[[#This Row],[SISÄLLÖN NIMI]]="","",IF(Table_1[[#This Row],[Toteutuminen]]="Ei osallistujia",0,IF(Table_1[[#This Row],[Toteutuminen]]="Peruttu",0,1)))</f>
        <v/>
      </c>
      <c r="U754" s="395"/>
      <c r="V754" s="385"/>
      <c r="W754" s="413">
        <f>Table_1[[#This Row],[Kävijämäärä a) lapset]]+Table_1[[#This Row],[Kävijämäärä b) aikuiset]]</f>
        <v>0</v>
      </c>
      <c r="X754" s="413">
        <f>IF(Table_1[[#This Row],[Kokonaiskävijämäärä]]&lt;1,0,Table_1[[#This Row],[Kävijämäärä a) lapset]]*Table_1[[#This Row],[Tapaamis-kerrat /osallistuja]])</f>
        <v>0</v>
      </c>
      <c r="Y754" s="413">
        <f>IF(Table_1[[#This Row],[Kokonaiskävijämäärä]]&lt;1,0,Table_1[[#This Row],[Kävijämäärä b) aikuiset]]*Table_1[[#This Row],[Tapaamis-kerrat /osallistuja]])</f>
        <v>0</v>
      </c>
      <c r="Z754" s="413">
        <f>IF(Table_1[[#This Row],[Kokonaiskävijämäärä]]&lt;1,0,Table_1[[#This Row],[Kokonaiskävijämäärä]]*Table_1[[#This Row],[Tapaamis-kerrat /osallistuja]])</f>
        <v>0</v>
      </c>
      <c r="AA754" s="390" t="s">
        <v>54</v>
      </c>
      <c r="AB754" s="396"/>
      <c r="AC754" s="397"/>
      <c r="AD754" s="398" t="s">
        <v>54</v>
      </c>
      <c r="AE754" s="399" t="s">
        <v>54</v>
      </c>
      <c r="AF754" s="400" t="s">
        <v>54</v>
      </c>
      <c r="AG754" s="400" t="s">
        <v>54</v>
      </c>
      <c r="AH754" s="401" t="s">
        <v>53</v>
      </c>
      <c r="AI754" s="402" t="s">
        <v>54</v>
      </c>
      <c r="AJ754" s="402" t="s">
        <v>54</v>
      </c>
      <c r="AK754" s="402" t="s">
        <v>54</v>
      </c>
      <c r="AL754" s="403" t="s">
        <v>54</v>
      </c>
      <c r="AM754" s="404" t="s">
        <v>54</v>
      </c>
    </row>
    <row r="755" spans="1:39" ht="15.75" customHeight="1" x14ac:dyDescent="0.3">
      <c r="A755" s="382"/>
      <c r="B755" s="383"/>
      <c r="C755" s="384" t="s">
        <v>40</v>
      </c>
      <c r="D755" s="385" t="str">
        <f>IF(Table_1[[#This Row],[SISÄLLÖN NIMI]]="","",1)</f>
        <v/>
      </c>
      <c r="E755" s="386"/>
      <c r="F755" s="386"/>
      <c r="G755" s="384" t="s">
        <v>54</v>
      </c>
      <c r="H755" s="387" t="s">
        <v>54</v>
      </c>
      <c r="I755" s="388" t="s">
        <v>54</v>
      </c>
      <c r="J755" s="389" t="s">
        <v>44</v>
      </c>
      <c r="K755" s="387" t="s">
        <v>54</v>
      </c>
      <c r="L755" s="390" t="s">
        <v>54</v>
      </c>
      <c r="M755" s="383"/>
      <c r="N755" s="391" t="s">
        <v>54</v>
      </c>
      <c r="O755" s="392"/>
      <c r="P755" s="383"/>
      <c r="Q755" s="383"/>
      <c r="R755" s="393"/>
      <c r="S755" s="417">
        <f>IF(Table_1[[#This Row],[Kesto (min) /tapaaminen]]&lt;1,0,(Table_1[[#This Row],[Sisältöjen määrä 
]]*Table_1[[#This Row],[Kesto (min) /tapaaminen]]*Table_1[[#This Row],[Tapaamis-kerrat /osallistuja]]))</f>
        <v>0</v>
      </c>
      <c r="T755" s="394" t="str">
        <f>IF(Table_1[[#This Row],[SISÄLLÖN NIMI]]="","",IF(Table_1[[#This Row],[Toteutuminen]]="Ei osallistujia",0,IF(Table_1[[#This Row],[Toteutuminen]]="Peruttu",0,1)))</f>
        <v/>
      </c>
      <c r="U755" s="395"/>
      <c r="V755" s="385"/>
      <c r="W755" s="413">
        <f>Table_1[[#This Row],[Kävijämäärä a) lapset]]+Table_1[[#This Row],[Kävijämäärä b) aikuiset]]</f>
        <v>0</v>
      </c>
      <c r="X755" s="413">
        <f>IF(Table_1[[#This Row],[Kokonaiskävijämäärä]]&lt;1,0,Table_1[[#This Row],[Kävijämäärä a) lapset]]*Table_1[[#This Row],[Tapaamis-kerrat /osallistuja]])</f>
        <v>0</v>
      </c>
      <c r="Y755" s="413">
        <f>IF(Table_1[[#This Row],[Kokonaiskävijämäärä]]&lt;1,0,Table_1[[#This Row],[Kävijämäärä b) aikuiset]]*Table_1[[#This Row],[Tapaamis-kerrat /osallistuja]])</f>
        <v>0</v>
      </c>
      <c r="Z755" s="413">
        <f>IF(Table_1[[#This Row],[Kokonaiskävijämäärä]]&lt;1,0,Table_1[[#This Row],[Kokonaiskävijämäärä]]*Table_1[[#This Row],[Tapaamis-kerrat /osallistuja]])</f>
        <v>0</v>
      </c>
      <c r="AA755" s="390" t="s">
        <v>54</v>
      </c>
      <c r="AB755" s="396"/>
      <c r="AC755" s="397"/>
      <c r="AD755" s="398" t="s">
        <v>54</v>
      </c>
      <c r="AE755" s="399" t="s">
        <v>54</v>
      </c>
      <c r="AF755" s="400" t="s">
        <v>54</v>
      </c>
      <c r="AG755" s="400" t="s">
        <v>54</v>
      </c>
      <c r="AH755" s="401" t="s">
        <v>53</v>
      </c>
      <c r="AI755" s="402" t="s">
        <v>54</v>
      </c>
      <c r="AJ755" s="402" t="s">
        <v>54</v>
      </c>
      <c r="AK755" s="402" t="s">
        <v>54</v>
      </c>
      <c r="AL755" s="403" t="s">
        <v>54</v>
      </c>
      <c r="AM755" s="404" t="s">
        <v>54</v>
      </c>
    </row>
    <row r="756" spans="1:39" ht="15.75" customHeight="1" x14ac:dyDescent="0.3">
      <c r="A756" s="382"/>
      <c r="B756" s="383"/>
      <c r="C756" s="384" t="s">
        <v>40</v>
      </c>
      <c r="D756" s="385" t="str">
        <f>IF(Table_1[[#This Row],[SISÄLLÖN NIMI]]="","",1)</f>
        <v/>
      </c>
      <c r="E756" s="386"/>
      <c r="F756" s="386"/>
      <c r="G756" s="384" t="s">
        <v>54</v>
      </c>
      <c r="H756" s="387" t="s">
        <v>54</v>
      </c>
      <c r="I756" s="388" t="s">
        <v>54</v>
      </c>
      <c r="J756" s="389" t="s">
        <v>44</v>
      </c>
      <c r="K756" s="387" t="s">
        <v>54</v>
      </c>
      <c r="L756" s="390" t="s">
        <v>54</v>
      </c>
      <c r="M756" s="383"/>
      <c r="N756" s="391" t="s">
        <v>54</v>
      </c>
      <c r="O756" s="392"/>
      <c r="P756" s="383"/>
      <c r="Q756" s="383"/>
      <c r="R756" s="393"/>
      <c r="S756" s="417">
        <f>IF(Table_1[[#This Row],[Kesto (min) /tapaaminen]]&lt;1,0,(Table_1[[#This Row],[Sisältöjen määrä 
]]*Table_1[[#This Row],[Kesto (min) /tapaaminen]]*Table_1[[#This Row],[Tapaamis-kerrat /osallistuja]]))</f>
        <v>0</v>
      </c>
      <c r="T756" s="394" t="str">
        <f>IF(Table_1[[#This Row],[SISÄLLÖN NIMI]]="","",IF(Table_1[[#This Row],[Toteutuminen]]="Ei osallistujia",0,IF(Table_1[[#This Row],[Toteutuminen]]="Peruttu",0,1)))</f>
        <v/>
      </c>
      <c r="U756" s="395"/>
      <c r="V756" s="385"/>
      <c r="W756" s="413">
        <f>Table_1[[#This Row],[Kävijämäärä a) lapset]]+Table_1[[#This Row],[Kävijämäärä b) aikuiset]]</f>
        <v>0</v>
      </c>
      <c r="X756" s="413">
        <f>IF(Table_1[[#This Row],[Kokonaiskävijämäärä]]&lt;1,0,Table_1[[#This Row],[Kävijämäärä a) lapset]]*Table_1[[#This Row],[Tapaamis-kerrat /osallistuja]])</f>
        <v>0</v>
      </c>
      <c r="Y756" s="413">
        <f>IF(Table_1[[#This Row],[Kokonaiskävijämäärä]]&lt;1,0,Table_1[[#This Row],[Kävijämäärä b) aikuiset]]*Table_1[[#This Row],[Tapaamis-kerrat /osallistuja]])</f>
        <v>0</v>
      </c>
      <c r="Z756" s="413">
        <f>IF(Table_1[[#This Row],[Kokonaiskävijämäärä]]&lt;1,0,Table_1[[#This Row],[Kokonaiskävijämäärä]]*Table_1[[#This Row],[Tapaamis-kerrat /osallistuja]])</f>
        <v>0</v>
      </c>
      <c r="AA756" s="390" t="s">
        <v>54</v>
      </c>
      <c r="AB756" s="396"/>
      <c r="AC756" s="397"/>
      <c r="AD756" s="398" t="s">
        <v>54</v>
      </c>
      <c r="AE756" s="399" t="s">
        <v>54</v>
      </c>
      <c r="AF756" s="400" t="s">
        <v>54</v>
      </c>
      <c r="AG756" s="400" t="s">
        <v>54</v>
      </c>
      <c r="AH756" s="401" t="s">
        <v>53</v>
      </c>
      <c r="AI756" s="402" t="s">
        <v>54</v>
      </c>
      <c r="AJ756" s="402" t="s">
        <v>54</v>
      </c>
      <c r="AK756" s="402" t="s">
        <v>54</v>
      </c>
      <c r="AL756" s="403" t="s">
        <v>54</v>
      </c>
      <c r="AM756" s="404" t="s">
        <v>54</v>
      </c>
    </row>
    <row r="757" spans="1:39" ht="15.75" customHeight="1" x14ac:dyDescent="0.3">
      <c r="A757" s="382"/>
      <c r="B757" s="383"/>
      <c r="C757" s="384" t="s">
        <v>40</v>
      </c>
      <c r="D757" s="385" t="str">
        <f>IF(Table_1[[#This Row],[SISÄLLÖN NIMI]]="","",1)</f>
        <v/>
      </c>
      <c r="E757" s="386"/>
      <c r="F757" s="386"/>
      <c r="G757" s="384" t="s">
        <v>54</v>
      </c>
      <c r="H757" s="387" t="s">
        <v>54</v>
      </c>
      <c r="I757" s="388" t="s">
        <v>54</v>
      </c>
      <c r="J757" s="389" t="s">
        <v>44</v>
      </c>
      <c r="K757" s="387" t="s">
        <v>54</v>
      </c>
      <c r="L757" s="390" t="s">
        <v>54</v>
      </c>
      <c r="M757" s="383"/>
      <c r="N757" s="391" t="s">
        <v>54</v>
      </c>
      <c r="O757" s="392"/>
      <c r="P757" s="383"/>
      <c r="Q757" s="383"/>
      <c r="R757" s="393"/>
      <c r="S757" s="417">
        <f>IF(Table_1[[#This Row],[Kesto (min) /tapaaminen]]&lt;1,0,(Table_1[[#This Row],[Sisältöjen määrä 
]]*Table_1[[#This Row],[Kesto (min) /tapaaminen]]*Table_1[[#This Row],[Tapaamis-kerrat /osallistuja]]))</f>
        <v>0</v>
      </c>
      <c r="T757" s="394" t="str">
        <f>IF(Table_1[[#This Row],[SISÄLLÖN NIMI]]="","",IF(Table_1[[#This Row],[Toteutuminen]]="Ei osallistujia",0,IF(Table_1[[#This Row],[Toteutuminen]]="Peruttu",0,1)))</f>
        <v/>
      </c>
      <c r="U757" s="395"/>
      <c r="V757" s="385"/>
      <c r="W757" s="413">
        <f>Table_1[[#This Row],[Kävijämäärä a) lapset]]+Table_1[[#This Row],[Kävijämäärä b) aikuiset]]</f>
        <v>0</v>
      </c>
      <c r="X757" s="413">
        <f>IF(Table_1[[#This Row],[Kokonaiskävijämäärä]]&lt;1,0,Table_1[[#This Row],[Kävijämäärä a) lapset]]*Table_1[[#This Row],[Tapaamis-kerrat /osallistuja]])</f>
        <v>0</v>
      </c>
      <c r="Y757" s="413">
        <f>IF(Table_1[[#This Row],[Kokonaiskävijämäärä]]&lt;1,0,Table_1[[#This Row],[Kävijämäärä b) aikuiset]]*Table_1[[#This Row],[Tapaamis-kerrat /osallistuja]])</f>
        <v>0</v>
      </c>
      <c r="Z757" s="413">
        <f>IF(Table_1[[#This Row],[Kokonaiskävijämäärä]]&lt;1,0,Table_1[[#This Row],[Kokonaiskävijämäärä]]*Table_1[[#This Row],[Tapaamis-kerrat /osallistuja]])</f>
        <v>0</v>
      </c>
      <c r="AA757" s="390" t="s">
        <v>54</v>
      </c>
      <c r="AB757" s="396"/>
      <c r="AC757" s="397"/>
      <c r="AD757" s="398" t="s">
        <v>54</v>
      </c>
      <c r="AE757" s="399" t="s">
        <v>54</v>
      </c>
      <c r="AF757" s="400" t="s">
        <v>54</v>
      </c>
      <c r="AG757" s="400" t="s">
        <v>54</v>
      </c>
      <c r="AH757" s="401" t="s">
        <v>53</v>
      </c>
      <c r="AI757" s="402" t="s">
        <v>54</v>
      </c>
      <c r="AJ757" s="402" t="s">
        <v>54</v>
      </c>
      <c r="AK757" s="402" t="s">
        <v>54</v>
      </c>
      <c r="AL757" s="403" t="s">
        <v>54</v>
      </c>
      <c r="AM757" s="404" t="s">
        <v>54</v>
      </c>
    </row>
    <row r="758" spans="1:39" ht="15.75" customHeight="1" x14ac:dyDescent="0.3">
      <c r="A758" s="382"/>
      <c r="B758" s="383"/>
      <c r="C758" s="384" t="s">
        <v>40</v>
      </c>
      <c r="D758" s="385" t="str">
        <f>IF(Table_1[[#This Row],[SISÄLLÖN NIMI]]="","",1)</f>
        <v/>
      </c>
      <c r="E758" s="386"/>
      <c r="F758" s="386"/>
      <c r="G758" s="384" t="s">
        <v>54</v>
      </c>
      <c r="H758" s="387" t="s">
        <v>54</v>
      </c>
      <c r="I758" s="388" t="s">
        <v>54</v>
      </c>
      <c r="J758" s="389" t="s">
        <v>44</v>
      </c>
      <c r="K758" s="387" t="s">
        <v>54</v>
      </c>
      <c r="L758" s="390" t="s">
        <v>54</v>
      </c>
      <c r="M758" s="383"/>
      <c r="N758" s="391" t="s">
        <v>54</v>
      </c>
      <c r="O758" s="392"/>
      <c r="P758" s="383"/>
      <c r="Q758" s="383"/>
      <c r="R758" s="393"/>
      <c r="S758" s="417">
        <f>IF(Table_1[[#This Row],[Kesto (min) /tapaaminen]]&lt;1,0,(Table_1[[#This Row],[Sisältöjen määrä 
]]*Table_1[[#This Row],[Kesto (min) /tapaaminen]]*Table_1[[#This Row],[Tapaamis-kerrat /osallistuja]]))</f>
        <v>0</v>
      </c>
      <c r="T758" s="394" t="str">
        <f>IF(Table_1[[#This Row],[SISÄLLÖN NIMI]]="","",IF(Table_1[[#This Row],[Toteutuminen]]="Ei osallistujia",0,IF(Table_1[[#This Row],[Toteutuminen]]="Peruttu",0,1)))</f>
        <v/>
      </c>
      <c r="U758" s="395"/>
      <c r="V758" s="385"/>
      <c r="W758" s="413">
        <f>Table_1[[#This Row],[Kävijämäärä a) lapset]]+Table_1[[#This Row],[Kävijämäärä b) aikuiset]]</f>
        <v>0</v>
      </c>
      <c r="X758" s="413">
        <f>IF(Table_1[[#This Row],[Kokonaiskävijämäärä]]&lt;1,0,Table_1[[#This Row],[Kävijämäärä a) lapset]]*Table_1[[#This Row],[Tapaamis-kerrat /osallistuja]])</f>
        <v>0</v>
      </c>
      <c r="Y758" s="413">
        <f>IF(Table_1[[#This Row],[Kokonaiskävijämäärä]]&lt;1,0,Table_1[[#This Row],[Kävijämäärä b) aikuiset]]*Table_1[[#This Row],[Tapaamis-kerrat /osallistuja]])</f>
        <v>0</v>
      </c>
      <c r="Z758" s="413">
        <f>IF(Table_1[[#This Row],[Kokonaiskävijämäärä]]&lt;1,0,Table_1[[#This Row],[Kokonaiskävijämäärä]]*Table_1[[#This Row],[Tapaamis-kerrat /osallistuja]])</f>
        <v>0</v>
      </c>
      <c r="AA758" s="390" t="s">
        <v>54</v>
      </c>
      <c r="AB758" s="396"/>
      <c r="AC758" s="397"/>
      <c r="AD758" s="398" t="s">
        <v>54</v>
      </c>
      <c r="AE758" s="399" t="s">
        <v>54</v>
      </c>
      <c r="AF758" s="400" t="s">
        <v>54</v>
      </c>
      <c r="AG758" s="400" t="s">
        <v>54</v>
      </c>
      <c r="AH758" s="401" t="s">
        <v>53</v>
      </c>
      <c r="AI758" s="402" t="s">
        <v>54</v>
      </c>
      <c r="AJ758" s="402" t="s">
        <v>54</v>
      </c>
      <c r="AK758" s="402" t="s">
        <v>54</v>
      </c>
      <c r="AL758" s="403" t="s">
        <v>54</v>
      </c>
      <c r="AM758" s="404" t="s">
        <v>54</v>
      </c>
    </row>
    <row r="759" spans="1:39" ht="15.75" customHeight="1" x14ac:dyDescent="0.3">
      <c r="A759" s="382"/>
      <c r="B759" s="383"/>
      <c r="C759" s="384" t="s">
        <v>40</v>
      </c>
      <c r="D759" s="385" t="str">
        <f>IF(Table_1[[#This Row],[SISÄLLÖN NIMI]]="","",1)</f>
        <v/>
      </c>
      <c r="E759" s="386"/>
      <c r="F759" s="386"/>
      <c r="G759" s="384" t="s">
        <v>54</v>
      </c>
      <c r="H759" s="387" t="s">
        <v>54</v>
      </c>
      <c r="I759" s="388" t="s">
        <v>54</v>
      </c>
      <c r="J759" s="389" t="s">
        <v>44</v>
      </c>
      <c r="K759" s="387" t="s">
        <v>54</v>
      </c>
      <c r="L759" s="390" t="s">
        <v>54</v>
      </c>
      <c r="M759" s="383"/>
      <c r="N759" s="391" t="s">
        <v>54</v>
      </c>
      <c r="O759" s="392"/>
      <c r="P759" s="383"/>
      <c r="Q759" s="383"/>
      <c r="R759" s="393"/>
      <c r="S759" s="417">
        <f>IF(Table_1[[#This Row],[Kesto (min) /tapaaminen]]&lt;1,0,(Table_1[[#This Row],[Sisältöjen määrä 
]]*Table_1[[#This Row],[Kesto (min) /tapaaminen]]*Table_1[[#This Row],[Tapaamis-kerrat /osallistuja]]))</f>
        <v>0</v>
      </c>
      <c r="T759" s="394" t="str">
        <f>IF(Table_1[[#This Row],[SISÄLLÖN NIMI]]="","",IF(Table_1[[#This Row],[Toteutuminen]]="Ei osallistujia",0,IF(Table_1[[#This Row],[Toteutuminen]]="Peruttu",0,1)))</f>
        <v/>
      </c>
      <c r="U759" s="395"/>
      <c r="V759" s="385"/>
      <c r="W759" s="413">
        <f>Table_1[[#This Row],[Kävijämäärä a) lapset]]+Table_1[[#This Row],[Kävijämäärä b) aikuiset]]</f>
        <v>0</v>
      </c>
      <c r="X759" s="413">
        <f>IF(Table_1[[#This Row],[Kokonaiskävijämäärä]]&lt;1,0,Table_1[[#This Row],[Kävijämäärä a) lapset]]*Table_1[[#This Row],[Tapaamis-kerrat /osallistuja]])</f>
        <v>0</v>
      </c>
      <c r="Y759" s="413">
        <f>IF(Table_1[[#This Row],[Kokonaiskävijämäärä]]&lt;1,0,Table_1[[#This Row],[Kävijämäärä b) aikuiset]]*Table_1[[#This Row],[Tapaamis-kerrat /osallistuja]])</f>
        <v>0</v>
      </c>
      <c r="Z759" s="413">
        <f>IF(Table_1[[#This Row],[Kokonaiskävijämäärä]]&lt;1,0,Table_1[[#This Row],[Kokonaiskävijämäärä]]*Table_1[[#This Row],[Tapaamis-kerrat /osallistuja]])</f>
        <v>0</v>
      </c>
      <c r="AA759" s="390" t="s">
        <v>54</v>
      </c>
      <c r="AB759" s="396"/>
      <c r="AC759" s="397"/>
      <c r="AD759" s="398" t="s">
        <v>54</v>
      </c>
      <c r="AE759" s="399" t="s">
        <v>54</v>
      </c>
      <c r="AF759" s="400" t="s">
        <v>54</v>
      </c>
      <c r="AG759" s="400" t="s">
        <v>54</v>
      </c>
      <c r="AH759" s="401" t="s">
        <v>53</v>
      </c>
      <c r="AI759" s="402" t="s">
        <v>54</v>
      </c>
      <c r="AJ759" s="402" t="s">
        <v>54</v>
      </c>
      <c r="AK759" s="402" t="s">
        <v>54</v>
      </c>
      <c r="AL759" s="403" t="s">
        <v>54</v>
      </c>
      <c r="AM759" s="404" t="s">
        <v>54</v>
      </c>
    </row>
    <row r="760" spans="1:39" ht="15.75" customHeight="1" x14ac:dyDescent="0.3">
      <c r="A760" s="382"/>
      <c r="B760" s="383"/>
      <c r="C760" s="384" t="s">
        <v>40</v>
      </c>
      <c r="D760" s="385" t="str">
        <f>IF(Table_1[[#This Row],[SISÄLLÖN NIMI]]="","",1)</f>
        <v/>
      </c>
      <c r="E760" s="386"/>
      <c r="F760" s="386"/>
      <c r="G760" s="384" t="s">
        <v>54</v>
      </c>
      <c r="H760" s="387" t="s">
        <v>54</v>
      </c>
      <c r="I760" s="388" t="s">
        <v>54</v>
      </c>
      <c r="J760" s="389" t="s">
        <v>44</v>
      </c>
      <c r="K760" s="387" t="s">
        <v>54</v>
      </c>
      <c r="L760" s="390" t="s">
        <v>54</v>
      </c>
      <c r="M760" s="383"/>
      <c r="N760" s="391" t="s">
        <v>54</v>
      </c>
      <c r="O760" s="392"/>
      <c r="P760" s="383"/>
      <c r="Q760" s="383"/>
      <c r="R760" s="393"/>
      <c r="S760" s="417">
        <f>IF(Table_1[[#This Row],[Kesto (min) /tapaaminen]]&lt;1,0,(Table_1[[#This Row],[Sisältöjen määrä 
]]*Table_1[[#This Row],[Kesto (min) /tapaaminen]]*Table_1[[#This Row],[Tapaamis-kerrat /osallistuja]]))</f>
        <v>0</v>
      </c>
      <c r="T760" s="394" t="str">
        <f>IF(Table_1[[#This Row],[SISÄLLÖN NIMI]]="","",IF(Table_1[[#This Row],[Toteutuminen]]="Ei osallistujia",0,IF(Table_1[[#This Row],[Toteutuminen]]="Peruttu",0,1)))</f>
        <v/>
      </c>
      <c r="U760" s="395"/>
      <c r="V760" s="385"/>
      <c r="W760" s="413">
        <f>Table_1[[#This Row],[Kävijämäärä a) lapset]]+Table_1[[#This Row],[Kävijämäärä b) aikuiset]]</f>
        <v>0</v>
      </c>
      <c r="X760" s="413">
        <f>IF(Table_1[[#This Row],[Kokonaiskävijämäärä]]&lt;1,0,Table_1[[#This Row],[Kävijämäärä a) lapset]]*Table_1[[#This Row],[Tapaamis-kerrat /osallistuja]])</f>
        <v>0</v>
      </c>
      <c r="Y760" s="413">
        <f>IF(Table_1[[#This Row],[Kokonaiskävijämäärä]]&lt;1,0,Table_1[[#This Row],[Kävijämäärä b) aikuiset]]*Table_1[[#This Row],[Tapaamis-kerrat /osallistuja]])</f>
        <v>0</v>
      </c>
      <c r="Z760" s="413">
        <f>IF(Table_1[[#This Row],[Kokonaiskävijämäärä]]&lt;1,0,Table_1[[#This Row],[Kokonaiskävijämäärä]]*Table_1[[#This Row],[Tapaamis-kerrat /osallistuja]])</f>
        <v>0</v>
      </c>
      <c r="AA760" s="390" t="s">
        <v>54</v>
      </c>
      <c r="AB760" s="396"/>
      <c r="AC760" s="397"/>
      <c r="AD760" s="398" t="s">
        <v>54</v>
      </c>
      <c r="AE760" s="399" t="s">
        <v>54</v>
      </c>
      <c r="AF760" s="400" t="s">
        <v>54</v>
      </c>
      <c r="AG760" s="400" t="s">
        <v>54</v>
      </c>
      <c r="AH760" s="401" t="s">
        <v>53</v>
      </c>
      <c r="AI760" s="402" t="s">
        <v>54</v>
      </c>
      <c r="AJ760" s="402" t="s">
        <v>54</v>
      </c>
      <c r="AK760" s="402" t="s">
        <v>54</v>
      </c>
      <c r="AL760" s="403" t="s">
        <v>54</v>
      </c>
      <c r="AM760" s="404" t="s">
        <v>54</v>
      </c>
    </row>
    <row r="761" spans="1:39" ht="15.75" customHeight="1" x14ac:dyDescent="0.3">
      <c r="A761" s="382"/>
      <c r="B761" s="383"/>
      <c r="C761" s="384" t="s">
        <v>40</v>
      </c>
      <c r="D761" s="385" t="str">
        <f>IF(Table_1[[#This Row],[SISÄLLÖN NIMI]]="","",1)</f>
        <v/>
      </c>
      <c r="E761" s="386"/>
      <c r="F761" s="386"/>
      <c r="G761" s="384" t="s">
        <v>54</v>
      </c>
      <c r="H761" s="387" t="s">
        <v>54</v>
      </c>
      <c r="I761" s="388" t="s">
        <v>54</v>
      </c>
      <c r="J761" s="389" t="s">
        <v>44</v>
      </c>
      <c r="K761" s="387" t="s">
        <v>54</v>
      </c>
      <c r="L761" s="390" t="s">
        <v>54</v>
      </c>
      <c r="M761" s="383"/>
      <c r="N761" s="391" t="s">
        <v>54</v>
      </c>
      <c r="O761" s="392"/>
      <c r="P761" s="383"/>
      <c r="Q761" s="383"/>
      <c r="R761" s="393"/>
      <c r="S761" s="417">
        <f>IF(Table_1[[#This Row],[Kesto (min) /tapaaminen]]&lt;1,0,(Table_1[[#This Row],[Sisältöjen määrä 
]]*Table_1[[#This Row],[Kesto (min) /tapaaminen]]*Table_1[[#This Row],[Tapaamis-kerrat /osallistuja]]))</f>
        <v>0</v>
      </c>
      <c r="T761" s="394" t="str">
        <f>IF(Table_1[[#This Row],[SISÄLLÖN NIMI]]="","",IF(Table_1[[#This Row],[Toteutuminen]]="Ei osallistujia",0,IF(Table_1[[#This Row],[Toteutuminen]]="Peruttu",0,1)))</f>
        <v/>
      </c>
      <c r="U761" s="395"/>
      <c r="V761" s="385"/>
      <c r="W761" s="413">
        <f>Table_1[[#This Row],[Kävijämäärä a) lapset]]+Table_1[[#This Row],[Kävijämäärä b) aikuiset]]</f>
        <v>0</v>
      </c>
      <c r="X761" s="413">
        <f>IF(Table_1[[#This Row],[Kokonaiskävijämäärä]]&lt;1,0,Table_1[[#This Row],[Kävijämäärä a) lapset]]*Table_1[[#This Row],[Tapaamis-kerrat /osallistuja]])</f>
        <v>0</v>
      </c>
      <c r="Y761" s="413">
        <f>IF(Table_1[[#This Row],[Kokonaiskävijämäärä]]&lt;1,0,Table_1[[#This Row],[Kävijämäärä b) aikuiset]]*Table_1[[#This Row],[Tapaamis-kerrat /osallistuja]])</f>
        <v>0</v>
      </c>
      <c r="Z761" s="413">
        <f>IF(Table_1[[#This Row],[Kokonaiskävijämäärä]]&lt;1,0,Table_1[[#This Row],[Kokonaiskävijämäärä]]*Table_1[[#This Row],[Tapaamis-kerrat /osallistuja]])</f>
        <v>0</v>
      </c>
      <c r="AA761" s="390" t="s">
        <v>54</v>
      </c>
      <c r="AB761" s="396"/>
      <c r="AC761" s="397"/>
      <c r="AD761" s="398" t="s">
        <v>54</v>
      </c>
      <c r="AE761" s="399" t="s">
        <v>54</v>
      </c>
      <c r="AF761" s="400" t="s">
        <v>54</v>
      </c>
      <c r="AG761" s="400" t="s">
        <v>54</v>
      </c>
      <c r="AH761" s="401" t="s">
        <v>53</v>
      </c>
      <c r="AI761" s="402" t="s">
        <v>54</v>
      </c>
      <c r="AJ761" s="402" t="s">
        <v>54</v>
      </c>
      <c r="AK761" s="402" t="s">
        <v>54</v>
      </c>
      <c r="AL761" s="403" t="s">
        <v>54</v>
      </c>
      <c r="AM761" s="404" t="s">
        <v>54</v>
      </c>
    </row>
    <row r="762" spans="1:39" ht="15.75" customHeight="1" x14ac:dyDescent="0.3">
      <c r="A762" s="382"/>
      <c r="B762" s="383"/>
      <c r="C762" s="384" t="s">
        <v>40</v>
      </c>
      <c r="D762" s="385" t="str">
        <f>IF(Table_1[[#This Row],[SISÄLLÖN NIMI]]="","",1)</f>
        <v/>
      </c>
      <c r="E762" s="386"/>
      <c r="F762" s="386"/>
      <c r="G762" s="384" t="s">
        <v>54</v>
      </c>
      <c r="H762" s="387" t="s">
        <v>54</v>
      </c>
      <c r="I762" s="388" t="s">
        <v>54</v>
      </c>
      <c r="J762" s="389" t="s">
        <v>44</v>
      </c>
      <c r="K762" s="387" t="s">
        <v>54</v>
      </c>
      <c r="L762" s="390" t="s">
        <v>54</v>
      </c>
      <c r="M762" s="383"/>
      <c r="N762" s="391" t="s">
        <v>54</v>
      </c>
      <c r="O762" s="392"/>
      <c r="P762" s="383"/>
      <c r="Q762" s="383"/>
      <c r="R762" s="393"/>
      <c r="S762" s="417">
        <f>IF(Table_1[[#This Row],[Kesto (min) /tapaaminen]]&lt;1,0,(Table_1[[#This Row],[Sisältöjen määrä 
]]*Table_1[[#This Row],[Kesto (min) /tapaaminen]]*Table_1[[#This Row],[Tapaamis-kerrat /osallistuja]]))</f>
        <v>0</v>
      </c>
      <c r="T762" s="394" t="str">
        <f>IF(Table_1[[#This Row],[SISÄLLÖN NIMI]]="","",IF(Table_1[[#This Row],[Toteutuminen]]="Ei osallistujia",0,IF(Table_1[[#This Row],[Toteutuminen]]="Peruttu",0,1)))</f>
        <v/>
      </c>
      <c r="U762" s="395"/>
      <c r="V762" s="385"/>
      <c r="W762" s="413">
        <f>Table_1[[#This Row],[Kävijämäärä a) lapset]]+Table_1[[#This Row],[Kävijämäärä b) aikuiset]]</f>
        <v>0</v>
      </c>
      <c r="X762" s="413">
        <f>IF(Table_1[[#This Row],[Kokonaiskävijämäärä]]&lt;1,0,Table_1[[#This Row],[Kävijämäärä a) lapset]]*Table_1[[#This Row],[Tapaamis-kerrat /osallistuja]])</f>
        <v>0</v>
      </c>
      <c r="Y762" s="413">
        <f>IF(Table_1[[#This Row],[Kokonaiskävijämäärä]]&lt;1,0,Table_1[[#This Row],[Kävijämäärä b) aikuiset]]*Table_1[[#This Row],[Tapaamis-kerrat /osallistuja]])</f>
        <v>0</v>
      </c>
      <c r="Z762" s="413">
        <f>IF(Table_1[[#This Row],[Kokonaiskävijämäärä]]&lt;1,0,Table_1[[#This Row],[Kokonaiskävijämäärä]]*Table_1[[#This Row],[Tapaamis-kerrat /osallistuja]])</f>
        <v>0</v>
      </c>
      <c r="AA762" s="390" t="s">
        <v>54</v>
      </c>
      <c r="AB762" s="396"/>
      <c r="AC762" s="397"/>
      <c r="AD762" s="398" t="s">
        <v>54</v>
      </c>
      <c r="AE762" s="399" t="s">
        <v>54</v>
      </c>
      <c r="AF762" s="400" t="s">
        <v>54</v>
      </c>
      <c r="AG762" s="400" t="s">
        <v>54</v>
      </c>
      <c r="AH762" s="401" t="s">
        <v>53</v>
      </c>
      <c r="AI762" s="402" t="s">
        <v>54</v>
      </c>
      <c r="AJ762" s="402" t="s">
        <v>54</v>
      </c>
      <c r="AK762" s="402" t="s">
        <v>54</v>
      </c>
      <c r="AL762" s="403" t="s">
        <v>54</v>
      </c>
      <c r="AM762" s="404" t="s">
        <v>54</v>
      </c>
    </row>
    <row r="763" spans="1:39" ht="15.75" customHeight="1" x14ac:dyDescent="0.3">
      <c r="A763" s="382"/>
      <c r="B763" s="383"/>
      <c r="C763" s="384" t="s">
        <v>40</v>
      </c>
      <c r="D763" s="385" t="str">
        <f>IF(Table_1[[#This Row],[SISÄLLÖN NIMI]]="","",1)</f>
        <v/>
      </c>
      <c r="E763" s="386"/>
      <c r="F763" s="386"/>
      <c r="G763" s="384" t="s">
        <v>54</v>
      </c>
      <c r="H763" s="387" t="s">
        <v>54</v>
      </c>
      <c r="I763" s="388" t="s">
        <v>54</v>
      </c>
      <c r="J763" s="389" t="s">
        <v>44</v>
      </c>
      <c r="K763" s="387" t="s">
        <v>54</v>
      </c>
      <c r="L763" s="390" t="s">
        <v>54</v>
      </c>
      <c r="M763" s="383"/>
      <c r="N763" s="391" t="s">
        <v>54</v>
      </c>
      <c r="O763" s="392"/>
      <c r="P763" s="383"/>
      <c r="Q763" s="383"/>
      <c r="R763" s="393"/>
      <c r="S763" s="417">
        <f>IF(Table_1[[#This Row],[Kesto (min) /tapaaminen]]&lt;1,0,(Table_1[[#This Row],[Sisältöjen määrä 
]]*Table_1[[#This Row],[Kesto (min) /tapaaminen]]*Table_1[[#This Row],[Tapaamis-kerrat /osallistuja]]))</f>
        <v>0</v>
      </c>
      <c r="T763" s="394" t="str">
        <f>IF(Table_1[[#This Row],[SISÄLLÖN NIMI]]="","",IF(Table_1[[#This Row],[Toteutuminen]]="Ei osallistujia",0,IF(Table_1[[#This Row],[Toteutuminen]]="Peruttu",0,1)))</f>
        <v/>
      </c>
      <c r="U763" s="395"/>
      <c r="V763" s="385"/>
      <c r="W763" s="413">
        <f>Table_1[[#This Row],[Kävijämäärä a) lapset]]+Table_1[[#This Row],[Kävijämäärä b) aikuiset]]</f>
        <v>0</v>
      </c>
      <c r="X763" s="413">
        <f>IF(Table_1[[#This Row],[Kokonaiskävijämäärä]]&lt;1,0,Table_1[[#This Row],[Kävijämäärä a) lapset]]*Table_1[[#This Row],[Tapaamis-kerrat /osallistuja]])</f>
        <v>0</v>
      </c>
      <c r="Y763" s="413">
        <f>IF(Table_1[[#This Row],[Kokonaiskävijämäärä]]&lt;1,0,Table_1[[#This Row],[Kävijämäärä b) aikuiset]]*Table_1[[#This Row],[Tapaamis-kerrat /osallistuja]])</f>
        <v>0</v>
      </c>
      <c r="Z763" s="413">
        <f>IF(Table_1[[#This Row],[Kokonaiskävijämäärä]]&lt;1,0,Table_1[[#This Row],[Kokonaiskävijämäärä]]*Table_1[[#This Row],[Tapaamis-kerrat /osallistuja]])</f>
        <v>0</v>
      </c>
      <c r="AA763" s="390" t="s">
        <v>54</v>
      </c>
      <c r="AB763" s="396"/>
      <c r="AC763" s="397"/>
      <c r="AD763" s="398" t="s">
        <v>54</v>
      </c>
      <c r="AE763" s="399" t="s">
        <v>54</v>
      </c>
      <c r="AF763" s="400" t="s">
        <v>54</v>
      </c>
      <c r="AG763" s="400" t="s">
        <v>54</v>
      </c>
      <c r="AH763" s="401" t="s">
        <v>53</v>
      </c>
      <c r="AI763" s="402" t="s">
        <v>54</v>
      </c>
      <c r="AJ763" s="402" t="s">
        <v>54</v>
      </c>
      <c r="AK763" s="402" t="s">
        <v>54</v>
      </c>
      <c r="AL763" s="403" t="s">
        <v>54</v>
      </c>
      <c r="AM763" s="404" t="s">
        <v>54</v>
      </c>
    </row>
    <row r="764" spans="1:39" ht="15.75" customHeight="1" x14ac:dyDescent="0.3">
      <c r="A764" s="382"/>
      <c r="B764" s="383"/>
      <c r="C764" s="384" t="s">
        <v>40</v>
      </c>
      <c r="D764" s="385" t="str">
        <f>IF(Table_1[[#This Row],[SISÄLLÖN NIMI]]="","",1)</f>
        <v/>
      </c>
      <c r="E764" s="386"/>
      <c r="F764" s="386"/>
      <c r="G764" s="384" t="s">
        <v>54</v>
      </c>
      <c r="H764" s="387" t="s">
        <v>54</v>
      </c>
      <c r="I764" s="388" t="s">
        <v>54</v>
      </c>
      <c r="J764" s="389" t="s">
        <v>44</v>
      </c>
      <c r="K764" s="387" t="s">
        <v>54</v>
      </c>
      <c r="L764" s="390" t="s">
        <v>54</v>
      </c>
      <c r="M764" s="383"/>
      <c r="N764" s="391" t="s">
        <v>54</v>
      </c>
      <c r="O764" s="392"/>
      <c r="P764" s="383"/>
      <c r="Q764" s="383"/>
      <c r="R764" s="393"/>
      <c r="S764" s="417">
        <f>IF(Table_1[[#This Row],[Kesto (min) /tapaaminen]]&lt;1,0,(Table_1[[#This Row],[Sisältöjen määrä 
]]*Table_1[[#This Row],[Kesto (min) /tapaaminen]]*Table_1[[#This Row],[Tapaamis-kerrat /osallistuja]]))</f>
        <v>0</v>
      </c>
      <c r="T764" s="394" t="str">
        <f>IF(Table_1[[#This Row],[SISÄLLÖN NIMI]]="","",IF(Table_1[[#This Row],[Toteutuminen]]="Ei osallistujia",0,IF(Table_1[[#This Row],[Toteutuminen]]="Peruttu",0,1)))</f>
        <v/>
      </c>
      <c r="U764" s="395"/>
      <c r="V764" s="385"/>
      <c r="W764" s="413">
        <f>Table_1[[#This Row],[Kävijämäärä a) lapset]]+Table_1[[#This Row],[Kävijämäärä b) aikuiset]]</f>
        <v>0</v>
      </c>
      <c r="X764" s="413">
        <f>IF(Table_1[[#This Row],[Kokonaiskävijämäärä]]&lt;1,0,Table_1[[#This Row],[Kävijämäärä a) lapset]]*Table_1[[#This Row],[Tapaamis-kerrat /osallistuja]])</f>
        <v>0</v>
      </c>
      <c r="Y764" s="413">
        <f>IF(Table_1[[#This Row],[Kokonaiskävijämäärä]]&lt;1,0,Table_1[[#This Row],[Kävijämäärä b) aikuiset]]*Table_1[[#This Row],[Tapaamis-kerrat /osallistuja]])</f>
        <v>0</v>
      </c>
      <c r="Z764" s="413">
        <f>IF(Table_1[[#This Row],[Kokonaiskävijämäärä]]&lt;1,0,Table_1[[#This Row],[Kokonaiskävijämäärä]]*Table_1[[#This Row],[Tapaamis-kerrat /osallistuja]])</f>
        <v>0</v>
      </c>
      <c r="AA764" s="390" t="s">
        <v>54</v>
      </c>
      <c r="AB764" s="396"/>
      <c r="AC764" s="397"/>
      <c r="AD764" s="398" t="s">
        <v>54</v>
      </c>
      <c r="AE764" s="399" t="s">
        <v>54</v>
      </c>
      <c r="AF764" s="400" t="s">
        <v>54</v>
      </c>
      <c r="AG764" s="400" t="s">
        <v>54</v>
      </c>
      <c r="AH764" s="401" t="s">
        <v>53</v>
      </c>
      <c r="AI764" s="402" t="s">
        <v>54</v>
      </c>
      <c r="AJ764" s="402" t="s">
        <v>54</v>
      </c>
      <c r="AK764" s="402" t="s">
        <v>54</v>
      </c>
      <c r="AL764" s="403" t="s">
        <v>54</v>
      </c>
      <c r="AM764" s="404" t="s">
        <v>54</v>
      </c>
    </row>
    <row r="765" spans="1:39" ht="15.75" customHeight="1" x14ac:dyDescent="0.3">
      <c r="A765" s="382"/>
      <c r="B765" s="383"/>
      <c r="C765" s="384" t="s">
        <v>40</v>
      </c>
      <c r="D765" s="385" t="str">
        <f>IF(Table_1[[#This Row],[SISÄLLÖN NIMI]]="","",1)</f>
        <v/>
      </c>
      <c r="E765" s="386"/>
      <c r="F765" s="386"/>
      <c r="G765" s="384" t="s">
        <v>54</v>
      </c>
      <c r="H765" s="387" t="s">
        <v>54</v>
      </c>
      <c r="I765" s="388" t="s">
        <v>54</v>
      </c>
      <c r="J765" s="389" t="s">
        <v>44</v>
      </c>
      <c r="K765" s="387" t="s">
        <v>54</v>
      </c>
      <c r="L765" s="390" t="s">
        <v>54</v>
      </c>
      <c r="M765" s="383"/>
      <c r="N765" s="391" t="s">
        <v>54</v>
      </c>
      <c r="O765" s="392"/>
      <c r="P765" s="383"/>
      <c r="Q765" s="383"/>
      <c r="R765" s="393"/>
      <c r="S765" s="417">
        <f>IF(Table_1[[#This Row],[Kesto (min) /tapaaminen]]&lt;1,0,(Table_1[[#This Row],[Sisältöjen määrä 
]]*Table_1[[#This Row],[Kesto (min) /tapaaminen]]*Table_1[[#This Row],[Tapaamis-kerrat /osallistuja]]))</f>
        <v>0</v>
      </c>
      <c r="T765" s="394" t="str">
        <f>IF(Table_1[[#This Row],[SISÄLLÖN NIMI]]="","",IF(Table_1[[#This Row],[Toteutuminen]]="Ei osallistujia",0,IF(Table_1[[#This Row],[Toteutuminen]]="Peruttu",0,1)))</f>
        <v/>
      </c>
      <c r="U765" s="395"/>
      <c r="V765" s="385"/>
      <c r="W765" s="413">
        <f>Table_1[[#This Row],[Kävijämäärä a) lapset]]+Table_1[[#This Row],[Kävijämäärä b) aikuiset]]</f>
        <v>0</v>
      </c>
      <c r="X765" s="413">
        <f>IF(Table_1[[#This Row],[Kokonaiskävijämäärä]]&lt;1,0,Table_1[[#This Row],[Kävijämäärä a) lapset]]*Table_1[[#This Row],[Tapaamis-kerrat /osallistuja]])</f>
        <v>0</v>
      </c>
      <c r="Y765" s="413">
        <f>IF(Table_1[[#This Row],[Kokonaiskävijämäärä]]&lt;1,0,Table_1[[#This Row],[Kävijämäärä b) aikuiset]]*Table_1[[#This Row],[Tapaamis-kerrat /osallistuja]])</f>
        <v>0</v>
      </c>
      <c r="Z765" s="413">
        <f>IF(Table_1[[#This Row],[Kokonaiskävijämäärä]]&lt;1,0,Table_1[[#This Row],[Kokonaiskävijämäärä]]*Table_1[[#This Row],[Tapaamis-kerrat /osallistuja]])</f>
        <v>0</v>
      </c>
      <c r="AA765" s="390" t="s">
        <v>54</v>
      </c>
      <c r="AB765" s="396"/>
      <c r="AC765" s="397"/>
      <c r="AD765" s="398" t="s">
        <v>54</v>
      </c>
      <c r="AE765" s="399" t="s">
        <v>54</v>
      </c>
      <c r="AF765" s="400" t="s">
        <v>54</v>
      </c>
      <c r="AG765" s="400" t="s">
        <v>54</v>
      </c>
      <c r="AH765" s="401" t="s">
        <v>53</v>
      </c>
      <c r="AI765" s="402" t="s">
        <v>54</v>
      </c>
      <c r="AJ765" s="402" t="s">
        <v>54</v>
      </c>
      <c r="AK765" s="402" t="s">
        <v>54</v>
      </c>
      <c r="AL765" s="403" t="s">
        <v>54</v>
      </c>
      <c r="AM765" s="404" t="s">
        <v>54</v>
      </c>
    </row>
    <row r="766" spans="1:39" ht="15.75" customHeight="1" x14ac:dyDescent="0.3">
      <c r="A766" s="382"/>
      <c r="B766" s="383"/>
      <c r="C766" s="384" t="s">
        <v>40</v>
      </c>
      <c r="D766" s="385" t="str">
        <f>IF(Table_1[[#This Row],[SISÄLLÖN NIMI]]="","",1)</f>
        <v/>
      </c>
      <c r="E766" s="386"/>
      <c r="F766" s="386"/>
      <c r="G766" s="384" t="s">
        <v>54</v>
      </c>
      <c r="H766" s="387" t="s">
        <v>54</v>
      </c>
      <c r="I766" s="388" t="s">
        <v>54</v>
      </c>
      <c r="J766" s="389" t="s">
        <v>44</v>
      </c>
      <c r="K766" s="387" t="s">
        <v>54</v>
      </c>
      <c r="L766" s="390" t="s">
        <v>54</v>
      </c>
      <c r="M766" s="383"/>
      <c r="N766" s="391" t="s">
        <v>54</v>
      </c>
      <c r="O766" s="392"/>
      <c r="P766" s="383"/>
      <c r="Q766" s="383"/>
      <c r="R766" s="393"/>
      <c r="S766" s="417">
        <f>IF(Table_1[[#This Row],[Kesto (min) /tapaaminen]]&lt;1,0,(Table_1[[#This Row],[Sisältöjen määrä 
]]*Table_1[[#This Row],[Kesto (min) /tapaaminen]]*Table_1[[#This Row],[Tapaamis-kerrat /osallistuja]]))</f>
        <v>0</v>
      </c>
      <c r="T766" s="394" t="str">
        <f>IF(Table_1[[#This Row],[SISÄLLÖN NIMI]]="","",IF(Table_1[[#This Row],[Toteutuminen]]="Ei osallistujia",0,IF(Table_1[[#This Row],[Toteutuminen]]="Peruttu",0,1)))</f>
        <v/>
      </c>
      <c r="U766" s="395"/>
      <c r="V766" s="385"/>
      <c r="W766" s="413">
        <f>Table_1[[#This Row],[Kävijämäärä a) lapset]]+Table_1[[#This Row],[Kävijämäärä b) aikuiset]]</f>
        <v>0</v>
      </c>
      <c r="X766" s="413">
        <f>IF(Table_1[[#This Row],[Kokonaiskävijämäärä]]&lt;1,0,Table_1[[#This Row],[Kävijämäärä a) lapset]]*Table_1[[#This Row],[Tapaamis-kerrat /osallistuja]])</f>
        <v>0</v>
      </c>
      <c r="Y766" s="413">
        <f>IF(Table_1[[#This Row],[Kokonaiskävijämäärä]]&lt;1,0,Table_1[[#This Row],[Kävijämäärä b) aikuiset]]*Table_1[[#This Row],[Tapaamis-kerrat /osallistuja]])</f>
        <v>0</v>
      </c>
      <c r="Z766" s="413">
        <f>IF(Table_1[[#This Row],[Kokonaiskävijämäärä]]&lt;1,0,Table_1[[#This Row],[Kokonaiskävijämäärä]]*Table_1[[#This Row],[Tapaamis-kerrat /osallistuja]])</f>
        <v>0</v>
      </c>
      <c r="AA766" s="390" t="s">
        <v>54</v>
      </c>
      <c r="AB766" s="396"/>
      <c r="AC766" s="397"/>
      <c r="AD766" s="398" t="s">
        <v>54</v>
      </c>
      <c r="AE766" s="399" t="s">
        <v>54</v>
      </c>
      <c r="AF766" s="400" t="s">
        <v>54</v>
      </c>
      <c r="AG766" s="400" t="s">
        <v>54</v>
      </c>
      <c r="AH766" s="401" t="s">
        <v>53</v>
      </c>
      <c r="AI766" s="402" t="s">
        <v>54</v>
      </c>
      <c r="AJ766" s="402" t="s">
        <v>54</v>
      </c>
      <c r="AK766" s="402" t="s">
        <v>54</v>
      </c>
      <c r="AL766" s="403" t="s">
        <v>54</v>
      </c>
      <c r="AM766" s="404" t="s">
        <v>54</v>
      </c>
    </row>
    <row r="767" spans="1:39" ht="15.75" customHeight="1" x14ac:dyDescent="0.3">
      <c r="A767" s="382"/>
      <c r="B767" s="383"/>
      <c r="C767" s="384" t="s">
        <v>40</v>
      </c>
      <c r="D767" s="385" t="str">
        <f>IF(Table_1[[#This Row],[SISÄLLÖN NIMI]]="","",1)</f>
        <v/>
      </c>
      <c r="E767" s="386"/>
      <c r="F767" s="386"/>
      <c r="G767" s="384" t="s">
        <v>54</v>
      </c>
      <c r="H767" s="387" t="s">
        <v>54</v>
      </c>
      <c r="I767" s="388" t="s">
        <v>54</v>
      </c>
      <c r="J767" s="389" t="s">
        <v>44</v>
      </c>
      <c r="K767" s="387" t="s">
        <v>54</v>
      </c>
      <c r="L767" s="390" t="s">
        <v>54</v>
      </c>
      <c r="M767" s="383"/>
      <c r="N767" s="391" t="s">
        <v>54</v>
      </c>
      <c r="O767" s="392"/>
      <c r="P767" s="383"/>
      <c r="Q767" s="383"/>
      <c r="R767" s="393"/>
      <c r="S767" s="417">
        <f>IF(Table_1[[#This Row],[Kesto (min) /tapaaminen]]&lt;1,0,(Table_1[[#This Row],[Sisältöjen määrä 
]]*Table_1[[#This Row],[Kesto (min) /tapaaminen]]*Table_1[[#This Row],[Tapaamis-kerrat /osallistuja]]))</f>
        <v>0</v>
      </c>
      <c r="T767" s="394" t="str">
        <f>IF(Table_1[[#This Row],[SISÄLLÖN NIMI]]="","",IF(Table_1[[#This Row],[Toteutuminen]]="Ei osallistujia",0,IF(Table_1[[#This Row],[Toteutuminen]]="Peruttu",0,1)))</f>
        <v/>
      </c>
      <c r="U767" s="395"/>
      <c r="V767" s="385"/>
      <c r="W767" s="413">
        <f>Table_1[[#This Row],[Kävijämäärä a) lapset]]+Table_1[[#This Row],[Kävijämäärä b) aikuiset]]</f>
        <v>0</v>
      </c>
      <c r="X767" s="413">
        <f>IF(Table_1[[#This Row],[Kokonaiskävijämäärä]]&lt;1,0,Table_1[[#This Row],[Kävijämäärä a) lapset]]*Table_1[[#This Row],[Tapaamis-kerrat /osallistuja]])</f>
        <v>0</v>
      </c>
      <c r="Y767" s="413">
        <f>IF(Table_1[[#This Row],[Kokonaiskävijämäärä]]&lt;1,0,Table_1[[#This Row],[Kävijämäärä b) aikuiset]]*Table_1[[#This Row],[Tapaamis-kerrat /osallistuja]])</f>
        <v>0</v>
      </c>
      <c r="Z767" s="413">
        <f>IF(Table_1[[#This Row],[Kokonaiskävijämäärä]]&lt;1,0,Table_1[[#This Row],[Kokonaiskävijämäärä]]*Table_1[[#This Row],[Tapaamis-kerrat /osallistuja]])</f>
        <v>0</v>
      </c>
      <c r="AA767" s="390" t="s">
        <v>54</v>
      </c>
      <c r="AB767" s="396"/>
      <c r="AC767" s="397"/>
      <c r="AD767" s="398" t="s">
        <v>54</v>
      </c>
      <c r="AE767" s="399" t="s">
        <v>54</v>
      </c>
      <c r="AF767" s="400" t="s">
        <v>54</v>
      </c>
      <c r="AG767" s="400" t="s">
        <v>54</v>
      </c>
      <c r="AH767" s="401" t="s">
        <v>53</v>
      </c>
      <c r="AI767" s="402" t="s">
        <v>54</v>
      </c>
      <c r="AJ767" s="402" t="s">
        <v>54</v>
      </c>
      <c r="AK767" s="402" t="s">
        <v>54</v>
      </c>
      <c r="AL767" s="403" t="s">
        <v>54</v>
      </c>
      <c r="AM767" s="404" t="s">
        <v>54</v>
      </c>
    </row>
    <row r="768" spans="1:39" ht="15.75" customHeight="1" x14ac:dyDescent="0.3">
      <c r="A768" s="382"/>
      <c r="B768" s="383"/>
      <c r="C768" s="384" t="s">
        <v>40</v>
      </c>
      <c r="D768" s="385" t="str">
        <f>IF(Table_1[[#This Row],[SISÄLLÖN NIMI]]="","",1)</f>
        <v/>
      </c>
      <c r="E768" s="386"/>
      <c r="F768" s="386"/>
      <c r="G768" s="384" t="s">
        <v>54</v>
      </c>
      <c r="H768" s="387" t="s">
        <v>54</v>
      </c>
      <c r="I768" s="388" t="s">
        <v>54</v>
      </c>
      <c r="J768" s="389" t="s">
        <v>44</v>
      </c>
      <c r="K768" s="387" t="s">
        <v>54</v>
      </c>
      <c r="L768" s="390" t="s">
        <v>54</v>
      </c>
      <c r="M768" s="383"/>
      <c r="N768" s="391" t="s">
        <v>54</v>
      </c>
      <c r="O768" s="392"/>
      <c r="P768" s="383"/>
      <c r="Q768" s="383"/>
      <c r="R768" s="393"/>
      <c r="S768" s="417">
        <f>IF(Table_1[[#This Row],[Kesto (min) /tapaaminen]]&lt;1,0,(Table_1[[#This Row],[Sisältöjen määrä 
]]*Table_1[[#This Row],[Kesto (min) /tapaaminen]]*Table_1[[#This Row],[Tapaamis-kerrat /osallistuja]]))</f>
        <v>0</v>
      </c>
      <c r="T768" s="394" t="str">
        <f>IF(Table_1[[#This Row],[SISÄLLÖN NIMI]]="","",IF(Table_1[[#This Row],[Toteutuminen]]="Ei osallistujia",0,IF(Table_1[[#This Row],[Toteutuminen]]="Peruttu",0,1)))</f>
        <v/>
      </c>
      <c r="U768" s="395"/>
      <c r="V768" s="385"/>
      <c r="W768" s="413">
        <f>Table_1[[#This Row],[Kävijämäärä a) lapset]]+Table_1[[#This Row],[Kävijämäärä b) aikuiset]]</f>
        <v>0</v>
      </c>
      <c r="X768" s="413">
        <f>IF(Table_1[[#This Row],[Kokonaiskävijämäärä]]&lt;1,0,Table_1[[#This Row],[Kävijämäärä a) lapset]]*Table_1[[#This Row],[Tapaamis-kerrat /osallistuja]])</f>
        <v>0</v>
      </c>
      <c r="Y768" s="413">
        <f>IF(Table_1[[#This Row],[Kokonaiskävijämäärä]]&lt;1,0,Table_1[[#This Row],[Kävijämäärä b) aikuiset]]*Table_1[[#This Row],[Tapaamis-kerrat /osallistuja]])</f>
        <v>0</v>
      </c>
      <c r="Z768" s="413">
        <f>IF(Table_1[[#This Row],[Kokonaiskävijämäärä]]&lt;1,0,Table_1[[#This Row],[Kokonaiskävijämäärä]]*Table_1[[#This Row],[Tapaamis-kerrat /osallistuja]])</f>
        <v>0</v>
      </c>
      <c r="AA768" s="390" t="s">
        <v>54</v>
      </c>
      <c r="AB768" s="396"/>
      <c r="AC768" s="397"/>
      <c r="AD768" s="398" t="s">
        <v>54</v>
      </c>
      <c r="AE768" s="399" t="s">
        <v>54</v>
      </c>
      <c r="AF768" s="400" t="s">
        <v>54</v>
      </c>
      <c r="AG768" s="400" t="s">
        <v>54</v>
      </c>
      <c r="AH768" s="401" t="s">
        <v>53</v>
      </c>
      <c r="AI768" s="402" t="s">
        <v>54</v>
      </c>
      <c r="AJ768" s="402" t="s">
        <v>54</v>
      </c>
      <c r="AK768" s="402" t="s">
        <v>54</v>
      </c>
      <c r="AL768" s="403" t="s">
        <v>54</v>
      </c>
      <c r="AM768" s="404" t="s">
        <v>54</v>
      </c>
    </row>
    <row r="769" spans="1:39" ht="15.75" customHeight="1" x14ac:dyDescent="0.3">
      <c r="A769" s="382"/>
      <c r="B769" s="383"/>
      <c r="C769" s="384" t="s">
        <v>40</v>
      </c>
      <c r="D769" s="385" t="str">
        <f>IF(Table_1[[#This Row],[SISÄLLÖN NIMI]]="","",1)</f>
        <v/>
      </c>
      <c r="E769" s="386"/>
      <c r="F769" s="386"/>
      <c r="G769" s="384" t="s">
        <v>54</v>
      </c>
      <c r="H769" s="387" t="s">
        <v>54</v>
      </c>
      <c r="I769" s="388" t="s">
        <v>54</v>
      </c>
      <c r="J769" s="389" t="s">
        <v>44</v>
      </c>
      <c r="K769" s="387" t="s">
        <v>54</v>
      </c>
      <c r="L769" s="390" t="s">
        <v>54</v>
      </c>
      <c r="M769" s="383"/>
      <c r="N769" s="391" t="s">
        <v>54</v>
      </c>
      <c r="O769" s="392"/>
      <c r="P769" s="383"/>
      <c r="Q769" s="383"/>
      <c r="R769" s="393"/>
      <c r="S769" s="417">
        <f>IF(Table_1[[#This Row],[Kesto (min) /tapaaminen]]&lt;1,0,(Table_1[[#This Row],[Sisältöjen määrä 
]]*Table_1[[#This Row],[Kesto (min) /tapaaminen]]*Table_1[[#This Row],[Tapaamis-kerrat /osallistuja]]))</f>
        <v>0</v>
      </c>
      <c r="T769" s="394" t="str">
        <f>IF(Table_1[[#This Row],[SISÄLLÖN NIMI]]="","",IF(Table_1[[#This Row],[Toteutuminen]]="Ei osallistujia",0,IF(Table_1[[#This Row],[Toteutuminen]]="Peruttu",0,1)))</f>
        <v/>
      </c>
      <c r="U769" s="395"/>
      <c r="V769" s="385"/>
      <c r="W769" s="413">
        <f>Table_1[[#This Row],[Kävijämäärä a) lapset]]+Table_1[[#This Row],[Kävijämäärä b) aikuiset]]</f>
        <v>0</v>
      </c>
      <c r="X769" s="413">
        <f>IF(Table_1[[#This Row],[Kokonaiskävijämäärä]]&lt;1,0,Table_1[[#This Row],[Kävijämäärä a) lapset]]*Table_1[[#This Row],[Tapaamis-kerrat /osallistuja]])</f>
        <v>0</v>
      </c>
      <c r="Y769" s="413">
        <f>IF(Table_1[[#This Row],[Kokonaiskävijämäärä]]&lt;1,0,Table_1[[#This Row],[Kävijämäärä b) aikuiset]]*Table_1[[#This Row],[Tapaamis-kerrat /osallistuja]])</f>
        <v>0</v>
      </c>
      <c r="Z769" s="413">
        <f>IF(Table_1[[#This Row],[Kokonaiskävijämäärä]]&lt;1,0,Table_1[[#This Row],[Kokonaiskävijämäärä]]*Table_1[[#This Row],[Tapaamis-kerrat /osallistuja]])</f>
        <v>0</v>
      </c>
      <c r="AA769" s="390" t="s">
        <v>54</v>
      </c>
      <c r="AB769" s="396"/>
      <c r="AC769" s="397"/>
      <c r="AD769" s="398" t="s">
        <v>54</v>
      </c>
      <c r="AE769" s="399" t="s">
        <v>54</v>
      </c>
      <c r="AF769" s="400" t="s">
        <v>54</v>
      </c>
      <c r="AG769" s="400" t="s">
        <v>54</v>
      </c>
      <c r="AH769" s="401" t="s">
        <v>53</v>
      </c>
      <c r="AI769" s="402" t="s">
        <v>54</v>
      </c>
      <c r="AJ769" s="402" t="s">
        <v>54</v>
      </c>
      <c r="AK769" s="402" t="s">
        <v>54</v>
      </c>
      <c r="AL769" s="403" t="s">
        <v>54</v>
      </c>
      <c r="AM769" s="404" t="s">
        <v>54</v>
      </c>
    </row>
    <row r="770" spans="1:39" ht="15.75" customHeight="1" x14ac:dyDescent="0.3">
      <c r="A770" s="382"/>
      <c r="B770" s="383"/>
      <c r="C770" s="384" t="s">
        <v>40</v>
      </c>
      <c r="D770" s="385" t="str">
        <f>IF(Table_1[[#This Row],[SISÄLLÖN NIMI]]="","",1)</f>
        <v/>
      </c>
      <c r="E770" s="386"/>
      <c r="F770" s="386"/>
      <c r="G770" s="384" t="s">
        <v>54</v>
      </c>
      <c r="H770" s="387" t="s">
        <v>54</v>
      </c>
      <c r="I770" s="388" t="s">
        <v>54</v>
      </c>
      <c r="J770" s="389" t="s">
        <v>44</v>
      </c>
      <c r="K770" s="387" t="s">
        <v>54</v>
      </c>
      <c r="L770" s="390" t="s">
        <v>54</v>
      </c>
      <c r="M770" s="383"/>
      <c r="N770" s="391" t="s">
        <v>54</v>
      </c>
      <c r="O770" s="392"/>
      <c r="P770" s="383"/>
      <c r="Q770" s="383"/>
      <c r="R770" s="393"/>
      <c r="S770" s="417">
        <f>IF(Table_1[[#This Row],[Kesto (min) /tapaaminen]]&lt;1,0,(Table_1[[#This Row],[Sisältöjen määrä 
]]*Table_1[[#This Row],[Kesto (min) /tapaaminen]]*Table_1[[#This Row],[Tapaamis-kerrat /osallistuja]]))</f>
        <v>0</v>
      </c>
      <c r="T770" s="394" t="str">
        <f>IF(Table_1[[#This Row],[SISÄLLÖN NIMI]]="","",IF(Table_1[[#This Row],[Toteutuminen]]="Ei osallistujia",0,IF(Table_1[[#This Row],[Toteutuminen]]="Peruttu",0,1)))</f>
        <v/>
      </c>
      <c r="U770" s="395"/>
      <c r="V770" s="385"/>
      <c r="W770" s="413">
        <f>Table_1[[#This Row],[Kävijämäärä a) lapset]]+Table_1[[#This Row],[Kävijämäärä b) aikuiset]]</f>
        <v>0</v>
      </c>
      <c r="X770" s="413">
        <f>IF(Table_1[[#This Row],[Kokonaiskävijämäärä]]&lt;1,0,Table_1[[#This Row],[Kävijämäärä a) lapset]]*Table_1[[#This Row],[Tapaamis-kerrat /osallistuja]])</f>
        <v>0</v>
      </c>
      <c r="Y770" s="413">
        <f>IF(Table_1[[#This Row],[Kokonaiskävijämäärä]]&lt;1,0,Table_1[[#This Row],[Kävijämäärä b) aikuiset]]*Table_1[[#This Row],[Tapaamis-kerrat /osallistuja]])</f>
        <v>0</v>
      </c>
      <c r="Z770" s="413">
        <f>IF(Table_1[[#This Row],[Kokonaiskävijämäärä]]&lt;1,0,Table_1[[#This Row],[Kokonaiskävijämäärä]]*Table_1[[#This Row],[Tapaamis-kerrat /osallistuja]])</f>
        <v>0</v>
      </c>
      <c r="AA770" s="390" t="s">
        <v>54</v>
      </c>
      <c r="AB770" s="396"/>
      <c r="AC770" s="397"/>
      <c r="AD770" s="398" t="s">
        <v>54</v>
      </c>
      <c r="AE770" s="399" t="s">
        <v>54</v>
      </c>
      <c r="AF770" s="400" t="s">
        <v>54</v>
      </c>
      <c r="AG770" s="400" t="s">
        <v>54</v>
      </c>
      <c r="AH770" s="401" t="s">
        <v>53</v>
      </c>
      <c r="AI770" s="402" t="s">
        <v>54</v>
      </c>
      <c r="AJ770" s="402" t="s">
        <v>54</v>
      </c>
      <c r="AK770" s="402" t="s">
        <v>54</v>
      </c>
      <c r="AL770" s="403" t="s">
        <v>54</v>
      </c>
      <c r="AM770" s="404" t="s">
        <v>54</v>
      </c>
    </row>
    <row r="771" spans="1:39" ht="15.75" customHeight="1" x14ac:dyDescent="0.3">
      <c r="A771" s="382"/>
      <c r="B771" s="383"/>
      <c r="C771" s="384" t="s">
        <v>40</v>
      </c>
      <c r="D771" s="385" t="str">
        <f>IF(Table_1[[#This Row],[SISÄLLÖN NIMI]]="","",1)</f>
        <v/>
      </c>
      <c r="E771" s="386"/>
      <c r="F771" s="386"/>
      <c r="G771" s="384" t="s">
        <v>54</v>
      </c>
      <c r="H771" s="387" t="s">
        <v>54</v>
      </c>
      <c r="I771" s="388" t="s">
        <v>54</v>
      </c>
      <c r="J771" s="389" t="s">
        <v>44</v>
      </c>
      <c r="K771" s="387" t="s">
        <v>54</v>
      </c>
      <c r="L771" s="390" t="s">
        <v>54</v>
      </c>
      <c r="M771" s="383"/>
      <c r="N771" s="391" t="s">
        <v>54</v>
      </c>
      <c r="O771" s="392"/>
      <c r="P771" s="383"/>
      <c r="Q771" s="383"/>
      <c r="R771" s="393"/>
      <c r="S771" s="417">
        <f>IF(Table_1[[#This Row],[Kesto (min) /tapaaminen]]&lt;1,0,(Table_1[[#This Row],[Sisältöjen määrä 
]]*Table_1[[#This Row],[Kesto (min) /tapaaminen]]*Table_1[[#This Row],[Tapaamis-kerrat /osallistuja]]))</f>
        <v>0</v>
      </c>
      <c r="T771" s="394" t="str">
        <f>IF(Table_1[[#This Row],[SISÄLLÖN NIMI]]="","",IF(Table_1[[#This Row],[Toteutuminen]]="Ei osallistujia",0,IF(Table_1[[#This Row],[Toteutuminen]]="Peruttu",0,1)))</f>
        <v/>
      </c>
      <c r="U771" s="395"/>
      <c r="V771" s="385"/>
      <c r="W771" s="413">
        <f>Table_1[[#This Row],[Kävijämäärä a) lapset]]+Table_1[[#This Row],[Kävijämäärä b) aikuiset]]</f>
        <v>0</v>
      </c>
      <c r="X771" s="413">
        <f>IF(Table_1[[#This Row],[Kokonaiskävijämäärä]]&lt;1,0,Table_1[[#This Row],[Kävijämäärä a) lapset]]*Table_1[[#This Row],[Tapaamis-kerrat /osallistuja]])</f>
        <v>0</v>
      </c>
      <c r="Y771" s="413">
        <f>IF(Table_1[[#This Row],[Kokonaiskävijämäärä]]&lt;1,0,Table_1[[#This Row],[Kävijämäärä b) aikuiset]]*Table_1[[#This Row],[Tapaamis-kerrat /osallistuja]])</f>
        <v>0</v>
      </c>
      <c r="Z771" s="413">
        <f>IF(Table_1[[#This Row],[Kokonaiskävijämäärä]]&lt;1,0,Table_1[[#This Row],[Kokonaiskävijämäärä]]*Table_1[[#This Row],[Tapaamis-kerrat /osallistuja]])</f>
        <v>0</v>
      </c>
      <c r="AA771" s="390" t="s">
        <v>54</v>
      </c>
      <c r="AB771" s="396"/>
      <c r="AC771" s="397"/>
      <c r="AD771" s="398" t="s">
        <v>54</v>
      </c>
      <c r="AE771" s="399" t="s">
        <v>54</v>
      </c>
      <c r="AF771" s="400" t="s">
        <v>54</v>
      </c>
      <c r="AG771" s="400" t="s">
        <v>54</v>
      </c>
      <c r="AH771" s="401" t="s">
        <v>53</v>
      </c>
      <c r="AI771" s="402" t="s">
        <v>54</v>
      </c>
      <c r="AJ771" s="402" t="s">
        <v>54</v>
      </c>
      <c r="AK771" s="402" t="s">
        <v>54</v>
      </c>
      <c r="AL771" s="403" t="s">
        <v>54</v>
      </c>
      <c r="AM771" s="404" t="s">
        <v>54</v>
      </c>
    </row>
    <row r="772" spans="1:39" ht="15.75" customHeight="1" x14ac:dyDescent="0.3">
      <c r="A772" s="382"/>
      <c r="B772" s="383"/>
      <c r="C772" s="384" t="s">
        <v>40</v>
      </c>
      <c r="D772" s="385" t="str">
        <f>IF(Table_1[[#This Row],[SISÄLLÖN NIMI]]="","",1)</f>
        <v/>
      </c>
      <c r="E772" s="386"/>
      <c r="F772" s="386"/>
      <c r="G772" s="384" t="s">
        <v>54</v>
      </c>
      <c r="H772" s="387" t="s">
        <v>54</v>
      </c>
      <c r="I772" s="388" t="s">
        <v>54</v>
      </c>
      <c r="J772" s="389" t="s">
        <v>44</v>
      </c>
      <c r="K772" s="387" t="s">
        <v>54</v>
      </c>
      <c r="L772" s="390" t="s">
        <v>54</v>
      </c>
      <c r="M772" s="383"/>
      <c r="N772" s="391" t="s">
        <v>54</v>
      </c>
      <c r="O772" s="392"/>
      <c r="P772" s="383"/>
      <c r="Q772" s="383"/>
      <c r="R772" s="393"/>
      <c r="S772" s="417">
        <f>IF(Table_1[[#This Row],[Kesto (min) /tapaaminen]]&lt;1,0,(Table_1[[#This Row],[Sisältöjen määrä 
]]*Table_1[[#This Row],[Kesto (min) /tapaaminen]]*Table_1[[#This Row],[Tapaamis-kerrat /osallistuja]]))</f>
        <v>0</v>
      </c>
      <c r="T772" s="394" t="str">
        <f>IF(Table_1[[#This Row],[SISÄLLÖN NIMI]]="","",IF(Table_1[[#This Row],[Toteutuminen]]="Ei osallistujia",0,IF(Table_1[[#This Row],[Toteutuminen]]="Peruttu",0,1)))</f>
        <v/>
      </c>
      <c r="U772" s="395"/>
      <c r="V772" s="385"/>
      <c r="W772" s="413">
        <f>Table_1[[#This Row],[Kävijämäärä a) lapset]]+Table_1[[#This Row],[Kävijämäärä b) aikuiset]]</f>
        <v>0</v>
      </c>
      <c r="X772" s="413">
        <f>IF(Table_1[[#This Row],[Kokonaiskävijämäärä]]&lt;1,0,Table_1[[#This Row],[Kävijämäärä a) lapset]]*Table_1[[#This Row],[Tapaamis-kerrat /osallistuja]])</f>
        <v>0</v>
      </c>
      <c r="Y772" s="413">
        <f>IF(Table_1[[#This Row],[Kokonaiskävijämäärä]]&lt;1,0,Table_1[[#This Row],[Kävijämäärä b) aikuiset]]*Table_1[[#This Row],[Tapaamis-kerrat /osallistuja]])</f>
        <v>0</v>
      </c>
      <c r="Z772" s="413">
        <f>IF(Table_1[[#This Row],[Kokonaiskävijämäärä]]&lt;1,0,Table_1[[#This Row],[Kokonaiskävijämäärä]]*Table_1[[#This Row],[Tapaamis-kerrat /osallistuja]])</f>
        <v>0</v>
      </c>
      <c r="AA772" s="390" t="s">
        <v>54</v>
      </c>
      <c r="AB772" s="396"/>
      <c r="AC772" s="397"/>
      <c r="AD772" s="398" t="s">
        <v>54</v>
      </c>
      <c r="AE772" s="399" t="s">
        <v>54</v>
      </c>
      <c r="AF772" s="400" t="s">
        <v>54</v>
      </c>
      <c r="AG772" s="400" t="s">
        <v>54</v>
      </c>
      <c r="AH772" s="401" t="s">
        <v>53</v>
      </c>
      <c r="AI772" s="402" t="s">
        <v>54</v>
      </c>
      <c r="AJ772" s="402" t="s">
        <v>54</v>
      </c>
      <c r="AK772" s="402" t="s">
        <v>54</v>
      </c>
      <c r="AL772" s="403" t="s">
        <v>54</v>
      </c>
      <c r="AM772" s="404" t="s">
        <v>54</v>
      </c>
    </row>
    <row r="773" spans="1:39" ht="15.75" customHeight="1" x14ac:dyDescent="0.3">
      <c r="A773" s="382"/>
      <c r="B773" s="383"/>
      <c r="C773" s="384" t="s">
        <v>40</v>
      </c>
      <c r="D773" s="385" t="str">
        <f>IF(Table_1[[#This Row],[SISÄLLÖN NIMI]]="","",1)</f>
        <v/>
      </c>
      <c r="E773" s="386"/>
      <c r="F773" s="386"/>
      <c r="G773" s="384" t="s">
        <v>54</v>
      </c>
      <c r="H773" s="387" t="s">
        <v>54</v>
      </c>
      <c r="I773" s="388" t="s">
        <v>54</v>
      </c>
      <c r="J773" s="389" t="s">
        <v>44</v>
      </c>
      <c r="K773" s="387" t="s">
        <v>54</v>
      </c>
      <c r="L773" s="390" t="s">
        <v>54</v>
      </c>
      <c r="M773" s="383"/>
      <c r="N773" s="391" t="s">
        <v>54</v>
      </c>
      <c r="O773" s="392"/>
      <c r="P773" s="383"/>
      <c r="Q773" s="383"/>
      <c r="R773" s="393"/>
      <c r="S773" s="417">
        <f>IF(Table_1[[#This Row],[Kesto (min) /tapaaminen]]&lt;1,0,(Table_1[[#This Row],[Sisältöjen määrä 
]]*Table_1[[#This Row],[Kesto (min) /tapaaminen]]*Table_1[[#This Row],[Tapaamis-kerrat /osallistuja]]))</f>
        <v>0</v>
      </c>
      <c r="T773" s="394" t="str">
        <f>IF(Table_1[[#This Row],[SISÄLLÖN NIMI]]="","",IF(Table_1[[#This Row],[Toteutuminen]]="Ei osallistujia",0,IF(Table_1[[#This Row],[Toteutuminen]]="Peruttu",0,1)))</f>
        <v/>
      </c>
      <c r="U773" s="395"/>
      <c r="V773" s="385"/>
      <c r="W773" s="413">
        <f>Table_1[[#This Row],[Kävijämäärä a) lapset]]+Table_1[[#This Row],[Kävijämäärä b) aikuiset]]</f>
        <v>0</v>
      </c>
      <c r="X773" s="413">
        <f>IF(Table_1[[#This Row],[Kokonaiskävijämäärä]]&lt;1,0,Table_1[[#This Row],[Kävijämäärä a) lapset]]*Table_1[[#This Row],[Tapaamis-kerrat /osallistuja]])</f>
        <v>0</v>
      </c>
      <c r="Y773" s="413">
        <f>IF(Table_1[[#This Row],[Kokonaiskävijämäärä]]&lt;1,0,Table_1[[#This Row],[Kävijämäärä b) aikuiset]]*Table_1[[#This Row],[Tapaamis-kerrat /osallistuja]])</f>
        <v>0</v>
      </c>
      <c r="Z773" s="413">
        <f>IF(Table_1[[#This Row],[Kokonaiskävijämäärä]]&lt;1,0,Table_1[[#This Row],[Kokonaiskävijämäärä]]*Table_1[[#This Row],[Tapaamis-kerrat /osallistuja]])</f>
        <v>0</v>
      </c>
      <c r="AA773" s="390" t="s">
        <v>54</v>
      </c>
      <c r="AB773" s="396"/>
      <c r="AC773" s="397"/>
      <c r="AD773" s="398" t="s">
        <v>54</v>
      </c>
      <c r="AE773" s="399" t="s">
        <v>54</v>
      </c>
      <c r="AF773" s="400" t="s">
        <v>54</v>
      </c>
      <c r="AG773" s="400" t="s">
        <v>54</v>
      </c>
      <c r="AH773" s="401" t="s">
        <v>53</v>
      </c>
      <c r="AI773" s="402" t="s">
        <v>54</v>
      </c>
      <c r="AJ773" s="402" t="s">
        <v>54</v>
      </c>
      <c r="AK773" s="402" t="s">
        <v>54</v>
      </c>
      <c r="AL773" s="403" t="s">
        <v>54</v>
      </c>
      <c r="AM773" s="404" t="s">
        <v>54</v>
      </c>
    </row>
    <row r="774" spans="1:39" ht="15.75" customHeight="1" x14ac:dyDescent="0.3">
      <c r="A774" s="382"/>
      <c r="B774" s="383"/>
      <c r="C774" s="384" t="s">
        <v>40</v>
      </c>
      <c r="D774" s="385" t="str">
        <f>IF(Table_1[[#This Row],[SISÄLLÖN NIMI]]="","",1)</f>
        <v/>
      </c>
      <c r="E774" s="386"/>
      <c r="F774" s="386"/>
      <c r="G774" s="384" t="s">
        <v>54</v>
      </c>
      <c r="H774" s="387" t="s">
        <v>54</v>
      </c>
      <c r="I774" s="388" t="s">
        <v>54</v>
      </c>
      <c r="J774" s="389" t="s">
        <v>44</v>
      </c>
      <c r="K774" s="387" t="s">
        <v>54</v>
      </c>
      <c r="L774" s="390" t="s">
        <v>54</v>
      </c>
      <c r="M774" s="383"/>
      <c r="N774" s="391" t="s">
        <v>54</v>
      </c>
      <c r="O774" s="392"/>
      <c r="P774" s="383"/>
      <c r="Q774" s="383"/>
      <c r="R774" s="393"/>
      <c r="S774" s="417">
        <f>IF(Table_1[[#This Row],[Kesto (min) /tapaaminen]]&lt;1,0,(Table_1[[#This Row],[Sisältöjen määrä 
]]*Table_1[[#This Row],[Kesto (min) /tapaaminen]]*Table_1[[#This Row],[Tapaamis-kerrat /osallistuja]]))</f>
        <v>0</v>
      </c>
      <c r="T774" s="394" t="str">
        <f>IF(Table_1[[#This Row],[SISÄLLÖN NIMI]]="","",IF(Table_1[[#This Row],[Toteutuminen]]="Ei osallistujia",0,IF(Table_1[[#This Row],[Toteutuminen]]="Peruttu",0,1)))</f>
        <v/>
      </c>
      <c r="U774" s="395"/>
      <c r="V774" s="385"/>
      <c r="W774" s="413">
        <f>Table_1[[#This Row],[Kävijämäärä a) lapset]]+Table_1[[#This Row],[Kävijämäärä b) aikuiset]]</f>
        <v>0</v>
      </c>
      <c r="X774" s="413">
        <f>IF(Table_1[[#This Row],[Kokonaiskävijämäärä]]&lt;1,0,Table_1[[#This Row],[Kävijämäärä a) lapset]]*Table_1[[#This Row],[Tapaamis-kerrat /osallistuja]])</f>
        <v>0</v>
      </c>
      <c r="Y774" s="413">
        <f>IF(Table_1[[#This Row],[Kokonaiskävijämäärä]]&lt;1,0,Table_1[[#This Row],[Kävijämäärä b) aikuiset]]*Table_1[[#This Row],[Tapaamis-kerrat /osallistuja]])</f>
        <v>0</v>
      </c>
      <c r="Z774" s="413">
        <f>IF(Table_1[[#This Row],[Kokonaiskävijämäärä]]&lt;1,0,Table_1[[#This Row],[Kokonaiskävijämäärä]]*Table_1[[#This Row],[Tapaamis-kerrat /osallistuja]])</f>
        <v>0</v>
      </c>
      <c r="AA774" s="390" t="s">
        <v>54</v>
      </c>
      <c r="AB774" s="396"/>
      <c r="AC774" s="397"/>
      <c r="AD774" s="398" t="s">
        <v>54</v>
      </c>
      <c r="AE774" s="399" t="s">
        <v>54</v>
      </c>
      <c r="AF774" s="400" t="s">
        <v>54</v>
      </c>
      <c r="AG774" s="400" t="s">
        <v>54</v>
      </c>
      <c r="AH774" s="401" t="s">
        <v>53</v>
      </c>
      <c r="AI774" s="402" t="s">
        <v>54</v>
      </c>
      <c r="AJ774" s="402" t="s">
        <v>54</v>
      </c>
      <c r="AK774" s="402" t="s">
        <v>54</v>
      </c>
      <c r="AL774" s="403" t="s">
        <v>54</v>
      </c>
      <c r="AM774" s="404" t="s">
        <v>54</v>
      </c>
    </row>
    <row r="775" spans="1:39" ht="15.75" customHeight="1" x14ac:dyDescent="0.3">
      <c r="A775" s="382"/>
      <c r="B775" s="383"/>
      <c r="C775" s="384" t="s">
        <v>40</v>
      </c>
      <c r="D775" s="385" t="str">
        <f>IF(Table_1[[#This Row],[SISÄLLÖN NIMI]]="","",1)</f>
        <v/>
      </c>
      <c r="E775" s="386"/>
      <c r="F775" s="386"/>
      <c r="G775" s="384" t="s">
        <v>54</v>
      </c>
      <c r="H775" s="387" t="s">
        <v>54</v>
      </c>
      <c r="I775" s="388" t="s">
        <v>54</v>
      </c>
      <c r="J775" s="389" t="s">
        <v>44</v>
      </c>
      <c r="K775" s="387" t="s">
        <v>54</v>
      </c>
      <c r="L775" s="390" t="s">
        <v>54</v>
      </c>
      <c r="M775" s="383"/>
      <c r="N775" s="391" t="s">
        <v>54</v>
      </c>
      <c r="O775" s="392"/>
      <c r="P775" s="383"/>
      <c r="Q775" s="383"/>
      <c r="R775" s="393"/>
      <c r="S775" s="417">
        <f>IF(Table_1[[#This Row],[Kesto (min) /tapaaminen]]&lt;1,0,(Table_1[[#This Row],[Sisältöjen määrä 
]]*Table_1[[#This Row],[Kesto (min) /tapaaminen]]*Table_1[[#This Row],[Tapaamis-kerrat /osallistuja]]))</f>
        <v>0</v>
      </c>
      <c r="T775" s="394" t="str">
        <f>IF(Table_1[[#This Row],[SISÄLLÖN NIMI]]="","",IF(Table_1[[#This Row],[Toteutuminen]]="Ei osallistujia",0,IF(Table_1[[#This Row],[Toteutuminen]]="Peruttu",0,1)))</f>
        <v/>
      </c>
      <c r="U775" s="395"/>
      <c r="V775" s="385"/>
      <c r="W775" s="413">
        <f>Table_1[[#This Row],[Kävijämäärä a) lapset]]+Table_1[[#This Row],[Kävijämäärä b) aikuiset]]</f>
        <v>0</v>
      </c>
      <c r="X775" s="413">
        <f>IF(Table_1[[#This Row],[Kokonaiskävijämäärä]]&lt;1,0,Table_1[[#This Row],[Kävijämäärä a) lapset]]*Table_1[[#This Row],[Tapaamis-kerrat /osallistuja]])</f>
        <v>0</v>
      </c>
      <c r="Y775" s="413">
        <f>IF(Table_1[[#This Row],[Kokonaiskävijämäärä]]&lt;1,0,Table_1[[#This Row],[Kävijämäärä b) aikuiset]]*Table_1[[#This Row],[Tapaamis-kerrat /osallistuja]])</f>
        <v>0</v>
      </c>
      <c r="Z775" s="413">
        <f>IF(Table_1[[#This Row],[Kokonaiskävijämäärä]]&lt;1,0,Table_1[[#This Row],[Kokonaiskävijämäärä]]*Table_1[[#This Row],[Tapaamis-kerrat /osallistuja]])</f>
        <v>0</v>
      </c>
      <c r="AA775" s="390" t="s">
        <v>54</v>
      </c>
      <c r="AB775" s="396"/>
      <c r="AC775" s="397"/>
      <c r="AD775" s="398" t="s">
        <v>54</v>
      </c>
      <c r="AE775" s="399" t="s">
        <v>54</v>
      </c>
      <c r="AF775" s="400" t="s">
        <v>54</v>
      </c>
      <c r="AG775" s="400" t="s">
        <v>54</v>
      </c>
      <c r="AH775" s="401" t="s">
        <v>53</v>
      </c>
      <c r="AI775" s="402" t="s">
        <v>54</v>
      </c>
      <c r="AJ775" s="402" t="s">
        <v>54</v>
      </c>
      <c r="AK775" s="402" t="s">
        <v>54</v>
      </c>
      <c r="AL775" s="403" t="s">
        <v>54</v>
      </c>
      <c r="AM775" s="404" t="s">
        <v>54</v>
      </c>
    </row>
    <row r="776" spans="1:39" ht="15.75" customHeight="1" x14ac:dyDescent="0.3">
      <c r="A776" s="382"/>
      <c r="B776" s="383"/>
      <c r="C776" s="384" t="s">
        <v>40</v>
      </c>
      <c r="D776" s="385" t="str">
        <f>IF(Table_1[[#This Row],[SISÄLLÖN NIMI]]="","",1)</f>
        <v/>
      </c>
      <c r="E776" s="386"/>
      <c r="F776" s="386"/>
      <c r="G776" s="384" t="s">
        <v>54</v>
      </c>
      <c r="H776" s="387" t="s">
        <v>54</v>
      </c>
      <c r="I776" s="388" t="s">
        <v>54</v>
      </c>
      <c r="J776" s="389" t="s">
        <v>44</v>
      </c>
      <c r="K776" s="387" t="s">
        <v>54</v>
      </c>
      <c r="L776" s="390" t="s">
        <v>54</v>
      </c>
      <c r="M776" s="383"/>
      <c r="N776" s="391" t="s">
        <v>54</v>
      </c>
      <c r="O776" s="392"/>
      <c r="P776" s="383"/>
      <c r="Q776" s="383"/>
      <c r="R776" s="393"/>
      <c r="S776" s="417">
        <f>IF(Table_1[[#This Row],[Kesto (min) /tapaaminen]]&lt;1,0,(Table_1[[#This Row],[Sisältöjen määrä 
]]*Table_1[[#This Row],[Kesto (min) /tapaaminen]]*Table_1[[#This Row],[Tapaamis-kerrat /osallistuja]]))</f>
        <v>0</v>
      </c>
      <c r="T776" s="394" t="str">
        <f>IF(Table_1[[#This Row],[SISÄLLÖN NIMI]]="","",IF(Table_1[[#This Row],[Toteutuminen]]="Ei osallistujia",0,IF(Table_1[[#This Row],[Toteutuminen]]="Peruttu",0,1)))</f>
        <v/>
      </c>
      <c r="U776" s="395"/>
      <c r="V776" s="385"/>
      <c r="W776" s="413">
        <f>Table_1[[#This Row],[Kävijämäärä a) lapset]]+Table_1[[#This Row],[Kävijämäärä b) aikuiset]]</f>
        <v>0</v>
      </c>
      <c r="X776" s="413">
        <f>IF(Table_1[[#This Row],[Kokonaiskävijämäärä]]&lt;1,0,Table_1[[#This Row],[Kävijämäärä a) lapset]]*Table_1[[#This Row],[Tapaamis-kerrat /osallistuja]])</f>
        <v>0</v>
      </c>
      <c r="Y776" s="413">
        <f>IF(Table_1[[#This Row],[Kokonaiskävijämäärä]]&lt;1,0,Table_1[[#This Row],[Kävijämäärä b) aikuiset]]*Table_1[[#This Row],[Tapaamis-kerrat /osallistuja]])</f>
        <v>0</v>
      </c>
      <c r="Z776" s="413">
        <f>IF(Table_1[[#This Row],[Kokonaiskävijämäärä]]&lt;1,0,Table_1[[#This Row],[Kokonaiskävijämäärä]]*Table_1[[#This Row],[Tapaamis-kerrat /osallistuja]])</f>
        <v>0</v>
      </c>
      <c r="AA776" s="390" t="s">
        <v>54</v>
      </c>
      <c r="AB776" s="396"/>
      <c r="AC776" s="397"/>
      <c r="AD776" s="398" t="s">
        <v>54</v>
      </c>
      <c r="AE776" s="399" t="s">
        <v>54</v>
      </c>
      <c r="AF776" s="400" t="s">
        <v>54</v>
      </c>
      <c r="AG776" s="400" t="s">
        <v>54</v>
      </c>
      <c r="AH776" s="401" t="s">
        <v>53</v>
      </c>
      <c r="AI776" s="402" t="s">
        <v>54</v>
      </c>
      <c r="AJ776" s="402" t="s">
        <v>54</v>
      </c>
      <c r="AK776" s="402" t="s">
        <v>54</v>
      </c>
      <c r="AL776" s="403" t="s">
        <v>54</v>
      </c>
      <c r="AM776" s="404" t="s">
        <v>54</v>
      </c>
    </row>
    <row r="777" spans="1:39" ht="15.75" customHeight="1" x14ac:dyDescent="0.3">
      <c r="A777" s="382"/>
      <c r="B777" s="383"/>
      <c r="C777" s="384" t="s">
        <v>40</v>
      </c>
      <c r="D777" s="385" t="str">
        <f>IF(Table_1[[#This Row],[SISÄLLÖN NIMI]]="","",1)</f>
        <v/>
      </c>
      <c r="E777" s="386"/>
      <c r="F777" s="386"/>
      <c r="G777" s="384" t="s">
        <v>54</v>
      </c>
      <c r="H777" s="387" t="s">
        <v>54</v>
      </c>
      <c r="I777" s="388" t="s">
        <v>54</v>
      </c>
      <c r="J777" s="389" t="s">
        <v>44</v>
      </c>
      <c r="K777" s="387" t="s">
        <v>54</v>
      </c>
      <c r="L777" s="390" t="s">
        <v>54</v>
      </c>
      <c r="M777" s="383"/>
      <c r="N777" s="391" t="s">
        <v>54</v>
      </c>
      <c r="O777" s="392"/>
      <c r="P777" s="383"/>
      <c r="Q777" s="383"/>
      <c r="R777" s="393"/>
      <c r="S777" s="417">
        <f>IF(Table_1[[#This Row],[Kesto (min) /tapaaminen]]&lt;1,0,(Table_1[[#This Row],[Sisältöjen määrä 
]]*Table_1[[#This Row],[Kesto (min) /tapaaminen]]*Table_1[[#This Row],[Tapaamis-kerrat /osallistuja]]))</f>
        <v>0</v>
      </c>
      <c r="T777" s="394" t="str">
        <f>IF(Table_1[[#This Row],[SISÄLLÖN NIMI]]="","",IF(Table_1[[#This Row],[Toteutuminen]]="Ei osallistujia",0,IF(Table_1[[#This Row],[Toteutuminen]]="Peruttu",0,1)))</f>
        <v/>
      </c>
      <c r="U777" s="395"/>
      <c r="V777" s="385"/>
      <c r="W777" s="413">
        <f>Table_1[[#This Row],[Kävijämäärä a) lapset]]+Table_1[[#This Row],[Kävijämäärä b) aikuiset]]</f>
        <v>0</v>
      </c>
      <c r="X777" s="413">
        <f>IF(Table_1[[#This Row],[Kokonaiskävijämäärä]]&lt;1,0,Table_1[[#This Row],[Kävijämäärä a) lapset]]*Table_1[[#This Row],[Tapaamis-kerrat /osallistuja]])</f>
        <v>0</v>
      </c>
      <c r="Y777" s="413">
        <f>IF(Table_1[[#This Row],[Kokonaiskävijämäärä]]&lt;1,0,Table_1[[#This Row],[Kävijämäärä b) aikuiset]]*Table_1[[#This Row],[Tapaamis-kerrat /osallistuja]])</f>
        <v>0</v>
      </c>
      <c r="Z777" s="413">
        <f>IF(Table_1[[#This Row],[Kokonaiskävijämäärä]]&lt;1,0,Table_1[[#This Row],[Kokonaiskävijämäärä]]*Table_1[[#This Row],[Tapaamis-kerrat /osallistuja]])</f>
        <v>0</v>
      </c>
      <c r="AA777" s="390" t="s">
        <v>54</v>
      </c>
      <c r="AB777" s="396"/>
      <c r="AC777" s="397"/>
      <c r="AD777" s="398" t="s">
        <v>54</v>
      </c>
      <c r="AE777" s="399" t="s">
        <v>54</v>
      </c>
      <c r="AF777" s="400" t="s">
        <v>54</v>
      </c>
      <c r="AG777" s="400" t="s">
        <v>54</v>
      </c>
      <c r="AH777" s="401" t="s">
        <v>53</v>
      </c>
      <c r="AI777" s="402" t="s">
        <v>54</v>
      </c>
      <c r="AJ777" s="402" t="s">
        <v>54</v>
      </c>
      <c r="AK777" s="402" t="s">
        <v>54</v>
      </c>
      <c r="AL777" s="403" t="s">
        <v>54</v>
      </c>
      <c r="AM777" s="404" t="s">
        <v>54</v>
      </c>
    </row>
    <row r="778" spans="1:39" ht="15.75" customHeight="1" x14ac:dyDescent="0.3">
      <c r="A778" s="382"/>
      <c r="B778" s="383"/>
      <c r="C778" s="384" t="s">
        <v>40</v>
      </c>
      <c r="D778" s="385" t="str">
        <f>IF(Table_1[[#This Row],[SISÄLLÖN NIMI]]="","",1)</f>
        <v/>
      </c>
      <c r="E778" s="386"/>
      <c r="F778" s="386"/>
      <c r="G778" s="384" t="s">
        <v>54</v>
      </c>
      <c r="H778" s="387" t="s">
        <v>54</v>
      </c>
      <c r="I778" s="388" t="s">
        <v>54</v>
      </c>
      <c r="J778" s="389" t="s">
        <v>44</v>
      </c>
      <c r="K778" s="387" t="s">
        <v>54</v>
      </c>
      <c r="L778" s="390" t="s">
        <v>54</v>
      </c>
      <c r="M778" s="383"/>
      <c r="N778" s="391" t="s">
        <v>54</v>
      </c>
      <c r="O778" s="392"/>
      <c r="P778" s="383"/>
      <c r="Q778" s="383"/>
      <c r="R778" s="393"/>
      <c r="S778" s="417">
        <f>IF(Table_1[[#This Row],[Kesto (min) /tapaaminen]]&lt;1,0,(Table_1[[#This Row],[Sisältöjen määrä 
]]*Table_1[[#This Row],[Kesto (min) /tapaaminen]]*Table_1[[#This Row],[Tapaamis-kerrat /osallistuja]]))</f>
        <v>0</v>
      </c>
      <c r="T778" s="394" t="str">
        <f>IF(Table_1[[#This Row],[SISÄLLÖN NIMI]]="","",IF(Table_1[[#This Row],[Toteutuminen]]="Ei osallistujia",0,IF(Table_1[[#This Row],[Toteutuminen]]="Peruttu",0,1)))</f>
        <v/>
      </c>
      <c r="U778" s="395"/>
      <c r="V778" s="385"/>
      <c r="W778" s="413">
        <f>Table_1[[#This Row],[Kävijämäärä a) lapset]]+Table_1[[#This Row],[Kävijämäärä b) aikuiset]]</f>
        <v>0</v>
      </c>
      <c r="X778" s="413">
        <f>IF(Table_1[[#This Row],[Kokonaiskävijämäärä]]&lt;1,0,Table_1[[#This Row],[Kävijämäärä a) lapset]]*Table_1[[#This Row],[Tapaamis-kerrat /osallistuja]])</f>
        <v>0</v>
      </c>
      <c r="Y778" s="413">
        <f>IF(Table_1[[#This Row],[Kokonaiskävijämäärä]]&lt;1,0,Table_1[[#This Row],[Kävijämäärä b) aikuiset]]*Table_1[[#This Row],[Tapaamis-kerrat /osallistuja]])</f>
        <v>0</v>
      </c>
      <c r="Z778" s="413">
        <f>IF(Table_1[[#This Row],[Kokonaiskävijämäärä]]&lt;1,0,Table_1[[#This Row],[Kokonaiskävijämäärä]]*Table_1[[#This Row],[Tapaamis-kerrat /osallistuja]])</f>
        <v>0</v>
      </c>
      <c r="AA778" s="390" t="s">
        <v>54</v>
      </c>
      <c r="AB778" s="396"/>
      <c r="AC778" s="397"/>
      <c r="AD778" s="398" t="s">
        <v>54</v>
      </c>
      <c r="AE778" s="399" t="s">
        <v>54</v>
      </c>
      <c r="AF778" s="400" t="s">
        <v>54</v>
      </c>
      <c r="AG778" s="400" t="s">
        <v>54</v>
      </c>
      <c r="AH778" s="401" t="s">
        <v>53</v>
      </c>
      <c r="AI778" s="402" t="s">
        <v>54</v>
      </c>
      <c r="AJ778" s="402" t="s">
        <v>54</v>
      </c>
      <c r="AK778" s="402" t="s">
        <v>54</v>
      </c>
      <c r="AL778" s="403" t="s">
        <v>54</v>
      </c>
      <c r="AM778" s="404" t="s">
        <v>54</v>
      </c>
    </row>
    <row r="779" spans="1:39" ht="15.75" customHeight="1" x14ac:dyDescent="0.3">
      <c r="A779" s="382"/>
      <c r="B779" s="383"/>
      <c r="C779" s="384" t="s">
        <v>40</v>
      </c>
      <c r="D779" s="385" t="str">
        <f>IF(Table_1[[#This Row],[SISÄLLÖN NIMI]]="","",1)</f>
        <v/>
      </c>
      <c r="E779" s="386"/>
      <c r="F779" s="386"/>
      <c r="G779" s="384" t="s">
        <v>54</v>
      </c>
      <c r="H779" s="387" t="s">
        <v>54</v>
      </c>
      <c r="I779" s="388" t="s">
        <v>54</v>
      </c>
      <c r="J779" s="389" t="s">
        <v>44</v>
      </c>
      <c r="K779" s="387" t="s">
        <v>54</v>
      </c>
      <c r="L779" s="390" t="s">
        <v>54</v>
      </c>
      <c r="M779" s="383"/>
      <c r="N779" s="391" t="s">
        <v>54</v>
      </c>
      <c r="O779" s="392"/>
      <c r="P779" s="383"/>
      <c r="Q779" s="383"/>
      <c r="R779" s="393"/>
      <c r="S779" s="417">
        <f>IF(Table_1[[#This Row],[Kesto (min) /tapaaminen]]&lt;1,0,(Table_1[[#This Row],[Sisältöjen määrä 
]]*Table_1[[#This Row],[Kesto (min) /tapaaminen]]*Table_1[[#This Row],[Tapaamis-kerrat /osallistuja]]))</f>
        <v>0</v>
      </c>
      <c r="T779" s="394" t="str">
        <f>IF(Table_1[[#This Row],[SISÄLLÖN NIMI]]="","",IF(Table_1[[#This Row],[Toteutuminen]]="Ei osallistujia",0,IF(Table_1[[#This Row],[Toteutuminen]]="Peruttu",0,1)))</f>
        <v/>
      </c>
      <c r="U779" s="395"/>
      <c r="V779" s="385"/>
      <c r="W779" s="413">
        <f>Table_1[[#This Row],[Kävijämäärä a) lapset]]+Table_1[[#This Row],[Kävijämäärä b) aikuiset]]</f>
        <v>0</v>
      </c>
      <c r="X779" s="413">
        <f>IF(Table_1[[#This Row],[Kokonaiskävijämäärä]]&lt;1,0,Table_1[[#This Row],[Kävijämäärä a) lapset]]*Table_1[[#This Row],[Tapaamis-kerrat /osallistuja]])</f>
        <v>0</v>
      </c>
      <c r="Y779" s="413">
        <f>IF(Table_1[[#This Row],[Kokonaiskävijämäärä]]&lt;1,0,Table_1[[#This Row],[Kävijämäärä b) aikuiset]]*Table_1[[#This Row],[Tapaamis-kerrat /osallistuja]])</f>
        <v>0</v>
      </c>
      <c r="Z779" s="413">
        <f>IF(Table_1[[#This Row],[Kokonaiskävijämäärä]]&lt;1,0,Table_1[[#This Row],[Kokonaiskävijämäärä]]*Table_1[[#This Row],[Tapaamis-kerrat /osallistuja]])</f>
        <v>0</v>
      </c>
      <c r="AA779" s="390" t="s">
        <v>54</v>
      </c>
      <c r="AB779" s="396"/>
      <c r="AC779" s="397"/>
      <c r="AD779" s="398" t="s">
        <v>54</v>
      </c>
      <c r="AE779" s="399" t="s">
        <v>54</v>
      </c>
      <c r="AF779" s="400" t="s">
        <v>54</v>
      </c>
      <c r="AG779" s="400" t="s">
        <v>54</v>
      </c>
      <c r="AH779" s="401" t="s">
        <v>53</v>
      </c>
      <c r="AI779" s="402" t="s">
        <v>54</v>
      </c>
      <c r="AJ779" s="402" t="s">
        <v>54</v>
      </c>
      <c r="AK779" s="402" t="s">
        <v>54</v>
      </c>
      <c r="AL779" s="403" t="s">
        <v>54</v>
      </c>
      <c r="AM779" s="404" t="s">
        <v>54</v>
      </c>
    </row>
    <row r="780" spans="1:39" ht="15.75" customHeight="1" x14ac:dyDescent="0.3">
      <c r="A780" s="382"/>
      <c r="B780" s="383"/>
      <c r="C780" s="384" t="s">
        <v>40</v>
      </c>
      <c r="D780" s="385" t="str">
        <f>IF(Table_1[[#This Row],[SISÄLLÖN NIMI]]="","",1)</f>
        <v/>
      </c>
      <c r="E780" s="386"/>
      <c r="F780" s="386"/>
      <c r="G780" s="384" t="s">
        <v>54</v>
      </c>
      <c r="H780" s="387" t="s">
        <v>54</v>
      </c>
      <c r="I780" s="388" t="s">
        <v>54</v>
      </c>
      <c r="J780" s="389" t="s">
        <v>44</v>
      </c>
      <c r="K780" s="387" t="s">
        <v>54</v>
      </c>
      <c r="L780" s="390" t="s">
        <v>54</v>
      </c>
      <c r="M780" s="383"/>
      <c r="N780" s="391" t="s">
        <v>54</v>
      </c>
      <c r="O780" s="392"/>
      <c r="P780" s="383"/>
      <c r="Q780" s="383"/>
      <c r="R780" s="393"/>
      <c r="S780" s="417">
        <f>IF(Table_1[[#This Row],[Kesto (min) /tapaaminen]]&lt;1,0,(Table_1[[#This Row],[Sisältöjen määrä 
]]*Table_1[[#This Row],[Kesto (min) /tapaaminen]]*Table_1[[#This Row],[Tapaamis-kerrat /osallistuja]]))</f>
        <v>0</v>
      </c>
      <c r="T780" s="394" t="str">
        <f>IF(Table_1[[#This Row],[SISÄLLÖN NIMI]]="","",IF(Table_1[[#This Row],[Toteutuminen]]="Ei osallistujia",0,IF(Table_1[[#This Row],[Toteutuminen]]="Peruttu",0,1)))</f>
        <v/>
      </c>
      <c r="U780" s="395"/>
      <c r="V780" s="385"/>
      <c r="W780" s="413">
        <f>Table_1[[#This Row],[Kävijämäärä a) lapset]]+Table_1[[#This Row],[Kävijämäärä b) aikuiset]]</f>
        <v>0</v>
      </c>
      <c r="X780" s="413">
        <f>IF(Table_1[[#This Row],[Kokonaiskävijämäärä]]&lt;1,0,Table_1[[#This Row],[Kävijämäärä a) lapset]]*Table_1[[#This Row],[Tapaamis-kerrat /osallistuja]])</f>
        <v>0</v>
      </c>
      <c r="Y780" s="413">
        <f>IF(Table_1[[#This Row],[Kokonaiskävijämäärä]]&lt;1,0,Table_1[[#This Row],[Kävijämäärä b) aikuiset]]*Table_1[[#This Row],[Tapaamis-kerrat /osallistuja]])</f>
        <v>0</v>
      </c>
      <c r="Z780" s="413">
        <f>IF(Table_1[[#This Row],[Kokonaiskävijämäärä]]&lt;1,0,Table_1[[#This Row],[Kokonaiskävijämäärä]]*Table_1[[#This Row],[Tapaamis-kerrat /osallistuja]])</f>
        <v>0</v>
      </c>
      <c r="AA780" s="390" t="s">
        <v>54</v>
      </c>
      <c r="AB780" s="396"/>
      <c r="AC780" s="397"/>
      <c r="AD780" s="398" t="s">
        <v>54</v>
      </c>
      <c r="AE780" s="399" t="s">
        <v>54</v>
      </c>
      <c r="AF780" s="400" t="s">
        <v>54</v>
      </c>
      <c r="AG780" s="400" t="s">
        <v>54</v>
      </c>
      <c r="AH780" s="401" t="s">
        <v>53</v>
      </c>
      <c r="AI780" s="402" t="s">
        <v>54</v>
      </c>
      <c r="AJ780" s="402" t="s">
        <v>54</v>
      </c>
      <c r="AK780" s="402" t="s">
        <v>54</v>
      </c>
      <c r="AL780" s="403" t="s">
        <v>54</v>
      </c>
      <c r="AM780" s="404" t="s">
        <v>54</v>
      </c>
    </row>
    <row r="781" spans="1:39" ht="15.75" customHeight="1" x14ac:dyDescent="0.3">
      <c r="A781" s="382"/>
      <c r="B781" s="383"/>
      <c r="C781" s="384" t="s">
        <v>40</v>
      </c>
      <c r="D781" s="385" t="str">
        <f>IF(Table_1[[#This Row],[SISÄLLÖN NIMI]]="","",1)</f>
        <v/>
      </c>
      <c r="E781" s="386"/>
      <c r="F781" s="386"/>
      <c r="G781" s="384" t="s">
        <v>54</v>
      </c>
      <c r="H781" s="387" t="s">
        <v>54</v>
      </c>
      <c r="I781" s="388" t="s">
        <v>54</v>
      </c>
      <c r="J781" s="389" t="s">
        <v>44</v>
      </c>
      <c r="K781" s="387" t="s">
        <v>54</v>
      </c>
      <c r="L781" s="390" t="s">
        <v>54</v>
      </c>
      <c r="M781" s="383"/>
      <c r="N781" s="391" t="s">
        <v>54</v>
      </c>
      <c r="O781" s="392"/>
      <c r="P781" s="383"/>
      <c r="Q781" s="383"/>
      <c r="R781" s="393"/>
      <c r="S781" s="417">
        <f>IF(Table_1[[#This Row],[Kesto (min) /tapaaminen]]&lt;1,0,(Table_1[[#This Row],[Sisältöjen määrä 
]]*Table_1[[#This Row],[Kesto (min) /tapaaminen]]*Table_1[[#This Row],[Tapaamis-kerrat /osallistuja]]))</f>
        <v>0</v>
      </c>
      <c r="T781" s="394" t="str">
        <f>IF(Table_1[[#This Row],[SISÄLLÖN NIMI]]="","",IF(Table_1[[#This Row],[Toteutuminen]]="Ei osallistujia",0,IF(Table_1[[#This Row],[Toteutuminen]]="Peruttu",0,1)))</f>
        <v/>
      </c>
      <c r="U781" s="395"/>
      <c r="V781" s="385"/>
      <c r="W781" s="413">
        <f>Table_1[[#This Row],[Kävijämäärä a) lapset]]+Table_1[[#This Row],[Kävijämäärä b) aikuiset]]</f>
        <v>0</v>
      </c>
      <c r="X781" s="413">
        <f>IF(Table_1[[#This Row],[Kokonaiskävijämäärä]]&lt;1,0,Table_1[[#This Row],[Kävijämäärä a) lapset]]*Table_1[[#This Row],[Tapaamis-kerrat /osallistuja]])</f>
        <v>0</v>
      </c>
      <c r="Y781" s="413">
        <f>IF(Table_1[[#This Row],[Kokonaiskävijämäärä]]&lt;1,0,Table_1[[#This Row],[Kävijämäärä b) aikuiset]]*Table_1[[#This Row],[Tapaamis-kerrat /osallistuja]])</f>
        <v>0</v>
      </c>
      <c r="Z781" s="413">
        <f>IF(Table_1[[#This Row],[Kokonaiskävijämäärä]]&lt;1,0,Table_1[[#This Row],[Kokonaiskävijämäärä]]*Table_1[[#This Row],[Tapaamis-kerrat /osallistuja]])</f>
        <v>0</v>
      </c>
      <c r="AA781" s="390" t="s">
        <v>54</v>
      </c>
      <c r="AB781" s="396"/>
      <c r="AC781" s="397"/>
      <c r="AD781" s="398" t="s">
        <v>54</v>
      </c>
      <c r="AE781" s="399" t="s">
        <v>54</v>
      </c>
      <c r="AF781" s="400" t="s">
        <v>54</v>
      </c>
      <c r="AG781" s="400" t="s">
        <v>54</v>
      </c>
      <c r="AH781" s="401" t="s">
        <v>53</v>
      </c>
      <c r="AI781" s="402" t="s">
        <v>54</v>
      </c>
      <c r="AJ781" s="402" t="s">
        <v>54</v>
      </c>
      <c r="AK781" s="402" t="s">
        <v>54</v>
      </c>
      <c r="AL781" s="403" t="s">
        <v>54</v>
      </c>
      <c r="AM781" s="404" t="s">
        <v>54</v>
      </c>
    </row>
    <row r="782" spans="1:39" ht="15.75" customHeight="1" x14ac:dyDescent="0.3">
      <c r="A782" s="382"/>
      <c r="B782" s="383"/>
      <c r="C782" s="384" t="s">
        <v>40</v>
      </c>
      <c r="D782" s="385" t="str">
        <f>IF(Table_1[[#This Row],[SISÄLLÖN NIMI]]="","",1)</f>
        <v/>
      </c>
      <c r="E782" s="386"/>
      <c r="F782" s="386"/>
      <c r="G782" s="384" t="s">
        <v>54</v>
      </c>
      <c r="H782" s="387" t="s">
        <v>54</v>
      </c>
      <c r="I782" s="388" t="s">
        <v>54</v>
      </c>
      <c r="J782" s="389" t="s">
        <v>44</v>
      </c>
      <c r="K782" s="387" t="s">
        <v>54</v>
      </c>
      <c r="L782" s="390" t="s">
        <v>54</v>
      </c>
      <c r="M782" s="383"/>
      <c r="N782" s="391" t="s">
        <v>54</v>
      </c>
      <c r="O782" s="392"/>
      <c r="P782" s="383"/>
      <c r="Q782" s="383"/>
      <c r="R782" s="393"/>
      <c r="S782" s="417">
        <f>IF(Table_1[[#This Row],[Kesto (min) /tapaaminen]]&lt;1,0,(Table_1[[#This Row],[Sisältöjen määrä 
]]*Table_1[[#This Row],[Kesto (min) /tapaaminen]]*Table_1[[#This Row],[Tapaamis-kerrat /osallistuja]]))</f>
        <v>0</v>
      </c>
      <c r="T782" s="394" t="str">
        <f>IF(Table_1[[#This Row],[SISÄLLÖN NIMI]]="","",IF(Table_1[[#This Row],[Toteutuminen]]="Ei osallistujia",0,IF(Table_1[[#This Row],[Toteutuminen]]="Peruttu",0,1)))</f>
        <v/>
      </c>
      <c r="U782" s="395"/>
      <c r="V782" s="385"/>
      <c r="W782" s="413">
        <f>Table_1[[#This Row],[Kävijämäärä a) lapset]]+Table_1[[#This Row],[Kävijämäärä b) aikuiset]]</f>
        <v>0</v>
      </c>
      <c r="X782" s="413">
        <f>IF(Table_1[[#This Row],[Kokonaiskävijämäärä]]&lt;1,0,Table_1[[#This Row],[Kävijämäärä a) lapset]]*Table_1[[#This Row],[Tapaamis-kerrat /osallistuja]])</f>
        <v>0</v>
      </c>
      <c r="Y782" s="413">
        <f>IF(Table_1[[#This Row],[Kokonaiskävijämäärä]]&lt;1,0,Table_1[[#This Row],[Kävijämäärä b) aikuiset]]*Table_1[[#This Row],[Tapaamis-kerrat /osallistuja]])</f>
        <v>0</v>
      </c>
      <c r="Z782" s="413">
        <f>IF(Table_1[[#This Row],[Kokonaiskävijämäärä]]&lt;1,0,Table_1[[#This Row],[Kokonaiskävijämäärä]]*Table_1[[#This Row],[Tapaamis-kerrat /osallistuja]])</f>
        <v>0</v>
      </c>
      <c r="AA782" s="390" t="s">
        <v>54</v>
      </c>
      <c r="AB782" s="396"/>
      <c r="AC782" s="397"/>
      <c r="AD782" s="398" t="s">
        <v>54</v>
      </c>
      <c r="AE782" s="399" t="s">
        <v>54</v>
      </c>
      <c r="AF782" s="400" t="s">
        <v>54</v>
      </c>
      <c r="AG782" s="400" t="s">
        <v>54</v>
      </c>
      <c r="AH782" s="401" t="s">
        <v>53</v>
      </c>
      <c r="AI782" s="402" t="s">
        <v>54</v>
      </c>
      <c r="AJ782" s="402" t="s">
        <v>54</v>
      </c>
      <c r="AK782" s="402" t="s">
        <v>54</v>
      </c>
      <c r="AL782" s="403" t="s">
        <v>54</v>
      </c>
      <c r="AM782" s="404" t="s">
        <v>54</v>
      </c>
    </row>
    <row r="783" spans="1:39" ht="15.75" customHeight="1" x14ac:dyDescent="0.3">
      <c r="A783" s="382"/>
      <c r="B783" s="383"/>
      <c r="C783" s="384" t="s">
        <v>40</v>
      </c>
      <c r="D783" s="385" t="str">
        <f>IF(Table_1[[#This Row],[SISÄLLÖN NIMI]]="","",1)</f>
        <v/>
      </c>
      <c r="E783" s="386"/>
      <c r="F783" s="386"/>
      <c r="G783" s="384" t="s">
        <v>54</v>
      </c>
      <c r="H783" s="387" t="s">
        <v>54</v>
      </c>
      <c r="I783" s="388" t="s">
        <v>54</v>
      </c>
      <c r="J783" s="389" t="s">
        <v>44</v>
      </c>
      <c r="K783" s="387" t="s">
        <v>54</v>
      </c>
      <c r="L783" s="390" t="s">
        <v>54</v>
      </c>
      <c r="M783" s="383"/>
      <c r="N783" s="391" t="s">
        <v>54</v>
      </c>
      <c r="O783" s="392"/>
      <c r="P783" s="383"/>
      <c r="Q783" s="383"/>
      <c r="R783" s="393"/>
      <c r="S783" s="417">
        <f>IF(Table_1[[#This Row],[Kesto (min) /tapaaminen]]&lt;1,0,(Table_1[[#This Row],[Sisältöjen määrä 
]]*Table_1[[#This Row],[Kesto (min) /tapaaminen]]*Table_1[[#This Row],[Tapaamis-kerrat /osallistuja]]))</f>
        <v>0</v>
      </c>
      <c r="T783" s="394" t="str">
        <f>IF(Table_1[[#This Row],[SISÄLLÖN NIMI]]="","",IF(Table_1[[#This Row],[Toteutuminen]]="Ei osallistujia",0,IF(Table_1[[#This Row],[Toteutuminen]]="Peruttu",0,1)))</f>
        <v/>
      </c>
      <c r="U783" s="395"/>
      <c r="V783" s="385"/>
      <c r="W783" s="413">
        <f>Table_1[[#This Row],[Kävijämäärä a) lapset]]+Table_1[[#This Row],[Kävijämäärä b) aikuiset]]</f>
        <v>0</v>
      </c>
      <c r="X783" s="413">
        <f>IF(Table_1[[#This Row],[Kokonaiskävijämäärä]]&lt;1,0,Table_1[[#This Row],[Kävijämäärä a) lapset]]*Table_1[[#This Row],[Tapaamis-kerrat /osallistuja]])</f>
        <v>0</v>
      </c>
      <c r="Y783" s="413">
        <f>IF(Table_1[[#This Row],[Kokonaiskävijämäärä]]&lt;1,0,Table_1[[#This Row],[Kävijämäärä b) aikuiset]]*Table_1[[#This Row],[Tapaamis-kerrat /osallistuja]])</f>
        <v>0</v>
      </c>
      <c r="Z783" s="413">
        <f>IF(Table_1[[#This Row],[Kokonaiskävijämäärä]]&lt;1,0,Table_1[[#This Row],[Kokonaiskävijämäärä]]*Table_1[[#This Row],[Tapaamis-kerrat /osallistuja]])</f>
        <v>0</v>
      </c>
      <c r="AA783" s="390" t="s">
        <v>54</v>
      </c>
      <c r="AB783" s="396"/>
      <c r="AC783" s="397"/>
      <c r="AD783" s="398" t="s">
        <v>54</v>
      </c>
      <c r="AE783" s="399" t="s">
        <v>54</v>
      </c>
      <c r="AF783" s="400" t="s">
        <v>54</v>
      </c>
      <c r="AG783" s="400" t="s">
        <v>54</v>
      </c>
      <c r="AH783" s="401" t="s">
        <v>53</v>
      </c>
      <c r="AI783" s="402" t="s">
        <v>54</v>
      </c>
      <c r="AJ783" s="402" t="s">
        <v>54</v>
      </c>
      <c r="AK783" s="402" t="s">
        <v>54</v>
      </c>
      <c r="AL783" s="403" t="s">
        <v>54</v>
      </c>
      <c r="AM783" s="404" t="s">
        <v>54</v>
      </c>
    </row>
    <row r="784" spans="1:39" ht="15.75" customHeight="1" x14ac:dyDescent="0.3">
      <c r="A784" s="382"/>
      <c r="B784" s="383"/>
      <c r="C784" s="384" t="s">
        <v>40</v>
      </c>
      <c r="D784" s="385" t="str">
        <f>IF(Table_1[[#This Row],[SISÄLLÖN NIMI]]="","",1)</f>
        <v/>
      </c>
      <c r="E784" s="386"/>
      <c r="F784" s="386"/>
      <c r="G784" s="384" t="s">
        <v>54</v>
      </c>
      <c r="H784" s="387" t="s">
        <v>54</v>
      </c>
      <c r="I784" s="388" t="s">
        <v>54</v>
      </c>
      <c r="J784" s="389" t="s">
        <v>44</v>
      </c>
      <c r="K784" s="387" t="s">
        <v>54</v>
      </c>
      <c r="L784" s="390" t="s">
        <v>54</v>
      </c>
      <c r="M784" s="383"/>
      <c r="N784" s="391" t="s">
        <v>54</v>
      </c>
      <c r="O784" s="392"/>
      <c r="P784" s="383"/>
      <c r="Q784" s="383"/>
      <c r="R784" s="393"/>
      <c r="S784" s="417">
        <f>IF(Table_1[[#This Row],[Kesto (min) /tapaaminen]]&lt;1,0,(Table_1[[#This Row],[Sisältöjen määrä 
]]*Table_1[[#This Row],[Kesto (min) /tapaaminen]]*Table_1[[#This Row],[Tapaamis-kerrat /osallistuja]]))</f>
        <v>0</v>
      </c>
      <c r="T784" s="394" t="str">
        <f>IF(Table_1[[#This Row],[SISÄLLÖN NIMI]]="","",IF(Table_1[[#This Row],[Toteutuminen]]="Ei osallistujia",0,IF(Table_1[[#This Row],[Toteutuminen]]="Peruttu",0,1)))</f>
        <v/>
      </c>
      <c r="U784" s="395"/>
      <c r="V784" s="385"/>
      <c r="W784" s="413">
        <f>Table_1[[#This Row],[Kävijämäärä a) lapset]]+Table_1[[#This Row],[Kävijämäärä b) aikuiset]]</f>
        <v>0</v>
      </c>
      <c r="X784" s="413">
        <f>IF(Table_1[[#This Row],[Kokonaiskävijämäärä]]&lt;1,0,Table_1[[#This Row],[Kävijämäärä a) lapset]]*Table_1[[#This Row],[Tapaamis-kerrat /osallistuja]])</f>
        <v>0</v>
      </c>
      <c r="Y784" s="413">
        <f>IF(Table_1[[#This Row],[Kokonaiskävijämäärä]]&lt;1,0,Table_1[[#This Row],[Kävijämäärä b) aikuiset]]*Table_1[[#This Row],[Tapaamis-kerrat /osallistuja]])</f>
        <v>0</v>
      </c>
      <c r="Z784" s="413">
        <f>IF(Table_1[[#This Row],[Kokonaiskävijämäärä]]&lt;1,0,Table_1[[#This Row],[Kokonaiskävijämäärä]]*Table_1[[#This Row],[Tapaamis-kerrat /osallistuja]])</f>
        <v>0</v>
      </c>
      <c r="AA784" s="390" t="s">
        <v>54</v>
      </c>
      <c r="AB784" s="396"/>
      <c r="AC784" s="397"/>
      <c r="AD784" s="398" t="s">
        <v>54</v>
      </c>
      <c r="AE784" s="399" t="s">
        <v>54</v>
      </c>
      <c r="AF784" s="400" t="s">
        <v>54</v>
      </c>
      <c r="AG784" s="400" t="s">
        <v>54</v>
      </c>
      <c r="AH784" s="401" t="s">
        <v>53</v>
      </c>
      <c r="AI784" s="402" t="s">
        <v>54</v>
      </c>
      <c r="AJ784" s="402" t="s">
        <v>54</v>
      </c>
      <c r="AK784" s="402" t="s">
        <v>54</v>
      </c>
      <c r="AL784" s="403" t="s">
        <v>54</v>
      </c>
      <c r="AM784" s="404" t="s">
        <v>54</v>
      </c>
    </row>
    <row r="785" spans="1:39" ht="15.75" customHeight="1" x14ac:dyDescent="0.3">
      <c r="A785" s="382"/>
      <c r="B785" s="383"/>
      <c r="C785" s="384" t="s">
        <v>40</v>
      </c>
      <c r="D785" s="385" t="str">
        <f>IF(Table_1[[#This Row],[SISÄLLÖN NIMI]]="","",1)</f>
        <v/>
      </c>
      <c r="E785" s="386"/>
      <c r="F785" s="386"/>
      <c r="G785" s="384" t="s">
        <v>54</v>
      </c>
      <c r="H785" s="387" t="s">
        <v>54</v>
      </c>
      <c r="I785" s="388" t="s">
        <v>54</v>
      </c>
      <c r="J785" s="389" t="s">
        <v>44</v>
      </c>
      <c r="K785" s="387" t="s">
        <v>54</v>
      </c>
      <c r="L785" s="390" t="s">
        <v>54</v>
      </c>
      <c r="M785" s="383"/>
      <c r="N785" s="391" t="s">
        <v>54</v>
      </c>
      <c r="O785" s="392"/>
      <c r="P785" s="383"/>
      <c r="Q785" s="383"/>
      <c r="R785" s="393"/>
      <c r="S785" s="417">
        <f>IF(Table_1[[#This Row],[Kesto (min) /tapaaminen]]&lt;1,0,(Table_1[[#This Row],[Sisältöjen määrä 
]]*Table_1[[#This Row],[Kesto (min) /tapaaminen]]*Table_1[[#This Row],[Tapaamis-kerrat /osallistuja]]))</f>
        <v>0</v>
      </c>
      <c r="T785" s="394" t="str">
        <f>IF(Table_1[[#This Row],[SISÄLLÖN NIMI]]="","",IF(Table_1[[#This Row],[Toteutuminen]]="Ei osallistujia",0,IF(Table_1[[#This Row],[Toteutuminen]]="Peruttu",0,1)))</f>
        <v/>
      </c>
      <c r="U785" s="395"/>
      <c r="V785" s="385"/>
      <c r="W785" s="413">
        <f>Table_1[[#This Row],[Kävijämäärä a) lapset]]+Table_1[[#This Row],[Kävijämäärä b) aikuiset]]</f>
        <v>0</v>
      </c>
      <c r="X785" s="413">
        <f>IF(Table_1[[#This Row],[Kokonaiskävijämäärä]]&lt;1,0,Table_1[[#This Row],[Kävijämäärä a) lapset]]*Table_1[[#This Row],[Tapaamis-kerrat /osallistuja]])</f>
        <v>0</v>
      </c>
      <c r="Y785" s="413">
        <f>IF(Table_1[[#This Row],[Kokonaiskävijämäärä]]&lt;1,0,Table_1[[#This Row],[Kävijämäärä b) aikuiset]]*Table_1[[#This Row],[Tapaamis-kerrat /osallistuja]])</f>
        <v>0</v>
      </c>
      <c r="Z785" s="413">
        <f>IF(Table_1[[#This Row],[Kokonaiskävijämäärä]]&lt;1,0,Table_1[[#This Row],[Kokonaiskävijämäärä]]*Table_1[[#This Row],[Tapaamis-kerrat /osallistuja]])</f>
        <v>0</v>
      </c>
      <c r="AA785" s="390" t="s">
        <v>54</v>
      </c>
      <c r="AB785" s="396"/>
      <c r="AC785" s="397"/>
      <c r="AD785" s="398" t="s">
        <v>54</v>
      </c>
      <c r="AE785" s="399" t="s">
        <v>54</v>
      </c>
      <c r="AF785" s="400" t="s">
        <v>54</v>
      </c>
      <c r="AG785" s="400" t="s">
        <v>54</v>
      </c>
      <c r="AH785" s="401" t="s">
        <v>53</v>
      </c>
      <c r="AI785" s="402" t="s">
        <v>54</v>
      </c>
      <c r="AJ785" s="402" t="s">
        <v>54</v>
      </c>
      <c r="AK785" s="402" t="s">
        <v>54</v>
      </c>
      <c r="AL785" s="403" t="s">
        <v>54</v>
      </c>
      <c r="AM785" s="404" t="s">
        <v>54</v>
      </c>
    </row>
    <row r="786" spans="1:39" ht="15.75" customHeight="1" x14ac:dyDescent="0.3">
      <c r="A786" s="382"/>
      <c r="B786" s="383"/>
      <c r="C786" s="384" t="s">
        <v>40</v>
      </c>
      <c r="D786" s="385" t="str">
        <f>IF(Table_1[[#This Row],[SISÄLLÖN NIMI]]="","",1)</f>
        <v/>
      </c>
      <c r="E786" s="386"/>
      <c r="F786" s="386"/>
      <c r="G786" s="384" t="s">
        <v>54</v>
      </c>
      <c r="H786" s="387" t="s">
        <v>54</v>
      </c>
      <c r="I786" s="388" t="s">
        <v>54</v>
      </c>
      <c r="J786" s="389" t="s">
        <v>44</v>
      </c>
      <c r="K786" s="387" t="s">
        <v>54</v>
      </c>
      <c r="L786" s="390" t="s">
        <v>54</v>
      </c>
      <c r="M786" s="383"/>
      <c r="N786" s="391" t="s">
        <v>54</v>
      </c>
      <c r="O786" s="392"/>
      <c r="P786" s="383"/>
      <c r="Q786" s="383"/>
      <c r="R786" s="393"/>
      <c r="S786" s="417">
        <f>IF(Table_1[[#This Row],[Kesto (min) /tapaaminen]]&lt;1,0,(Table_1[[#This Row],[Sisältöjen määrä 
]]*Table_1[[#This Row],[Kesto (min) /tapaaminen]]*Table_1[[#This Row],[Tapaamis-kerrat /osallistuja]]))</f>
        <v>0</v>
      </c>
      <c r="T786" s="394" t="str">
        <f>IF(Table_1[[#This Row],[SISÄLLÖN NIMI]]="","",IF(Table_1[[#This Row],[Toteutuminen]]="Ei osallistujia",0,IF(Table_1[[#This Row],[Toteutuminen]]="Peruttu",0,1)))</f>
        <v/>
      </c>
      <c r="U786" s="395"/>
      <c r="V786" s="385"/>
      <c r="W786" s="413">
        <f>Table_1[[#This Row],[Kävijämäärä a) lapset]]+Table_1[[#This Row],[Kävijämäärä b) aikuiset]]</f>
        <v>0</v>
      </c>
      <c r="X786" s="413">
        <f>IF(Table_1[[#This Row],[Kokonaiskävijämäärä]]&lt;1,0,Table_1[[#This Row],[Kävijämäärä a) lapset]]*Table_1[[#This Row],[Tapaamis-kerrat /osallistuja]])</f>
        <v>0</v>
      </c>
      <c r="Y786" s="413">
        <f>IF(Table_1[[#This Row],[Kokonaiskävijämäärä]]&lt;1,0,Table_1[[#This Row],[Kävijämäärä b) aikuiset]]*Table_1[[#This Row],[Tapaamis-kerrat /osallistuja]])</f>
        <v>0</v>
      </c>
      <c r="Z786" s="413">
        <f>IF(Table_1[[#This Row],[Kokonaiskävijämäärä]]&lt;1,0,Table_1[[#This Row],[Kokonaiskävijämäärä]]*Table_1[[#This Row],[Tapaamis-kerrat /osallistuja]])</f>
        <v>0</v>
      </c>
      <c r="AA786" s="390" t="s">
        <v>54</v>
      </c>
      <c r="AB786" s="396"/>
      <c r="AC786" s="397"/>
      <c r="AD786" s="398" t="s">
        <v>54</v>
      </c>
      <c r="AE786" s="399" t="s">
        <v>54</v>
      </c>
      <c r="AF786" s="400" t="s">
        <v>54</v>
      </c>
      <c r="AG786" s="400" t="s">
        <v>54</v>
      </c>
      <c r="AH786" s="401" t="s">
        <v>53</v>
      </c>
      <c r="AI786" s="402" t="s">
        <v>54</v>
      </c>
      <c r="AJ786" s="402" t="s">
        <v>54</v>
      </c>
      <c r="AK786" s="402" t="s">
        <v>54</v>
      </c>
      <c r="AL786" s="403" t="s">
        <v>54</v>
      </c>
      <c r="AM786" s="404" t="s">
        <v>54</v>
      </c>
    </row>
    <row r="787" spans="1:39" ht="15.75" customHeight="1" x14ac:dyDescent="0.3">
      <c r="A787" s="382"/>
      <c r="B787" s="383"/>
      <c r="C787" s="384" t="s">
        <v>40</v>
      </c>
      <c r="D787" s="385" t="str">
        <f>IF(Table_1[[#This Row],[SISÄLLÖN NIMI]]="","",1)</f>
        <v/>
      </c>
      <c r="E787" s="386"/>
      <c r="F787" s="386"/>
      <c r="G787" s="384" t="s">
        <v>54</v>
      </c>
      <c r="H787" s="387" t="s">
        <v>54</v>
      </c>
      <c r="I787" s="388" t="s">
        <v>54</v>
      </c>
      <c r="J787" s="389" t="s">
        <v>44</v>
      </c>
      <c r="K787" s="387" t="s">
        <v>54</v>
      </c>
      <c r="L787" s="390" t="s">
        <v>54</v>
      </c>
      <c r="M787" s="383"/>
      <c r="N787" s="391" t="s">
        <v>54</v>
      </c>
      <c r="O787" s="392"/>
      <c r="P787" s="383"/>
      <c r="Q787" s="383"/>
      <c r="R787" s="393"/>
      <c r="S787" s="417">
        <f>IF(Table_1[[#This Row],[Kesto (min) /tapaaminen]]&lt;1,0,(Table_1[[#This Row],[Sisältöjen määrä 
]]*Table_1[[#This Row],[Kesto (min) /tapaaminen]]*Table_1[[#This Row],[Tapaamis-kerrat /osallistuja]]))</f>
        <v>0</v>
      </c>
      <c r="T787" s="394" t="str">
        <f>IF(Table_1[[#This Row],[SISÄLLÖN NIMI]]="","",IF(Table_1[[#This Row],[Toteutuminen]]="Ei osallistujia",0,IF(Table_1[[#This Row],[Toteutuminen]]="Peruttu",0,1)))</f>
        <v/>
      </c>
      <c r="U787" s="395"/>
      <c r="V787" s="385"/>
      <c r="W787" s="413">
        <f>Table_1[[#This Row],[Kävijämäärä a) lapset]]+Table_1[[#This Row],[Kävijämäärä b) aikuiset]]</f>
        <v>0</v>
      </c>
      <c r="X787" s="413">
        <f>IF(Table_1[[#This Row],[Kokonaiskävijämäärä]]&lt;1,0,Table_1[[#This Row],[Kävijämäärä a) lapset]]*Table_1[[#This Row],[Tapaamis-kerrat /osallistuja]])</f>
        <v>0</v>
      </c>
      <c r="Y787" s="413">
        <f>IF(Table_1[[#This Row],[Kokonaiskävijämäärä]]&lt;1,0,Table_1[[#This Row],[Kävijämäärä b) aikuiset]]*Table_1[[#This Row],[Tapaamis-kerrat /osallistuja]])</f>
        <v>0</v>
      </c>
      <c r="Z787" s="413">
        <f>IF(Table_1[[#This Row],[Kokonaiskävijämäärä]]&lt;1,0,Table_1[[#This Row],[Kokonaiskävijämäärä]]*Table_1[[#This Row],[Tapaamis-kerrat /osallistuja]])</f>
        <v>0</v>
      </c>
      <c r="AA787" s="390" t="s">
        <v>54</v>
      </c>
      <c r="AB787" s="396"/>
      <c r="AC787" s="397"/>
      <c r="AD787" s="398" t="s">
        <v>54</v>
      </c>
      <c r="AE787" s="399" t="s">
        <v>54</v>
      </c>
      <c r="AF787" s="400" t="s">
        <v>54</v>
      </c>
      <c r="AG787" s="400" t="s">
        <v>54</v>
      </c>
      <c r="AH787" s="401" t="s">
        <v>53</v>
      </c>
      <c r="AI787" s="402" t="s">
        <v>54</v>
      </c>
      <c r="AJ787" s="402" t="s">
        <v>54</v>
      </c>
      <c r="AK787" s="402" t="s">
        <v>54</v>
      </c>
      <c r="AL787" s="403" t="s">
        <v>54</v>
      </c>
      <c r="AM787" s="404" t="s">
        <v>54</v>
      </c>
    </row>
    <row r="788" spans="1:39" ht="15.75" customHeight="1" x14ac:dyDescent="0.3">
      <c r="A788" s="382"/>
      <c r="B788" s="383"/>
      <c r="C788" s="384" t="s">
        <v>40</v>
      </c>
      <c r="D788" s="385" t="str">
        <f>IF(Table_1[[#This Row],[SISÄLLÖN NIMI]]="","",1)</f>
        <v/>
      </c>
      <c r="E788" s="386"/>
      <c r="F788" s="386"/>
      <c r="G788" s="384" t="s">
        <v>54</v>
      </c>
      <c r="H788" s="387" t="s">
        <v>54</v>
      </c>
      <c r="I788" s="388" t="s">
        <v>54</v>
      </c>
      <c r="J788" s="389" t="s">
        <v>44</v>
      </c>
      <c r="K788" s="387" t="s">
        <v>54</v>
      </c>
      <c r="L788" s="390" t="s">
        <v>54</v>
      </c>
      <c r="M788" s="383"/>
      <c r="N788" s="391" t="s">
        <v>54</v>
      </c>
      <c r="O788" s="392"/>
      <c r="P788" s="383"/>
      <c r="Q788" s="383"/>
      <c r="R788" s="393"/>
      <c r="S788" s="417">
        <f>IF(Table_1[[#This Row],[Kesto (min) /tapaaminen]]&lt;1,0,(Table_1[[#This Row],[Sisältöjen määrä 
]]*Table_1[[#This Row],[Kesto (min) /tapaaminen]]*Table_1[[#This Row],[Tapaamis-kerrat /osallistuja]]))</f>
        <v>0</v>
      </c>
      <c r="T788" s="394" t="str">
        <f>IF(Table_1[[#This Row],[SISÄLLÖN NIMI]]="","",IF(Table_1[[#This Row],[Toteutuminen]]="Ei osallistujia",0,IF(Table_1[[#This Row],[Toteutuminen]]="Peruttu",0,1)))</f>
        <v/>
      </c>
      <c r="U788" s="395"/>
      <c r="V788" s="385"/>
      <c r="W788" s="413">
        <f>Table_1[[#This Row],[Kävijämäärä a) lapset]]+Table_1[[#This Row],[Kävijämäärä b) aikuiset]]</f>
        <v>0</v>
      </c>
      <c r="X788" s="413">
        <f>IF(Table_1[[#This Row],[Kokonaiskävijämäärä]]&lt;1,0,Table_1[[#This Row],[Kävijämäärä a) lapset]]*Table_1[[#This Row],[Tapaamis-kerrat /osallistuja]])</f>
        <v>0</v>
      </c>
      <c r="Y788" s="413">
        <f>IF(Table_1[[#This Row],[Kokonaiskävijämäärä]]&lt;1,0,Table_1[[#This Row],[Kävijämäärä b) aikuiset]]*Table_1[[#This Row],[Tapaamis-kerrat /osallistuja]])</f>
        <v>0</v>
      </c>
      <c r="Z788" s="413">
        <f>IF(Table_1[[#This Row],[Kokonaiskävijämäärä]]&lt;1,0,Table_1[[#This Row],[Kokonaiskävijämäärä]]*Table_1[[#This Row],[Tapaamis-kerrat /osallistuja]])</f>
        <v>0</v>
      </c>
      <c r="AA788" s="390" t="s">
        <v>54</v>
      </c>
      <c r="AB788" s="396"/>
      <c r="AC788" s="397"/>
      <c r="AD788" s="398" t="s">
        <v>54</v>
      </c>
      <c r="AE788" s="399" t="s">
        <v>54</v>
      </c>
      <c r="AF788" s="400" t="s">
        <v>54</v>
      </c>
      <c r="AG788" s="400" t="s">
        <v>54</v>
      </c>
      <c r="AH788" s="401" t="s">
        <v>53</v>
      </c>
      <c r="AI788" s="402" t="s">
        <v>54</v>
      </c>
      <c r="AJ788" s="402" t="s">
        <v>54</v>
      </c>
      <c r="AK788" s="402" t="s">
        <v>54</v>
      </c>
      <c r="AL788" s="403" t="s">
        <v>54</v>
      </c>
      <c r="AM788" s="404" t="s">
        <v>54</v>
      </c>
    </row>
    <row r="789" spans="1:39" ht="15.75" customHeight="1" x14ac:dyDescent="0.3">
      <c r="A789" s="382"/>
      <c r="B789" s="383"/>
      <c r="C789" s="384" t="s">
        <v>40</v>
      </c>
      <c r="D789" s="385" t="str">
        <f>IF(Table_1[[#This Row],[SISÄLLÖN NIMI]]="","",1)</f>
        <v/>
      </c>
      <c r="E789" s="386"/>
      <c r="F789" s="386"/>
      <c r="G789" s="384" t="s">
        <v>54</v>
      </c>
      <c r="H789" s="387" t="s">
        <v>54</v>
      </c>
      <c r="I789" s="388" t="s">
        <v>54</v>
      </c>
      <c r="J789" s="389" t="s">
        <v>44</v>
      </c>
      <c r="K789" s="387" t="s">
        <v>54</v>
      </c>
      <c r="L789" s="390" t="s">
        <v>54</v>
      </c>
      <c r="M789" s="383"/>
      <c r="N789" s="391" t="s">
        <v>54</v>
      </c>
      <c r="O789" s="392"/>
      <c r="P789" s="383"/>
      <c r="Q789" s="383"/>
      <c r="R789" s="393"/>
      <c r="S789" s="417">
        <f>IF(Table_1[[#This Row],[Kesto (min) /tapaaminen]]&lt;1,0,(Table_1[[#This Row],[Sisältöjen määrä 
]]*Table_1[[#This Row],[Kesto (min) /tapaaminen]]*Table_1[[#This Row],[Tapaamis-kerrat /osallistuja]]))</f>
        <v>0</v>
      </c>
      <c r="T789" s="394" t="str">
        <f>IF(Table_1[[#This Row],[SISÄLLÖN NIMI]]="","",IF(Table_1[[#This Row],[Toteutuminen]]="Ei osallistujia",0,IF(Table_1[[#This Row],[Toteutuminen]]="Peruttu",0,1)))</f>
        <v/>
      </c>
      <c r="U789" s="395"/>
      <c r="V789" s="385"/>
      <c r="W789" s="413">
        <f>Table_1[[#This Row],[Kävijämäärä a) lapset]]+Table_1[[#This Row],[Kävijämäärä b) aikuiset]]</f>
        <v>0</v>
      </c>
      <c r="X789" s="413">
        <f>IF(Table_1[[#This Row],[Kokonaiskävijämäärä]]&lt;1,0,Table_1[[#This Row],[Kävijämäärä a) lapset]]*Table_1[[#This Row],[Tapaamis-kerrat /osallistuja]])</f>
        <v>0</v>
      </c>
      <c r="Y789" s="413">
        <f>IF(Table_1[[#This Row],[Kokonaiskävijämäärä]]&lt;1,0,Table_1[[#This Row],[Kävijämäärä b) aikuiset]]*Table_1[[#This Row],[Tapaamis-kerrat /osallistuja]])</f>
        <v>0</v>
      </c>
      <c r="Z789" s="413">
        <f>IF(Table_1[[#This Row],[Kokonaiskävijämäärä]]&lt;1,0,Table_1[[#This Row],[Kokonaiskävijämäärä]]*Table_1[[#This Row],[Tapaamis-kerrat /osallistuja]])</f>
        <v>0</v>
      </c>
      <c r="AA789" s="390" t="s">
        <v>54</v>
      </c>
      <c r="AB789" s="396"/>
      <c r="AC789" s="397"/>
      <c r="AD789" s="398" t="s">
        <v>54</v>
      </c>
      <c r="AE789" s="399" t="s">
        <v>54</v>
      </c>
      <c r="AF789" s="400" t="s">
        <v>54</v>
      </c>
      <c r="AG789" s="400" t="s">
        <v>54</v>
      </c>
      <c r="AH789" s="401" t="s">
        <v>53</v>
      </c>
      <c r="AI789" s="402" t="s">
        <v>54</v>
      </c>
      <c r="AJ789" s="402" t="s">
        <v>54</v>
      </c>
      <c r="AK789" s="402" t="s">
        <v>54</v>
      </c>
      <c r="AL789" s="403" t="s">
        <v>54</v>
      </c>
      <c r="AM789" s="404" t="s">
        <v>54</v>
      </c>
    </row>
    <row r="790" spans="1:39" ht="15.75" customHeight="1" x14ac:dyDescent="0.3">
      <c r="A790" s="382"/>
      <c r="B790" s="383"/>
      <c r="C790" s="384" t="s">
        <v>40</v>
      </c>
      <c r="D790" s="385" t="str">
        <f>IF(Table_1[[#This Row],[SISÄLLÖN NIMI]]="","",1)</f>
        <v/>
      </c>
      <c r="E790" s="386"/>
      <c r="F790" s="386"/>
      <c r="G790" s="384" t="s">
        <v>54</v>
      </c>
      <c r="H790" s="387" t="s">
        <v>54</v>
      </c>
      <c r="I790" s="388" t="s">
        <v>54</v>
      </c>
      <c r="J790" s="389" t="s">
        <v>44</v>
      </c>
      <c r="K790" s="387" t="s">
        <v>54</v>
      </c>
      <c r="L790" s="390" t="s">
        <v>54</v>
      </c>
      <c r="M790" s="383"/>
      <c r="N790" s="391" t="s">
        <v>54</v>
      </c>
      <c r="O790" s="392"/>
      <c r="P790" s="383"/>
      <c r="Q790" s="383"/>
      <c r="R790" s="393"/>
      <c r="S790" s="417">
        <f>IF(Table_1[[#This Row],[Kesto (min) /tapaaminen]]&lt;1,0,(Table_1[[#This Row],[Sisältöjen määrä 
]]*Table_1[[#This Row],[Kesto (min) /tapaaminen]]*Table_1[[#This Row],[Tapaamis-kerrat /osallistuja]]))</f>
        <v>0</v>
      </c>
      <c r="T790" s="394" t="str">
        <f>IF(Table_1[[#This Row],[SISÄLLÖN NIMI]]="","",IF(Table_1[[#This Row],[Toteutuminen]]="Ei osallistujia",0,IF(Table_1[[#This Row],[Toteutuminen]]="Peruttu",0,1)))</f>
        <v/>
      </c>
      <c r="U790" s="395"/>
      <c r="V790" s="385"/>
      <c r="W790" s="413">
        <f>Table_1[[#This Row],[Kävijämäärä a) lapset]]+Table_1[[#This Row],[Kävijämäärä b) aikuiset]]</f>
        <v>0</v>
      </c>
      <c r="X790" s="413">
        <f>IF(Table_1[[#This Row],[Kokonaiskävijämäärä]]&lt;1,0,Table_1[[#This Row],[Kävijämäärä a) lapset]]*Table_1[[#This Row],[Tapaamis-kerrat /osallistuja]])</f>
        <v>0</v>
      </c>
      <c r="Y790" s="413">
        <f>IF(Table_1[[#This Row],[Kokonaiskävijämäärä]]&lt;1,0,Table_1[[#This Row],[Kävijämäärä b) aikuiset]]*Table_1[[#This Row],[Tapaamis-kerrat /osallistuja]])</f>
        <v>0</v>
      </c>
      <c r="Z790" s="413">
        <f>IF(Table_1[[#This Row],[Kokonaiskävijämäärä]]&lt;1,0,Table_1[[#This Row],[Kokonaiskävijämäärä]]*Table_1[[#This Row],[Tapaamis-kerrat /osallistuja]])</f>
        <v>0</v>
      </c>
      <c r="AA790" s="390" t="s">
        <v>54</v>
      </c>
      <c r="AB790" s="396"/>
      <c r="AC790" s="397"/>
      <c r="AD790" s="398" t="s">
        <v>54</v>
      </c>
      <c r="AE790" s="399" t="s">
        <v>54</v>
      </c>
      <c r="AF790" s="400" t="s">
        <v>54</v>
      </c>
      <c r="AG790" s="400" t="s">
        <v>54</v>
      </c>
      <c r="AH790" s="401" t="s">
        <v>53</v>
      </c>
      <c r="AI790" s="402" t="s">
        <v>54</v>
      </c>
      <c r="AJ790" s="402" t="s">
        <v>54</v>
      </c>
      <c r="AK790" s="402" t="s">
        <v>54</v>
      </c>
      <c r="AL790" s="403" t="s">
        <v>54</v>
      </c>
      <c r="AM790" s="404" t="s">
        <v>54</v>
      </c>
    </row>
    <row r="791" spans="1:39" ht="15.75" customHeight="1" x14ac:dyDescent="0.3">
      <c r="A791" s="382"/>
      <c r="B791" s="383"/>
      <c r="C791" s="384" t="s">
        <v>40</v>
      </c>
      <c r="D791" s="385" t="str">
        <f>IF(Table_1[[#This Row],[SISÄLLÖN NIMI]]="","",1)</f>
        <v/>
      </c>
      <c r="E791" s="386"/>
      <c r="F791" s="386"/>
      <c r="G791" s="384" t="s">
        <v>54</v>
      </c>
      <c r="H791" s="387" t="s">
        <v>54</v>
      </c>
      <c r="I791" s="388" t="s">
        <v>54</v>
      </c>
      <c r="J791" s="389" t="s">
        <v>44</v>
      </c>
      <c r="K791" s="387" t="s">
        <v>54</v>
      </c>
      <c r="L791" s="390" t="s">
        <v>54</v>
      </c>
      <c r="M791" s="383"/>
      <c r="N791" s="391" t="s">
        <v>54</v>
      </c>
      <c r="O791" s="392"/>
      <c r="P791" s="383"/>
      <c r="Q791" s="383"/>
      <c r="R791" s="393"/>
      <c r="S791" s="417">
        <f>IF(Table_1[[#This Row],[Kesto (min) /tapaaminen]]&lt;1,0,(Table_1[[#This Row],[Sisältöjen määrä 
]]*Table_1[[#This Row],[Kesto (min) /tapaaminen]]*Table_1[[#This Row],[Tapaamis-kerrat /osallistuja]]))</f>
        <v>0</v>
      </c>
      <c r="T791" s="394" t="str">
        <f>IF(Table_1[[#This Row],[SISÄLLÖN NIMI]]="","",IF(Table_1[[#This Row],[Toteutuminen]]="Ei osallistujia",0,IF(Table_1[[#This Row],[Toteutuminen]]="Peruttu",0,1)))</f>
        <v/>
      </c>
      <c r="U791" s="395"/>
      <c r="V791" s="385"/>
      <c r="W791" s="413">
        <f>Table_1[[#This Row],[Kävijämäärä a) lapset]]+Table_1[[#This Row],[Kävijämäärä b) aikuiset]]</f>
        <v>0</v>
      </c>
      <c r="X791" s="413">
        <f>IF(Table_1[[#This Row],[Kokonaiskävijämäärä]]&lt;1,0,Table_1[[#This Row],[Kävijämäärä a) lapset]]*Table_1[[#This Row],[Tapaamis-kerrat /osallistuja]])</f>
        <v>0</v>
      </c>
      <c r="Y791" s="413">
        <f>IF(Table_1[[#This Row],[Kokonaiskävijämäärä]]&lt;1,0,Table_1[[#This Row],[Kävijämäärä b) aikuiset]]*Table_1[[#This Row],[Tapaamis-kerrat /osallistuja]])</f>
        <v>0</v>
      </c>
      <c r="Z791" s="413">
        <f>IF(Table_1[[#This Row],[Kokonaiskävijämäärä]]&lt;1,0,Table_1[[#This Row],[Kokonaiskävijämäärä]]*Table_1[[#This Row],[Tapaamis-kerrat /osallistuja]])</f>
        <v>0</v>
      </c>
      <c r="AA791" s="390" t="s">
        <v>54</v>
      </c>
      <c r="AB791" s="396"/>
      <c r="AC791" s="397"/>
      <c r="AD791" s="398" t="s">
        <v>54</v>
      </c>
      <c r="AE791" s="399" t="s">
        <v>54</v>
      </c>
      <c r="AF791" s="400" t="s">
        <v>54</v>
      </c>
      <c r="AG791" s="400" t="s">
        <v>54</v>
      </c>
      <c r="AH791" s="401" t="s">
        <v>53</v>
      </c>
      <c r="AI791" s="402" t="s">
        <v>54</v>
      </c>
      <c r="AJ791" s="402" t="s">
        <v>54</v>
      </c>
      <c r="AK791" s="402" t="s">
        <v>54</v>
      </c>
      <c r="AL791" s="403" t="s">
        <v>54</v>
      </c>
      <c r="AM791" s="404" t="s">
        <v>54</v>
      </c>
    </row>
    <row r="792" spans="1:39" ht="15.75" customHeight="1" x14ac:dyDescent="0.3">
      <c r="A792" s="382"/>
      <c r="B792" s="383"/>
      <c r="C792" s="384" t="s">
        <v>40</v>
      </c>
      <c r="D792" s="385" t="str">
        <f>IF(Table_1[[#This Row],[SISÄLLÖN NIMI]]="","",1)</f>
        <v/>
      </c>
      <c r="E792" s="386"/>
      <c r="F792" s="386"/>
      <c r="G792" s="384" t="s">
        <v>54</v>
      </c>
      <c r="H792" s="387" t="s">
        <v>54</v>
      </c>
      <c r="I792" s="388" t="s">
        <v>54</v>
      </c>
      <c r="J792" s="389" t="s">
        <v>44</v>
      </c>
      <c r="K792" s="387" t="s">
        <v>54</v>
      </c>
      <c r="L792" s="390" t="s">
        <v>54</v>
      </c>
      <c r="M792" s="383"/>
      <c r="N792" s="391" t="s">
        <v>54</v>
      </c>
      <c r="O792" s="392"/>
      <c r="P792" s="383"/>
      <c r="Q792" s="383"/>
      <c r="R792" s="393"/>
      <c r="S792" s="417">
        <f>IF(Table_1[[#This Row],[Kesto (min) /tapaaminen]]&lt;1,0,(Table_1[[#This Row],[Sisältöjen määrä 
]]*Table_1[[#This Row],[Kesto (min) /tapaaminen]]*Table_1[[#This Row],[Tapaamis-kerrat /osallistuja]]))</f>
        <v>0</v>
      </c>
      <c r="T792" s="394" t="str">
        <f>IF(Table_1[[#This Row],[SISÄLLÖN NIMI]]="","",IF(Table_1[[#This Row],[Toteutuminen]]="Ei osallistujia",0,IF(Table_1[[#This Row],[Toteutuminen]]="Peruttu",0,1)))</f>
        <v/>
      </c>
      <c r="U792" s="395"/>
      <c r="V792" s="385"/>
      <c r="W792" s="413">
        <f>Table_1[[#This Row],[Kävijämäärä a) lapset]]+Table_1[[#This Row],[Kävijämäärä b) aikuiset]]</f>
        <v>0</v>
      </c>
      <c r="X792" s="413">
        <f>IF(Table_1[[#This Row],[Kokonaiskävijämäärä]]&lt;1,0,Table_1[[#This Row],[Kävijämäärä a) lapset]]*Table_1[[#This Row],[Tapaamis-kerrat /osallistuja]])</f>
        <v>0</v>
      </c>
      <c r="Y792" s="413">
        <f>IF(Table_1[[#This Row],[Kokonaiskävijämäärä]]&lt;1,0,Table_1[[#This Row],[Kävijämäärä b) aikuiset]]*Table_1[[#This Row],[Tapaamis-kerrat /osallistuja]])</f>
        <v>0</v>
      </c>
      <c r="Z792" s="413">
        <f>IF(Table_1[[#This Row],[Kokonaiskävijämäärä]]&lt;1,0,Table_1[[#This Row],[Kokonaiskävijämäärä]]*Table_1[[#This Row],[Tapaamis-kerrat /osallistuja]])</f>
        <v>0</v>
      </c>
      <c r="AA792" s="390" t="s">
        <v>54</v>
      </c>
      <c r="AB792" s="396"/>
      <c r="AC792" s="397"/>
      <c r="AD792" s="398" t="s">
        <v>54</v>
      </c>
      <c r="AE792" s="399" t="s">
        <v>54</v>
      </c>
      <c r="AF792" s="400" t="s">
        <v>54</v>
      </c>
      <c r="AG792" s="400" t="s">
        <v>54</v>
      </c>
      <c r="AH792" s="401" t="s">
        <v>53</v>
      </c>
      <c r="AI792" s="402" t="s">
        <v>54</v>
      </c>
      <c r="AJ792" s="402" t="s">
        <v>54</v>
      </c>
      <c r="AK792" s="402" t="s">
        <v>54</v>
      </c>
      <c r="AL792" s="403" t="s">
        <v>54</v>
      </c>
      <c r="AM792" s="404" t="s">
        <v>54</v>
      </c>
    </row>
    <row r="793" spans="1:39" ht="15.75" customHeight="1" x14ac:dyDescent="0.3">
      <c r="A793" s="382"/>
      <c r="B793" s="383"/>
      <c r="C793" s="384" t="s">
        <v>40</v>
      </c>
      <c r="D793" s="385" t="str">
        <f>IF(Table_1[[#This Row],[SISÄLLÖN NIMI]]="","",1)</f>
        <v/>
      </c>
      <c r="E793" s="386"/>
      <c r="F793" s="386"/>
      <c r="G793" s="384" t="s">
        <v>54</v>
      </c>
      <c r="H793" s="387" t="s">
        <v>54</v>
      </c>
      <c r="I793" s="388" t="s">
        <v>54</v>
      </c>
      <c r="J793" s="389" t="s">
        <v>44</v>
      </c>
      <c r="K793" s="387" t="s">
        <v>54</v>
      </c>
      <c r="L793" s="390" t="s">
        <v>54</v>
      </c>
      <c r="M793" s="383"/>
      <c r="N793" s="391" t="s">
        <v>54</v>
      </c>
      <c r="O793" s="392"/>
      <c r="P793" s="383"/>
      <c r="Q793" s="383"/>
      <c r="R793" s="393"/>
      <c r="S793" s="417">
        <f>IF(Table_1[[#This Row],[Kesto (min) /tapaaminen]]&lt;1,0,(Table_1[[#This Row],[Sisältöjen määrä 
]]*Table_1[[#This Row],[Kesto (min) /tapaaminen]]*Table_1[[#This Row],[Tapaamis-kerrat /osallistuja]]))</f>
        <v>0</v>
      </c>
      <c r="T793" s="394" t="str">
        <f>IF(Table_1[[#This Row],[SISÄLLÖN NIMI]]="","",IF(Table_1[[#This Row],[Toteutuminen]]="Ei osallistujia",0,IF(Table_1[[#This Row],[Toteutuminen]]="Peruttu",0,1)))</f>
        <v/>
      </c>
      <c r="U793" s="395"/>
      <c r="V793" s="385"/>
      <c r="W793" s="413">
        <f>Table_1[[#This Row],[Kävijämäärä a) lapset]]+Table_1[[#This Row],[Kävijämäärä b) aikuiset]]</f>
        <v>0</v>
      </c>
      <c r="X793" s="413">
        <f>IF(Table_1[[#This Row],[Kokonaiskävijämäärä]]&lt;1,0,Table_1[[#This Row],[Kävijämäärä a) lapset]]*Table_1[[#This Row],[Tapaamis-kerrat /osallistuja]])</f>
        <v>0</v>
      </c>
      <c r="Y793" s="413">
        <f>IF(Table_1[[#This Row],[Kokonaiskävijämäärä]]&lt;1,0,Table_1[[#This Row],[Kävijämäärä b) aikuiset]]*Table_1[[#This Row],[Tapaamis-kerrat /osallistuja]])</f>
        <v>0</v>
      </c>
      <c r="Z793" s="413">
        <f>IF(Table_1[[#This Row],[Kokonaiskävijämäärä]]&lt;1,0,Table_1[[#This Row],[Kokonaiskävijämäärä]]*Table_1[[#This Row],[Tapaamis-kerrat /osallistuja]])</f>
        <v>0</v>
      </c>
      <c r="AA793" s="390" t="s">
        <v>54</v>
      </c>
      <c r="AB793" s="396"/>
      <c r="AC793" s="397"/>
      <c r="AD793" s="398" t="s">
        <v>54</v>
      </c>
      <c r="AE793" s="399" t="s">
        <v>54</v>
      </c>
      <c r="AF793" s="400" t="s">
        <v>54</v>
      </c>
      <c r="AG793" s="400" t="s">
        <v>54</v>
      </c>
      <c r="AH793" s="401" t="s">
        <v>53</v>
      </c>
      <c r="AI793" s="402" t="s">
        <v>54</v>
      </c>
      <c r="AJ793" s="402" t="s">
        <v>54</v>
      </c>
      <c r="AK793" s="402" t="s">
        <v>54</v>
      </c>
      <c r="AL793" s="403" t="s">
        <v>54</v>
      </c>
      <c r="AM793" s="404" t="s">
        <v>54</v>
      </c>
    </row>
    <row r="794" spans="1:39" ht="15.75" customHeight="1" x14ac:dyDescent="0.3">
      <c r="A794" s="382"/>
      <c r="B794" s="383"/>
      <c r="C794" s="384" t="s">
        <v>40</v>
      </c>
      <c r="D794" s="385" t="str">
        <f>IF(Table_1[[#This Row],[SISÄLLÖN NIMI]]="","",1)</f>
        <v/>
      </c>
      <c r="E794" s="386"/>
      <c r="F794" s="386"/>
      <c r="G794" s="384" t="s">
        <v>54</v>
      </c>
      <c r="H794" s="387" t="s">
        <v>54</v>
      </c>
      <c r="I794" s="388" t="s">
        <v>54</v>
      </c>
      <c r="J794" s="389" t="s">
        <v>44</v>
      </c>
      <c r="K794" s="387" t="s">
        <v>54</v>
      </c>
      <c r="L794" s="390" t="s">
        <v>54</v>
      </c>
      <c r="M794" s="383"/>
      <c r="N794" s="391" t="s">
        <v>54</v>
      </c>
      <c r="O794" s="392"/>
      <c r="P794" s="383"/>
      <c r="Q794" s="383"/>
      <c r="R794" s="393"/>
      <c r="S794" s="417">
        <f>IF(Table_1[[#This Row],[Kesto (min) /tapaaminen]]&lt;1,0,(Table_1[[#This Row],[Sisältöjen määrä 
]]*Table_1[[#This Row],[Kesto (min) /tapaaminen]]*Table_1[[#This Row],[Tapaamis-kerrat /osallistuja]]))</f>
        <v>0</v>
      </c>
      <c r="T794" s="394" t="str">
        <f>IF(Table_1[[#This Row],[SISÄLLÖN NIMI]]="","",IF(Table_1[[#This Row],[Toteutuminen]]="Ei osallistujia",0,IF(Table_1[[#This Row],[Toteutuminen]]="Peruttu",0,1)))</f>
        <v/>
      </c>
      <c r="U794" s="395"/>
      <c r="V794" s="385"/>
      <c r="W794" s="413">
        <f>Table_1[[#This Row],[Kävijämäärä a) lapset]]+Table_1[[#This Row],[Kävijämäärä b) aikuiset]]</f>
        <v>0</v>
      </c>
      <c r="X794" s="413">
        <f>IF(Table_1[[#This Row],[Kokonaiskävijämäärä]]&lt;1,0,Table_1[[#This Row],[Kävijämäärä a) lapset]]*Table_1[[#This Row],[Tapaamis-kerrat /osallistuja]])</f>
        <v>0</v>
      </c>
      <c r="Y794" s="413">
        <f>IF(Table_1[[#This Row],[Kokonaiskävijämäärä]]&lt;1,0,Table_1[[#This Row],[Kävijämäärä b) aikuiset]]*Table_1[[#This Row],[Tapaamis-kerrat /osallistuja]])</f>
        <v>0</v>
      </c>
      <c r="Z794" s="413">
        <f>IF(Table_1[[#This Row],[Kokonaiskävijämäärä]]&lt;1,0,Table_1[[#This Row],[Kokonaiskävijämäärä]]*Table_1[[#This Row],[Tapaamis-kerrat /osallistuja]])</f>
        <v>0</v>
      </c>
      <c r="AA794" s="390" t="s">
        <v>54</v>
      </c>
      <c r="AB794" s="396"/>
      <c r="AC794" s="397"/>
      <c r="AD794" s="398" t="s">
        <v>54</v>
      </c>
      <c r="AE794" s="399" t="s">
        <v>54</v>
      </c>
      <c r="AF794" s="400" t="s">
        <v>54</v>
      </c>
      <c r="AG794" s="400" t="s">
        <v>54</v>
      </c>
      <c r="AH794" s="401" t="s">
        <v>53</v>
      </c>
      <c r="AI794" s="402" t="s">
        <v>54</v>
      </c>
      <c r="AJ794" s="402" t="s">
        <v>54</v>
      </c>
      <c r="AK794" s="402" t="s">
        <v>54</v>
      </c>
      <c r="AL794" s="403" t="s">
        <v>54</v>
      </c>
      <c r="AM794" s="404" t="s">
        <v>54</v>
      </c>
    </row>
    <row r="795" spans="1:39" ht="15.75" customHeight="1" x14ac:dyDescent="0.3">
      <c r="A795" s="382"/>
      <c r="B795" s="383"/>
      <c r="C795" s="384" t="s">
        <v>40</v>
      </c>
      <c r="D795" s="385" t="str">
        <f>IF(Table_1[[#This Row],[SISÄLLÖN NIMI]]="","",1)</f>
        <v/>
      </c>
      <c r="E795" s="386"/>
      <c r="F795" s="386"/>
      <c r="G795" s="384" t="s">
        <v>54</v>
      </c>
      <c r="H795" s="387" t="s">
        <v>54</v>
      </c>
      <c r="I795" s="388" t="s">
        <v>54</v>
      </c>
      <c r="J795" s="389" t="s">
        <v>44</v>
      </c>
      <c r="K795" s="387" t="s">
        <v>54</v>
      </c>
      <c r="L795" s="390" t="s">
        <v>54</v>
      </c>
      <c r="M795" s="383"/>
      <c r="N795" s="391" t="s">
        <v>54</v>
      </c>
      <c r="O795" s="392"/>
      <c r="P795" s="383"/>
      <c r="Q795" s="383"/>
      <c r="R795" s="393"/>
      <c r="S795" s="417">
        <f>IF(Table_1[[#This Row],[Kesto (min) /tapaaminen]]&lt;1,0,(Table_1[[#This Row],[Sisältöjen määrä 
]]*Table_1[[#This Row],[Kesto (min) /tapaaminen]]*Table_1[[#This Row],[Tapaamis-kerrat /osallistuja]]))</f>
        <v>0</v>
      </c>
      <c r="T795" s="394" t="str">
        <f>IF(Table_1[[#This Row],[SISÄLLÖN NIMI]]="","",IF(Table_1[[#This Row],[Toteutuminen]]="Ei osallistujia",0,IF(Table_1[[#This Row],[Toteutuminen]]="Peruttu",0,1)))</f>
        <v/>
      </c>
      <c r="U795" s="395"/>
      <c r="V795" s="385"/>
      <c r="W795" s="413">
        <f>Table_1[[#This Row],[Kävijämäärä a) lapset]]+Table_1[[#This Row],[Kävijämäärä b) aikuiset]]</f>
        <v>0</v>
      </c>
      <c r="X795" s="413">
        <f>IF(Table_1[[#This Row],[Kokonaiskävijämäärä]]&lt;1,0,Table_1[[#This Row],[Kävijämäärä a) lapset]]*Table_1[[#This Row],[Tapaamis-kerrat /osallistuja]])</f>
        <v>0</v>
      </c>
      <c r="Y795" s="413">
        <f>IF(Table_1[[#This Row],[Kokonaiskävijämäärä]]&lt;1,0,Table_1[[#This Row],[Kävijämäärä b) aikuiset]]*Table_1[[#This Row],[Tapaamis-kerrat /osallistuja]])</f>
        <v>0</v>
      </c>
      <c r="Z795" s="413">
        <f>IF(Table_1[[#This Row],[Kokonaiskävijämäärä]]&lt;1,0,Table_1[[#This Row],[Kokonaiskävijämäärä]]*Table_1[[#This Row],[Tapaamis-kerrat /osallistuja]])</f>
        <v>0</v>
      </c>
      <c r="AA795" s="390" t="s">
        <v>54</v>
      </c>
      <c r="AB795" s="396"/>
      <c r="AC795" s="397"/>
      <c r="AD795" s="398" t="s">
        <v>54</v>
      </c>
      <c r="AE795" s="399" t="s">
        <v>54</v>
      </c>
      <c r="AF795" s="400" t="s">
        <v>54</v>
      </c>
      <c r="AG795" s="400" t="s">
        <v>54</v>
      </c>
      <c r="AH795" s="401" t="s">
        <v>53</v>
      </c>
      <c r="AI795" s="402" t="s">
        <v>54</v>
      </c>
      <c r="AJ795" s="402" t="s">
        <v>54</v>
      </c>
      <c r="AK795" s="402" t="s">
        <v>54</v>
      </c>
      <c r="AL795" s="403" t="s">
        <v>54</v>
      </c>
      <c r="AM795" s="404" t="s">
        <v>54</v>
      </c>
    </row>
    <row r="796" spans="1:39" ht="15.75" customHeight="1" x14ac:dyDescent="0.3">
      <c r="A796" s="382"/>
      <c r="B796" s="383"/>
      <c r="C796" s="384" t="s">
        <v>40</v>
      </c>
      <c r="D796" s="385" t="str">
        <f>IF(Table_1[[#This Row],[SISÄLLÖN NIMI]]="","",1)</f>
        <v/>
      </c>
      <c r="E796" s="386"/>
      <c r="F796" s="386"/>
      <c r="G796" s="384" t="s">
        <v>54</v>
      </c>
      <c r="H796" s="387" t="s">
        <v>54</v>
      </c>
      <c r="I796" s="388" t="s">
        <v>54</v>
      </c>
      <c r="J796" s="389" t="s">
        <v>44</v>
      </c>
      <c r="K796" s="387" t="s">
        <v>54</v>
      </c>
      <c r="L796" s="390" t="s">
        <v>54</v>
      </c>
      <c r="M796" s="383"/>
      <c r="N796" s="391" t="s">
        <v>54</v>
      </c>
      <c r="O796" s="392"/>
      <c r="P796" s="383"/>
      <c r="Q796" s="383"/>
      <c r="R796" s="393"/>
      <c r="S796" s="417">
        <f>IF(Table_1[[#This Row],[Kesto (min) /tapaaminen]]&lt;1,0,(Table_1[[#This Row],[Sisältöjen määrä 
]]*Table_1[[#This Row],[Kesto (min) /tapaaminen]]*Table_1[[#This Row],[Tapaamis-kerrat /osallistuja]]))</f>
        <v>0</v>
      </c>
      <c r="T796" s="394" t="str">
        <f>IF(Table_1[[#This Row],[SISÄLLÖN NIMI]]="","",IF(Table_1[[#This Row],[Toteutuminen]]="Ei osallistujia",0,IF(Table_1[[#This Row],[Toteutuminen]]="Peruttu",0,1)))</f>
        <v/>
      </c>
      <c r="U796" s="395"/>
      <c r="V796" s="385"/>
      <c r="W796" s="413">
        <f>Table_1[[#This Row],[Kävijämäärä a) lapset]]+Table_1[[#This Row],[Kävijämäärä b) aikuiset]]</f>
        <v>0</v>
      </c>
      <c r="X796" s="413">
        <f>IF(Table_1[[#This Row],[Kokonaiskävijämäärä]]&lt;1,0,Table_1[[#This Row],[Kävijämäärä a) lapset]]*Table_1[[#This Row],[Tapaamis-kerrat /osallistuja]])</f>
        <v>0</v>
      </c>
      <c r="Y796" s="413">
        <f>IF(Table_1[[#This Row],[Kokonaiskävijämäärä]]&lt;1,0,Table_1[[#This Row],[Kävijämäärä b) aikuiset]]*Table_1[[#This Row],[Tapaamis-kerrat /osallistuja]])</f>
        <v>0</v>
      </c>
      <c r="Z796" s="413">
        <f>IF(Table_1[[#This Row],[Kokonaiskävijämäärä]]&lt;1,0,Table_1[[#This Row],[Kokonaiskävijämäärä]]*Table_1[[#This Row],[Tapaamis-kerrat /osallistuja]])</f>
        <v>0</v>
      </c>
      <c r="AA796" s="390" t="s">
        <v>54</v>
      </c>
      <c r="AB796" s="396"/>
      <c r="AC796" s="397"/>
      <c r="AD796" s="398" t="s">
        <v>54</v>
      </c>
      <c r="AE796" s="399" t="s">
        <v>54</v>
      </c>
      <c r="AF796" s="400" t="s">
        <v>54</v>
      </c>
      <c r="AG796" s="400" t="s">
        <v>54</v>
      </c>
      <c r="AH796" s="401" t="s">
        <v>53</v>
      </c>
      <c r="AI796" s="402" t="s">
        <v>54</v>
      </c>
      <c r="AJ796" s="402" t="s">
        <v>54</v>
      </c>
      <c r="AK796" s="402" t="s">
        <v>54</v>
      </c>
      <c r="AL796" s="403" t="s">
        <v>54</v>
      </c>
      <c r="AM796" s="404" t="s">
        <v>54</v>
      </c>
    </row>
    <row r="797" spans="1:39" ht="15.75" customHeight="1" x14ac:dyDescent="0.3">
      <c r="A797" s="382"/>
      <c r="B797" s="383"/>
      <c r="C797" s="384" t="s">
        <v>40</v>
      </c>
      <c r="D797" s="385" t="str">
        <f>IF(Table_1[[#This Row],[SISÄLLÖN NIMI]]="","",1)</f>
        <v/>
      </c>
      <c r="E797" s="386"/>
      <c r="F797" s="386"/>
      <c r="G797" s="384" t="s">
        <v>54</v>
      </c>
      <c r="H797" s="387" t="s">
        <v>54</v>
      </c>
      <c r="I797" s="388" t="s">
        <v>54</v>
      </c>
      <c r="J797" s="389" t="s">
        <v>44</v>
      </c>
      <c r="K797" s="387" t="s">
        <v>54</v>
      </c>
      <c r="L797" s="390" t="s">
        <v>54</v>
      </c>
      <c r="M797" s="383"/>
      <c r="N797" s="391" t="s">
        <v>54</v>
      </c>
      <c r="O797" s="392"/>
      <c r="P797" s="383"/>
      <c r="Q797" s="383"/>
      <c r="R797" s="393"/>
      <c r="S797" s="417">
        <f>IF(Table_1[[#This Row],[Kesto (min) /tapaaminen]]&lt;1,0,(Table_1[[#This Row],[Sisältöjen määrä 
]]*Table_1[[#This Row],[Kesto (min) /tapaaminen]]*Table_1[[#This Row],[Tapaamis-kerrat /osallistuja]]))</f>
        <v>0</v>
      </c>
      <c r="T797" s="394" t="str">
        <f>IF(Table_1[[#This Row],[SISÄLLÖN NIMI]]="","",IF(Table_1[[#This Row],[Toteutuminen]]="Ei osallistujia",0,IF(Table_1[[#This Row],[Toteutuminen]]="Peruttu",0,1)))</f>
        <v/>
      </c>
      <c r="U797" s="395"/>
      <c r="V797" s="385"/>
      <c r="W797" s="413">
        <f>Table_1[[#This Row],[Kävijämäärä a) lapset]]+Table_1[[#This Row],[Kävijämäärä b) aikuiset]]</f>
        <v>0</v>
      </c>
      <c r="X797" s="413">
        <f>IF(Table_1[[#This Row],[Kokonaiskävijämäärä]]&lt;1,0,Table_1[[#This Row],[Kävijämäärä a) lapset]]*Table_1[[#This Row],[Tapaamis-kerrat /osallistuja]])</f>
        <v>0</v>
      </c>
      <c r="Y797" s="413">
        <f>IF(Table_1[[#This Row],[Kokonaiskävijämäärä]]&lt;1,0,Table_1[[#This Row],[Kävijämäärä b) aikuiset]]*Table_1[[#This Row],[Tapaamis-kerrat /osallistuja]])</f>
        <v>0</v>
      </c>
      <c r="Z797" s="413">
        <f>IF(Table_1[[#This Row],[Kokonaiskävijämäärä]]&lt;1,0,Table_1[[#This Row],[Kokonaiskävijämäärä]]*Table_1[[#This Row],[Tapaamis-kerrat /osallistuja]])</f>
        <v>0</v>
      </c>
      <c r="AA797" s="390" t="s">
        <v>54</v>
      </c>
      <c r="AB797" s="396"/>
      <c r="AC797" s="397"/>
      <c r="AD797" s="398" t="s">
        <v>54</v>
      </c>
      <c r="AE797" s="399" t="s">
        <v>54</v>
      </c>
      <c r="AF797" s="400" t="s">
        <v>54</v>
      </c>
      <c r="AG797" s="400" t="s">
        <v>54</v>
      </c>
      <c r="AH797" s="401" t="s">
        <v>53</v>
      </c>
      <c r="AI797" s="402" t="s">
        <v>54</v>
      </c>
      <c r="AJ797" s="402" t="s">
        <v>54</v>
      </c>
      <c r="AK797" s="402" t="s">
        <v>54</v>
      </c>
      <c r="AL797" s="403" t="s">
        <v>54</v>
      </c>
      <c r="AM797" s="404" t="s">
        <v>54</v>
      </c>
    </row>
    <row r="798" spans="1:39" ht="15.75" customHeight="1" x14ac:dyDescent="0.3">
      <c r="A798" s="382"/>
      <c r="B798" s="383"/>
      <c r="C798" s="384" t="s">
        <v>40</v>
      </c>
      <c r="D798" s="385" t="str">
        <f>IF(Table_1[[#This Row],[SISÄLLÖN NIMI]]="","",1)</f>
        <v/>
      </c>
      <c r="E798" s="386"/>
      <c r="F798" s="386"/>
      <c r="G798" s="384" t="s">
        <v>54</v>
      </c>
      <c r="H798" s="387" t="s">
        <v>54</v>
      </c>
      <c r="I798" s="388" t="s">
        <v>54</v>
      </c>
      <c r="J798" s="389" t="s">
        <v>44</v>
      </c>
      <c r="K798" s="387" t="s">
        <v>54</v>
      </c>
      <c r="L798" s="390" t="s">
        <v>54</v>
      </c>
      <c r="M798" s="383"/>
      <c r="N798" s="391" t="s">
        <v>54</v>
      </c>
      <c r="O798" s="392"/>
      <c r="P798" s="383"/>
      <c r="Q798" s="383"/>
      <c r="R798" s="393"/>
      <c r="S798" s="417">
        <f>IF(Table_1[[#This Row],[Kesto (min) /tapaaminen]]&lt;1,0,(Table_1[[#This Row],[Sisältöjen määrä 
]]*Table_1[[#This Row],[Kesto (min) /tapaaminen]]*Table_1[[#This Row],[Tapaamis-kerrat /osallistuja]]))</f>
        <v>0</v>
      </c>
      <c r="T798" s="394" t="str">
        <f>IF(Table_1[[#This Row],[SISÄLLÖN NIMI]]="","",IF(Table_1[[#This Row],[Toteutuminen]]="Ei osallistujia",0,IF(Table_1[[#This Row],[Toteutuminen]]="Peruttu",0,1)))</f>
        <v/>
      </c>
      <c r="U798" s="395"/>
      <c r="V798" s="385"/>
      <c r="W798" s="413">
        <f>Table_1[[#This Row],[Kävijämäärä a) lapset]]+Table_1[[#This Row],[Kävijämäärä b) aikuiset]]</f>
        <v>0</v>
      </c>
      <c r="X798" s="413">
        <f>IF(Table_1[[#This Row],[Kokonaiskävijämäärä]]&lt;1,0,Table_1[[#This Row],[Kävijämäärä a) lapset]]*Table_1[[#This Row],[Tapaamis-kerrat /osallistuja]])</f>
        <v>0</v>
      </c>
      <c r="Y798" s="413">
        <f>IF(Table_1[[#This Row],[Kokonaiskävijämäärä]]&lt;1,0,Table_1[[#This Row],[Kävijämäärä b) aikuiset]]*Table_1[[#This Row],[Tapaamis-kerrat /osallistuja]])</f>
        <v>0</v>
      </c>
      <c r="Z798" s="413">
        <f>IF(Table_1[[#This Row],[Kokonaiskävijämäärä]]&lt;1,0,Table_1[[#This Row],[Kokonaiskävijämäärä]]*Table_1[[#This Row],[Tapaamis-kerrat /osallistuja]])</f>
        <v>0</v>
      </c>
      <c r="AA798" s="390" t="s">
        <v>54</v>
      </c>
      <c r="AB798" s="396"/>
      <c r="AC798" s="397"/>
      <c r="AD798" s="398" t="s">
        <v>54</v>
      </c>
      <c r="AE798" s="399" t="s">
        <v>54</v>
      </c>
      <c r="AF798" s="400" t="s">
        <v>54</v>
      </c>
      <c r="AG798" s="400" t="s">
        <v>54</v>
      </c>
      <c r="AH798" s="401" t="s">
        <v>53</v>
      </c>
      <c r="AI798" s="402" t="s">
        <v>54</v>
      </c>
      <c r="AJ798" s="402" t="s">
        <v>54</v>
      </c>
      <c r="AK798" s="402" t="s">
        <v>54</v>
      </c>
      <c r="AL798" s="403" t="s">
        <v>54</v>
      </c>
      <c r="AM798" s="404" t="s">
        <v>54</v>
      </c>
    </row>
    <row r="799" spans="1:39" ht="15.75" customHeight="1" x14ac:dyDescent="0.3">
      <c r="A799" s="382"/>
      <c r="B799" s="383"/>
      <c r="C799" s="384" t="s">
        <v>40</v>
      </c>
      <c r="D799" s="385" t="str">
        <f>IF(Table_1[[#This Row],[SISÄLLÖN NIMI]]="","",1)</f>
        <v/>
      </c>
      <c r="E799" s="386"/>
      <c r="F799" s="386"/>
      <c r="G799" s="384" t="s">
        <v>54</v>
      </c>
      <c r="H799" s="387" t="s">
        <v>54</v>
      </c>
      <c r="I799" s="388" t="s">
        <v>54</v>
      </c>
      <c r="J799" s="389" t="s">
        <v>44</v>
      </c>
      <c r="K799" s="387" t="s">
        <v>54</v>
      </c>
      <c r="L799" s="390" t="s">
        <v>54</v>
      </c>
      <c r="M799" s="383"/>
      <c r="N799" s="391" t="s">
        <v>54</v>
      </c>
      <c r="O799" s="392"/>
      <c r="P799" s="383"/>
      <c r="Q799" s="383"/>
      <c r="R799" s="393"/>
      <c r="S799" s="417">
        <f>IF(Table_1[[#This Row],[Kesto (min) /tapaaminen]]&lt;1,0,(Table_1[[#This Row],[Sisältöjen määrä 
]]*Table_1[[#This Row],[Kesto (min) /tapaaminen]]*Table_1[[#This Row],[Tapaamis-kerrat /osallistuja]]))</f>
        <v>0</v>
      </c>
      <c r="T799" s="394" t="str">
        <f>IF(Table_1[[#This Row],[SISÄLLÖN NIMI]]="","",IF(Table_1[[#This Row],[Toteutuminen]]="Ei osallistujia",0,IF(Table_1[[#This Row],[Toteutuminen]]="Peruttu",0,1)))</f>
        <v/>
      </c>
      <c r="U799" s="395"/>
      <c r="V799" s="385"/>
      <c r="W799" s="413">
        <f>Table_1[[#This Row],[Kävijämäärä a) lapset]]+Table_1[[#This Row],[Kävijämäärä b) aikuiset]]</f>
        <v>0</v>
      </c>
      <c r="X799" s="413">
        <f>IF(Table_1[[#This Row],[Kokonaiskävijämäärä]]&lt;1,0,Table_1[[#This Row],[Kävijämäärä a) lapset]]*Table_1[[#This Row],[Tapaamis-kerrat /osallistuja]])</f>
        <v>0</v>
      </c>
      <c r="Y799" s="413">
        <f>IF(Table_1[[#This Row],[Kokonaiskävijämäärä]]&lt;1,0,Table_1[[#This Row],[Kävijämäärä b) aikuiset]]*Table_1[[#This Row],[Tapaamis-kerrat /osallistuja]])</f>
        <v>0</v>
      </c>
      <c r="Z799" s="413">
        <f>IF(Table_1[[#This Row],[Kokonaiskävijämäärä]]&lt;1,0,Table_1[[#This Row],[Kokonaiskävijämäärä]]*Table_1[[#This Row],[Tapaamis-kerrat /osallistuja]])</f>
        <v>0</v>
      </c>
      <c r="AA799" s="390" t="s">
        <v>54</v>
      </c>
      <c r="AB799" s="396"/>
      <c r="AC799" s="397"/>
      <c r="AD799" s="398" t="s">
        <v>54</v>
      </c>
      <c r="AE799" s="399" t="s">
        <v>54</v>
      </c>
      <c r="AF799" s="400" t="s">
        <v>54</v>
      </c>
      <c r="AG799" s="400" t="s">
        <v>54</v>
      </c>
      <c r="AH799" s="401" t="s">
        <v>53</v>
      </c>
      <c r="AI799" s="402" t="s">
        <v>54</v>
      </c>
      <c r="AJ799" s="402" t="s">
        <v>54</v>
      </c>
      <c r="AK799" s="402" t="s">
        <v>54</v>
      </c>
      <c r="AL799" s="403" t="s">
        <v>54</v>
      </c>
      <c r="AM799" s="404" t="s">
        <v>54</v>
      </c>
    </row>
    <row r="800" spans="1:39" ht="15.75" customHeight="1" x14ac:dyDescent="0.3">
      <c r="A800" s="382"/>
      <c r="B800" s="383"/>
      <c r="C800" s="384" t="s">
        <v>40</v>
      </c>
      <c r="D800" s="385" t="str">
        <f>IF(Table_1[[#This Row],[SISÄLLÖN NIMI]]="","",1)</f>
        <v/>
      </c>
      <c r="E800" s="386"/>
      <c r="F800" s="386"/>
      <c r="G800" s="384" t="s">
        <v>54</v>
      </c>
      <c r="H800" s="387" t="s">
        <v>54</v>
      </c>
      <c r="I800" s="388" t="s">
        <v>54</v>
      </c>
      <c r="J800" s="389" t="s">
        <v>44</v>
      </c>
      <c r="K800" s="387" t="s">
        <v>54</v>
      </c>
      <c r="L800" s="390" t="s">
        <v>54</v>
      </c>
      <c r="M800" s="383"/>
      <c r="N800" s="391" t="s">
        <v>54</v>
      </c>
      <c r="O800" s="392"/>
      <c r="P800" s="383"/>
      <c r="Q800" s="383"/>
      <c r="R800" s="393"/>
      <c r="S800" s="417">
        <f>IF(Table_1[[#This Row],[Kesto (min) /tapaaminen]]&lt;1,0,(Table_1[[#This Row],[Sisältöjen määrä 
]]*Table_1[[#This Row],[Kesto (min) /tapaaminen]]*Table_1[[#This Row],[Tapaamis-kerrat /osallistuja]]))</f>
        <v>0</v>
      </c>
      <c r="T800" s="394" t="str">
        <f>IF(Table_1[[#This Row],[SISÄLLÖN NIMI]]="","",IF(Table_1[[#This Row],[Toteutuminen]]="Ei osallistujia",0,IF(Table_1[[#This Row],[Toteutuminen]]="Peruttu",0,1)))</f>
        <v/>
      </c>
      <c r="U800" s="395"/>
      <c r="V800" s="385"/>
      <c r="W800" s="413">
        <f>Table_1[[#This Row],[Kävijämäärä a) lapset]]+Table_1[[#This Row],[Kävijämäärä b) aikuiset]]</f>
        <v>0</v>
      </c>
      <c r="X800" s="413">
        <f>IF(Table_1[[#This Row],[Kokonaiskävijämäärä]]&lt;1,0,Table_1[[#This Row],[Kävijämäärä a) lapset]]*Table_1[[#This Row],[Tapaamis-kerrat /osallistuja]])</f>
        <v>0</v>
      </c>
      <c r="Y800" s="413">
        <f>IF(Table_1[[#This Row],[Kokonaiskävijämäärä]]&lt;1,0,Table_1[[#This Row],[Kävijämäärä b) aikuiset]]*Table_1[[#This Row],[Tapaamis-kerrat /osallistuja]])</f>
        <v>0</v>
      </c>
      <c r="Z800" s="413">
        <f>IF(Table_1[[#This Row],[Kokonaiskävijämäärä]]&lt;1,0,Table_1[[#This Row],[Kokonaiskävijämäärä]]*Table_1[[#This Row],[Tapaamis-kerrat /osallistuja]])</f>
        <v>0</v>
      </c>
      <c r="AA800" s="390" t="s">
        <v>54</v>
      </c>
      <c r="AB800" s="396"/>
      <c r="AC800" s="397"/>
      <c r="AD800" s="398" t="s">
        <v>54</v>
      </c>
      <c r="AE800" s="399" t="s">
        <v>54</v>
      </c>
      <c r="AF800" s="400" t="s">
        <v>54</v>
      </c>
      <c r="AG800" s="400" t="s">
        <v>54</v>
      </c>
      <c r="AH800" s="401" t="s">
        <v>53</v>
      </c>
      <c r="AI800" s="402" t="s">
        <v>54</v>
      </c>
      <c r="AJ800" s="402" t="s">
        <v>54</v>
      </c>
      <c r="AK800" s="402" t="s">
        <v>54</v>
      </c>
      <c r="AL800" s="403" t="s">
        <v>54</v>
      </c>
      <c r="AM800" s="404" t="s">
        <v>54</v>
      </c>
    </row>
    <row r="801" spans="1:39" ht="15.75" customHeight="1" x14ac:dyDescent="0.3">
      <c r="A801" s="382"/>
      <c r="B801" s="383"/>
      <c r="C801" s="384" t="s">
        <v>40</v>
      </c>
      <c r="D801" s="385" t="str">
        <f>IF(Table_1[[#This Row],[SISÄLLÖN NIMI]]="","",1)</f>
        <v/>
      </c>
      <c r="E801" s="386"/>
      <c r="F801" s="386"/>
      <c r="G801" s="384" t="s">
        <v>54</v>
      </c>
      <c r="H801" s="387" t="s">
        <v>54</v>
      </c>
      <c r="I801" s="388" t="s">
        <v>54</v>
      </c>
      <c r="J801" s="389" t="s">
        <v>44</v>
      </c>
      <c r="K801" s="387" t="s">
        <v>54</v>
      </c>
      <c r="L801" s="390" t="s">
        <v>54</v>
      </c>
      <c r="M801" s="383"/>
      <c r="N801" s="391" t="s">
        <v>54</v>
      </c>
      <c r="O801" s="392"/>
      <c r="P801" s="383"/>
      <c r="Q801" s="383"/>
      <c r="R801" s="393"/>
      <c r="S801" s="417">
        <f>IF(Table_1[[#This Row],[Kesto (min) /tapaaminen]]&lt;1,0,(Table_1[[#This Row],[Sisältöjen määrä 
]]*Table_1[[#This Row],[Kesto (min) /tapaaminen]]*Table_1[[#This Row],[Tapaamis-kerrat /osallistuja]]))</f>
        <v>0</v>
      </c>
      <c r="T801" s="394" t="str">
        <f>IF(Table_1[[#This Row],[SISÄLLÖN NIMI]]="","",IF(Table_1[[#This Row],[Toteutuminen]]="Ei osallistujia",0,IF(Table_1[[#This Row],[Toteutuminen]]="Peruttu",0,1)))</f>
        <v/>
      </c>
      <c r="U801" s="395"/>
      <c r="V801" s="385"/>
      <c r="W801" s="413">
        <f>Table_1[[#This Row],[Kävijämäärä a) lapset]]+Table_1[[#This Row],[Kävijämäärä b) aikuiset]]</f>
        <v>0</v>
      </c>
      <c r="X801" s="413">
        <f>IF(Table_1[[#This Row],[Kokonaiskävijämäärä]]&lt;1,0,Table_1[[#This Row],[Kävijämäärä a) lapset]]*Table_1[[#This Row],[Tapaamis-kerrat /osallistuja]])</f>
        <v>0</v>
      </c>
      <c r="Y801" s="413">
        <f>IF(Table_1[[#This Row],[Kokonaiskävijämäärä]]&lt;1,0,Table_1[[#This Row],[Kävijämäärä b) aikuiset]]*Table_1[[#This Row],[Tapaamis-kerrat /osallistuja]])</f>
        <v>0</v>
      </c>
      <c r="Z801" s="413">
        <f>IF(Table_1[[#This Row],[Kokonaiskävijämäärä]]&lt;1,0,Table_1[[#This Row],[Kokonaiskävijämäärä]]*Table_1[[#This Row],[Tapaamis-kerrat /osallistuja]])</f>
        <v>0</v>
      </c>
      <c r="AA801" s="390" t="s">
        <v>54</v>
      </c>
      <c r="AB801" s="396"/>
      <c r="AC801" s="397"/>
      <c r="AD801" s="398" t="s">
        <v>54</v>
      </c>
      <c r="AE801" s="399" t="s">
        <v>54</v>
      </c>
      <c r="AF801" s="400" t="s">
        <v>54</v>
      </c>
      <c r="AG801" s="400" t="s">
        <v>54</v>
      </c>
      <c r="AH801" s="401" t="s">
        <v>53</v>
      </c>
      <c r="AI801" s="402" t="s">
        <v>54</v>
      </c>
      <c r="AJ801" s="402" t="s">
        <v>54</v>
      </c>
      <c r="AK801" s="402" t="s">
        <v>54</v>
      </c>
      <c r="AL801" s="403" t="s">
        <v>54</v>
      </c>
      <c r="AM801" s="404" t="s">
        <v>54</v>
      </c>
    </row>
    <row r="802" spans="1:39" ht="15.75" customHeight="1" x14ac:dyDescent="0.3">
      <c r="A802" s="382"/>
      <c r="B802" s="383"/>
      <c r="C802" s="384" t="s">
        <v>40</v>
      </c>
      <c r="D802" s="385" t="str">
        <f>IF(Table_1[[#This Row],[SISÄLLÖN NIMI]]="","",1)</f>
        <v/>
      </c>
      <c r="E802" s="386"/>
      <c r="F802" s="386"/>
      <c r="G802" s="384" t="s">
        <v>54</v>
      </c>
      <c r="H802" s="387" t="s">
        <v>54</v>
      </c>
      <c r="I802" s="388" t="s">
        <v>54</v>
      </c>
      <c r="J802" s="389" t="s">
        <v>44</v>
      </c>
      <c r="K802" s="387" t="s">
        <v>54</v>
      </c>
      <c r="L802" s="390" t="s">
        <v>54</v>
      </c>
      <c r="M802" s="383"/>
      <c r="N802" s="391" t="s">
        <v>54</v>
      </c>
      <c r="O802" s="392"/>
      <c r="P802" s="383"/>
      <c r="Q802" s="383"/>
      <c r="R802" s="393"/>
      <c r="S802" s="417">
        <f>IF(Table_1[[#This Row],[Kesto (min) /tapaaminen]]&lt;1,0,(Table_1[[#This Row],[Sisältöjen määrä 
]]*Table_1[[#This Row],[Kesto (min) /tapaaminen]]*Table_1[[#This Row],[Tapaamis-kerrat /osallistuja]]))</f>
        <v>0</v>
      </c>
      <c r="T802" s="394" t="str">
        <f>IF(Table_1[[#This Row],[SISÄLLÖN NIMI]]="","",IF(Table_1[[#This Row],[Toteutuminen]]="Ei osallistujia",0,IF(Table_1[[#This Row],[Toteutuminen]]="Peruttu",0,1)))</f>
        <v/>
      </c>
      <c r="U802" s="395"/>
      <c r="V802" s="385"/>
      <c r="W802" s="413">
        <f>Table_1[[#This Row],[Kävijämäärä a) lapset]]+Table_1[[#This Row],[Kävijämäärä b) aikuiset]]</f>
        <v>0</v>
      </c>
      <c r="X802" s="413">
        <f>IF(Table_1[[#This Row],[Kokonaiskävijämäärä]]&lt;1,0,Table_1[[#This Row],[Kävijämäärä a) lapset]]*Table_1[[#This Row],[Tapaamis-kerrat /osallistuja]])</f>
        <v>0</v>
      </c>
      <c r="Y802" s="413">
        <f>IF(Table_1[[#This Row],[Kokonaiskävijämäärä]]&lt;1,0,Table_1[[#This Row],[Kävijämäärä b) aikuiset]]*Table_1[[#This Row],[Tapaamis-kerrat /osallistuja]])</f>
        <v>0</v>
      </c>
      <c r="Z802" s="413">
        <f>IF(Table_1[[#This Row],[Kokonaiskävijämäärä]]&lt;1,0,Table_1[[#This Row],[Kokonaiskävijämäärä]]*Table_1[[#This Row],[Tapaamis-kerrat /osallistuja]])</f>
        <v>0</v>
      </c>
      <c r="AA802" s="390" t="s">
        <v>54</v>
      </c>
      <c r="AB802" s="396"/>
      <c r="AC802" s="397"/>
      <c r="AD802" s="398" t="s">
        <v>54</v>
      </c>
      <c r="AE802" s="399" t="s">
        <v>54</v>
      </c>
      <c r="AF802" s="400" t="s">
        <v>54</v>
      </c>
      <c r="AG802" s="400" t="s">
        <v>54</v>
      </c>
      <c r="AH802" s="401" t="s">
        <v>53</v>
      </c>
      <c r="AI802" s="402" t="s">
        <v>54</v>
      </c>
      <c r="AJ802" s="402" t="s">
        <v>54</v>
      </c>
      <c r="AK802" s="402" t="s">
        <v>54</v>
      </c>
      <c r="AL802" s="403" t="s">
        <v>54</v>
      </c>
      <c r="AM802" s="404" t="s">
        <v>54</v>
      </c>
    </row>
    <row r="803" spans="1:39" ht="15.75" customHeight="1" x14ac:dyDescent="0.3">
      <c r="A803" s="382"/>
      <c r="B803" s="383"/>
      <c r="C803" s="384" t="s">
        <v>40</v>
      </c>
      <c r="D803" s="385" t="str">
        <f>IF(Table_1[[#This Row],[SISÄLLÖN NIMI]]="","",1)</f>
        <v/>
      </c>
      <c r="E803" s="386"/>
      <c r="F803" s="386"/>
      <c r="G803" s="384" t="s">
        <v>54</v>
      </c>
      <c r="H803" s="387" t="s">
        <v>54</v>
      </c>
      <c r="I803" s="388" t="s">
        <v>54</v>
      </c>
      <c r="J803" s="389" t="s">
        <v>44</v>
      </c>
      <c r="K803" s="387" t="s">
        <v>54</v>
      </c>
      <c r="L803" s="390" t="s">
        <v>54</v>
      </c>
      <c r="M803" s="383"/>
      <c r="N803" s="391" t="s">
        <v>54</v>
      </c>
      <c r="O803" s="392"/>
      <c r="P803" s="383"/>
      <c r="Q803" s="383"/>
      <c r="R803" s="393"/>
      <c r="S803" s="417">
        <f>IF(Table_1[[#This Row],[Kesto (min) /tapaaminen]]&lt;1,0,(Table_1[[#This Row],[Sisältöjen määrä 
]]*Table_1[[#This Row],[Kesto (min) /tapaaminen]]*Table_1[[#This Row],[Tapaamis-kerrat /osallistuja]]))</f>
        <v>0</v>
      </c>
      <c r="T803" s="394" t="str">
        <f>IF(Table_1[[#This Row],[SISÄLLÖN NIMI]]="","",IF(Table_1[[#This Row],[Toteutuminen]]="Ei osallistujia",0,IF(Table_1[[#This Row],[Toteutuminen]]="Peruttu",0,1)))</f>
        <v/>
      </c>
      <c r="U803" s="395"/>
      <c r="V803" s="385"/>
      <c r="W803" s="413">
        <f>Table_1[[#This Row],[Kävijämäärä a) lapset]]+Table_1[[#This Row],[Kävijämäärä b) aikuiset]]</f>
        <v>0</v>
      </c>
      <c r="X803" s="413">
        <f>IF(Table_1[[#This Row],[Kokonaiskävijämäärä]]&lt;1,0,Table_1[[#This Row],[Kävijämäärä a) lapset]]*Table_1[[#This Row],[Tapaamis-kerrat /osallistuja]])</f>
        <v>0</v>
      </c>
      <c r="Y803" s="413">
        <f>IF(Table_1[[#This Row],[Kokonaiskävijämäärä]]&lt;1,0,Table_1[[#This Row],[Kävijämäärä b) aikuiset]]*Table_1[[#This Row],[Tapaamis-kerrat /osallistuja]])</f>
        <v>0</v>
      </c>
      <c r="Z803" s="413">
        <f>IF(Table_1[[#This Row],[Kokonaiskävijämäärä]]&lt;1,0,Table_1[[#This Row],[Kokonaiskävijämäärä]]*Table_1[[#This Row],[Tapaamis-kerrat /osallistuja]])</f>
        <v>0</v>
      </c>
      <c r="AA803" s="390" t="s">
        <v>54</v>
      </c>
      <c r="AB803" s="396"/>
      <c r="AC803" s="397"/>
      <c r="AD803" s="398" t="s">
        <v>54</v>
      </c>
      <c r="AE803" s="399" t="s">
        <v>54</v>
      </c>
      <c r="AF803" s="400" t="s">
        <v>54</v>
      </c>
      <c r="AG803" s="400" t="s">
        <v>54</v>
      </c>
      <c r="AH803" s="401" t="s">
        <v>53</v>
      </c>
      <c r="AI803" s="402" t="s">
        <v>54</v>
      </c>
      <c r="AJ803" s="402" t="s">
        <v>54</v>
      </c>
      <c r="AK803" s="402" t="s">
        <v>54</v>
      </c>
      <c r="AL803" s="403" t="s">
        <v>54</v>
      </c>
      <c r="AM803" s="404" t="s">
        <v>54</v>
      </c>
    </row>
    <row r="804" spans="1:39" ht="15.75" customHeight="1" x14ac:dyDescent="0.3">
      <c r="A804" s="382"/>
      <c r="B804" s="383"/>
      <c r="C804" s="384" t="s">
        <v>40</v>
      </c>
      <c r="D804" s="385" t="str">
        <f>IF(Table_1[[#This Row],[SISÄLLÖN NIMI]]="","",1)</f>
        <v/>
      </c>
      <c r="E804" s="386"/>
      <c r="F804" s="386"/>
      <c r="G804" s="384" t="s">
        <v>54</v>
      </c>
      <c r="H804" s="387" t="s">
        <v>54</v>
      </c>
      <c r="I804" s="388" t="s">
        <v>54</v>
      </c>
      <c r="J804" s="389" t="s">
        <v>44</v>
      </c>
      <c r="K804" s="387" t="s">
        <v>54</v>
      </c>
      <c r="L804" s="390" t="s">
        <v>54</v>
      </c>
      <c r="M804" s="383"/>
      <c r="N804" s="391" t="s">
        <v>54</v>
      </c>
      <c r="O804" s="392"/>
      <c r="P804" s="383"/>
      <c r="Q804" s="383"/>
      <c r="R804" s="393"/>
      <c r="S804" s="417">
        <f>IF(Table_1[[#This Row],[Kesto (min) /tapaaminen]]&lt;1,0,(Table_1[[#This Row],[Sisältöjen määrä 
]]*Table_1[[#This Row],[Kesto (min) /tapaaminen]]*Table_1[[#This Row],[Tapaamis-kerrat /osallistuja]]))</f>
        <v>0</v>
      </c>
      <c r="T804" s="394" t="str">
        <f>IF(Table_1[[#This Row],[SISÄLLÖN NIMI]]="","",IF(Table_1[[#This Row],[Toteutuminen]]="Ei osallistujia",0,IF(Table_1[[#This Row],[Toteutuminen]]="Peruttu",0,1)))</f>
        <v/>
      </c>
      <c r="U804" s="395"/>
      <c r="V804" s="385"/>
      <c r="W804" s="413">
        <f>Table_1[[#This Row],[Kävijämäärä a) lapset]]+Table_1[[#This Row],[Kävijämäärä b) aikuiset]]</f>
        <v>0</v>
      </c>
      <c r="X804" s="413">
        <f>IF(Table_1[[#This Row],[Kokonaiskävijämäärä]]&lt;1,0,Table_1[[#This Row],[Kävijämäärä a) lapset]]*Table_1[[#This Row],[Tapaamis-kerrat /osallistuja]])</f>
        <v>0</v>
      </c>
      <c r="Y804" s="413">
        <f>IF(Table_1[[#This Row],[Kokonaiskävijämäärä]]&lt;1,0,Table_1[[#This Row],[Kävijämäärä b) aikuiset]]*Table_1[[#This Row],[Tapaamis-kerrat /osallistuja]])</f>
        <v>0</v>
      </c>
      <c r="Z804" s="413">
        <f>IF(Table_1[[#This Row],[Kokonaiskävijämäärä]]&lt;1,0,Table_1[[#This Row],[Kokonaiskävijämäärä]]*Table_1[[#This Row],[Tapaamis-kerrat /osallistuja]])</f>
        <v>0</v>
      </c>
      <c r="AA804" s="390" t="s">
        <v>54</v>
      </c>
      <c r="AB804" s="396"/>
      <c r="AC804" s="397"/>
      <c r="AD804" s="398" t="s">
        <v>54</v>
      </c>
      <c r="AE804" s="399" t="s">
        <v>54</v>
      </c>
      <c r="AF804" s="400" t="s">
        <v>54</v>
      </c>
      <c r="AG804" s="400" t="s">
        <v>54</v>
      </c>
      <c r="AH804" s="401" t="s">
        <v>53</v>
      </c>
      <c r="AI804" s="402" t="s">
        <v>54</v>
      </c>
      <c r="AJ804" s="402" t="s">
        <v>54</v>
      </c>
      <c r="AK804" s="402" t="s">
        <v>54</v>
      </c>
      <c r="AL804" s="403" t="s">
        <v>54</v>
      </c>
      <c r="AM804" s="404" t="s">
        <v>54</v>
      </c>
    </row>
    <row r="805" spans="1:39" ht="15.75" customHeight="1" x14ac:dyDescent="0.3">
      <c r="A805" s="382"/>
      <c r="B805" s="383"/>
      <c r="C805" s="384" t="s">
        <v>40</v>
      </c>
      <c r="D805" s="385" t="str">
        <f>IF(Table_1[[#This Row],[SISÄLLÖN NIMI]]="","",1)</f>
        <v/>
      </c>
      <c r="E805" s="386"/>
      <c r="F805" s="386"/>
      <c r="G805" s="384" t="s">
        <v>54</v>
      </c>
      <c r="H805" s="387" t="s">
        <v>54</v>
      </c>
      <c r="I805" s="388" t="s">
        <v>54</v>
      </c>
      <c r="J805" s="389" t="s">
        <v>44</v>
      </c>
      <c r="K805" s="387" t="s">
        <v>54</v>
      </c>
      <c r="L805" s="390" t="s">
        <v>54</v>
      </c>
      <c r="M805" s="383"/>
      <c r="N805" s="391" t="s">
        <v>54</v>
      </c>
      <c r="O805" s="392"/>
      <c r="P805" s="383"/>
      <c r="Q805" s="383"/>
      <c r="R805" s="393"/>
      <c r="S805" s="417">
        <f>IF(Table_1[[#This Row],[Kesto (min) /tapaaminen]]&lt;1,0,(Table_1[[#This Row],[Sisältöjen määrä 
]]*Table_1[[#This Row],[Kesto (min) /tapaaminen]]*Table_1[[#This Row],[Tapaamis-kerrat /osallistuja]]))</f>
        <v>0</v>
      </c>
      <c r="T805" s="394" t="str">
        <f>IF(Table_1[[#This Row],[SISÄLLÖN NIMI]]="","",IF(Table_1[[#This Row],[Toteutuminen]]="Ei osallistujia",0,IF(Table_1[[#This Row],[Toteutuminen]]="Peruttu",0,1)))</f>
        <v/>
      </c>
      <c r="U805" s="395"/>
      <c r="V805" s="385"/>
      <c r="W805" s="413">
        <f>Table_1[[#This Row],[Kävijämäärä a) lapset]]+Table_1[[#This Row],[Kävijämäärä b) aikuiset]]</f>
        <v>0</v>
      </c>
      <c r="X805" s="413">
        <f>IF(Table_1[[#This Row],[Kokonaiskävijämäärä]]&lt;1,0,Table_1[[#This Row],[Kävijämäärä a) lapset]]*Table_1[[#This Row],[Tapaamis-kerrat /osallistuja]])</f>
        <v>0</v>
      </c>
      <c r="Y805" s="413">
        <f>IF(Table_1[[#This Row],[Kokonaiskävijämäärä]]&lt;1,0,Table_1[[#This Row],[Kävijämäärä b) aikuiset]]*Table_1[[#This Row],[Tapaamis-kerrat /osallistuja]])</f>
        <v>0</v>
      </c>
      <c r="Z805" s="413">
        <f>IF(Table_1[[#This Row],[Kokonaiskävijämäärä]]&lt;1,0,Table_1[[#This Row],[Kokonaiskävijämäärä]]*Table_1[[#This Row],[Tapaamis-kerrat /osallistuja]])</f>
        <v>0</v>
      </c>
      <c r="AA805" s="390" t="s">
        <v>54</v>
      </c>
      <c r="AB805" s="396"/>
      <c r="AC805" s="397"/>
      <c r="AD805" s="398" t="s">
        <v>54</v>
      </c>
      <c r="AE805" s="399" t="s">
        <v>54</v>
      </c>
      <c r="AF805" s="400" t="s">
        <v>54</v>
      </c>
      <c r="AG805" s="400" t="s">
        <v>54</v>
      </c>
      <c r="AH805" s="401" t="s">
        <v>53</v>
      </c>
      <c r="AI805" s="402" t="s">
        <v>54</v>
      </c>
      <c r="AJ805" s="402" t="s">
        <v>54</v>
      </c>
      <c r="AK805" s="402" t="s">
        <v>54</v>
      </c>
      <c r="AL805" s="403" t="s">
        <v>54</v>
      </c>
      <c r="AM805" s="404" t="s">
        <v>54</v>
      </c>
    </row>
    <row r="806" spans="1:39" ht="15.75" customHeight="1" x14ac:dyDescent="0.3">
      <c r="A806" s="382"/>
      <c r="B806" s="383"/>
      <c r="C806" s="384" t="s">
        <v>40</v>
      </c>
      <c r="D806" s="385" t="str">
        <f>IF(Table_1[[#This Row],[SISÄLLÖN NIMI]]="","",1)</f>
        <v/>
      </c>
      <c r="E806" s="386"/>
      <c r="F806" s="386"/>
      <c r="G806" s="384" t="s">
        <v>54</v>
      </c>
      <c r="H806" s="387" t="s">
        <v>54</v>
      </c>
      <c r="I806" s="388" t="s">
        <v>54</v>
      </c>
      <c r="J806" s="389" t="s">
        <v>44</v>
      </c>
      <c r="K806" s="387" t="s">
        <v>54</v>
      </c>
      <c r="L806" s="390" t="s">
        <v>54</v>
      </c>
      <c r="M806" s="383"/>
      <c r="N806" s="391" t="s">
        <v>54</v>
      </c>
      <c r="O806" s="392"/>
      <c r="P806" s="383"/>
      <c r="Q806" s="383"/>
      <c r="R806" s="393"/>
      <c r="S806" s="417">
        <f>IF(Table_1[[#This Row],[Kesto (min) /tapaaminen]]&lt;1,0,(Table_1[[#This Row],[Sisältöjen määrä 
]]*Table_1[[#This Row],[Kesto (min) /tapaaminen]]*Table_1[[#This Row],[Tapaamis-kerrat /osallistuja]]))</f>
        <v>0</v>
      </c>
      <c r="T806" s="394" t="str">
        <f>IF(Table_1[[#This Row],[SISÄLLÖN NIMI]]="","",IF(Table_1[[#This Row],[Toteutuminen]]="Ei osallistujia",0,IF(Table_1[[#This Row],[Toteutuminen]]="Peruttu",0,1)))</f>
        <v/>
      </c>
      <c r="U806" s="395"/>
      <c r="V806" s="385"/>
      <c r="W806" s="413">
        <f>Table_1[[#This Row],[Kävijämäärä a) lapset]]+Table_1[[#This Row],[Kävijämäärä b) aikuiset]]</f>
        <v>0</v>
      </c>
      <c r="X806" s="413">
        <f>IF(Table_1[[#This Row],[Kokonaiskävijämäärä]]&lt;1,0,Table_1[[#This Row],[Kävijämäärä a) lapset]]*Table_1[[#This Row],[Tapaamis-kerrat /osallistuja]])</f>
        <v>0</v>
      </c>
      <c r="Y806" s="413">
        <f>IF(Table_1[[#This Row],[Kokonaiskävijämäärä]]&lt;1,0,Table_1[[#This Row],[Kävijämäärä b) aikuiset]]*Table_1[[#This Row],[Tapaamis-kerrat /osallistuja]])</f>
        <v>0</v>
      </c>
      <c r="Z806" s="413">
        <f>IF(Table_1[[#This Row],[Kokonaiskävijämäärä]]&lt;1,0,Table_1[[#This Row],[Kokonaiskävijämäärä]]*Table_1[[#This Row],[Tapaamis-kerrat /osallistuja]])</f>
        <v>0</v>
      </c>
      <c r="AA806" s="390" t="s">
        <v>54</v>
      </c>
      <c r="AB806" s="396"/>
      <c r="AC806" s="397"/>
      <c r="AD806" s="398" t="s">
        <v>54</v>
      </c>
      <c r="AE806" s="399" t="s">
        <v>54</v>
      </c>
      <c r="AF806" s="400" t="s">
        <v>54</v>
      </c>
      <c r="AG806" s="400" t="s">
        <v>54</v>
      </c>
      <c r="AH806" s="401" t="s">
        <v>53</v>
      </c>
      <c r="AI806" s="402" t="s">
        <v>54</v>
      </c>
      <c r="AJ806" s="402" t="s">
        <v>54</v>
      </c>
      <c r="AK806" s="402" t="s">
        <v>54</v>
      </c>
      <c r="AL806" s="403" t="s">
        <v>54</v>
      </c>
      <c r="AM806" s="404" t="s">
        <v>54</v>
      </c>
    </row>
    <row r="807" spans="1:39" ht="15.75" customHeight="1" x14ac:dyDescent="0.3">
      <c r="A807" s="382"/>
      <c r="B807" s="383"/>
      <c r="C807" s="384" t="s">
        <v>40</v>
      </c>
      <c r="D807" s="385" t="str">
        <f>IF(Table_1[[#This Row],[SISÄLLÖN NIMI]]="","",1)</f>
        <v/>
      </c>
      <c r="E807" s="386"/>
      <c r="F807" s="386"/>
      <c r="G807" s="384" t="s">
        <v>54</v>
      </c>
      <c r="H807" s="387" t="s">
        <v>54</v>
      </c>
      <c r="I807" s="388" t="s">
        <v>54</v>
      </c>
      <c r="J807" s="389" t="s">
        <v>44</v>
      </c>
      <c r="K807" s="387" t="s">
        <v>54</v>
      </c>
      <c r="L807" s="390" t="s">
        <v>54</v>
      </c>
      <c r="M807" s="383"/>
      <c r="N807" s="391" t="s">
        <v>54</v>
      </c>
      <c r="O807" s="392"/>
      <c r="P807" s="383"/>
      <c r="Q807" s="383"/>
      <c r="R807" s="393"/>
      <c r="S807" s="417">
        <f>IF(Table_1[[#This Row],[Kesto (min) /tapaaminen]]&lt;1,0,(Table_1[[#This Row],[Sisältöjen määrä 
]]*Table_1[[#This Row],[Kesto (min) /tapaaminen]]*Table_1[[#This Row],[Tapaamis-kerrat /osallistuja]]))</f>
        <v>0</v>
      </c>
      <c r="T807" s="394" t="str">
        <f>IF(Table_1[[#This Row],[SISÄLLÖN NIMI]]="","",IF(Table_1[[#This Row],[Toteutuminen]]="Ei osallistujia",0,IF(Table_1[[#This Row],[Toteutuminen]]="Peruttu",0,1)))</f>
        <v/>
      </c>
      <c r="U807" s="395"/>
      <c r="V807" s="385"/>
      <c r="W807" s="413">
        <f>Table_1[[#This Row],[Kävijämäärä a) lapset]]+Table_1[[#This Row],[Kävijämäärä b) aikuiset]]</f>
        <v>0</v>
      </c>
      <c r="X807" s="413">
        <f>IF(Table_1[[#This Row],[Kokonaiskävijämäärä]]&lt;1,0,Table_1[[#This Row],[Kävijämäärä a) lapset]]*Table_1[[#This Row],[Tapaamis-kerrat /osallistuja]])</f>
        <v>0</v>
      </c>
      <c r="Y807" s="413">
        <f>IF(Table_1[[#This Row],[Kokonaiskävijämäärä]]&lt;1,0,Table_1[[#This Row],[Kävijämäärä b) aikuiset]]*Table_1[[#This Row],[Tapaamis-kerrat /osallistuja]])</f>
        <v>0</v>
      </c>
      <c r="Z807" s="413">
        <f>IF(Table_1[[#This Row],[Kokonaiskävijämäärä]]&lt;1,0,Table_1[[#This Row],[Kokonaiskävijämäärä]]*Table_1[[#This Row],[Tapaamis-kerrat /osallistuja]])</f>
        <v>0</v>
      </c>
      <c r="AA807" s="390" t="s">
        <v>54</v>
      </c>
      <c r="AB807" s="396"/>
      <c r="AC807" s="397"/>
      <c r="AD807" s="398" t="s">
        <v>54</v>
      </c>
      <c r="AE807" s="399" t="s">
        <v>54</v>
      </c>
      <c r="AF807" s="400" t="s">
        <v>54</v>
      </c>
      <c r="AG807" s="400" t="s">
        <v>54</v>
      </c>
      <c r="AH807" s="401" t="s">
        <v>53</v>
      </c>
      <c r="AI807" s="402" t="s">
        <v>54</v>
      </c>
      <c r="AJ807" s="402" t="s">
        <v>54</v>
      </c>
      <c r="AK807" s="402" t="s">
        <v>54</v>
      </c>
      <c r="AL807" s="403" t="s">
        <v>54</v>
      </c>
      <c r="AM807" s="404" t="s">
        <v>54</v>
      </c>
    </row>
    <row r="808" spans="1:39" ht="15.75" customHeight="1" x14ac:dyDescent="0.3">
      <c r="A808" s="382"/>
      <c r="B808" s="383"/>
      <c r="C808" s="384" t="s">
        <v>40</v>
      </c>
      <c r="D808" s="385" t="str">
        <f>IF(Table_1[[#This Row],[SISÄLLÖN NIMI]]="","",1)</f>
        <v/>
      </c>
      <c r="E808" s="386"/>
      <c r="F808" s="386"/>
      <c r="G808" s="384" t="s">
        <v>54</v>
      </c>
      <c r="H808" s="387" t="s">
        <v>54</v>
      </c>
      <c r="I808" s="388" t="s">
        <v>54</v>
      </c>
      <c r="J808" s="389" t="s">
        <v>44</v>
      </c>
      <c r="K808" s="387" t="s">
        <v>54</v>
      </c>
      <c r="L808" s="390" t="s">
        <v>54</v>
      </c>
      <c r="M808" s="383"/>
      <c r="N808" s="391" t="s">
        <v>54</v>
      </c>
      <c r="O808" s="392"/>
      <c r="P808" s="383"/>
      <c r="Q808" s="383"/>
      <c r="R808" s="393"/>
      <c r="S808" s="417">
        <f>IF(Table_1[[#This Row],[Kesto (min) /tapaaminen]]&lt;1,0,(Table_1[[#This Row],[Sisältöjen määrä 
]]*Table_1[[#This Row],[Kesto (min) /tapaaminen]]*Table_1[[#This Row],[Tapaamis-kerrat /osallistuja]]))</f>
        <v>0</v>
      </c>
      <c r="T808" s="394" t="str">
        <f>IF(Table_1[[#This Row],[SISÄLLÖN NIMI]]="","",IF(Table_1[[#This Row],[Toteutuminen]]="Ei osallistujia",0,IF(Table_1[[#This Row],[Toteutuminen]]="Peruttu",0,1)))</f>
        <v/>
      </c>
      <c r="U808" s="395"/>
      <c r="V808" s="385"/>
      <c r="W808" s="413">
        <f>Table_1[[#This Row],[Kävijämäärä a) lapset]]+Table_1[[#This Row],[Kävijämäärä b) aikuiset]]</f>
        <v>0</v>
      </c>
      <c r="X808" s="413">
        <f>IF(Table_1[[#This Row],[Kokonaiskävijämäärä]]&lt;1,0,Table_1[[#This Row],[Kävijämäärä a) lapset]]*Table_1[[#This Row],[Tapaamis-kerrat /osallistuja]])</f>
        <v>0</v>
      </c>
      <c r="Y808" s="413">
        <f>IF(Table_1[[#This Row],[Kokonaiskävijämäärä]]&lt;1,0,Table_1[[#This Row],[Kävijämäärä b) aikuiset]]*Table_1[[#This Row],[Tapaamis-kerrat /osallistuja]])</f>
        <v>0</v>
      </c>
      <c r="Z808" s="413">
        <f>IF(Table_1[[#This Row],[Kokonaiskävijämäärä]]&lt;1,0,Table_1[[#This Row],[Kokonaiskävijämäärä]]*Table_1[[#This Row],[Tapaamis-kerrat /osallistuja]])</f>
        <v>0</v>
      </c>
      <c r="AA808" s="390" t="s">
        <v>54</v>
      </c>
      <c r="AB808" s="396"/>
      <c r="AC808" s="397"/>
      <c r="AD808" s="398" t="s">
        <v>54</v>
      </c>
      <c r="AE808" s="399" t="s">
        <v>54</v>
      </c>
      <c r="AF808" s="400" t="s">
        <v>54</v>
      </c>
      <c r="AG808" s="400" t="s">
        <v>54</v>
      </c>
      <c r="AH808" s="401" t="s">
        <v>53</v>
      </c>
      <c r="AI808" s="402" t="s">
        <v>54</v>
      </c>
      <c r="AJ808" s="402" t="s">
        <v>54</v>
      </c>
      <c r="AK808" s="402" t="s">
        <v>54</v>
      </c>
      <c r="AL808" s="403" t="s">
        <v>54</v>
      </c>
      <c r="AM808" s="404" t="s">
        <v>54</v>
      </c>
    </row>
    <row r="809" spans="1:39" ht="15.75" customHeight="1" x14ac:dyDescent="0.3">
      <c r="A809" s="382"/>
      <c r="B809" s="383"/>
      <c r="C809" s="384" t="s">
        <v>40</v>
      </c>
      <c r="D809" s="385" t="str">
        <f>IF(Table_1[[#This Row],[SISÄLLÖN NIMI]]="","",1)</f>
        <v/>
      </c>
      <c r="E809" s="386"/>
      <c r="F809" s="386"/>
      <c r="G809" s="384" t="s">
        <v>54</v>
      </c>
      <c r="H809" s="387" t="s">
        <v>54</v>
      </c>
      <c r="I809" s="388" t="s">
        <v>54</v>
      </c>
      <c r="J809" s="389" t="s">
        <v>44</v>
      </c>
      <c r="K809" s="387" t="s">
        <v>54</v>
      </c>
      <c r="L809" s="390" t="s">
        <v>54</v>
      </c>
      <c r="M809" s="383"/>
      <c r="N809" s="391" t="s">
        <v>54</v>
      </c>
      <c r="O809" s="392"/>
      <c r="P809" s="383"/>
      <c r="Q809" s="383"/>
      <c r="R809" s="393"/>
      <c r="S809" s="417">
        <f>IF(Table_1[[#This Row],[Kesto (min) /tapaaminen]]&lt;1,0,(Table_1[[#This Row],[Sisältöjen määrä 
]]*Table_1[[#This Row],[Kesto (min) /tapaaminen]]*Table_1[[#This Row],[Tapaamis-kerrat /osallistuja]]))</f>
        <v>0</v>
      </c>
      <c r="T809" s="394" t="str">
        <f>IF(Table_1[[#This Row],[SISÄLLÖN NIMI]]="","",IF(Table_1[[#This Row],[Toteutuminen]]="Ei osallistujia",0,IF(Table_1[[#This Row],[Toteutuminen]]="Peruttu",0,1)))</f>
        <v/>
      </c>
      <c r="U809" s="395"/>
      <c r="V809" s="385"/>
      <c r="W809" s="413">
        <f>Table_1[[#This Row],[Kävijämäärä a) lapset]]+Table_1[[#This Row],[Kävijämäärä b) aikuiset]]</f>
        <v>0</v>
      </c>
      <c r="X809" s="413">
        <f>IF(Table_1[[#This Row],[Kokonaiskävijämäärä]]&lt;1,0,Table_1[[#This Row],[Kävijämäärä a) lapset]]*Table_1[[#This Row],[Tapaamis-kerrat /osallistuja]])</f>
        <v>0</v>
      </c>
      <c r="Y809" s="413">
        <f>IF(Table_1[[#This Row],[Kokonaiskävijämäärä]]&lt;1,0,Table_1[[#This Row],[Kävijämäärä b) aikuiset]]*Table_1[[#This Row],[Tapaamis-kerrat /osallistuja]])</f>
        <v>0</v>
      </c>
      <c r="Z809" s="413">
        <f>IF(Table_1[[#This Row],[Kokonaiskävijämäärä]]&lt;1,0,Table_1[[#This Row],[Kokonaiskävijämäärä]]*Table_1[[#This Row],[Tapaamis-kerrat /osallistuja]])</f>
        <v>0</v>
      </c>
      <c r="AA809" s="390" t="s">
        <v>54</v>
      </c>
      <c r="AB809" s="396"/>
      <c r="AC809" s="397"/>
      <c r="AD809" s="398" t="s">
        <v>54</v>
      </c>
      <c r="AE809" s="399" t="s">
        <v>54</v>
      </c>
      <c r="AF809" s="400" t="s">
        <v>54</v>
      </c>
      <c r="AG809" s="400" t="s">
        <v>54</v>
      </c>
      <c r="AH809" s="401" t="s">
        <v>53</v>
      </c>
      <c r="AI809" s="402" t="s">
        <v>54</v>
      </c>
      <c r="AJ809" s="402" t="s">
        <v>54</v>
      </c>
      <c r="AK809" s="402" t="s">
        <v>54</v>
      </c>
      <c r="AL809" s="403" t="s">
        <v>54</v>
      </c>
      <c r="AM809" s="404" t="s">
        <v>54</v>
      </c>
    </row>
    <row r="810" spans="1:39" ht="15.75" customHeight="1" x14ac:dyDescent="0.3">
      <c r="A810" s="382"/>
      <c r="B810" s="383"/>
      <c r="C810" s="384" t="s">
        <v>40</v>
      </c>
      <c r="D810" s="385" t="str">
        <f>IF(Table_1[[#This Row],[SISÄLLÖN NIMI]]="","",1)</f>
        <v/>
      </c>
      <c r="E810" s="386"/>
      <c r="F810" s="386"/>
      <c r="G810" s="384" t="s">
        <v>54</v>
      </c>
      <c r="H810" s="387" t="s">
        <v>54</v>
      </c>
      <c r="I810" s="388" t="s">
        <v>54</v>
      </c>
      <c r="J810" s="389" t="s">
        <v>44</v>
      </c>
      <c r="K810" s="387" t="s">
        <v>54</v>
      </c>
      <c r="L810" s="390" t="s">
        <v>54</v>
      </c>
      <c r="M810" s="383"/>
      <c r="N810" s="391" t="s">
        <v>54</v>
      </c>
      <c r="O810" s="392"/>
      <c r="P810" s="383"/>
      <c r="Q810" s="383"/>
      <c r="R810" s="393"/>
      <c r="S810" s="417">
        <f>IF(Table_1[[#This Row],[Kesto (min) /tapaaminen]]&lt;1,0,(Table_1[[#This Row],[Sisältöjen määrä 
]]*Table_1[[#This Row],[Kesto (min) /tapaaminen]]*Table_1[[#This Row],[Tapaamis-kerrat /osallistuja]]))</f>
        <v>0</v>
      </c>
      <c r="T810" s="394" t="str">
        <f>IF(Table_1[[#This Row],[SISÄLLÖN NIMI]]="","",IF(Table_1[[#This Row],[Toteutuminen]]="Ei osallistujia",0,IF(Table_1[[#This Row],[Toteutuminen]]="Peruttu",0,1)))</f>
        <v/>
      </c>
      <c r="U810" s="395"/>
      <c r="V810" s="385"/>
      <c r="W810" s="413">
        <f>Table_1[[#This Row],[Kävijämäärä a) lapset]]+Table_1[[#This Row],[Kävijämäärä b) aikuiset]]</f>
        <v>0</v>
      </c>
      <c r="X810" s="413">
        <f>IF(Table_1[[#This Row],[Kokonaiskävijämäärä]]&lt;1,0,Table_1[[#This Row],[Kävijämäärä a) lapset]]*Table_1[[#This Row],[Tapaamis-kerrat /osallistuja]])</f>
        <v>0</v>
      </c>
      <c r="Y810" s="413">
        <f>IF(Table_1[[#This Row],[Kokonaiskävijämäärä]]&lt;1,0,Table_1[[#This Row],[Kävijämäärä b) aikuiset]]*Table_1[[#This Row],[Tapaamis-kerrat /osallistuja]])</f>
        <v>0</v>
      </c>
      <c r="Z810" s="413">
        <f>IF(Table_1[[#This Row],[Kokonaiskävijämäärä]]&lt;1,0,Table_1[[#This Row],[Kokonaiskävijämäärä]]*Table_1[[#This Row],[Tapaamis-kerrat /osallistuja]])</f>
        <v>0</v>
      </c>
      <c r="AA810" s="390" t="s">
        <v>54</v>
      </c>
      <c r="AB810" s="396"/>
      <c r="AC810" s="397"/>
      <c r="AD810" s="398" t="s">
        <v>54</v>
      </c>
      <c r="AE810" s="399" t="s">
        <v>54</v>
      </c>
      <c r="AF810" s="400" t="s">
        <v>54</v>
      </c>
      <c r="AG810" s="400" t="s">
        <v>54</v>
      </c>
      <c r="AH810" s="401" t="s">
        <v>53</v>
      </c>
      <c r="AI810" s="402" t="s">
        <v>54</v>
      </c>
      <c r="AJ810" s="402" t="s">
        <v>54</v>
      </c>
      <c r="AK810" s="402" t="s">
        <v>54</v>
      </c>
      <c r="AL810" s="403" t="s">
        <v>54</v>
      </c>
      <c r="AM810" s="404" t="s">
        <v>54</v>
      </c>
    </row>
    <row r="811" spans="1:39" ht="15.75" customHeight="1" x14ac:dyDescent="0.3">
      <c r="A811" s="382"/>
      <c r="B811" s="383"/>
      <c r="C811" s="384" t="s">
        <v>40</v>
      </c>
      <c r="D811" s="385" t="str">
        <f>IF(Table_1[[#This Row],[SISÄLLÖN NIMI]]="","",1)</f>
        <v/>
      </c>
      <c r="E811" s="386"/>
      <c r="F811" s="386"/>
      <c r="G811" s="384" t="s">
        <v>54</v>
      </c>
      <c r="H811" s="387" t="s">
        <v>54</v>
      </c>
      <c r="I811" s="388" t="s">
        <v>54</v>
      </c>
      <c r="J811" s="389" t="s">
        <v>44</v>
      </c>
      <c r="K811" s="387" t="s">
        <v>54</v>
      </c>
      <c r="L811" s="390" t="s">
        <v>54</v>
      </c>
      <c r="M811" s="383"/>
      <c r="N811" s="391" t="s">
        <v>54</v>
      </c>
      <c r="O811" s="392"/>
      <c r="P811" s="383"/>
      <c r="Q811" s="383"/>
      <c r="R811" s="393"/>
      <c r="S811" s="417">
        <f>IF(Table_1[[#This Row],[Kesto (min) /tapaaminen]]&lt;1,0,(Table_1[[#This Row],[Sisältöjen määrä 
]]*Table_1[[#This Row],[Kesto (min) /tapaaminen]]*Table_1[[#This Row],[Tapaamis-kerrat /osallistuja]]))</f>
        <v>0</v>
      </c>
      <c r="T811" s="394" t="str">
        <f>IF(Table_1[[#This Row],[SISÄLLÖN NIMI]]="","",IF(Table_1[[#This Row],[Toteutuminen]]="Ei osallistujia",0,IF(Table_1[[#This Row],[Toteutuminen]]="Peruttu",0,1)))</f>
        <v/>
      </c>
      <c r="U811" s="395"/>
      <c r="V811" s="385"/>
      <c r="W811" s="413">
        <f>Table_1[[#This Row],[Kävijämäärä a) lapset]]+Table_1[[#This Row],[Kävijämäärä b) aikuiset]]</f>
        <v>0</v>
      </c>
      <c r="X811" s="413">
        <f>IF(Table_1[[#This Row],[Kokonaiskävijämäärä]]&lt;1,0,Table_1[[#This Row],[Kävijämäärä a) lapset]]*Table_1[[#This Row],[Tapaamis-kerrat /osallistuja]])</f>
        <v>0</v>
      </c>
      <c r="Y811" s="413">
        <f>IF(Table_1[[#This Row],[Kokonaiskävijämäärä]]&lt;1,0,Table_1[[#This Row],[Kävijämäärä b) aikuiset]]*Table_1[[#This Row],[Tapaamis-kerrat /osallistuja]])</f>
        <v>0</v>
      </c>
      <c r="Z811" s="413">
        <f>IF(Table_1[[#This Row],[Kokonaiskävijämäärä]]&lt;1,0,Table_1[[#This Row],[Kokonaiskävijämäärä]]*Table_1[[#This Row],[Tapaamis-kerrat /osallistuja]])</f>
        <v>0</v>
      </c>
      <c r="AA811" s="390" t="s">
        <v>54</v>
      </c>
      <c r="AB811" s="396"/>
      <c r="AC811" s="397"/>
      <c r="AD811" s="398" t="s">
        <v>54</v>
      </c>
      <c r="AE811" s="399" t="s">
        <v>54</v>
      </c>
      <c r="AF811" s="400" t="s">
        <v>54</v>
      </c>
      <c r="AG811" s="400" t="s">
        <v>54</v>
      </c>
      <c r="AH811" s="401" t="s">
        <v>53</v>
      </c>
      <c r="AI811" s="402" t="s">
        <v>54</v>
      </c>
      <c r="AJ811" s="402" t="s">
        <v>54</v>
      </c>
      <c r="AK811" s="402" t="s">
        <v>54</v>
      </c>
      <c r="AL811" s="403" t="s">
        <v>54</v>
      </c>
      <c r="AM811" s="404" t="s">
        <v>54</v>
      </c>
    </row>
    <row r="812" spans="1:39" ht="15.75" customHeight="1" x14ac:dyDescent="0.3">
      <c r="A812" s="382"/>
      <c r="B812" s="383"/>
      <c r="C812" s="384" t="s">
        <v>40</v>
      </c>
      <c r="D812" s="385" t="str">
        <f>IF(Table_1[[#This Row],[SISÄLLÖN NIMI]]="","",1)</f>
        <v/>
      </c>
      <c r="E812" s="386"/>
      <c r="F812" s="386"/>
      <c r="G812" s="384" t="s">
        <v>54</v>
      </c>
      <c r="H812" s="387" t="s">
        <v>54</v>
      </c>
      <c r="I812" s="388" t="s">
        <v>54</v>
      </c>
      <c r="J812" s="389" t="s">
        <v>44</v>
      </c>
      <c r="K812" s="387" t="s">
        <v>54</v>
      </c>
      <c r="L812" s="390" t="s">
        <v>54</v>
      </c>
      <c r="M812" s="383"/>
      <c r="N812" s="391" t="s">
        <v>54</v>
      </c>
      <c r="O812" s="392"/>
      <c r="P812" s="383"/>
      <c r="Q812" s="383"/>
      <c r="R812" s="393"/>
      <c r="S812" s="417">
        <f>IF(Table_1[[#This Row],[Kesto (min) /tapaaminen]]&lt;1,0,(Table_1[[#This Row],[Sisältöjen määrä 
]]*Table_1[[#This Row],[Kesto (min) /tapaaminen]]*Table_1[[#This Row],[Tapaamis-kerrat /osallistuja]]))</f>
        <v>0</v>
      </c>
      <c r="T812" s="394" t="str">
        <f>IF(Table_1[[#This Row],[SISÄLLÖN NIMI]]="","",IF(Table_1[[#This Row],[Toteutuminen]]="Ei osallistujia",0,IF(Table_1[[#This Row],[Toteutuminen]]="Peruttu",0,1)))</f>
        <v/>
      </c>
      <c r="U812" s="395"/>
      <c r="V812" s="385"/>
      <c r="W812" s="413">
        <f>Table_1[[#This Row],[Kävijämäärä a) lapset]]+Table_1[[#This Row],[Kävijämäärä b) aikuiset]]</f>
        <v>0</v>
      </c>
      <c r="X812" s="413">
        <f>IF(Table_1[[#This Row],[Kokonaiskävijämäärä]]&lt;1,0,Table_1[[#This Row],[Kävijämäärä a) lapset]]*Table_1[[#This Row],[Tapaamis-kerrat /osallistuja]])</f>
        <v>0</v>
      </c>
      <c r="Y812" s="413">
        <f>IF(Table_1[[#This Row],[Kokonaiskävijämäärä]]&lt;1,0,Table_1[[#This Row],[Kävijämäärä b) aikuiset]]*Table_1[[#This Row],[Tapaamis-kerrat /osallistuja]])</f>
        <v>0</v>
      </c>
      <c r="Z812" s="413">
        <f>IF(Table_1[[#This Row],[Kokonaiskävijämäärä]]&lt;1,0,Table_1[[#This Row],[Kokonaiskävijämäärä]]*Table_1[[#This Row],[Tapaamis-kerrat /osallistuja]])</f>
        <v>0</v>
      </c>
      <c r="AA812" s="390" t="s">
        <v>54</v>
      </c>
      <c r="AB812" s="396"/>
      <c r="AC812" s="397"/>
      <c r="AD812" s="398" t="s">
        <v>54</v>
      </c>
      <c r="AE812" s="399" t="s">
        <v>54</v>
      </c>
      <c r="AF812" s="400" t="s">
        <v>54</v>
      </c>
      <c r="AG812" s="400" t="s">
        <v>54</v>
      </c>
      <c r="AH812" s="401" t="s">
        <v>53</v>
      </c>
      <c r="AI812" s="402" t="s">
        <v>54</v>
      </c>
      <c r="AJ812" s="402" t="s">
        <v>54</v>
      </c>
      <c r="AK812" s="402" t="s">
        <v>54</v>
      </c>
      <c r="AL812" s="403" t="s">
        <v>54</v>
      </c>
      <c r="AM812" s="404" t="s">
        <v>54</v>
      </c>
    </row>
    <row r="813" spans="1:39" ht="15.75" customHeight="1" x14ac:dyDescent="0.3">
      <c r="A813" s="382"/>
      <c r="B813" s="383"/>
      <c r="C813" s="384" t="s">
        <v>40</v>
      </c>
      <c r="D813" s="385" t="str">
        <f>IF(Table_1[[#This Row],[SISÄLLÖN NIMI]]="","",1)</f>
        <v/>
      </c>
      <c r="E813" s="386"/>
      <c r="F813" s="386"/>
      <c r="G813" s="384" t="s">
        <v>54</v>
      </c>
      <c r="H813" s="387" t="s">
        <v>54</v>
      </c>
      <c r="I813" s="388" t="s">
        <v>54</v>
      </c>
      <c r="J813" s="389" t="s">
        <v>44</v>
      </c>
      <c r="K813" s="387" t="s">
        <v>54</v>
      </c>
      <c r="L813" s="390" t="s">
        <v>54</v>
      </c>
      <c r="M813" s="383"/>
      <c r="N813" s="391" t="s">
        <v>54</v>
      </c>
      <c r="O813" s="392"/>
      <c r="P813" s="383"/>
      <c r="Q813" s="383"/>
      <c r="R813" s="393"/>
      <c r="S813" s="417">
        <f>IF(Table_1[[#This Row],[Kesto (min) /tapaaminen]]&lt;1,0,(Table_1[[#This Row],[Sisältöjen määrä 
]]*Table_1[[#This Row],[Kesto (min) /tapaaminen]]*Table_1[[#This Row],[Tapaamis-kerrat /osallistuja]]))</f>
        <v>0</v>
      </c>
      <c r="T813" s="394" t="str">
        <f>IF(Table_1[[#This Row],[SISÄLLÖN NIMI]]="","",IF(Table_1[[#This Row],[Toteutuminen]]="Ei osallistujia",0,IF(Table_1[[#This Row],[Toteutuminen]]="Peruttu",0,1)))</f>
        <v/>
      </c>
      <c r="U813" s="395"/>
      <c r="V813" s="385"/>
      <c r="W813" s="413">
        <f>Table_1[[#This Row],[Kävijämäärä a) lapset]]+Table_1[[#This Row],[Kävijämäärä b) aikuiset]]</f>
        <v>0</v>
      </c>
      <c r="X813" s="413">
        <f>IF(Table_1[[#This Row],[Kokonaiskävijämäärä]]&lt;1,0,Table_1[[#This Row],[Kävijämäärä a) lapset]]*Table_1[[#This Row],[Tapaamis-kerrat /osallistuja]])</f>
        <v>0</v>
      </c>
      <c r="Y813" s="413">
        <f>IF(Table_1[[#This Row],[Kokonaiskävijämäärä]]&lt;1,0,Table_1[[#This Row],[Kävijämäärä b) aikuiset]]*Table_1[[#This Row],[Tapaamis-kerrat /osallistuja]])</f>
        <v>0</v>
      </c>
      <c r="Z813" s="413">
        <f>IF(Table_1[[#This Row],[Kokonaiskävijämäärä]]&lt;1,0,Table_1[[#This Row],[Kokonaiskävijämäärä]]*Table_1[[#This Row],[Tapaamis-kerrat /osallistuja]])</f>
        <v>0</v>
      </c>
      <c r="AA813" s="390" t="s">
        <v>54</v>
      </c>
      <c r="AB813" s="396"/>
      <c r="AC813" s="397"/>
      <c r="AD813" s="398" t="s">
        <v>54</v>
      </c>
      <c r="AE813" s="399" t="s">
        <v>54</v>
      </c>
      <c r="AF813" s="400" t="s">
        <v>54</v>
      </c>
      <c r="AG813" s="400" t="s">
        <v>54</v>
      </c>
      <c r="AH813" s="401" t="s">
        <v>53</v>
      </c>
      <c r="AI813" s="402" t="s">
        <v>54</v>
      </c>
      <c r="AJ813" s="402" t="s">
        <v>54</v>
      </c>
      <c r="AK813" s="402" t="s">
        <v>54</v>
      </c>
      <c r="AL813" s="403" t="s">
        <v>54</v>
      </c>
      <c r="AM813" s="404" t="s">
        <v>54</v>
      </c>
    </row>
    <row r="814" spans="1:39" ht="15.75" customHeight="1" x14ac:dyDescent="0.3">
      <c r="A814" s="382"/>
      <c r="B814" s="383"/>
      <c r="C814" s="384" t="s">
        <v>40</v>
      </c>
      <c r="D814" s="385" t="str">
        <f>IF(Table_1[[#This Row],[SISÄLLÖN NIMI]]="","",1)</f>
        <v/>
      </c>
      <c r="E814" s="386"/>
      <c r="F814" s="386"/>
      <c r="G814" s="384" t="s">
        <v>54</v>
      </c>
      <c r="H814" s="387" t="s">
        <v>54</v>
      </c>
      <c r="I814" s="388" t="s">
        <v>54</v>
      </c>
      <c r="J814" s="389" t="s">
        <v>44</v>
      </c>
      <c r="K814" s="387" t="s">
        <v>54</v>
      </c>
      <c r="L814" s="390" t="s">
        <v>54</v>
      </c>
      <c r="M814" s="383"/>
      <c r="N814" s="391" t="s">
        <v>54</v>
      </c>
      <c r="O814" s="392"/>
      <c r="P814" s="383"/>
      <c r="Q814" s="383"/>
      <c r="R814" s="393"/>
      <c r="S814" s="417">
        <f>IF(Table_1[[#This Row],[Kesto (min) /tapaaminen]]&lt;1,0,(Table_1[[#This Row],[Sisältöjen määrä 
]]*Table_1[[#This Row],[Kesto (min) /tapaaminen]]*Table_1[[#This Row],[Tapaamis-kerrat /osallistuja]]))</f>
        <v>0</v>
      </c>
      <c r="T814" s="394" t="str">
        <f>IF(Table_1[[#This Row],[SISÄLLÖN NIMI]]="","",IF(Table_1[[#This Row],[Toteutuminen]]="Ei osallistujia",0,IF(Table_1[[#This Row],[Toteutuminen]]="Peruttu",0,1)))</f>
        <v/>
      </c>
      <c r="U814" s="395"/>
      <c r="V814" s="385"/>
      <c r="W814" s="413">
        <f>Table_1[[#This Row],[Kävijämäärä a) lapset]]+Table_1[[#This Row],[Kävijämäärä b) aikuiset]]</f>
        <v>0</v>
      </c>
      <c r="X814" s="413">
        <f>IF(Table_1[[#This Row],[Kokonaiskävijämäärä]]&lt;1,0,Table_1[[#This Row],[Kävijämäärä a) lapset]]*Table_1[[#This Row],[Tapaamis-kerrat /osallistuja]])</f>
        <v>0</v>
      </c>
      <c r="Y814" s="413">
        <f>IF(Table_1[[#This Row],[Kokonaiskävijämäärä]]&lt;1,0,Table_1[[#This Row],[Kävijämäärä b) aikuiset]]*Table_1[[#This Row],[Tapaamis-kerrat /osallistuja]])</f>
        <v>0</v>
      </c>
      <c r="Z814" s="413">
        <f>IF(Table_1[[#This Row],[Kokonaiskävijämäärä]]&lt;1,0,Table_1[[#This Row],[Kokonaiskävijämäärä]]*Table_1[[#This Row],[Tapaamis-kerrat /osallistuja]])</f>
        <v>0</v>
      </c>
      <c r="AA814" s="390" t="s">
        <v>54</v>
      </c>
      <c r="AB814" s="396"/>
      <c r="AC814" s="397"/>
      <c r="AD814" s="398" t="s">
        <v>54</v>
      </c>
      <c r="AE814" s="399" t="s">
        <v>54</v>
      </c>
      <c r="AF814" s="400" t="s">
        <v>54</v>
      </c>
      <c r="AG814" s="400" t="s">
        <v>54</v>
      </c>
      <c r="AH814" s="401" t="s">
        <v>53</v>
      </c>
      <c r="AI814" s="402" t="s">
        <v>54</v>
      </c>
      <c r="AJ814" s="402" t="s">
        <v>54</v>
      </c>
      <c r="AK814" s="402" t="s">
        <v>54</v>
      </c>
      <c r="AL814" s="403" t="s">
        <v>54</v>
      </c>
      <c r="AM814" s="404" t="s">
        <v>54</v>
      </c>
    </row>
    <row r="815" spans="1:39" ht="15.75" customHeight="1" x14ac:dyDescent="0.3">
      <c r="A815" s="382"/>
      <c r="B815" s="383"/>
      <c r="C815" s="384" t="s">
        <v>40</v>
      </c>
      <c r="D815" s="385" t="str">
        <f>IF(Table_1[[#This Row],[SISÄLLÖN NIMI]]="","",1)</f>
        <v/>
      </c>
      <c r="E815" s="386"/>
      <c r="F815" s="386"/>
      <c r="G815" s="384" t="s">
        <v>54</v>
      </c>
      <c r="H815" s="387" t="s">
        <v>54</v>
      </c>
      <c r="I815" s="388" t="s">
        <v>54</v>
      </c>
      <c r="J815" s="389" t="s">
        <v>44</v>
      </c>
      <c r="K815" s="387" t="s">
        <v>54</v>
      </c>
      <c r="L815" s="390" t="s">
        <v>54</v>
      </c>
      <c r="M815" s="383"/>
      <c r="N815" s="391" t="s">
        <v>54</v>
      </c>
      <c r="O815" s="392"/>
      <c r="P815" s="383"/>
      <c r="Q815" s="383"/>
      <c r="R815" s="393"/>
      <c r="S815" s="417">
        <f>IF(Table_1[[#This Row],[Kesto (min) /tapaaminen]]&lt;1,0,(Table_1[[#This Row],[Sisältöjen määrä 
]]*Table_1[[#This Row],[Kesto (min) /tapaaminen]]*Table_1[[#This Row],[Tapaamis-kerrat /osallistuja]]))</f>
        <v>0</v>
      </c>
      <c r="T815" s="394" t="str">
        <f>IF(Table_1[[#This Row],[SISÄLLÖN NIMI]]="","",IF(Table_1[[#This Row],[Toteutuminen]]="Ei osallistujia",0,IF(Table_1[[#This Row],[Toteutuminen]]="Peruttu",0,1)))</f>
        <v/>
      </c>
      <c r="U815" s="395"/>
      <c r="V815" s="385"/>
      <c r="W815" s="413">
        <f>Table_1[[#This Row],[Kävijämäärä a) lapset]]+Table_1[[#This Row],[Kävijämäärä b) aikuiset]]</f>
        <v>0</v>
      </c>
      <c r="X815" s="413">
        <f>IF(Table_1[[#This Row],[Kokonaiskävijämäärä]]&lt;1,0,Table_1[[#This Row],[Kävijämäärä a) lapset]]*Table_1[[#This Row],[Tapaamis-kerrat /osallistuja]])</f>
        <v>0</v>
      </c>
      <c r="Y815" s="413">
        <f>IF(Table_1[[#This Row],[Kokonaiskävijämäärä]]&lt;1,0,Table_1[[#This Row],[Kävijämäärä b) aikuiset]]*Table_1[[#This Row],[Tapaamis-kerrat /osallistuja]])</f>
        <v>0</v>
      </c>
      <c r="Z815" s="413">
        <f>IF(Table_1[[#This Row],[Kokonaiskävijämäärä]]&lt;1,0,Table_1[[#This Row],[Kokonaiskävijämäärä]]*Table_1[[#This Row],[Tapaamis-kerrat /osallistuja]])</f>
        <v>0</v>
      </c>
      <c r="AA815" s="390" t="s">
        <v>54</v>
      </c>
      <c r="AB815" s="396"/>
      <c r="AC815" s="397"/>
      <c r="AD815" s="398" t="s">
        <v>54</v>
      </c>
      <c r="AE815" s="399" t="s">
        <v>54</v>
      </c>
      <c r="AF815" s="400" t="s">
        <v>54</v>
      </c>
      <c r="AG815" s="400" t="s">
        <v>54</v>
      </c>
      <c r="AH815" s="401" t="s">
        <v>53</v>
      </c>
      <c r="AI815" s="402" t="s">
        <v>54</v>
      </c>
      <c r="AJ815" s="402" t="s">
        <v>54</v>
      </c>
      <c r="AK815" s="402" t="s">
        <v>54</v>
      </c>
      <c r="AL815" s="403" t="s">
        <v>54</v>
      </c>
      <c r="AM815" s="404" t="s">
        <v>54</v>
      </c>
    </row>
    <row r="816" spans="1:39" ht="15.75" customHeight="1" x14ac:dyDescent="0.3">
      <c r="A816" s="382"/>
      <c r="B816" s="383"/>
      <c r="C816" s="384" t="s">
        <v>40</v>
      </c>
      <c r="D816" s="385" t="str">
        <f>IF(Table_1[[#This Row],[SISÄLLÖN NIMI]]="","",1)</f>
        <v/>
      </c>
      <c r="E816" s="386"/>
      <c r="F816" s="386"/>
      <c r="G816" s="384" t="s">
        <v>54</v>
      </c>
      <c r="H816" s="387" t="s">
        <v>54</v>
      </c>
      <c r="I816" s="388" t="s">
        <v>54</v>
      </c>
      <c r="J816" s="389" t="s">
        <v>44</v>
      </c>
      <c r="K816" s="387" t="s">
        <v>54</v>
      </c>
      <c r="L816" s="390" t="s">
        <v>54</v>
      </c>
      <c r="M816" s="383"/>
      <c r="N816" s="391" t="s">
        <v>54</v>
      </c>
      <c r="O816" s="392"/>
      <c r="P816" s="383"/>
      <c r="Q816" s="383"/>
      <c r="R816" s="393"/>
      <c r="S816" s="417">
        <f>IF(Table_1[[#This Row],[Kesto (min) /tapaaminen]]&lt;1,0,(Table_1[[#This Row],[Sisältöjen määrä 
]]*Table_1[[#This Row],[Kesto (min) /tapaaminen]]*Table_1[[#This Row],[Tapaamis-kerrat /osallistuja]]))</f>
        <v>0</v>
      </c>
      <c r="T816" s="394" t="str">
        <f>IF(Table_1[[#This Row],[SISÄLLÖN NIMI]]="","",IF(Table_1[[#This Row],[Toteutuminen]]="Ei osallistujia",0,IF(Table_1[[#This Row],[Toteutuminen]]="Peruttu",0,1)))</f>
        <v/>
      </c>
      <c r="U816" s="395"/>
      <c r="V816" s="385"/>
      <c r="W816" s="413">
        <f>Table_1[[#This Row],[Kävijämäärä a) lapset]]+Table_1[[#This Row],[Kävijämäärä b) aikuiset]]</f>
        <v>0</v>
      </c>
      <c r="X816" s="413">
        <f>IF(Table_1[[#This Row],[Kokonaiskävijämäärä]]&lt;1,0,Table_1[[#This Row],[Kävijämäärä a) lapset]]*Table_1[[#This Row],[Tapaamis-kerrat /osallistuja]])</f>
        <v>0</v>
      </c>
      <c r="Y816" s="413">
        <f>IF(Table_1[[#This Row],[Kokonaiskävijämäärä]]&lt;1,0,Table_1[[#This Row],[Kävijämäärä b) aikuiset]]*Table_1[[#This Row],[Tapaamis-kerrat /osallistuja]])</f>
        <v>0</v>
      </c>
      <c r="Z816" s="413">
        <f>IF(Table_1[[#This Row],[Kokonaiskävijämäärä]]&lt;1,0,Table_1[[#This Row],[Kokonaiskävijämäärä]]*Table_1[[#This Row],[Tapaamis-kerrat /osallistuja]])</f>
        <v>0</v>
      </c>
      <c r="AA816" s="390" t="s">
        <v>54</v>
      </c>
      <c r="AB816" s="396"/>
      <c r="AC816" s="397"/>
      <c r="AD816" s="398" t="s">
        <v>54</v>
      </c>
      <c r="AE816" s="399" t="s">
        <v>54</v>
      </c>
      <c r="AF816" s="400" t="s">
        <v>54</v>
      </c>
      <c r="AG816" s="400" t="s">
        <v>54</v>
      </c>
      <c r="AH816" s="401" t="s">
        <v>53</v>
      </c>
      <c r="AI816" s="402" t="s">
        <v>54</v>
      </c>
      <c r="AJ816" s="402" t="s">
        <v>54</v>
      </c>
      <c r="AK816" s="402" t="s">
        <v>54</v>
      </c>
      <c r="AL816" s="403" t="s">
        <v>54</v>
      </c>
      <c r="AM816" s="404" t="s">
        <v>54</v>
      </c>
    </row>
    <row r="817" spans="1:39" ht="15.75" customHeight="1" x14ac:dyDescent="0.3">
      <c r="A817" s="382"/>
      <c r="B817" s="383"/>
      <c r="C817" s="384" t="s">
        <v>40</v>
      </c>
      <c r="D817" s="385" t="str">
        <f>IF(Table_1[[#This Row],[SISÄLLÖN NIMI]]="","",1)</f>
        <v/>
      </c>
      <c r="E817" s="386"/>
      <c r="F817" s="386"/>
      <c r="G817" s="384" t="s">
        <v>54</v>
      </c>
      <c r="H817" s="387" t="s">
        <v>54</v>
      </c>
      <c r="I817" s="388" t="s">
        <v>54</v>
      </c>
      <c r="J817" s="389" t="s">
        <v>44</v>
      </c>
      <c r="K817" s="387" t="s">
        <v>54</v>
      </c>
      <c r="L817" s="390" t="s">
        <v>54</v>
      </c>
      <c r="M817" s="383"/>
      <c r="N817" s="391" t="s">
        <v>54</v>
      </c>
      <c r="O817" s="392"/>
      <c r="P817" s="383"/>
      <c r="Q817" s="383"/>
      <c r="R817" s="393"/>
      <c r="S817" s="417">
        <f>IF(Table_1[[#This Row],[Kesto (min) /tapaaminen]]&lt;1,0,(Table_1[[#This Row],[Sisältöjen määrä 
]]*Table_1[[#This Row],[Kesto (min) /tapaaminen]]*Table_1[[#This Row],[Tapaamis-kerrat /osallistuja]]))</f>
        <v>0</v>
      </c>
      <c r="T817" s="394" t="str">
        <f>IF(Table_1[[#This Row],[SISÄLLÖN NIMI]]="","",IF(Table_1[[#This Row],[Toteutuminen]]="Ei osallistujia",0,IF(Table_1[[#This Row],[Toteutuminen]]="Peruttu",0,1)))</f>
        <v/>
      </c>
      <c r="U817" s="395"/>
      <c r="V817" s="385"/>
      <c r="W817" s="413">
        <f>Table_1[[#This Row],[Kävijämäärä a) lapset]]+Table_1[[#This Row],[Kävijämäärä b) aikuiset]]</f>
        <v>0</v>
      </c>
      <c r="X817" s="413">
        <f>IF(Table_1[[#This Row],[Kokonaiskävijämäärä]]&lt;1,0,Table_1[[#This Row],[Kävijämäärä a) lapset]]*Table_1[[#This Row],[Tapaamis-kerrat /osallistuja]])</f>
        <v>0</v>
      </c>
      <c r="Y817" s="413">
        <f>IF(Table_1[[#This Row],[Kokonaiskävijämäärä]]&lt;1,0,Table_1[[#This Row],[Kävijämäärä b) aikuiset]]*Table_1[[#This Row],[Tapaamis-kerrat /osallistuja]])</f>
        <v>0</v>
      </c>
      <c r="Z817" s="413">
        <f>IF(Table_1[[#This Row],[Kokonaiskävijämäärä]]&lt;1,0,Table_1[[#This Row],[Kokonaiskävijämäärä]]*Table_1[[#This Row],[Tapaamis-kerrat /osallistuja]])</f>
        <v>0</v>
      </c>
      <c r="AA817" s="390" t="s">
        <v>54</v>
      </c>
      <c r="AB817" s="396"/>
      <c r="AC817" s="397"/>
      <c r="AD817" s="398" t="s">
        <v>54</v>
      </c>
      <c r="AE817" s="399" t="s">
        <v>54</v>
      </c>
      <c r="AF817" s="400" t="s">
        <v>54</v>
      </c>
      <c r="AG817" s="400" t="s">
        <v>54</v>
      </c>
      <c r="AH817" s="401" t="s">
        <v>53</v>
      </c>
      <c r="AI817" s="402" t="s">
        <v>54</v>
      </c>
      <c r="AJ817" s="402" t="s">
        <v>54</v>
      </c>
      <c r="AK817" s="402" t="s">
        <v>54</v>
      </c>
      <c r="AL817" s="403" t="s">
        <v>54</v>
      </c>
      <c r="AM817" s="404" t="s">
        <v>54</v>
      </c>
    </row>
    <row r="818" spans="1:39" ht="15.75" customHeight="1" x14ac:dyDescent="0.3">
      <c r="A818" s="382"/>
      <c r="B818" s="383"/>
      <c r="C818" s="384" t="s">
        <v>40</v>
      </c>
      <c r="D818" s="385" t="str">
        <f>IF(Table_1[[#This Row],[SISÄLLÖN NIMI]]="","",1)</f>
        <v/>
      </c>
      <c r="E818" s="386"/>
      <c r="F818" s="386"/>
      <c r="G818" s="384" t="s">
        <v>54</v>
      </c>
      <c r="H818" s="387" t="s">
        <v>54</v>
      </c>
      <c r="I818" s="388" t="s">
        <v>54</v>
      </c>
      <c r="J818" s="389" t="s">
        <v>44</v>
      </c>
      <c r="K818" s="387" t="s">
        <v>54</v>
      </c>
      <c r="L818" s="390" t="s">
        <v>54</v>
      </c>
      <c r="M818" s="383"/>
      <c r="N818" s="391" t="s">
        <v>54</v>
      </c>
      <c r="O818" s="392"/>
      <c r="P818" s="383"/>
      <c r="Q818" s="383"/>
      <c r="R818" s="393"/>
      <c r="S818" s="417">
        <f>IF(Table_1[[#This Row],[Kesto (min) /tapaaminen]]&lt;1,0,(Table_1[[#This Row],[Sisältöjen määrä 
]]*Table_1[[#This Row],[Kesto (min) /tapaaminen]]*Table_1[[#This Row],[Tapaamis-kerrat /osallistuja]]))</f>
        <v>0</v>
      </c>
      <c r="T818" s="394" t="str">
        <f>IF(Table_1[[#This Row],[SISÄLLÖN NIMI]]="","",IF(Table_1[[#This Row],[Toteutuminen]]="Ei osallistujia",0,IF(Table_1[[#This Row],[Toteutuminen]]="Peruttu",0,1)))</f>
        <v/>
      </c>
      <c r="U818" s="395"/>
      <c r="V818" s="385"/>
      <c r="W818" s="413">
        <f>Table_1[[#This Row],[Kävijämäärä a) lapset]]+Table_1[[#This Row],[Kävijämäärä b) aikuiset]]</f>
        <v>0</v>
      </c>
      <c r="X818" s="413">
        <f>IF(Table_1[[#This Row],[Kokonaiskävijämäärä]]&lt;1,0,Table_1[[#This Row],[Kävijämäärä a) lapset]]*Table_1[[#This Row],[Tapaamis-kerrat /osallistuja]])</f>
        <v>0</v>
      </c>
      <c r="Y818" s="413">
        <f>IF(Table_1[[#This Row],[Kokonaiskävijämäärä]]&lt;1,0,Table_1[[#This Row],[Kävijämäärä b) aikuiset]]*Table_1[[#This Row],[Tapaamis-kerrat /osallistuja]])</f>
        <v>0</v>
      </c>
      <c r="Z818" s="413">
        <f>IF(Table_1[[#This Row],[Kokonaiskävijämäärä]]&lt;1,0,Table_1[[#This Row],[Kokonaiskävijämäärä]]*Table_1[[#This Row],[Tapaamis-kerrat /osallistuja]])</f>
        <v>0</v>
      </c>
      <c r="AA818" s="390" t="s">
        <v>54</v>
      </c>
      <c r="AB818" s="396"/>
      <c r="AC818" s="397"/>
      <c r="AD818" s="398" t="s">
        <v>54</v>
      </c>
      <c r="AE818" s="399" t="s">
        <v>54</v>
      </c>
      <c r="AF818" s="400" t="s">
        <v>54</v>
      </c>
      <c r="AG818" s="400" t="s">
        <v>54</v>
      </c>
      <c r="AH818" s="401" t="s">
        <v>53</v>
      </c>
      <c r="AI818" s="402" t="s">
        <v>54</v>
      </c>
      <c r="AJ818" s="402" t="s">
        <v>54</v>
      </c>
      <c r="AK818" s="402" t="s">
        <v>54</v>
      </c>
      <c r="AL818" s="403" t="s">
        <v>54</v>
      </c>
      <c r="AM818" s="404" t="s">
        <v>54</v>
      </c>
    </row>
    <row r="819" spans="1:39" ht="15.75" customHeight="1" x14ac:dyDescent="0.3">
      <c r="A819" s="382"/>
      <c r="B819" s="383"/>
      <c r="C819" s="384" t="s">
        <v>40</v>
      </c>
      <c r="D819" s="385" t="str">
        <f>IF(Table_1[[#This Row],[SISÄLLÖN NIMI]]="","",1)</f>
        <v/>
      </c>
      <c r="E819" s="386"/>
      <c r="F819" s="386"/>
      <c r="G819" s="384" t="s">
        <v>54</v>
      </c>
      <c r="H819" s="387" t="s">
        <v>54</v>
      </c>
      <c r="I819" s="388" t="s">
        <v>54</v>
      </c>
      <c r="J819" s="389" t="s">
        <v>44</v>
      </c>
      <c r="K819" s="387" t="s">
        <v>54</v>
      </c>
      <c r="L819" s="390" t="s">
        <v>54</v>
      </c>
      <c r="M819" s="383"/>
      <c r="N819" s="391" t="s">
        <v>54</v>
      </c>
      <c r="O819" s="392"/>
      <c r="P819" s="383"/>
      <c r="Q819" s="383"/>
      <c r="R819" s="393"/>
      <c r="S819" s="417">
        <f>IF(Table_1[[#This Row],[Kesto (min) /tapaaminen]]&lt;1,0,(Table_1[[#This Row],[Sisältöjen määrä 
]]*Table_1[[#This Row],[Kesto (min) /tapaaminen]]*Table_1[[#This Row],[Tapaamis-kerrat /osallistuja]]))</f>
        <v>0</v>
      </c>
      <c r="T819" s="394" t="str">
        <f>IF(Table_1[[#This Row],[SISÄLLÖN NIMI]]="","",IF(Table_1[[#This Row],[Toteutuminen]]="Ei osallistujia",0,IF(Table_1[[#This Row],[Toteutuminen]]="Peruttu",0,1)))</f>
        <v/>
      </c>
      <c r="U819" s="395"/>
      <c r="V819" s="385"/>
      <c r="W819" s="413">
        <f>Table_1[[#This Row],[Kävijämäärä a) lapset]]+Table_1[[#This Row],[Kävijämäärä b) aikuiset]]</f>
        <v>0</v>
      </c>
      <c r="X819" s="413">
        <f>IF(Table_1[[#This Row],[Kokonaiskävijämäärä]]&lt;1,0,Table_1[[#This Row],[Kävijämäärä a) lapset]]*Table_1[[#This Row],[Tapaamis-kerrat /osallistuja]])</f>
        <v>0</v>
      </c>
      <c r="Y819" s="413">
        <f>IF(Table_1[[#This Row],[Kokonaiskävijämäärä]]&lt;1,0,Table_1[[#This Row],[Kävijämäärä b) aikuiset]]*Table_1[[#This Row],[Tapaamis-kerrat /osallistuja]])</f>
        <v>0</v>
      </c>
      <c r="Z819" s="413">
        <f>IF(Table_1[[#This Row],[Kokonaiskävijämäärä]]&lt;1,0,Table_1[[#This Row],[Kokonaiskävijämäärä]]*Table_1[[#This Row],[Tapaamis-kerrat /osallistuja]])</f>
        <v>0</v>
      </c>
      <c r="AA819" s="390" t="s">
        <v>54</v>
      </c>
      <c r="AB819" s="396"/>
      <c r="AC819" s="397"/>
      <c r="AD819" s="398" t="s">
        <v>54</v>
      </c>
      <c r="AE819" s="399" t="s">
        <v>54</v>
      </c>
      <c r="AF819" s="400" t="s">
        <v>54</v>
      </c>
      <c r="AG819" s="400" t="s">
        <v>54</v>
      </c>
      <c r="AH819" s="401" t="s">
        <v>53</v>
      </c>
      <c r="AI819" s="402" t="s">
        <v>54</v>
      </c>
      <c r="AJ819" s="402" t="s">
        <v>54</v>
      </c>
      <c r="AK819" s="402" t="s">
        <v>54</v>
      </c>
      <c r="AL819" s="403" t="s">
        <v>54</v>
      </c>
      <c r="AM819" s="404" t="s">
        <v>54</v>
      </c>
    </row>
    <row r="820" spans="1:39" ht="15.75" customHeight="1" x14ac:dyDescent="0.3">
      <c r="A820" s="382"/>
      <c r="B820" s="383"/>
      <c r="C820" s="384" t="s">
        <v>40</v>
      </c>
      <c r="D820" s="385" t="str">
        <f>IF(Table_1[[#This Row],[SISÄLLÖN NIMI]]="","",1)</f>
        <v/>
      </c>
      <c r="E820" s="386"/>
      <c r="F820" s="386"/>
      <c r="G820" s="384" t="s">
        <v>54</v>
      </c>
      <c r="H820" s="387" t="s">
        <v>54</v>
      </c>
      <c r="I820" s="388" t="s">
        <v>54</v>
      </c>
      <c r="J820" s="389" t="s">
        <v>44</v>
      </c>
      <c r="K820" s="387" t="s">
        <v>54</v>
      </c>
      <c r="L820" s="390" t="s">
        <v>54</v>
      </c>
      <c r="M820" s="383"/>
      <c r="N820" s="391" t="s">
        <v>54</v>
      </c>
      <c r="O820" s="392"/>
      <c r="P820" s="383"/>
      <c r="Q820" s="383"/>
      <c r="R820" s="393"/>
      <c r="S820" s="417">
        <f>IF(Table_1[[#This Row],[Kesto (min) /tapaaminen]]&lt;1,0,(Table_1[[#This Row],[Sisältöjen määrä 
]]*Table_1[[#This Row],[Kesto (min) /tapaaminen]]*Table_1[[#This Row],[Tapaamis-kerrat /osallistuja]]))</f>
        <v>0</v>
      </c>
      <c r="T820" s="394" t="str">
        <f>IF(Table_1[[#This Row],[SISÄLLÖN NIMI]]="","",IF(Table_1[[#This Row],[Toteutuminen]]="Ei osallistujia",0,IF(Table_1[[#This Row],[Toteutuminen]]="Peruttu",0,1)))</f>
        <v/>
      </c>
      <c r="U820" s="395"/>
      <c r="V820" s="385"/>
      <c r="W820" s="413">
        <f>Table_1[[#This Row],[Kävijämäärä a) lapset]]+Table_1[[#This Row],[Kävijämäärä b) aikuiset]]</f>
        <v>0</v>
      </c>
      <c r="X820" s="413">
        <f>IF(Table_1[[#This Row],[Kokonaiskävijämäärä]]&lt;1,0,Table_1[[#This Row],[Kävijämäärä a) lapset]]*Table_1[[#This Row],[Tapaamis-kerrat /osallistuja]])</f>
        <v>0</v>
      </c>
      <c r="Y820" s="413">
        <f>IF(Table_1[[#This Row],[Kokonaiskävijämäärä]]&lt;1,0,Table_1[[#This Row],[Kävijämäärä b) aikuiset]]*Table_1[[#This Row],[Tapaamis-kerrat /osallistuja]])</f>
        <v>0</v>
      </c>
      <c r="Z820" s="413">
        <f>IF(Table_1[[#This Row],[Kokonaiskävijämäärä]]&lt;1,0,Table_1[[#This Row],[Kokonaiskävijämäärä]]*Table_1[[#This Row],[Tapaamis-kerrat /osallistuja]])</f>
        <v>0</v>
      </c>
      <c r="AA820" s="390" t="s">
        <v>54</v>
      </c>
      <c r="AB820" s="396"/>
      <c r="AC820" s="397"/>
      <c r="AD820" s="398" t="s">
        <v>54</v>
      </c>
      <c r="AE820" s="399" t="s">
        <v>54</v>
      </c>
      <c r="AF820" s="400" t="s">
        <v>54</v>
      </c>
      <c r="AG820" s="400" t="s">
        <v>54</v>
      </c>
      <c r="AH820" s="401" t="s">
        <v>53</v>
      </c>
      <c r="AI820" s="402" t="s">
        <v>54</v>
      </c>
      <c r="AJ820" s="402" t="s">
        <v>54</v>
      </c>
      <c r="AK820" s="402" t="s">
        <v>54</v>
      </c>
      <c r="AL820" s="403" t="s">
        <v>54</v>
      </c>
      <c r="AM820" s="404" t="s">
        <v>54</v>
      </c>
    </row>
    <row r="821" spans="1:39" ht="15.75" customHeight="1" x14ac:dyDescent="0.3">
      <c r="A821" s="382"/>
      <c r="B821" s="383"/>
      <c r="C821" s="384" t="s">
        <v>40</v>
      </c>
      <c r="D821" s="385" t="str">
        <f>IF(Table_1[[#This Row],[SISÄLLÖN NIMI]]="","",1)</f>
        <v/>
      </c>
      <c r="E821" s="386"/>
      <c r="F821" s="386"/>
      <c r="G821" s="384" t="s">
        <v>54</v>
      </c>
      <c r="H821" s="387" t="s">
        <v>54</v>
      </c>
      <c r="I821" s="388" t="s">
        <v>54</v>
      </c>
      <c r="J821" s="389" t="s">
        <v>44</v>
      </c>
      <c r="K821" s="387" t="s">
        <v>54</v>
      </c>
      <c r="L821" s="390" t="s">
        <v>54</v>
      </c>
      <c r="M821" s="383"/>
      <c r="N821" s="391" t="s">
        <v>54</v>
      </c>
      <c r="O821" s="392"/>
      <c r="P821" s="383"/>
      <c r="Q821" s="383"/>
      <c r="R821" s="393"/>
      <c r="S821" s="417">
        <f>IF(Table_1[[#This Row],[Kesto (min) /tapaaminen]]&lt;1,0,(Table_1[[#This Row],[Sisältöjen määrä 
]]*Table_1[[#This Row],[Kesto (min) /tapaaminen]]*Table_1[[#This Row],[Tapaamis-kerrat /osallistuja]]))</f>
        <v>0</v>
      </c>
      <c r="T821" s="394" t="str">
        <f>IF(Table_1[[#This Row],[SISÄLLÖN NIMI]]="","",IF(Table_1[[#This Row],[Toteutuminen]]="Ei osallistujia",0,IF(Table_1[[#This Row],[Toteutuminen]]="Peruttu",0,1)))</f>
        <v/>
      </c>
      <c r="U821" s="395"/>
      <c r="V821" s="385"/>
      <c r="W821" s="413">
        <f>Table_1[[#This Row],[Kävijämäärä a) lapset]]+Table_1[[#This Row],[Kävijämäärä b) aikuiset]]</f>
        <v>0</v>
      </c>
      <c r="X821" s="413">
        <f>IF(Table_1[[#This Row],[Kokonaiskävijämäärä]]&lt;1,0,Table_1[[#This Row],[Kävijämäärä a) lapset]]*Table_1[[#This Row],[Tapaamis-kerrat /osallistuja]])</f>
        <v>0</v>
      </c>
      <c r="Y821" s="413">
        <f>IF(Table_1[[#This Row],[Kokonaiskävijämäärä]]&lt;1,0,Table_1[[#This Row],[Kävijämäärä b) aikuiset]]*Table_1[[#This Row],[Tapaamis-kerrat /osallistuja]])</f>
        <v>0</v>
      </c>
      <c r="Z821" s="413">
        <f>IF(Table_1[[#This Row],[Kokonaiskävijämäärä]]&lt;1,0,Table_1[[#This Row],[Kokonaiskävijämäärä]]*Table_1[[#This Row],[Tapaamis-kerrat /osallistuja]])</f>
        <v>0</v>
      </c>
      <c r="AA821" s="390" t="s">
        <v>54</v>
      </c>
      <c r="AB821" s="396"/>
      <c r="AC821" s="397"/>
      <c r="AD821" s="398" t="s">
        <v>54</v>
      </c>
      <c r="AE821" s="399" t="s">
        <v>54</v>
      </c>
      <c r="AF821" s="400" t="s">
        <v>54</v>
      </c>
      <c r="AG821" s="400" t="s">
        <v>54</v>
      </c>
      <c r="AH821" s="401" t="s">
        <v>53</v>
      </c>
      <c r="AI821" s="402" t="s">
        <v>54</v>
      </c>
      <c r="AJ821" s="402" t="s">
        <v>54</v>
      </c>
      <c r="AK821" s="402" t="s">
        <v>54</v>
      </c>
      <c r="AL821" s="403" t="s">
        <v>54</v>
      </c>
      <c r="AM821" s="404" t="s">
        <v>54</v>
      </c>
    </row>
    <row r="822" spans="1:39" ht="15.75" customHeight="1" x14ac:dyDescent="0.3">
      <c r="A822" s="382"/>
      <c r="B822" s="383"/>
      <c r="C822" s="384" t="s">
        <v>40</v>
      </c>
      <c r="D822" s="385" t="str">
        <f>IF(Table_1[[#This Row],[SISÄLLÖN NIMI]]="","",1)</f>
        <v/>
      </c>
      <c r="E822" s="386"/>
      <c r="F822" s="386"/>
      <c r="G822" s="384" t="s">
        <v>54</v>
      </c>
      <c r="H822" s="387" t="s">
        <v>54</v>
      </c>
      <c r="I822" s="388" t="s">
        <v>54</v>
      </c>
      <c r="J822" s="389" t="s">
        <v>44</v>
      </c>
      <c r="K822" s="387" t="s">
        <v>54</v>
      </c>
      <c r="L822" s="390" t="s">
        <v>54</v>
      </c>
      <c r="M822" s="383"/>
      <c r="N822" s="391" t="s">
        <v>54</v>
      </c>
      <c r="O822" s="392"/>
      <c r="P822" s="383"/>
      <c r="Q822" s="383"/>
      <c r="R822" s="393"/>
      <c r="S822" s="417">
        <f>IF(Table_1[[#This Row],[Kesto (min) /tapaaminen]]&lt;1,0,(Table_1[[#This Row],[Sisältöjen määrä 
]]*Table_1[[#This Row],[Kesto (min) /tapaaminen]]*Table_1[[#This Row],[Tapaamis-kerrat /osallistuja]]))</f>
        <v>0</v>
      </c>
      <c r="T822" s="394" t="str">
        <f>IF(Table_1[[#This Row],[SISÄLLÖN NIMI]]="","",IF(Table_1[[#This Row],[Toteutuminen]]="Ei osallistujia",0,IF(Table_1[[#This Row],[Toteutuminen]]="Peruttu",0,1)))</f>
        <v/>
      </c>
      <c r="U822" s="395"/>
      <c r="V822" s="385"/>
      <c r="W822" s="413">
        <f>Table_1[[#This Row],[Kävijämäärä a) lapset]]+Table_1[[#This Row],[Kävijämäärä b) aikuiset]]</f>
        <v>0</v>
      </c>
      <c r="X822" s="413">
        <f>IF(Table_1[[#This Row],[Kokonaiskävijämäärä]]&lt;1,0,Table_1[[#This Row],[Kävijämäärä a) lapset]]*Table_1[[#This Row],[Tapaamis-kerrat /osallistuja]])</f>
        <v>0</v>
      </c>
      <c r="Y822" s="413">
        <f>IF(Table_1[[#This Row],[Kokonaiskävijämäärä]]&lt;1,0,Table_1[[#This Row],[Kävijämäärä b) aikuiset]]*Table_1[[#This Row],[Tapaamis-kerrat /osallistuja]])</f>
        <v>0</v>
      </c>
      <c r="Z822" s="413">
        <f>IF(Table_1[[#This Row],[Kokonaiskävijämäärä]]&lt;1,0,Table_1[[#This Row],[Kokonaiskävijämäärä]]*Table_1[[#This Row],[Tapaamis-kerrat /osallistuja]])</f>
        <v>0</v>
      </c>
      <c r="AA822" s="390" t="s">
        <v>54</v>
      </c>
      <c r="AB822" s="396"/>
      <c r="AC822" s="397"/>
      <c r="AD822" s="398" t="s">
        <v>54</v>
      </c>
      <c r="AE822" s="399" t="s">
        <v>54</v>
      </c>
      <c r="AF822" s="400" t="s">
        <v>54</v>
      </c>
      <c r="AG822" s="400" t="s">
        <v>54</v>
      </c>
      <c r="AH822" s="401" t="s">
        <v>53</v>
      </c>
      <c r="AI822" s="402" t="s">
        <v>54</v>
      </c>
      <c r="AJ822" s="402" t="s">
        <v>54</v>
      </c>
      <c r="AK822" s="402" t="s">
        <v>54</v>
      </c>
      <c r="AL822" s="403" t="s">
        <v>54</v>
      </c>
      <c r="AM822" s="404" t="s">
        <v>54</v>
      </c>
    </row>
    <row r="823" spans="1:39" ht="15.75" customHeight="1" x14ac:dyDescent="0.3">
      <c r="A823" s="382"/>
      <c r="B823" s="383"/>
      <c r="C823" s="384" t="s">
        <v>40</v>
      </c>
      <c r="D823" s="385" t="str">
        <f>IF(Table_1[[#This Row],[SISÄLLÖN NIMI]]="","",1)</f>
        <v/>
      </c>
      <c r="E823" s="386"/>
      <c r="F823" s="386"/>
      <c r="G823" s="384" t="s">
        <v>54</v>
      </c>
      <c r="H823" s="387" t="s">
        <v>54</v>
      </c>
      <c r="I823" s="388" t="s">
        <v>54</v>
      </c>
      <c r="J823" s="389" t="s">
        <v>44</v>
      </c>
      <c r="K823" s="387" t="s">
        <v>54</v>
      </c>
      <c r="L823" s="390" t="s">
        <v>54</v>
      </c>
      <c r="M823" s="383"/>
      <c r="N823" s="391" t="s">
        <v>54</v>
      </c>
      <c r="O823" s="392"/>
      <c r="P823" s="383"/>
      <c r="Q823" s="383"/>
      <c r="R823" s="393"/>
      <c r="S823" s="417">
        <f>IF(Table_1[[#This Row],[Kesto (min) /tapaaminen]]&lt;1,0,(Table_1[[#This Row],[Sisältöjen määrä 
]]*Table_1[[#This Row],[Kesto (min) /tapaaminen]]*Table_1[[#This Row],[Tapaamis-kerrat /osallistuja]]))</f>
        <v>0</v>
      </c>
      <c r="T823" s="394" t="str">
        <f>IF(Table_1[[#This Row],[SISÄLLÖN NIMI]]="","",IF(Table_1[[#This Row],[Toteutuminen]]="Ei osallistujia",0,IF(Table_1[[#This Row],[Toteutuminen]]="Peruttu",0,1)))</f>
        <v/>
      </c>
      <c r="U823" s="395"/>
      <c r="V823" s="385"/>
      <c r="W823" s="413">
        <f>Table_1[[#This Row],[Kävijämäärä a) lapset]]+Table_1[[#This Row],[Kävijämäärä b) aikuiset]]</f>
        <v>0</v>
      </c>
      <c r="X823" s="413">
        <f>IF(Table_1[[#This Row],[Kokonaiskävijämäärä]]&lt;1,0,Table_1[[#This Row],[Kävijämäärä a) lapset]]*Table_1[[#This Row],[Tapaamis-kerrat /osallistuja]])</f>
        <v>0</v>
      </c>
      <c r="Y823" s="413">
        <f>IF(Table_1[[#This Row],[Kokonaiskävijämäärä]]&lt;1,0,Table_1[[#This Row],[Kävijämäärä b) aikuiset]]*Table_1[[#This Row],[Tapaamis-kerrat /osallistuja]])</f>
        <v>0</v>
      </c>
      <c r="Z823" s="413">
        <f>IF(Table_1[[#This Row],[Kokonaiskävijämäärä]]&lt;1,0,Table_1[[#This Row],[Kokonaiskävijämäärä]]*Table_1[[#This Row],[Tapaamis-kerrat /osallistuja]])</f>
        <v>0</v>
      </c>
      <c r="AA823" s="390" t="s">
        <v>54</v>
      </c>
      <c r="AB823" s="396"/>
      <c r="AC823" s="397"/>
      <c r="AD823" s="398" t="s">
        <v>54</v>
      </c>
      <c r="AE823" s="399" t="s">
        <v>54</v>
      </c>
      <c r="AF823" s="400" t="s">
        <v>54</v>
      </c>
      <c r="AG823" s="400" t="s">
        <v>54</v>
      </c>
      <c r="AH823" s="401" t="s">
        <v>53</v>
      </c>
      <c r="AI823" s="402" t="s">
        <v>54</v>
      </c>
      <c r="AJ823" s="402" t="s">
        <v>54</v>
      </c>
      <c r="AK823" s="402" t="s">
        <v>54</v>
      </c>
      <c r="AL823" s="403" t="s">
        <v>54</v>
      </c>
      <c r="AM823" s="404" t="s">
        <v>54</v>
      </c>
    </row>
    <row r="824" spans="1:39" ht="15.75" customHeight="1" x14ac:dyDescent="0.3">
      <c r="A824" s="382"/>
      <c r="B824" s="383"/>
      <c r="C824" s="384" t="s">
        <v>40</v>
      </c>
      <c r="D824" s="385" t="str">
        <f>IF(Table_1[[#This Row],[SISÄLLÖN NIMI]]="","",1)</f>
        <v/>
      </c>
      <c r="E824" s="386"/>
      <c r="F824" s="386"/>
      <c r="G824" s="384" t="s">
        <v>54</v>
      </c>
      <c r="H824" s="387" t="s">
        <v>54</v>
      </c>
      <c r="I824" s="388" t="s">
        <v>54</v>
      </c>
      <c r="J824" s="389" t="s">
        <v>44</v>
      </c>
      <c r="K824" s="387" t="s">
        <v>54</v>
      </c>
      <c r="L824" s="390" t="s">
        <v>54</v>
      </c>
      <c r="M824" s="383"/>
      <c r="N824" s="391" t="s">
        <v>54</v>
      </c>
      <c r="O824" s="392"/>
      <c r="P824" s="383"/>
      <c r="Q824" s="383"/>
      <c r="R824" s="393"/>
      <c r="S824" s="417">
        <f>IF(Table_1[[#This Row],[Kesto (min) /tapaaminen]]&lt;1,0,(Table_1[[#This Row],[Sisältöjen määrä 
]]*Table_1[[#This Row],[Kesto (min) /tapaaminen]]*Table_1[[#This Row],[Tapaamis-kerrat /osallistuja]]))</f>
        <v>0</v>
      </c>
      <c r="T824" s="394" t="str">
        <f>IF(Table_1[[#This Row],[SISÄLLÖN NIMI]]="","",IF(Table_1[[#This Row],[Toteutuminen]]="Ei osallistujia",0,IF(Table_1[[#This Row],[Toteutuminen]]="Peruttu",0,1)))</f>
        <v/>
      </c>
      <c r="U824" s="395"/>
      <c r="V824" s="385"/>
      <c r="W824" s="413">
        <f>Table_1[[#This Row],[Kävijämäärä a) lapset]]+Table_1[[#This Row],[Kävijämäärä b) aikuiset]]</f>
        <v>0</v>
      </c>
      <c r="X824" s="413">
        <f>IF(Table_1[[#This Row],[Kokonaiskävijämäärä]]&lt;1,0,Table_1[[#This Row],[Kävijämäärä a) lapset]]*Table_1[[#This Row],[Tapaamis-kerrat /osallistuja]])</f>
        <v>0</v>
      </c>
      <c r="Y824" s="413">
        <f>IF(Table_1[[#This Row],[Kokonaiskävijämäärä]]&lt;1,0,Table_1[[#This Row],[Kävijämäärä b) aikuiset]]*Table_1[[#This Row],[Tapaamis-kerrat /osallistuja]])</f>
        <v>0</v>
      </c>
      <c r="Z824" s="413">
        <f>IF(Table_1[[#This Row],[Kokonaiskävijämäärä]]&lt;1,0,Table_1[[#This Row],[Kokonaiskävijämäärä]]*Table_1[[#This Row],[Tapaamis-kerrat /osallistuja]])</f>
        <v>0</v>
      </c>
      <c r="AA824" s="390" t="s">
        <v>54</v>
      </c>
      <c r="AB824" s="396"/>
      <c r="AC824" s="397"/>
      <c r="AD824" s="398" t="s">
        <v>54</v>
      </c>
      <c r="AE824" s="399" t="s">
        <v>54</v>
      </c>
      <c r="AF824" s="400" t="s">
        <v>54</v>
      </c>
      <c r="AG824" s="400" t="s">
        <v>54</v>
      </c>
      <c r="AH824" s="401" t="s">
        <v>53</v>
      </c>
      <c r="AI824" s="402" t="s">
        <v>54</v>
      </c>
      <c r="AJ824" s="402" t="s">
        <v>54</v>
      </c>
      <c r="AK824" s="402" t="s">
        <v>54</v>
      </c>
      <c r="AL824" s="403" t="s">
        <v>54</v>
      </c>
      <c r="AM824" s="404" t="s">
        <v>54</v>
      </c>
    </row>
    <row r="825" spans="1:39" ht="15.75" customHeight="1" x14ac:dyDescent="0.3">
      <c r="A825" s="382"/>
      <c r="B825" s="383"/>
      <c r="C825" s="384" t="s">
        <v>40</v>
      </c>
      <c r="D825" s="385" t="str">
        <f>IF(Table_1[[#This Row],[SISÄLLÖN NIMI]]="","",1)</f>
        <v/>
      </c>
      <c r="E825" s="386"/>
      <c r="F825" s="386"/>
      <c r="G825" s="384" t="s">
        <v>54</v>
      </c>
      <c r="H825" s="387" t="s">
        <v>54</v>
      </c>
      <c r="I825" s="388" t="s">
        <v>54</v>
      </c>
      <c r="J825" s="389" t="s">
        <v>44</v>
      </c>
      <c r="K825" s="387" t="s">
        <v>54</v>
      </c>
      <c r="L825" s="390" t="s">
        <v>54</v>
      </c>
      <c r="M825" s="383"/>
      <c r="N825" s="391" t="s">
        <v>54</v>
      </c>
      <c r="O825" s="392"/>
      <c r="P825" s="383"/>
      <c r="Q825" s="383"/>
      <c r="R825" s="393"/>
      <c r="S825" s="417">
        <f>IF(Table_1[[#This Row],[Kesto (min) /tapaaminen]]&lt;1,0,(Table_1[[#This Row],[Sisältöjen määrä 
]]*Table_1[[#This Row],[Kesto (min) /tapaaminen]]*Table_1[[#This Row],[Tapaamis-kerrat /osallistuja]]))</f>
        <v>0</v>
      </c>
      <c r="T825" s="394" t="str">
        <f>IF(Table_1[[#This Row],[SISÄLLÖN NIMI]]="","",IF(Table_1[[#This Row],[Toteutuminen]]="Ei osallistujia",0,IF(Table_1[[#This Row],[Toteutuminen]]="Peruttu",0,1)))</f>
        <v/>
      </c>
      <c r="U825" s="395"/>
      <c r="V825" s="385"/>
      <c r="W825" s="413">
        <f>Table_1[[#This Row],[Kävijämäärä a) lapset]]+Table_1[[#This Row],[Kävijämäärä b) aikuiset]]</f>
        <v>0</v>
      </c>
      <c r="X825" s="413">
        <f>IF(Table_1[[#This Row],[Kokonaiskävijämäärä]]&lt;1,0,Table_1[[#This Row],[Kävijämäärä a) lapset]]*Table_1[[#This Row],[Tapaamis-kerrat /osallistuja]])</f>
        <v>0</v>
      </c>
      <c r="Y825" s="413">
        <f>IF(Table_1[[#This Row],[Kokonaiskävijämäärä]]&lt;1,0,Table_1[[#This Row],[Kävijämäärä b) aikuiset]]*Table_1[[#This Row],[Tapaamis-kerrat /osallistuja]])</f>
        <v>0</v>
      </c>
      <c r="Z825" s="413">
        <f>IF(Table_1[[#This Row],[Kokonaiskävijämäärä]]&lt;1,0,Table_1[[#This Row],[Kokonaiskävijämäärä]]*Table_1[[#This Row],[Tapaamis-kerrat /osallistuja]])</f>
        <v>0</v>
      </c>
      <c r="AA825" s="390" t="s">
        <v>54</v>
      </c>
      <c r="AB825" s="396"/>
      <c r="AC825" s="397"/>
      <c r="AD825" s="398" t="s">
        <v>54</v>
      </c>
      <c r="AE825" s="399" t="s">
        <v>54</v>
      </c>
      <c r="AF825" s="400" t="s">
        <v>54</v>
      </c>
      <c r="AG825" s="400" t="s">
        <v>54</v>
      </c>
      <c r="AH825" s="401" t="s">
        <v>53</v>
      </c>
      <c r="AI825" s="402" t="s">
        <v>54</v>
      </c>
      <c r="AJ825" s="402" t="s">
        <v>54</v>
      </c>
      <c r="AK825" s="402" t="s">
        <v>54</v>
      </c>
      <c r="AL825" s="403" t="s">
        <v>54</v>
      </c>
      <c r="AM825" s="404" t="s">
        <v>54</v>
      </c>
    </row>
    <row r="826" spans="1:39" ht="15.75" customHeight="1" x14ac:dyDescent="0.3">
      <c r="A826" s="382"/>
      <c r="B826" s="383"/>
      <c r="C826" s="384" t="s">
        <v>40</v>
      </c>
      <c r="D826" s="385" t="str">
        <f>IF(Table_1[[#This Row],[SISÄLLÖN NIMI]]="","",1)</f>
        <v/>
      </c>
      <c r="E826" s="386"/>
      <c r="F826" s="386"/>
      <c r="G826" s="384" t="s">
        <v>54</v>
      </c>
      <c r="H826" s="387" t="s">
        <v>54</v>
      </c>
      <c r="I826" s="388" t="s">
        <v>54</v>
      </c>
      <c r="J826" s="389" t="s">
        <v>44</v>
      </c>
      <c r="K826" s="387" t="s">
        <v>54</v>
      </c>
      <c r="L826" s="390" t="s">
        <v>54</v>
      </c>
      <c r="M826" s="383"/>
      <c r="N826" s="391" t="s">
        <v>54</v>
      </c>
      <c r="O826" s="392"/>
      <c r="P826" s="383"/>
      <c r="Q826" s="383"/>
      <c r="R826" s="393"/>
      <c r="S826" s="417">
        <f>IF(Table_1[[#This Row],[Kesto (min) /tapaaminen]]&lt;1,0,(Table_1[[#This Row],[Sisältöjen määrä 
]]*Table_1[[#This Row],[Kesto (min) /tapaaminen]]*Table_1[[#This Row],[Tapaamis-kerrat /osallistuja]]))</f>
        <v>0</v>
      </c>
      <c r="T826" s="394" t="str">
        <f>IF(Table_1[[#This Row],[SISÄLLÖN NIMI]]="","",IF(Table_1[[#This Row],[Toteutuminen]]="Ei osallistujia",0,IF(Table_1[[#This Row],[Toteutuminen]]="Peruttu",0,1)))</f>
        <v/>
      </c>
      <c r="U826" s="395"/>
      <c r="V826" s="385"/>
      <c r="W826" s="413">
        <f>Table_1[[#This Row],[Kävijämäärä a) lapset]]+Table_1[[#This Row],[Kävijämäärä b) aikuiset]]</f>
        <v>0</v>
      </c>
      <c r="X826" s="413">
        <f>IF(Table_1[[#This Row],[Kokonaiskävijämäärä]]&lt;1,0,Table_1[[#This Row],[Kävijämäärä a) lapset]]*Table_1[[#This Row],[Tapaamis-kerrat /osallistuja]])</f>
        <v>0</v>
      </c>
      <c r="Y826" s="413">
        <f>IF(Table_1[[#This Row],[Kokonaiskävijämäärä]]&lt;1,0,Table_1[[#This Row],[Kävijämäärä b) aikuiset]]*Table_1[[#This Row],[Tapaamis-kerrat /osallistuja]])</f>
        <v>0</v>
      </c>
      <c r="Z826" s="413">
        <f>IF(Table_1[[#This Row],[Kokonaiskävijämäärä]]&lt;1,0,Table_1[[#This Row],[Kokonaiskävijämäärä]]*Table_1[[#This Row],[Tapaamis-kerrat /osallistuja]])</f>
        <v>0</v>
      </c>
      <c r="AA826" s="390" t="s">
        <v>54</v>
      </c>
      <c r="AB826" s="396"/>
      <c r="AC826" s="397"/>
      <c r="AD826" s="398" t="s">
        <v>54</v>
      </c>
      <c r="AE826" s="399" t="s">
        <v>54</v>
      </c>
      <c r="AF826" s="400" t="s">
        <v>54</v>
      </c>
      <c r="AG826" s="400" t="s">
        <v>54</v>
      </c>
      <c r="AH826" s="401" t="s">
        <v>53</v>
      </c>
      <c r="AI826" s="402" t="s">
        <v>54</v>
      </c>
      <c r="AJ826" s="402" t="s">
        <v>54</v>
      </c>
      <c r="AK826" s="402" t="s">
        <v>54</v>
      </c>
      <c r="AL826" s="403" t="s">
        <v>54</v>
      </c>
      <c r="AM826" s="404" t="s">
        <v>54</v>
      </c>
    </row>
    <row r="827" spans="1:39" ht="15.75" customHeight="1" x14ac:dyDescent="0.3">
      <c r="A827" s="382"/>
      <c r="B827" s="383"/>
      <c r="C827" s="384" t="s">
        <v>40</v>
      </c>
      <c r="D827" s="385" t="str">
        <f>IF(Table_1[[#This Row],[SISÄLLÖN NIMI]]="","",1)</f>
        <v/>
      </c>
      <c r="E827" s="386"/>
      <c r="F827" s="386"/>
      <c r="G827" s="384" t="s">
        <v>54</v>
      </c>
      <c r="H827" s="387" t="s">
        <v>54</v>
      </c>
      <c r="I827" s="388" t="s">
        <v>54</v>
      </c>
      <c r="J827" s="389" t="s">
        <v>44</v>
      </c>
      <c r="K827" s="387" t="s">
        <v>54</v>
      </c>
      <c r="L827" s="390" t="s">
        <v>54</v>
      </c>
      <c r="M827" s="383"/>
      <c r="N827" s="391" t="s">
        <v>54</v>
      </c>
      <c r="O827" s="392"/>
      <c r="P827" s="383"/>
      <c r="Q827" s="383"/>
      <c r="R827" s="393"/>
      <c r="S827" s="417">
        <f>IF(Table_1[[#This Row],[Kesto (min) /tapaaminen]]&lt;1,0,(Table_1[[#This Row],[Sisältöjen määrä 
]]*Table_1[[#This Row],[Kesto (min) /tapaaminen]]*Table_1[[#This Row],[Tapaamis-kerrat /osallistuja]]))</f>
        <v>0</v>
      </c>
      <c r="T827" s="394" t="str">
        <f>IF(Table_1[[#This Row],[SISÄLLÖN NIMI]]="","",IF(Table_1[[#This Row],[Toteutuminen]]="Ei osallistujia",0,IF(Table_1[[#This Row],[Toteutuminen]]="Peruttu",0,1)))</f>
        <v/>
      </c>
      <c r="U827" s="395"/>
      <c r="V827" s="385"/>
      <c r="W827" s="413">
        <f>Table_1[[#This Row],[Kävijämäärä a) lapset]]+Table_1[[#This Row],[Kävijämäärä b) aikuiset]]</f>
        <v>0</v>
      </c>
      <c r="X827" s="413">
        <f>IF(Table_1[[#This Row],[Kokonaiskävijämäärä]]&lt;1,0,Table_1[[#This Row],[Kävijämäärä a) lapset]]*Table_1[[#This Row],[Tapaamis-kerrat /osallistuja]])</f>
        <v>0</v>
      </c>
      <c r="Y827" s="413">
        <f>IF(Table_1[[#This Row],[Kokonaiskävijämäärä]]&lt;1,0,Table_1[[#This Row],[Kävijämäärä b) aikuiset]]*Table_1[[#This Row],[Tapaamis-kerrat /osallistuja]])</f>
        <v>0</v>
      </c>
      <c r="Z827" s="413">
        <f>IF(Table_1[[#This Row],[Kokonaiskävijämäärä]]&lt;1,0,Table_1[[#This Row],[Kokonaiskävijämäärä]]*Table_1[[#This Row],[Tapaamis-kerrat /osallistuja]])</f>
        <v>0</v>
      </c>
      <c r="AA827" s="390" t="s">
        <v>54</v>
      </c>
      <c r="AB827" s="396"/>
      <c r="AC827" s="397"/>
      <c r="AD827" s="398" t="s">
        <v>54</v>
      </c>
      <c r="AE827" s="399" t="s">
        <v>54</v>
      </c>
      <c r="AF827" s="400" t="s">
        <v>54</v>
      </c>
      <c r="AG827" s="400" t="s">
        <v>54</v>
      </c>
      <c r="AH827" s="401" t="s">
        <v>53</v>
      </c>
      <c r="AI827" s="402" t="s">
        <v>54</v>
      </c>
      <c r="AJ827" s="402" t="s">
        <v>54</v>
      </c>
      <c r="AK827" s="402" t="s">
        <v>54</v>
      </c>
      <c r="AL827" s="403" t="s">
        <v>54</v>
      </c>
      <c r="AM827" s="404" t="s">
        <v>54</v>
      </c>
    </row>
    <row r="828" spans="1:39" ht="15.75" customHeight="1" x14ac:dyDescent="0.3">
      <c r="A828" s="382"/>
      <c r="B828" s="383"/>
      <c r="C828" s="384" t="s">
        <v>40</v>
      </c>
      <c r="D828" s="385" t="str">
        <f>IF(Table_1[[#This Row],[SISÄLLÖN NIMI]]="","",1)</f>
        <v/>
      </c>
      <c r="E828" s="386"/>
      <c r="F828" s="386"/>
      <c r="G828" s="384" t="s">
        <v>54</v>
      </c>
      <c r="H828" s="387" t="s">
        <v>54</v>
      </c>
      <c r="I828" s="388" t="s">
        <v>54</v>
      </c>
      <c r="J828" s="389" t="s">
        <v>44</v>
      </c>
      <c r="K828" s="387" t="s">
        <v>54</v>
      </c>
      <c r="L828" s="390" t="s">
        <v>54</v>
      </c>
      <c r="M828" s="383"/>
      <c r="N828" s="391" t="s">
        <v>54</v>
      </c>
      <c r="O828" s="392"/>
      <c r="P828" s="383"/>
      <c r="Q828" s="383"/>
      <c r="R828" s="393"/>
      <c r="S828" s="417">
        <f>IF(Table_1[[#This Row],[Kesto (min) /tapaaminen]]&lt;1,0,(Table_1[[#This Row],[Sisältöjen määrä 
]]*Table_1[[#This Row],[Kesto (min) /tapaaminen]]*Table_1[[#This Row],[Tapaamis-kerrat /osallistuja]]))</f>
        <v>0</v>
      </c>
      <c r="T828" s="394" t="str">
        <f>IF(Table_1[[#This Row],[SISÄLLÖN NIMI]]="","",IF(Table_1[[#This Row],[Toteutuminen]]="Ei osallistujia",0,IF(Table_1[[#This Row],[Toteutuminen]]="Peruttu",0,1)))</f>
        <v/>
      </c>
      <c r="U828" s="395"/>
      <c r="V828" s="385"/>
      <c r="W828" s="413">
        <f>Table_1[[#This Row],[Kävijämäärä a) lapset]]+Table_1[[#This Row],[Kävijämäärä b) aikuiset]]</f>
        <v>0</v>
      </c>
      <c r="X828" s="413">
        <f>IF(Table_1[[#This Row],[Kokonaiskävijämäärä]]&lt;1,0,Table_1[[#This Row],[Kävijämäärä a) lapset]]*Table_1[[#This Row],[Tapaamis-kerrat /osallistuja]])</f>
        <v>0</v>
      </c>
      <c r="Y828" s="413">
        <f>IF(Table_1[[#This Row],[Kokonaiskävijämäärä]]&lt;1,0,Table_1[[#This Row],[Kävijämäärä b) aikuiset]]*Table_1[[#This Row],[Tapaamis-kerrat /osallistuja]])</f>
        <v>0</v>
      </c>
      <c r="Z828" s="413">
        <f>IF(Table_1[[#This Row],[Kokonaiskävijämäärä]]&lt;1,0,Table_1[[#This Row],[Kokonaiskävijämäärä]]*Table_1[[#This Row],[Tapaamis-kerrat /osallistuja]])</f>
        <v>0</v>
      </c>
      <c r="AA828" s="390" t="s">
        <v>54</v>
      </c>
      <c r="AB828" s="396"/>
      <c r="AC828" s="397"/>
      <c r="AD828" s="398" t="s">
        <v>54</v>
      </c>
      <c r="AE828" s="399" t="s">
        <v>54</v>
      </c>
      <c r="AF828" s="400" t="s">
        <v>54</v>
      </c>
      <c r="AG828" s="400" t="s">
        <v>54</v>
      </c>
      <c r="AH828" s="401" t="s">
        <v>53</v>
      </c>
      <c r="AI828" s="402" t="s">
        <v>54</v>
      </c>
      <c r="AJ828" s="402" t="s">
        <v>54</v>
      </c>
      <c r="AK828" s="402" t="s">
        <v>54</v>
      </c>
      <c r="AL828" s="403" t="s">
        <v>54</v>
      </c>
      <c r="AM828" s="404" t="s">
        <v>54</v>
      </c>
    </row>
    <row r="829" spans="1:39" ht="15.75" customHeight="1" x14ac:dyDescent="0.3">
      <c r="A829" s="382"/>
      <c r="B829" s="383"/>
      <c r="C829" s="384" t="s">
        <v>40</v>
      </c>
      <c r="D829" s="385" t="str">
        <f>IF(Table_1[[#This Row],[SISÄLLÖN NIMI]]="","",1)</f>
        <v/>
      </c>
      <c r="E829" s="386"/>
      <c r="F829" s="386"/>
      <c r="G829" s="384" t="s">
        <v>54</v>
      </c>
      <c r="H829" s="387" t="s">
        <v>54</v>
      </c>
      <c r="I829" s="388" t="s">
        <v>54</v>
      </c>
      <c r="J829" s="389" t="s">
        <v>44</v>
      </c>
      <c r="K829" s="387" t="s">
        <v>54</v>
      </c>
      <c r="L829" s="390" t="s">
        <v>54</v>
      </c>
      <c r="M829" s="383"/>
      <c r="N829" s="391" t="s">
        <v>54</v>
      </c>
      <c r="O829" s="392"/>
      <c r="P829" s="383"/>
      <c r="Q829" s="383"/>
      <c r="R829" s="393"/>
      <c r="S829" s="417">
        <f>IF(Table_1[[#This Row],[Kesto (min) /tapaaminen]]&lt;1,0,(Table_1[[#This Row],[Sisältöjen määrä 
]]*Table_1[[#This Row],[Kesto (min) /tapaaminen]]*Table_1[[#This Row],[Tapaamis-kerrat /osallistuja]]))</f>
        <v>0</v>
      </c>
      <c r="T829" s="394" t="str">
        <f>IF(Table_1[[#This Row],[SISÄLLÖN NIMI]]="","",IF(Table_1[[#This Row],[Toteutuminen]]="Ei osallistujia",0,IF(Table_1[[#This Row],[Toteutuminen]]="Peruttu",0,1)))</f>
        <v/>
      </c>
      <c r="U829" s="395"/>
      <c r="V829" s="385"/>
      <c r="W829" s="413">
        <f>Table_1[[#This Row],[Kävijämäärä a) lapset]]+Table_1[[#This Row],[Kävijämäärä b) aikuiset]]</f>
        <v>0</v>
      </c>
      <c r="X829" s="413">
        <f>IF(Table_1[[#This Row],[Kokonaiskävijämäärä]]&lt;1,0,Table_1[[#This Row],[Kävijämäärä a) lapset]]*Table_1[[#This Row],[Tapaamis-kerrat /osallistuja]])</f>
        <v>0</v>
      </c>
      <c r="Y829" s="413">
        <f>IF(Table_1[[#This Row],[Kokonaiskävijämäärä]]&lt;1,0,Table_1[[#This Row],[Kävijämäärä b) aikuiset]]*Table_1[[#This Row],[Tapaamis-kerrat /osallistuja]])</f>
        <v>0</v>
      </c>
      <c r="Z829" s="413">
        <f>IF(Table_1[[#This Row],[Kokonaiskävijämäärä]]&lt;1,0,Table_1[[#This Row],[Kokonaiskävijämäärä]]*Table_1[[#This Row],[Tapaamis-kerrat /osallistuja]])</f>
        <v>0</v>
      </c>
      <c r="AA829" s="390" t="s">
        <v>54</v>
      </c>
      <c r="AB829" s="396"/>
      <c r="AC829" s="397"/>
      <c r="AD829" s="398" t="s">
        <v>54</v>
      </c>
      <c r="AE829" s="399" t="s">
        <v>54</v>
      </c>
      <c r="AF829" s="400" t="s">
        <v>54</v>
      </c>
      <c r="AG829" s="400" t="s">
        <v>54</v>
      </c>
      <c r="AH829" s="401" t="s">
        <v>53</v>
      </c>
      <c r="AI829" s="402" t="s">
        <v>54</v>
      </c>
      <c r="AJ829" s="402" t="s">
        <v>54</v>
      </c>
      <c r="AK829" s="402" t="s">
        <v>54</v>
      </c>
      <c r="AL829" s="403" t="s">
        <v>54</v>
      </c>
      <c r="AM829" s="404" t="s">
        <v>54</v>
      </c>
    </row>
    <row r="830" spans="1:39" ht="15.75" customHeight="1" x14ac:dyDescent="0.3">
      <c r="A830" s="382"/>
      <c r="B830" s="383"/>
      <c r="C830" s="384" t="s">
        <v>40</v>
      </c>
      <c r="D830" s="385" t="str">
        <f>IF(Table_1[[#This Row],[SISÄLLÖN NIMI]]="","",1)</f>
        <v/>
      </c>
      <c r="E830" s="386"/>
      <c r="F830" s="386"/>
      <c r="G830" s="384" t="s">
        <v>54</v>
      </c>
      <c r="H830" s="387" t="s">
        <v>54</v>
      </c>
      <c r="I830" s="388" t="s">
        <v>54</v>
      </c>
      <c r="J830" s="389" t="s">
        <v>44</v>
      </c>
      <c r="K830" s="387" t="s">
        <v>54</v>
      </c>
      <c r="L830" s="390" t="s">
        <v>54</v>
      </c>
      <c r="M830" s="383"/>
      <c r="N830" s="391" t="s">
        <v>54</v>
      </c>
      <c r="O830" s="392"/>
      <c r="P830" s="383"/>
      <c r="Q830" s="383"/>
      <c r="R830" s="393"/>
      <c r="S830" s="417">
        <f>IF(Table_1[[#This Row],[Kesto (min) /tapaaminen]]&lt;1,0,(Table_1[[#This Row],[Sisältöjen määrä 
]]*Table_1[[#This Row],[Kesto (min) /tapaaminen]]*Table_1[[#This Row],[Tapaamis-kerrat /osallistuja]]))</f>
        <v>0</v>
      </c>
      <c r="T830" s="394" t="str">
        <f>IF(Table_1[[#This Row],[SISÄLLÖN NIMI]]="","",IF(Table_1[[#This Row],[Toteutuminen]]="Ei osallistujia",0,IF(Table_1[[#This Row],[Toteutuminen]]="Peruttu",0,1)))</f>
        <v/>
      </c>
      <c r="U830" s="395"/>
      <c r="V830" s="385"/>
      <c r="W830" s="413">
        <f>Table_1[[#This Row],[Kävijämäärä a) lapset]]+Table_1[[#This Row],[Kävijämäärä b) aikuiset]]</f>
        <v>0</v>
      </c>
      <c r="X830" s="413">
        <f>IF(Table_1[[#This Row],[Kokonaiskävijämäärä]]&lt;1,0,Table_1[[#This Row],[Kävijämäärä a) lapset]]*Table_1[[#This Row],[Tapaamis-kerrat /osallistuja]])</f>
        <v>0</v>
      </c>
      <c r="Y830" s="413">
        <f>IF(Table_1[[#This Row],[Kokonaiskävijämäärä]]&lt;1,0,Table_1[[#This Row],[Kävijämäärä b) aikuiset]]*Table_1[[#This Row],[Tapaamis-kerrat /osallistuja]])</f>
        <v>0</v>
      </c>
      <c r="Z830" s="413">
        <f>IF(Table_1[[#This Row],[Kokonaiskävijämäärä]]&lt;1,0,Table_1[[#This Row],[Kokonaiskävijämäärä]]*Table_1[[#This Row],[Tapaamis-kerrat /osallistuja]])</f>
        <v>0</v>
      </c>
      <c r="AA830" s="390" t="s">
        <v>54</v>
      </c>
      <c r="AB830" s="396"/>
      <c r="AC830" s="397"/>
      <c r="AD830" s="398" t="s">
        <v>54</v>
      </c>
      <c r="AE830" s="399" t="s">
        <v>54</v>
      </c>
      <c r="AF830" s="400" t="s">
        <v>54</v>
      </c>
      <c r="AG830" s="400" t="s">
        <v>54</v>
      </c>
      <c r="AH830" s="401" t="s">
        <v>53</v>
      </c>
      <c r="AI830" s="402" t="s">
        <v>54</v>
      </c>
      <c r="AJ830" s="402" t="s">
        <v>54</v>
      </c>
      <c r="AK830" s="402" t="s">
        <v>54</v>
      </c>
      <c r="AL830" s="403" t="s">
        <v>54</v>
      </c>
      <c r="AM830" s="404" t="s">
        <v>54</v>
      </c>
    </row>
    <row r="831" spans="1:39" ht="15.75" customHeight="1" x14ac:dyDescent="0.3">
      <c r="A831" s="382"/>
      <c r="B831" s="383"/>
      <c r="C831" s="384" t="s">
        <v>40</v>
      </c>
      <c r="D831" s="385" t="str">
        <f>IF(Table_1[[#This Row],[SISÄLLÖN NIMI]]="","",1)</f>
        <v/>
      </c>
      <c r="E831" s="386"/>
      <c r="F831" s="386"/>
      <c r="G831" s="384" t="s">
        <v>54</v>
      </c>
      <c r="H831" s="387" t="s">
        <v>54</v>
      </c>
      <c r="I831" s="388" t="s">
        <v>54</v>
      </c>
      <c r="J831" s="389" t="s">
        <v>44</v>
      </c>
      <c r="K831" s="387" t="s">
        <v>54</v>
      </c>
      <c r="L831" s="390" t="s">
        <v>54</v>
      </c>
      <c r="M831" s="383"/>
      <c r="N831" s="391" t="s">
        <v>54</v>
      </c>
      <c r="O831" s="392"/>
      <c r="P831" s="383"/>
      <c r="Q831" s="383"/>
      <c r="R831" s="393"/>
      <c r="S831" s="417">
        <f>IF(Table_1[[#This Row],[Kesto (min) /tapaaminen]]&lt;1,0,(Table_1[[#This Row],[Sisältöjen määrä 
]]*Table_1[[#This Row],[Kesto (min) /tapaaminen]]*Table_1[[#This Row],[Tapaamis-kerrat /osallistuja]]))</f>
        <v>0</v>
      </c>
      <c r="T831" s="394" t="str">
        <f>IF(Table_1[[#This Row],[SISÄLLÖN NIMI]]="","",IF(Table_1[[#This Row],[Toteutuminen]]="Ei osallistujia",0,IF(Table_1[[#This Row],[Toteutuminen]]="Peruttu",0,1)))</f>
        <v/>
      </c>
      <c r="U831" s="395"/>
      <c r="V831" s="385"/>
      <c r="W831" s="413">
        <f>Table_1[[#This Row],[Kävijämäärä a) lapset]]+Table_1[[#This Row],[Kävijämäärä b) aikuiset]]</f>
        <v>0</v>
      </c>
      <c r="X831" s="413">
        <f>IF(Table_1[[#This Row],[Kokonaiskävijämäärä]]&lt;1,0,Table_1[[#This Row],[Kävijämäärä a) lapset]]*Table_1[[#This Row],[Tapaamis-kerrat /osallistuja]])</f>
        <v>0</v>
      </c>
      <c r="Y831" s="413">
        <f>IF(Table_1[[#This Row],[Kokonaiskävijämäärä]]&lt;1,0,Table_1[[#This Row],[Kävijämäärä b) aikuiset]]*Table_1[[#This Row],[Tapaamis-kerrat /osallistuja]])</f>
        <v>0</v>
      </c>
      <c r="Z831" s="413">
        <f>IF(Table_1[[#This Row],[Kokonaiskävijämäärä]]&lt;1,0,Table_1[[#This Row],[Kokonaiskävijämäärä]]*Table_1[[#This Row],[Tapaamis-kerrat /osallistuja]])</f>
        <v>0</v>
      </c>
      <c r="AA831" s="390" t="s">
        <v>54</v>
      </c>
      <c r="AB831" s="396"/>
      <c r="AC831" s="397"/>
      <c r="AD831" s="398" t="s">
        <v>54</v>
      </c>
      <c r="AE831" s="399" t="s">
        <v>54</v>
      </c>
      <c r="AF831" s="400" t="s">
        <v>54</v>
      </c>
      <c r="AG831" s="400" t="s">
        <v>54</v>
      </c>
      <c r="AH831" s="401" t="s">
        <v>53</v>
      </c>
      <c r="AI831" s="402" t="s">
        <v>54</v>
      </c>
      <c r="AJ831" s="402" t="s">
        <v>54</v>
      </c>
      <c r="AK831" s="402" t="s">
        <v>54</v>
      </c>
      <c r="AL831" s="403" t="s">
        <v>54</v>
      </c>
      <c r="AM831" s="404" t="s">
        <v>54</v>
      </c>
    </row>
    <row r="832" spans="1:39" ht="15.75" customHeight="1" x14ac:dyDescent="0.3">
      <c r="A832" s="382"/>
      <c r="B832" s="383"/>
      <c r="C832" s="384" t="s">
        <v>40</v>
      </c>
      <c r="D832" s="385" t="str">
        <f>IF(Table_1[[#This Row],[SISÄLLÖN NIMI]]="","",1)</f>
        <v/>
      </c>
      <c r="E832" s="386"/>
      <c r="F832" s="386"/>
      <c r="G832" s="384" t="s">
        <v>54</v>
      </c>
      <c r="H832" s="387" t="s">
        <v>54</v>
      </c>
      <c r="I832" s="388" t="s">
        <v>54</v>
      </c>
      <c r="J832" s="389" t="s">
        <v>44</v>
      </c>
      <c r="K832" s="387" t="s">
        <v>54</v>
      </c>
      <c r="L832" s="390" t="s">
        <v>54</v>
      </c>
      <c r="M832" s="383"/>
      <c r="N832" s="391" t="s">
        <v>54</v>
      </c>
      <c r="O832" s="392"/>
      <c r="P832" s="383"/>
      <c r="Q832" s="383"/>
      <c r="R832" s="393"/>
      <c r="S832" s="417">
        <f>IF(Table_1[[#This Row],[Kesto (min) /tapaaminen]]&lt;1,0,(Table_1[[#This Row],[Sisältöjen määrä 
]]*Table_1[[#This Row],[Kesto (min) /tapaaminen]]*Table_1[[#This Row],[Tapaamis-kerrat /osallistuja]]))</f>
        <v>0</v>
      </c>
      <c r="T832" s="394" t="str">
        <f>IF(Table_1[[#This Row],[SISÄLLÖN NIMI]]="","",IF(Table_1[[#This Row],[Toteutuminen]]="Ei osallistujia",0,IF(Table_1[[#This Row],[Toteutuminen]]="Peruttu",0,1)))</f>
        <v/>
      </c>
      <c r="U832" s="395"/>
      <c r="V832" s="385"/>
      <c r="W832" s="413">
        <f>Table_1[[#This Row],[Kävijämäärä a) lapset]]+Table_1[[#This Row],[Kävijämäärä b) aikuiset]]</f>
        <v>0</v>
      </c>
      <c r="X832" s="413">
        <f>IF(Table_1[[#This Row],[Kokonaiskävijämäärä]]&lt;1,0,Table_1[[#This Row],[Kävijämäärä a) lapset]]*Table_1[[#This Row],[Tapaamis-kerrat /osallistuja]])</f>
        <v>0</v>
      </c>
      <c r="Y832" s="413">
        <f>IF(Table_1[[#This Row],[Kokonaiskävijämäärä]]&lt;1,0,Table_1[[#This Row],[Kävijämäärä b) aikuiset]]*Table_1[[#This Row],[Tapaamis-kerrat /osallistuja]])</f>
        <v>0</v>
      </c>
      <c r="Z832" s="413">
        <f>IF(Table_1[[#This Row],[Kokonaiskävijämäärä]]&lt;1,0,Table_1[[#This Row],[Kokonaiskävijämäärä]]*Table_1[[#This Row],[Tapaamis-kerrat /osallistuja]])</f>
        <v>0</v>
      </c>
      <c r="AA832" s="390" t="s">
        <v>54</v>
      </c>
      <c r="AB832" s="396"/>
      <c r="AC832" s="397"/>
      <c r="AD832" s="398" t="s">
        <v>54</v>
      </c>
      <c r="AE832" s="399" t="s">
        <v>54</v>
      </c>
      <c r="AF832" s="400" t="s">
        <v>54</v>
      </c>
      <c r="AG832" s="400" t="s">
        <v>54</v>
      </c>
      <c r="AH832" s="401" t="s">
        <v>53</v>
      </c>
      <c r="AI832" s="402" t="s">
        <v>54</v>
      </c>
      <c r="AJ832" s="402" t="s">
        <v>54</v>
      </c>
      <c r="AK832" s="402" t="s">
        <v>54</v>
      </c>
      <c r="AL832" s="403" t="s">
        <v>54</v>
      </c>
      <c r="AM832" s="404" t="s">
        <v>54</v>
      </c>
    </row>
    <row r="833" spans="1:39" ht="15.75" customHeight="1" x14ac:dyDescent="0.3">
      <c r="A833" s="382"/>
      <c r="B833" s="383"/>
      <c r="C833" s="384" t="s">
        <v>40</v>
      </c>
      <c r="D833" s="385" t="str">
        <f>IF(Table_1[[#This Row],[SISÄLLÖN NIMI]]="","",1)</f>
        <v/>
      </c>
      <c r="E833" s="386"/>
      <c r="F833" s="386"/>
      <c r="G833" s="384" t="s">
        <v>54</v>
      </c>
      <c r="H833" s="387" t="s">
        <v>54</v>
      </c>
      <c r="I833" s="388" t="s">
        <v>54</v>
      </c>
      <c r="J833" s="389" t="s">
        <v>44</v>
      </c>
      <c r="K833" s="387" t="s">
        <v>54</v>
      </c>
      <c r="L833" s="390" t="s">
        <v>54</v>
      </c>
      <c r="M833" s="383"/>
      <c r="N833" s="391" t="s">
        <v>54</v>
      </c>
      <c r="O833" s="392"/>
      <c r="P833" s="383"/>
      <c r="Q833" s="383"/>
      <c r="R833" s="393"/>
      <c r="S833" s="417">
        <f>IF(Table_1[[#This Row],[Kesto (min) /tapaaminen]]&lt;1,0,(Table_1[[#This Row],[Sisältöjen määrä 
]]*Table_1[[#This Row],[Kesto (min) /tapaaminen]]*Table_1[[#This Row],[Tapaamis-kerrat /osallistuja]]))</f>
        <v>0</v>
      </c>
      <c r="T833" s="394" t="str">
        <f>IF(Table_1[[#This Row],[SISÄLLÖN NIMI]]="","",IF(Table_1[[#This Row],[Toteutuminen]]="Ei osallistujia",0,IF(Table_1[[#This Row],[Toteutuminen]]="Peruttu",0,1)))</f>
        <v/>
      </c>
      <c r="U833" s="395"/>
      <c r="V833" s="385"/>
      <c r="W833" s="413">
        <f>Table_1[[#This Row],[Kävijämäärä a) lapset]]+Table_1[[#This Row],[Kävijämäärä b) aikuiset]]</f>
        <v>0</v>
      </c>
      <c r="X833" s="413">
        <f>IF(Table_1[[#This Row],[Kokonaiskävijämäärä]]&lt;1,0,Table_1[[#This Row],[Kävijämäärä a) lapset]]*Table_1[[#This Row],[Tapaamis-kerrat /osallistuja]])</f>
        <v>0</v>
      </c>
      <c r="Y833" s="413">
        <f>IF(Table_1[[#This Row],[Kokonaiskävijämäärä]]&lt;1,0,Table_1[[#This Row],[Kävijämäärä b) aikuiset]]*Table_1[[#This Row],[Tapaamis-kerrat /osallistuja]])</f>
        <v>0</v>
      </c>
      <c r="Z833" s="413">
        <f>IF(Table_1[[#This Row],[Kokonaiskävijämäärä]]&lt;1,0,Table_1[[#This Row],[Kokonaiskävijämäärä]]*Table_1[[#This Row],[Tapaamis-kerrat /osallistuja]])</f>
        <v>0</v>
      </c>
      <c r="AA833" s="390" t="s">
        <v>54</v>
      </c>
      <c r="AB833" s="396"/>
      <c r="AC833" s="397"/>
      <c r="AD833" s="398" t="s">
        <v>54</v>
      </c>
      <c r="AE833" s="399" t="s">
        <v>54</v>
      </c>
      <c r="AF833" s="400" t="s">
        <v>54</v>
      </c>
      <c r="AG833" s="400" t="s">
        <v>54</v>
      </c>
      <c r="AH833" s="401" t="s">
        <v>53</v>
      </c>
      <c r="AI833" s="402" t="s">
        <v>54</v>
      </c>
      <c r="AJ833" s="402" t="s">
        <v>54</v>
      </c>
      <c r="AK833" s="402" t="s">
        <v>54</v>
      </c>
      <c r="AL833" s="403" t="s">
        <v>54</v>
      </c>
      <c r="AM833" s="404" t="s">
        <v>54</v>
      </c>
    </row>
    <row r="834" spans="1:39" ht="15.75" customHeight="1" x14ac:dyDescent="0.3">
      <c r="A834" s="382"/>
      <c r="B834" s="383"/>
      <c r="C834" s="384" t="s">
        <v>40</v>
      </c>
      <c r="D834" s="385" t="str">
        <f>IF(Table_1[[#This Row],[SISÄLLÖN NIMI]]="","",1)</f>
        <v/>
      </c>
      <c r="E834" s="386"/>
      <c r="F834" s="386"/>
      <c r="G834" s="384" t="s">
        <v>54</v>
      </c>
      <c r="H834" s="387" t="s">
        <v>54</v>
      </c>
      <c r="I834" s="388" t="s">
        <v>54</v>
      </c>
      <c r="J834" s="389" t="s">
        <v>44</v>
      </c>
      <c r="K834" s="387" t="s">
        <v>54</v>
      </c>
      <c r="L834" s="390" t="s">
        <v>54</v>
      </c>
      <c r="M834" s="383"/>
      <c r="N834" s="391" t="s">
        <v>54</v>
      </c>
      <c r="O834" s="392"/>
      <c r="P834" s="383"/>
      <c r="Q834" s="383"/>
      <c r="R834" s="393"/>
      <c r="S834" s="417">
        <f>IF(Table_1[[#This Row],[Kesto (min) /tapaaminen]]&lt;1,0,(Table_1[[#This Row],[Sisältöjen määrä 
]]*Table_1[[#This Row],[Kesto (min) /tapaaminen]]*Table_1[[#This Row],[Tapaamis-kerrat /osallistuja]]))</f>
        <v>0</v>
      </c>
      <c r="T834" s="394" t="str">
        <f>IF(Table_1[[#This Row],[SISÄLLÖN NIMI]]="","",IF(Table_1[[#This Row],[Toteutuminen]]="Ei osallistujia",0,IF(Table_1[[#This Row],[Toteutuminen]]="Peruttu",0,1)))</f>
        <v/>
      </c>
      <c r="U834" s="395"/>
      <c r="V834" s="385"/>
      <c r="W834" s="413">
        <f>Table_1[[#This Row],[Kävijämäärä a) lapset]]+Table_1[[#This Row],[Kävijämäärä b) aikuiset]]</f>
        <v>0</v>
      </c>
      <c r="X834" s="413">
        <f>IF(Table_1[[#This Row],[Kokonaiskävijämäärä]]&lt;1,0,Table_1[[#This Row],[Kävijämäärä a) lapset]]*Table_1[[#This Row],[Tapaamis-kerrat /osallistuja]])</f>
        <v>0</v>
      </c>
      <c r="Y834" s="413">
        <f>IF(Table_1[[#This Row],[Kokonaiskävijämäärä]]&lt;1,0,Table_1[[#This Row],[Kävijämäärä b) aikuiset]]*Table_1[[#This Row],[Tapaamis-kerrat /osallistuja]])</f>
        <v>0</v>
      </c>
      <c r="Z834" s="413">
        <f>IF(Table_1[[#This Row],[Kokonaiskävijämäärä]]&lt;1,0,Table_1[[#This Row],[Kokonaiskävijämäärä]]*Table_1[[#This Row],[Tapaamis-kerrat /osallistuja]])</f>
        <v>0</v>
      </c>
      <c r="AA834" s="390" t="s">
        <v>54</v>
      </c>
      <c r="AB834" s="396"/>
      <c r="AC834" s="397"/>
      <c r="AD834" s="398" t="s">
        <v>54</v>
      </c>
      <c r="AE834" s="399" t="s">
        <v>54</v>
      </c>
      <c r="AF834" s="400" t="s">
        <v>54</v>
      </c>
      <c r="AG834" s="400" t="s">
        <v>54</v>
      </c>
      <c r="AH834" s="401" t="s">
        <v>53</v>
      </c>
      <c r="AI834" s="402" t="s">
        <v>54</v>
      </c>
      <c r="AJ834" s="402" t="s">
        <v>54</v>
      </c>
      <c r="AK834" s="402" t="s">
        <v>54</v>
      </c>
      <c r="AL834" s="403" t="s">
        <v>54</v>
      </c>
      <c r="AM834" s="404" t="s">
        <v>54</v>
      </c>
    </row>
    <row r="835" spans="1:39" ht="15.75" customHeight="1" x14ac:dyDescent="0.3">
      <c r="A835" s="382"/>
      <c r="B835" s="383"/>
      <c r="C835" s="384" t="s">
        <v>40</v>
      </c>
      <c r="D835" s="385" t="str">
        <f>IF(Table_1[[#This Row],[SISÄLLÖN NIMI]]="","",1)</f>
        <v/>
      </c>
      <c r="E835" s="386"/>
      <c r="F835" s="386"/>
      <c r="G835" s="384" t="s">
        <v>54</v>
      </c>
      <c r="H835" s="387" t="s">
        <v>54</v>
      </c>
      <c r="I835" s="388" t="s">
        <v>54</v>
      </c>
      <c r="J835" s="389" t="s">
        <v>44</v>
      </c>
      <c r="K835" s="387" t="s">
        <v>54</v>
      </c>
      <c r="L835" s="390" t="s">
        <v>54</v>
      </c>
      <c r="M835" s="383"/>
      <c r="N835" s="391" t="s">
        <v>54</v>
      </c>
      <c r="O835" s="392"/>
      <c r="P835" s="383"/>
      <c r="Q835" s="383"/>
      <c r="R835" s="393"/>
      <c r="S835" s="417">
        <f>IF(Table_1[[#This Row],[Kesto (min) /tapaaminen]]&lt;1,0,(Table_1[[#This Row],[Sisältöjen määrä 
]]*Table_1[[#This Row],[Kesto (min) /tapaaminen]]*Table_1[[#This Row],[Tapaamis-kerrat /osallistuja]]))</f>
        <v>0</v>
      </c>
      <c r="T835" s="394" t="str">
        <f>IF(Table_1[[#This Row],[SISÄLLÖN NIMI]]="","",IF(Table_1[[#This Row],[Toteutuminen]]="Ei osallistujia",0,IF(Table_1[[#This Row],[Toteutuminen]]="Peruttu",0,1)))</f>
        <v/>
      </c>
      <c r="U835" s="395"/>
      <c r="V835" s="385"/>
      <c r="W835" s="413">
        <f>Table_1[[#This Row],[Kävijämäärä a) lapset]]+Table_1[[#This Row],[Kävijämäärä b) aikuiset]]</f>
        <v>0</v>
      </c>
      <c r="X835" s="413">
        <f>IF(Table_1[[#This Row],[Kokonaiskävijämäärä]]&lt;1,0,Table_1[[#This Row],[Kävijämäärä a) lapset]]*Table_1[[#This Row],[Tapaamis-kerrat /osallistuja]])</f>
        <v>0</v>
      </c>
      <c r="Y835" s="413">
        <f>IF(Table_1[[#This Row],[Kokonaiskävijämäärä]]&lt;1,0,Table_1[[#This Row],[Kävijämäärä b) aikuiset]]*Table_1[[#This Row],[Tapaamis-kerrat /osallistuja]])</f>
        <v>0</v>
      </c>
      <c r="Z835" s="413">
        <f>IF(Table_1[[#This Row],[Kokonaiskävijämäärä]]&lt;1,0,Table_1[[#This Row],[Kokonaiskävijämäärä]]*Table_1[[#This Row],[Tapaamis-kerrat /osallistuja]])</f>
        <v>0</v>
      </c>
      <c r="AA835" s="390" t="s">
        <v>54</v>
      </c>
      <c r="AB835" s="396"/>
      <c r="AC835" s="397"/>
      <c r="AD835" s="398" t="s">
        <v>54</v>
      </c>
      <c r="AE835" s="399" t="s">
        <v>54</v>
      </c>
      <c r="AF835" s="400" t="s">
        <v>54</v>
      </c>
      <c r="AG835" s="400" t="s">
        <v>54</v>
      </c>
      <c r="AH835" s="401" t="s">
        <v>53</v>
      </c>
      <c r="AI835" s="402" t="s">
        <v>54</v>
      </c>
      <c r="AJ835" s="402" t="s">
        <v>54</v>
      </c>
      <c r="AK835" s="402" t="s">
        <v>54</v>
      </c>
      <c r="AL835" s="403" t="s">
        <v>54</v>
      </c>
      <c r="AM835" s="404" t="s">
        <v>54</v>
      </c>
    </row>
    <row r="836" spans="1:39" ht="15.75" customHeight="1" x14ac:dyDescent="0.3">
      <c r="A836" s="382"/>
      <c r="B836" s="383"/>
      <c r="C836" s="384" t="s">
        <v>40</v>
      </c>
      <c r="D836" s="385" t="str">
        <f>IF(Table_1[[#This Row],[SISÄLLÖN NIMI]]="","",1)</f>
        <v/>
      </c>
      <c r="E836" s="386"/>
      <c r="F836" s="386"/>
      <c r="G836" s="384" t="s">
        <v>54</v>
      </c>
      <c r="H836" s="387" t="s">
        <v>54</v>
      </c>
      <c r="I836" s="388" t="s">
        <v>54</v>
      </c>
      <c r="J836" s="389" t="s">
        <v>44</v>
      </c>
      <c r="K836" s="387" t="s">
        <v>54</v>
      </c>
      <c r="L836" s="390" t="s">
        <v>54</v>
      </c>
      <c r="M836" s="383"/>
      <c r="N836" s="391" t="s">
        <v>54</v>
      </c>
      <c r="O836" s="392"/>
      <c r="P836" s="383"/>
      <c r="Q836" s="383"/>
      <c r="R836" s="393"/>
      <c r="S836" s="417">
        <f>IF(Table_1[[#This Row],[Kesto (min) /tapaaminen]]&lt;1,0,(Table_1[[#This Row],[Sisältöjen määrä 
]]*Table_1[[#This Row],[Kesto (min) /tapaaminen]]*Table_1[[#This Row],[Tapaamis-kerrat /osallistuja]]))</f>
        <v>0</v>
      </c>
      <c r="T836" s="394" t="str">
        <f>IF(Table_1[[#This Row],[SISÄLLÖN NIMI]]="","",IF(Table_1[[#This Row],[Toteutuminen]]="Ei osallistujia",0,IF(Table_1[[#This Row],[Toteutuminen]]="Peruttu",0,1)))</f>
        <v/>
      </c>
      <c r="U836" s="395"/>
      <c r="V836" s="385"/>
      <c r="W836" s="413">
        <f>Table_1[[#This Row],[Kävijämäärä a) lapset]]+Table_1[[#This Row],[Kävijämäärä b) aikuiset]]</f>
        <v>0</v>
      </c>
      <c r="X836" s="413">
        <f>IF(Table_1[[#This Row],[Kokonaiskävijämäärä]]&lt;1,0,Table_1[[#This Row],[Kävijämäärä a) lapset]]*Table_1[[#This Row],[Tapaamis-kerrat /osallistuja]])</f>
        <v>0</v>
      </c>
      <c r="Y836" s="413">
        <f>IF(Table_1[[#This Row],[Kokonaiskävijämäärä]]&lt;1,0,Table_1[[#This Row],[Kävijämäärä b) aikuiset]]*Table_1[[#This Row],[Tapaamis-kerrat /osallistuja]])</f>
        <v>0</v>
      </c>
      <c r="Z836" s="413">
        <f>IF(Table_1[[#This Row],[Kokonaiskävijämäärä]]&lt;1,0,Table_1[[#This Row],[Kokonaiskävijämäärä]]*Table_1[[#This Row],[Tapaamis-kerrat /osallistuja]])</f>
        <v>0</v>
      </c>
      <c r="AA836" s="390" t="s">
        <v>54</v>
      </c>
      <c r="AB836" s="396"/>
      <c r="AC836" s="397"/>
      <c r="AD836" s="398" t="s">
        <v>54</v>
      </c>
      <c r="AE836" s="399" t="s">
        <v>54</v>
      </c>
      <c r="AF836" s="400" t="s">
        <v>54</v>
      </c>
      <c r="AG836" s="400" t="s">
        <v>54</v>
      </c>
      <c r="AH836" s="401" t="s">
        <v>53</v>
      </c>
      <c r="AI836" s="402" t="s">
        <v>54</v>
      </c>
      <c r="AJ836" s="402" t="s">
        <v>54</v>
      </c>
      <c r="AK836" s="402" t="s">
        <v>54</v>
      </c>
      <c r="AL836" s="403" t="s">
        <v>54</v>
      </c>
      <c r="AM836" s="404" t="s">
        <v>54</v>
      </c>
    </row>
    <row r="837" spans="1:39" ht="15.75" customHeight="1" x14ac:dyDescent="0.3">
      <c r="A837" s="382"/>
      <c r="B837" s="383"/>
      <c r="C837" s="384" t="s">
        <v>40</v>
      </c>
      <c r="D837" s="385" t="str">
        <f>IF(Table_1[[#This Row],[SISÄLLÖN NIMI]]="","",1)</f>
        <v/>
      </c>
      <c r="E837" s="386"/>
      <c r="F837" s="386"/>
      <c r="G837" s="384" t="s">
        <v>54</v>
      </c>
      <c r="H837" s="387" t="s">
        <v>54</v>
      </c>
      <c r="I837" s="388" t="s">
        <v>54</v>
      </c>
      <c r="J837" s="389" t="s">
        <v>44</v>
      </c>
      <c r="K837" s="387" t="s">
        <v>54</v>
      </c>
      <c r="L837" s="390" t="s">
        <v>54</v>
      </c>
      <c r="M837" s="383"/>
      <c r="N837" s="391" t="s">
        <v>54</v>
      </c>
      <c r="O837" s="392"/>
      <c r="P837" s="383"/>
      <c r="Q837" s="383"/>
      <c r="R837" s="393"/>
      <c r="S837" s="417">
        <f>IF(Table_1[[#This Row],[Kesto (min) /tapaaminen]]&lt;1,0,(Table_1[[#This Row],[Sisältöjen määrä 
]]*Table_1[[#This Row],[Kesto (min) /tapaaminen]]*Table_1[[#This Row],[Tapaamis-kerrat /osallistuja]]))</f>
        <v>0</v>
      </c>
      <c r="T837" s="394" t="str">
        <f>IF(Table_1[[#This Row],[SISÄLLÖN NIMI]]="","",IF(Table_1[[#This Row],[Toteutuminen]]="Ei osallistujia",0,IF(Table_1[[#This Row],[Toteutuminen]]="Peruttu",0,1)))</f>
        <v/>
      </c>
      <c r="U837" s="395"/>
      <c r="V837" s="385"/>
      <c r="W837" s="413">
        <f>Table_1[[#This Row],[Kävijämäärä a) lapset]]+Table_1[[#This Row],[Kävijämäärä b) aikuiset]]</f>
        <v>0</v>
      </c>
      <c r="X837" s="413">
        <f>IF(Table_1[[#This Row],[Kokonaiskävijämäärä]]&lt;1,0,Table_1[[#This Row],[Kävijämäärä a) lapset]]*Table_1[[#This Row],[Tapaamis-kerrat /osallistuja]])</f>
        <v>0</v>
      </c>
      <c r="Y837" s="413">
        <f>IF(Table_1[[#This Row],[Kokonaiskävijämäärä]]&lt;1,0,Table_1[[#This Row],[Kävijämäärä b) aikuiset]]*Table_1[[#This Row],[Tapaamis-kerrat /osallistuja]])</f>
        <v>0</v>
      </c>
      <c r="Z837" s="413">
        <f>IF(Table_1[[#This Row],[Kokonaiskävijämäärä]]&lt;1,0,Table_1[[#This Row],[Kokonaiskävijämäärä]]*Table_1[[#This Row],[Tapaamis-kerrat /osallistuja]])</f>
        <v>0</v>
      </c>
      <c r="AA837" s="390" t="s">
        <v>54</v>
      </c>
      <c r="AB837" s="396"/>
      <c r="AC837" s="397"/>
      <c r="AD837" s="398" t="s">
        <v>54</v>
      </c>
      <c r="AE837" s="399" t="s">
        <v>54</v>
      </c>
      <c r="AF837" s="400" t="s">
        <v>54</v>
      </c>
      <c r="AG837" s="400" t="s">
        <v>54</v>
      </c>
      <c r="AH837" s="401" t="s">
        <v>53</v>
      </c>
      <c r="AI837" s="402" t="s">
        <v>54</v>
      </c>
      <c r="AJ837" s="402" t="s">
        <v>54</v>
      </c>
      <c r="AK837" s="402" t="s">
        <v>54</v>
      </c>
      <c r="AL837" s="403" t="s">
        <v>54</v>
      </c>
      <c r="AM837" s="404" t="s">
        <v>54</v>
      </c>
    </row>
    <row r="838" spans="1:39" ht="15.75" customHeight="1" x14ac:dyDescent="0.3">
      <c r="A838" s="382"/>
      <c r="B838" s="383"/>
      <c r="C838" s="384" t="s">
        <v>40</v>
      </c>
      <c r="D838" s="385" t="str">
        <f>IF(Table_1[[#This Row],[SISÄLLÖN NIMI]]="","",1)</f>
        <v/>
      </c>
      <c r="E838" s="386"/>
      <c r="F838" s="386"/>
      <c r="G838" s="384" t="s">
        <v>54</v>
      </c>
      <c r="H838" s="387" t="s">
        <v>54</v>
      </c>
      <c r="I838" s="388" t="s">
        <v>54</v>
      </c>
      <c r="J838" s="389" t="s">
        <v>44</v>
      </c>
      <c r="K838" s="387" t="s">
        <v>54</v>
      </c>
      <c r="L838" s="390" t="s">
        <v>54</v>
      </c>
      <c r="M838" s="383"/>
      <c r="N838" s="391" t="s">
        <v>54</v>
      </c>
      <c r="O838" s="392"/>
      <c r="P838" s="383"/>
      <c r="Q838" s="383"/>
      <c r="R838" s="393"/>
      <c r="S838" s="417">
        <f>IF(Table_1[[#This Row],[Kesto (min) /tapaaminen]]&lt;1,0,(Table_1[[#This Row],[Sisältöjen määrä 
]]*Table_1[[#This Row],[Kesto (min) /tapaaminen]]*Table_1[[#This Row],[Tapaamis-kerrat /osallistuja]]))</f>
        <v>0</v>
      </c>
      <c r="T838" s="394" t="str">
        <f>IF(Table_1[[#This Row],[SISÄLLÖN NIMI]]="","",IF(Table_1[[#This Row],[Toteutuminen]]="Ei osallistujia",0,IF(Table_1[[#This Row],[Toteutuminen]]="Peruttu",0,1)))</f>
        <v/>
      </c>
      <c r="U838" s="395"/>
      <c r="V838" s="385"/>
      <c r="W838" s="413">
        <f>Table_1[[#This Row],[Kävijämäärä a) lapset]]+Table_1[[#This Row],[Kävijämäärä b) aikuiset]]</f>
        <v>0</v>
      </c>
      <c r="X838" s="413">
        <f>IF(Table_1[[#This Row],[Kokonaiskävijämäärä]]&lt;1,0,Table_1[[#This Row],[Kävijämäärä a) lapset]]*Table_1[[#This Row],[Tapaamis-kerrat /osallistuja]])</f>
        <v>0</v>
      </c>
      <c r="Y838" s="413">
        <f>IF(Table_1[[#This Row],[Kokonaiskävijämäärä]]&lt;1,0,Table_1[[#This Row],[Kävijämäärä b) aikuiset]]*Table_1[[#This Row],[Tapaamis-kerrat /osallistuja]])</f>
        <v>0</v>
      </c>
      <c r="Z838" s="413">
        <f>IF(Table_1[[#This Row],[Kokonaiskävijämäärä]]&lt;1,0,Table_1[[#This Row],[Kokonaiskävijämäärä]]*Table_1[[#This Row],[Tapaamis-kerrat /osallistuja]])</f>
        <v>0</v>
      </c>
      <c r="AA838" s="390" t="s">
        <v>54</v>
      </c>
      <c r="AB838" s="396"/>
      <c r="AC838" s="397"/>
      <c r="AD838" s="398" t="s">
        <v>54</v>
      </c>
      <c r="AE838" s="399" t="s">
        <v>54</v>
      </c>
      <c r="AF838" s="400" t="s">
        <v>54</v>
      </c>
      <c r="AG838" s="400" t="s">
        <v>54</v>
      </c>
      <c r="AH838" s="401" t="s">
        <v>53</v>
      </c>
      <c r="AI838" s="402" t="s">
        <v>54</v>
      </c>
      <c r="AJ838" s="402" t="s">
        <v>54</v>
      </c>
      <c r="AK838" s="402" t="s">
        <v>54</v>
      </c>
      <c r="AL838" s="403" t="s">
        <v>54</v>
      </c>
      <c r="AM838" s="404" t="s">
        <v>54</v>
      </c>
    </row>
    <row r="839" spans="1:39" ht="15.75" customHeight="1" x14ac:dyDescent="0.3">
      <c r="A839" s="382"/>
      <c r="B839" s="383"/>
      <c r="C839" s="384" t="s">
        <v>40</v>
      </c>
      <c r="D839" s="385" t="str">
        <f>IF(Table_1[[#This Row],[SISÄLLÖN NIMI]]="","",1)</f>
        <v/>
      </c>
      <c r="E839" s="386"/>
      <c r="F839" s="386"/>
      <c r="G839" s="384" t="s">
        <v>54</v>
      </c>
      <c r="H839" s="387" t="s">
        <v>54</v>
      </c>
      <c r="I839" s="388" t="s">
        <v>54</v>
      </c>
      <c r="J839" s="389" t="s">
        <v>44</v>
      </c>
      <c r="K839" s="387" t="s">
        <v>54</v>
      </c>
      <c r="L839" s="390" t="s">
        <v>54</v>
      </c>
      <c r="M839" s="383"/>
      <c r="N839" s="391" t="s">
        <v>54</v>
      </c>
      <c r="O839" s="392"/>
      <c r="P839" s="383"/>
      <c r="Q839" s="383"/>
      <c r="R839" s="393"/>
      <c r="S839" s="417">
        <f>IF(Table_1[[#This Row],[Kesto (min) /tapaaminen]]&lt;1,0,(Table_1[[#This Row],[Sisältöjen määrä 
]]*Table_1[[#This Row],[Kesto (min) /tapaaminen]]*Table_1[[#This Row],[Tapaamis-kerrat /osallistuja]]))</f>
        <v>0</v>
      </c>
      <c r="T839" s="394" t="str">
        <f>IF(Table_1[[#This Row],[SISÄLLÖN NIMI]]="","",IF(Table_1[[#This Row],[Toteutuminen]]="Ei osallistujia",0,IF(Table_1[[#This Row],[Toteutuminen]]="Peruttu",0,1)))</f>
        <v/>
      </c>
      <c r="U839" s="395"/>
      <c r="V839" s="385"/>
      <c r="W839" s="413">
        <f>Table_1[[#This Row],[Kävijämäärä a) lapset]]+Table_1[[#This Row],[Kävijämäärä b) aikuiset]]</f>
        <v>0</v>
      </c>
      <c r="X839" s="413">
        <f>IF(Table_1[[#This Row],[Kokonaiskävijämäärä]]&lt;1,0,Table_1[[#This Row],[Kävijämäärä a) lapset]]*Table_1[[#This Row],[Tapaamis-kerrat /osallistuja]])</f>
        <v>0</v>
      </c>
      <c r="Y839" s="413">
        <f>IF(Table_1[[#This Row],[Kokonaiskävijämäärä]]&lt;1,0,Table_1[[#This Row],[Kävijämäärä b) aikuiset]]*Table_1[[#This Row],[Tapaamis-kerrat /osallistuja]])</f>
        <v>0</v>
      </c>
      <c r="Z839" s="413">
        <f>IF(Table_1[[#This Row],[Kokonaiskävijämäärä]]&lt;1,0,Table_1[[#This Row],[Kokonaiskävijämäärä]]*Table_1[[#This Row],[Tapaamis-kerrat /osallistuja]])</f>
        <v>0</v>
      </c>
      <c r="AA839" s="390" t="s">
        <v>54</v>
      </c>
      <c r="AB839" s="396"/>
      <c r="AC839" s="397"/>
      <c r="AD839" s="398" t="s">
        <v>54</v>
      </c>
      <c r="AE839" s="399" t="s">
        <v>54</v>
      </c>
      <c r="AF839" s="400" t="s">
        <v>54</v>
      </c>
      <c r="AG839" s="400" t="s">
        <v>54</v>
      </c>
      <c r="AH839" s="401" t="s">
        <v>53</v>
      </c>
      <c r="AI839" s="402" t="s">
        <v>54</v>
      </c>
      <c r="AJ839" s="402" t="s">
        <v>54</v>
      </c>
      <c r="AK839" s="402" t="s">
        <v>54</v>
      </c>
      <c r="AL839" s="403" t="s">
        <v>54</v>
      </c>
      <c r="AM839" s="404" t="s">
        <v>54</v>
      </c>
    </row>
    <row r="840" spans="1:39" ht="15.75" customHeight="1" x14ac:dyDescent="0.3">
      <c r="A840" s="382"/>
      <c r="B840" s="383"/>
      <c r="C840" s="384" t="s">
        <v>40</v>
      </c>
      <c r="D840" s="385" t="str">
        <f>IF(Table_1[[#This Row],[SISÄLLÖN NIMI]]="","",1)</f>
        <v/>
      </c>
      <c r="E840" s="386"/>
      <c r="F840" s="386"/>
      <c r="G840" s="384" t="s">
        <v>54</v>
      </c>
      <c r="H840" s="387" t="s">
        <v>54</v>
      </c>
      <c r="I840" s="388" t="s">
        <v>54</v>
      </c>
      <c r="J840" s="389" t="s">
        <v>44</v>
      </c>
      <c r="K840" s="387" t="s">
        <v>54</v>
      </c>
      <c r="L840" s="390" t="s">
        <v>54</v>
      </c>
      <c r="M840" s="383"/>
      <c r="N840" s="391" t="s">
        <v>54</v>
      </c>
      <c r="O840" s="392"/>
      <c r="P840" s="383"/>
      <c r="Q840" s="383"/>
      <c r="R840" s="393"/>
      <c r="S840" s="417">
        <f>IF(Table_1[[#This Row],[Kesto (min) /tapaaminen]]&lt;1,0,(Table_1[[#This Row],[Sisältöjen määrä 
]]*Table_1[[#This Row],[Kesto (min) /tapaaminen]]*Table_1[[#This Row],[Tapaamis-kerrat /osallistuja]]))</f>
        <v>0</v>
      </c>
      <c r="T840" s="394" t="str">
        <f>IF(Table_1[[#This Row],[SISÄLLÖN NIMI]]="","",IF(Table_1[[#This Row],[Toteutuminen]]="Ei osallistujia",0,IF(Table_1[[#This Row],[Toteutuminen]]="Peruttu",0,1)))</f>
        <v/>
      </c>
      <c r="U840" s="395"/>
      <c r="V840" s="385"/>
      <c r="W840" s="413">
        <f>Table_1[[#This Row],[Kävijämäärä a) lapset]]+Table_1[[#This Row],[Kävijämäärä b) aikuiset]]</f>
        <v>0</v>
      </c>
      <c r="X840" s="413">
        <f>IF(Table_1[[#This Row],[Kokonaiskävijämäärä]]&lt;1,0,Table_1[[#This Row],[Kävijämäärä a) lapset]]*Table_1[[#This Row],[Tapaamis-kerrat /osallistuja]])</f>
        <v>0</v>
      </c>
      <c r="Y840" s="413">
        <f>IF(Table_1[[#This Row],[Kokonaiskävijämäärä]]&lt;1,0,Table_1[[#This Row],[Kävijämäärä b) aikuiset]]*Table_1[[#This Row],[Tapaamis-kerrat /osallistuja]])</f>
        <v>0</v>
      </c>
      <c r="Z840" s="413">
        <f>IF(Table_1[[#This Row],[Kokonaiskävijämäärä]]&lt;1,0,Table_1[[#This Row],[Kokonaiskävijämäärä]]*Table_1[[#This Row],[Tapaamis-kerrat /osallistuja]])</f>
        <v>0</v>
      </c>
      <c r="AA840" s="390" t="s">
        <v>54</v>
      </c>
      <c r="AB840" s="396"/>
      <c r="AC840" s="397"/>
      <c r="AD840" s="398" t="s">
        <v>54</v>
      </c>
      <c r="AE840" s="399" t="s">
        <v>54</v>
      </c>
      <c r="AF840" s="400" t="s">
        <v>54</v>
      </c>
      <c r="AG840" s="400" t="s">
        <v>54</v>
      </c>
      <c r="AH840" s="401" t="s">
        <v>53</v>
      </c>
      <c r="AI840" s="402" t="s">
        <v>54</v>
      </c>
      <c r="AJ840" s="402" t="s">
        <v>54</v>
      </c>
      <c r="AK840" s="402" t="s">
        <v>54</v>
      </c>
      <c r="AL840" s="403" t="s">
        <v>54</v>
      </c>
      <c r="AM840" s="404" t="s">
        <v>54</v>
      </c>
    </row>
    <row r="841" spans="1:39" ht="15.75" customHeight="1" x14ac:dyDescent="0.3">
      <c r="A841" s="382"/>
      <c r="B841" s="383"/>
      <c r="C841" s="384" t="s">
        <v>40</v>
      </c>
      <c r="D841" s="385" t="str">
        <f>IF(Table_1[[#This Row],[SISÄLLÖN NIMI]]="","",1)</f>
        <v/>
      </c>
      <c r="E841" s="386"/>
      <c r="F841" s="386"/>
      <c r="G841" s="384" t="s">
        <v>54</v>
      </c>
      <c r="H841" s="387" t="s">
        <v>54</v>
      </c>
      <c r="I841" s="388" t="s">
        <v>54</v>
      </c>
      <c r="J841" s="389" t="s">
        <v>44</v>
      </c>
      <c r="K841" s="387" t="s">
        <v>54</v>
      </c>
      <c r="L841" s="390" t="s">
        <v>54</v>
      </c>
      <c r="M841" s="383"/>
      <c r="N841" s="391" t="s">
        <v>54</v>
      </c>
      <c r="O841" s="392"/>
      <c r="P841" s="383"/>
      <c r="Q841" s="383"/>
      <c r="R841" s="393"/>
      <c r="S841" s="417">
        <f>IF(Table_1[[#This Row],[Kesto (min) /tapaaminen]]&lt;1,0,(Table_1[[#This Row],[Sisältöjen määrä 
]]*Table_1[[#This Row],[Kesto (min) /tapaaminen]]*Table_1[[#This Row],[Tapaamis-kerrat /osallistuja]]))</f>
        <v>0</v>
      </c>
      <c r="T841" s="394" t="str">
        <f>IF(Table_1[[#This Row],[SISÄLLÖN NIMI]]="","",IF(Table_1[[#This Row],[Toteutuminen]]="Ei osallistujia",0,IF(Table_1[[#This Row],[Toteutuminen]]="Peruttu",0,1)))</f>
        <v/>
      </c>
      <c r="U841" s="395"/>
      <c r="V841" s="385"/>
      <c r="W841" s="413">
        <f>Table_1[[#This Row],[Kävijämäärä a) lapset]]+Table_1[[#This Row],[Kävijämäärä b) aikuiset]]</f>
        <v>0</v>
      </c>
      <c r="X841" s="413">
        <f>IF(Table_1[[#This Row],[Kokonaiskävijämäärä]]&lt;1,0,Table_1[[#This Row],[Kävijämäärä a) lapset]]*Table_1[[#This Row],[Tapaamis-kerrat /osallistuja]])</f>
        <v>0</v>
      </c>
      <c r="Y841" s="413">
        <f>IF(Table_1[[#This Row],[Kokonaiskävijämäärä]]&lt;1,0,Table_1[[#This Row],[Kävijämäärä b) aikuiset]]*Table_1[[#This Row],[Tapaamis-kerrat /osallistuja]])</f>
        <v>0</v>
      </c>
      <c r="Z841" s="413">
        <f>IF(Table_1[[#This Row],[Kokonaiskävijämäärä]]&lt;1,0,Table_1[[#This Row],[Kokonaiskävijämäärä]]*Table_1[[#This Row],[Tapaamis-kerrat /osallistuja]])</f>
        <v>0</v>
      </c>
      <c r="AA841" s="390" t="s">
        <v>54</v>
      </c>
      <c r="AB841" s="396"/>
      <c r="AC841" s="397"/>
      <c r="AD841" s="398" t="s">
        <v>54</v>
      </c>
      <c r="AE841" s="399" t="s">
        <v>54</v>
      </c>
      <c r="AF841" s="400" t="s">
        <v>54</v>
      </c>
      <c r="AG841" s="400" t="s">
        <v>54</v>
      </c>
      <c r="AH841" s="401" t="s">
        <v>53</v>
      </c>
      <c r="AI841" s="402" t="s">
        <v>54</v>
      </c>
      <c r="AJ841" s="402" t="s">
        <v>54</v>
      </c>
      <c r="AK841" s="402" t="s">
        <v>54</v>
      </c>
      <c r="AL841" s="403" t="s">
        <v>54</v>
      </c>
      <c r="AM841" s="404" t="s">
        <v>54</v>
      </c>
    </row>
    <row r="842" spans="1:39" ht="15.75" customHeight="1" x14ac:dyDescent="0.3">
      <c r="A842" s="382"/>
      <c r="B842" s="383"/>
      <c r="C842" s="384" t="s">
        <v>40</v>
      </c>
      <c r="D842" s="385" t="str">
        <f>IF(Table_1[[#This Row],[SISÄLLÖN NIMI]]="","",1)</f>
        <v/>
      </c>
      <c r="E842" s="386"/>
      <c r="F842" s="386"/>
      <c r="G842" s="384" t="s">
        <v>54</v>
      </c>
      <c r="H842" s="387" t="s">
        <v>54</v>
      </c>
      <c r="I842" s="388" t="s">
        <v>54</v>
      </c>
      <c r="J842" s="389" t="s">
        <v>44</v>
      </c>
      <c r="K842" s="387" t="s">
        <v>54</v>
      </c>
      <c r="L842" s="390" t="s">
        <v>54</v>
      </c>
      <c r="M842" s="383"/>
      <c r="N842" s="391" t="s">
        <v>54</v>
      </c>
      <c r="O842" s="392"/>
      <c r="P842" s="383"/>
      <c r="Q842" s="383"/>
      <c r="R842" s="393"/>
      <c r="S842" s="417">
        <f>IF(Table_1[[#This Row],[Kesto (min) /tapaaminen]]&lt;1,0,(Table_1[[#This Row],[Sisältöjen määrä 
]]*Table_1[[#This Row],[Kesto (min) /tapaaminen]]*Table_1[[#This Row],[Tapaamis-kerrat /osallistuja]]))</f>
        <v>0</v>
      </c>
      <c r="T842" s="394" t="str">
        <f>IF(Table_1[[#This Row],[SISÄLLÖN NIMI]]="","",IF(Table_1[[#This Row],[Toteutuminen]]="Ei osallistujia",0,IF(Table_1[[#This Row],[Toteutuminen]]="Peruttu",0,1)))</f>
        <v/>
      </c>
      <c r="U842" s="395"/>
      <c r="V842" s="385"/>
      <c r="W842" s="413">
        <f>Table_1[[#This Row],[Kävijämäärä a) lapset]]+Table_1[[#This Row],[Kävijämäärä b) aikuiset]]</f>
        <v>0</v>
      </c>
      <c r="X842" s="413">
        <f>IF(Table_1[[#This Row],[Kokonaiskävijämäärä]]&lt;1,0,Table_1[[#This Row],[Kävijämäärä a) lapset]]*Table_1[[#This Row],[Tapaamis-kerrat /osallistuja]])</f>
        <v>0</v>
      </c>
      <c r="Y842" s="413">
        <f>IF(Table_1[[#This Row],[Kokonaiskävijämäärä]]&lt;1,0,Table_1[[#This Row],[Kävijämäärä b) aikuiset]]*Table_1[[#This Row],[Tapaamis-kerrat /osallistuja]])</f>
        <v>0</v>
      </c>
      <c r="Z842" s="413">
        <f>IF(Table_1[[#This Row],[Kokonaiskävijämäärä]]&lt;1,0,Table_1[[#This Row],[Kokonaiskävijämäärä]]*Table_1[[#This Row],[Tapaamis-kerrat /osallistuja]])</f>
        <v>0</v>
      </c>
      <c r="AA842" s="390" t="s">
        <v>54</v>
      </c>
      <c r="AB842" s="396"/>
      <c r="AC842" s="397"/>
      <c r="AD842" s="398" t="s">
        <v>54</v>
      </c>
      <c r="AE842" s="399" t="s">
        <v>54</v>
      </c>
      <c r="AF842" s="400" t="s">
        <v>54</v>
      </c>
      <c r="AG842" s="400" t="s">
        <v>54</v>
      </c>
      <c r="AH842" s="401" t="s">
        <v>53</v>
      </c>
      <c r="AI842" s="402" t="s">
        <v>54</v>
      </c>
      <c r="AJ842" s="402" t="s">
        <v>54</v>
      </c>
      <c r="AK842" s="402" t="s">
        <v>54</v>
      </c>
      <c r="AL842" s="403" t="s">
        <v>54</v>
      </c>
      <c r="AM842" s="404" t="s">
        <v>54</v>
      </c>
    </row>
    <row r="843" spans="1:39" ht="15.75" customHeight="1" x14ac:dyDescent="0.3">
      <c r="A843" s="382"/>
      <c r="B843" s="383"/>
      <c r="C843" s="384" t="s">
        <v>40</v>
      </c>
      <c r="D843" s="385" t="str">
        <f>IF(Table_1[[#This Row],[SISÄLLÖN NIMI]]="","",1)</f>
        <v/>
      </c>
      <c r="E843" s="386"/>
      <c r="F843" s="386"/>
      <c r="G843" s="384" t="s">
        <v>54</v>
      </c>
      <c r="H843" s="387" t="s">
        <v>54</v>
      </c>
      <c r="I843" s="388" t="s">
        <v>54</v>
      </c>
      <c r="J843" s="389" t="s">
        <v>44</v>
      </c>
      <c r="K843" s="387" t="s">
        <v>54</v>
      </c>
      <c r="L843" s="390" t="s">
        <v>54</v>
      </c>
      <c r="M843" s="383"/>
      <c r="N843" s="391" t="s">
        <v>54</v>
      </c>
      <c r="O843" s="392"/>
      <c r="P843" s="383"/>
      <c r="Q843" s="383"/>
      <c r="R843" s="393"/>
      <c r="S843" s="417">
        <f>IF(Table_1[[#This Row],[Kesto (min) /tapaaminen]]&lt;1,0,(Table_1[[#This Row],[Sisältöjen määrä 
]]*Table_1[[#This Row],[Kesto (min) /tapaaminen]]*Table_1[[#This Row],[Tapaamis-kerrat /osallistuja]]))</f>
        <v>0</v>
      </c>
      <c r="T843" s="394" t="str">
        <f>IF(Table_1[[#This Row],[SISÄLLÖN NIMI]]="","",IF(Table_1[[#This Row],[Toteutuminen]]="Ei osallistujia",0,IF(Table_1[[#This Row],[Toteutuminen]]="Peruttu",0,1)))</f>
        <v/>
      </c>
      <c r="U843" s="395"/>
      <c r="V843" s="385"/>
      <c r="W843" s="413">
        <f>Table_1[[#This Row],[Kävijämäärä a) lapset]]+Table_1[[#This Row],[Kävijämäärä b) aikuiset]]</f>
        <v>0</v>
      </c>
      <c r="X843" s="413">
        <f>IF(Table_1[[#This Row],[Kokonaiskävijämäärä]]&lt;1,0,Table_1[[#This Row],[Kävijämäärä a) lapset]]*Table_1[[#This Row],[Tapaamis-kerrat /osallistuja]])</f>
        <v>0</v>
      </c>
      <c r="Y843" s="413">
        <f>IF(Table_1[[#This Row],[Kokonaiskävijämäärä]]&lt;1,0,Table_1[[#This Row],[Kävijämäärä b) aikuiset]]*Table_1[[#This Row],[Tapaamis-kerrat /osallistuja]])</f>
        <v>0</v>
      </c>
      <c r="Z843" s="413">
        <f>IF(Table_1[[#This Row],[Kokonaiskävijämäärä]]&lt;1,0,Table_1[[#This Row],[Kokonaiskävijämäärä]]*Table_1[[#This Row],[Tapaamis-kerrat /osallistuja]])</f>
        <v>0</v>
      </c>
      <c r="AA843" s="390" t="s">
        <v>54</v>
      </c>
      <c r="AB843" s="396"/>
      <c r="AC843" s="397"/>
      <c r="AD843" s="398" t="s">
        <v>54</v>
      </c>
      <c r="AE843" s="399" t="s">
        <v>54</v>
      </c>
      <c r="AF843" s="400" t="s">
        <v>54</v>
      </c>
      <c r="AG843" s="400" t="s">
        <v>54</v>
      </c>
      <c r="AH843" s="401" t="s">
        <v>53</v>
      </c>
      <c r="AI843" s="402" t="s">
        <v>54</v>
      </c>
      <c r="AJ843" s="402" t="s">
        <v>54</v>
      </c>
      <c r="AK843" s="402" t="s">
        <v>54</v>
      </c>
      <c r="AL843" s="403" t="s">
        <v>54</v>
      </c>
      <c r="AM843" s="404" t="s">
        <v>54</v>
      </c>
    </row>
    <row r="844" spans="1:39" ht="15.75" customHeight="1" x14ac:dyDescent="0.3">
      <c r="A844" s="382"/>
      <c r="B844" s="383"/>
      <c r="C844" s="384" t="s">
        <v>40</v>
      </c>
      <c r="D844" s="385" t="str">
        <f>IF(Table_1[[#This Row],[SISÄLLÖN NIMI]]="","",1)</f>
        <v/>
      </c>
      <c r="E844" s="386"/>
      <c r="F844" s="386"/>
      <c r="G844" s="384" t="s">
        <v>54</v>
      </c>
      <c r="H844" s="387" t="s">
        <v>54</v>
      </c>
      <c r="I844" s="388" t="s">
        <v>54</v>
      </c>
      <c r="J844" s="389" t="s">
        <v>44</v>
      </c>
      <c r="K844" s="387" t="s">
        <v>54</v>
      </c>
      <c r="L844" s="390" t="s">
        <v>54</v>
      </c>
      <c r="M844" s="383"/>
      <c r="N844" s="391" t="s">
        <v>54</v>
      </c>
      <c r="O844" s="392"/>
      <c r="P844" s="383"/>
      <c r="Q844" s="383"/>
      <c r="R844" s="393"/>
      <c r="S844" s="417">
        <f>IF(Table_1[[#This Row],[Kesto (min) /tapaaminen]]&lt;1,0,(Table_1[[#This Row],[Sisältöjen määrä 
]]*Table_1[[#This Row],[Kesto (min) /tapaaminen]]*Table_1[[#This Row],[Tapaamis-kerrat /osallistuja]]))</f>
        <v>0</v>
      </c>
      <c r="T844" s="394" t="str">
        <f>IF(Table_1[[#This Row],[SISÄLLÖN NIMI]]="","",IF(Table_1[[#This Row],[Toteutuminen]]="Ei osallistujia",0,IF(Table_1[[#This Row],[Toteutuminen]]="Peruttu",0,1)))</f>
        <v/>
      </c>
      <c r="U844" s="395"/>
      <c r="V844" s="385"/>
      <c r="W844" s="413">
        <f>Table_1[[#This Row],[Kävijämäärä a) lapset]]+Table_1[[#This Row],[Kävijämäärä b) aikuiset]]</f>
        <v>0</v>
      </c>
      <c r="X844" s="413">
        <f>IF(Table_1[[#This Row],[Kokonaiskävijämäärä]]&lt;1,0,Table_1[[#This Row],[Kävijämäärä a) lapset]]*Table_1[[#This Row],[Tapaamis-kerrat /osallistuja]])</f>
        <v>0</v>
      </c>
      <c r="Y844" s="413">
        <f>IF(Table_1[[#This Row],[Kokonaiskävijämäärä]]&lt;1,0,Table_1[[#This Row],[Kävijämäärä b) aikuiset]]*Table_1[[#This Row],[Tapaamis-kerrat /osallistuja]])</f>
        <v>0</v>
      </c>
      <c r="Z844" s="413">
        <f>IF(Table_1[[#This Row],[Kokonaiskävijämäärä]]&lt;1,0,Table_1[[#This Row],[Kokonaiskävijämäärä]]*Table_1[[#This Row],[Tapaamis-kerrat /osallistuja]])</f>
        <v>0</v>
      </c>
      <c r="AA844" s="390" t="s">
        <v>54</v>
      </c>
      <c r="AB844" s="396"/>
      <c r="AC844" s="397"/>
      <c r="AD844" s="398" t="s">
        <v>54</v>
      </c>
      <c r="AE844" s="399" t="s">
        <v>54</v>
      </c>
      <c r="AF844" s="400" t="s">
        <v>54</v>
      </c>
      <c r="AG844" s="400" t="s">
        <v>54</v>
      </c>
      <c r="AH844" s="401" t="s">
        <v>53</v>
      </c>
      <c r="AI844" s="402" t="s">
        <v>54</v>
      </c>
      <c r="AJ844" s="402" t="s">
        <v>54</v>
      </c>
      <c r="AK844" s="402" t="s">
        <v>54</v>
      </c>
      <c r="AL844" s="403" t="s">
        <v>54</v>
      </c>
      <c r="AM844" s="404" t="s">
        <v>54</v>
      </c>
    </row>
    <row r="845" spans="1:39" ht="15.75" customHeight="1" x14ac:dyDescent="0.3">
      <c r="A845" s="382"/>
      <c r="B845" s="383"/>
      <c r="C845" s="384" t="s">
        <v>40</v>
      </c>
      <c r="D845" s="385" t="str">
        <f>IF(Table_1[[#This Row],[SISÄLLÖN NIMI]]="","",1)</f>
        <v/>
      </c>
      <c r="E845" s="386"/>
      <c r="F845" s="386"/>
      <c r="G845" s="384" t="s">
        <v>54</v>
      </c>
      <c r="H845" s="387" t="s">
        <v>54</v>
      </c>
      <c r="I845" s="388" t="s">
        <v>54</v>
      </c>
      <c r="J845" s="389" t="s">
        <v>44</v>
      </c>
      <c r="K845" s="387" t="s">
        <v>54</v>
      </c>
      <c r="L845" s="390" t="s">
        <v>54</v>
      </c>
      <c r="M845" s="383"/>
      <c r="N845" s="391" t="s">
        <v>54</v>
      </c>
      <c r="O845" s="392"/>
      <c r="P845" s="383"/>
      <c r="Q845" s="383"/>
      <c r="R845" s="393"/>
      <c r="S845" s="417">
        <f>IF(Table_1[[#This Row],[Kesto (min) /tapaaminen]]&lt;1,0,(Table_1[[#This Row],[Sisältöjen määrä 
]]*Table_1[[#This Row],[Kesto (min) /tapaaminen]]*Table_1[[#This Row],[Tapaamis-kerrat /osallistuja]]))</f>
        <v>0</v>
      </c>
      <c r="T845" s="394" t="str">
        <f>IF(Table_1[[#This Row],[SISÄLLÖN NIMI]]="","",IF(Table_1[[#This Row],[Toteutuminen]]="Ei osallistujia",0,IF(Table_1[[#This Row],[Toteutuminen]]="Peruttu",0,1)))</f>
        <v/>
      </c>
      <c r="U845" s="395"/>
      <c r="V845" s="385"/>
      <c r="W845" s="413">
        <f>Table_1[[#This Row],[Kävijämäärä a) lapset]]+Table_1[[#This Row],[Kävijämäärä b) aikuiset]]</f>
        <v>0</v>
      </c>
      <c r="X845" s="413">
        <f>IF(Table_1[[#This Row],[Kokonaiskävijämäärä]]&lt;1,0,Table_1[[#This Row],[Kävijämäärä a) lapset]]*Table_1[[#This Row],[Tapaamis-kerrat /osallistuja]])</f>
        <v>0</v>
      </c>
      <c r="Y845" s="413">
        <f>IF(Table_1[[#This Row],[Kokonaiskävijämäärä]]&lt;1,0,Table_1[[#This Row],[Kävijämäärä b) aikuiset]]*Table_1[[#This Row],[Tapaamis-kerrat /osallistuja]])</f>
        <v>0</v>
      </c>
      <c r="Z845" s="413">
        <f>IF(Table_1[[#This Row],[Kokonaiskävijämäärä]]&lt;1,0,Table_1[[#This Row],[Kokonaiskävijämäärä]]*Table_1[[#This Row],[Tapaamis-kerrat /osallistuja]])</f>
        <v>0</v>
      </c>
      <c r="AA845" s="390" t="s">
        <v>54</v>
      </c>
      <c r="AB845" s="396"/>
      <c r="AC845" s="397"/>
      <c r="AD845" s="398" t="s">
        <v>54</v>
      </c>
      <c r="AE845" s="399" t="s">
        <v>54</v>
      </c>
      <c r="AF845" s="400" t="s">
        <v>54</v>
      </c>
      <c r="AG845" s="400" t="s">
        <v>54</v>
      </c>
      <c r="AH845" s="401" t="s">
        <v>53</v>
      </c>
      <c r="AI845" s="402" t="s">
        <v>54</v>
      </c>
      <c r="AJ845" s="402" t="s">
        <v>54</v>
      </c>
      <c r="AK845" s="402" t="s">
        <v>54</v>
      </c>
      <c r="AL845" s="403" t="s">
        <v>54</v>
      </c>
      <c r="AM845" s="404" t="s">
        <v>54</v>
      </c>
    </row>
    <row r="846" spans="1:39" ht="15.75" customHeight="1" x14ac:dyDescent="0.3">
      <c r="A846" s="382"/>
      <c r="B846" s="383"/>
      <c r="C846" s="384" t="s">
        <v>40</v>
      </c>
      <c r="D846" s="385" t="str">
        <f>IF(Table_1[[#This Row],[SISÄLLÖN NIMI]]="","",1)</f>
        <v/>
      </c>
      <c r="E846" s="386"/>
      <c r="F846" s="386"/>
      <c r="G846" s="384" t="s">
        <v>54</v>
      </c>
      <c r="H846" s="387" t="s">
        <v>54</v>
      </c>
      <c r="I846" s="388" t="s">
        <v>54</v>
      </c>
      <c r="J846" s="389" t="s">
        <v>44</v>
      </c>
      <c r="K846" s="387" t="s">
        <v>54</v>
      </c>
      <c r="L846" s="390" t="s">
        <v>54</v>
      </c>
      <c r="M846" s="383"/>
      <c r="N846" s="391" t="s">
        <v>54</v>
      </c>
      <c r="O846" s="392"/>
      <c r="P846" s="383"/>
      <c r="Q846" s="383"/>
      <c r="R846" s="393"/>
      <c r="S846" s="417">
        <f>IF(Table_1[[#This Row],[Kesto (min) /tapaaminen]]&lt;1,0,(Table_1[[#This Row],[Sisältöjen määrä 
]]*Table_1[[#This Row],[Kesto (min) /tapaaminen]]*Table_1[[#This Row],[Tapaamis-kerrat /osallistuja]]))</f>
        <v>0</v>
      </c>
      <c r="T846" s="394" t="str">
        <f>IF(Table_1[[#This Row],[SISÄLLÖN NIMI]]="","",IF(Table_1[[#This Row],[Toteutuminen]]="Ei osallistujia",0,IF(Table_1[[#This Row],[Toteutuminen]]="Peruttu",0,1)))</f>
        <v/>
      </c>
      <c r="U846" s="395"/>
      <c r="V846" s="385"/>
      <c r="W846" s="413">
        <f>Table_1[[#This Row],[Kävijämäärä a) lapset]]+Table_1[[#This Row],[Kävijämäärä b) aikuiset]]</f>
        <v>0</v>
      </c>
      <c r="X846" s="413">
        <f>IF(Table_1[[#This Row],[Kokonaiskävijämäärä]]&lt;1,0,Table_1[[#This Row],[Kävijämäärä a) lapset]]*Table_1[[#This Row],[Tapaamis-kerrat /osallistuja]])</f>
        <v>0</v>
      </c>
      <c r="Y846" s="413">
        <f>IF(Table_1[[#This Row],[Kokonaiskävijämäärä]]&lt;1,0,Table_1[[#This Row],[Kävijämäärä b) aikuiset]]*Table_1[[#This Row],[Tapaamis-kerrat /osallistuja]])</f>
        <v>0</v>
      </c>
      <c r="Z846" s="413">
        <f>IF(Table_1[[#This Row],[Kokonaiskävijämäärä]]&lt;1,0,Table_1[[#This Row],[Kokonaiskävijämäärä]]*Table_1[[#This Row],[Tapaamis-kerrat /osallistuja]])</f>
        <v>0</v>
      </c>
      <c r="AA846" s="390" t="s">
        <v>54</v>
      </c>
      <c r="AB846" s="396"/>
      <c r="AC846" s="397"/>
      <c r="AD846" s="398" t="s">
        <v>54</v>
      </c>
      <c r="AE846" s="399" t="s">
        <v>54</v>
      </c>
      <c r="AF846" s="400" t="s">
        <v>54</v>
      </c>
      <c r="AG846" s="400" t="s">
        <v>54</v>
      </c>
      <c r="AH846" s="401" t="s">
        <v>53</v>
      </c>
      <c r="AI846" s="402" t="s">
        <v>54</v>
      </c>
      <c r="AJ846" s="402" t="s">
        <v>54</v>
      </c>
      <c r="AK846" s="402" t="s">
        <v>54</v>
      </c>
      <c r="AL846" s="403" t="s">
        <v>54</v>
      </c>
      <c r="AM846" s="404" t="s">
        <v>54</v>
      </c>
    </row>
    <row r="847" spans="1:39" ht="15.75" customHeight="1" x14ac:dyDescent="0.3">
      <c r="A847" s="382"/>
      <c r="B847" s="383"/>
      <c r="C847" s="384" t="s">
        <v>40</v>
      </c>
      <c r="D847" s="385" t="str">
        <f>IF(Table_1[[#This Row],[SISÄLLÖN NIMI]]="","",1)</f>
        <v/>
      </c>
      <c r="E847" s="386"/>
      <c r="F847" s="386"/>
      <c r="G847" s="384" t="s">
        <v>54</v>
      </c>
      <c r="H847" s="387" t="s">
        <v>54</v>
      </c>
      <c r="I847" s="388" t="s">
        <v>54</v>
      </c>
      <c r="J847" s="389" t="s">
        <v>44</v>
      </c>
      <c r="K847" s="387" t="s">
        <v>54</v>
      </c>
      <c r="L847" s="390" t="s">
        <v>54</v>
      </c>
      <c r="M847" s="383"/>
      <c r="N847" s="391" t="s">
        <v>54</v>
      </c>
      <c r="O847" s="392"/>
      <c r="P847" s="383"/>
      <c r="Q847" s="383"/>
      <c r="R847" s="393"/>
      <c r="S847" s="417">
        <f>IF(Table_1[[#This Row],[Kesto (min) /tapaaminen]]&lt;1,0,(Table_1[[#This Row],[Sisältöjen määrä 
]]*Table_1[[#This Row],[Kesto (min) /tapaaminen]]*Table_1[[#This Row],[Tapaamis-kerrat /osallistuja]]))</f>
        <v>0</v>
      </c>
      <c r="T847" s="394" t="str">
        <f>IF(Table_1[[#This Row],[SISÄLLÖN NIMI]]="","",IF(Table_1[[#This Row],[Toteutuminen]]="Ei osallistujia",0,IF(Table_1[[#This Row],[Toteutuminen]]="Peruttu",0,1)))</f>
        <v/>
      </c>
      <c r="U847" s="395"/>
      <c r="V847" s="385"/>
      <c r="W847" s="413">
        <f>Table_1[[#This Row],[Kävijämäärä a) lapset]]+Table_1[[#This Row],[Kävijämäärä b) aikuiset]]</f>
        <v>0</v>
      </c>
      <c r="X847" s="413">
        <f>IF(Table_1[[#This Row],[Kokonaiskävijämäärä]]&lt;1,0,Table_1[[#This Row],[Kävijämäärä a) lapset]]*Table_1[[#This Row],[Tapaamis-kerrat /osallistuja]])</f>
        <v>0</v>
      </c>
      <c r="Y847" s="413">
        <f>IF(Table_1[[#This Row],[Kokonaiskävijämäärä]]&lt;1,0,Table_1[[#This Row],[Kävijämäärä b) aikuiset]]*Table_1[[#This Row],[Tapaamis-kerrat /osallistuja]])</f>
        <v>0</v>
      </c>
      <c r="Z847" s="413">
        <f>IF(Table_1[[#This Row],[Kokonaiskävijämäärä]]&lt;1,0,Table_1[[#This Row],[Kokonaiskävijämäärä]]*Table_1[[#This Row],[Tapaamis-kerrat /osallistuja]])</f>
        <v>0</v>
      </c>
      <c r="AA847" s="390" t="s">
        <v>54</v>
      </c>
      <c r="AB847" s="396"/>
      <c r="AC847" s="397"/>
      <c r="AD847" s="398" t="s">
        <v>54</v>
      </c>
      <c r="AE847" s="399" t="s">
        <v>54</v>
      </c>
      <c r="AF847" s="400" t="s">
        <v>54</v>
      </c>
      <c r="AG847" s="400" t="s">
        <v>54</v>
      </c>
      <c r="AH847" s="401" t="s">
        <v>53</v>
      </c>
      <c r="AI847" s="402" t="s">
        <v>54</v>
      </c>
      <c r="AJ847" s="402" t="s">
        <v>54</v>
      </c>
      <c r="AK847" s="402" t="s">
        <v>54</v>
      </c>
      <c r="AL847" s="403" t="s">
        <v>54</v>
      </c>
      <c r="AM847" s="404" t="s">
        <v>54</v>
      </c>
    </row>
    <row r="848" spans="1:39" ht="15.75" customHeight="1" x14ac:dyDescent="0.3">
      <c r="A848" s="382"/>
      <c r="B848" s="383"/>
      <c r="C848" s="384" t="s">
        <v>40</v>
      </c>
      <c r="D848" s="385" t="str">
        <f>IF(Table_1[[#This Row],[SISÄLLÖN NIMI]]="","",1)</f>
        <v/>
      </c>
      <c r="E848" s="386"/>
      <c r="F848" s="386"/>
      <c r="G848" s="384" t="s">
        <v>54</v>
      </c>
      <c r="H848" s="387" t="s">
        <v>54</v>
      </c>
      <c r="I848" s="388" t="s">
        <v>54</v>
      </c>
      <c r="J848" s="389" t="s">
        <v>44</v>
      </c>
      <c r="K848" s="387" t="s">
        <v>54</v>
      </c>
      <c r="L848" s="390" t="s">
        <v>54</v>
      </c>
      <c r="M848" s="383"/>
      <c r="N848" s="391" t="s">
        <v>54</v>
      </c>
      <c r="O848" s="392"/>
      <c r="P848" s="383"/>
      <c r="Q848" s="383"/>
      <c r="R848" s="393"/>
      <c r="S848" s="417">
        <f>IF(Table_1[[#This Row],[Kesto (min) /tapaaminen]]&lt;1,0,(Table_1[[#This Row],[Sisältöjen määrä 
]]*Table_1[[#This Row],[Kesto (min) /tapaaminen]]*Table_1[[#This Row],[Tapaamis-kerrat /osallistuja]]))</f>
        <v>0</v>
      </c>
      <c r="T848" s="394" t="str">
        <f>IF(Table_1[[#This Row],[SISÄLLÖN NIMI]]="","",IF(Table_1[[#This Row],[Toteutuminen]]="Ei osallistujia",0,IF(Table_1[[#This Row],[Toteutuminen]]="Peruttu",0,1)))</f>
        <v/>
      </c>
      <c r="U848" s="395"/>
      <c r="V848" s="385"/>
      <c r="W848" s="413">
        <f>Table_1[[#This Row],[Kävijämäärä a) lapset]]+Table_1[[#This Row],[Kävijämäärä b) aikuiset]]</f>
        <v>0</v>
      </c>
      <c r="X848" s="413">
        <f>IF(Table_1[[#This Row],[Kokonaiskävijämäärä]]&lt;1,0,Table_1[[#This Row],[Kävijämäärä a) lapset]]*Table_1[[#This Row],[Tapaamis-kerrat /osallistuja]])</f>
        <v>0</v>
      </c>
      <c r="Y848" s="413">
        <f>IF(Table_1[[#This Row],[Kokonaiskävijämäärä]]&lt;1,0,Table_1[[#This Row],[Kävijämäärä b) aikuiset]]*Table_1[[#This Row],[Tapaamis-kerrat /osallistuja]])</f>
        <v>0</v>
      </c>
      <c r="Z848" s="413">
        <f>IF(Table_1[[#This Row],[Kokonaiskävijämäärä]]&lt;1,0,Table_1[[#This Row],[Kokonaiskävijämäärä]]*Table_1[[#This Row],[Tapaamis-kerrat /osallistuja]])</f>
        <v>0</v>
      </c>
      <c r="AA848" s="390" t="s">
        <v>54</v>
      </c>
      <c r="AB848" s="396"/>
      <c r="AC848" s="397"/>
      <c r="AD848" s="398" t="s">
        <v>54</v>
      </c>
      <c r="AE848" s="399" t="s">
        <v>54</v>
      </c>
      <c r="AF848" s="400" t="s">
        <v>54</v>
      </c>
      <c r="AG848" s="400" t="s">
        <v>54</v>
      </c>
      <c r="AH848" s="401" t="s">
        <v>53</v>
      </c>
      <c r="AI848" s="402" t="s">
        <v>54</v>
      </c>
      <c r="AJ848" s="402" t="s">
        <v>54</v>
      </c>
      <c r="AK848" s="402" t="s">
        <v>54</v>
      </c>
      <c r="AL848" s="403" t="s">
        <v>54</v>
      </c>
      <c r="AM848" s="404" t="s">
        <v>54</v>
      </c>
    </row>
    <row r="849" spans="1:39" ht="15.75" customHeight="1" x14ac:dyDescent="0.3">
      <c r="A849" s="382"/>
      <c r="B849" s="383"/>
      <c r="C849" s="384" t="s">
        <v>40</v>
      </c>
      <c r="D849" s="385" t="str">
        <f>IF(Table_1[[#This Row],[SISÄLLÖN NIMI]]="","",1)</f>
        <v/>
      </c>
      <c r="E849" s="386"/>
      <c r="F849" s="386"/>
      <c r="G849" s="384" t="s">
        <v>54</v>
      </c>
      <c r="H849" s="387" t="s">
        <v>54</v>
      </c>
      <c r="I849" s="388" t="s">
        <v>54</v>
      </c>
      <c r="J849" s="389" t="s">
        <v>44</v>
      </c>
      <c r="K849" s="387" t="s">
        <v>54</v>
      </c>
      <c r="L849" s="390" t="s">
        <v>54</v>
      </c>
      <c r="M849" s="383"/>
      <c r="N849" s="391" t="s">
        <v>54</v>
      </c>
      <c r="O849" s="392"/>
      <c r="P849" s="383"/>
      <c r="Q849" s="383"/>
      <c r="R849" s="393"/>
      <c r="S849" s="417">
        <f>IF(Table_1[[#This Row],[Kesto (min) /tapaaminen]]&lt;1,0,(Table_1[[#This Row],[Sisältöjen määrä 
]]*Table_1[[#This Row],[Kesto (min) /tapaaminen]]*Table_1[[#This Row],[Tapaamis-kerrat /osallistuja]]))</f>
        <v>0</v>
      </c>
      <c r="T849" s="394" t="str">
        <f>IF(Table_1[[#This Row],[SISÄLLÖN NIMI]]="","",IF(Table_1[[#This Row],[Toteutuminen]]="Ei osallistujia",0,IF(Table_1[[#This Row],[Toteutuminen]]="Peruttu",0,1)))</f>
        <v/>
      </c>
      <c r="U849" s="395"/>
      <c r="V849" s="385"/>
      <c r="W849" s="413">
        <f>Table_1[[#This Row],[Kävijämäärä a) lapset]]+Table_1[[#This Row],[Kävijämäärä b) aikuiset]]</f>
        <v>0</v>
      </c>
      <c r="X849" s="413">
        <f>IF(Table_1[[#This Row],[Kokonaiskävijämäärä]]&lt;1,0,Table_1[[#This Row],[Kävijämäärä a) lapset]]*Table_1[[#This Row],[Tapaamis-kerrat /osallistuja]])</f>
        <v>0</v>
      </c>
      <c r="Y849" s="413">
        <f>IF(Table_1[[#This Row],[Kokonaiskävijämäärä]]&lt;1,0,Table_1[[#This Row],[Kävijämäärä b) aikuiset]]*Table_1[[#This Row],[Tapaamis-kerrat /osallistuja]])</f>
        <v>0</v>
      </c>
      <c r="Z849" s="413">
        <f>IF(Table_1[[#This Row],[Kokonaiskävijämäärä]]&lt;1,0,Table_1[[#This Row],[Kokonaiskävijämäärä]]*Table_1[[#This Row],[Tapaamis-kerrat /osallistuja]])</f>
        <v>0</v>
      </c>
      <c r="AA849" s="390" t="s">
        <v>54</v>
      </c>
      <c r="AB849" s="396"/>
      <c r="AC849" s="397"/>
      <c r="AD849" s="398" t="s">
        <v>54</v>
      </c>
      <c r="AE849" s="399" t="s">
        <v>54</v>
      </c>
      <c r="AF849" s="400" t="s">
        <v>54</v>
      </c>
      <c r="AG849" s="400" t="s">
        <v>54</v>
      </c>
      <c r="AH849" s="401" t="s">
        <v>53</v>
      </c>
      <c r="AI849" s="402" t="s">
        <v>54</v>
      </c>
      <c r="AJ849" s="402" t="s">
        <v>54</v>
      </c>
      <c r="AK849" s="402" t="s">
        <v>54</v>
      </c>
      <c r="AL849" s="403" t="s">
        <v>54</v>
      </c>
      <c r="AM849" s="404" t="s">
        <v>54</v>
      </c>
    </row>
    <row r="850" spans="1:39" ht="15.75" customHeight="1" x14ac:dyDescent="0.3">
      <c r="A850" s="382"/>
      <c r="B850" s="383"/>
      <c r="C850" s="384" t="s">
        <v>40</v>
      </c>
      <c r="D850" s="385" t="str">
        <f>IF(Table_1[[#This Row],[SISÄLLÖN NIMI]]="","",1)</f>
        <v/>
      </c>
      <c r="E850" s="386"/>
      <c r="F850" s="386"/>
      <c r="G850" s="384" t="s">
        <v>54</v>
      </c>
      <c r="H850" s="387" t="s">
        <v>54</v>
      </c>
      <c r="I850" s="388" t="s">
        <v>54</v>
      </c>
      <c r="J850" s="389" t="s">
        <v>44</v>
      </c>
      <c r="K850" s="387" t="s">
        <v>54</v>
      </c>
      <c r="L850" s="390" t="s">
        <v>54</v>
      </c>
      <c r="M850" s="383"/>
      <c r="N850" s="391" t="s">
        <v>54</v>
      </c>
      <c r="O850" s="392"/>
      <c r="P850" s="383"/>
      <c r="Q850" s="383"/>
      <c r="R850" s="393"/>
      <c r="S850" s="417">
        <f>IF(Table_1[[#This Row],[Kesto (min) /tapaaminen]]&lt;1,0,(Table_1[[#This Row],[Sisältöjen määrä 
]]*Table_1[[#This Row],[Kesto (min) /tapaaminen]]*Table_1[[#This Row],[Tapaamis-kerrat /osallistuja]]))</f>
        <v>0</v>
      </c>
      <c r="T850" s="394" t="str">
        <f>IF(Table_1[[#This Row],[SISÄLLÖN NIMI]]="","",IF(Table_1[[#This Row],[Toteutuminen]]="Ei osallistujia",0,IF(Table_1[[#This Row],[Toteutuminen]]="Peruttu",0,1)))</f>
        <v/>
      </c>
      <c r="U850" s="395"/>
      <c r="V850" s="385"/>
      <c r="W850" s="413">
        <f>Table_1[[#This Row],[Kävijämäärä a) lapset]]+Table_1[[#This Row],[Kävijämäärä b) aikuiset]]</f>
        <v>0</v>
      </c>
      <c r="X850" s="413">
        <f>IF(Table_1[[#This Row],[Kokonaiskävijämäärä]]&lt;1,0,Table_1[[#This Row],[Kävijämäärä a) lapset]]*Table_1[[#This Row],[Tapaamis-kerrat /osallistuja]])</f>
        <v>0</v>
      </c>
      <c r="Y850" s="413">
        <f>IF(Table_1[[#This Row],[Kokonaiskävijämäärä]]&lt;1,0,Table_1[[#This Row],[Kävijämäärä b) aikuiset]]*Table_1[[#This Row],[Tapaamis-kerrat /osallistuja]])</f>
        <v>0</v>
      </c>
      <c r="Z850" s="413">
        <f>IF(Table_1[[#This Row],[Kokonaiskävijämäärä]]&lt;1,0,Table_1[[#This Row],[Kokonaiskävijämäärä]]*Table_1[[#This Row],[Tapaamis-kerrat /osallistuja]])</f>
        <v>0</v>
      </c>
      <c r="AA850" s="390" t="s">
        <v>54</v>
      </c>
      <c r="AB850" s="396"/>
      <c r="AC850" s="397"/>
      <c r="AD850" s="398" t="s">
        <v>54</v>
      </c>
      <c r="AE850" s="399" t="s">
        <v>54</v>
      </c>
      <c r="AF850" s="400" t="s">
        <v>54</v>
      </c>
      <c r="AG850" s="400" t="s">
        <v>54</v>
      </c>
      <c r="AH850" s="401" t="s">
        <v>53</v>
      </c>
      <c r="AI850" s="402" t="s">
        <v>54</v>
      </c>
      <c r="AJ850" s="402" t="s">
        <v>54</v>
      </c>
      <c r="AK850" s="402" t="s">
        <v>54</v>
      </c>
      <c r="AL850" s="403" t="s">
        <v>54</v>
      </c>
      <c r="AM850" s="404" t="s">
        <v>54</v>
      </c>
    </row>
    <row r="851" spans="1:39" ht="15.75" customHeight="1" x14ac:dyDescent="0.3">
      <c r="A851" s="382"/>
      <c r="B851" s="383"/>
      <c r="C851" s="384" t="s">
        <v>40</v>
      </c>
      <c r="D851" s="385" t="str">
        <f>IF(Table_1[[#This Row],[SISÄLLÖN NIMI]]="","",1)</f>
        <v/>
      </c>
      <c r="E851" s="386"/>
      <c r="F851" s="386"/>
      <c r="G851" s="384" t="s">
        <v>54</v>
      </c>
      <c r="H851" s="387" t="s">
        <v>54</v>
      </c>
      <c r="I851" s="388" t="s">
        <v>54</v>
      </c>
      <c r="J851" s="389" t="s">
        <v>44</v>
      </c>
      <c r="K851" s="387" t="s">
        <v>54</v>
      </c>
      <c r="L851" s="390" t="s">
        <v>54</v>
      </c>
      <c r="M851" s="383"/>
      <c r="N851" s="391" t="s">
        <v>54</v>
      </c>
      <c r="O851" s="392"/>
      <c r="P851" s="383"/>
      <c r="Q851" s="383"/>
      <c r="R851" s="393"/>
      <c r="S851" s="417">
        <f>IF(Table_1[[#This Row],[Kesto (min) /tapaaminen]]&lt;1,0,(Table_1[[#This Row],[Sisältöjen määrä 
]]*Table_1[[#This Row],[Kesto (min) /tapaaminen]]*Table_1[[#This Row],[Tapaamis-kerrat /osallistuja]]))</f>
        <v>0</v>
      </c>
      <c r="T851" s="394" t="str">
        <f>IF(Table_1[[#This Row],[SISÄLLÖN NIMI]]="","",IF(Table_1[[#This Row],[Toteutuminen]]="Ei osallistujia",0,IF(Table_1[[#This Row],[Toteutuminen]]="Peruttu",0,1)))</f>
        <v/>
      </c>
      <c r="U851" s="395"/>
      <c r="V851" s="385"/>
      <c r="W851" s="413">
        <f>Table_1[[#This Row],[Kävijämäärä a) lapset]]+Table_1[[#This Row],[Kävijämäärä b) aikuiset]]</f>
        <v>0</v>
      </c>
      <c r="X851" s="413">
        <f>IF(Table_1[[#This Row],[Kokonaiskävijämäärä]]&lt;1,0,Table_1[[#This Row],[Kävijämäärä a) lapset]]*Table_1[[#This Row],[Tapaamis-kerrat /osallistuja]])</f>
        <v>0</v>
      </c>
      <c r="Y851" s="413">
        <f>IF(Table_1[[#This Row],[Kokonaiskävijämäärä]]&lt;1,0,Table_1[[#This Row],[Kävijämäärä b) aikuiset]]*Table_1[[#This Row],[Tapaamis-kerrat /osallistuja]])</f>
        <v>0</v>
      </c>
      <c r="Z851" s="413">
        <f>IF(Table_1[[#This Row],[Kokonaiskävijämäärä]]&lt;1,0,Table_1[[#This Row],[Kokonaiskävijämäärä]]*Table_1[[#This Row],[Tapaamis-kerrat /osallistuja]])</f>
        <v>0</v>
      </c>
      <c r="AA851" s="390" t="s">
        <v>54</v>
      </c>
      <c r="AB851" s="396"/>
      <c r="AC851" s="397"/>
      <c r="AD851" s="398" t="s">
        <v>54</v>
      </c>
      <c r="AE851" s="399" t="s">
        <v>54</v>
      </c>
      <c r="AF851" s="400" t="s">
        <v>54</v>
      </c>
      <c r="AG851" s="400" t="s">
        <v>54</v>
      </c>
      <c r="AH851" s="401" t="s">
        <v>53</v>
      </c>
      <c r="AI851" s="402" t="s">
        <v>54</v>
      </c>
      <c r="AJ851" s="402" t="s">
        <v>54</v>
      </c>
      <c r="AK851" s="402" t="s">
        <v>54</v>
      </c>
      <c r="AL851" s="403" t="s">
        <v>54</v>
      </c>
      <c r="AM851" s="404" t="s">
        <v>54</v>
      </c>
    </row>
    <row r="852" spans="1:39" ht="15.75" customHeight="1" x14ac:dyDescent="0.3">
      <c r="A852" s="382"/>
      <c r="B852" s="383"/>
      <c r="C852" s="384" t="s">
        <v>40</v>
      </c>
      <c r="D852" s="385" t="str">
        <f>IF(Table_1[[#This Row],[SISÄLLÖN NIMI]]="","",1)</f>
        <v/>
      </c>
      <c r="E852" s="386"/>
      <c r="F852" s="386"/>
      <c r="G852" s="384" t="s">
        <v>54</v>
      </c>
      <c r="H852" s="387" t="s">
        <v>54</v>
      </c>
      <c r="I852" s="388" t="s">
        <v>54</v>
      </c>
      <c r="J852" s="389" t="s">
        <v>44</v>
      </c>
      <c r="K852" s="387" t="s">
        <v>54</v>
      </c>
      <c r="L852" s="390" t="s">
        <v>54</v>
      </c>
      <c r="M852" s="383"/>
      <c r="N852" s="391" t="s">
        <v>54</v>
      </c>
      <c r="O852" s="392"/>
      <c r="P852" s="383"/>
      <c r="Q852" s="383"/>
      <c r="R852" s="393"/>
      <c r="S852" s="417">
        <f>IF(Table_1[[#This Row],[Kesto (min) /tapaaminen]]&lt;1,0,(Table_1[[#This Row],[Sisältöjen määrä 
]]*Table_1[[#This Row],[Kesto (min) /tapaaminen]]*Table_1[[#This Row],[Tapaamis-kerrat /osallistuja]]))</f>
        <v>0</v>
      </c>
      <c r="T852" s="394" t="str">
        <f>IF(Table_1[[#This Row],[SISÄLLÖN NIMI]]="","",IF(Table_1[[#This Row],[Toteutuminen]]="Ei osallistujia",0,IF(Table_1[[#This Row],[Toteutuminen]]="Peruttu",0,1)))</f>
        <v/>
      </c>
      <c r="U852" s="395"/>
      <c r="V852" s="385"/>
      <c r="W852" s="413">
        <f>Table_1[[#This Row],[Kävijämäärä a) lapset]]+Table_1[[#This Row],[Kävijämäärä b) aikuiset]]</f>
        <v>0</v>
      </c>
      <c r="X852" s="413">
        <f>IF(Table_1[[#This Row],[Kokonaiskävijämäärä]]&lt;1,0,Table_1[[#This Row],[Kävijämäärä a) lapset]]*Table_1[[#This Row],[Tapaamis-kerrat /osallistuja]])</f>
        <v>0</v>
      </c>
      <c r="Y852" s="413">
        <f>IF(Table_1[[#This Row],[Kokonaiskävijämäärä]]&lt;1,0,Table_1[[#This Row],[Kävijämäärä b) aikuiset]]*Table_1[[#This Row],[Tapaamis-kerrat /osallistuja]])</f>
        <v>0</v>
      </c>
      <c r="Z852" s="413">
        <f>IF(Table_1[[#This Row],[Kokonaiskävijämäärä]]&lt;1,0,Table_1[[#This Row],[Kokonaiskävijämäärä]]*Table_1[[#This Row],[Tapaamis-kerrat /osallistuja]])</f>
        <v>0</v>
      </c>
      <c r="AA852" s="390" t="s">
        <v>54</v>
      </c>
      <c r="AB852" s="396"/>
      <c r="AC852" s="397"/>
      <c r="AD852" s="398" t="s">
        <v>54</v>
      </c>
      <c r="AE852" s="399" t="s">
        <v>54</v>
      </c>
      <c r="AF852" s="400" t="s">
        <v>54</v>
      </c>
      <c r="AG852" s="400" t="s">
        <v>54</v>
      </c>
      <c r="AH852" s="401" t="s">
        <v>53</v>
      </c>
      <c r="AI852" s="402" t="s">
        <v>54</v>
      </c>
      <c r="AJ852" s="402" t="s">
        <v>54</v>
      </c>
      <c r="AK852" s="402" t="s">
        <v>54</v>
      </c>
      <c r="AL852" s="403" t="s">
        <v>54</v>
      </c>
      <c r="AM852" s="404" t="s">
        <v>54</v>
      </c>
    </row>
    <row r="853" spans="1:39" ht="15.75" customHeight="1" x14ac:dyDescent="0.3">
      <c r="A853" s="382"/>
      <c r="B853" s="383"/>
      <c r="C853" s="384" t="s">
        <v>40</v>
      </c>
      <c r="D853" s="385" t="str">
        <f>IF(Table_1[[#This Row],[SISÄLLÖN NIMI]]="","",1)</f>
        <v/>
      </c>
      <c r="E853" s="386"/>
      <c r="F853" s="386"/>
      <c r="G853" s="384" t="s">
        <v>54</v>
      </c>
      <c r="H853" s="387" t="s">
        <v>54</v>
      </c>
      <c r="I853" s="388" t="s">
        <v>54</v>
      </c>
      <c r="J853" s="389" t="s">
        <v>44</v>
      </c>
      <c r="K853" s="387" t="s">
        <v>54</v>
      </c>
      <c r="L853" s="390" t="s">
        <v>54</v>
      </c>
      <c r="M853" s="383"/>
      <c r="N853" s="391" t="s">
        <v>54</v>
      </c>
      <c r="O853" s="392"/>
      <c r="P853" s="383"/>
      <c r="Q853" s="383"/>
      <c r="R853" s="393"/>
      <c r="S853" s="417">
        <f>IF(Table_1[[#This Row],[Kesto (min) /tapaaminen]]&lt;1,0,(Table_1[[#This Row],[Sisältöjen määrä 
]]*Table_1[[#This Row],[Kesto (min) /tapaaminen]]*Table_1[[#This Row],[Tapaamis-kerrat /osallistuja]]))</f>
        <v>0</v>
      </c>
      <c r="T853" s="394" t="str">
        <f>IF(Table_1[[#This Row],[SISÄLLÖN NIMI]]="","",IF(Table_1[[#This Row],[Toteutuminen]]="Ei osallistujia",0,IF(Table_1[[#This Row],[Toteutuminen]]="Peruttu",0,1)))</f>
        <v/>
      </c>
      <c r="U853" s="395"/>
      <c r="V853" s="385"/>
      <c r="W853" s="413">
        <f>Table_1[[#This Row],[Kävijämäärä a) lapset]]+Table_1[[#This Row],[Kävijämäärä b) aikuiset]]</f>
        <v>0</v>
      </c>
      <c r="X853" s="413">
        <f>IF(Table_1[[#This Row],[Kokonaiskävijämäärä]]&lt;1,0,Table_1[[#This Row],[Kävijämäärä a) lapset]]*Table_1[[#This Row],[Tapaamis-kerrat /osallistuja]])</f>
        <v>0</v>
      </c>
      <c r="Y853" s="413">
        <f>IF(Table_1[[#This Row],[Kokonaiskävijämäärä]]&lt;1,0,Table_1[[#This Row],[Kävijämäärä b) aikuiset]]*Table_1[[#This Row],[Tapaamis-kerrat /osallistuja]])</f>
        <v>0</v>
      </c>
      <c r="Z853" s="413">
        <f>IF(Table_1[[#This Row],[Kokonaiskävijämäärä]]&lt;1,0,Table_1[[#This Row],[Kokonaiskävijämäärä]]*Table_1[[#This Row],[Tapaamis-kerrat /osallistuja]])</f>
        <v>0</v>
      </c>
      <c r="AA853" s="390" t="s">
        <v>54</v>
      </c>
      <c r="AB853" s="396"/>
      <c r="AC853" s="397"/>
      <c r="AD853" s="398" t="s">
        <v>54</v>
      </c>
      <c r="AE853" s="399" t="s">
        <v>54</v>
      </c>
      <c r="AF853" s="400" t="s">
        <v>54</v>
      </c>
      <c r="AG853" s="400" t="s">
        <v>54</v>
      </c>
      <c r="AH853" s="401" t="s">
        <v>53</v>
      </c>
      <c r="AI853" s="402" t="s">
        <v>54</v>
      </c>
      <c r="AJ853" s="402" t="s">
        <v>54</v>
      </c>
      <c r="AK853" s="402" t="s">
        <v>54</v>
      </c>
      <c r="AL853" s="403" t="s">
        <v>54</v>
      </c>
      <c r="AM853" s="404" t="s">
        <v>54</v>
      </c>
    </row>
    <row r="854" spans="1:39" ht="15.75" customHeight="1" x14ac:dyDescent="0.3">
      <c r="A854" s="382"/>
      <c r="B854" s="383"/>
      <c r="C854" s="384" t="s">
        <v>40</v>
      </c>
      <c r="D854" s="385" t="str">
        <f>IF(Table_1[[#This Row],[SISÄLLÖN NIMI]]="","",1)</f>
        <v/>
      </c>
      <c r="E854" s="386"/>
      <c r="F854" s="386"/>
      <c r="G854" s="384" t="s">
        <v>54</v>
      </c>
      <c r="H854" s="387" t="s">
        <v>54</v>
      </c>
      <c r="I854" s="388" t="s">
        <v>54</v>
      </c>
      <c r="J854" s="389" t="s">
        <v>44</v>
      </c>
      <c r="K854" s="387" t="s">
        <v>54</v>
      </c>
      <c r="L854" s="390" t="s">
        <v>54</v>
      </c>
      <c r="M854" s="383"/>
      <c r="N854" s="391" t="s">
        <v>54</v>
      </c>
      <c r="O854" s="392"/>
      <c r="P854" s="383"/>
      <c r="Q854" s="383"/>
      <c r="R854" s="393"/>
      <c r="S854" s="417">
        <f>IF(Table_1[[#This Row],[Kesto (min) /tapaaminen]]&lt;1,0,(Table_1[[#This Row],[Sisältöjen määrä 
]]*Table_1[[#This Row],[Kesto (min) /tapaaminen]]*Table_1[[#This Row],[Tapaamis-kerrat /osallistuja]]))</f>
        <v>0</v>
      </c>
      <c r="T854" s="394" t="str">
        <f>IF(Table_1[[#This Row],[SISÄLLÖN NIMI]]="","",IF(Table_1[[#This Row],[Toteutuminen]]="Ei osallistujia",0,IF(Table_1[[#This Row],[Toteutuminen]]="Peruttu",0,1)))</f>
        <v/>
      </c>
      <c r="U854" s="395"/>
      <c r="V854" s="385"/>
      <c r="W854" s="413">
        <f>Table_1[[#This Row],[Kävijämäärä a) lapset]]+Table_1[[#This Row],[Kävijämäärä b) aikuiset]]</f>
        <v>0</v>
      </c>
      <c r="X854" s="413">
        <f>IF(Table_1[[#This Row],[Kokonaiskävijämäärä]]&lt;1,0,Table_1[[#This Row],[Kävijämäärä a) lapset]]*Table_1[[#This Row],[Tapaamis-kerrat /osallistuja]])</f>
        <v>0</v>
      </c>
      <c r="Y854" s="413">
        <f>IF(Table_1[[#This Row],[Kokonaiskävijämäärä]]&lt;1,0,Table_1[[#This Row],[Kävijämäärä b) aikuiset]]*Table_1[[#This Row],[Tapaamis-kerrat /osallistuja]])</f>
        <v>0</v>
      </c>
      <c r="Z854" s="413">
        <f>IF(Table_1[[#This Row],[Kokonaiskävijämäärä]]&lt;1,0,Table_1[[#This Row],[Kokonaiskävijämäärä]]*Table_1[[#This Row],[Tapaamis-kerrat /osallistuja]])</f>
        <v>0</v>
      </c>
      <c r="AA854" s="390" t="s">
        <v>54</v>
      </c>
      <c r="AB854" s="396"/>
      <c r="AC854" s="397"/>
      <c r="AD854" s="398" t="s">
        <v>54</v>
      </c>
      <c r="AE854" s="399" t="s">
        <v>54</v>
      </c>
      <c r="AF854" s="400" t="s">
        <v>54</v>
      </c>
      <c r="AG854" s="400" t="s">
        <v>54</v>
      </c>
      <c r="AH854" s="401" t="s">
        <v>53</v>
      </c>
      <c r="AI854" s="402" t="s">
        <v>54</v>
      </c>
      <c r="AJ854" s="402" t="s">
        <v>54</v>
      </c>
      <c r="AK854" s="402" t="s">
        <v>54</v>
      </c>
      <c r="AL854" s="403" t="s">
        <v>54</v>
      </c>
      <c r="AM854" s="404" t="s">
        <v>54</v>
      </c>
    </row>
    <row r="855" spans="1:39" ht="15.75" customHeight="1" x14ac:dyDescent="0.3">
      <c r="A855" s="382"/>
      <c r="B855" s="383"/>
      <c r="C855" s="384" t="s">
        <v>40</v>
      </c>
      <c r="D855" s="385" t="str">
        <f>IF(Table_1[[#This Row],[SISÄLLÖN NIMI]]="","",1)</f>
        <v/>
      </c>
      <c r="E855" s="386"/>
      <c r="F855" s="386"/>
      <c r="G855" s="384" t="s">
        <v>54</v>
      </c>
      <c r="H855" s="387" t="s">
        <v>54</v>
      </c>
      <c r="I855" s="388" t="s">
        <v>54</v>
      </c>
      <c r="J855" s="389" t="s">
        <v>44</v>
      </c>
      <c r="K855" s="387" t="s">
        <v>54</v>
      </c>
      <c r="L855" s="390" t="s">
        <v>54</v>
      </c>
      <c r="M855" s="383"/>
      <c r="N855" s="391" t="s">
        <v>54</v>
      </c>
      <c r="O855" s="392"/>
      <c r="P855" s="383"/>
      <c r="Q855" s="383"/>
      <c r="R855" s="393"/>
      <c r="S855" s="417">
        <f>IF(Table_1[[#This Row],[Kesto (min) /tapaaminen]]&lt;1,0,(Table_1[[#This Row],[Sisältöjen määrä 
]]*Table_1[[#This Row],[Kesto (min) /tapaaminen]]*Table_1[[#This Row],[Tapaamis-kerrat /osallistuja]]))</f>
        <v>0</v>
      </c>
      <c r="T855" s="394" t="str">
        <f>IF(Table_1[[#This Row],[SISÄLLÖN NIMI]]="","",IF(Table_1[[#This Row],[Toteutuminen]]="Ei osallistujia",0,IF(Table_1[[#This Row],[Toteutuminen]]="Peruttu",0,1)))</f>
        <v/>
      </c>
      <c r="U855" s="395"/>
      <c r="V855" s="385"/>
      <c r="W855" s="413">
        <f>Table_1[[#This Row],[Kävijämäärä a) lapset]]+Table_1[[#This Row],[Kävijämäärä b) aikuiset]]</f>
        <v>0</v>
      </c>
      <c r="X855" s="413">
        <f>IF(Table_1[[#This Row],[Kokonaiskävijämäärä]]&lt;1,0,Table_1[[#This Row],[Kävijämäärä a) lapset]]*Table_1[[#This Row],[Tapaamis-kerrat /osallistuja]])</f>
        <v>0</v>
      </c>
      <c r="Y855" s="413">
        <f>IF(Table_1[[#This Row],[Kokonaiskävijämäärä]]&lt;1,0,Table_1[[#This Row],[Kävijämäärä b) aikuiset]]*Table_1[[#This Row],[Tapaamis-kerrat /osallistuja]])</f>
        <v>0</v>
      </c>
      <c r="Z855" s="413">
        <f>IF(Table_1[[#This Row],[Kokonaiskävijämäärä]]&lt;1,0,Table_1[[#This Row],[Kokonaiskävijämäärä]]*Table_1[[#This Row],[Tapaamis-kerrat /osallistuja]])</f>
        <v>0</v>
      </c>
      <c r="AA855" s="390" t="s">
        <v>54</v>
      </c>
      <c r="AB855" s="396"/>
      <c r="AC855" s="397"/>
      <c r="AD855" s="398" t="s">
        <v>54</v>
      </c>
      <c r="AE855" s="399" t="s">
        <v>54</v>
      </c>
      <c r="AF855" s="400" t="s">
        <v>54</v>
      </c>
      <c r="AG855" s="400" t="s">
        <v>54</v>
      </c>
      <c r="AH855" s="401" t="s">
        <v>53</v>
      </c>
      <c r="AI855" s="402" t="s">
        <v>54</v>
      </c>
      <c r="AJ855" s="402" t="s">
        <v>54</v>
      </c>
      <c r="AK855" s="402" t="s">
        <v>54</v>
      </c>
      <c r="AL855" s="403" t="s">
        <v>54</v>
      </c>
      <c r="AM855" s="404" t="s">
        <v>54</v>
      </c>
    </row>
    <row r="856" spans="1:39" ht="15.75" customHeight="1" x14ac:dyDescent="0.3">
      <c r="A856" s="382"/>
      <c r="B856" s="383"/>
      <c r="C856" s="384" t="s">
        <v>40</v>
      </c>
      <c r="D856" s="385" t="str">
        <f>IF(Table_1[[#This Row],[SISÄLLÖN NIMI]]="","",1)</f>
        <v/>
      </c>
      <c r="E856" s="386"/>
      <c r="F856" s="386"/>
      <c r="G856" s="384" t="s">
        <v>54</v>
      </c>
      <c r="H856" s="387" t="s">
        <v>54</v>
      </c>
      <c r="I856" s="388" t="s">
        <v>54</v>
      </c>
      <c r="J856" s="389" t="s">
        <v>44</v>
      </c>
      <c r="K856" s="387" t="s">
        <v>54</v>
      </c>
      <c r="L856" s="390" t="s">
        <v>54</v>
      </c>
      <c r="M856" s="383"/>
      <c r="N856" s="391" t="s">
        <v>54</v>
      </c>
      <c r="O856" s="392"/>
      <c r="P856" s="383"/>
      <c r="Q856" s="383"/>
      <c r="R856" s="393"/>
      <c r="S856" s="417">
        <f>IF(Table_1[[#This Row],[Kesto (min) /tapaaminen]]&lt;1,0,(Table_1[[#This Row],[Sisältöjen määrä 
]]*Table_1[[#This Row],[Kesto (min) /tapaaminen]]*Table_1[[#This Row],[Tapaamis-kerrat /osallistuja]]))</f>
        <v>0</v>
      </c>
      <c r="T856" s="394" t="str">
        <f>IF(Table_1[[#This Row],[SISÄLLÖN NIMI]]="","",IF(Table_1[[#This Row],[Toteutuminen]]="Ei osallistujia",0,IF(Table_1[[#This Row],[Toteutuminen]]="Peruttu",0,1)))</f>
        <v/>
      </c>
      <c r="U856" s="395"/>
      <c r="V856" s="385"/>
      <c r="W856" s="413">
        <f>Table_1[[#This Row],[Kävijämäärä a) lapset]]+Table_1[[#This Row],[Kävijämäärä b) aikuiset]]</f>
        <v>0</v>
      </c>
      <c r="X856" s="413">
        <f>IF(Table_1[[#This Row],[Kokonaiskävijämäärä]]&lt;1,0,Table_1[[#This Row],[Kävijämäärä a) lapset]]*Table_1[[#This Row],[Tapaamis-kerrat /osallistuja]])</f>
        <v>0</v>
      </c>
      <c r="Y856" s="413">
        <f>IF(Table_1[[#This Row],[Kokonaiskävijämäärä]]&lt;1,0,Table_1[[#This Row],[Kävijämäärä b) aikuiset]]*Table_1[[#This Row],[Tapaamis-kerrat /osallistuja]])</f>
        <v>0</v>
      </c>
      <c r="Z856" s="413">
        <f>IF(Table_1[[#This Row],[Kokonaiskävijämäärä]]&lt;1,0,Table_1[[#This Row],[Kokonaiskävijämäärä]]*Table_1[[#This Row],[Tapaamis-kerrat /osallistuja]])</f>
        <v>0</v>
      </c>
      <c r="AA856" s="390" t="s">
        <v>54</v>
      </c>
      <c r="AB856" s="396"/>
      <c r="AC856" s="397"/>
      <c r="AD856" s="398" t="s">
        <v>54</v>
      </c>
      <c r="AE856" s="399" t="s">
        <v>54</v>
      </c>
      <c r="AF856" s="400" t="s">
        <v>54</v>
      </c>
      <c r="AG856" s="400" t="s">
        <v>54</v>
      </c>
      <c r="AH856" s="401" t="s">
        <v>53</v>
      </c>
      <c r="AI856" s="402" t="s">
        <v>54</v>
      </c>
      <c r="AJ856" s="402" t="s">
        <v>54</v>
      </c>
      <c r="AK856" s="402" t="s">
        <v>54</v>
      </c>
      <c r="AL856" s="403" t="s">
        <v>54</v>
      </c>
      <c r="AM856" s="404" t="s">
        <v>54</v>
      </c>
    </row>
    <row r="857" spans="1:39" ht="15.75" customHeight="1" x14ac:dyDescent="0.3">
      <c r="A857" s="382"/>
      <c r="B857" s="383"/>
      <c r="C857" s="384" t="s">
        <v>40</v>
      </c>
      <c r="D857" s="385" t="str">
        <f>IF(Table_1[[#This Row],[SISÄLLÖN NIMI]]="","",1)</f>
        <v/>
      </c>
      <c r="E857" s="386"/>
      <c r="F857" s="386"/>
      <c r="G857" s="384" t="s">
        <v>54</v>
      </c>
      <c r="H857" s="387" t="s">
        <v>54</v>
      </c>
      <c r="I857" s="388" t="s">
        <v>54</v>
      </c>
      <c r="J857" s="389" t="s">
        <v>44</v>
      </c>
      <c r="K857" s="387" t="s">
        <v>54</v>
      </c>
      <c r="L857" s="390" t="s">
        <v>54</v>
      </c>
      <c r="M857" s="383"/>
      <c r="N857" s="391" t="s">
        <v>54</v>
      </c>
      <c r="O857" s="392"/>
      <c r="P857" s="383"/>
      <c r="Q857" s="383"/>
      <c r="R857" s="393"/>
      <c r="S857" s="417">
        <f>IF(Table_1[[#This Row],[Kesto (min) /tapaaminen]]&lt;1,0,(Table_1[[#This Row],[Sisältöjen määrä 
]]*Table_1[[#This Row],[Kesto (min) /tapaaminen]]*Table_1[[#This Row],[Tapaamis-kerrat /osallistuja]]))</f>
        <v>0</v>
      </c>
      <c r="T857" s="394" t="str">
        <f>IF(Table_1[[#This Row],[SISÄLLÖN NIMI]]="","",IF(Table_1[[#This Row],[Toteutuminen]]="Ei osallistujia",0,IF(Table_1[[#This Row],[Toteutuminen]]="Peruttu",0,1)))</f>
        <v/>
      </c>
      <c r="U857" s="395"/>
      <c r="V857" s="385"/>
      <c r="W857" s="413">
        <f>Table_1[[#This Row],[Kävijämäärä a) lapset]]+Table_1[[#This Row],[Kävijämäärä b) aikuiset]]</f>
        <v>0</v>
      </c>
      <c r="X857" s="413">
        <f>IF(Table_1[[#This Row],[Kokonaiskävijämäärä]]&lt;1,0,Table_1[[#This Row],[Kävijämäärä a) lapset]]*Table_1[[#This Row],[Tapaamis-kerrat /osallistuja]])</f>
        <v>0</v>
      </c>
      <c r="Y857" s="413">
        <f>IF(Table_1[[#This Row],[Kokonaiskävijämäärä]]&lt;1,0,Table_1[[#This Row],[Kävijämäärä b) aikuiset]]*Table_1[[#This Row],[Tapaamis-kerrat /osallistuja]])</f>
        <v>0</v>
      </c>
      <c r="Z857" s="413">
        <f>IF(Table_1[[#This Row],[Kokonaiskävijämäärä]]&lt;1,0,Table_1[[#This Row],[Kokonaiskävijämäärä]]*Table_1[[#This Row],[Tapaamis-kerrat /osallistuja]])</f>
        <v>0</v>
      </c>
      <c r="AA857" s="390" t="s">
        <v>54</v>
      </c>
      <c r="AB857" s="396"/>
      <c r="AC857" s="397"/>
      <c r="AD857" s="398" t="s">
        <v>54</v>
      </c>
      <c r="AE857" s="399" t="s">
        <v>54</v>
      </c>
      <c r="AF857" s="400" t="s">
        <v>54</v>
      </c>
      <c r="AG857" s="400" t="s">
        <v>54</v>
      </c>
      <c r="AH857" s="401" t="s">
        <v>53</v>
      </c>
      <c r="AI857" s="402" t="s">
        <v>54</v>
      </c>
      <c r="AJ857" s="402" t="s">
        <v>54</v>
      </c>
      <c r="AK857" s="402" t="s">
        <v>54</v>
      </c>
      <c r="AL857" s="403" t="s">
        <v>54</v>
      </c>
      <c r="AM857" s="404" t="s">
        <v>54</v>
      </c>
    </row>
    <row r="858" spans="1:39" ht="15.75" customHeight="1" x14ac:dyDescent="0.3">
      <c r="A858" s="382"/>
      <c r="B858" s="383"/>
      <c r="C858" s="384" t="s">
        <v>40</v>
      </c>
      <c r="D858" s="385" t="str">
        <f>IF(Table_1[[#This Row],[SISÄLLÖN NIMI]]="","",1)</f>
        <v/>
      </c>
      <c r="E858" s="386"/>
      <c r="F858" s="386"/>
      <c r="G858" s="384" t="s">
        <v>54</v>
      </c>
      <c r="H858" s="387" t="s">
        <v>54</v>
      </c>
      <c r="I858" s="388" t="s">
        <v>54</v>
      </c>
      <c r="J858" s="389" t="s">
        <v>44</v>
      </c>
      <c r="K858" s="387" t="s">
        <v>54</v>
      </c>
      <c r="L858" s="390" t="s">
        <v>54</v>
      </c>
      <c r="M858" s="383"/>
      <c r="N858" s="391" t="s">
        <v>54</v>
      </c>
      <c r="O858" s="392"/>
      <c r="P858" s="383"/>
      <c r="Q858" s="383"/>
      <c r="R858" s="393"/>
      <c r="S858" s="417">
        <f>IF(Table_1[[#This Row],[Kesto (min) /tapaaminen]]&lt;1,0,(Table_1[[#This Row],[Sisältöjen määrä 
]]*Table_1[[#This Row],[Kesto (min) /tapaaminen]]*Table_1[[#This Row],[Tapaamis-kerrat /osallistuja]]))</f>
        <v>0</v>
      </c>
      <c r="T858" s="394" t="str">
        <f>IF(Table_1[[#This Row],[SISÄLLÖN NIMI]]="","",IF(Table_1[[#This Row],[Toteutuminen]]="Ei osallistujia",0,IF(Table_1[[#This Row],[Toteutuminen]]="Peruttu",0,1)))</f>
        <v/>
      </c>
      <c r="U858" s="395"/>
      <c r="V858" s="385"/>
      <c r="W858" s="413">
        <f>Table_1[[#This Row],[Kävijämäärä a) lapset]]+Table_1[[#This Row],[Kävijämäärä b) aikuiset]]</f>
        <v>0</v>
      </c>
      <c r="X858" s="413">
        <f>IF(Table_1[[#This Row],[Kokonaiskävijämäärä]]&lt;1,0,Table_1[[#This Row],[Kävijämäärä a) lapset]]*Table_1[[#This Row],[Tapaamis-kerrat /osallistuja]])</f>
        <v>0</v>
      </c>
      <c r="Y858" s="413">
        <f>IF(Table_1[[#This Row],[Kokonaiskävijämäärä]]&lt;1,0,Table_1[[#This Row],[Kävijämäärä b) aikuiset]]*Table_1[[#This Row],[Tapaamis-kerrat /osallistuja]])</f>
        <v>0</v>
      </c>
      <c r="Z858" s="413">
        <f>IF(Table_1[[#This Row],[Kokonaiskävijämäärä]]&lt;1,0,Table_1[[#This Row],[Kokonaiskävijämäärä]]*Table_1[[#This Row],[Tapaamis-kerrat /osallistuja]])</f>
        <v>0</v>
      </c>
      <c r="AA858" s="390" t="s">
        <v>54</v>
      </c>
      <c r="AB858" s="396"/>
      <c r="AC858" s="397"/>
      <c r="AD858" s="398" t="s">
        <v>54</v>
      </c>
      <c r="AE858" s="399" t="s">
        <v>54</v>
      </c>
      <c r="AF858" s="400" t="s">
        <v>54</v>
      </c>
      <c r="AG858" s="400" t="s">
        <v>54</v>
      </c>
      <c r="AH858" s="401" t="s">
        <v>53</v>
      </c>
      <c r="AI858" s="402" t="s">
        <v>54</v>
      </c>
      <c r="AJ858" s="402" t="s">
        <v>54</v>
      </c>
      <c r="AK858" s="402" t="s">
        <v>54</v>
      </c>
      <c r="AL858" s="403" t="s">
        <v>54</v>
      </c>
      <c r="AM858" s="404" t="s">
        <v>54</v>
      </c>
    </row>
    <row r="859" spans="1:39" ht="15.75" customHeight="1" x14ac:dyDescent="0.3">
      <c r="A859" s="382"/>
      <c r="B859" s="383"/>
      <c r="C859" s="384" t="s">
        <v>40</v>
      </c>
      <c r="D859" s="385" t="str">
        <f>IF(Table_1[[#This Row],[SISÄLLÖN NIMI]]="","",1)</f>
        <v/>
      </c>
      <c r="E859" s="386"/>
      <c r="F859" s="386"/>
      <c r="G859" s="384" t="s">
        <v>54</v>
      </c>
      <c r="H859" s="387" t="s">
        <v>54</v>
      </c>
      <c r="I859" s="388" t="s">
        <v>54</v>
      </c>
      <c r="J859" s="389" t="s">
        <v>44</v>
      </c>
      <c r="K859" s="387" t="s">
        <v>54</v>
      </c>
      <c r="L859" s="390" t="s">
        <v>54</v>
      </c>
      <c r="M859" s="383"/>
      <c r="N859" s="391" t="s">
        <v>54</v>
      </c>
      <c r="O859" s="392"/>
      <c r="P859" s="383"/>
      <c r="Q859" s="383"/>
      <c r="R859" s="393"/>
      <c r="S859" s="417">
        <f>IF(Table_1[[#This Row],[Kesto (min) /tapaaminen]]&lt;1,0,(Table_1[[#This Row],[Sisältöjen määrä 
]]*Table_1[[#This Row],[Kesto (min) /tapaaminen]]*Table_1[[#This Row],[Tapaamis-kerrat /osallistuja]]))</f>
        <v>0</v>
      </c>
      <c r="T859" s="394" t="str">
        <f>IF(Table_1[[#This Row],[SISÄLLÖN NIMI]]="","",IF(Table_1[[#This Row],[Toteutuminen]]="Ei osallistujia",0,IF(Table_1[[#This Row],[Toteutuminen]]="Peruttu",0,1)))</f>
        <v/>
      </c>
      <c r="U859" s="395"/>
      <c r="V859" s="385"/>
      <c r="W859" s="413">
        <f>Table_1[[#This Row],[Kävijämäärä a) lapset]]+Table_1[[#This Row],[Kävijämäärä b) aikuiset]]</f>
        <v>0</v>
      </c>
      <c r="X859" s="413">
        <f>IF(Table_1[[#This Row],[Kokonaiskävijämäärä]]&lt;1,0,Table_1[[#This Row],[Kävijämäärä a) lapset]]*Table_1[[#This Row],[Tapaamis-kerrat /osallistuja]])</f>
        <v>0</v>
      </c>
      <c r="Y859" s="413">
        <f>IF(Table_1[[#This Row],[Kokonaiskävijämäärä]]&lt;1,0,Table_1[[#This Row],[Kävijämäärä b) aikuiset]]*Table_1[[#This Row],[Tapaamis-kerrat /osallistuja]])</f>
        <v>0</v>
      </c>
      <c r="Z859" s="413">
        <f>IF(Table_1[[#This Row],[Kokonaiskävijämäärä]]&lt;1,0,Table_1[[#This Row],[Kokonaiskävijämäärä]]*Table_1[[#This Row],[Tapaamis-kerrat /osallistuja]])</f>
        <v>0</v>
      </c>
      <c r="AA859" s="390" t="s">
        <v>54</v>
      </c>
      <c r="AB859" s="396"/>
      <c r="AC859" s="397"/>
      <c r="AD859" s="398" t="s">
        <v>54</v>
      </c>
      <c r="AE859" s="399" t="s">
        <v>54</v>
      </c>
      <c r="AF859" s="400" t="s">
        <v>54</v>
      </c>
      <c r="AG859" s="400" t="s">
        <v>54</v>
      </c>
      <c r="AH859" s="401" t="s">
        <v>53</v>
      </c>
      <c r="AI859" s="402" t="s">
        <v>54</v>
      </c>
      <c r="AJ859" s="402" t="s">
        <v>54</v>
      </c>
      <c r="AK859" s="402" t="s">
        <v>54</v>
      </c>
      <c r="AL859" s="403" t="s">
        <v>54</v>
      </c>
      <c r="AM859" s="404" t="s">
        <v>54</v>
      </c>
    </row>
    <row r="860" spans="1:39" ht="15.75" customHeight="1" x14ac:dyDescent="0.3">
      <c r="A860" s="382"/>
      <c r="B860" s="383"/>
      <c r="C860" s="384" t="s">
        <v>40</v>
      </c>
      <c r="D860" s="385" t="str">
        <f>IF(Table_1[[#This Row],[SISÄLLÖN NIMI]]="","",1)</f>
        <v/>
      </c>
      <c r="E860" s="386"/>
      <c r="F860" s="386"/>
      <c r="G860" s="384" t="s">
        <v>54</v>
      </c>
      <c r="H860" s="387" t="s">
        <v>54</v>
      </c>
      <c r="I860" s="388" t="s">
        <v>54</v>
      </c>
      <c r="J860" s="389" t="s">
        <v>44</v>
      </c>
      <c r="K860" s="387" t="s">
        <v>54</v>
      </c>
      <c r="L860" s="390" t="s">
        <v>54</v>
      </c>
      <c r="M860" s="383"/>
      <c r="N860" s="391" t="s">
        <v>54</v>
      </c>
      <c r="O860" s="392"/>
      <c r="P860" s="383"/>
      <c r="Q860" s="383"/>
      <c r="R860" s="393"/>
      <c r="S860" s="417">
        <f>IF(Table_1[[#This Row],[Kesto (min) /tapaaminen]]&lt;1,0,(Table_1[[#This Row],[Sisältöjen määrä 
]]*Table_1[[#This Row],[Kesto (min) /tapaaminen]]*Table_1[[#This Row],[Tapaamis-kerrat /osallistuja]]))</f>
        <v>0</v>
      </c>
      <c r="T860" s="394" t="str">
        <f>IF(Table_1[[#This Row],[SISÄLLÖN NIMI]]="","",IF(Table_1[[#This Row],[Toteutuminen]]="Ei osallistujia",0,IF(Table_1[[#This Row],[Toteutuminen]]="Peruttu",0,1)))</f>
        <v/>
      </c>
      <c r="U860" s="395"/>
      <c r="V860" s="385"/>
      <c r="W860" s="413">
        <f>Table_1[[#This Row],[Kävijämäärä a) lapset]]+Table_1[[#This Row],[Kävijämäärä b) aikuiset]]</f>
        <v>0</v>
      </c>
      <c r="X860" s="413">
        <f>IF(Table_1[[#This Row],[Kokonaiskävijämäärä]]&lt;1,0,Table_1[[#This Row],[Kävijämäärä a) lapset]]*Table_1[[#This Row],[Tapaamis-kerrat /osallistuja]])</f>
        <v>0</v>
      </c>
      <c r="Y860" s="413">
        <f>IF(Table_1[[#This Row],[Kokonaiskävijämäärä]]&lt;1,0,Table_1[[#This Row],[Kävijämäärä b) aikuiset]]*Table_1[[#This Row],[Tapaamis-kerrat /osallistuja]])</f>
        <v>0</v>
      </c>
      <c r="Z860" s="413">
        <f>IF(Table_1[[#This Row],[Kokonaiskävijämäärä]]&lt;1,0,Table_1[[#This Row],[Kokonaiskävijämäärä]]*Table_1[[#This Row],[Tapaamis-kerrat /osallistuja]])</f>
        <v>0</v>
      </c>
      <c r="AA860" s="390" t="s">
        <v>54</v>
      </c>
      <c r="AB860" s="396"/>
      <c r="AC860" s="397"/>
      <c r="AD860" s="398" t="s">
        <v>54</v>
      </c>
      <c r="AE860" s="399" t="s">
        <v>54</v>
      </c>
      <c r="AF860" s="400" t="s">
        <v>54</v>
      </c>
      <c r="AG860" s="400" t="s">
        <v>54</v>
      </c>
      <c r="AH860" s="401" t="s">
        <v>53</v>
      </c>
      <c r="AI860" s="402" t="s">
        <v>54</v>
      </c>
      <c r="AJ860" s="402" t="s">
        <v>54</v>
      </c>
      <c r="AK860" s="402" t="s">
        <v>54</v>
      </c>
      <c r="AL860" s="403" t="s">
        <v>54</v>
      </c>
      <c r="AM860" s="404" t="s">
        <v>54</v>
      </c>
    </row>
    <row r="861" spans="1:39" ht="15.75" customHeight="1" x14ac:dyDescent="0.3">
      <c r="A861" s="382"/>
      <c r="B861" s="383"/>
      <c r="C861" s="384" t="s">
        <v>40</v>
      </c>
      <c r="D861" s="385" t="str">
        <f>IF(Table_1[[#This Row],[SISÄLLÖN NIMI]]="","",1)</f>
        <v/>
      </c>
      <c r="E861" s="386"/>
      <c r="F861" s="386"/>
      <c r="G861" s="384" t="s">
        <v>54</v>
      </c>
      <c r="H861" s="387" t="s">
        <v>54</v>
      </c>
      <c r="I861" s="388" t="s">
        <v>54</v>
      </c>
      <c r="J861" s="389" t="s">
        <v>44</v>
      </c>
      <c r="K861" s="387" t="s">
        <v>54</v>
      </c>
      <c r="L861" s="390" t="s">
        <v>54</v>
      </c>
      <c r="M861" s="383"/>
      <c r="N861" s="391" t="s">
        <v>54</v>
      </c>
      <c r="O861" s="392"/>
      <c r="P861" s="383"/>
      <c r="Q861" s="383"/>
      <c r="R861" s="393"/>
      <c r="S861" s="417">
        <f>IF(Table_1[[#This Row],[Kesto (min) /tapaaminen]]&lt;1,0,(Table_1[[#This Row],[Sisältöjen määrä 
]]*Table_1[[#This Row],[Kesto (min) /tapaaminen]]*Table_1[[#This Row],[Tapaamis-kerrat /osallistuja]]))</f>
        <v>0</v>
      </c>
      <c r="T861" s="394" t="str">
        <f>IF(Table_1[[#This Row],[SISÄLLÖN NIMI]]="","",IF(Table_1[[#This Row],[Toteutuminen]]="Ei osallistujia",0,IF(Table_1[[#This Row],[Toteutuminen]]="Peruttu",0,1)))</f>
        <v/>
      </c>
      <c r="U861" s="395"/>
      <c r="V861" s="385"/>
      <c r="W861" s="413">
        <f>Table_1[[#This Row],[Kävijämäärä a) lapset]]+Table_1[[#This Row],[Kävijämäärä b) aikuiset]]</f>
        <v>0</v>
      </c>
      <c r="X861" s="413">
        <f>IF(Table_1[[#This Row],[Kokonaiskävijämäärä]]&lt;1,0,Table_1[[#This Row],[Kävijämäärä a) lapset]]*Table_1[[#This Row],[Tapaamis-kerrat /osallistuja]])</f>
        <v>0</v>
      </c>
      <c r="Y861" s="413">
        <f>IF(Table_1[[#This Row],[Kokonaiskävijämäärä]]&lt;1,0,Table_1[[#This Row],[Kävijämäärä b) aikuiset]]*Table_1[[#This Row],[Tapaamis-kerrat /osallistuja]])</f>
        <v>0</v>
      </c>
      <c r="Z861" s="413">
        <f>IF(Table_1[[#This Row],[Kokonaiskävijämäärä]]&lt;1,0,Table_1[[#This Row],[Kokonaiskävijämäärä]]*Table_1[[#This Row],[Tapaamis-kerrat /osallistuja]])</f>
        <v>0</v>
      </c>
      <c r="AA861" s="390" t="s">
        <v>54</v>
      </c>
      <c r="AB861" s="396"/>
      <c r="AC861" s="397"/>
      <c r="AD861" s="398" t="s">
        <v>54</v>
      </c>
      <c r="AE861" s="399" t="s">
        <v>54</v>
      </c>
      <c r="AF861" s="400" t="s">
        <v>54</v>
      </c>
      <c r="AG861" s="400" t="s">
        <v>54</v>
      </c>
      <c r="AH861" s="401" t="s">
        <v>53</v>
      </c>
      <c r="AI861" s="402" t="s">
        <v>54</v>
      </c>
      <c r="AJ861" s="402" t="s">
        <v>54</v>
      </c>
      <c r="AK861" s="402" t="s">
        <v>54</v>
      </c>
      <c r="AL861" s="403" t="s">
        <v>54</v>
      </c>
      <c r="AM861" s="404" t="s">
        <v>54</v>
      </c>
    </row>
    <row r="862" spans="1:39" ht="15.75" customHeight="1" x14ac:dyDescent="0.3">
      <c r="A862" s="382"/>
      <c r="B862" s="383"/>
      <c r="C862" s="384" t="s">
        <v>40</v>
      </c>
      <c r="D862" s="385" t="str">
        <f>IF(Table_1[[#This Row],[SISÄLLÖN NIMI]]="","",1)</f>
        <v/>
      </c>
      <c r="E862" s="386"/>
      <c r="F862" s="386"/>
      <c r="G862" s="384" t="s">
        <v>54</v>
      </c>
      <c r="H862" s="387" t="s">
        <v>54</v>
      </c>
      <c r="I862" s="388" t="s">
        <v>54</v>
      </c>
      <c r="J862" s="389" t="s">
        <v>44</v>
      </c>
      <c r="K862" s="387" t="s">
        <v>54</v>
      </c>
      <c r="L862" s="390" t="s">
        <v>54</v>
      </c>
      <c r="M862" s="383"/>
      <c r="N862" s="391" t="s">
        <v>54</v>
      </c>
      <c r="O862" s="392"/>
      <c r="P862" s="383"/>
      <c r="Q862" s="383"/>
      <c r="R862" s="393"/>
      <c r="S862" s="417">
        <f>IF(Table_1[[#This Row],[Kesto (min) /tapaaminen]]&lt;1,0,(Table_1[[#This Row],[Sisältöjen määrä 
]]*Table_1[[#This Row],[Kesto (min) /tapaaminen]]*Table_1[[#This Row],[Tapaamis-kerrat /osallistuja]]))</f>
        <v>0</v>
      </c>
      <c r="T862" s="394" t="str">
        <f>IF(Table_1[[#This Row],[SISÄLLÖN NIMI]]="","",IF(Table_1[[#This Row],[Toteutuminen]]="Ei osallistujia",0,IF(Table_1[[#This Row],[Toteutuminen]]="Peruttu",0,1)))</f>
        <v/>
      </c>
      <c r="U862" s="395"/>
      <c r="V862" s="385"/>
      <c r="W862" s="413">
        <f>Table_1[[#This Row],[Kävijämäärä a) lapset]]+Table_1[[#This Row],[Kävijämäärä b) aikuiset]]</f>
        <v>0</v>
      </c>
      <c r="X862" s="413">
        <f>IF(Table_1[[#This Row],[Kokonaiskävijämäärä]]&lt;1,0,Table_1[[#This Row],[Kävijämäärä a) lapset]]*Table_1[[#This Row],[Tapaamis-kerrat /osallistuja]])</f>
        <v>0</v>
      </c>
      <c r="Y862" s="413">
        <f>IF(Table_1[[#This Row],[Kokonaiskävijämäärä]]&lt;1,0,Table_1[[#This Row],[Kävijämäärä b) aikuiset]]*Table_1[[#This Row],[Tapaamis-kerrat /osallistuja]])</f>
        <v>0</v>
      </c>
      <c r="Z862" s="413">
        <f>IF(Table_1[[#This Row],[Kokonaiskävijämäärä]]&lt;1,0,Table_1[[#This Row],[Kokonaiskävijämäärä]]*Table_1[[#This Row],[Tapaamis-kerrat /osallistuja]])</f>
        <v>0</v>
      </c>
      <c r="AA862" s="390" t="s">
        <v>54</v>
      </c>
      <c r="AB862" s="396"/>
      <c r="AC862" s="397"/>
      <c r="AD862" s="398" t="s">
        <v>54</v>
      </c>
      <c r="AE862" s="399" t="s">
        <v>54</v>
      </c>
      <c r="AF862" s="400" t="s">
        <v>54</v>
      </c>
      <c r="AG862" s="400" t="s">
        <v>54</v>
      </c>
      <c r="AH862" s="401" t="s">
        <v>53</v>
      </c>
      <c r="AI862" s="402" t="s">
        <v>54</v>
      </c>
      <c r="AJ862" s="402" t="s">
        <v>54</v>
      </c>
      <c r="AK862" s="402" t="s">
        <v>54</v>
      </c>
      <c r="AL862" s="403" t="s">
        <v>54</v>
      </c>
      <c r="AM862" s="404" t="s">
        <v>54</v>
      </c>
    </row>
    <row r="863" spans="1:39" ht="15.75" customHeight="1" x14ac:dyDescent="0.3">
      <c r="A863" s="382"/>
      <c r="B863" s="383"/>
      <c r="C863" s="384" t="s">
        <v>40</v>
      </c>
      <c r="D863" s="385" t="str">
        <f>IF(Table_1[[#This Row],[SISÄLLÖN NIMI]]="","",1)</f>
        <v/>
      </c>
      <c r="E863" s="386"/>
      <c r="F863" s="386"/>
      <c r="G863" s="384" t="s">
        <v>54</v>
      </c>
      <c r="H863" s="387" t="s">
        <v>54</v>
      </c>
      <c r="I863" s="388" t="s">
        <v>54</v>
      </c>
      <c r="J863" s="389" t="s">
        <v>44</v>
      </c>
      <c r="K863" s="387" t="s">
        <v>54</v>
      </c>
      <c r="L863" s="390" t="s">
        <v>54</v>
      </c>
      <c r="M863" s="383"/>
      <c r="N863" s="391" t="s">
        <v>54</v>
      </c>
      <c r="O863" s="392"/>
      <c r="P863" s="383"/>
      <c r="Q863" s="383"/>
      <c r="R863" s="393"/>
      <c r="S863" s="417">
        <f>IF(Table_1[[#This Row],[Kesto (min) /tapaaminen]]&lt;1,0,(Table_1[[#This Row],[Sisältöjen määrä 
]]*Table_1[[#This Row],[Kesto (min) /tapaaminen]]*Table_1[[#This Row],[Tapaamis-kerrat /osallistuja]]))</f>
        <v>0</v>
      </c>
      <c r="T863" s="394" t="str">
        <f>IF(Table_1[[#This Row],[SISÄLLÖN NIMI]]="","",IF(Table_1[[#This Row],[Toteutuminen]]="Ei osallistujia",0,IF(Table_1[[#This Row],[Toteutuminen]]="Peruttu",0,1)))</f>
        <v/>
      </c>
      <c r="U863" s="395"/>
      <c r="V863" s="385"/>
      <c r="W863" s="413">
        <f>Table_1[[#This Row],[Kävijämäärä a) lapset]]+Table_1[[#This Row],[Kävijämäärä b) aikuiset]]</f>
        <v>0</v>
      </c>
      <c r="X863" s="413">
        <f>IF(Table_1[[#This Row],[Kokonaiskävijämäärä]]&lt;1,0,Table_1[[#This Row],[Kävijämäärä a) lapset]]*Table_1[[#This Row],[Tapaamis-kerrat /osallistuja]])</f>
        <v>0</v>
      </c>
      <c r="Y863" s="413">
        <f>IF(Table_1[[#This Row],[Kokonaiskävijämäärä]]&lt;1,0,Table_1[[#This Row],[Kävijämäärä b) aikuiset]]*Table_1[[#This Row],[Tapaamis-kerrat /osallistuja]])</f>
        <v>0</v>
      </c>
      <c r="Z863" s="413">
        <f>IF(Table_1[[#This Row],[Kokonaiskävijämäärä]]&lt;1,0,Table_1[[#This Row],[Kokonaiskävijämäärä]]*Table_1[[#This Row],[Tapaamis-kerrat /osallistuja]])</f>
        <v>0</v>
      </c>
      <c r="AA863" s="390" t="s">
        <v>54</v>
      </c>
      <c r="AB863" s="396"/>
      <c r="AC863" s="397"/>
      <c r="AD863" s="398" t="s">
        <v>54</v>
      </c>
      <c r="AE863" s="399" t="s">
        <v>54</v>
      </c>
      <c r="AF863" s="400" t="s">
        <v>54</v>
      </c>
      <c r="AG863" s="400" t="s">
        <v>54</v>
      </c>
      <c r="AH863" s="401" t="s">
        <v>53</v>
      </c>
      <c r="AI863" s="402" t="s">
        <v>54</v>
      </c>
      <c r="AJ863" s="402" t="s">
        <v>54</v>
      </c>
      <c r="AK863" s="402" t="s">
        <v>54</v>
      </c>
      <c r="AL863" s="403" t="s">
        <v>54</v>
      </c>
      <c r="AM863" s="404" t="s">
        <v>54</v>
      </c>
    </row>
    <row r="864" spans="1:39" ht="15.75" customHeight="1" x14ac:dyDescent="0.3">
      <c r="A864" s="382"/>
      <c r="B864" s="383"/>
      <c r="C864" s="384" t="s">
        <v>40</v>
      </c>
      <c r="D864" s="385" t="str">
        <f>IF(Table_1[[#This Row],[SISÄLLÖN NIMI]]="","",1)</f>
        <v/>
      </c>
      <c r="E864" s="386"/>
      <c r="F864" s="386"/>
      <c r="G864" s="384" t="s">
        <v>54</v>
      </c>
      <c r="H864" s="387" t="s">
        <v>54</v>
      </c>
      <c r="I864" s="388" t="s">
        <v>54</v>
      </c>
      <c r="J864" s="389" t="s">
        <v>44</v>
      </c>
      <c r="K864" s="387" t="s">
        <v>54</v>
      </c>
      <c r="L864" s="390" t="s">
        <v>54</v>
      </c>
      <c r="M864" s="383"/>
      <c r="N864" s="391" t="s">
        <v>54</v>
      </c>
      <c r="O864" s="392"/>
      <c r="P864" s="383"/>
      <c r="Q864" s="383"/>
      <c r="R864" s="393"/>
      <c r="S864" s="417">
        <f>IF(Table_1[[#This Row],[Kesto (min) /tapaaminen]]&lt;1,0,(Table_1[[#This Row],[Sisältöjen määrä 
]]*Table_1[[#This Row],[Kesto (min) /tapaaminen]]*Table_1[[#This Row],[Tapaamis-kerrat /osallistuja]]))</f>
        <v>0</v>
      </c>
      <c r="T864" s="394" t="str">
        <f>IF(Table_1[[#This Row],[SISÄLLÖN NIMI]]="","",IF(Table_1[[#This Row],[Toteutuminen]]="Ei osallistujia",0,IF(Table_1[[#This Row],[Toteutuminen]]="Peruttu",0,1)))</f>
        <v/>
      </c>
      <c r="U864" s="395"/>
      <c r="V864" s="385"/>
      <c r="W864" s="413">
        <f>Table_1[[#This Row],[Kävijämäärä a) lapset]]+Table_1[[#This Row],[Kävijämäärä b) aikuiset]]</f>
        <v>0</v>
      </c>
      <c r="X864" s="413">
        <f>IF(Table_1[[#This Row],[Kokonaiskävijämäärä]]&lt;1,0,Table_1[[#This Row],[Kävijämäärä a) lapset]]*Table_1[[#This Row],[Tapaamis-kerrat /osallistuja]])</f>
        <v>0</v>
      </c>
      <c r="Y864" s="413">
        <f>IF(Table_1[[#This Row],[Kokonaiskävijämäärä]]&lt;1,0,Table_1[[#This Row],[Kävijämäärä b) aikuiset]]*Table_1[[#This Row],[Tapaamis-kerrat /osallistuja]])</f>
        <v>0</v>
      </c>
      <c r="Z864" s="413">
        <f>IF(Table_1[[#This Row],[Kokonaiskävijämäärä]]&lt;1,0,Table_1[[#This Row],[Kokonaiskävijämäärä]]*Table_1[[#This Row],[Tapaamis-kerrat /osallistuja]])</f>
        <v>0</v>
      </c>
      <c r="AA864" s="390" t="s">
        <v>54</v>
      </c>
      <c r="AB864" s="396"/>
      <c r="AC864" s="397"/>
      <c r="AD864" s="398" t="s">
        <v>54</v>
      </c>
      <c r="AE864" s="399" t="s">
        <v>54</v>
      </c>
      <c r="AF864" s="400" t="s">
        <v>54</v>
      </c>
      <c r="AG864" s="400" t="s">
        <v>54</v>
      </c>
      <c r="AH864" s="401" t="s">
        <v>53</v>
      </c>
      <c r="AI864" s="402" t="s">
        <v>54</v>
      </c>
      <c r="AJ864" s="402" t="s">
        <v>54</v>
      </c>
      <c r="AK864" s="402" t="s">
        <v>54</v>
      </c>
      <c r="AL864" s="403" t="s">
        <v>54</v>
      </c>
      <c r="AM864" s="404" t="s">
        <v>54</v>
      </c>
    </row>
    <row r="865" spans="1:39" ht="15.75" customHeight="1" x14ac:dyDescent="0.3">
      <c r="A865" s="382"/>
      <c r="B865" s="383"/>
      <c r="C865" s="384" t="s">
        <v>40</v>
      </c>
      <c r="D865" s="385" t="str">
        <f>IF(Table_1[[#This Row],[SISÄLLÖN NIMI]]="","",1)</f>
        <v/>
      </c>
      <c r="E865" s="386"/>
      <c r="F865" s="386"/>
      <c r="G865" s="384" t="s">
        <v>54</v>
      </c>
      <c r="H865" s="387" t="s">
        <v>54</v>
      </c>
      <c r="I865" s="388" t="s">
        <v>54</v>
      </c>
      <c r="J865" s="389" t="s">
        <v>44</v>
      </c>
      <c r="K865" s="387" t="s">
        <v>54</v>
      </c>
      <c r="L865" s="390" t="s">
        <v>54</v>
      </c>
      <c r="M865" s="383"/>
      <c r="N865" s="391" t="s">
        <v>54</v>
      </c>
      <c r="O865" s="392"/>
      <c r="P865" s="383"/>
      <c r="Q865" s="383"/>
      <c r="R865" s="393"/>
      <c r="S865" s="417">
        <f>IF(Table_1[[#This Row],[Kesto (min) /tapaaminen]]&lt;1,0,(Table_1[[#This Row],[Sisältöjen määrä 
]]*Table_1[[#This Row],[Kesto (min) /tapaaminen]]*Table_1[[#This Row],[Tapaamis-kerrat /osallistuja]]))</f>
        <v>0</v>
      </c>
      <c r="T865" s="394" t="str">
        <f>IF(Table_1[[#This Row],[SISÄLLÖN NIMI]]="","",IF(Table_1[[#This Row],[Toteutuminen]]="Ei osallistujia",0,IF(Table_1[[#This Row],[Toteutuminen]]="Peruttu",0,1)))</f>
        <v/>
      </c>
      <c r="U865" s="395"/>
      <c r="V865" s="385"/>
      <c r="W865" s="413">
        <f>Table_1[[#This Row],[Kävijämäärä a) lapset]]+Table_1[[#This Row],[Kävijämäärä b) aikuiset]]</f>
        <v>0</v>
      </c>
      <c r="X865" s="413">
        <f>IF(Table_1[[#This Row],[Kokonaiskävijämäärä]]&lt;1,0,Table_1[[#This Row],[Kävijämäärä a) lapset]]*Table_1[[#This Row],[Tapaamis-kerrat /osallistuja]])</f>
        <v>0</v>
      </c>
      <c r="Y865" s="413">
        <f>IF(Table_1[[#This Row],[Kokonaiskävijämäärä]]&lt;1,0,Table_1[[#This Row],[Kävijämäärä b) aikuiset]]*Table_1[[#This Row],[Tapaamis-kerrat /osallistuja]])</f>
        <v>0</v>
      </c>
      <c r="Z865" s="413">
        <f>IF(Table_1[[#This Row],[Kokonaiskävijämäärä]]&lt;1,0,Table_1[[#This Row],[Kokonaiskävijämäärä]]*Table_1[[#This Row],[Tapaamis-kerrat /osallistuja]])</f>
        <v>0</v>
      </c>
      <c r="AA865" s="390" t="s">
        <v>54</v>
      </c>
      <c r="AB865" s="396"/>
      <c r="AC865" s="397"/>
      <c r="AD865" s="398" t="s">
        <v>54</v>
      </c>
      <c r="AE865" s="399" t="s">
        <v>54</v>
      </c>
      <c r="AF865" s="400" t="s">
        <v>54</v>
      </c>
      <c r="AG865" s="400" t="s">
        <v>54</v>
      </c>
      <c r="AH865" s="401" t="s">
        <v>53</v>
      </c>
      <c r="AI865" s="402" t="s">
        <v>54</v>
      </c>
      <c r="AJ865" s="402" t="s">
        <v>54</v>
      </c>
      <c r="AK865" s="402" t="s">
        <v>54</v>
      </c>
      <c r="AL865" s="403" t="s">
        <v>54</v>
      </c>
      <c r="AM865" s="404" t="s">
        <v>54</v>
      </c>
    </row>
    <row r="866" spans="1:39" ht="15.75" customHeight="1" x14ac:dyDescent="0.3">
      <c r="A866" s="382"/>
      <c r="B866" s="383"/>
      <c r="C866" s="384" t="s">
        <v>40</v>
      </c>
      <c r="D866" s="385" t="str">
        <f>IF(Table_1[[#This Row],[SISÄLLÖN NIMI]]="","",1)</f>
        <v/>
      </c>
      <c r="E866" s="386"/>
      <c r="F866" s="386"/>
      <c r="G866" s="384" t="s">
        <v>54</v>
      </c>
      <c r="H866" s="387" t="s">
        <v>54</v>
      </c>
      <c r="I866" s="388" t="s">
        <v>54</v>
      </c>
      <c r="J866" s="389" t="s">
        <v>44</v>
      </c>
      <c r="K866" s="387" t="s">
        <v>54</v>
      </c>
      <c r="L866" s="390" t="s">
        <v>54</v>
      </c>
      <c r="M866" s="383"/>
      <c r="N866" s="391" t="s">
        <v>54</v>
      </c>
      <c r="O866" s="392"/>
      <c r="P866" s="383"/>
      <c r="Q866" s="383"/>
      <c r="R866" s="393"/>
      <c r="S866" s="417">
        <f>IF(Table_1[[#This Row],[Kesto (min) /tapaaminen]]&lt;1,0,(Table_1[[#This Row],[Sisältöjen määrä 
]]*Table_1[[#This Row],[Kesto (min) /tapaaminen]]*Table_1[[#This Row],[Tapaamis-kerrat /osallistuja]]))</f>
        <v>0</v>
      </c>
      <c r="T866" s="394" t="str">
        <f>IF(Table_1[[#This Row],[SISÄLLÖN NIMI]]="","",IF(Table_1[[#This Row],[Toteutuminen]]="Ei osallistujia",0,IF(Table_1[[#This Row],[Toteutuminen]]="Peruttu",0,1)))</f>
        <v/>
      </c>
      <c r="U866" s="395"/>
      <c r="V866" s="385"/>
      <c r="W866" s="413">
        <f>Table_1[[#This Row],[Kävijämäärä a) lapset]]+Table_1[[#This Row],[Kävijämäärä b) aikuiset]]</f>
        <v>0</v>
      </c>
      <c r="X866" s="413">
        <f>IF(Table_1[[#This Row],[Kokonaiskävijämäärä]]&lt;1,0,Table_1[[#This Row],[Kävijämäärä a) lapset]]*Table_1[[#This Row],[Tapaamis-kerrat /osallistuja]])</f>
        <v>0</v>
      </c>
      <c r="Y866" s="413">
        <f>IF(Table_1[[#This Row],[Kokonaiskävijämäärä]]&lt;1,0,Table_1[[#This Row],[Kävijämäärä b) aikuiset]]*Table_1[[#This Row],[Tapaamis-kerrat /osallistuja]])</f>
        <v>0</v>
      </c>
      <c r="Z866" s="413">
        <f>IF(Table_1[[#This Row],[Kokonaiskävijämäärä]]&lt;1,0,Table_1[[#This Row],[Kokonaiskävijämäärä]]*Table_1[[#This Row],[Tapaamis-kerrat /osallistuja]])</f>
        <v>0</v>
      </c>
      <c r="AA866" s="390" t="s">
        <v>54</v>
      </c>
      <c r="AB866" s="396"/>
      <c r="AC866" s="397"/>
      <c r="AD866" s="398" t="s">
        <v>54</v>
      </c>
      <c r="AE866" s="399" t="s">
        <v>54</v>
      </c>
      <c r="AF866" s="400" t="s">
        <v>54</v>
      </c>
      <c r="AG866" s="400" t="s">
        <v>54</v>
      </c>
      <c r="AH866" s="401" t="s">
        <v>53</v>
      </c>
      <c r="AI866" s="402" t="s">
        <v>54</v>
      </c>
      <c r="AJ866" s="402" t="s">
        <v>54</v>
      </c>
      <c r="AK866" s="402" t="s">
        <v>54</v>
      </c>
      <c r="AL866" s="403" t="s">
        <v>54</v>
      </c>
      <c r="AM866" s="404" t="s">
        <v>54</v>
      </c>
    </row>
    <row r="867" spans="1:39" ht="15.75" customHeight="1" x14ac:dyDescent="0.3">
      <c r="A867" s="382"/>
      <c r="B867" s="383"/>
      <c r="C867" s="384" t="s">
        <v>40</v>
      </c>
      <c r="D867" s="385" t="str">
        <f>IF(Table_1[[#This Row],[SISÄLLÖN NIMI]]="","",1)</f>
        <v/>
      </c>
      <c r="E867" s="386"/>
      <c r="F867" s="386"/>
      <c r="G867" s="384" t="s">
        <v>54</v>
      </c>
      <c r="H867" s="387" t="s">
        <v>54</v>
      </c>
      <c r="I867" s="388" t="s">
        <v>54</v>
      </c>
      <c r="J867" s="389" t="s">
        <v>44</v>
      </c>
      <c r="K867" s="387" t="s">
        <v>54</v>
      </c>
      <c r="L867" s="390" t="s">
        <v>54</v>
      </c>
      <c r="M867" s="383"/>
      <c r="N867" s="391" t="s">
        <v>54</v>
      </c>
      <c r="O867" s="392"/>
      <c r="P867" s="383"/>
      <c r="Q867" s="383"/>
      <c r="R867" s="393"/>
      <c r="S867" s="417">
        <f>IF(Table_1[[#This Row],[Kesto (min) /tapaaminen]]&lt;1,0,(Table_1[[#This Row],[Sisältöjen määrä 
]]*Table_1[[#This Row],[Kesto (min) /tapaaminen]]*Table_1[[#This Row],[Tapaamis-kerrat /osallistuja]]))</f>
        <v>0</v>
      </c>
      <c r="T867" s="394" t="str">
        <f>IF(Table_1[[#This Row],[SISÄLLÖN NIMI]]="","",IF(Table_1[[#This Row],[Toteutuminen]]="Ei osallistujia",0,IF(Table_1[[#This Row],[Toteutuminen]]="Peruttu",0,1)))</f>
        <v/>
      </c>
      <c r="U867" s="395"/>
      <c r="V867" s="385"/>
      <c r="W867" s="413">
        <f>Table_1[[#This Row],[Kävijämäärä a) lapset]]+Table_1[[#This Row],[Kävijämäärä b) aikuiset]]</f>
        <v>0</v>
      </c>
      <c r="X867" s="413">
        <f>IF(Table_1[[#This Row],[Kokonaiskävijämäärä]]&lt;1,0,Table_1[[#This Row],[Kävijämäärä a) lapset]]*Table_1[[#This Row],[Tapaamis-kerrat /osallistuja]])</f>
        <v>0</v>
      </c>
      <c r="Y867" s="413">
        <f>IF(Table_1[[#This Row],[Kokonaiskävijämäärä]]&lt;1,0,Table_1[[#This Row],[Kävijämäärä b) aikuiset]]*Table_1[[#This Row],[Tapaamis-kerrat /osallistuja]])</f>
        <v>0</v>
      </c>
      <c r="Z867" s="413">
        <f>IF(Table_1[[#This Row],[Kokonaiskävijämäärä]]&lt;1,0,Table_1[[#This Row],[Kokonaiskävijämäärä]]*Table_1[[#This Row],[Tapaamis-kerrat /osallistuja]])</f>
        <v>0</v>
      </c>
      <c r="AA867" s="390" t="s">
        <v>54</v>
      </c>
      <c r="AB867" s="396"/>
      <c r="AC867" s="397"/>
      <c r="AD867" s="398" t="s">
        <v>54</v>
      </c>
      <c r="AE867" s="399" t="s">
        <v>54</v>
      </c>
      <c r="AF867" s="400" t="s">
        <v>54</v>
      </c>
      <c r="AG867" s="400" t="s">
        <v>54</v>
      </c>
      <c r="AH867" s="401" t="s">
        <v>53</v>
      </c>
      <c r="AI867" s="402" t="s">
        <v>54</v>
      </c>
      <c r="AJ867" s="402" t="s">
        <v>54</v>
      </c>
      <c r="AK867" s="402" t="s">
        <v>54</v>
      </c>
      <c r="AL867" s="403" t="s">
        <v>54</v>
      </c>
      <c r="AM867" s="404" t="s">
        <v>54</v>
      </c>
    </row>
    <row r="868" spans="1:39" ht="15.75" customHeight="1" x14ac:dyDescent="0.3">
      <c r="A868" s="382"/>
      <c r="B868" s="383"/>
      <c r="C868" s="384" t="s">
        <v>40</v>
      </c>
      <c r="D868" s="385" t="str">
        <f>IF(Table_1[[#This Row],[SISÄLLÖN NIMI]]="","",1)</f>
        <v/>
      </c>
      <c r="E868" s="386"/>
      <c r="F868" s="386"/>
      <c r="G868" s="384" t="s">
        <v>54</v>
      </c>
      <c r="H868" s="387" t="s">
        <v>54</v>
      </c>
      <c r="I868" s="388" t="s">
        <v>54</v>
      </c>
      <c r="J868" s="389" t="s">
        <v>44</v>
      </c>
      <c r="K868" s="387" t="s">
        <v>54</v>
      </c>
      <c r="L868" s="390" t="s">
        <v>54</v>
      </c>
      <c r="M868" s="383"/>
      <c r="N868" s="391" t="s">
        <v>54</v>
      </c>
      <c r="O868" s="392"/>
      <c r="P868" s="383"/>
      <c r="Q868" s="383"/>
      <c r="R868" s="393"/>
      <c r="S868" s="417">
        <f>IF(Table_1[[#This Row],[Kesto (min) /tapaaminen]]&lt;1,0,(Table_1[[#This Row],[Sisältöjen määrä 
]]*Table_1[[#This Row],[Kesto (min) /tapaaminen]]*Table_1[[#This Row],[Tapaamis-kerrat /osallistuja]]))</f>
        <v>0</v>
      </c>
      <c r="T868" s="394" t="str">
        <f>IF(Table_1[[#This Row],[SISÄLLÖN NIMI]]="","",IF(Table_1[[#This Row],[Toteutuminen]]="Ei osallistujia",0,IF(Table_1[[#This Row],[Toteutuminen]]="Peruttu",0,1)))</f>
        <v/>
      </c>
      <c r="U868" s="395"/>
      <c r="V868" s="385"/>
      <c r="W868" s="413">
        <f>Table_1[[#This Row],[Kävijämäärä a) lapset]]+Table_1[[#This Row],[Kävijämäärä b) aikuiset]]</f>
        <v>0</v>
      </c>
      <c r="X868" s="413">
        <f>IF(Table_1[[#This Row],[Kokonaiskävijämäärä]]&lt;1,0,Table_1[[#This Row],[Kävijämäärä a) lapset]]*Table_1[[#This Row],[Tapaamis-kerrat /osallistuja]])</f>
        <v>0</v>
      </c>
      <c r="Y868" s="413">
        <f>IF(Table_1[[#This Row],[Kokonaiskävijämäärä]]&lt;1,0,Table_1[[#This Row],[Kävijämäärä b) aikuiset]]*Table_1[[#This Row],[Tapaamis-kerrat /osallistuja]])</f>
        <v>0</v>
      </c>
      <c r="Z868" s="413">
        <f>IF(Table_1[[#This Row],[Kokonaiskävijämäärä]]&lt;1,0,Table_1[[#This Row],[Kokonaiskävijämäärä]]*Table_1[[#This Row],[Tapaamis-kerrat /osallistuja]])</f>
        <v>0</v>
      </c>
      <c r="AA868" s="390" t="s">
        <v>54</v>
      </c>
      <c r="AB868" s="396"/>
      <c r="AC868" s="397"/>
      <c r="AD868" s="398" t="s">
        <v>54</v>
      </c>
      <c r="AE868" s="399" t="s">
        <v>54</v>
      </c>
      <c r="AF868" s="400" t="s">
        <v>54</v>
      </c>
      <c r="AG868" s="400" t="s">
        <v>54</v>
      </c>
      <c r="AH868" s="401" t="s">
        <v>53</v>
      </c>
      <c r="AI868" s="402" t="s">
        <v>54</v>
      </c>
      <c r="AJ868" s="402" t="s">
        <v>54</v>
      </c>
      <c r="AK868" s="402" t="s">
        <v>54</v>
      </c>
      <c r="AL868" s="403" t="s">
        <v>54</v>
      </c>
      <c r="AM868" s="404" t="s">
        <v>54</v>
      </c>
    </row>
    <row r="869" spans="1:39" ht="15.75" customHeight="1" x14ac:dyDescent="0.3">
      <c r="A869" s="382"/>
      <c r="B869" s="383"/>
      <c r="C869" s="384" t="s">
        <v>40</v>
      </c>
      <c r="D869" s="385" t="str">
        <f>IF(Table_1[[#This Row],[SISÄLLÖN NIMI]]="","",1)</f>
        <v/>
      </c>
      <c r="E869" s="386"/>
      <c r="F869" s="386"/>
      <c r="G869" s="384" t="s">
        <v>54</v>
      </c>
      <c r="H869" s="387" t="s">
        <v>54</v>
      </c>
      <c r="I869" s="388" t="s">
        <v>54</v>
      </c>
      <c r="J869" s="389" t="s">
        <v>44</v>
      </c>
      <c r="K869" s="387" t="s">
        <v>54</v>
      </c>
      <c r="L869" s="390" t="s">
        <v>54</v>
      </c>
      <c r="M869" s="383"/>
      <c r="N869" s="391" t="s">
        <v>54</v>
      </c>
      <c r="O869" s="392"/>
      <c r="P869" s="383"/>
      <c r="Q869" s="383"/>
      <c r="R869" s="393"/>
      <c r="S869" s="417">
        <f>IF(Table_1[[#This Row],[Kesto (min) /tapaaminen]]&lt;1,0,(Table_1[[#This Row],[Sisältöjen määrä 
]]*Table_1[[#This Row],[Kesto (min) /tapaaminen]]*Table_1[[#This Row],[Tapaamis-kerrat /osallistuja]]))</f>
        <v>0</v>
      </c>
      <c r="T869" s="394" t="str">
        <f>IF(Table_1[[#This Row],[SISÄLLÖN NIMI]]="","",IF(Table_1[[#This Row],[Toteutuminen]]="Ei osallistujia",0,IF(Table_1[[#This Row],[Toteutuminen]]="Peruttu",0,1)))</f>
        <v/>
      </c>
      <c r="U869" s="395"/>
      <c r="V869" s="385"/>
      <c r="W869" s="413">
        <f>Table_1[[#This Row],[Kävijämäärä a) lapset]]+Table_1[[#This Row],[Kävijämäärä b) aikuiset]]</f>
        <v>0</v>
      </c>
      <c r="X869" s="413">
        <f>IF(Table_1[[#This Row],[Kokonaiskävijämäärä]]&lt;1,0,Table_1[[#This Row],[Kävijämäärä a) lapset]]*Table_1[[#This Row],[Tapaamis-kerrat /osallistuja]])</f>
        <v>0</v>
      </c>
      <c r="Y869" s="413">
        <f>IF(Table_1[[#This Row],[Kokonaiskävijämäärä]]&lt;1,0,Table_1[[#This Row],[Kävijämäärä b) aikuiset]]*Table_1[[#This Row],[Tapaamis-kerrat /osallistuja]])</f>
        <v>0</v>
      </c>
      <c r="Z869" s="413">
        <f>IF(Table_1[[#This Row],[Kokonaiskävijämäärä]]&lt;1,0,Table_1[[#This Row],[Kokonaiskävijämäärä]]*Table_1[[#This Row],[Tapaamis-kerrat /osallistuja]])</f>
        <v>0</v>
      </c>
      <c r="AA869" s="390" t="s">
        <v>54</v>
      </c>
      <c r="AB869" s="396"/>
      <c r="AC869" s="397"/>
      <c r="AD869" s="398" t="s">
        <v>54</v>
      </c>
      <c r="AE869" s="399" t="s">
        <v>54</v>
      </c>
      <c r="AF869" s="400" t="s">
        <v>54</v>
      </c>
      <c r="AG869" s="400" t="s">
        <v>54</v>
      </c>
      <c r="AH869" s="401" t="s">
        <v>53</v>
      </c>
      <c r="AI869" s="402" t="s">
        <v>54</v>
      </c>
      <c r="AJ869" s="402" t="s">
        <v>54</v>
      </c>
      <c r="AK869" s="402" t="s">
        <v>54</v>
      </c>
      <c r="AL869" s="403" t="s">
        <v>54</v>
      </c>
      <c r="AM869" s="404" t="s">
        <v>54</v>
      </c>
    </row>
    <row r="870" spans="1:39" ht="15.75" customHeight="1" x14ac:dyDescent="0.3">
      <c r="A870" s="382"/>
      <c r="B870" s="383"/>
      <c r="C870" s="384" t="s">
        <v>40</v>
      </c>
      <c r="D870" s="385" t="str">
        <f>IF(Table_1[[#This Row],[SISÄLLÖN NIMI]]="","",1)</f>
        <v/>
      </c>
      <c r="E870" s="386"/>
      <c r="F870" s="386"/>
      <c r="G870" s="384" t="s">
        <v>54</v>
      </c>
      <c r="H870" s="387" t="s">
        <v>54</v>
      </c>
      <c r="I870" s="388" t="s">
        <v>54</v>
      </c>
      <c r="J870" s="389" t="s">
        <v>44</v>
      </c>
      <c r="K870" s="387" t="s">
        <v>54</v>
      </c>
      <c r="L870" s="390" t="s">
        <v>54</v>
      </c>
      <c r="M870" s="383"/>
      <c r="N870" s="391" t="s">
        <v>54</v>
      </c>
      <c r="O870" s="392"/>
      <c r="P870" s="383"/>
      <c r="Q870" s="383"/>
      <c r="R870" s="393"/>
      <c r="S870" s="417">
        <f>IF(Table_1[[#This Row],[Kesto (min) /tapaaminen]]&lt;1,0,(Table_1[[#This Row],[Sisältöjen määrä 
]]*Table_1[[#This Row],[Kesto (min) /tapaaminen]]*Table_1[[#This Row],[Tapaamis-kerrat /osallistuja]]))</f>
        <v>0</v>
      </c>
      <c r="T870" s="394" t="str">
        <f>IF(Table_1[[#This Row],[SISÄLLÖN NIMI]]="","",IF(Table_1[[#This Row],[Toteutuminen]]="Ei osallistujia",0,IF(Table_1[[#This Row],[Toteutuminen]]="Peruttu",0,1)))</f>
        <v/>
      </c>
      <c r="U870" s="395"/>
      <c r="V870" s="385"/>
      <c r="W870" s="413">
        <f>Table_1[[#This Row],[Kävijämäärä a) lapset]]+Table_1[[#This Row],[Kävijämäärä b) aikuiset]]</f>
        <v>0</v>
      </c>
      <c r="X870" s="413">
        <f>IF(Table_1[[#This Row],[Kokonaiskävijämäärä]]&lt;1,0,Table_1[[#This Row],[Kävijämäärä a) lapset]]*Table_1[[#This Row],[Tapaamis-kerrat /osallistuja]])</f>
        <v>0</v>
      </c>
      <c r="Y870" s="413">
        <f>IF(Table_1[[#This Row],[Kokonaiskävijämäärä]]&lt;1,0,Table_1[[#This Row],[Kävijämäärä b) aikuiset]]*Table_1[[#This Row],[Tapaamis-kerrat /osallistuja]])</f>
        <v>0</v>
      </c>
      <c r="Z870" s="413">
        <f>IF(Table_1[[#This Row],[Kokonaiskävijämäärä]]&lt;1,0,Table_1[[#This Row],[Kokonaiskävijämäärä]]*Table_1[[#This Row],[Tapaamis-kerrat /osallistuja]])</f>
        <v>0</v>
      </c>
      <c r="AA870" s="390" t="s">
        <v>54</v>
      </c>
      <c r="AB870" s="396"/>
      <c r="AC870" s="397"/>
      <c r="AD870" s="398" t="s">
        <v>54</v>
      </c>
      <c r="AE870" s="399" t="s">
        <v>54</v>
      </c>
      <c r="AF870" s="400" t="s">
        <v>54</v>
      </c>
      <c r="AG870" s="400" t="s">
        <v>54</v>
      </c>
      <c r="AH870" s="401" t="s">
        <v>53</v>
      </c>
      <c r="AI870" s="402" t="s">
        <v>54</v>
      </c>
      <c r="AJ870" s="402" t="s">
        <v>54</v>
      </c>
      <c r="AK870" s="402" t="s">
        <v>54</v>
      </c>
      <c r="AL870" s="403" t="s">
        <v>54</v>
      </c>
      <c r="AM870" s="404" t="s">
        <v>54</v>
      </c>
    </row>
    <row r="871" spans="1:39" ht="15.75" customHeight="1" x14ac:dyDescent="0.3">
      <c r="A871" s="382"/>
      <c r="B871" s="383"/>
      <c r="C871" s="384" t="s">
        <v>40</v>
      </c>
      <c r="D871" s="385" t="str">
        <f>IF(Table_1[[#This Row],[SISÄLLÖN NIMI]]="","",1)</f>
        <v/>
      </c>
      <c r="E871" s="386"/>
      <c r="F871" s="386"/>
      <c r="G871" s="384" t="s">
        <v>54</v>
      </c>
      <c r="H871" s="387" t="s">
        <v>54</v>
      </c>
      <c r="I871" s="388" t="s">
        <v>54</v>
      </c>
      <c r="J871" s="389" t="s">
        <v>44</v>
      </c>
      <c r="K871" s="387" t="s">
        <v>54</v>
      </c>
      <c r="L871" s="390" t="s">
        <v>54</v>
      </c>
      <c r="M871" s="383"/>
      <c r="N871" s="391" t="s">
        <v>54</v>
      </c>
      <c r="O871" s="392"/>
      <c r="P871" s="383"/>
      <c r="Q871" s="383"/>
      <c r="R871" s="393"/>
      <c r="S871" s="417">
        <f>IF(Table_1[[#This Row],[Kesto (min) /tapaaminen]]&lt;1,0,(Table_1[[#This Row],[Sisältöjen määrä 
]]*Table_1[[#This Row],[Kesto (min) /tapaaminen]]*Table_1[[#This Row],[Tapaamis-kerrat /osallistuja]]))</f>
        <v>0</v>
      </c>
      <c r="T871" s="394" t="str">
        <f>IF(Table_1[[#This Row],[SISÄLLÖN NIMI]]="","",IF(Table_1[[#This Row],[Toteutuminen]]="Ei osallistujia",0,IF(Table_1[[#This Row],[Toteutuminen]]="Peruttu",0,1)))</f>
        <v/>
      </c>
      <c r="U871" s="395"/>
      <c r="V871" s="385"/>
      <c r="W871" s="413">
        <f>Table_1[[#This Row],[Kävijämäärä a) lapset]]+Table_1[[#This Row],[Kävijämäärä b) aikuiset]]</f>
        <v>0</v>
      </c>
      <c r="X871" s="413">
        <f>IF(Table_1[[#This Row],[Kokonaiskävijämäärä]]&lt;1,0,Table_1[[#This Row],[Kävijämäärä a) lapset]]*Table_1[[#This Row],[Tapaamis-kerrat /osallistuja]])</f>
        <v>0</v>
      </c>
      <c r="Y871" s="413">
        <f>IF(Table_1[[#This Row],[Kokonaiskävijämäärä]]&lt;1,0,Table_1[[#This Row],[Kävijämäärä b) aikuiset]]*Table_1[[#This Row],[Tapaamis-kerrat /osallistuja]])</f>
        <v>0</v>
      </c>
      <c r="Z871" s="413">
        <f>IF(Table_1[[#This Row],[Kokonaiskävijämäärä]]&lt;1,0,Table_1[[#This Row],[Kokonaiskävijämäärä]]*Table_1[[#This Row],[Tapaamis-kerrat /osallistuja]])</f>
        <v>0</v>
      </c>
      <c r="AA871" s="390" t="s">
        <v>54</v>
      </c>
      <c r="AB871" s="396"/>
      <c r="AC871" s="397"/>
      <c r="AD871" s="398" t="s">
        <v>54</v>
      </c>
      <c r="AE871" s="399" t="s">
        <v>54</v>
      </c>
      <c r="AF871" s="400" t="s">
        <v>54</v>
      </c>
      <c r="AG871" s="400" t="s">
        <v>54</v>
      </c>
      <c r="AH871" s="401" t="s">
        <v>53</v>
      </c>
      <c r="AI871" s="402" t="s">
        <v>54</v>
      </c>
      <c r="AJ871" s="402" t="s">
        <v>54</v>
      </c>
      <c r="AK871" s="402" t="s">
        <v>54</v>
      </c>
      <c r="AL871" s="403" t="s">
        <v>54</v>
      </c>
      <c r="AM871" s="404" t="s">
        <v>54</v>
      </c>
    </row>
    <row r="872" spans="1:39" ht="15.75" customHeight="1" x14ac:dyDescent="0.3">
      <c r="A872" s="382"/>
      <c r="B872" s="383"/>
      <c r="C872" s="384" t="s">
        <v>40</v>
      </c>
      <c r="D872" s="385" t="str">
        <f>IF(Table_1[[#This Row],[SISÄLLÖN NIMI]]="","",1)</f>
        <v/>
      </c>
      <c r="E872" s="386"/>
      <c r="F872" s="386"/>
      <c r="G872" s="384" t="s">
        <v>54</v>
      </c>
      <c r="H872" s="387" t="s">
        <v>54</v>
      </c>
      <c r="I872" s="388" t="s">
        <v>54</v>
      </c>
      <c r="J872" s="389" t="s">
        <v>44</v>
      </c>
      <c r="K872" s="387" t="s">
        <v>54</v>
      </c>
      <c r="L872" s="390" t="s">
        <v>54</v>
      </c>
      <c r="M872" s="383"/>
      <c r="N872" s="391" t="s">
        <v>54</v>
      </c>
      <c r="O872" s="392"/>
      <c r="P872" s="383"/>
      <c r="Q872" s="383"/>
      <c r="R872" s="393"/>
      <c r="S872" s="417">
        <f>IF(Table_1[[#This Row],[Kesto (min) /tapaaminen]]&lt;1,0,(Table_1[[#This Row],[Sisältöjen määrä 
]]*Table_1[[#This Row],[Kesto (min) /tapaaminen]]*Table_1[[#This Row],[Tapaamis-kerrat /osallistuja]]))</f>
        <v>0</v>
      </c>
      <c r="T872" s="394" t="str">
        <f>IF(Table_1[[#This Row],[SISÄLLÖN NIMI]]="","",IF(Table_1[[#This Row],[Toteutuminen]]="Ei osallistujia",0,IF(Table_1[[#This Row],[Toteutuminen]]="Peruttu",0,1)))</f>
        <v/>
      </c>
      <c r="U872" s="395"/>
      <c r="V872" s="385"/>
      <c r="W872" s="413">
        <f>Table_1[[#This Row],[Kävijämäärä a) lapset]]+Table_1[[#This Row],[Kävijämäärä b) aikuiset]]</f>
        <v>0</v>
      </c>
      <c r="X872" s="413">
        <f>IF(Table_1[[#This Row],[Kokonaiskävijämäärä]]&lt;1,0,Table_1[[#This Row],[Kävijämäärä a) lapset]]*Table_1[[#This Row],[Tapaamis-kerrat /osallistuja]])</f>
        <v>0</v>
      </c>
      <c r="Y872" s="413">
        <f>IF(Table_1[[#This Row],[Kokonaiskävijämäärä]]&lt;1,0,Table_1[[#This Row],[Kävijämäärä b) aikuiset]]*Table_1[[#This Row],[Tapaamis-kerrat /osallistuja]])</f>
        <v>0</v>
      </c>
      <c r="Z872" s="413">
        <f>IF(Table_1[[#This Row],[Kokonaiskävijämäärä]]&lt;1,0,Table_1[[#This Row],[Kokonaiskävijämäärä]]*Table_1[[#This Row],[Tapaamis-kerrat /osallistuja]])</f>
        <v>0</v>
      </c>
      <c r="AA872" s="390" t="s">
        <v>54</v>
      </c>
      <c r="AB872" s="396"/>
      <c r="AC872" s="397"/>
      <c r="AD872" s="398" t="s">
        <v>54</v>
      </c>
      <c r="AE872" s="399" t="s">
        <v>54</v>
      </c>
      <c r="AF872" s="400" t="s">
        <v>54</v>
      </c>
      <c r="AG872" s="400" t="s">
        <v>54</v>
      </c>
      <c r="AH872" s="401" t="s">
        <v>53</v>
      </c>
      <c r="AI872" s="402" t="s">
        <v>54</v>
      </c>
      <c r="AJ872" s="402" t="s">
        <v>54</v>
      </c>
      <c r="AK872" s="402" t="s">
        <v>54</v>
      </c>
      <c r="AL872" s="403" t="s">
        <v>54</v>
      </c>
      <c r="AM872" s="404" t="s">
        <v>54</v>
      </c>
    </row>
    <row r="873" spans="1:39" ht="15.75" customHeight="1" x14ac:dyDescent="0.3">
      <c r="A873" s="382"/>
      <c r="B873" s="383"/>
      <c r="C873" s="384" t="s">
        <v>40</v>
      </c>
      <c r="D873" s="385" t="str">
        <f>IF(Table_1[[#This Row],[SISÄLLÖN NIMI]]="","",1)</f>
        <v/>
      </c>
      <c r="E873" s="386"/>
      <c r="F873" s="386"/>
      <c r="G873" s="384" t="s">
        <v>54</v>
      </c>
      <c r="H873" s="387" t="s">
        <v>54</v>
      </c>
      <c r="I873" s="388" t="s">
        <v>54</v>
      </c>
      <c r="J873" s="389" t="s">
        <v>44</v>
      </c>
      <c r="K873" s="387" t="s">
        <v>54</v>
      </c>
      <c r="L873" s="390" t="s">
        <v>54</v>
      </c>
      <c r="M873" s="383"/>
      <c r="N873" s="391" t="s">
        <v>54</v>
      </c>
      <c r="O873" s="392"/>
      <c r="P873" s="383"/>
      <c r="Q873" s="383"/>
      <c r="R873" s="393"/>
      <c r="S873" s="417">
        <f>IF(Table_1[[#This Row],[Kesto (min) /tapaaminen]]&lt;1,0,(Table_1[[#This Row],[Sisältöjen määrä 
]]*Table_1[[#This Row],[Kesto (min) /tapaaminen]]*Table_1[[#This Row],[Tapaamis-kerrat /osallistuja]]))</f>
        <v>0</v>
      </c>
      <c r="T873" s="394" t="str">
        <f>IF(Table_1[[#This Row],[SISÄLLÖN NIMI]]="","",IF(Table_1[[#This Row],[Toteutuminen]]="Ei osallistujia",0,IF(Table_1[[#This Row],[Toteutuminen]]="Peruttu",0,1)))</f>
        <v/>
      </c>
      <c r="U873" s="395"/>
      <c r="V873" s="385"/>
      <c r="W873" s="413">
        <f>Table_1[[#This Row],[Kävijämäärä a) lapset]]+Table_1[[#This Row],[Kävijämäärä b) aikuiset]]</f>
        <v>0</v>
      </c>
      <c r="X873" s="413">
        <f>IF(Table_1[[#This Row],[Kokonaiskävijämäärä]]&lt;1,0,Table_1[[#This Row],[Kävijämäärä a) lapset]]*Table_1[[#This Row],[Tapaamis-kerrat /osallistuja]])</f>
        <v>0</v>
      </c>
      <c r="Y873" s="413">
        <f>IF(Table_1[[#This Row],[Kokonaiskävijämäärä]]&lt;1,0,Table_1[[#This Row],[Kävijämäärä b) aikuiset]]*Table_1[[#This Row],[Tapaamis-kerrat /osallistuja]])</f>
        <v>0</v>
      </c>
      <c r="Z873" s="413">
        <f>IF(Table_1[[#This Row],[Kokonaiskävijämäärä]]&lt;1,0,Table_1[[#This Row],[Kokonaiskävijämäärä]]*Table_1[[#This Row],[Tapaamis-kerrat /osallistuja]])</f>
        <v>0</v>
      </c>
      <c r="AA873" s="390" t="s">
        <v>54</v>
      </c>
      <c r="AB873" s="396"/>
      <c r="AC873" s="397"/>
      <c r="AD873" s="398" t="s">
        <v>54</v>
      </c>
      <c r="AE873" s="399" t="s">
        <v>54</v>
      </c>
      <c r="AF873" s="400" t="s">
        <v>54</v>
      </c>
      <c r="AG873" s="400" t="s">
        <v>54</v>
      </c>
      <c r="AH873" s="401" t="s">
        <v>53</v>
      </c>
      <c r="AI873" s="402" t="s">
        <v>54</v>
      </c>
      <c r="AJ873" s="402" t="s">
        <v>54</v>
      </c>
      <c r="AK873" s="402" t="s">
        <v>54</v>
      </c>
      <c r="AL873" s="403" t="s">
        <v>54</v>
      </c>
      <c r="AM873" s="404" t="s">
        <v>54</v>
      </c>
    </row>
    <row r="874" spans="1:39" ht="15.75" customHeight="1" x14ac:dyDescent="0.3">
      <c r="A874" s="382"/>
      <c r="B874" s="383"/>
      <c r="C874" s="384" t="s">
        <v>40</v>
      </c>
      <c r="D874" s="385" t="str">
        <f>IF(Table_1[[#This Row],[SISÄLLÖN NIMI]]="","",1)</f>
        <v/>
      </c>
      <c r="E874" s="386"/>
      <c r="F874" s="386"/>
      <c r="G874" s="384" t="s">
        <v>54</v>
      </c>
      <c r="H874" s="387" t="s">
        <v>54</v>
      </c>
      <c r="I874" s="388" t="s">
        <v>54</v>
      </c>
      <c r="J874" s="389" t="s">
        <v>44</v>
      </c>
      <c r="K874" s="387" t="s">
        <v>54</v>
      </c>
      <c r="L874" s="390" t="s">
        <v>54</v>
      </c>
      <c r="M874" s="383"/>
      <c r="N874" s="391" t="s">
        <v>54</v>
      </c>
      <c r="O874" s="392"/>
      <c r="P874" s="383"/>
      <c r="Q874" s="383"/>
      <c r="R874" s="393"/>
      <c r="S874" s="417">
        <f>IF(Table_1[[#This Row],[Kesto (min) /tapaaminen]]&lt;1,0,(Table_1[[#This Row],[Sisältöjen määrä 
]]*Table_1[[#This Row],[Kesto (min) /tapaaminen]]*Table_1[[#This Row],[Tapaamis-kerrat /osallistuja]]))</f>
        <v>0</v>
      </c>
      <c r="T874" s="394" t="str">
        <f>IF(Table_1[[#This Row],[SISÄLLÖN NIMI]]="","",IF(Table_1[[#This Row],[Toteutuminen]]="Ei osallistujia",0,IF(Table_1[[#This Row],[Toteutuminen]]="Peruttu",0,1)))</f>
        <v/>
      </c>
      <c r="U874" s="395"/>
      <c r="V874" s="385"/>
      <c r="W874" s="413">
        <f>Table_1[[#This Row],[Kävijämäärä a) lapset]]+Table_1[[#This Row],[Kävijämäärä b) aikuiset]]</f>
        <v>0</v>
      </c>
      <c r="X874" s="413">
        <f>IF(Table_1[[#This Row],[Kokonaiskävijämäärä]]&lt;1,0,Table_1[[#This Row],[Kävijämäärä a) lapset]]*Table_1[[#This Row],[Tapaamis-kerrat /osallistuja]])</f>
        <v>0</v>
      </c>
      <c r="Y874" s="413">
        <f>IF(Table_1[[#This Row],[Kokonaiskävijämäärä]]&lt;1,0,Table_1[[#This Row],[Kävijämäärä b) aikuiset]]*Table_1[[#This Row],[Tapaamis-kerrat /osallistuja]])</f>
        <v>0</v>
      </c>
      <c r="Z874" s="413">
        <f>IF(Table_1[[#This Row],[Kokonaiskävijämäärä]]&lt;1,0,Table_1[[#This Row],[Kokonaiskävijämäärä]]*Table_1[[#This Row],[Tapaamis-kerrat /osallistuja]])</f>
        <v>0</v>
      </c>
      <c r="AA874" s="390" t="s">
        <v>54</v>
      </c>
      <c r="AB874" s="396"/>
      <c r="AC874" s="397"/>
      <c r="AD874" s="398" t="s">
        <v>54</v>
      </c>
      <c r="AE874" s="399" t="s">
        <v>54</v>
      </c>
      <c r="AF874" s="400" t="s">
        <v>54</v>
      </c>
      <c r="AG874" s="400" t="s">
        <v>54</v>
      </c>
      <c r="AH874" s="401" t="s">
        <v>53</v>
      </c>
      <c r="AI874" s="402" t="s">
        <v>54</v>
      </c>
      <c r="AJ874" s="402" t="s">
        <v>54</v>
      </c>
      <c r="AK874" s="402" t="s">
        <v>54</v>
      </c>
      <c r="AL874" s="403" t="s">
        <v>54</v>
      </c>
      <c r="AM874" s="404" t="s">
        <v>54</v>
      </c>
    </row>
    <row r="875" spans="1:39" ht="15.75" customHeight="1" x14ac:dyDescent="0.3">
      <c r="A875" s="382"/>
      <c r="B875" s="383"/>
      <c r="C875" s="384" t="s">
        <v>40</v>
      </c>
      <c r="D875" s="385" t="str">
        <f>IF(Table_1[[#This Row],[SISÄLLÖN NIMI]]="","",1)</f>
        <v/>
      </c>
      <c r="E875" s="386"/>
      <c r="F875" s="386"/>
      <c r="G875" s="384" t="s">
        <v>54</v>
      </c>
      <c r="H875" s="387" t="s">
        <v>54</v>
      </c>
      <c r="I875" s="388" t="s">
        <v>54</v>
      </c>
      <c r="J875" s="389" t="s">
        <v>44</v>
      </c>
      <c r="K875" s="387" t="s">
        <v>54</v>
      </c>
      <c r="L875" s="390" t="s">
        <v>54</v>
      </c>
      <c r="M875" s="383"/>
      <c r="N875" s="391" t="s">
        <v>54</v>
      </c>
      <c r="O875" s="392"/>
      <c r="P875" s="383"/>
      <c r="Q875" s="383"/>
      <c r="R875" s="393"/>
      <c r="S875" s="417">
        <f>IF(Table_1[[#This Row],[Kesto (min) /tapaaminen]]&lt;1,0,(Table_1[[#This Row],[Sisältöjen määrä 
]]*Table_1[[#This Row],[Kesto (min) /tapaaminen]]*Table_1[[#This Row],[Tapaamis-kerrat /osallistuja]]))</f>
        <v>0</v>
      </c>
      <c r="T875" s="394" t="str">
        <f>IF(Table_1[[#This Row],[SISÄLLÖN NIMI]]="","",IF(Table_1[[#This Row],[Toteutuminen]]="Ei osallistujia",0,IF(Table_1[[#This Row],[Toteutuminen]]="Peruttu",0,1)))</f>
        <v/>
      </c>
      <c r="U875" s="395"/>
      <c r="V875" s="385"/>
      <c r="W875" s="413">
        <f>Table_1[[#This Row],[Kävijämäärä a) lapset]]+Table_1[[#This Row],[Kävijämäärä b) aikuiset]]</f>
        <v>0</v>
      </c>
      <c r="X875" s="413">
        <f>IF(Table_1[[#This Row],[Kokonaiskävijämäärä]]&lt;1,0,Table_1[[#This Row],[Kävijämäärä a) lapset]]*Table_1[[#This Row],[Tapaamis-kerrat /osallistuja]])</f>
        <v>0</v>
      </c>
      <c r="Y875" s="413">
        <f>IF(Table_1[[#This Row],[Kokonaiskävijämäärä]]&lt;1,0,Table_1[[#This Row],[Kävijämäärä b) aikuiset]]*Table_1[[#This Row],[Tapaamis-kerrat /osallistuja]])</f>
        <v>0</v>
      </c>
      <c r="Z875" s="413">
        <f>IF(Table_1[[#This Row],[Kokonaiskävijämäärä]]&lt;1,0,Table_1[[#This Row],[Kokonaiskävijämäärä]]*Table_1[[#This Row],[Tapaamis-kerrat /osallistuja]])</f>
        <v>0</v>
      </c>
      <c r="AA875" s="390" t="s">
        <v>54</v>
      </c>
      <c r="AB875" s="396"/>
      <c r="AC875" s="397"/>
      <c r="AD875" s="398" t="s">
        <v>54</v>
      </c>
      <c r="AE875" s="399" t="s">
        <v>54</v>
      </c>
      <c r="AF875" s="400" t="s">
        <v>54</v>
      </c>
      <c r="AG875" s="400" t="s">
        <v>54</v>
      </c>
      <c r="AH875" s="401" t="s">
        <v>53</v>
      </c>
      <c r="AI875" s="402" t="s">
        <v>54</v>
      </c>
      <c r="AJ875" s="402" t="s">
        <v>54</v>
      </c>
      <c r="AK875" s="402" t="s">
        <v>54</v>
      </c>
      <c r="AL875" s="403" t="s">
        <v>54</v>
      </c>
      <c r="AM875" s="404" t="s">
        <v>54</v>
      </c>
    </row>
    <row r="876" spans="1:39" ht="15.75" customHeight="1" x14ac:dyDescent="0.3">
      <c r="A876" s="382"/>
      <c r="B876" s="383"/>
      <c r="C876" s="384" t="s">
        <v>40</v>
      </c>
      <c r="D876" s="385" t="str">
        <f>IF(Table_1[[#This Row],[SISÄLLÖN NIMI]]="","",1)</f>
        <v/>
      </c>
      <c r="E876" s="386"/>
      <c r="F876" s="386"/>
      <c r="G876" s="384" t="s">
        <v>54</v>
      </c>
      <c r="H876" s="387" t="s">
        <v>54</v>
      </c>
      <c r="I876" s="388" t="s">
        <v>54</v>
      </c>
      <c r="J876" s="389" t="s">
        <v>44</v>
      </c>
      <c r="K876" s="387" t="s">
        <v>54</v>
      </c>
      <c r="L876" s="390" t="s">
        <v>54</v>
      </c>
      <c r="M876" s="383"/>
      <c r="N876" s="391" t="s">
        <v>54</v>
      </c>
      <c r="O876" s="392"/>
      <c r="P876" s="383"/>
      <c r="Q876" s="383"/>
      <c r="R876" s="393"/>
      <c r="S876" s="417">
        <f>IF(Table_1[[#This Row],[Kesto (min) /tapaaminen]]&lt;1,0,(Table_1[[#This Row],[Sisältöjen määrä 
]]*Table_1[[#This Row],[Kesto (min) /tapaaminen]]*Table_1[[#This Row],[Tapaamis-kerrat /osallistuja]]))</f>
        <v>0</v>
      </c>
      <c r="T876" s="394" t="str">
        <f>IF(Table_1[[#This Row],[SISÄLLÖN NIMI]]="","",IF(Table_1[[#This Row],[Toteutuminen]]="Ei osallistujia",0,IF(Table_1[[#This Row],[Toteutuminen]]="Peruttu",0,1)))</f>
        <v/>
      </c>
      <c r="U876" s="395"/>
      <c r="V876" s="385"/>
      <c r="W876" s="413">
        <f>Table_1[[#This Row],[Kävijämäärä a) lapset]]+Table_1[[#This Row],[Kävijämäärä b) aikuiset]]</f>
        <v>0</v>
      </c>
      <c r="X876" s="413">
        <f>IF(Table_1[[#This Row],[Kokonaiskävijämäärä]]&lt;1,0,Table_1[[#This Row],[Kävijämäärä a) lapset]]*Table_1[[#This Row],[Tapaamis-kerrat /osallistuja]])</f>
        <v>0</v>
      </c>
      <c r="Y876" s="413">
        <f>IF(Table_1[[#This Row],[Kokonaiskävijämäärä]]&lt;1,0,Table_1[[#This Row],[Kävijämäärä b) aikuiset]]*Table_1[[#This Row],[Tapaamis-kerrat /osallistuja]])</f>
        <v>0</v>
      </c>
      <c r="Z876" s="413">
        <f>IF(Table_1[[#This Row],[Kokonaiskävijämäärä]]&lt;1,0,Table_1[[#This Row],[Kokonaiskävijämäärä]]*Table_1[[#This Row],[Tapaamis-kerrat /osallistuja]])</f>
        <v>0</v>
      </c>
      <c r="AA876" s="390" t="s">
        <v>54</v>
      </c>
      <c r="AB876" s="396"/>
      <c r="AC876" s="397"/>
      <c r="AD876" s="398" t="s">
        <v>54</v>
      </c>
      <c r="AE876" s="399" t="s">
        <v>54</v>
      </c>
      <c r="AF876" s="400" t="s">
        <v>54</v>
      </c>
      <c r="AG876" s="400" t="s">
        <v>54</v>
      </c>
      <c r="AH876" s="401" t="s">
        <v>53</v>
      </c>
      <c r="AI876" s="402" t="s">
        <v>54</v>
      </c>
      <c r="AJ876" s="402" t="s">
        <v>54</v>
      </c>
      <c r="AK876" s="402" t="s">
        <v>54</v>
      </c>
      <c r="AL876" s="403" t="s">
        <v>54</v>
      </c>
      <c r="AM876" s="404" t="s">
        <v>54</v>
      </c>
    </row>
    <row r="877" spans="1:39" ht="15.75" customHeight="1" x14ac:dyDescent="0.3">
      <c r="A877" s="382"/>
      <c r="B877" s="383"/>
      <c r="C877" s="384" t="s">
        <v>40</v>
      </c>
      <c r="D877" s="385" t="str">
        <f>IF(Table_1[[#This Row],[SISÄLLÖN NIMI]]="","",1)</f>
        <v/>
      </c>
      <c r="E877" s="386"/>
      <c r="F877" s="386"/>
      <c r="G877" s="384" t="s">
        <v>54</v>
      </c>
      <c r="H877" s="387" t="s">
        <v>54</v>
      </c>
      <c r="I877" s="388" t="s">
        <v>54</v>
      </c>
      <c r="J877" s="389" t="s">
        <v>44</v>
      </c>
      <c r="K877" s="387" t="s">
        <v>54</v>
      </c>
      <c r="L877" s="390" t="s">
        <v>54</v>
      </c>
      <c r="M877" s="383"/>
      <c r="N877" s="391" t="s">
        <v>54</v>
      </c>
      <c r="O877" s="392"/>
      <c r="P877" s="383"/>
      <c r="Q877" s="383"/>
      <c r="R877" s="393"/>
      <c r="S877" s="417">
        <f>IF(Table_1[[#This Row],[Kesto (min) /tapaaminen]]&lt;1,0,(Table_1[[#This Row],[Sisältöjen määrä 
]]*Table_1[[#This Row],[Kesto (min) /tapaaminen]]*Table_1[[#This Row],[Tapaamis-kerrat /osallistuja]]))</f>
        <v>0</v>
      </c>
      <c r="T877" s="394" t="str">
        <f>IF(Table_1[[#This Row],[SISÄLLÖN NIMI]]="","",IF(Table_1[[#This Row],[Toteutuminen]]="Ei osallistujia",0,IF(Table_1[[#This Row],[Toteutuminen]]="Peruttu",0,1)))</f>
        <v/>
      </c>
      <c r="U877" s="395"/>
      <c r="V877" s="385"/>
      <c r="W877" s="413">
        <f>Table_1[[#This Row],[Kävijämäärä a) lapset]]+Table_1[[#This Row],[Kävijämäärä b) aikuiset]]</f>
        <v>0</v>
      </c>
      <c r="X877" s="413">
        <f>IF(Table_1[[#This Row],[Kokonaiskävijämäärä]]&lt;1,0,Table_1[[#This Row],[Kävijämäärä a) lapset]]*Table_1[[#This Row],[Tapaamis-kerrat /osallistuja]])</f>
        <v>0</v>
      </c>
      <c r="Y877" s="413">
        <f>IF(Table_1[[#This Row],[Kokonaiskävijämäärä]]&lt;1,0,Table_1[[#This Row],[Kävijämäärä b) aikuiset]]*Table_1[[#This Row],[Tapaamis-kerrat /osallistuja]])</f>
        <v>0</v>
      </c>
      <c r="Z877" s="413">
        <f>IF(Table_1[[#This Row],[Kokonaiskävijämäärä]]&lt;1,0,Table_1[[#This Row],[Kokonaiskävijämäärä]]*Table_1[[#This Row],[Tapaamis-kerrat /osallistuja]])</f>
        <v>0</v>
      </c>
      <c r="AA877" s="390" t="s">
        <v>54</v>
      </c>
      <c r="AB877" s="396"/>
      <c r="AC877" s="397"/>
      <c r="AD877" s="398" t="s">
        <v>54</v>
      </c>
      <c r="AE877" s="399" t="s">
        <v>54</v>
      </c>
      <c r="AF877" s="400" t="s">
        <v>54</v>
      </c>
      <c r="AG877" s="400" t="s">
        <v>54</v>
      </c>
      <c r="AH877" s="401" t="s">
        <v>53</v>
      </c>
      <c r="AI877" s="402" t="s">
        <v>54</v>
      </c>
      <c r="AJ877" s="402" t="s">
        <v>54</v>
      </c>
      <c r="AK877" s="402" t="s">
        <v>54</v>
      </c>
      <c r="AL877" s="403" t="s">
        <v>54</v>
      </c>
      <c r="AM877" s="404" t="s">
        <v>54</v>
      </c>
    </row>
    <row r="878" spans="1:39" ht="15.75" customHeight="1" x14ac:dyDescent="0.3">
      <c r="A878" s="382"/>
      <c r="B878" s="383"/>
      <c r="C878" s="384" t="s">
        <v>40</v>
      </c>
      <c r="D878" s="385" t="str">
        <f>IF(Table_1[[#This Row],[SISÄLLÖN NIMI]]="","",1)</f>
        <v/>
      </c>
      <c r="E878" s="386"/>
      <c r="F878" s="386"/>
      <c r="G878" s="384" t="s">
        <v>54</v>
      </c>
      <c r="H878" s="387" t="s">
        <v>54</v>
      </c>
      <c r="I878" s="388" t="s">
        <v>54</v>
      </c>
      <c r="J878" s="389" t="s">
        <v>44</v>
      </c>
      <c r="K878" s="387" t="s">
        <v>54</v>
      </c>
      <c r="L878" s="390" t="s">
        <v>54</v>
      </c>
      <c r="M878" s="383"/>
      <c r="N878" s="391" t="s">
        <v>54</v>
      </c>
      <c r="O878" s="392"/>
      <c r="P878" s="383"/>
      <c r="Q878" s="383"/>
      <c r="R878" s="393"/>
      <c r="S878" s="417">
        <f>IF(Table_1[[#This Row],[Kesto (min) /tapaaminen]]&lt;1,0,(Table_1[[#This Row],[Sisältöjen määrä 
]]*Table_1[[#This Row],[Kesto (min) /tapaaminen]]*Table_1[[#This Row],[Tapaamis-kerrat /osallistuja]]))</f>
        <v>0</v>
      </c>
      <c r="T878" s="394" t="str">
        <f>IF(Table_1[[#This Row],[SISÄLLÖN NIMI]]="","",IF(Table_1[[#This Row],[Toteutuminen]]="Ei osallistujia",0,IF(Table_1[[#This Row],[Toteutuminen]]="Peruttu",0,1)))</f>
        <v/>
      </c>
      <c r="U878" s="395"/>
      <c r="V878" s="385"/>
      <c r="W878" s="413">
        <f>Table_1[[#This Row],[Kävijämäärä a) lapset]]+Table_1[[#This Row],[Kävijämäärä b) aikuiset]]</f>
        <v>0</v>
      </c>
      <c r="X878" s="413">
        <f>IF(Table_1[[#This Row],[Kokonaiskävijämäärä]]&lt;1,0,Table_1[[#This Row],[Kävijämäärä a) lapset]]*Table_1[[#This Row],[Tapaamis-kerrat /osallistuja]])</f>
        <v>0</v>
      </c>
      <c r="Y878" s="413">
        <f>IF(Table_1[[#This Row],[Kokonaiskävijämäärä]]&lt;1,0,Table_1[[#This Row],[Kävijämäärä b) aikuiset]]*Table_1[[#This Row],[Tapaamis-kerrat /osallistuja]])</f>
        <v>0</v>
      </c>
      <c r="Z878" s="413">
        <f>IF(Table_1[[#This Row],[Kokonaiskävijämäärä]]&lt;1,0,Table_1[[#This Row],[Kokonaiskävijämäärä]]*Table_1[[#This Row],[Tapaamis-kerrat /osallistuja]])</f>
        <v>0</v>
      </c>
      <c r="AA878" s="390" t="s">
        <v>54</v>
      </c>
      <c r="AB878" s="396"/>
      <c r="AC878" s="397"/>
      <c r="AD878" s="398" t="s">
        <v>54</v>
      </c>
      <c r="AE878" s="399" t="s">
        <v>54</v>
      </c>
      <c r="AF878" s="400" t="s">
        <v>54</v>
      </c>
      <c r="AG878" s="400" t="s">
        <v>54</v>
      </c>
      <c r="AH878" s="401" t="s">
        <v>53</v>
      </c>
      <c r="AI878" s="402" t="s">
        <v>54</v>
      </c>
      <c r="AJ878" s="402" t="s">
        <v>54</v>
      </c>
      <c r="AK878" s="402" t="s">
        <v>54</v>
      </c>
      <c r="AL878" s="403" t="s">
        <v>54</v>
      </c>
      <c r="AM878" s="404" t="s">
        <v>54</v>
      </c>
    </row>
    <row r="879" spans="1:39" ht="15.75" customHeight="1" x14ac:dyDescent="0.3">
      <c r="A879" s="382"/>
      <c r="B879" s="383"/>
      <c r="C879" s="384" t="s">
        <v>40</v>
      </c>
      <c r="D879" s="385" t="str">
        <f>IF(Table_1[[#This Row],[SISÄLLÖN NIMI]]="","",1)</f>
        <v/>
      </c>
      <c r="E879" s="386"/>
      <c r="F879" s="386"/>
      <c r="G879" s="384" t="s">
        <v>54</v>
      </c>
      <c r="H879" s="387" t="s">
        <v>54</v>
      </c>
      <c r="I879" s="388" t="s">
        <v>54</v>
      </c>
      <c r="J879" s="389" t="s">
        <v>44</v>
      </c>
      <c r="K879" s="387" t="s">
        <v>54</v>
      </c>
      <c r="L879" s="390" t="s">
        <v>54</v>
      </c>
      <c r="M879" s="383"/>
      <c r="N879" s="391" t="s">
        <v>54</v>
      </c>
      <c r="O879" s="392"/>
      <c r="P879" s="383"/>
      <c r="Q879" s="383"/>
      <c r="R879" s="393"/>
      <c r="S879" s="417">
        <f>IF(Table_1[[#This Row],[Kesto (min) /tapaaminen]]&lt;1,0,(Table_1[[#This Row],[Sisältöjen määrä 
]]*Table_1[[#This Row],[Kesto (min) /tapaaminen]]*Table_1[[#This Row],[Tapaamis-kerrat /osallistuja]]))</f>
        <v>0</v>
      </c>
      <c r="T879" s="394" t="str">
        <f>IF(Table_1[[#This Row],[SISÄLLÖN NIMI]]="","",IF(Table_1[[#This Row],[Toteutuminen]]="Ei osallistujia",0,IF(Table_1[[#This Row],[Toteutuminen]]="Peruttu",0,1)))</f>
        <v/>
      </c>
      <c r="U879" s="395"/>
      <c r="V879" s="385"/>
      <c r="W879" s="413">
        <f>Table_1[[#This Row],[Kävijämäärä a) lapset]]+Table_1[[#This Row],[Kävijämäärä b) aikuiset]]</f>
        <v>0</v>
      </c>
      <c r="X879" s="413">
        <f>IF(Table_1[[#This Row],[Kokonaiskävijämäärä]]&lt;1,0,Table_1[[#This Row],[Kävijämäärä a) lapset]]*Table_1[[#This Row],[Tapaamis-kerrat /osallistuja]])</f>
        <v>0</v>
      </c>
      <c r="Y879" s="413">
        <f>IF(Table_1[[#This Row],[Kokonaiskävijämäärä]]&lt;1,0,Table_1[[#This Row],[Kävijämäärä b) aikuiset]]*Table_1[[#This Row],[Tapaamis-kerrat /osallistuja]])</f>
        <v>0</v>
      </c>
      <c r="Z879" s="413">
        <f>IF(Table_1[[#This Row],[Kokonaiskävijämäärä]]&lt;1,0,Table_1[[#This Row],[Kokonaiskävijämäärä]]*Table_1[[#This Row],[Tapaamis-kerrat /osallistuja]])</f>
        <v>0</v>
      </c>
      <c r="AA879" s="390" t="s">
        <v>54</v>
      </c>
      <c r="AB879" s="396"/>
      <c r="AC879" s="397"/>
      <c r="AD879" s="398" t="s">
        <v>54</v>
      </c>
      <c r="AE879" s="399" t="s">
        <v>54</v>
      </c>
      <c r="AF879" s="400" t="s">
        <v>54</v>
      </c>
      <c r="AG879" s="400" t="s">
        <v>54</v>
      </c>
      <c r="AH879" s="401" t="s">
        <v>53</v>
      </c>
      <c r="AI879" s="402" t="s">
        <v>54</v>
      </c>
      <c r="AJ879" s="402" t="s">
        <v>54</v>
      </c>
      <c r="AK879" s="402" t="s">
        <v>54</v>
      </c>
      <c r="AL879" s="403" t="s">
        <v>54</v>
      </c>
      <c r="AM879" s="404" t="s">
        <v>54</v>
      </c>
    </row>
    <row r="880" spans="1:39" ht="15.75" customHeight="1" x14ac:dyDescent="0.3">
      <c r="A880" s="382"/>
      <c r="B880" s="383"/>
      <c r="C880" s="384" t="s">
        <v>40</v>
      </c>
      <c r="D880" s="385" t="str">
        <f>IF(Table_1[[#This Row],[SISÄLLÖN NIMI]]="","",1)</f>
        <v/>
      </c>
      <c r="E880" s="386"/>
      <c r="F880" s="386"/>
      <c r="G880" s="384" t="s">
        <v>54</v>
      </c>
      <c r="H880" s="387" t="s">
        <v>54</v>
      </c>
      <c r="I880" s="388" t="s">
        <v>54</v>
      </c>
      <c r="J880" s="389" t="s">
        <v>44</v>
      </c>
      <c r="K880" s="387" t="s">
        <v>54</v>
      </c>
      <c r="L880" s="390" t="s">
        <v>54</v>
      </c>
      <c r="M880" s="383"/>
      <c r="N880" s="391" t="s">
        <v>54</v>
      </c>
      <c r="O880" s="392"/>
      <c r="P880" s="383"/>
      <c r="Q880" s="383"/>
      <c r="R880" s="393"/>
      <c r="S880" s="417">
        <f>IF(Table_1[[#This Row],[Kesto (min) /tapaaminen]]&lt;1,0,(Table_1[[#This Row],[Sisältöjen määrä 
]]*Table_1[[#This Row],[Kesto (min) /tapaaminen]]*Table_1[[#This Row],[Tapaamis-kerrat /osallistuja]]))</f>
        <v>0</v>
      </c>
      <c r="T880" s="394" t="str">
        <f>IF(Table_1[[#This Row],[SISÄLLÖN NIMI]]="","",IF(Table_1[[#This Row],[Toteutuminen]]="Ei osallistujia",0,IF(Table_1[[#This Row],[Toteutuminen]]="Peruttu",0,1)))</f>
        <v/>
      </c>
      <c r="U880" s="395"/>
      <c r="V880" s="385"/>
      <c r="W880" s="413">
        <f>Table_1[[#This Row],[Kävijämäärä a) lapset]]+Table_1[[#This Row],[Kävijämäärä b) aikuiset]]</f>
        <v>0</v>
      </c>
      <c r="X880" s="413">
        <f>IF(Table_1[[#This Row],[Kokonaiskävijämäärä]]&lt;1,0,Table_1[[#This Row],[Kävijämäärä a) lapset]]*Table_1[[#This Row],[Tapaamis-kerrat /osallistuja]])</f>
        <v>0</v>
      </c>
      <c r="Y880" s="413">
        <f>IF(Table_1[[#This Row],[Kokonaiskävijämäärä]]&lt;1,0,Table_1[[#This Row],[Kävijämäärä b) aikuiset]]*Table_1[[#This Row],[Tapaamis-kerrat /osallistuja]])</f>
        <v>0</v>
      </c>
      <c r="Z880" s="413">
        <f>IF(Table_1[[#This Row],[Kokonaiskävijämäärä]]&lt;1,0,Table_1[[#This Row],[Kokonaiskävijämäärä]]*Table_1[[#This Row],[Tapaamis-kerrat /osallistuja]])</f>
        <v>0</v>
      </c>
      <c r="AA880" s="390" t="s">
        <v>54</v>
      </c>
      <c r="AB880" s="396"/>
      <c r="AC880" s="397"/>
      <c r="AD880" s="398" t="s">
        <v>54</v>
      </c>
      <c r="AE880" s="399" t="s">
        <v>54</v>
      </c>
      <c r="AF880" s="400" t="s">
        <v>54</v>
      </c>
      <c r="AG880" s="400" t="s">
        <v>54</v>
      </c>
      <c r="AH880" s="401" t="s">
        <v>53</v>
      </c>
      <c r="AI880" s="402" t="s">
        <v>54</v>
      </c>
      <c r="AJ880" s="402" t="s">
        <v>54</v>
      </c>
      <c r="AK880" s="402" t="s">
        <v>54</v>
      </c>
      <c r="AL880" s="403" t="s">
        <v>54</v>
      </c>
      <c r="AM880" s="404" t="s">
        <v>54</v>
      </c>
    </row>
    <row r="881" spans="1:39" ht="15.75" customHeight="1" x14ac:dyDescent="0.3">
      <c r="A881" s="382"/>
      <c r="B881" s="383"/>
      <c r="C881" s="384" t="s">
        <v>40</v>
      </c>
      <c r="D881" s="385" t="str">
        <f>IF(Table_1[[#This Row],[SISÄLLÖN NIMI]]="","",1)</f>
        <v/>
      </c>
      <c r="E881" s="386"/>
      <c r="F881" s="386"/>
      <c r="G881" s="384" t="s">
        <v>54</v>
      </c>
      <c r="H881" s="387" t="s">
        <v>54</v>
      </c>
      <c r="I881" s="388" t="s">
        <v>54</v>
      </c>
      <c r="J881" s="389" t="s">
        <v>44</v>
      </c>
      <c r="K881" s="387" t="s">
        <v>54</v>
      </c>
      <c r="L881" s="390" t="s">
        <v>54</v>
      </c>
      <c r="M881" s="383"/>
      <c r="N881" s="391" t="s">
        <v>54</v>
      </c>
      <c r="O881" s="392"/>
      <c r="P881" s="383"/>
      <c r="Q881" s="383"/>
      <c r="R881" s="393"/>
      <c r="S881" s="417">
        <f>IF(Table_1[[#This Row],[Kesto (min) /tapaaminen]]&lt;1,0,(Table_1[[#This Row],[Sisältöjen määrä 
]]*Table_1[[#This Row],[Kesto (min) /tapaaminen]]*Table_1[[#This Row],[Tapaamis-kerrat /osallistuja]]))</f>
        <v>0</v>
      </c>
      <c r="T881" s="394" t="str">
        <f>IF(Table_1[[#This Row],[SISÄLLÖN NIMI]]="","",IF(Table_1[[#This Row],[Toteutuminen]]="Ei osallistujia",0,IF(Table_1[[#This Row],[Toteutuminen]]="Peruttu",0,1)))</f>
        <v/>
      </c>
      <c r="U881" s="395"/>
      <c r="V881" s="385"/>
      <c r="W881" s="413">
        <f>Table_1[[#This Row],[Kävijämäärä a) lapset]]+Table_1[[#This Row],[Kävijämäärä b) aikuiset]]</f>
        <v>0</v>
      </c>
      <c r="X881" s="413">
        <f>IF(Table_1[[#This Row],[Kokonaiskävijämäärä]]&lt;1,0,Table_1[[#This Row],[Kävijämäärä a) lapset]]*Table_1[[#This Row],[Tapaamis-kerrat /osallistuja]])</f>
        <v>0</v>
      </c>
      <c r="Y881" s="413">
        <f>IF(Table_1[[#This Row],[Kokonaiskävijämäärä]]&lt;1,0,Table_1[[#This Row],[Kävijämäärä b) aikuiset]]*Table_1[[#This Row],[Tapaamis-kerrat /osallistuja]])</f>
        <v>0</v>
      </c>
      <c r="Z881" s="413">
        <f>IF(Table_1[[#This Row],[Kokonaiskävijämäärä]]&lt;1,0,Table_1[[#This Row],[Kokonaiskävijämäärä]]*Table_1[[#This Row],[Tapaamis-kerrat /osallistuja]])</f>
        <v>0</v>
      </c>
      <c r="AA881" s="390" t="s">
        <v>54</v>
      </c>
      <c r="AB881" s="396"/>
      <c r="AC881" s="397"/>
      <c r="AD881" s="398" t="s">
        <v>54</v>
      </c>
      <c r="AE881" s="399" t="s">
        <v>54</v>
      </c>
      <c r="AF881" s="400" t="s">
        <v>54</v>
      </c>
      <c r="AG881" s="400" t="s">
        <v>54</v>
      </c>
      <c r="AH881" s="401" t="s">
        <v>53</v>
      </c>
      <c r="AI881" s="402" t="s">
        <v>54</v>
      </c>
      <c r="AJ881" s="402" t="s">
        <v>54</v>
      </c>
      <c r="AK881" s="402" t="s">
        <v>54</v>
      </c>
      <c r="AL881" s="403" t="s">
        <v>54</v>
      </c>
      <c r="AM881" s="404" t="s">
        <v>54</v>
      </c>
    </row>
    <row r="882" spans="1:39" ht="15.75" customHeight="1" x14ac:dyDescent="0.3">
      <c r="A882" s="382"/>
      <c r="B882" s="383"/>
      <c r="C882" s="384" t="s">
        <v>40</v>
      </c>
      <c r="D882" s="385" t="str">
        <f>IF(Table_1[[#This Row],[SISÄLLÖN NIMI]]="","",1)</f>
        <v/>
      </c>
      <c r="E882" s="386"/>
      <c r="F882" s="386"/>
      <c r="G882" s="384" t="s">
        <v>54</v>
      </c>
      <c r="H882" s="387" t="s">
        <v>54</v>
      </c>
      <c r="I882" s="388" t="s">
        <v>54</v>
      </c>
      <c r="J882" s="389" t="s">
        <v>44</v>
      </c>
      <c r="K882" s="387" t="s">
        <v>54</v>
      </c>
      <c r="L882" s="390" t="s">
        <v>54</v>
      </c>
      <c r="M882" s="383"/>
      <c r="N882" s="391" t="s">
        <v>54</v>
      </c>
      <c r="O882" s="392"/>
      <c r="P882" s="383"/>
      <c r="Q882" s="383"/>
      <c r="R882" s="393"/>
      <c r="S882" s="417">
        <f>IF(Table_1[[#This Row],[Kesto (min) /tapaaminen]]&lt;1,0,(Table_1[[#This Row],[Sisältöjen määrä 
]]*Table_1[[#This Row],[Kesto (min) /tapaaminen]]*Table_1[[#This Row],[Tapaamis-kerrat /osallistuja]]))</f>
        <v>0</v>
      </c>
      <c r="T882" s="394" t="str">
        <f>IF(Table_1[[#This Row],[SISÄLLÖN NIMI]]="","",IF(Table_1[[#This Row],[Toteutuminen]]="Ei osallistujia",0,IF(Table_1[[#This Row],[Toteutuminen]]="Peruttu",0,1)))</f>
        <v/>
      </c>
      <c r="U882" s="395"/>
      <c r="V882" s="385"/>
      <c r="W882" s="413">
        <f>Table_1[[#This Row],[Kävijämäärä a) lapset]]+Table_1[[#This Row],[Kävijämäärä b) aikuiset]]</f>
        <v>0</v>
      </c>
      <c r="X882" s="413">
        <f>IF(Table_1[[#This Row],[Kokonaiskävijämäärä]]&lt;1,0,Table_1[[#This Row],[Kävijämäärä a) lapset]]*Table_1[[#This Row],[Tapaamis-kerrat /osallistuja]])</f>
        <v>0</v>
      </c>
      <c r="Y882" s="413">
        <f>IF(Table_1[[#This Row],[Kokonaiskävijämäärä]]&lt;1,0,Table_1[[#This Row],[Kävijämäärä b) aikuiset]]*Table_1[[#This Row],[Tapaamis-kerrat /osallistuja]])</f>
        <v>0</v>
      </c>
      <c r="Z882" s="413">
        <f>IF(Table_1[[#This Row],[Kokonaiskävijämäärä]]&lt;1,0,Table_1[[#This Row],[Kokonaiskävijämäärä]]*Table_1[[#This Row],[Tapaamis-kerrat /osallistuja]])</f>
        <v>0</v>
      </c>
      <c r="AA882" s="390" t="s">
        <v>54</v>
      </c>
      <c r="AB882" s="396"/>
      <c r="AC882" s="397"/>
      <c r="AD882" s="398" t="s">
        <v>54</v>
      </c>
      <c r="AE882" s="399" t="s">
        <v>54</v>
      </c>
      <c r="AF882" s="400" t="s">
        <v>54</v>
      </c>
      <c r="AG882" s="400" t="s">
        <v>54</v>
      </c>
      <c r="AH882" s="401" t="s">
        <v>53</v>
      </c>
      <c r="AI882" s="402" t="s">
        <v>54</v>
      </c>
      <c r="AJ882" s="402" t="s">
        <v>54</v>
      </c>
      <c r="AK882" s="402" t="s">
        <v>54</v>
      </c>
      <c r="AL882" s="403" t="s">
        <v>54</v>
      </c>
      <c r="AM882" s="404" t="s">
        <v>54</v>
      </c>
    </row>
    <row r="883" spans="1:39" ht="15.75" customHeight="1" x14ac:dyDescent="0.3">
      <c r="A883" s="382"/>
      <c r="B883" s="383"/>
      <c r="C883" s="384" t="s">
        <v>40</v>
      </c>
      <c r="D883" s="385" t="str">
        <f>IF(Table_1[[#This Row],[SISÄLLÖN NIMI]]="","",1)</f>
        <v/>
      </c>
      <c r="E883" s="386"/>
      <c r="F883" s="386"/>
      <c r="G883" s="384" t="s">
        <v>54</v>
      </c>
      <c r="H883" s="387" t="s">
        <v>54</v>
      </c>
      <c r="I883" s="388" t="s">
        <v>54</v>
      </c>
      <c r="J883" s="389" t="s">
        <v>44</v>
      </c>
      <c r="K883" s="387" t="s">
        <v>54</v>
      </c>
      <c r="L883" s="390" t="s">
        <v>54</v>
      </c>
      <c r="M883" s="383"/>
      <c r="N883" s="391" t="s">
        <v>54</v>
      </c>
      <c r="O883" s="392"/>
      <c r="P883" s="383"/>
      <c r="Q883" s="383"/>
      <c r="R883" s="393"/>
      <c r="S883" s="417">
        <f>IF(Table_1[[#This Row],[Kesto (min) /tapaaminen]]&lt;1,0,(Table_1[[#This Row],[Sisältöjen määrä 
]]*Table_1[[#This Row],[Kesto (min) /tapaaminen]]*Table_1[[#This Row],[Tapaamis-kerrat /osallistuja]]))</f>
        <v>0</v>
      </c>
      <c r="T883" s="394" t="str">
        <f>IF(Table_1[[#This Row],[SISÄLLÖN NIMI]]="","",IF(Table_1[[#This Row],[Toteutuminen]]="Ei osallistujia",0,IF(Table_1[[#This Row],[Toteutuminen]]="Peruttu",0,1)))</f>
        <v/>
      </c>
      <c r="U883" s="395"/>
      <c r="V883" s="385"/>
      <c r="W883" s="413">
        <f>Table_1[[#This Row],[Kävijämäärä a) lapset]]+Table_1[[#This Row],[Kävijämäärä b) aikuiset]]</f>
        <v>0</v>
      </c>
      <c r="X883" s="413">
        <f>IF(Table_1[[#This Row],[Kokonaiskävijämäärä]]&lt;1,0,Table_1[[#This Row],[Kävijämäärä a) lapset]]*Table_1[[#This Row],[Tapaamis-kerrat /osallistuja]])</f>
        <v>0</v>
      </c>
      <c r="Y883" s="413">
        <f>IF(Table_1[[#This Row],[Kokonaiskävijämäärä]]&lt;1,0,Table_1[[#This Row],[Kävijämäärä b) aikuiset]]*Table_1[[#This Row],[Tapaamis-kerrat /osallistuja]])</f>
        <v>0</v>
      </c>
      <c r="Z883" s="413">
        <f>IF(Table_1[[#This Row],[Kokonaiskävijämäärä]]&lt;1,0,Table_1[[#This Row],[Kokonaiskävijämäärä]]*Table_1[[#This Row],[Tapaamis-kerrat /osallistuja]])</f>
        <v>0</v>
      </c>
      <c r="AA883" s="390" t="s">
        <v>54</v>
      </c>
      <c r="AB883" s="396"/>
      <c r="AC883" s="397"/>
      <c r="AD883" s="398" t="s">
        <v>54</v>
      </c>
      <c r="AE883" s="399" t="s">
        <v>54</v>
      </c>
      <c r="AF883" s="400" t="s">
        <v>54</v>
      </c>
      <c r="AG883" s="400" t="s">
        <v>54</v>
      </c>
      <c r="AH883" s="401" t="s">
        <v>53</v>
      </c>
      <c r="AI883" s="402" t="s">
        <v>54</v>
      </c>
      <c r="AJ883" s="402" t="s">
        <v>54</v>
      </c>
      <c r="AK883" s="402" t="s">
        <v>54</v>
      </c>
      <c r="AL883" s="403" t="s">
        <v>54</v>
      </c>
      <c r="AM883" s="404" t="s">
        <v>54</v>
      </c>
    </row>
    <row r="884" spans="1:39" ht="15.75" customHeight="1" x14ac:dyDescent="0.3">
      <c r="A884" s="382"/>
      <c r="B884" s="383"/>
      <c r="C884" s="384" t="s">
        <v>40</v>
      </c>
      <c r="D884" s="385" t="str">
        <f>IF(Table_1[[#This Row],[SISÄLLÖN NIMI]]="","",1)</f>
        <v/>
      </c>
      <c r="E884" s="386"/>
      <c r="F884" s="386"/>
      <c r="G884" s="384" t="s">
        <v>54</v>
      </c>
      <c r="H884" s="387" t="s">
        <v>54</v>
      </c>
      <c r="I884" s="388" t="s">
        <v>54</v>
      </c>
      <c r="J884" s="389" t="s">
        <v>44</v>
      </c>
      <c r="K884" s="387" t="s">
        <v>54</v>
      </c>
      <c r="L884" s="390" t="s">
        <v>54</v>
      </c>
      <c r="M884" s="383"/>
      <c r="N884" s="391" t="s">
        <v>54</v>
      </c>
      <c r="O884" s="392"/>
      <c r="P884" s="383"/>
      <c r="Q884" s="383"/>
      <c r="R884" s="393"/>
      <c r="S884" s="417">
        <f>IF(Table_1[[#This Row],[Kesto (min) /tapaaminen]]&lt;1,0,(Table_1[[#This Row],[Sisältöjen määrä 
]]*Table_1[[#This Row],[Kesto (min) /tapaaminen]]*Table_1[[#This Row],[Tapaamis-kerrat /osallistuja]]))</f>
        <v>0</v>
      </c>
      <c r="T884" s="394" t="str">
        <f>IF(Table_1[[#This Row],[SISÄLLÖN NIMI]]="","",IF(Table_1[[#This Row],[Toteutuminen]]="Ei osallistujia",0,IF(Table_1[[#This Row],[Toteutuminen]]="Peruttu",0,1)))</f>
        <v/>
      </c>
      <c r="U884" s="395"/>
      <c r="V884" s="385"/>
      <c r="W884" s="413">
        <f>Table_1[[#This Row],[Kävijämäärä a) lapset]]+Table_1[[#This Row],[Kävijämäärä b) aikuiset]]</f>
        <v>0</v>
      </c>
      <c r="X884" s="413">
        <f>IF(Table_1[[#This Row],[Kokonaiskävijämäärä]]&lt;1,0,Table_1[[#This Row],[Kävijämäärä a) lapset]]*Table_1[[#This Row],[Tapaamis-kerrat /osallistuja]])</f>
        <v>0</v>
      </c>
      <c r="Y884" s="413">
        <f>IF(Table_1[[#This Row],[Kokonaiskävijämäärä]]&lt;1,0,Table_1[[#This Row],[Kävijämäärä b) aikuiset]]*Table_1[[#This Row],[Tapaamis-kerrat /osallistuja]])</f>
        <v>0</v>
      </c>
      <c r="Z884" s="413">
        <f>IF(Table_1[[#This Row],[Kokonaiskävijämäärä]]&lt;1,0,Table_1[[#This Row],[Kokonaiskävijämäärä]]*Table_1[[#This Row],[Tapaamis-kerrat /osallistuja]])</f>
        <v>0</v>
      </c>
      <c r="AA884" s="390" t="s">
        <v>54</v>
      </c>
      <c r="AB884" s="396"/>
      <c r="AC884" s="397"/>
      <c r="AD884" s="398" t="s">
        <v>54</v>
      </c>
      <c r="AE884" s="399" t="s">
        <v>54</v>
      </c>
      <c r="AF884" s="400" t="s">
        <v>54</v>
      </c>
      <c r="AG884" s="400" t="s">
        <v>54</v>
      </c>
      <c r="AH884" s="401" t="s">
        <v>53</v>
      </c>
      <c r="AI884" s="402" t="s">
        <v>54</v>
      </c>
      <c r="AJ884" s="402" t="s">
        <v>54</v>
      </c>
      <c r="AK884" s="402" t="s">
        <v>54</v>
      </c>
      <c r="AL884" s="403" t="s">
        <v>54</v>
      </c>
      <c r="AM884" s="404" t="s">
        <v>54</v>
      </c>
    </row>
    <row r="885" spans="1:39" ht="15.75" customHeight="1" x14ac:dyDescent="0.3">
      <c r="A885" s="382"/>
      <c r="B885" s="383"/>
      <c r="C885" s="384" t="s">
        <v>40</v>
      </c>
      <c r="D885" s="385" t="str">
        <f>IF(Table_1[[#This Row],[SISÄLLÖN NIMI]]="","",1)</f>
        <v/>
      </c>
      <c r="E885" s="386"/>
      <c r="F885" s="386"/>
      <c r="G885" s="384" t="s">
        <v>54</v>
      </c>
      <c r="H885" s="387" t="s">
        <v>54</v>
      </c>
      <c r="I885" s="388" t="s">
        <v>54</v>
      </c>
      <c r="J885" s="389" t="s">
        <v>44</v>
      </c>
      <c r="K885" s="387" t="s">
        <v>54</v>
      </c>
      <c r="L885" s="390" t="s">
        <v>54</v>
      </c>
      <c r="M885" s="383"/>
      <c r="N885" s="391" t="s">
        <v>54</v>
      </c>
      <c r="O885" s="392"/>
      <c r="P885" s="383"/>
      <c r="Q885" s="383"/>
      <c r="R885" s="393"/>
      <c r="S885" s="417">
        <f>IF(Table_1[[#This Row],[Kesto (min) /tapaaminen]]&lt;1,0,(Table_1[[#This Row],[Sisältöjen määrä 
]]*Table_1[[#This Row],[Kesto (min) /tapaaminen]]*Table_1[[#This Row],[Tapaamis-kerrat /osallistuja]]))</f>
        <v>0</v>
      </c>
      <c r="T885" s="394" t="str">
        <f>IF(Table_1[[#This Row],[SISÄLLÖN NIMI]]="","",IF(Table_1[[#This Row],[Toteutuminen]]="Ei osallistujia",0,IF(Table_1[[#This Row],[Toteutuminen]]="Peruttu",0,1)))</f>
        <v/>
      </c>
      <c r="U885" s="395"/>
      <c r="V885" s="385"/>
      <c r="W885" s="413">
        <f>Table_1[[#This Row],[Kävijämäärä a) lapset]]+Table_1[[#This Row],[Kävijämäärä b) aikuiset]]</f>
        <v>0</v>
      </c>
      <c r="X885" s="413">
        <f>IF(Table_1[[#This Row],[Kokonaiskävijämäärä]]&lt;1,0,Table_1[[#This Row],[Kävijämäärä a) lapset]]*Table_1[[#This Row],[Tapaamis-kerrat /osallistuja]])</f>
        <v>0</v>
      </c>
      <c r="Y885" s="413">
        <f>IF(Table_1[[#This Row],[Kokonaiskävijämäärä]]&lt;1,0,Table_1[[#This Row],[Kävijämäärä b) aikuiset]]*Table_1[[#This Row],[Tapaamis-kerrat /osallistuja]])</f>
        <v>0</v>
      </c>
      <c r="Z885" s="413">
        <f>IF(Table_1[[#This Row],[Kokonaiskävijämäärä]]&lt;1,0,Table_1[[#This Row],[Kokonaiskävijämäärä]]*Table_1[[#This Row],[Tapaamis-kerrat /osallistuja]])</f>
        <v>0</v>
      </c>
      <c r="AA885" s="390" t="s">
        <v>54</v>
      </c>
      <c r="AB885" s="396"/>
      <c r="AC885" s="397"/>
      <c r="AD885" s="398" t="s">
        <v>54</v>
      </c>
      <c r="AE885" s="399" t="s">
        <v>54</v>
      </c>
      <c r="AF885" s="400" t="s">
        <v>54</v>
      </c>
      <c r="AG885" s="400" t="s">
        <v>54</v>
      </c>
      <c r="AH885" s="401" t="s">
        <v>53</v>
      </c>
      <c r="AI885" s="402" t="s">
        <v>54</v>
      </c>
      <c r="AJ885" s="402" t="s">
        <v>54</v>
      </c>
      <c r="AK885" s="402" t="s">
        <v>54</v>
      </c>
      <c r="AL885" s="403" t="s">
        <v>54</v>
      </c>
      <c r="AM885" s="404" t="s">
        <v>54</v>
      </c>
    </row>
    <row r="886" spans="1:39" ht="15.75" customHeight="1" x14ac:dyDescent="0.3">
      <c r="A886" s="382"/>
      <c r="B886" s="383"/>
      <c r="C886" s="384" t="s">
        <v>40</v>
      </c>
      <c r="D886" s="385" t="str">
        <f>IF(Table_1[[#This Row],[SISÄLLÖN NIMI]]="","",1)</f>
        <v/>
      </c>
      <c r="E886" s="386"/>
      <c r="F886" s="386"/>
      <c r="G886" s="384" t="s">
        <v>54</v>
      </c>
      <c r="H886" s="387" t="s">
        <v>54</v>
      </c>
      <c r="I886" s="388" t="s">
        <v>54</v>
      </c>
      <c r="J886" s="389" t="s">
        <v>44</v>
      </c>
      <c r="K886" s="387" t="s">
        <v>54</v>
      </c>
      <c r="L886" s="390" t="s">
        <v>54</v>
      </c>
      <c r="M886" s="383"/>
      <c r="N886" s="391" t="s">
        <v>54</v>
      </c>
      <c r="O886" s="392"/>
      <c r="P886" s="383"/>
      <c r="Q886" s="383"/>
      <c r="R886" s="393"/>
      <c r="S886" s="417">
        <f>IF(Table_1[[#This Row],[Kesto (min) /tapaaminen]]&lt;1,0,(Table_1[[#This Row],[Sisältöjen määrä 
]]*Table_1[[#This Row],[Kesto (min) /tapaaminen]]*Table_1[[#This Row],[Tapaamis-kerrat /osallistuja]]))</f>
        <v>0</v>
      </c>
      <c r="T886" s="394" t="str">
        <f>IF(Table_1[[#This Row],[SISÄLLÖN NIMI]]="","",IF(Table_1[[#This Row],[Toteutuminen]]="Ei osallistujia",0,IF(Table_1[[#This Row],[Toteutuminen]]="Peruttu",0,1)))</f>
        <v/>
      </c>
      <c r="U886" s="395"/>
      <c r="V886" s="385"/>
      <c r="W886" s="413">
        <f>Table_1[[#This Row],[Kävijämäärä a) lapset]]+Table_1[[#This Row],[Kävijämäärä b) aikuiset]]</f>
        <v>0</v>
      </c>
      <c r="X886" s="413">
        <f>IF(Table_1[[#This Row],[Kokonaiskävijämäärä]]&lt;1,0,Table_1[[#This Row],[Kävijämäärä a) lapset]]*Table_1[[#This Row],[Tapaamis-kerrat /osallistuja]])</f>
        <v>0</v>
      </c>
      <c r="Y886" s="413">
        <f>IF(Table_1[[#This Row],[Kokonaiskävijämäärä]]&lt;1,0,Table_1[[#This Row],[Kävijämäärä b) aikuiset]]*Table_1[[#This Row],[Tapaamis-kerrat /osallistuja]])</f>
        <v>0</v>
      </c>
      <c r="Z886" s="413">
        <f>IF(Table_1[[#This Row],[Kokonaiskävijämäärä]]&lt;1,0,Table_1[[#This Row],[Kokonaiskävijämäärä]]*Table_1[[#This Row],[Tapaamis-kerrat /osallistuja]])</f>
        <v>0</v>
      </c>
      <c r="AA886" s="390" t="s">
        <v>54</v>
      </c>
      <c r="AB886" s="396"/>
      <c r="AC886" s="397"/>
      <c r="AD886" s="398" t="s">
        <v>54</v>
      </c>
      <c r="AE886" s="399" t="s">
        <v>54</v>
      </c>
      <c r="AF886" s="400" t="s">
        <v>54</v>
      </c>
      <c r="AG886" s="400" t="s">
        <v>54</v>
      </c>
      <c r="AH886" s="401" t="s">
        <v>53</v>
      </c>
      <c r="AI886" s="402" t="s">
        <v>54</v>
      </c>
      <c r="AJ886" s="402" t="s">
        <v>54</v>
      </c>
      <c r="AK886" s="402" t="s">
        <v>54</v>
      </c>
      <c r="AL886" s="403" t="s">
        <v>54</v>
      </c>
      <c r="AM886" s="404" t="s">
        <v>54</v>
      </c>
    </row>
    <row r="887" spans="1:39" ht="15.75" customHeight="1" x14ac:dyDescent="0.3">
      <c r="A887" s="382"/>
      <c r="B887" s="383"/>
      <c r="C887" s="384" t="s">
        <v>40</v>
      </c>
      <c r="D887" s="385" t="str">
        <f>IF(Table_1[[#This Row],[SISÄLLÖN NIMI]]="","",1)</f>
        <v/>
      </c>
      <c r="E887" s="386"/>
      <c r="F887" s="386"/>
      <c r="G887" s="384" t="s">
        <v>54</v>
      </c>
      <c r="H887" s="387" t="s">
        <v>54</v>
      </c>
      <c r="I887" s="388" t="s">
        <v>54</v>
      </c>
      <c r="J887" s="389" t="s">
        <v>44</v>
      </c>
      <c r="K887" s="387" t="s">
        <v>54</v>
      </c>
      <c r="L887" s="390" t="s">
        <v>54</v>
      </c>
      <c r="M887" s="383"/>
      <c r="N887" s="391" t="s">
        <v>54</v>
      </c>
      <c r="O887" s="392"/>
      <c r="P887" s="383"/>
      <c r="Q887" s="383"/>
      <c r="R887" s="393"/>
      <c r="S887" s="417">
        <f>IF(Table_1[[#This Row],[Kesto (min) /tapaaminen]]&lt;1,0,(Table_1[[#This Row],[Sisältöjen määrä 
]]*Table_1[[#This Row],[Kesto (min) /tapaaminen]]*Table_1[[#This Row],[Tapaamis-kerrat /osallistuja]]))</f>
        <v>0</v>
      </c>
      <c r="T887" s="394" t="str">
        <f>IF(Table_1[[#This Row],[SISÄLLÖN NIMI]]="","",IF(Table_1[[#This Row],[Toteutuminen]]="Ei osallistujia",0,IF(Table_1[[#This Row],[Toteutuminen]]="Peruttu",0,1)))</f>
        <v/>
      </c>
      <c r="U887" s="395"/>
      <c r="V887" s="385"/>
      <c r="W887" s="413">
        <f>Table_1[[#This Row],[Kävijämäärä a) lapset]]+Table_1[[#This Row],[Kävijämäärä b) aikuiset]]</f>
        <v>0</v>
      </c>
      <c r="X887" s="413">
        <f>IF(Table_1[[#This Row],[Kokonaiskävijämäärä]]&lt;1,0,Table_1[[#This Row],[Kävijämäärä a) lapset]]*Table_1[[#This Row],[Tapaamis-kerrat /osallistuja]])</f>
        <v>0</v>
      </c>
      <c r="Y887" s="413">
        <f>IF(Table_1[[#This Row],[Kokonaiskävijämäärä]]&lt;1,0,Table_1[[#This Row],[Kävijämäärä b) aikuiset]]*Table_1[[#This Row],[Tapaamis-kerrat /osallistuja]])</f>
        <v>0</v>
      </c>
      <c r="Z887" s="413">
        <f>IF(Table_1[[#This Row],[Kokonaiskävijämäärä]]&lt;1,0,Table_1[[#This Row],[Kokonaiskävijämäärä]]*Table_1[[#This Row],[Tapaamis-kerrat /osallistuja]])</f>
        <v>0</v>
      </c>
      <c r="AA887" s="390" t="s">
        <v>54</v>
      </c>
      <c r="AB887" s="396"/>
      <c r="AC887" s="397"/>
      <c r="AD887" s="398" t="s">
        <v>54</v>
      </c>
      <c r="AE887" s="399" t="s">
        <v>54</v>
      </c>
      <c r="AF887" s="400" t="s">
        <v>54</v>
      </c>
      <c r="AG887" s="400" t="s">
        <v>54</v>
      </c>
      <c r="AH887" s="401" t="s">
        <v>53</v>
      </c>
      <c r="AI887" s="402" t="s">
        <v>54</v>
      </c>
      <c r="AJ887" s="402" t="s">
        <v>54</v>
      </c>
      <c r="AK887" s="402" t="s">
        <v>54</v>
      </c>
      <c r="AL887" s="403" t="s">
        <v>54</v>
      </c>
      <c r="AM887" s="404" t="s">
        <v>54</v>
      </c>
    </row>
    <row r="888" spans="1:39" ht="15.75" customHeight="1" x14ac:dyDescent="0.3">
      <c r="A888" s="382"/>
      <c r="B888" s="383"/>
      <c r="C888" s="384" t="s">
        <v>40</v>
      </c>
      <c r="D888" s="385" t="str">
        <f>IF(Table_1[[#This Row],[SISÄLLÖN NIMI]]="","",1)</f>
        <v/>
      </c>
      <c r="E888" s="386"/>
      <c r="F888" s="386"/>
      <c r="G888" s="384" t="s">
        <v>54</v>
      </c>
      <c r="H888" s="387" t="s">
        <v>54</v>
      </c>
      <c r="I888" s="388" t="s">
        <v>54</v>
      </c>
      <c r="J888" s="389" t="s">
        <v>44</v>
      </c>
      <c r="K888" s="387" t="s">
        <v>54</v>
      </c>
      <c r="L888" s="390" t="s">
        <v>54</v>
      </c>
      <c r="M888" s="383"/>
      <c r="N888" s="391" t="s">
        <v>54</v>
      </c>
      <c r="O888" s="392"/>
      <c r="P888" s="383"/>
      <c r="Q888" s="383"/>
      <c r="R888" s="393"/>
      <c r="S888" s="417">
        <f>IF(Table_1[[#This Row],[Kesto (min) /tapaaminen]]&lt;1,0,(Table_1[[#This Row],[Sisältöjen määrä 
]]*Table_1[[#This Row],[Kesto (min) /tapaaminen]]*Table_1[[#This Row],[Tapaamis-kerrat /osallistuja]]))</f>
        <v>0</v>
      </c>
      <c r="T888" s="394" t="str">
        <f>IF(Table_1[[#This Row],[SISÄLLÖN NIMI]]="","",IF(Table_1[[#This Row],[Toteutuminen]]="Ei osallistujia",0,IF(Table_1[[#This Row],[Toteutuminen]]="Peruttu",0,1)))</f>
        <v/>
      </c>
      <c r="U888" s="395"/>
      <c r="V888" s="385"/>
      <c r="W888" s="413">
        <f>Table_1[[#This Row],[Kävijämäärä a) lapset]]+Table_1[[#This Row],[Kävijämäärä b) aikuiset]]</f>
        <v>0</v>
      </c>
      <c r="X888" s="413">
        <f>IF(Table_1[[#This Row],[Kokonaiskävijämäärä]]&lt;1,0,Table_1[[#This Row],[Kävijämäärä a) lapset]]*Table_1[[#This Row],[Tapaamis-kerrat /osallistuja]])</f>
        <v>0</v>
      </c>
      <c r="Y888" s="413">
        <f>IF(Table_1[[#This Row],[Kokonaiskävijämäärä]]&lt;1,0,Table_1[[#This Row],[Kävijämäärä b) aikuiset]]*Table_1[[#This Row],[Tapaamis-kerrat /osallistuja]])</f>
        <v>0</v>
      </c>
      <c r="Z888" s="413">
        <f>IF(Table_1[[#This Row],[Kokonaiskävijämäärä]]&lt;1,0,Table_1[[#This Row],[Kokonaiskävijämäärä]]*Table_1[[#This Row],[Tapaamis-kerrat /osallistuja]])</f>
        <v>0</v>
      </c>
      <c r="AA888" s="390" t="s">
        <v>54</v>
      </c>
      <c r="AB888" s="396"/>
      <c r="AC888" s="397"/>
      <c r="AD888" s="398" t="s">
        <v>54</v>
      </c>
      <c r="AE888" s="399" t="s">
        <v>54</v>
      </c>
      <c r="AF888" s="400" t="s">
        <v>54</v>
      </c>
      <c r="AG888" s="400" t="s">
        <v>54</v>
      </c>
      <c r="AH888" s="401" t="s">
        <v>53</v>
      </c>
      <c r="AI888" s="402" t="s">
        <v>54</v>
      </c>
      <c r="AJ888" s="402" t="s">
        <v>54</v>
      </c>
      <c r="AK888" s="402" t="s">
        <v>54</v>
      </c>
      <c r="AL888" s="403" t="s">
        <v>54</v>
      </c>
      <c r="AM888" s="404" t="s">
        <v>54</v>
      </c>
    </row>
    <row r="889" spans="1:39" ht="15.75" customHeight="1" x14ac:dyDescent="0.3">
      <c r="A889" s="382"/>
      <c r="B889" s="383"/>
      <c r="C889" s="384" t="s">
        <v>40</v>
      </c>
      <c r="D889" s="385" t="str">
        <f>IF(Table_1[[#This Row],[SISÄLLÖN NIMI]]="","",1)</f>
        <v/>
      </c>
      <c r="E889" s="386"/>
      <c r="F889" s="386"/>
      <c r="G889" s="384" t="s">
        <v>54</v>
      </c>
      <c r="H889" s="387" t="s">
        <v>54</v>
      </c>
      <c r="I889" s="388" t="s">
        <v>54</v>
      </c>
      <c r="J889" s="389" t="s">
        <v>44</v>
      </c>
      <c r="K889" s="387" t="s">
        <v>54</v>
      </c>
      <c r="L889" s="390" t="s">
        <v>54</v>
      </c>
      <c r="M889" s="383"/>
      <c r="N889" s="391" t="s">
        <v>54</v>
      </c>
      <c r="O889" s="392"/>
      <c r="P889" s="383"/>
      <c r="Q889" s="383"/>
      <c r="R889" s="393"/>
      <c r="S889" s="417">
        <f>IF(Table_1[[#This Row],[Kesto (min) /tapaaminen]]&lt;1,0,(Table_1[[#This Row],[Sisältöjen määrä 
]]*Table_1[[#This Row],[Kesto (min) /tapaaminen]]*Table_1[[#This Row],[Tapaamis-kerrat /osallistuja]]))</f>
        <v>0</v>
      </c>
      <c r="T889" s="394" t="str">
        <f>IF(Table_1[[#This Row],[SISÄLLÖN NIMI]]="","",IF(Table_1[[#This Row],[Toteutuminen]]="Ei osallistujia",0,IF(Table_1[[#This Row],[Toteutuminen]]="Peruttu",0,1)))</f>
        <v/>
      </c>
      <c r="U889" s="395"/>
      <c r="V889" s="385"/>
      <c r="W889" s="413">
        <f>Table_1[[#This Row],[Kävijämäärä a) lapset]]+Table_1[[#This Row],[Kävijämäärä b) aikuiset]]</f>
        <v>0</v>
      </c>
      <c r="X889" s="413">
        <f>IF(Table_1[[#This Row],[Kokonaiskävijämäärä]]&lt;1,0,Table_1[[#This Row],[Kävijämäärä a) lapset]]*Table_1[[#This Row],[Tapaamis-kerrat /osallistuja]])</f>
        <v>0</v>
      </c>
      <c r="Y889" s="413">
        <f>IF(Table_1[[#This Row],[Kokonaiskävijämäärä]]&lt;1,0,Table_1[[#This Row],[Kävijämäärä b) aikuiset]]*Table_1[[#This Row],[Tapaamis-kerrat /osallistuja]])</f>
        <v>0</v>
      </c>
      <c r="Z889" s="413">
        <f>IF(Table_1[[#This Row],[Kokonaiskävijämäärä]]&lt;1,0,Table_1[[#This Row],[Kokonaiskävijämäärä]]*Table_1[[#This Row],[Tapaamis-kerrat /osallistuja]])</f>
        <v>0</v>
      </c>
      <c r="AA889" s="390" t="s">
        <v>54</v>
      </c>
      <c r="AB889" s="396"/>
      <c r="AC889" s="397"/>
      <c r="AD889" s="398" t="s">
        <v>54</v>
      </c>
      <c r="AE889" s="399" t="s">
        <v>54</v>
      </c>
      <c r="AF889" s="400" t="s">
        <v>54</v>
      </c>
      <c r="AG889" s="400" t="s">
        <v>54</v>
      </c>
      <c r="AH889" s="401" t="s">
        <v>53</v>
      </c>
      <c r="AI889" s="402" t="s">
        <v>54</v>
      </c>
      <c r="AJ889" s="402" t="s">
        <v>54</v>
      </c>
      <c r="AK889" s="402" t="s">
        <v>54</v>
      </c>
      <c r="AL889" s="403" t="s">
        <v>54</v>
      </c>
      <c r="AM889" s="404" t="s">
        <v>54</v>
      </c>
    </row>
    <row r="890" spans="1:39" ht="15.75" customHeight="1" x14ac:dyDescent="0.3">
      <c r="A890" s="382"/>
      <c r="B890" s="383"/>
      <c r="C890" s="384" t="s">
        <v>40</v>
      </c>
      <c r="D890" s="385" t="str">
        <f>IF(Table_1[[#This Row],[SISÄLLÖN NIMI]]="","",1)</f>
        <v/>
      </c>
      <c r="E890" s="386"/>
      <c r="F890" s="386"/>
      <c r="G890" s="384" t="s">
        <v>54</v>
      </c>
      <c r="H890" s="387" t="s">
        <v>54</v>
      </c>
      <c r="I890" s="388" t="s">
        <v>54</v>
      </c>
      <c r="J890" s="389" t="s">
        <v>44</v>
      </c>
      <c r="K890" s="387" t="s">
        <v>54</v>
      </c>
      <c r="L890" s="390" t="s">
        <v>54</v>
      </c>
      <c r="M890" s="383"/>
      <c r="N890" s="391" t="s">
        <v>54</v>
      </c>
      <c r="O890" s="392"/>
      <c r="P890" s="383"/>
      <c r="Q890" s="383"/>
      <c r="R890" s="393"/>
      <c r="S890" s="417">
        <f>IF(Table_1[[#This Row],[Kesto (min) /tapaaminen]]&lt;1,0,(Table_1[[#This Row],[Sisältöjen määrä 
]]*Table_1[[#This Row],[Kesto (min) /tapaaminen]]*Table_1[[#This Row],[Tapaamis-kerrat /osallistuja]]))</f>
        <v>0</v>
      </c>
      <c r="T890" s="394" t="str">
        <f>IF(Table_1[[#This Row],[SISÄLLÖN NIMI]]="","",IF(Table_1[[#This Row],[Toteutuminen]]="Ei osallistujia",0,IF(Table_1[[#This Row],[Toteutuminen]]="Peruttu",0,1)))</f>
        <v/>
      </c>
      <c r="U890" s="395"/>
      <c r="V890" s="385"/>
      <c r="W890" s="413">
        <f>Table_1[[#This Row],[Kävijämäärä a) lapset]]+Table_1[[#This Row],[Kävijämäärä b) aikuiset]]</f>
        <v>0</v>
      </c>
      <c r="X890" s="413">
        <f>IF(Table_1[[#This Row],[Kokonaiskävijämäärä]]&lt;1,0,Table_1[[#This Row],[Kävijämäärä a) lapset]]*Table_1[[#This Row],[Tapaamis-kerrat /osallistuja]])</f>
        <v>0</v>
      </c>
      <c r="Y890" s="413">
        <f>IF(Table_1[[#This Row],[Kokonaiskävijämäärä]]&lt;1,0,Table_1[[#This Row],[Kävijämäärä b) aikuiset]]*Table_1[[#This Row],[Tapaamis-kerrat /osallistuja]])</f>
        <v>0</v>
      </c>
      <c r="Z890" s="413">
        <f>IF(Table_1[[#This Row],[Kokonaiskävijämäärä]]&lt;1,0,Table_1[[#This Row],[Kokonaiskävijämäärä]]*Table_1[[#This Row],[Tapaamis-kerrat /osallistuja]])</f>
        <v>0</v>
      </c>
      <c r="AA890" s="390" t="s">
        <v>54</v>
      </c>
      <c r="AB890" s="396"/>
      <c r="AC890" s="397"/>
      <c r="AD890" s="398" t="s">
        <v>54</v>
      </c>
      <c r="AE890" s="399" t="s">
        <v>54</v>
      </c>
      <c r="AF890" s="400" t="s">
        <v>54</v>
      </c>
      <c r="AG890" s="400" t="s">
        <v>54</v>
      </c>
      <c r="AH890" s="401" t="s">
        <v>53</v>
      </c>
      <c r="AI890" s="402" t="s">
        <v>54</v>
      </c>
      <c r="AJ890" s="402" t="s">
        <v>54</v>
      </c>
      <c r="AK890" s="402" t="s">
        <v>54</v>
      </c>
      <c r="AL890" s="403" t="s">
        <v>54</v>
      </c>
      <c r="AM890" s="404" t="s">
        <v>54</v>
      </c>
    </row>
    <row r="891" spans="1:39" ht="15.75" customHeight="1" x14ac:dyDescent="0.3">
      <c r="A891" s="382"/>
      <c r="B891" s="383"/>
      <c r="C891" s="384" t="s">
        <v>40</v>
      </c>
      <c r="D891" s="385" t="str">
        <f>IF(Table_1[[#This Row],[SISÄLLÖN NIMI]]="","",1)</f>
        <v/>
      </c>
      <c r="E891" s="386"/>
      <c r="F891" s="386"/>
      <c r="G891" s="384" t="s">
        <v>54</v>
      </c>
      <c r="H891" s="387" t="s">
        <v>54</v>
      </c>
      <c r="I891" s="388" t="s">
        <v>54</v>
      </c>
      <c r="J891" s="389" t="s">
        <v>44</v>
      </c>
      <c r="K891" s="387" t="s">
        <v>54</v>
      </c>
      <c r="L891" s="390" t="s">
        <v>54</v>
      </c>
      <c r="M891" s="383"/>
      <c r="N891" s="391" t="s">
        <v>54</v>
      </c>
      <c r="O891" s="392"/>
      <c r="P891" s="383"/>
      <c r="Q891" s="383"/>
      <c r="R891" s="393"/>
      <c r="S891" s="417">
        <f>IF(Table_1[[#This Row],[Kesto (min) /tapaaminen]]&lt;1,0,(Table_1[[#This Row],[Sisältöjen määrä 
]]*Table_1[[#This Row],[Kesto (min) /tapaaminen]]*Table_1[[#This Row],[Tapaamis-kerrat /osallistuja]]))</f>
        <v>0</v>
      </c>
      <c r="T891" s="394" t="str">
        <f>IF(Table_1[[#This Row],[SISÄLLÖN NIMI]]="","",IF(Table_1[[#This Row],[Toteutuminen]]="Ei osallistujia",0,IF(Table_1[[#This Row],[Toteutuminen]]="Peruttu",0,1)))</f>
        <v/>
      </c>
      <c r="U891" s="395"/>
      <c r="V891" s="385"/>
      <c r="W891" s="413">
        <f>Table_1[[#This Row],[Kävijämäärä a) lapset]]+Table_1[[#This Row],[Kävijämäärä b) aikuiset]]</f>
        <v>0</v>
      </c>
      <c r="X891" s="413">
        <f>IF(Table_1[[#This Row],[Kokonaiskävijämäärä]]&lt;1,0,Table_1[[#This Row],[Kävijämäärä a) lapset]]*Table_1[[#This Row],[Tapaamis-kerrat /osallistuja]])</f>
        <v>0</v>
      </c>
      <c r="Y891" s="413">
        <f>IF(Table_1[[#This Row],[Kokonaiskävijämäärä]]&lt;1,0,Table_1[[#This Row],[Kävijämäärä b) aikuiset]]*Table_1[[#This Row],[Tapaamis-kerrat /osallistuja]])</f>
        <v>0</v>
      </c>
      <c r="Z891" s="413">
        <f>IF(Table_1[[#This Row],[Kokonaiskävijämäärä]]&lt;1,0,Table_1[[#This Row],[Kokonaiskävijämäärä]]*Table_1[[#This Row],[Tapaamis-kerrat /osallistuja]])</f>
        <v>0</v>
      </c>
      <c r="AA891" s="390" t="s">
        <v>54</v>
      </c>
      <c r="AB891" s="396"/>
      <c r="AC891" s="397"/>
      <c r="AD891" s="398" t="s">
        <v>54</v>
      </c>
      <c r="AE891" s="399" t="s">
        <v>54</v>
      </c>
      <c r="AF891" s="400" t="s">
        <v>54</v>
      </c>
      <c r="AG891" s="400" t="s">
        <v>54</v>
      </c>
      <c r="AH891" s="401" t="s">
        <v>53</v>
      </c>
      <c r="AI891" s="402" t="s">
        <v>54</v>
      </c>
      <c r="AJ891" s="402" t="s">
        <v>54</v>
      </c>
      <c r="AK891" s="402" t="s">
        <v>54</v>
      </c>
      <c r="AL891" s="403" t="s">
        <v>54</v>
      </c>
      <c r="AM891" s="404" t="s">
        <v>54</v>
      </c>
    </row>
    <row r="892" spans="1:39" ht="15.75" customHeight="1" x14ac:dyDescent="0.3">
      <c r="A892" s="382"/>
      <c r="B892" s="383"/>
      <c r="C892" s="384" t="s">
        <v>40</v>
      </c>
      <c r="D892" s="385" t="str">
        <f>IF(Table_1[[#This Row],[SISÄLLÖN NIMI]]="","",1)</f>
        <v/>
      </c>
      <c r="E892" s="386"/>
      <c r="F892" s="386"/>
      <c r="G892" s="384" t="s">
        <v>54</v>
      </c>
      <c r="H892" s="387" t="s">
        <v>54</v>
      </c>
      <c r="I892" s="388" t="s">
        <v>54</v>
      </c>
      <c r="J892" s="389" t="s">
        <v>44</v>
      </c>
      <c r="K892" s="387" t="s">
        <v>54</v>
      </c>
      <c r="L892" s="390" t="s">
        <v>54</v>
      </c>
      <c r="M892" s="383"/>
      <c r="N892" s="391" t="s">
        <v>54</v>
      </c>
      <c r="O892" s="392"/>
      <c r="P892" s="383"/>
      <c r="Q892" s="383"/>
      <c r="R892" s="393"/>
      <c r="S892" s="417">
        <f>IF(Table_1[[#This Row],[Kesto (min) /tapaaminen]]&lt;1,0,(Table_1[[#This Row],[Sisältöjen määrä 
]]*Table_1[[#This Row],[Kesto (min) /tapaaminen]]*Table_1[[#This Row],[Tapaamis-kerrat /osallistuja]]))</f>
        <v>0</v>
      </c>
      <c r="T892" s="394" t="str">
        <f>IF(Table_1[[#This Row],[SISÄLLÖN NIMI]]="","",IF(Table_1[[#This Row],[Toteutuminen]]="Ei osallistujia",0,IF(Table_1[[#This Row],[Toteutuminen]]="Peruttu",0,1)))</f>
        <v/>
      </c>
      <c r="U892" s="395"/>
      <c r="V892" s="385"/>
      <c r="W892" s="413">
        <f>Table_1[[#This Row],[Kävijämäärä a) lapset]]+Table_1[[#This Row],[Kävijämäärä b) aikuiset]]</f>
        <v>0</v>
      </c>
      <c r="X892" s="413">
        <f>IF(Table_1[[#This Row],[Kokonaiskävijämäärä]]&lt;1,0,Table_1[[#This Row],[Kävijämäärä a) lapset]]*Table_1[[#This Row],[Tapaamis-kerrat /osallistuja]])</f>
        <v>0</v>
      </c>
      <c r="Y892" s="413">
        <f>IF(Table_1[[#This Row],[Kokonaiskävijämäärä]]&lt;1,0,Table_1[[#This Row],[Kävijämäärä b) aikuiset]]*Table_1[[#This Row],[Tapaamis-kerrat /osallistuja]])</f>
        <v>0</v>
      </c>
      <c r="Z892" s="413">
        <f>IF(Table_1[[#This Row],[Kokonaiskävijämäärä]]&lt;1,0,Table_1[[#This Row],[Kokonaiskävijämäärä]]*Table_1[[#This Row],[Tapaamis-kerrat /osallistuja]])</f>
        <v>0</v>
      </c>
      <c r="AA892" s="390" t="s">
        <v>54</v>
      </c>
      <c r="AB892" s="396"/>
      <c r="AC892" s="397"/>
      <c r="AD892" s="398" t="s">
        <v>54</v>
      </c>
      <c r="AE892" s="399" t="s">
        <v>54</v>
      </c>
      <c r="AF892" s="400" t="s">
        <v>54</v>
      </c>
      <c r="AG892" s="400" t="s">
        <v>54</v>
      </c>
      <c r="AH892" s="401" t="s">
        <v>53</v>
      </c>
      <c r="AI892" s="402" t="s">
        <v>54</v>
      </c>
      <c r="AJ892" s="402" t="s">
        <v>54</v>
      </c>
      <c r="AK892" s="402" t="s">
        <v>54</v>
      </c>
      <c r="AL892" s="403" t="s">
        <v>54</v>
      </c>
      <c r="AM892" s="404" t="s">
        <v>54</v>
      </c>
    </row>
    <row r="893" spans="1:39" ht="15.75" customHeight="1" x14ac:dyDescent="0.3">
      <c r="A893" s="382"/>
      <c r="B893" s="383"/>
      <c r="C893" s="384" t="s">
        <v>40</v>
      </c>
      <c r="D893" s="385" t="str">
        <f>IF(Table_1[[#This Row],[SISÄLLÖN NIMI]]="","",1)</f>
        <v/>
      </c>
      <c r="E893" s="386"/>
      <c r="F893" s="386"/>
      <c r="G893" s="384" t="s">
        <v>54</v>
      </c>
      <c r="H893" s="387" t="s">
        <v>54</v>
      </c>
      <c r="I893" s="388" t="s">
        <v>54</v>
      </c>
      <c r="J893" s="389" t="s">
        <v>44</v>
      </c>
      <c r="K893" s="387" t="s">
        <v>54</v>
      </c>
      <c r="L893" s="390" t="s">
        <v>54</v>
      </c>
      <c r="M893" s="383"/>
      <c r="N893" s="391" t="s">
        <v>54</v>
      </c>
      <c r="O893" s="392"/>
      <c r="P893" s="383"/>
      <c r="Q893" s="383"/>
      <c r="R893" s="393"/>
      <c r="S893" s="417">
        <f>IF(Table_1[[#This Row],[Kesto (min) /tapaaminen]]&lt;1,0,(Table_1[[#This Row],[Sisältöjen määrä 
]]*Table_1[[#This Row],[Kesto (min) /tapaaminen]]*Table_1[[#This Row],[Tapaamis-kerrat /osallistuja]]))</f>
        <v>0</v>
      </c>
      <c r="T893" s="394" t="str">
        <f>IF(Table_1[[#This Row],[SISÄLLÖN NIMI]]="","",IF(Table_1[[#This Row],[Toteutuminen]]="Ei osallistujia",0,IF(Table_1[[#This Row],[Toteutuminen]]="Peruttu",0,1)))</f>
        <v/>
      </c>
      <c r="U893" s="395"/>
      <c r="V893" s="385"/>
      <c r="W893" s="413">
        <f>Table_1[[#This Row],[Kävijämäärä a) lapset]]+Table_1[[#This Row],[Kävijämäärä b) aikuiset]]</f>
        <v>0</v>
      </c>
      <c r="X893" s="413">
        <f>IF(Table_1[[#This Row],[Kokonaiskävijämäärä]]&lt;1,0,Table_1[[#This Row],[Kävijämäärä a) lapset]]*Table_1[[#This Row],[Tapaamis-kerrat /osallistuja]])</f>
        <v>0</v>
      </c>
      <c r="Y893" s="413">
        <f>IF(Table_1[[#This Row],[Kokonaiskävijämäärä]]&lt;1,0,Table_1[[#This Row],[Kävijämäärä b) aikuiset]]*Table_1[[#This Row],[Tapaamis-kerrat /osallistuja]])</f>
        <v>0</v>
      </c>
      <c r="Z893" s="413">
        <f>IF(Table_1[[#This Row],[Kokonaiskävijämäärä]]&lt;1,0,Table_1[[#This Row],[Kokonaiskävijämäärä]]*Table_1[[#This Row],[Tapaamis-kerrat /osallistuja]])</f>
        <v>0</v>
      </c>
      <c r="AA893" s="390" t="s">
        <v>54</v>
      </c>
      <c r="AB893" s="396"/>
      <c r="AC893" s="397"/>
      <c r="AD893" s="398" t="s">
        <v>54</v>
      </c>
      <c r="AE893" s="399" t="s">
        <v>54</v>
      </c>
      <c r="AF893" s="400" t="s">
        <v>54</v>
      </c>
      <c r="AG893" s="400" t="s">
        <v>54</v>
      </c>
      <c r="AH893" s="401" t="s">
        <v>53</v>
      </c>
      <c r="AI893" s="402" t="s">
        <v>54</v>
      </c>
      <c r="AJ893" s="402" t="s">
        <v>54</v>
      </c>
      <c r="AK893" s="402" t="s">
        <v>54</v>
      </c>
      <c r="AL893" s="403" t="s">
        <v>54</v>
      </c>
      <c r="AM893" s="404" t="s">
        <v>54</v>
      </c>
    </row>
    <row r="894" spans="1:39" ht="15.75" customHeight="1" x14ac:dyDescent="0.3">
      <c r="A894" s="382"/>
      <c r="B894" s="383"/>
      <c r="C894" s="384" t="s">
        <v>40</v>
      </c>
      <c r="D894" s="385" t="str">
        <f>IF(Table_1[[#This Row],[SISÄLLÖN NIMI]]="","",1)</f>
        <v/>
      </c>
      <c r="E894" s="386"/>
      <c r="F894" s="386"/>
      <c r="G894" s="384" t="s">
        <v>54</v>
      </c>
      <c r="H894" s="387" t="s">
        <v>54</v>
      </c>
      <c r="I894" s="388" t="s">
        <v>54</v>
      </c>
      <c r="J894" s="389" t="s">
        <v>44</v>
      </c>
      <c r="K894" s="387" t="s">
        <v>54</v>
      </c>
      <c r="L894" s="390" t="s">
        <v>54</v>
      </c>
      <c r="M894" s="383"/>
      <c r="N894" s="391" t="s">
        <v>54</v>
      </c>
      <c r="O894" s="392"/>
      <c r="P894" s="383"/>
      <c r="Q894" s="383"/>
      <c r="R894" s="393"/>
      <c r="S894" s="417">
        <f>IF(Table_1[[#This Row],[Kesto (min) /tapaaminen]]&lt;1,0,(Table_1[[#This Row],[Sisältöjen määrä 
]]*Table_1[[#This Row],[Kesto (min) /tapaaminen]]*Table_1[[#This Row],[Tapaamis-kerrat /osallistuja]]))</f>
        <v>0</v>
      </c>
      <c r="T894" s="394" t="str">
        <f>IF(Table_1[[#This Row],[SISÄLLÖN NIMI]]="","",IF(Table_1[[#This Row],[Toteutuminen]]="Ei osallistujia",0,IF(Table_1[[#This Row],[Toteutuminen]]="Peruttu",0,1)))</f>
        <v/>
      </c>
      <c r="U894" s="395"/>
      <c r="V894" s="385"/>
      <c r="W894" s="413">
        <f>Table_1[[#This Row],[Kävijämäärä a) lapset]]+Table_1[[#This Row],[Kävijämäärä b) aikuiset]]</f>
        <v>0</v>
      </c>
      <c r="X894" s="413">
        <f>IF(Table_1[[#This Row],[Kokonaiskävijämäärä]]&lt;1,0,Table_1[[#This Row],[Kävijämäärä a) lapset]]*Table_1[[#This Row],[Tapaamis-kerrat /osallistuja]])</f>
        <v>0</v>
      </c>
      <c r="Y894" s="413">
        <f>IF(Table_1[[#This Row],[Kokonaiskävijämäärä]]&lt;1,0,Table_1[[#This Row],[Kävijämäärä b) aikuiset]]*Table_1[[#This Row],[Tapaamis-kerrat /osallistuja]])</f>
        <v>0</v>
      </c>
      <c r="Z894" s="413">
        <f>IF(Table_1[[#This Row],[Kokonaiskävijämäärä]]&lt;1,0,Table_1[[#This Row],[Kokonaiskävijämäärä]]*Table_1[[#This Row],[Tapaamis-kerrat /osallistuja]])</f>
        <v>0</v>
      </c>
      <c r="AA894" s="390" t="s">
        <v>54</v>
      </c>
      <c r="AB894" s="396"/>
      <c r="AC894" s="397"/>
      <c r="AD894" s="398" t="s">
        <v>54</v>
      </c>
      <c r="AE894" s="399" t="s">
        <v>54</v>
      </c>
      <c r="AF894" s="400" t="s">
        <v>54</v>
      </c>
      <c r="AG894" s="400" t="s">
        <v>54</v>
      </c>
      <c r="AH894" s="401" t="s">
        <v>53</v>
      </c>
      <c r="AI894" s="402" t="s">
        <v>54</v>
      </c>
      <c r="AJ894" s="402" t="s">
        <v>54</v>
      </c>
      <c r="AK894" s="402" t="s">
        <v>54</v>
      </c>
      <c r="AL894" s="403" t="s">
        <v>54</v>
      </c>
      <c r="AM894" s="404" t="s">
        <v>54</v>
      </c>
    </row>
    <row r="895" spans="1:39" ht="15.75" customHeight="1" x14ac:dyDescent="0.3">
      <c r="A895" s="382"/>
      <c r="B895" s="383"/>
      <c r="C895" s="384" t="s">
        <v>40</v>
      </c>
      <c r="D895" s="385" t="str">
        <f>IF(Table_1[[#This Row],[SISÄLLÖN NIMI]]="","",1)</f>
        <v/>
      </c>
      <c r="E895" s="386"/>
      <c r="F895" s="386"/>
      <c r="G895" s="384" t="s">
        <v>54</v>
      </c>
      <c r="H895" s="387" t="s">
        <v>54</v>
      </c>
      <c r="I895" s="388" t="s">
        <v>54</v>
      </c>
      <c r="J895" s="389" t="s">
        <v>44</v>
      </c>
      <c r="K895" s="387" t="s">
        <v>54</v>
      </c>
      <c r="L895" s="390" t="s">
        <v>54</v>
      </c>
      <c r="M895" s="383"/>
      <c r="N895" s="391" t="s">
        <v>54</v>
      </c>
      <c r="O895" s="392"/>
      <c r="P895" s="383"/>
      <c r="Q895" s="383"/>
      <c r="R895" s="393"/>
      <c r="S895" s="417">
        <f>IF(Table_1[[#This Row],[Kesto (min) /tapaaminen]]&lt;1,0,(Table_1[[#This Row],[Sisältöjen määrä 
]]*Table_1[[#This Row],[Kesto (min) /tapaaminen]]*Table_1[[#This Row],[Tapaamis-kerrat /osallistuja]]))</f>
        <v>0</v>
      </c>
      <c r="T895" s="394" t="str">
        <f>IF(Table_1[[#This Row],[SISÄLLÖN NIMI]]="","",IF(Table_1[[#This Row],[Toteutuminen]]="Ei osallistujia",0,IF(Table_1[[#This Row],[Toteutuminen]]="Peruttu",0,1)))</f>
        <v/>
      </c>
      <c r="U895" s="395"/>
      <c r="V895" s="385"/>
      <c r="W895" s="413">
        <f>Table_1[[#This Row],[Kävijämäärä a) lapset]]+Table_1[[#This Row],[Kävijämäärä b) aikuiset]]</f>
        <v>0</v>
      </c>
      <c r="X895" s="413">
        <f>IF(Table_1[[#This Row],[Kokonaiskävijämäärä]]&lt;1,0,Table_1[[#This Row],[Kävijämäärä a) lapset]]*Table_1[[#This Row],[Tapaamis-kerrat /osallistuja]])</f>
        <v>0</v>
      </c>
      <c r="Y895" s="413">
        <f>IF(Table_1[[#This Row],[Kokonaiskävijämäärä]]&lt;1,0,Table_1[[#This Row],[Kävijämäärä b) aikuiset]]*Table_1[[#This Row],[Tapaamis-kerrat /osallistuja]])</f>
        <v>0</v>
      </c>
      <c r="Z895" s="413">
        <f>IF(Table_1[[#This Row],[Kokonaiskävijämäärä]]&lt;1,0,Table_1[[#This Row],[Kokonaiskävijämäärä]]*Table_1[[#This Row],[Tapaamis-kerrat /osallistuja]])</f>
        <v>0</v>
      </c>
      <c r="AA895" s="390" t="s">
        <v>54</v>
      </c>
      <c r="AB895" s="396"/>
      <c r="AC895" s="397"/>
      <c r="AD895" s="398" t="s">
        <v>54</v>
      </c>
      <c r="AE895" s="399" t="s">
        <v>54</v>
      </c>
      <c r="AF895" s="400" t="s">
        <v>54</v>
      </c>
      <c r="AG895" s="400" t="s">
        <v>54</v>
      </c>
      <c r="AH895" s="401" t="s">
        <v>53</v>
      </c>
      <c r="AI895" s="402" t="s">
        <v>54</v>
      </c>
      <c r="AJ895" s="402" t="s">
        <v>54</v>
      </c>
      <c r="AK895" s="402" t="s">
        <v>54</v>
      </c>
      <c r="AL895" s="403" t="s">
        <v>54</v>
      </c>
      <c r="AM895" s="404" t="s">
        <v>54</v>
      </c>
    </row>
    <row r="896" spans="1:39" ht="15.75" customHeight="1" x14ac:dyDescent="0.3">
      <c r="A896" s="382"/>
      <c r="B896" s="383"/>
      <c r="C896" s="384" t="s">
        <v>40</v>
      </c>
      <c r="D896" s="385" t="str">
        <f>IF(Table_1[[#This Row],[SISÄLLÖN NIMI]]="","",1)</f>
        <v/>
      </c>
      <c r="E896" s="386"/>
      <c r="F896" s="386"/>
      <c r="G896" s="384" t="s">
        <v>54</v>
      </c>
      <c r="H896" s="387" t="s">
        <v>54</v>
      </c>
      <c r="I896" s="388" t="s">
        <v>54</v>
      </c>
      <c r="J896" s="389" t="s">
        <v>44</v>
      </c>
      <c r="K896" s="387" t="s">
        <v>54</v>
      </c>
      <c r="L896" s="390" t="s">
        <v>54</v>
      </c>
      <c r="M896" s="383"/>
      <c r="N896" s="391" t="s">
        <v>54</v>
      </c>
      <c r="O896" s="392"/>
      <c r="P896" s="383"/>
      <c r="Q896" s="383"/>
      <c r="R896" s="393"/>
      <c r="S896" s="417">
        <f>IF(Table_1[[#This Row],[Kesto (min) /tapaaminen]]&lt;1,0,(Table_1[[#This Row],[Sisältöjen määrä 
]]*Table_1[[#This Row],[Kesto (min) /tapaaminen]]*Table_1[[#This Row],[Tapaamis-kerrat /osallistuja]]))</f>
        <v>0</v>
      </c>
      <c r="T896" s="394" t="str">
        <f>IF(Table_1[[#This Row],[SISÄLLÖN NIMI]]="","",IF(Table_1[[#This Row],[Toteutuminen]]="Ei osallistujia",0,IF(Table_1[[#This Row],[Toteutuminen]]="Peruttu",0,1)))</f>
        <v/>
      </c>
      <c r="U896" s="395"/>
      <c r="V896" s="385"/>
      <c r="W896" s="413">
        <f>Table_1[[#This Row],[Kävijämäärä a) lapset]]+Table_1[[#This Row],[Kävijämäärä b) aikuiset]]</f>
        <v>0</v>
      </c>
      <c r="X896" s="413">
        <f>IF(Table_1[[#This Row],[Kokonaiskävijämäärä]]&lt;1,0,Table_1[[#This Row],[Kävijämäärä a) lapset]]*Table_1[[#This Row],[Tapaamis-kerrat /osallistuja]])</f>
        <v>0</v>
      </c>
      <c r="Y896" s="413">
        <f>IF(Table_1[[#This Row],[Kokonaiskävijämäärä]]&lt;1,0,Table_1[[#This Row],[Kävijämäärä b) aikuiset]]*Table_1[[#This Row],[Tapaamis-kerrat /osallistuja]])</f>
        <v>0</v>
      </c>
      <c r="Z896" s="413">
        <f>IF(Table_1[[#This Row],[Kokonaiskävijämäärä]]&lt;1,0,Table_1[[#This Row],[Kokonaiskävijämäärä]]*Table_1[[#This Row],[Tapaamis-kerrat /osallistuja]])</f>
        <v>0</v>
      </c>
      <c r="AA896" s="390" t="s">
        <v>54</v>
      </c>
      <c r="AB896" s="396"/>
      <c r="AC896" s="397"/>
      <c r="AD896" s="398" t="s">
        <v>54</v>
      </c>
      <c r="AE896" s="399" t="s">
        <v>54</v>
      </c>
      <c r="AF896" s="400" t="s">
        <v>54</v>
      </c>
      <c r="AG896" s="400" t="s">
        <v>54</v>
      </c>
      <c r="AH896" s="401" t="s">
        <v>53</v>
      </c>
      <c r="AI896" s="402" t="s">
        <v>54</v>
      </c>
      <c r="AJ896" s="402" t="s">
        <v>54</v>
      </c>
      <c r="AK896" s="402" t="s">
        <v>54</v>
      </c>
      <c r="AL896" s="403" t="s">
        <v>54</v>
      </c>
      <c r="AM896" s="404" t="s">
        <v>54</v>
      </c>
    </row>
    <row r="897" spans="1:39" ht="15.75" customHeight="1" x14ac:dyDescent="0.3">
      <c r="A897" s="382"/>
      <c r="B897" s="383"/>
      <c r="C897" s="384" t="s">
        <v>40</v>
      </c>
      <c r="D897" s="385" t="str">
        <f>IF(Table_1[[#This Row],[SISÄLLÖN NIMI]]="","",1)</f>
        <v/>
      </c>
      <c r="E897" s="386"/>
      <c r="F897" s="386"/>
      <c r="G897" s="384" t="s">
        <v>54</v>
      </c>
      <c r="H897" s="387" t="s">
        <v>54</v>
      </c>
      <c r="I897" s="388" t="s">
        <v>54</v>
      </c>
      <c r="J897" s="389" t="s">
        <v>44</v>
      </c>
      <c r="K897" s="387" t="s">
        <v>54</v>
      </c>
      <c r="L897" s="390" t="s">
        <v>54</v>
      </c>
      <c r="M897" s="383"/>
      <c r="N897" s="391" t="s">
        <v>54</v>
      </c>
      <c r="O897" s="392"/>
      <c r="P897" s="383"/>
      <c r="Q897" s="383"/>
      <c r="R897" s="393"/>
      <c r="S897" s="417">
        <f>IF(Table_1[[#This Row],[Kesto (min) /tapaaminen]]&lt;1,0,(Table_1[[#This Row],[Sisältöjen määrä 
]]*Table_1[[#This Row],[Kesto (min) /tapaaminen]]*Table_1[[#This Row],[Tapaamis-kerrat /osallistuja]]))</f>
        <v>0</v>
      </c>
      <c r="T897" s="394" t="str">
        <f>IF(Table_1[[#This Row],[SISÄLLÖN NIMI]]="","",IF(Table_1[[#This Row],[Toteutuminen]]="Ei osallistujia",0,IF(Table_1[[#This Row],[Toteutuminen]]="Peruttu",0,1)))</f>
        <v/>
      </c>
      <c r="U897" s="395"/>
      <c r="V897" s="385"/>
      <c r="W897" s="413">
        <f>Table_1[[#This Row],[Kävijämäärä a) lapset]]+Table_1[[#This Row],[Kävijämäärä b) aikuiset]]</f>
        <v>0</v>
      </c>
      <c r="X897" s="413">
        <f>IF(Table_1[[#This Row],[Kokonaiskävijämäärä]]&lt;1,0,Table_1[[#This Row],[Kävijämäärä a) lapset]]*Table_1[[#This Row],[Tapaamis-kerrat /osallistuja]])</f>
        <v>0</v>
      </c>
      <c r="Y897" s="413">
        <f>IF(Table_1[[#This Row],[Kokonaiskävijämäärä]]&lt;1,0,Table_1[[#This Row],[Kävijämäärä b) aikuiset]]*Table_1[[#This Row],[Tapaamis-kerrat /osallistuja]])</f>
        <v>0</v>
      </c>
      <c r="Z897" s="413">
        <f>IF(Table_1[[#This Row],[Kokonaiskävijämäärä]]&lt;1,0,Table_1[[#This Row],[Kokonaiskävijämäärä]]*Table_1[[#This Row],[Tapaamis-kerrat /osallistuja]])</f>
        <v>0</v>
      </c>
      <c r="AA897" s="390" t="s">
        <v>54</v>
      </c>
      <c r="AB897" s="396"/>
      <c r="AC897" s="397"/>
      <c r="AD897" s="398" t="s">
        <v>54</v>
      </c>
      <c r="AE897" s="399" t="s">
        <v>54</v>
      </c>
      <c r="AF897" s="400" t="s">
        <v>54</v>
      </c>
      <c r="AG897" s="400" t="s">
        <v>54</v>
      </c>
      <c r="AH897" s="401" t="s">
        <v>53</v>
      </c>
      <c r="AI897" s="402" t="s">
        <v>54</v>
      </c>
      <c r="AJ897" s="402" t="s">
        <v>54</v>
      </c>
      <c r="AK897" s="402" t="s">
        <v>54</v>
      </c>
      <c r="AL897" s="403" t="s">
        <v>54</v>
      </c>
      <c r="AM897" s="404" t="s">
        <v>54</v>
      </c>
    </row>
    <row r="898" spans="1:39" ht="15.75" customHeight="1" x14ac:dyDescent="0.3">
      <c r="A898" s="382"/>
      <c r="B898" s="383"/>
      <c r="C898" s="384" t="s">
        <v>40</v>
      </c>
      <c r="D898" s="385" t="str">
        <f>IF(Table_1[[#This Row],[SISÄLLÖN NIMI]]="","",1)</f>
        <v/>
      </c>
      <c r="E898" s="386"/>
      <c r="F898" s="386"/>
      <c r="G898" s="384" t="s">
        <v>54</v>
      </c>
      <c r="H898" s="387" t="s">
        <v>54</v>
      </c>
      <c r="I898" s="388" t="s">
        <v>54</v>
      </c>
      <c r="J898" s="389" t="s">
        <v>44</v>
      </c>
      <c r="K898" s="387" t="s">
        <v>54</v>
      </c>
      <c r="L898" s="390" t="s">
        <v>54</v>
      </c>
      <c r="M898" s="383"/>
      <c r="N898" s="391" t="s">
        <v>54</v>
      </c>
      <c r="O898" s="392"/>
      <c r="P898" s="383"/>
      <c r="Q898" s="383"/>
      <c r="R898" s="393"/>
      <c r="S898" s="417">
        <f>IF(Table_1[[#This Row],[Kesto (min) /tapaaminen]]&lt;1,0,(Table_1[[#This Row],[Sisältöjen määrä 
]]*Table_1[[#This Row],[Kesto (min) /tapaaminen]]*Table_1[[#This Row],[Tapaamis-kerrat /osallistuja]]))</f>
        <v>0</v>
      </c>
      <c r="T898" s="394" t="str">
        <f>IF(Table_1[[#This Row],[SISÄLLÖN NIMI]]="","",IF(Table_1[[#This Row],[Toteutuminen]]="Ei osallistujia",0,IF(Table_1[[#This Row],[Toteutuminen]]="Peruttu",0,1)))</f>
        <v/>
      </c>
      <c r="U898" s="395"/>
      <c r="V898" s="385"/>
      <c r="W898" s="413">
        <f>Table_1[[#This Row],[Kävijämäärä a) lapset]]+Table_1[[#This Row],[Kävijämäärä b) aikuiset]]</f>
        <v>0</v>
      </c>
      <c r="X898" s="413">
        <f>IF(Table_1[[#This Row],[Kokonaiskävijämäärä]]&lt;1,0,Table_1[[#This Row],[Kävijämäärä a) lapset]]*Table_1[[#This Row],[Tapaamis-kerrat /osallistuja]])</f>
        <v>0</v>
      </c>
      <c r="Y898" s="413">
        <f>IF(Table_1[[#This Row],[Kokonaiskävijämäärä]]&lt;1,0,Table_1[[#This Row],[Kävijämäärä b) aikuiset]]*Table_1[[#This Row],[Tapaamis-kerrat /osallistuja]])</f>
        <v>0</v>
      </c>
      <c r="Z898" s="413">
        <f>IF(Table_1[[#This Row],[Kokonaiskävijämäärä]]&lt;1,0,Table_1[[#This Row],[Kokonaiskävijämäärä]]*Table_1[[#This Row],[Tapaamis-kerrat /osallistuja]])</f>
        <v>0</v>
      </c>
      <c r="AA898" s="390" t="s">
        <v>54</v>
      </c>
      <c r="AB898" s="396"/>
      <c r="AC898" s="397"/>
      <c r="AD898" s="398" t="s">
        <v>54</v>
      </c>
      <c r="AE898" s="399" t="s">
        <v>54</v>
      </c>
      <c r="AF898" s="400" t="s">
        <v>54</v>
      </c>
      <c r="AG898" s="400" t="s">
        <v>54</v>
      </c>
      <c r="AH898" s="401" t="s">
        <v>53</v>
      </c>
      <c r="AI898" s="402" t="s">
        <v>54</v>
      </c>
      <c r="AJ898" s="402" t="s">
        <v>54</v>
      </c>
      <c r="AK898" s="402" t="s">
        <v>54</v>
      </c>
      <c r="AL898" s="403" t="s">
        <v>54</v>
      </c>
      <c r="AM898" s="404" t="s">
        <v>54</v>
      </c>
    </row>
    <row r="899" spans="1:39" ht="15.75" customHeight="1" x14ac:dyDescent="0.3">
      <c r="A899" s="382"/>
      <c r="B899" s="383"/>
      <c r="C899" s="384" t="s">
        <v>40</v>
      </c>
      <c r="D899" s="385" t="str">
        <f>IF(Table_1[[#This Row],[SISÄLLÖN NIMI]]="","",1)</f>
        <v/>
      </c>
      <c r="E899" s="386"/>
      <c r="F899" s="386"/>
      <c r="G899" s="384" t="s">
        <v>54</v>
      </c>
      <c r="H899" s="387" t="s">
        <v>54</v>
      </c>
      <c r="I899" s="388" t="s">
        <v>54</v>
      </c>
      <c r="J899" s="389" t="s">
        <v>44</v>
      </c>
      <c r="K899" s="387" t="s">
        <v>54</v>
      </c>
      <c r="L899" s="390" t="s">
        <v>54</v>
      </c>
      <c r="M899" s="383"/>
      <c r="N899" s="391" t="s">
        <v>54</v>
      </c>
      <c r="O899" s="392"/>
      <c r="P899" s="383"/>
      <c r="Q899" s="383"/>
      <c r="R899" s="393"/>
      <c r="S899" s="417">
        <f>IF(Table_1[[#This Row],[Kesto (min) /tapaaminen]]&lt;1,0,(Table_1[[#This Row],[Sisältöjen määrä 
]]*Table_1[[#This Row],[Kesto (min) /tapaaminen]]*Table_1[[#This Row],[Tapaamis-kerrat /osallistuja]]))</f>
        <v>0</v>
      </c>
      <c r="T899" s="394" t="str">
        <f>IF(Table_1[[#This Row],[SISÄLLÖN NIMI]]="","",IF(Table_1[[#This Row],[Toteutuminen]]="Ei osallistujia",0,IF(Table_1[[#This Row],[Toteutuminen]]="Peruttu",0,1)))</f>
        <v/>
      </c>
      <c r="U899" s="395"/>
      <c r="V899" s="385"/>
      <c r="W899" s="413">
        <f>Table_1[[#This Row],[Kävijämäärä a) lapset]]+Table_1[[#This Row],[Kävijämäärä b) aikuiset]]</f>
        <v>0</v>
      </c>
      <c r="X899" s="413">
        <f>IF(Table_1[[#This Row],[Kokonaiskävijämäärä]]&lt;1,0,Table_1[[#This Row],[Kävijämäärä a) lapset]]*Table_1[[#This Row],[Tapaamis-kerrat /osallistuja]])</f>
        <v>0</v>
      </c>
      <c r="Y899" s="413">
        <f>IF(Table_1[[#This Row],[Kokonaiskävijämäärä]]&lt;1,0,Table_1[[#This Row],[Kävijämäärä b) aikuiset]]*Table_1[[#This Row],[Tapaamis-kerrat /osallistuja]])</f>
        <v>0</v>
      </c>
      <c r="Z899" s="413">
        <f>IF(Table_1[[#This Row],[Kokonaiskävijämäärä]]&lt;1,0,Table_1[[#This Row],[Kokonaiskävijämäärä]]*Table_1[[#This Row],[Tapaamis-kerrat /osallistuja]])</f>
        <v>0</v>
      </c>
      <c r="AA899" s="390" t="s">
        <v>54</v>
      </c>
      <c r="AB899" s="396"/>
      <c r="AC899" s="397"/>
      <c r="AD899" s="398" t="s">
        <v>54</v>
      </c>
      <c r="AE899" s="399" t="s">
        <v>54</v>
      </c>
      <c r="AF899" s="400" t="s">
        <v>54</v>
      </c>
      <c r="AG899" s="400" t="s">
        <v>54</v>
      </c>
      <c r="AH899" s="401" t="s">
        <v>53</v>
      </c>
      <c r="AI899" s="402" t="s">
        <v>54</v>
      </c>
      <c r="AJ899" s="402" t="s">
        <v>54</v>
      </c>
      <c r="AK899" s="402" t="s">
        <v>54</v>
      </c>
      <c r="AL899" s="403" t="s">
        <v>54</v>
      </c>
      <c r="AM899" s="404" t="s">
        <v>54</v>
      </c>
    </row>
    <row r="900" spans="1:39" ht="15.75" customHeight="1" x14ac:dyDescent="0.3">
      <c r="A900" s="382"/>
      <c r="B900" s="383"/>
      <c r="C900" s="384" t="s">
        <v>40</v>
      </c>
      <c r="D900" s="385" t="str">
        <f>IF(Table_1[[#This Row],[SISÄLLÖN NIMI]]="","",1)</f>
        <v/>
      </c>
      <c r="E900" s="386"/>
      <c r="F900" s="386"/>
      <c r="G900" s="384" t="s">
        <v>54</v>
      </c>
      <c r="H900" s="387" t="s">
        <v>54</v>
      </c>
      <c r="I900" s="388" t="s">
        <v>54</v>
      </c>
      <c r="J900" s="389" t="s">
        <v>44</v>
      </c>
      <c r="K900" s="387" t="s">
        <v>54</v>
      </c>
      <c r="L900" s="390" t="s">
        <v>54</v>
      </c>
      <c r="M900" s="383"/>
      <c r="N900" s="391" t="s">
        <v>54</v>
      </c>
      <c r="O900" s="392"/>
      <c r="P900" s="383"/>
      <c r="Q900" s="383"/>
      <c r="R900" s="393"/>
      <c r="S900" s="417">
        <f>IF(Table_1[[#This Row],[Kesto (min) /tapaaminen]]&lt;1,0,(Table_1[[#This Row],[Sisältöjen määrä 
]]*Table_1[[#This Row],[Kesto (min) /tapaaminen]]*Table_1[[#This Row],[Tapaamis-kerrat /osallistuja]]))</f>
        <v>0</v>
      </c>
      <c r="T900" s="394" t="str">
        <f>IF(Table_1[[#This Row],[SISÄLLÖN NIMI]]="","",IF(Table_1[[#This Row],[Toteutuminen]]="Ei osallistujia",0,IF(Table_1[[#This Row],[Toteutuminen]]="Peruttu",0,1)))</f>
        <v/>
      </c>
      <c r="U900" s="395"/>
      <c r="V900" s="385"/>
      <c r="W900" s="413">
        <f>Table_1[[#This Row],[Kävijämäärä a) lapset]]+Table_1[[#This Row],[Kävijämäärä b) aikuiset]]</f>
        <v>0</v>
      </c>
      <c r="X900" s="413">
        <f>IF(Table_1[[#This Row],[Kokonaiskävijämäärä]]&lt;1,0,Table_1[[#This Row],[Kävijämäärä a) lapset]]*Table_1[[#This Row],[Tapaamis-kerrat /osallistuja]])</f>
        <v>0</v>
      </c>
      <c r="Y900" s="413">
        <f>IF(Table_1[[#This Row],[Kokonaiskävijämäärä]]&lt;1,0,Table_1[[#This Row],[Kävijämäärä b) aikuiset]]*Table_1[[#This Row],[Tapaamis-kerrat /osallistuja]])</f>
        <v>0</v>
      </c>
      <c r="Z900" s="413">
        <f>IF(Table_1[[#This Row],[Kokonaiskävijämäärä]]&lt;1,0,Table_1[[#This Row],[Kokonaiskävijämäärä]]*Table_1[[#This Row],[Tapaamis-kerrat /osallistuja]])</f>
        <v>0</v>
      </c>
      <c r="AA900" s="390" t="s">
        <v>54</v>
      </c>
      <c r="AB900" s="396"/>
      <c r="AC900" s="397"/>
      <c r="AD900" s="398" t="s">
        <v>54</v>
      </c>
      <c r="AE900" s="399" t="s">
        <v>54</v>
      </c>
      <c r="AF900" s="400" t="s">
        <v>54</v>
      </c>
      <c r="AG900" s="400" t="s">
        <v>54</v>
      </c>
      <c r="AH900" s="401" t="s">
        <v>53</v>
      </c>
      <c r="AI900" s="402" t="s">
        <v>54</v>
      </c>
      <c r="AJ900" s="402" t="s">
        <v>54</v>
      </c>
      <c r="AK900" s="402" t="s">
        <v>54</v>
      </c>
      <c r="AL900" s="403" t="s">
        <v>54</v>
      </c>
      <c r="AM900" s="404" t="s">
        <v>54</v>
      </c>
    </row>
    <row r="901" spans="1:39" ht="15.75" customHeight="1" x14ac:dyDescent="0.3">
      <c r="A901" s="382"/>
      <c r="B901" s="383"/>
      <c r="C901" s="384" t="s">
        <v>40</v>
      </c>
      <c r="D901" s="385" t="str">
        <f>IF(Table_1[[#This Row],[SISÄLLÖN NIMI]]="","",1)</f>
        <v/>
      </c>
      <c r="E901" s="386"/>
      <c r="F901" s="386"/>
      <c r="G901" s="384" t="s">
        <v>54</v>
      </c>
      <c r="H901" s="387" t="s">
        <v>54</v>
      </c>
      <c r="I901" s="388" t="s">
        <v>54</v>
      </c>
      <c r="J901" s="389" t="s">
        <v>44</v>
      </c>
      <c r="K901" s="387" t="s">
        <v>54</v>
      </c>
      <c r="L901" s="390" t="s">
        <v>54</v>
      </c>
      <c r="M901" s="383"/>
      <c r="N901" s="391" t="s">
        <v>54</v>
      </c>
      <c r="O901" s="392"/>
      <c r="P901" s="383"/>
      <c r="Q901" s="383"/>
      <c r="R901" s="393"/>
      <c r="S901" s="417">
        <f>IF(Table_1[[#This Row],[Kesto (min) /tapaaminen]]&lt;1,0,(Table_1[[#This Row],[Sisältöjen määrä 
]]*Table_1[[#This Row],[Kesto (min) /tapaaminen]]*Table_1[[#This Row],[Tapaamis-kerrat /osallistuja]]))</f>
        <v>0</v>
      </c>
      <c r="T901" s="394" t="str">
        <f>IF(Table_1[[#This Row],[SISÄLLÖN NIMI]]="","",IF(Table_1[[#This Row],[Toteutuminen]]="Ei osallistujia",0,IF(Table_1[[#This Row],[Toteutuminen]]="Peruttu",0,1)))</f>
        <v/>
      </c>
      <c r="U901" s="395"/>
      <c r="V901" s="385"/>
      <c r="W901" s="413">
        <f>Table_1[[#This Row],[Kävijämäärä a) lapset]]+Table_1[[#This Row],[Kävijämäärä b) aikuiset]]</f>
        <v>0</v>
      </c>
      <c r="X901" s="413">
        <f>IF(Table_1[[#This Row],[Kokonaiskävijämäärä]]&lt;1,0,Table_1[[#This Row],[Kävijämäärä a) lapset]]*Table_1[[#This Row],[Tapaamis-kerrat /osallistuja]])</f>
        <v>0</v>
      </c>
      <c r="Y901" s="413">
        <f>IF(Table_1[[#This Row],[Kokonaiskävijämäärä]]&lt;1,0,Table_1[[#This Row],[Kävijämäärä b) aikuiset]]*Table_1[[#This Row],[Tapaamis-kerrat /osallistuja]])</f>
        <v>0</v>
      </c>
      <c r="Z901" s="413">
        <f>IF(Table_1[[#This Row],[Kokonaiskävijämäärä]]&lt;1,0,Table_1[[#This Row],[Kokonaiskävijämäärä]]*Table_1[[#This Row],[Tapaamis-kerrat /osallistuja]])</f>
        <v>0</v>
      </c>
      <c r="AA901" s="390" t="s">
        <v>54</v>
      </c>
      <c r="AB901" s="396"/>
      <c r="AC901" s="397"/>
      <c r="AD901" s="398" t="s">
        <v>54</v>
      </c>
      <c r="AE901" s="399" t="s">
        <v>54</v>
      </c>
      <c r="AF901" s="400" t="s">
        <v>54</v>
      </c>
      <c r="AG901" s="400" t="s">
        <v>54</v>
      </c>
      <c r="AH901" s="401" t="s">
        <v>53</v>
      </c>
      <c r="AI901" s="402" t="s">
        <v>54</v>
      </c>
      <c r="AJ901" s="402" t="s">
        <v>54</v>
      </c>
      <c r="AK901" s="402" t="s">
        <v>54</v>
      </c>
      <c r="AL901" s="403" t="s">
        <v>54</v>
      </c>
      <c r="AM901" s="404" t="s">
        <v>54</v>
      </c>
    </row>
    <row r="902" spans="1:39" ht="15.75" customHeight="1" x14ac:dyDescent="0.3">
      <c r="A902" s="382"/>
      <c r="B902" s="383"/>
      <c r="C902" s="384" t="s">
        <v>40</v>
      </c>
      <c r="D902" s="385" t="str">
        <f>IF(Table_1[[#This Row],[SISÄLLÖN NIMI]]="","",1)</f>
        <v/>
      </c>
      <c r="E902" s="386"/>
      <c r="F902" s="386"/>
      <c r="G902" s="384" t="s">
        <v>54</v>
      </c>
      <c r="H902" s="387" t="s">
        <v>54</v>
      </c>
      <c r="I902" s="388" t="s">
        <v>54</v>
      </c>
      <c r="J902" s="389" t="s">
        <v>44</v>
      </c>
      <c r="K902" s="387" t="s">
        <v>54</v>
      </c>
      <c r="L902" s="390" t="s">
        <v>54</v>
      </c>
      <c r="M902" s="383"/>
      <c r="N902" s="391" t="s">
        <v>54</v>
      </c>
      <c r="O902" s="392"/>
      <c r="P902" s="383"/>
      <c r="Q902" s="383"/>
      <c r="R902" s="393"/>
      <c r="S902" s="417">
        <f>IF(Table_1[[#This Row],[Kesto (min) /tapaaminen]]&lt;1,0,(Table_1[[#This Row],[Sisältöjen määrä 
]]*Table_1[[#This Row],[Kesto (min) /tapaaminen]]*Table_1[[#This Row],[Tapaamis-kerrat /osallistuja]]))</f>
        <v>0</v>
      </c>
      <c r="T902" s="394" t="str">
        <f>IF(Table_1[[#This Row],[SISÄLLÖN NIMI]]="","",IF(Table_1[[#This Row],[Toteutuminen]]="Ei osallistujia",0,IF(Table_1[[#This Row],[Toteutuminen]]="Peruttu",0,1)))</f>
        <v/>
      </c>
      <c r="U902" s="395"/>
      <c r="V902" s="385"/>
      <c r="W902" s="413">
        <f>Table_1[[#This Row],[Kävijämäärä a) lapset]]+Table_1[[#This Row],[Kävijämäärä b) aikuiset]]</f>
        <v>0</v>
      </c>
      <c r="X902" s="413">
        <f>IF(Table_1[[#This Row],[Kokonaiskävijämäärä]]&lt;1,0,Table_1[[#This Row],[Kävijämäärä a) lapset]]*Table_1[[#This Row],[Tapaamis-kerrat /osallistuja]])</f>
        <v>0</v>
      </c>
      <c r="Y902" s="413">
        <f>IF(Table_1[[#This Row],[Kokonaiskävijämäärä]]&lt;1,0,Table_1[[#This Row],[Kävijämäärä b) aikuiset]]*Table_1[[#This Row],[Tapaamis-kerrat /osallistuja]])</f>
        <v>0</v>
      </c>
      <c r="Z902" s="413">
        <f>IF(Table_1[[#This Row],[Kokonaiskävijämäärä]]&lt;1,0,Table_1[[#This Row],[Kokonaiskävijämäärä]]*Table_1[[#This Row],[Tapaamis-kerrat /osallistuja]])</f>
        <v>0</v>
      </c>
      <c r="AA902" s="390" t="s">
        <v>54</v>
      </c>
      <c r="AB902" s="396"/>
      <c r="AC902" s="397"/>
      <c r="AD902" s="398" t="s">
        <v>54</v>
      </c>
      <c r="AE902" s="399" t="s">
        <v>54</v>
      </c>
      <c r="AF902" s="400" t="s">
        <v>54</v>
      </c>
      <c r="AG902" s="400" t="s">
        <v>54</v>
      </c>
      <c r="AH902" s="401" t="s">
        <v>53</v>
      </c>
      <c r="AI902" s="402" t="s">
        <v>54</v>
      </c>
      <c r="AJ902" s="402" t="s">
        <v>54</v>
      </c>
      <c r="AK902" s="402" t="s">
        <v>54</v>
      </c>
      <c r="AL902" s="403" t="s">
        <v>54</v>
      </c>
      <c r="AM902" s="404" t="s">
        <v>54</v>
      </c>
    </row>
    <row r="903" spans="1:39" ht="15.75" customHeight="1" x14ac:dyDescent="0.3">
      <c r="A903" s="382"/>
      <c r="B903" s="383"/>
      <c r="C903" s="384" t="s">
        <v>40</v>
      </c>
      <c r="D903" s="385" t="str">
        <f>IF(Table_1[[#This Row],[SISÄLLÖN NIMI]]="","",1)</f>
        <v/>
      </c>
      <c r="E903" s="386"/>
      <c r="F903" s="386"/>
      <c r="G903" s="384" t="s">
        <v>54</v>
      </c>
      <c r="H903" s="387" t="s">
        <v>54</v>
      </c>
      <c r="I903" s="388" t="s">
        <v>54</v>
      </c>
      <c r="J903" s="389" t="s">
        <v>44</v>
      </c>
      <c r="K903" s="387" t="s">
        <v>54</v>
      </c>
      <c r="L903" s="390" t="s">
        <v>54</v>
      </c>
      <c r="M903" s="383"/>
      <c r="N903" s="391" t="s">
        <v>54</v>
      </c>
      <c r="O903" s="392"/>
      <c r="P903" s="383"/>
      <c r="Q903" s="383"/>
      <c r="R903" s="393"/>
      <c r="S903" s="417">
        <f>IF(Table_1[[#This Row],[Kesto (min) /tapaaminen]]&lt;1,0,(Table_1[[#This Row],[Sisältöjen määrä 
]]*Table_1[[#This Row],[Kesto (min) /tapaaminen]]*Table_1[[#This Row],[Tapaamis-kerrat /osallistuja]]))</f>
        <v>0</v>
      </c>
      <c r="T903" s="394" t="str">
        <f>IF(Table_1[[#This Row],[SISÄLLÖN NIMI]]="","",IF(Table_1[[#This Row],[Toteutuminen]]="Ei osallistujia",0,IF(Table_1[[#This Row],[Toteutuminen]]="Peruttu",0,1)))</f>
        <v/>
      </c>
      <c r="U903" s="395"/>
      <c r="V903" s="385"/>
      <c r="W903" s="413">
        <f>Table_1[[#This Row],[Kävijämäärä a) lapset]]+Table_1[[#This Row],[Kävijämäärä b) aikuiset]]</f>
        <v>0</v>
      </c>
      <c r="X903" s="413">
        <f>IF(Table_1[[#This Row],[Kokonaiskävijämäärä]]&lt;1,0,Table_1[[#This Row],[Kävijämäärä a) lapset]]*Table_1[[#This Row],[Tapaamis-kerrat /osallistuja]])</f>
        <v>0</v>
      </c>
      <c r="Y903" s="413">
        <f>IF(Table_1[[#This Row],[Kokonaiskävijämäärä]]&lt;1,0,Table_1[[#This Row],[Kävijämäärä b) aikuiset]]*Table_1[[#This Row],[Tapaamis-kerrat /osallistuja]])</f>
        <v>0</v>
      </c>
      <c r="Z903" s="413">
        <f>IF(Table_1[[#This Row],[Kokonaiskävijämäärä]]&lt;1,0,Table_1[[#This Row],[Kokonaiskävijämäärä]]*Table_1[[#This Row],[Tapaamis-kerrat /osallistuja]])</f>
        <v>0</v>
      </c>
      <c r="AA903" s="390" t="s">
        <v>54</v>
      </c>
      <c r="AB903" s="396"/>
      <c r="AC903" s="397"/>
      <c r="AD903" s="398" t="s">
        <v>54</v>
      </c>
      <c r="AE903" s="399" t="s">
        <v>54</v>
      </c>
      <c r="AF903" s="400" t="s">
        <v>54</v>
      </c>
      <c r="AG903" s="400" t="s">
        <v>54</v>
      </c>
      <c r="AH903" s="401" t="s">
        <v>53</v>
      </c>
      <c r="AI903" s="402" t="s">
        <v>54</v>
      </c>
      <c r="AJ903" s="402" t="s">
        <v>54</v>
      </c>
      <c r="AK903" s="402" t="s">
        <v>54</v>
      </c>
      <c r="AL903" s="403" t="s">
        <v>54</v>
      </c>
      <c r="AM903" s="404" t="s">
        <v>54</v>
      </c>
    </row>
    <row r="904" spans="1:39" ht="15.75" customHeight="1" x14ac:dyDescent="0.3">
      <c r="A904" s="382"/>
      <c r="B904" s="383"/>
      <c r="C904" s="384" t="s">
        <v>40</v>
      </c>
      <c r="D904" s="385" t="str">
        <f>IF(Table_1[[#This Row],[SISÄLLÖN NIMI]]="","",1)</f>
        <v/>
      </c>
      <c r="E904" s="386"/>
      <c r="F904" s="386"/>
      <c r="G904" s="384" t="s">
        <v>54</v>
      </c>
      <c r="H904" s="387" t="s">
        <v>54</v>
      </c>
      <c r="I904" s="388" t="s">
        <v>54</v>
      </c>
      <c r="J904" s="389" t="s">
        <v>44</v>
      </c>
      <c r="K904" s="387" t="s">
        <v>54</v>
      </c>
      <c r="L904" s="390" t="s">
        <v>54</v>
      </c>
      <c r="M904" s="383"/>
      <c r="N904" s="391" t="s">
        <v>54</v>
      </c>
      <c r="O904" s="392"/>
      <c r="P904" s="383"/>
      <c r="Q904" s="383"/>
      <c r="R904" s="393"/>
      <c r="S904" s="417">
        <f>IF(Table_1[[#This Row],[Kesto (min) /tapaaminen]]&lt;1,0,(Table_1[[#This Row],[Sisältöjen määrä 
]]*Table_1[[#This Row],[Kesto (min) /tapaaminen]]*Table_1[[#This Row],[Tapaamis-kerrat /osallistuja]]))</f>
        <v>0</v>
      </c>
      <c r="T904" s="394" t="str">
        <f>IF(Table_1[[#This Row],[SISÄLLÖN NIMI]]="","",IF(Table_1[[#This Row],[Toteutuminen]]="Ei osallistujia",0,IF(Table_1[[#This Row],[Toteutuminen]]="Peruttu",0,1)))</f>
        <v/>
      </c>
      <c r="U904" s="395"/>
      <c r="V904" s="385"/>
      <c r="W904" s="413">
        <f>Table_1[[#This Row],[Kävijämäärä a) lapset]]+Table_1[[#This Row],[Kävijämäärä b) aikuiset]]</f>
        <v>0</v>
      </c>
      <c r="X904" s="413">
        <f>IF(Table_1[[#This Row],[Kokonaiskävijämäärä]]&lt;1,0,Table_1[[#This Row],[Kävijämäärä a) lapset]]*Table_1[[#This Row],[Tapaamis-kerrat /osallistuja]])</f>
        <v>0</v>
      </c>
      <c r="Y904" s="413">
        <f>IF(Table_1[[#This Row],[Kokonaiskävijämäärä]]&lt;1,0,Table_1[[#This Row],[Kävijämäärä b) aikuiset]]*Table_1[[#This Row],[Tapaamis-kerrat /osallistuja]])</f>
        <v>0</v>
      </c>
      <c r="Z904" s="413">
        <f>IF(Table_1[[#This Row],[Kokonaiskävijämäärä]]&lt;1,0,Table_1[[#This Row],[Kokonaiskävijämäärä]]*Table_1[[#This Row],[Tapaamis-kerrat /osallistuja]])</f>
        <v>0</v>
      </c>
      <c r="AA904" s="390" t="s">
        <v>54</v>
      </c>
      <c r="AB904" s="396"/>
      <c r="AC904" s="397"/>
      <c r="AD904" s="398" t="s">
        <v>54</v>
      </c>
      <c r="AE904" s="399" t="s">
        <v>54</v>
      </c>
      <c r="AF904" s="400" t="s">
        <v>54</v>
      </c>
      <c r="AG904" s="400" t="s">
        <v>54</v>
      </c>
      <c r="AH904" s="401" t="s">
        <v>53</v>
      </c>
      <c r="AI904" s="402" t="s">
        <v>54</v>
      </c>
      <c r="AJ904" s="402" t="s">
        <v>54</v>
      </c>
      <c r="AK904" s="402" t="s">
        <v>54</v>
      </c>
      <c r="AL904" s="403" t="s">
        <v>54</v>
      </c>
      <c r="AM904" s="404" t="s">
        <v>54</v>
      </c>
    </row>
    <row r="905" spans="1:39" ht="15.75" customHeight="1" x14ac:dyDescent="0.3">
      <c r="A905" s="382"/>
      <c r="B905" s="383"/>
      <c r="C905" s="384" t="s">
        <v>40</v>
      </c>
      <c r="D905" s="385" t="str">
        <f>IF(Table_1[[#This Row],[SISÄLLÖN NIMI]]="","",1)</f>
        <v/>
      </c>
      <c r="E905" s="386"/>
      <c r="F905" s="386"/>
      <c r="G905" s="384" t="s">
        <v>54</v>
      </c>
      <c r="H905" s="387" t="s">
        <v>54</v>
      </c>
      <c r="I905" s="388" t="s">
        <v>54</v>
      </c>
      <c r="J905" s="389" t="s">
        <v>44</v>
      </c>
      <c r="K905" s="387" t="s">
        <v>54</v>
      </c>
      <c r="L905" s="390" t="s">
        <v>54</v>
      </c>
      <c r="M905" s="383"/>
      <c r="N905" s="391" t="s">
        <v>54</v>
      </c>
      <c r="O905" s="392"/>
      <c r="P905" s="383"/>
      <c r="Q905" s="383"/>
      <c r="R905" s="393"/>
      <c r="S905" s="417">
        <f>IF(Table_1[[#This Row],[Kesto (min) /tapaaminen]]&lt;1,0,(Table_1[[#This Row],[Sisältöjen määrä 
]]*Table_1[[#This Row],[Kesto (min) /tapaaminen]]*Table_1[[#This Row],[Tapaamis-kerrat /osallistuja]]))</f>
        <v>0</v>
      </c>
      <c r="T905" s="394" t="str">
        <f>IF(Table_1[[#This Row],[SISÄLLÖN NIMI]]="","",IF(Table_1[[#This Row],[Toteutuminen]]="Ei osallistujia",0,IF(Table_1[[#This Row],[Toteutuminen]]="Peruttu",0,1)))</f>
        <v/>
      </c>
      <c r="U905" s="395"/>
      <c r="V905" s="385"/>
      <c r="W905" s="413">
        <f>Table_1[[#This Row],[Kävijämäärä a) lapset]]+Table_1[[#This Row],[Kävijämäärä b) aikuiset]]</f>
        <v>0</v>
      </c>
      <c r="X905" s="413">
        <f>IF(Table_1[[#This Row],[Kokonaiskävijämäärä]]&lt;1,0,Table_1[[#This Row],[Kävijämäärä a) lapset]]*Table_1[[#This Row],[Tapaamis-kerrat /osallistuja]])</f>
        <v>0</v>
      </c>
      <c r="Y905" s="413">
        <f>IF(Table_1[[#This Row],[Kokonaiskävijämäärä]]&lt;1,0,Table_1[[#This Row],[Kävijämäärä b) aikuiset]]*Table_1[[#This Row],[Tapaamis-kerrat /osallistuja]])</f>
        <v>0</v>
      </c>
      <c r="Z905" s="413">
        <f>IF(Table_1[[#This Row],[Kokonaiskävijämäärä]]&lt;1,0,Table_1[[#This Row],[Kokonaiskävijämäärä]]*Table_1[[#This Row],[Tapaamis-kerrat /osallistuja]])</f>
        <v>0</v>
      </c>
      <c r="AA905" s="390" t="s">
        <v>54</v>
      </c>
      <c r="AB905" s="396"/>
      <c r="AC905" s="397"/>
      <c r="AD905" s="398" t="s">
        <v>54</v>
      </c>
      <c r="AE905" s="399" t="s">
        <v>54</v>
      </c>
      <c r="AF905" s="400" t="s">
        <v>54</v>
      </c>
      <c r="AG905" s="400" t="s">
        <v>54</v>
      </c>
      <c r="AH905" s="401" t="s">
        <v>53</v>
      </c>
      <c r="AI905" s="402" t="s">
        <v>54</v>
      </c>
      <c r="AJ905" s="402" t="s">
        <v>54</v>
      </c>
      <c r="AK905" s="402" t="s">
        <v>54</v>
      </c>
      <c r="AL905" s="403" t="s">
        <v>54</v>
      </c>
      <c r="AM905" s="404" t="s">
        <v>54</v>
      </c>
    </row>
    <row r="906" spans="1:39" ht="15.75" customHeight="1" x14ac:dyDescent="0.3">
      <c r="A906" s="382"/>
      <c r="B906" s="383"/>
      <c r="C906" s="384" t="s">
        <v>40</v>
      </c>
      <c r="D906" s="385" t="str">
        <f>IF(Table_1[[#This Row],[SISÄLLÖN NIMI]]="","",1)</f>
        <v/>
      </c>
      <c r="E906" s="386"/>
      <c r="F906" s="386"/>
      <c r="G906" s="384" t="s">
        <v>54</v>
      </c>
      <c r="H906" s="387" t="s">
        <v>54</v>
      </c>
      <c r="I906" s="388" t="s">
        <v>54</v>
      </c>
      <c r="J906" s="389" t="s">
        <v>44</v>
      </c>
      <c r="K906" s="387" t="s">
        <v>54</v>
      </c>
      <c r="L906" s="390" t="s">
        <v>54</v>
      </c>
      <c r="M906" s="383"/>
      <c r="N906" s="391" t="s">
        <v>54</v>
      </c>
      <c r="O906" s="392"/>
      <c r="P906" s="383"/>
      <c r="Q906" s="383"/>
      <c r="R906" s="393"/>
      <c r="S906" s="417">
        <f>IF(Table_1[[#This Row],[Kesto (min) /tapaaminen]]&lt;1,0,(Table_1[[#This Row],[Sisältöjen määrä 
]]*Table_1[[#This Row],[Kesto (min) /tapaaminen]]*Table_1[[#This Row],[Tapaamis-kerrat /osallistuja]]))</f>
        <v>0</v>
      </c>
      <c r="T906" s="394" t="str">
        <f>IF(Table_1[[#This Row],[SISÄLLÖN NIMI]]="","",IF(Table_1[[#This Row],[Toteutuminen]]="Ei osallistujia",0,IF(Table_1[[#This Row],[Toteutuminen]]="Peruttu",0,1)))</f>
        <v/>
      </c>
      <c r="U906" s="395"/>
      <c r="V906" s="385"/>
      <c r="W906" s="413">
        <f>Table_1[[#This Row],[Kävijämäärä a) lapset]]+Table_1[[#This Row],[Kävijämäärä b) aikuiset]]</f>
        <v>0</v>
      </c>
      <c r="X906" s="413">
        <f>IF(Table_1[[#This Row],[Kokonaiskävijämäärä]]&lt;1,0,Table_1[[#This Row],[Kävijämäärä a) lapset]]*Table_1[[#This Row],[Tapaamis-kerrat /osallistuja]])</f>
        <v>0</v>
      </c>
      <c r="Y906" s="413">
        <f>IF(Table_1[[#This Row],[Kokonaiskävijämäärä]]&lt;1,0,Table_1[[#This Row],[Kävijämäärä b) aikuiset]]*Table_1[[#This Row],[Tapaamis-kerrat /osallistuja]])</f>
        <v>0</v>
      </c>
      <c r="Z906" s="413">
        <f>IF(Table_1[[#This Row],[Kokonaiskävijämäärä]]&lt;1,0,Table_1[[#This Row],[Kokonaiskävijämäärä]]*Table_1[[#This Row],[Tapaamis-kerrat /osallistuja]])</f>
        <v>0</v>
      </c>
      <c r="AA906" s="390" t="s">
        <v>54</v>
      </c>
      <c r="AB906" s="396"/>
      <c r="AC906" s="397"/>
      <c r="AD906" s="398" t="s">
        <v>54</v>
      </c>
      <c r="AE906" s="399" t="s">
        <v>54</v>
      </c>
      <c r="AF906" s="400" t="s">
        <v>54</v>
      </c>
      <c r="AG906" s="400" t="s">
        <v>54</v>
      </c>
      <c r="AH906" s="401" t="s">
        <v>53</v>
      </c>
      <c r="AI906" s="402" t="s">
        <v>54</v>
      </c>
      <c r="AJ906" s="402" t="s">
        <v>54</v>
      </c>
      <c r="AK906" s="402" t="s">
        <v>54</v>
      </c>
      <c r="AL906" s="403" t="s">
        <v>54</v>
      </c>
      <c r="AM906" s="404" t="s">
        <v>54</v>
      </c>
    </row>
    <row r="907" spans="1:39" ht="15.75" customHeight="1" x14ac:dyDescent="0.3">
      <c r="A907" s="382"/>
      <c r="B907" s="383"/>
      <c r="C907" s="384" t="s">
        <v>40</v>
      </c>
      <c r="D907" s="385" t="str">
        <f>IF(Table_1[[#This Row],[SISÄLLÖN NIMI]]="","",1)</f>
        <v/>
      </c>
      <c r="E907" s="386"/>
      <c r="F907" s="386"/>
      <c r="G907" s="384" t="s">
        <v>54</v>
      </c>
      <c r="H907" s="387" t="s">
        <v>54</v>
      </c>
      <c r="I907" s="388" t="s">
        <v>54</v>
      </c>
      <c r="J907" s="389" t="s">
        <v>44</v>
      </c>
      <c r="K907" s="387" t="s">
        <v>54</v>
      </c>
      <c r="L907" s="390" t="s">
        <v>54</v>
      </c>
      <c r="M907" s="383"/>
      <c r="N907" s="391" t="s">
        <v>54</v>
      </c>
      <c r="O907" s="392"/>
      <c r="P907" s="383"/>
      <c r="Q907" s="383"/>
      <c r="R907" s="393"/>
      <c r="S907" s="417">
        <f>IF(Table_1[[#This Row],[Kesto (min) /tapaaminen]]&lt;1,0,(Table_1[[#This Row],[Sisältöjen määrä 
]]*Table_1[[#This Row],[Kesto (min) /tapaaminen]]*Table_1[[#This Row],[Tapaamis-kerrat /osallistuja]]))</f>
        <v>0</v>
      </c>
      <c r="T907" s="394" t="str">
        <f>IF(Table_1[[#This Row],[SISÄLLÖN NIMI]]="","",IF(Table_1[[#This Row],[Toteutuminen]]="Ei osallistujia",0,IF(Table_1[[#This Row],[Toteutuminen]]="Peruttu",0,1)))</f>
        <v/>
      </c>
      <c r="U907" s="395"/>
      <c r="V907" s="385"/>
      <c r="W907" s="413">
        <f>Table_1[[#This Row],[Kävijämäärä a) lapset]]+Table_1[[#This Row],[Kävijämäärä b) aikuiset]]</f>
        <v>0</v>
      </c>
      <c r="X907" s="413">
        <f>IF(Table_1[[#This Row],[Kokonaiskävijämäärä]]&lt;1,0,Table_1[[#This Row],[Kävijämäärä a) lapset]]*Table_1[[#This Row],[Tapaamis-kerrat /osallistuja]])</f>
        <v>0</v>
      </c>
      <c r="Y907" s="413">
        <f>IF(Table_1[[#This Row],[Kokonaiskävijämäärä]]&lt;1,0,Table_1[[#This Row],[Kävijämäärä b) aikuiset]]*Table_1[[#This Row],[Tapaamis-kerrat /osallistuja]])</f>
        <v>0</v>
      </c>
      <c r="Z907" s="413">
        <f>IF(Table_1[[#This Row],[Kokonaiskävijämäärä]]&lt;1,0,Table_1[[#This Row],[Kokonaiskävijämäärä]]*Table_1[[#This Row],[Tapaamis-kerrat /osallistuja]])</f>
        <v>0</v>
      </c>
      <c r="AA907" s="390" t="s">
        <v>54</v>
      </c>
      <c r="AB907" s="396"/>
      <c r="AC907" s="397"/>
      <c r="AD907" s="398" t="s">
        <v>54</v>
      </c>
      <c r="AE907" s="399" t="s">
        <v>54</v>
      </c>
      <c r="AF907" s="400" t="s">
        <v>54</v>
      </c>
      <c r="AG907" s="400" t="s">
        <v>54</v>
      </c>
      <c r="AH907" s="401" t="s">
        <v>53</v>
      </c>
      <c r="AI907" s="402" t="s">
        <v>54</v>
      </c>
      <c r="AJ907" s="402" t="s">
        <v>54</v>
      </c>
      <c r="AK907" s="402" t="s">
        <v>54</v>
      </c>
      <c r="AL907" s="403" t="s">
        <v>54</v>
      </c>
      <c r="AM907" s="404" t="s">
        <v>54</v>
      </c>
    </row>
    <row r="908" spans="1:39" ht="15.75" customHeight="1" x14ac:dyDescent="0.3">
      <c r="A908" s="382"/>
      <c r="B908" s="383"/>
      <c r="C908" s="384" t="s">
        <v>40</v>
      </c>
      <c r="D908" s="385" t="str">
        <f>IF(Table_1[[#This Row],[SISÄLLÖN NIMI]]="","",1)</f>
        <v/>
      </c>
      <c r="E908" s="386"/>
      <c r="F908" s="386"/>
      <c r="G908" s="384" t="s">
        <v>54</v>
      </c>
      <c r="H908" s="387" t="s">
        <v>54</v>
      </c>
      <c r="I908" s="388" t="s">
        <v>54</v>
      </c>
      <c r="J908" s="389" t="s">
        <v>44</v>
      </c>
      <c r="K908" s="387" t="s">
        <v>54</v>
      </c>
      <c r="L908" s="390" t="s">
        <v>54</v>
      </c>
      <c r="M908" s="383"/>
      <c r="N908" s="391" t="s">
        <v>54</v>
      </c>
      <c r="O908" s="392"/>
      <c r="P908" s="383"/>
      <c r="Q908" s="383"/>
      <c r="R908" s="393"/>
      <c r="S908" s="417">
        <f>IF(Table_1[[#This Row],[Kesto (min) /tapaaminen]]&lt;1,0,(Table_1[[#This Row],[Sisältöjen määrä 
]]*Table_1[[#This Row],[Kesto (min) /tapaaminen]]*Table_1[[#This Row],[Tapaamis-kerrat /osallistuja]]))</f>
        <v>0</v>
      </c>
      <c r="T908" s="394" t="str">
        <f>IF(Table_1[[#This Row],[SISÄLLÖN NIMI]]="","",IF(Table_1[[#This Row],[Toteutuminen]]="Ei osallistujia",0,IF(Table_1[[#This Row],[Toteutuminen]]="Peruttu",0,1)))</f>
        <v/>
      </c>
      <c r="U908" s="395"/>
      <c r="V908" s="385"/>
      <c r="W908" s="413">
        <f>Table_1[[#This Row],[Kävijämäärä a) lapset]]+Table_1[[#This Row],[Kävijämäärä b) aikuiset]]</f>
        <v>0</v>
      </c>
      <c r="X908" s="413">
        <f>IF(Table_1[[#This Row],[Kokonaiskävijämäärä]]&lt;1,0,Table_1[[#This Row],[Kävijämäärä a) lapset]]*Table_1[[#This Row],[Tapaamis-kerrat /osallistuja]])</f>
        <v>0</v>
      </c>
      <c r="Y908" s="413">
        <f>IF(Table_1[[#This Row],[Kokonaiskävijämäärä]]&lt;1,0,Table_1[[#This Row],[Kävijämäärä b) aikuiset]]*Table_1[[#This Row],[Tapaamis-kerrat /osallistuja]])</f>
        <v>0</v>
      </c>
      <c r="Z908" s="413">
        <f>IF(Table_1[[#This Row],[Kokonaiskävijämäärä]]&lt;1,0,Table_1[[#This Row],[Kokonaiskävijämäärä]]*Table_1[[#This Row],[Tapaamis-kerrat /osallistuja]])</f>
        <v>0</v>
      </c>
      <c r="AA908" s="390" t="s">
        <v>54</v>
      </c>
      <c r="AB908" s="396"/>
      <c r="AC908" s="397"/>
      <c r="AD908" s="398" t="s">
        <v>54</v>
      </c>
      <c r="AE908" s="399" t="s">
        <v>54</v>
      </c>
      <c r="AF908" s="400" t="s">
        <v>54</v>
      </c>
      <c r="AG908" s="400" t="s">
        <v>54</v>
      </c>
      <c r="AH908" s="401" t="s">
        <v>53</v>
      </c>
      <c r="AI908" s="402" t="s">
        <v>54</v>
      </c>
      <c r="AJ908" s="402" t="s">
        <v>54</v>
      </c>
      <c r="AK908" s="402" t="s">
        <v>54</v>
      </c>
      <c r="AL908" s="403" t="s">
        <v>54</v>
      </c>
      <c r="AM908" s="404" t="s">
        <v>54</v>
      </c>
    </row>
    <row r="909" spans="1:39" ht="15.75" customHeight="1" x14ac:dyDescent="0.3">
      <c r="A909" s="382"/>
      <c r="B909" s="383"/>
      <c r="C909" s="384" t="s">
        <v>40</v>
      </c>
      <c r="D909" s="385" t="str">
        <f>IF(Table_1[[#This Row],[SISÄLLÖN NIMI]]="","",1)</f>
        <v/>
      </c>
      <c r="E909" s="386"/>
      <c r="F909" s="386"/>
      <c r="G909" s="384" t="s">
        <v>54</v>
      </c>
      <c r="H909" s="387" t="s">
        <v>54</v>
      </c>
      <c r="I909" s="388" t="s">
        <v>54</v>
      </c>
      <c r="J909" s="389" t="s">
        <v>44</v>
      </c>
      <c r="K909" s="387" t="s">
        <v>54</v>
      </c>
      <c r="L909" s="390" t="s">
        <v>54</v>
      </c>
      <c r="M909" s="383"/>
      <c r="N909" s="391" t="s">
        <v>54</v>
      </c>
      <c r="O909" s="392"/>
      <c r="P909" s="383"/>
      <c r="Q909" s="383"/>
      <c r="R909" s="393"/>
      <c r="S909" s="417">
        <f>IF(Table_1[[#This Row],[Kesto (min) /tapaaminen]]&lt;1,0,(Table_1[[#This Row],[Sisältöjen määrä 
]]*Table_1[[#This Row],[Kesto (min) /tapaaminen]]*Table_1[[#This Row],[Tapaamis-kerrat /osallistuja]]))</f>
        <v>0</v>
      </c>
      <c r="T909" s="394" t="str">
        <f>IF(Table_1[[#This Row],[SISÄLLÖN NIMI]]="","",IF(Table_1[[#This Row],[Toteutuminen]]="Ei osallistujia",0,IF(Table_1[[#This Row],[Toteutuminen]]="Peruttu",0,1)))</f>
        <v/>
      </c>
      <c r="U909" s="395"/>
      <c r="V909" s="385"/>
      <c r="W909" s="413">
        <f>Table_1[[#This Row],[Kävijämäärä a) lapset]]+Table_1[[#This Row],[Kävijämäärä b) aikuiset]]</f>
        <v>0</v>
      </c>
      <c r="X909" s="413">
        <f>IF(Table_1[[#This Row],[Kokonaiskävijämäärä]]&lt;1,0,Table_1[[#This Row],[Kävijämäärä a) lapset]]*Table_1[[#This Row],[Tapaamis-kerrat /osallistuja]])</f>
        <v>0</v>
      </c>
      <c r="Y909" s="413">
        <f>IF(Table_1[[#This Row],[Kokonaiskävijämäärä]]&lt;1,0,Table_1[[#This Row],[Kävijämäärä b) aikuiset]]*Table_1[[#This Row],[Tapaamis-kerrat /osallistuja]])</f>
        <v>0</v>
      </c>
      <c r="Z909" s="413">
        <f>IF(Table_1[[#This Row],[Kokonaiskävijämäärä]]&lt;1,0,Table_1[[#This Row],[Kokonaiskävijämäärä]]*Table_1[[#This Row],[Tapaamis-kerrat /osallistuja]])</f>
        <v>0</v>
      </c>
      <c r="AA909" s="390" t="s">
        <v>54</v>
      </c>
      <c r="AB909" s="396"/>
      <c r="AC909" s="397"/>
      <c r="AD909" s="398" t="s">
        <v>54</v>
      </c>
      <c r="AE909" s="399" t="s">
        <v>54</v>
      </c>
      <c r="AF909" s="400" t="s">
        <v>54</v>
      </c>
      <c r="AG909" s="400" t="s">
        <v>54</v>
      </c>
      <c r="AH909" s="401" t="s">
        <v>53</v>
      </c>
      <c r="AI909" s="402" t="s">
        <v>54</v>
      </c>
      <c r="AJ909" s="402" t="s">
        <v>54</v>
      </c>
      <c r="AK909" s="402" t="s">
        <v>54</v>
      </c>
      <c r="AL909" s="403" t="s">
        <v>54</v>
      </c>
      <c r="AM909" s="404" t="s">
        <v>54</v>
      </c>
    </row>
    <row r="910" spans="1:39" ht="15.75" customHeight="1" x14ac:dyDescent="0.3">
      <c r="A910" s="382"/>
      <c r="B910" s="383"/>
      <c r="C910" s="384" t="s">
        <v>40</v>
      </c>
      <c r="D910" s="385" t="str">
        <f>IF(Table_1[[#This Row],[SISÄLLÖN NIMI]]="","",1)</f>
        <v/>
      </c>
      <c r="E910" s="386"/>
      <c r="F910" s="386"/>
      <c r="G910" s="384" t="s">
        <v>54</v>
      </c>
      <c r="H910" s="387" t="s">
        <v>54</v>
      </c>
      <c r="I910" s="388" t="s">
        <v>54</v>
      </c>
      <c r="J910" s="389" t="s">
        <v>44</v>
      </c>
      <c r="K910" s="387" t="s">
        <v>54</v>
      </c>
      <c r="L910" s="390" t="s">
        <v>54</v>
      </c>
      <c r="M910" s="383"/>
      <c r="N910" s="391" t="s">
        <v>54</v>
      </c>
      <c r="O910" s="392"/>
      <c r="P910" s="383"/>
      <c r="Q910" s="383"/>
      <c r="R910" s="393"/>
      <c r="S910" s="417">
        <f>IF(Table_1[[#This Row],[Kesto (min) /tapaaminen]]&lt;1,0,(Table_1[[#This Row],[Sisältöjen määrä 
]]*Table_1[[#This Row],[Kesto (min) /tapaaminen]]*Table_1[[#This Row],[Tapaamis-kerrat /osallistuja]]))</f>
        <v>0</v>
      </c>
      <c r="T910" s="394" t="str">
        <f>IF(Table_1[[#This Row],[SISÄLLÖN NIMI]]="","",IF(Table_1[[#This Row],[Toteutuminen]]="Ei osallistujia",0,IF(Table_1[[#This Row],[Toteutuminen]]="Peruttu",0,1)))</f>
        <v/>
      </c>
      <c r="U910" s="395"/>
      <c r="V910" s="385"/>
      <c r="W910" s="413">
        <f>Table_1[[#This Row],[Kävijämäärä a) lapset]]+Table_1[[#This Row],[Kävijämäärä b) aikuiset]]</f>
        <v>0</v>
      </c>
      <c r="X910" s="413">
        <f>IF(Table_1[[#This Row],[Kokonaiskävijämäärä]]&lt;1,0,Table_1[[#This Row],[Kävijämäärä a) lapset]]*Table_1[[#This Row],[Tapaamis-kerrat /osallistuja]])</f>
        <v>0</v>
      </c>
      <c r="Y910" s="413">
        <f>IF(Table_1[[#This Row],[Kokonaiskävijämäärä]]&lt;1,0,Table_1[[#This Row],[Kävijämäärä b) aikuiset]]*Table_1[[#This Row],[Tapaamis-kerrat /osallistuja]])</f>
        <v>0</v>
      </c>
      <c r="Z910" s="413">
        <f>IF(Table_1[[#This Row],[Kokonaiskävijämäärä]]&lt;1,0,Table_1[[#This Row],[Kokonaiskävijämäärä]]*Table_1[[#This Row],[Tapaamis-kerrat /osallistuja]])</f>
        <v>0</v>
      </c>
      <c r="AA910" s="390" t="s">
        <v>54</v>
      </c>
      <c r="AB910" s="396"/>
      <c r="AC910" s="397"/>
      <c r="AD910" s="398" t="s">
        <v>54</v>
      </c>
      <c r="AE910" s="399" t="s">
        <v>54</v>
      </c>
      <c r="AF910" s="400" t="s">
        <v>54</v>
      </c>
      <c r="AG910" s="400" t="s">
        <v>54</v>
      </c>
      <c r="AH910" s="401" t="s">
        <v>53</v>
      </c>
      <c r="AI910" s="402" t="s">
        <v>54</v>
      </c>
      <c r="AJ910" s="402" t="s">
        <v>54</v>
      </c>
      <c r="AK910" s="402" t="s">
        <v>54</v>
      </c>
      <c r="AL910" s="403" t="s">
        <v>54</v>
      </c>
      <c r="AM910" s="404" t="s">
        <v>54</v>
      </c>
    </row>
    <row r="911" spans="1:39" ht="15.75" customHeight="1" x14ac:dyDescent="0.3">
      <c r="A911" s="382"/>
      <c r="B911" s="383"/>
      <c r="C911" s="384" t="s">
        <v>40</v>
      </c>
      <c r="D911" s="385" t="str">
        <f>IF(Table_1[[#This Row],[SISÄLLÖN NIMI]]="","",1)</f>
        <v/>
      </c>
      <c r="E911" s="386"/>
      <c r="F911" s="386"/>
      <c r="G911" s="384" t="s">
        <v>54</v>
      </c>
      <c r="H911" s="387" t="s">
        <v>54</v>
      </c>
      <c r="I911" s="388" t="s">
        <v>54</v>
      </c>
      <c r="J911" s="389" t="s">
        <v>44</v>
      </c>
      <c r="K911" s="387" t="s">
        <v>54</v>
      </c>
      <c r="L911" s="390" t="s">
        <v>54</v>
      </c>
      <c r="M911" s="383"/>
      <c r="N911" s="391" t="s">
        <v>54</v>
      </c>
      <c r="O911" s="392"/>
      <c r="P911" s="383"/>
      <c r="Q911" s="383"/>
      <c r="R911" s="393"/>
      <c r="S911" s="417">
        <f>IF(Table_1[[#This Row],[Kesto (min) /tapaaminen]]&lt;1,0,(Table_1[[#This Row],[Sisältöjen määrä 
]]*Table_1[[#This Row],[Kesto (min) /tapaaminen]]*Table_1[[#This Row],[Tapaamis-kerrat /osallistuja]]))</f>
        <v>0</v>
      </c>
      <c r="T911" s="394" t="str">
        <f>IF(Table_1[[#This Row],[SISÄLLÖN NIMI]]="","",IF(Table_1[[#This Row],[Toteutuminen]]="Ei osallistujia",0,IF(Table_1[[#This Row],[Toteutuminen]]="Peruttu",0,1)))</f>
        <v/>
      </c>
      <c r="U911" s="395"/>
      <c r="V911" s="385"/>
      <c r="W911" s="413">
        <f>Table_1[[#This Row],[Kävijämäärä a) lapset]]+Table_1[[#This Row],[Kävijämäärä b) aikuiset]]</f>
        <v>0</v>
      </c>
      <c r="X911" s="413">
        <f>IF(Table_1[[#This Row],[Kokonaiskävijämäärä]]&lt;1,0,Table_1[[#This Row],[Kävijämäärä a) lapset]]*Table_1[[#This Row],[Tapaamis-kerrat /osallistuja]])</f>
        <v>0</v>
      </c>
      <c r="Y911" s="413">
        <f>IF(Table_1[[#This Row],[Kokonaiskävijämäärä]]&lt;1,0,Table_1[[#This Row],[Kävijämäärä b) aikuiset]]*Table_1[[#This Row],[Tapaamis-kerrat /osallistuja]])</f>
        <v>0</v>
      </c>
      <c r="Z911" s="413">
        <f>IF(Table_1[[#This Row],[Kokonaiskävijämäärä]]&lt;1,0,Table_1[[#This Row],[Kokonaiskävijämäärä]]*Table_1[[#This Row],[Tapaamis-kerrat /osallistuja]])</f>
        <v>0</v>
      </c>
      <c r="AA911" s="390" t="s">
        <v>54</v>
      </c>
      <c r="AB911" s="396"/>
      <c r="AC911" s="397"/>
      <c r="AD911" s="398" t="s">
        <v>54</v>
      </c>
      <c r="AE911" s="399" t="s">
        <v>54</v>
      </c>
      <c r="AF911" s="400" t="s">
        <v>54</v>
      </c>
      <c r="AG911" s="400" t="s">
        <v>54</v>
      </c>
      <c r="AH911" s="401" t="s">
        <v>53</v>
      </c>
      <c r="AI911" s="402" t="s">
        <v>54</v>
      </c>
      <c r="AJ911" s="402" t="s">
        <v>54</v>
      </c>
      <c r="AK911" s="402" t="s">
        <v>54</v>
      </c>
      <c r="AL911" s="403" t="s">
        <v>54</v>
      </c>
      <c r="AM911" s="404" t="s">
        <v>54</v>
      </c>
    </row>
    <row r="912" spans="1:39" ht="15.75" customHeight="1" x14ac:dyDescent="0.3">
      <c r="A912" s="382"/>
      <c r="B912" s="383"/>
      <c r="C912" s="384" t="s">
        <v>40</v>
      </c>
      <c r="D912" s="385" t="str">
        <f>IF(Table_1[[#This Row],[SISÄLLÖN NIMI]]="","",1)</f>
        <v/>
      </c>
      <c r="E912" s="386"/>
      <c r="F912" s="386"/>
      <c r="G912" s="384" t="s">
        <v>54</v>
      </c>
      <c r="H912" s="387" t="s">
        <v>54</v>
      </c>
      <c r="I912" s="388" t="s">
        <v>54</v>
      </c>
      <c r="J912" s="389" t="s">
        <v>44</v>
      </c>
      <c r="K912" s="387" t="s">
        <v>54</v>
      </c>
      <c r="L912" s="390" t="s">
        <v>54</v>
      </c>
      <c r="M912" s="383"/>
      <c r="N912" s="391" t="s">
        <v>54</v>
      </c>
      <c r="O912" s="392"/>
      <c r="P912" s="383"/>
      <c r="Q912" s="383"/>
      <c r="R912" s="393"/>
      <c r="S912" s="417">
        <f>IF(Table_1[[#This Row],[Kesto (min) /tapaaminen]]&lt;1,0,(Table_1[[#This Row],[Sisältöjen määrä 
]]*Table_1[[#This Row],[Kesto (min) /tapaaminen]]*Table_1[[#This Row],[Tapaamis-kerrat /osallistuja]]))</f>
        <v>0</v>
      </c>
      <c r="T912" s="394" t="str">
        <f>IF(Table_1[[#This Row],[SISÄLLÖN NIMI]]="","",IF(Table_1[[#This Row],[Toteutuminen]]="Ei osallistujia",0,IF(Table_1[[#This Row],[Toteutuminen]]="Peruttu",0,1)))</f>
        <v/>
      </c>
      <c r="U912" s="395"/>
      <c r="V912" s="385"/>
      <c r="W912" s="413">
        <f>Table_1[[#This Row],[Kävijämäärä a) lapset]]+Table_1[[#This Row],[Kävijämäärä b) aikuiset]]</f>
        <v>0</v>
      </c>
      <c r="X912" s="413">
        <f>IF(Table_1[[#This Row],[Kokonaiskävijämäärä]]&lt;1,0,Table_1[[#This Row],[Kävijämäärä a) lapset]]*Table_1[[#This Row],[Tapaamis-kerrat /osallistuja]])</f>
        <v>0</v>
      </c>
      <c r="Y912" s="413">
        <f>IF(Table_1[[#This Row],[Kokonaiskävijämäärä]]&lt;1,0,Table_1[[#This Row],[Kävijämäärä b) aikuiset]]*Table_1[[#This Row],[Tapaamis-kerrat /osallistuja]])</f>
        <v>0</v>
      </c>
      <c r="Z912" s="413">
        <f>IF(Table_1[[#This Row],[Kokonaiskävijämäärä]]&lt;1,0,Table_1[[#This Row],[Kokonaiskävijämäärä]]*Table_1[[#This Row],[Tapaamis-kerrat /osallistuja]])</f>
        <v>0</v>
      </c>
      <c r="AA912" s="390" t="s">
        <v>54</v>
      </c>
      <c r="AB912" s="396"/>
      <c r="AC912" s="397"/>
      <c r="AD912" s="398" t="s">
        <v>54</v>
      </c>
      <c r="AE912" s="399" t="s">
        <v>54</v>
      </c>
      <c r="AF912" s="400" t="s">
        <v>54</v>
      </c>
      <c r="AG912" s="400" t="s">
        <v>54</v>
      </c>
      <c r="AH912" s="401" t="s">
        <v>53</v>
      </c>
      <c r="AI912" s="402" t="s">
        <v>54</v>
      </c>
      <c r="AJ912" s="402" t="s">
        <v>54</v>
      </c>
      <c r="AK912" s="402" t="s">
        <v>54</v>
      </c>
      <c r="AL912" s="403" t="s">
        <v>54</v>
      </c>
      <c r="AM912" s="404" t="s">
        <v>54</v>
      </c>
    </row>
    <row r="913" spans="1:39" ht="15.75" customHeight="1" x14ac:dyDescent="0.3">
      <c r="A913" s="382"/>
      <c r="B913" s="383"/>
      <c r="C913" s="384" t="s">
        <v>40</v>
      </c>
      <c r="D913" s="385" t="str">
        <f>IF(Table_1[[#This Row],[SISÄLLÖN NIMI]]="","",1)</f>
        <v/>
      </c>
      <c r="E913" s="386"/>
      <c r="F913" s="386"/>
      <c r="G913" s="384" t="s">
        <v>54</v>
      </c>
      <c r="H913" s="387" t="s">
        <v>54</v>
      </c>
      <c r="I913" s="388" t="s">
        <v>54</v>
      </c>
      <c r="J913" s="389" t="s">
        <v>44</v>
      </c>
      <c r="K913" s="387" t="s">
        <v>54</v>
      </c>
      <c r="L913" s="390" t="s">
        <v>54</v>
      </c>
      <c r="M913" s="383"/>
      <c r="N913" s="391" t="s">
        <v>54</v>
      </c>
      <c r="O913" s="392"/>
      <c r="P913" s="383"/>
      <c r="Q913" s="383"/>
      <c r="R913" s="393"/>
      <c r="S913" s="417">
        <f>IF(Table_1[[#This Row],[Kesto (min) /tapaaminen]]&lt;1,0,(Table_1[[#This Row],[Sisältöjen määrä 
]]*Table_1[[#This Row],[Kesto (min) /tapaaminen]]*Table_1[[#This Row],[Tapaamis-kerrat /osallistuja]]))</f>
        <v>0</v>
      </c>
      <c r="T913" s="394" t="str">
        <f>IF(Table_1[[#This Row],[SISÄLLÖN NIMI]]="","",IF(Table_1[[#This Row],[Toteutuminen]]="Ei osallistujia",0,IF(Table_1[[#This Row],[Toteutuminen]]="Peruttu",0,1)))</f>
        <v/>
      </c>
      <c r="U913" s="395"/>
      <c r="V913" s="385"/>
      <c r="W913" s="413">
        <f>Table_1[[#This Row],[Kävijämäärä a) lapset]]+Table_1[[#This Row],[Kävijämäärä b) aikuiset]]</f>
        <v>0</v>
      </c>
      <c r="X913" s="413">
        <f>IF(Table_1[[#This Row],[Kokonaiskävijämäärä]]&lt;1,0,Table_1[[#This Row],[Kävijämäärä a) lapset]]*Table_1[[#This Row],[Tapaamis-kerrat /osallistuja]])</f>
        <v>0</v>
      </c>
      <c r="Y913" s="413">
        <f>IF(Table_1[[#This Row],[Kokonaiskävijämäärä]]&lt;1,0,Table_1[[#This Row],[Kävijämäärä b) aikuiset]]*Table_1[[#This Row],[Tapaamis-kerrat /osallistuja]])</f>
        <v>0</v>
      </c>
      <c r="Z913" s="413">
        <f>IF(Table_1[[#This Row],[Kokonaiskävijämäärä]]&lt;1,0,Table_1[[#This Row],[Kokonaiskävijämäärä]]*Table_1[[#This Row],[Tapaamis-kerrat /osallistuja]])</f>
        <v>0</v>
      </c>
      <c r="AA913" s="390" t="s">
        <v>54</v>
      </c>
      <c r="AB913" s="396"/>
      <c r="AC913" s="397"/>
      <c r="AD913" s="398" t="s">
        <v>54</v>
      </c>
      <c r="AE913" s="399" t="s">
        <v>54</v>
      </c>
      <c r="AF913" s="400" t="s">
        <v>54</v>
      </c>
      <c r="AG913" s="400" t="s">
        <v>54</v>
      </c>
      <c r="AH913" s="401" t="s">
        <v>53</v>
      </c>
      <c r="AI913" s="402" t="s">
        <v>54</v>
      </c>
      <c r="AJ913" s="402" t="s">
        <v>54</v>
      </c>
      <c r="AK913" s="402" t="s">
        <v>54</v>
      </c>
      <c r="AL913" s="403" t="s">
        <v>54</v>
      </c>
      <c r="AM913" s="404" t="s">
        <v>54</v>
      </c>
    </row>
    <row r="914" spans="1:39" ht="15.75" customHeight="1" x14ac:dyDescent="0.3">
      <c r="A914" s="382"/>
      <c r="B914" s="383"/>
      <c r="C914" s="384" t="s">
        <v>40</v>
      </c>
      <c r="D914" s="385" t="str">
        <f>IF(Table_1[[#This Row],[SISÄLLÖN NIMI]]="","",1)</f>
        <v/>
      </c>
      <c r="E914" s="386"/>
      <c r="F914" s="386"/>
      <c r="G914" s="384" t="s">
        <v>54</v>
      </c>
      <c r="H914" s="387" t="s">
        <v>54</v>
      </c>
      <c r="I914" s="388" t="s">
        <v>54</v>
      </c>
      <c r="J914" s="389" t="s">
        <v>44</v>
      </c>
      <c r="K914" s="387" t="s">
        <v>54</v>
      </c>
      <c r="L914" s="390" t="s">
        <v>54</v>
      </c>
      <c r="M914" s="383"/>
      <c r="N914" s="391" t="s">
        <v>54</v>
      </c>
      <c r="O914" s="392"/>
      <c r="P914" s="383"/>
      <c r="Q914" s="383"/>
      <c r="R914" s="393"/>
      <c r="S914" s="417">
        <f>IF(Table_1[[#This Row],[Kesto (min) /tapaaminen]]&lt;1,0,(Table_1[[#This Row],[Sisältöjen määrä 
]]*Table_1[[#This Row],[Kesto (min) /tapaaminen]]*Table_1[[#This Row],[Tapaamis-kerrat /osallistuja]]))</f>
        <v>0</v>
      </c>
      <c r="T914" s="394" t="str">
        <f>IF(Table_1[[#This Row],[SISÄLLÖN NIMI]]="","",IF(Table_1[[#This Row],[Toteutuminen]]="Ei osallistujia",0,IF(Table_1[[#This Row],[Toteutuminen]]="Peruttu",0,1)))</f>
        <v/>
      </c>
      <c r="U914" s="395"/>
      <c r="V914" s="385"/>
      <c r="W914" s="413">
        <f>Table_1[[#This Row],[Kävijämäärä a) lapset]]+Table_1[[#This Row],[Kävijämäärä b) aikuiset]]</f>
        <v>0</v>
      </c>
      <c r="X914" s="413">
        <f>IF(Table_1[[#This Row],[Kokonaiskävijämäärä]]&lt;1,0,Table_1[[#This Row],[Kävijämäärä a) lapset]]*Table_1[[#This Row],[Tapaamis-kerrat /osallistuja]])</f>
        <v>0</v>
      </c>
      <c r="Y914" s="413">
        <f>IF(Table_1[[#This Row],[Kokonaiskävijämäärä]]&lt;1,0,Table_1[[#This Row],[Kävijämäärä b) aikuiset]]*Table_1[[#This Row],[Tapaamis-kerrat /osallistuja]])</f>
        <v>0</v>
      </c>
      <c r="Z914" s="413">
        <f>IF(Table_1[[#This Row],[Kokonaiskävijämäärä]]&lt;1,0,Table_1[[#This Row],[Kokonaiskävijämäärä]]*Table_1[[#This Row],[Tapaamis-kerrat /osallistuja]])</f>
        <v>0</v>
      </c>
      <c r="AA914" s="390" t="s">
        <v>54</v>
      </c>
      <c r="AB914" s="396"/>
      <c r="AC914" s="397"/>
      <c r="AD914" s="398" t="s">
        <v>54</v>
      </c>
      <c r="AE914" s="399" t="s">
        <v>54</v>
      </c>
      <c r="AF914" s="400" t="s">
        <v>54</v>
      </c>
      <c r="AG914" s="400" t="s">
        <v>54</v>
      </c>
      <c r="AH914" s="401" t="s">
        <v>53</v>
      </c>
      <c r="AI914" s="402" t="s">
        <v>54</v>
      </c>
      <c r="AJ914" s="402" t="s">
        <v>54</v>
      </c>
      <c r="AK914" s="402" t="s">
        <v>54</v>
      </c>
      <c r="AL914" s="403" t="s">
        <v>54</v>
      </c>
      <c r="AM914" s="404" t="s">
        <v>54</v>
      </c>
    </row>
    <row r="915" spans="1:39" ht="15.75" customHeight="1" x14ac:dyDescent="0.3">
      <c r="A915" s="382"/>
      <c r="B915" s="383"/>
      <c r="C915" s="384" t="s">
        <v>40</v>
      </c>
      <c r="D915" s="385" t="str">
        <f>IF(Table_1[[#This Row],[SISÄLLÖN NIMI]]="","",1)</f>
        <v/>
      </c>
      <c r="E915" s="386"/>
      <c r="F915" s="386"/>
      <c r="G915" s="384" t="s">
        <v>54</v>
      </c>
      <c r="H915" s="387" t="s">
        <v>54</v>
      </c>
      <c r="I915" s="388" t="s">
        <v>54</v>
      </c>
      <c r="J915" s="389" t="s">
        <v>44</v>
      </c>
      <c r="K915" s="387" t="s">
        <v>54</v>
      </c>
      <c r="L915" s="390" t="s">
        <v>54</v>
      </c>
      <c r="M915" s="383"/>
      <c r="N915" s="391" t="s">
        <v>54</v>
      </c>
      <c r="O915" s="392"/>
      <c r="P915" s="383"/>
      <c r="Q915" s="383"/>
      <c r="R915" s="393"/>
      <c r="S915" s="417">
        <f>IF(Table_1[[#This Row],[Kesto (min) /tapaaminen]]&lt;1,0,(Table_1[[#This Row],[Sisältöjen määrä 
]]*Table_1[[#This Row],[Kesto (min) /tapaaminen]]*Table_1[[#This Row],[Tapaamis-kerrat /osallistuja]]))</f>
        <v>0</v>
      </c>
      <c r="T915" s="394" t="str">
        <f>IF(Table_1[[#This Row],[SISÄLLÖN NIMI]]="","",IF(Table_1[[#This Row],[Toteutuminen]]="Ei osallistujia",0,IF(Table_1[[#This Row],[Toteutuminen]]="Peruttu",0,1)))</f>
        <v/>
      </c>
      <c r="U915" s="395"/>
      <c r="V915" s="385"/>
      <c r="W915" s="413">
        <f>Table_1[[#This Row],[Kävijämäärä a) lapset]]+Table_1[[#This Row],[Kävijämäärä b) aikuiset]]</f>
        <v>0</v>
      </c>
      <c r="X915" s="413">
        <f>IF(Table_1[[#This Row],[Kokonaiskävijämäärä]]&lt;1,0,Table_1[[#This Row],[Kävijämäärä a) lapset]]*Table_1[[#This Row],[Tapaamis-kerrat /osallistuja]])</f>
        <v>0</v>
      </c>
      <c r="Y915" s="413">
        <f>IF(Table_1[[#This Row],[Kokonaiskävijämäärä]]&lt;1,0,Table_1[[#This Row],[Kävijämäärä b) aikuiset]]*Table_1[[#This Row],[Tapaamis-kerrat /osallistuja]])</f>
        <v>0</v>
      </c>
      <c r="Z915" s="413">
        <f>IF(Table_1[[#This Row],[Kokonaiskävijämäärä]]&lt;1,0,Table_1[[#This Row],[Kokonaiskävijämäärä]]*Table_1[[#This Row],[Tapaamis-kerrat /osallistuja]])</f>
        <v>0</v>
      </c>
      <c r="AA915" s="390" t="s">
        <v>54</v>
      </c>
      <c r="AB915" s="396"/>
      <c r="AC915" s="397"/>
      <c r="AD915" s="398" t="s">
        <v>54</v>
      </c>
      <c r="AE915" s="399" t="s">
        <v>54</v>
      </c>
      <c r="AF915" s="400" t="s">
        <v>54</v>
      </c>
      <c r="AG915" s="400" t="s">
        <v>54</v>
      </c>
      <c r="AH915" s="401" t="s">
        <v>53</v>
      </c>
      <c r="AI915" s="402" t="s">
        <v>54</v>
      </c>
      <c r="AJ915" s="402" t="s">
        <v>54</v>
      </c>
      <c r="AK915" s="402" t="s">
        <v>54</v>
      </c>
      <c r="AL915" s="403" t="s">
        <v>54</v>
      </c>
      <c r="AM915" s="404" t="s">
        <v>54</v>
      </c>
    </row>
    <row r="916" spans="1:39" ht="15.75" customHeight="1" x14ac:dyDescent="0.3">
      <c r="A916" s="382"/>
      <c r="B916" s="383"/>
      <c r="C916" s="384" t="s">
        <v>40</v>
      </c>
      <c r="D916" s="385" t="str">
        <f>IF(Table_1[[#This Row],[SISÄLLÖN NIMI]]="","",1)</f>
        <v/>
      </c>
      <c r="E916" s="386"/>
      <c r="F916" s="386"/>
      <c r="G916" s="384" t="s">
        <v>54</v>
      </c>
      <c r="H916" s="387" t="s">
        <v>54</v>
      </c>
      <c r="I916" s="388" t="s">
        <v>54</v>
      </c>
      <c r="J916" s="389" t="s">
        <v>44</v>
      </c>
      <c r="K916" s="387" t="s">
        <v>54</v>
      </c>
      <c r="L916" s="390" t="s">
        <v>54</v>
      </c>
      <c r="M916" s="383"/>
      <c r="N916" s="391" t="s">
        <v>54</v>
      </c>
      <c r="O916" s="392"/>
      <c r="P916" s="383"/>
      <c r="Q916" s="383"/>
      <c r="R916" s="393"/>
      <c r="S916" s="417">
        <f>IF(Table_1[[#This Row],[Kesto (min) /tapaaminen]]&lt;1,0,(Table_1[[#This Row],[Sisältöjen määrä 
]]*Table_1[[#This Row],[Kesto (min) /tapaaminen]]*Table_1[[#This Row],[Tapaamis-kerrat /osallistuja]]))</f>
        <v>0</v>
      </c>
      <c r="T916" s="394" t="str">
        <f>IF(Table_1[[#This Row],[SISÄLLÖN NIMI]]="","",IF(Table_1[[#This Row],[Toteutuminen]]="Ei osallistujia",0,IF(Table_1[[#This Row],[Toteutuminen]]="Peruttu",0,1)))</f>
        <v/>
      </c>
      <c r="U916" s="395"/>
      <c r="V916" s="385"/>
      <c r="W916" s="413">
        <f>Table_1[[#This Row],[Kävijämäärä a) lapset]]+Table_1[[#This Row],[Kävijämäärä b) aikuiset]]</f>
        <v>0</v>
      </c>
      <c r="X916" s="413">
        <f>IF(Table_1[[#This Row],[Kokonaiskävijämäärä]]&lt;1,0,Table_1[[#This Row],[Kävijämäärä a) lapset]]*Table_1[[#This Row],[Tapaamis-kerrat /osallistuja]])</f>
        <v>0</v>
      </c>
      <c r="Y916" s="413">
        <f>IF(Table_1[[#This Row],[Kokonaiskävijämäärä]]&lt;1,0,Table_1[[#This Row],[Kävijämäärä b) aikuiset]]*Table_1[[#This Row],[Tapaamis-kerrat /osallistuja]])</f>
        <v>0</v>
      </c>
      <c r="Z916" s="413">
        <f>IF(Table_1[[#This Row],[Kokonaiskävijämäärä]]&lt;1,0,Table_1[[#This Row],[Kokonaiskävijämäärä]]*Table_1[[#This Row],[Tapaamis-kerrat /osallistuja]])</f>
        <v>0</v>
      </c>
      <c r="AA916" s="390" t="s">
        <v>54</v>
      </c>
      <c r="AB916" s="396"/>
      <c r="AC916" s="397"/>
      <c r="AD916" s="398" t="s">
        <v>54</v>
      </c>
      <c r="AE916" s="399" t="s">
        <v>54</v>
      </c>
      <c r="AF916" s="400" t="s">
        <v>54</v>
      </c>
      <c r="AG916" s="400" t="s">
        <v>54</v>
      </c>
      <c r="AH916" s="401" t="s">
        <v>53</v>
      </c>
      <c r="AI916" s="402" t="s">
        <v>54</v>
      </c>
      <c r="AJ916" s="402" t="s">
        <v>54</v>
      </c>
      <c r="AK916" s="402" t="s">
        <v>54</v>
      </c>
      <c r="AL916" s="403" t="s">
        <v>54</v>
      </c>
      <c r="AM916" s="404" t="s">
        <v>54</v>
      </c>
    </row>
    <row r="917" spans="1:39" ht="15.75" customHeight="1" x14ac:dyDescent="0.3">
      <c r="A917" s="382"/>
      <c r="B917" s="383"/>
      <c r="C917" s="384" t="s">
        <v>40</v>
      </c>
      <c r="D917" s="385" t="str">
        <f>IF(Table_1[[#This Row],[SISÄLLÖN NIMI]]="","",1)</f>
        <v/>
      </c>
      <c r="E917" s="386"/>
      <c r="F917" s="386"/>
      <c r="G917" s="384" t="s">
        <v>54</v>
      </c>
      <c r="H917" s="387" t="s">
        <v>54</v>
      </c>
      <c r="I917" s="388" t="s">
        <v>54</v>
      </c>
      <c r="J917" s="389" t="s">
        <v>44</v>
      </c>
      <c r="K917" s="387" t="s">
        <v>54</v>
      </c>
      <c r="L917" s="390" t="s">
        <v>54</v>
      </c>
      <c r="M917" s="383"/>
      <c r="N917" s="391" t="s">
        <v>54</v>
      </c>
      <c r="O917" s="392"/>
      <c r="P917" s="383"/>
      <c r="Q917" s="383"/>
      <c r="R917" s="393"/>
      <c r="S917" s="417">
        <f>IF(Table_1[[#This Row],[Kesto (min) /tapaaminen]]&lt;1,0,(Table_1[[#This Row],[Sisältöjen määrä 
]]*Table_1[[#This Row],[Kesto (min) /tapaaminen]]*Table_1[[#This Row],[Tapaamis-kerrat /osallistuja]]))</f>
        <v>0</v>
      </c>
      <c r="T917" s="394" t="str">
        <f>IF(Table_1[[#This Row],[SISÄLLÖN NIMI]]="","",IF(Table_1[[#This Row],[Toteutuminen]]="Ei osallistujia",0,IF(Table_1[[#This Row],[Toteutuminen]]="Peruttu",0,1)))</f>
        <v/>
      </c>
      <c r="U917" s="395"/>
      <c r="V917" s="385"/>
      <c r="W917" s="413">
        <f>Table_1[[#This Row],[Kävijämäärä a) lapset]]+Table_1[[#This Row],[Kävijämäärä b) aikuiset]]</f>
        <v>0</v>
      </c>
      <c r="X917" s="413">
        <f>IF(Table_1[[#This Row],[Kokonaiskävijämäärä]]&lt;1,0,Table_1[[#This Row],[Kävijämäärä a) lapset]]*Table_1[[#This Row],[Tapaamis-kerrat /osallistuja]])</f>
        <v>0</v>
      </c>
      <c r="Y917" s="413">
        <f>IF(Table_1[[#This Row],[Kokonaiskävijämäärä]]&lt;1,0,Table_1[[#This Row],[Kävijämäärä b) aikuiset]]*Table_1[[#This Row],[Tapaamis-kerrat /osallistuja]])</f>
        <v>0</v>
      </c>
      <c r="Z917" s="413">
        <f>IF(Table_1[[#This Row],[Kokonaiskävijämäärä]]&lt;1,0,Table_1[[#This Row],[Kokonaiskävijämäärä]]*Table_1[[#This Row],[Tapaamis-kerrat /osallistuja]])</f>
        <v>0</v>
      </c>
      <c r="AA917" s="390" t="s">
        <v>54</v>
      </c>
      <c r="AB917" s="396"/>
      <c r="AC917" s="397"/>
      <c r="AD917" s="398" t="s">
        <v>54</v>
      </c>
      <c r="AE917" s="399" t="s">
        <v>54</v>
      </c>
      <c r="AF917" s="400" t="s">
        <v>54</v>
      </c>
      <c r="AG917" s="400" t="s">
        <v>54</v>
      </c>
      <c r="AH917" s="401" t="s">
        <v>53</v>
      </c>
      <c r="AI917" s="402" t="s">
        <v>54</v>
      </c>
      <c r="AJ917" s="402" t="s">
        <v>54</v>
      </c>
      <c r="AK917" s="402" t="s">
        <v>54</v>
      </c>
      <c r="AL917" s="403" t="s">
        <v>54</v>
      </c>
      <c r="AM917" s="404" t="s">
        <v>54</v>
      </c>
    </row>
    <row r="918" spans="1:39" ht="15.75" customHeight="1" x14ac:dyDescent="0.3">
      <c r="A918" s="382"/>
      <c r="B918" s="383"/>
      <c r="C918" s="384" t="s">
        <v>40</v>
      </c>
      <c r="D918" s="385" t="str">
        <f>IF(Table_1[[#This Row],[SISÄLLÖN NIMI]]="","",1)</f>
        <v/>
      </c>
      <c r="E918" s="386"/>
      <c r="F918" s="386"/>
      <c r="G918" s="384" t="s">
        <v>54</v>
      </c>
      <c r="H918" s="387" t="s">
        <v>54</v>
      </c>
      <c r="I918" s="388" t="s">
        <v>54</v>
      </c>
      <c r="J918" s="389" t="s">
        <v>44</v>
      </c>
      <c r="K918" s="387" t="s">
        <v>54</v>
      </c>
      <c r="L918" s="390" t="s">
        <v>54</v>
      </c>
      <c r="M918" s="383"/>
      <c r="N918" s="391" t="s">
        <v>54</v>
      </c>
      <c r="O918" s="392"/>
      <c r="P918" s="383"/>
      <c r="Q918" s="383"/>
      <c r="R918" s="393"/>
      <c r="S918" s="417">
        <f>IF(Table_1[[#This Row],[Kesto (min) /tapaaminen]]&lt;1,0,(Table_1[[#This Row],[Sisältöjen määrä 
]]*Table_1[[#This Row],[Kesto (min) /tapaaminen]]*Table_1[[#This Row],[Tapaamis-kerrat /osallistuja]]))</f>
        <v>0</v>
      </c>
      <c r="T918" s="394" t="str">
        <f>IF(Table_1[[#This Row],[SISÄLLÖN NIMI]]="","",IF(Table_1[[#This Row],[Toteutuminen]]="Ei osallistujia",0,IF(Table_1[[#This Row],[Toteutuminen]]="Peruttu",0,1)))</f>
        <v/>
      </c>
      <c r="U918" s="395"/>
      <c r="V918" s="385"/>
      <c r="W918" s="413">
        <f>Table_1[[#This Row],[Kävijämäärä a) lapset]]+Table_1[[#This Row],[Kävijämäärä b) aikuiset]]</f>
        <v>0</v>
      </c>
      <c r="X918" s="413">
        <f>IF(Table_1[[#This Row],[Kokonaiskävijämäärä]]&lt;1,0,Table_1[[#This Row],[Kävijämäärä a) lapset]]*Table_1[[#This Row],[Tapaamis-kerrat /osallistuja]])</f>
        <v>0</v>
      </c>
      <c r="Y918" s="413">
        <f>IF(Table_1[[#This Row],[Kokonaiskävijämäärä]]&lt;1,0,Table_1[[#This Row],[Kävijämäärä b) aikuiset]]*Table_1[[#This Row],[Tapaamis-kerrat /osallistuja]])</f>
        <v>0</v>
      </c>
      <c r="Z918" s="413">
        <f>IF(Table_1[[#This Row],[Kokonaiskävijämäärä]]&lt;1,0,Table_1[[#This Row],[Kokonaiskävijämäärä]]*Table_1[[#This Row],[Tapaamis-kerrat /osallistuja]])</f>
        <v>0</v>
      </c>
      <c r="AA918" s="390" t="s">
        <v>54</v>
      </c>
      <c r="AB918" s="396"/>
      <c r="AC918" s="397"/>
      <c r="AD918" s="398" t="s">
        <v>54</v>
      </c>
      <c r="AE918" s="399" t="s">
        <v>54</v>
      </c>
      <c r="AF918" s="400" t="s">
        <v>54</v>
      </c>
      <c r="AG918" s="400" t="s">
        <v>54</v>
      </c>
      <c r="AH918" s="401" t="s">
        <v>53</v>
      </c>
      <c r="AI918" s="402" t="s">
        <v>54</v>
      </c>
      <c r="AJ918" s="402" t="s">
        <v>54</v>
      </c>
      <c r="AK918" s="402" t="s">
        <v>54</v>
      </c>
      <c r="AL918" s="403" t="s">
        <v>54</v>
      </c>
      <c r="AM918" s="404" t="s">
        <v>54</v>
      </c>
    </row>
    <row r="919" spans="1:39" ht="15.75" customHeight="1" x14ac:dyDescent="0.3">
      <c r="A919" s="382"/>
      <c r="B919" s="383"/>
      <c r="C919" s="384" t="s">
        <v>40</v>
      </c>
      <c r="D919" s="385" t="str">
        <f>IF(Table_1[[#This Row],[SISÄLLÖN NIMI]]="","",1)</f>
        <v/>
      </c>
      <c r="E919" s="386"/>
      <c r="F919" s="386"/>
      <c r="G919" s="384" t="s">
        <v>54</v>
      </c>
      <c r="H919" s="387" t="s">
        <v>54</v>
      </c>
      <c r="I919" s="388" t="s">
        <v>54</v>
      </c>
      <c r="J919" s="389" t="s">
        <v>44</v>
      </c>
      <c r="K919" s="387" t="s">
        <v>54</v>
      </c>
      <c r="L919" s="390" t="s">
        <v>54</v>
      </c>
      <c r="M919" s="383"/>
      <c r="N919" s="391" t="s">
        <v>54</v>
      </c>
      <c r="O919" s="392"/>
      <c r="P919" s="383"/>
      <c r="Q919" s="383"/>
      <c r="R919" s="393"/>
      <c r="S919" s="417">
        <f>IF(Table_1[[#This Row],[Kesto (min) /tapaaminen]]&lt;1,0,(Table_1[[#This Row],[Sisältöjen määrä 
]]*Table_1[[#This Row],[Kesto (min) /tapaaminen]]*Table_1[[#This Row],[Tapaamis-kerrat /osallistuja]]))</f>
        <v>0</v>
      </c>
      <c r="T919" s="394" t="str">
        <f>IF(Table_1[[#This Row],[SISÄLLÖN NIMI]]="","",IF(Table_1[[#This Row],[Toteutuminen]]="Ei osallistujia",0,IF(Table_1[[#This Row],[Toteutuminen]]="Peruttu",0,1)))</f>
        <v/>
      </c>
      <c r="U919" s="395"/>
      <c r="V919" s="385"/>
      <c r="W919" s="413">
        <f>Table_1[[#This Row],[Kävijämäärä a) lapset]]+Table_1[[#This Row],[Kävijämäärä b) aikuiset]]</f>
        <v>0</v>
      </c>
      <c r="X919" s="413">
        <f>IF(Table_1[[#This Row],[Kokonaiskävijämäärä]]&lt;1,0,Table_1[[#This Row],[Kävijämäärä a) lapset]]*Table_1[[#This Row],[Tapaamis-kerrat /osallistuja]])</f>
        <v>0</v>
      </c>
      <c r="Y919" s="413">
        <f>IF(Table_1[[#This Row],[Kokonaiskävijämäärä]]&lt;1,0,Table_1[[#This Row],[Kävijämäärä b) aikuiset]]*Table_1[[#This Row],[Tapaamis-kerrat /osallistuja]])</f>
        <v>0</v>
      </c>
      <c r="Z919" s="413">
        <f>IF(Table_1[[#This Row],[Kokonaiskävijämäärä]]&lt;1,0,Table_1[[#This Row],[Kokonaiskävijämäärä]]*Table_1[[#This Row],[Tapaamis-kerrat /osallistuja]])</f>
        <v>0</v>
      </c>
      <c r="AA919" s="390" t="s">
        <v>54</v>
      </c>
      <c r="AB919" s="396"/>
      <c r="AC919" s="397"/>
      <c r="AD919" s="398" t="s">
        <v>54</v>
      </c>
      <c r="AE919" s="399" t="s">
        <v>54</v>
      </c>
      <c r="AF919" s="400" t="s">
        <v>54</v>
      </c>
      <c r="AG919" s="400" t="s">
        <v>54</v>
      </c>
      <c r="AH919" s="401" t="s">
        <v>53</v>
      </c>
      <c r="AI919" s="402" t="s">
        <v>54</v>
      </c>
      <c r="AJ919" s="402" t="s">
        <v>54</v>
      </c>
      <c r="AK919" s="402" t="s">
        <v>54</v>
      </c>
      <c r="AL919" s="403" t="s">
        <v>54</v>
      </c>
      <c r="AM919" s="404" t="s">
        <v>54</v>
      </c>
    </row>
    <row r="920" spans="1:39" ht="15.75" customHeight="1" x14ac:dyDescent="0.3">
      <c r="A920" s="382"/>
      <c r="B920" s="383"/>
      <c r="C920" s="384" t="s">
        <v>40</v>
      </c>
      <c r="D920" s="385" t="str">
        <f>IF(Table_1[[#This Row],[SISÄLLÖN NIMI]]="","",1)</f>
        <v/>
      </c>
      <c r="E920" s="386"/>
      <c r="F920" s="386"/>
      <c r="G920" s="384" t="s">
        <v>54</v>
      </c>
      <c r="H920" s="387" t="s">
        <v>54</v>
      </c>
      <c r="I920" s="388" t="s">
        <v>54</v>
      </c>
      <c r="J920" s="389" t="s">
        <v>44</v>
      </c>
      <c r="K920" s="387" t="s">
        <v>54</v>
      </c>
      <c r="L920" s="390" t="s">
        <v>54</v>
      </c>
      <c r="M920" s="383"/>
      <c r="N920" s="391" t="s">
        <v>54</v>
      </c>
      <c r="O920" s="392"/>
      <c r="P920" s="383"/>
      <c r="Q920" s="383"/>
      <c r="R920" s="393"/>
      <c r="S920" s="417">
        <f>IF(Table_1[[#This Row],[Kesto (min) /tapaaminen]]&lt;1,0,(Table_1[[#This Row],[Sisältöjen määrä 
]]*Table_1[[#This Row],[Kesto (min) /tapaaminen]]*Table_1[[#This Row],[Tapaamis-kerrat /osallistuja]]))</f>
        <v>0</v>
      </c>
      <c r="T920" s="394" t="str">
        <f>IF(Table_1[[#This Row],[SISÄLLÖN NIMI]]="","",IF(Table_1[[#This Row],[Toteutuminen]]="Ei osallistujia",0,IF(Table_1[[#This Row],[Toteutuminen]]="Peruttu",0,1)))</f>
        <v/>
      </c>
      <c r="U920" s="395"/>
      <c r="V920" s="385"/>
      <c r="W920" s="413">
        <f>Table_1[[#This Row],[Kävijämäärä a) lapset]]+Table_1[[#This Row],[Kävijämäärä b) aikuiset]]</f>
        <v>0</v>
      </c>
      <c r="X920" s="413">
        <f>IF(Table_1[[#This Row],[Kokonaiskävijämäärä]]&lt;1,0,Table_1[[#This Row],[Kävijämäärä a) lapset]]*Table_1[[#This Row],[Tapaamis-kerrat /osallistuja]])</f>
        <v>0</v>
      </c>
      <c r="Y920" s="413">
        <f>IF(Table_1[[#This Row],[Kokonaiskävijämäärä]]&lt;1,0,Table_1[[#This Row],[Kävijämäärä b) aikuiset]]*Table_1[[#This Row],[Tapaamis-kerrat /osallistuja]])</f>
        <v>0</v>
      </c>
      <c r="Z920" s="413">
        <f>IF(Table_1[[#This Row],[Kokonaiskävijämäärä]]&lt;1,0,Table_1[[#This Row],[Kokonaiskävijämäärä]]*Table_1[[#This Row],[Tapaamis-kerrat /osallistuja]])</f>
        <v>0</v>
      </c>
      <c r="AA920" s="390" t="s">
        <v>54</v>
      </c>
      <c r="AB920" s="396"/>
      <c r="AC920" s="397"/>
      <c r="AD920" s="398" t="s">
        <v>54</v>
      </c>
      <c r="AE920" s="399" t="s">
        <v>54</v>
      </c>
      <c r="AF920" s="400" t="s">
        <v>54</v>
      </c>
      <c r="AG920" s="400" t="s">
        <v>54</v>
      </c>
      <c r="AH920" s="401" t="s">
        <v>53</v>
      </c>
      <c r="AI920" s="402" t="s">
        <v>54</v>
      </c>
      <c r="AJ920" s="402" t="s">
        <v>54</v>
      </c>
      <c r="AK920" s="402" t="s">
        <v>54</v>
      </c>
      <c r="AL920" s="403" t="s">
        <v>54</v>
      </c>
      <c r="AM920" s="404" t="s">
        <v>54</v>
      </c>
    </row>
    <row r="921" spans="1:39" ht="15.75" customHeight="1" x14ac:dyDescent="0.3">
      <c r="A921" s="382"/>
      <c r="B921" s="383"/>
      <c r="C921" s="384" t="s">
        <v>40</v>
      </c>
      <c r="D921" s="385" t="str">
        <f>IF(Table_1[[#This Row],[SISÄLLÖN NIMI]]="","",1)</f>
        <v/>
      </c>
      <c r="E921" s="386"/>
      <c r="F921" s="386"/>
      <c r="G921" s="384" t="s">
        <v>54</v>
      </c>
      <c r="H921" s="387" t="s">
        <v>54</v>
      </c>
      <c r="I921" s="388" t="s">
        <v>54</v>
      </c>
      <c r="J921" s="389" t="s">
        <v>44</v>
      </c>
      <c r="K921" s="387" t="s">
        <v>54</v>
      </c>
      <c r="L921" s="390" t="s">
        <v>54</v>
      </c>
      <c r="M921" s="383"/>
      <c r="N921" s="391" t="s">
        <v>54</v>
      </c>
      <c r="O921" s="392"/>
      <c r="P921" s="383"/>
      <c r="Q921" s="383"/>
      <c r="R921" s="393"/>
      <c r="S921" s="417">
        <f>IF(Table_1[[#This Row],[Kesto (min) /tapaaminen]]&lt;1,0,(Table_1[[#This Row],[Sisältöjen määrä 
]]*Table_1[[#This Row],[Kesto (min) /tapaaminen]]*Table_1[[#This Row],[Tapaamis-kerrat /osallistuja]]))</f>
        <v>0</v>
      </c>
      <c r="T921" s="394" t="str">
        <f>IF(Table_1[[#This Row],[SISÄLLÖN NIMI]]="","",IF(Table_1[[#This Row],[Toteutuminen]]="Ei osallistujia",0,IF(Table_1[[#This Row],[Toteutuminen]]="Peruttu",0,1)))</f>
        <v/>
      </c>
      <c r="U921" s="395"/>
      <c r="V921" s="385"/>
      <c r="W921" s="413">
        <f>Table_1[[#This Row],[Kävijämäärä a) lapset]]+Table_1[[#This Row],[Kävijämäärä b) aikuiset]]</f>
        <v>0</v>
      </c>
      <c r="X921" s="413">
        <f>IF(Table_1[[#This Row],[Kokonaiskävijämäärä]]&lt;1,0,Table_1[[#This Row],[Kävijämäärä a) lapset]]*Table_1[[#This Row],[Tapaamis-kerrat /osallistuja]])</f>
        <v>0</v>
      </c>
      <c r="Y921" s="413">
        <f>IF(Table_1[[#This Row],[Kokonaiskävijämäärä]]&lt;1,0,Table_1[[#This Row],[Kävijämäärä b) aikuiset]]*Table_1[[#This Row],[Tapaamis-kerrat /osallistuja]])</f>
        <v>0</v>
      </c>
      <c r="Z921" s="413">
        <f>IF(Table_1[[#This Row],[Kokonaiskävijämäärä]]&lt;1,0,Table_1[[#This Row],[Kokonaiskävijämäärä]]*Table_1[[#This Row],[Tapaamis-kerrat /osallistuja]])</f>
        <v>0</v>
      </c>
      <c r="AA921" s="390" t="s">
        <v>54</v>
      </c>
      <c r="AB921" s="396"/>
      <c r="AC921" s="397"/>
      <c r="AD921" s="398" t="s">
        <v>54</v>
      </c>
      <c r="AE921" s="399" t="s">
        <v>54</v>
      </c>
      <c r="AF921" s="400" t="s">
        <v>54</v>
      </c>
      <c r="AG921" s="400" t="s">
        <v>54</v>
      </c>
      <c r="AH921" s="401" t="s">
        <v>53</v>
      </c>
      <c r="AI921" s="402" t="s">
        <v>54</v>
      </c>
      <c r="AJ921" s="402" t="s">
        <v>54</v>
      </c>
      <c r="AK921" s="402" t="s">
        <v>54</v>
      </c>
      <c r="AL921" s="403" t="s">
        <v>54</v>
      </c>
      <c r="AM921" s="404" t="s">
        <v>54</v>
      </c>
    </row>
    <row r="922" spans="1:39" ht="15.75" customHeight="1" x14ac:dyDescent="0.3">
      <c r="A922" s="382"/>
      <c r="B922" s="383"/>
      <c r="C922" s="384" t="s">
        <v>40</v>
      </c>
      <c r="D922" s="385" t="str">
        <f>IF(Table_1[[#This Row],[SISÄLLÖN NIMI]]="","",1)</f>
        <v/>
      </c>
      <c r="E922" s="386"/>
      <c r="F922" s="386"/>
      <c r="G922" s="384" t="s">
        <v>54</v>
      </c>
      <c r="H922" s="387" t="s">
        <v>54</v>
      </c>
      <c r="I922" s="388" t="s">
        <v>54</v>
      </c>
      <c r="J922" s="389" t="s">
        <v>44</v>
      </c>
      <c r="K922" s="387" t="s">
        <v>54</v>
      </c>
      <c r="L922" s="390" t="s">
        <v>54</v>
      </c>
      <c r="M922" s="383"/>
      <c r="N922" s="391" t="s">
        <v>54</v>
      </c>
      <c r="O922" s="392"/>
      <c r="P922" s="383"/>
      <c r="Q922" s="383"/>
      <c r="R922" s="393"/>
      <c r="S922" s="417">
        <f>IF(Table_1[[#This Row],[Kesto (min) /tapaaminen]]&lt;1,0,(Table_1[[#This Row],[Sisältöjen määrä 
]]*Table_1[[#This Row],[Kesto (min) /tapaaminen]]*Table_1[[#This Row],[Tapaamis-kerrat /osallistuja]]))</f>
        <v>0</v>
      </c>
      <c r="T922" s="394" t="str">
        <f>IF(Table_1[[#This Row],[SISÄLLÖN NIMI]]="","",IF(Table_1[[#This Row],[Toteutuminen]]="Ei osallistujia",0,IF(Table_1[[#This Row],[Toteutuminen]]="Peruttu",0,1)))</f>
        <v/>
      </c>
      <c r="U922" s="395"/>
      <c r="V922" s="385"/>
      <c r="W922" s="413">
        <f>Table_1[[#This Row],[Kävijämäärä a) lapset]]+Table_1[[#This Row],[Kävijämäärä b) aikuiset]]</f>
        <v>0</v>
      </c>
      <c r="X922" s="413">
        <f>IF(Table_1[[#This Row],[Kokonaiskävijämäärä]]&lt;1,0,Table_1[[#This Row],[Kävijämäärä a) lapset]]*Table_1[[#This Row],[Tapaamis-kerrat /osallistuja]])</f>
        <v>0</v>
      </c>
      <c r="Y922" s="413">
        <f>IF(Table_1[[#This Row],[Kokonaiskävijämäärä]]&lt;1,0,Table_1[[#This Row],[Kävijämäärä b) aikuiset]]*Table_1[[#This Row],[Tapaamis-kerrat /osallistuja]])</f>
        <v>0</v>
      </c>
      <c r="Z922" s="413">
        <f>IF(Table_1[[#This Row],[Kokonaiskävijämäärä]]&lt;1,0,Table_1[[#This Row],[Kokonaiskävijämäärä]]*Table_1[[#This Row],[Tapaamis-kerrat /osallistuja]])</f>
        <v>0</v>
      </c>
      <c r="AA922" s="390" t="s">
        <v>54</v>
      </c>
      <c r="AB922" s="396"/>
      <c r="AC922" s="397"/>
      <c r="AD922" s="398" t="s">
        <v>54</v>
      </c>
      <c r="AE922" s="399" t="s">
        <v>54</v>
      </c>
      <c r="AF922" s="400" t="s">
        <v>54</v>
      </c>
      <c r="AG922" s="400" t="s">
        <v>54</v>
      </c>
      <c r="AH922" s="401" t="s">
        <v>53</v>
      </c>
      <c r="AI922" s="402" t="s">
        <v>54</v>
      </c>
      <c r="AJ922" s="402" t="s">
        <v>54</v>
      </c>
      <c r="AK922" s="402" t="s">
        <v>54</v>
      </c>
      <c r="AL922" s="403" t="s">
        <v>54</v>
      </c>
      <c r="AM922" s="404" t="s">
        <v>54</v>
      </c>
    </row>
    <row r="923" spans="1:39" ht="15.75" customHeight="1" x14ac:dyDescent="0.3">
      <c r="A923" s="382"/>
      <c r="B923" s="383"/>
      <c r="C923" s="384" t="s">
        <v>40</v>
      </c>
      <c r="D923" s="385" t="str">
        <f>IF(Table_1[[#This Row],[SISÄLLÖN NIMI]]="","",1)</f>
        <v/>
      </c>
      <c r="E923" s="386"/>
      <c r="F923" s="386"/>
      <c r="G923" s="384" t="s">
        <v>54</v>
      </c>
      <c r="H923" s="387" t="s">
        <v>54</v>
      </c>
      <c r="I923" s="388" t="s">
        <v>54</v>
      </c>
      <c r="J923" s="389" t="s">
        <v>44</v>
      </c>
      <c r="K923" s="387" t="s">
        <v>54</v>
      </c>
      <c r="L923" s="390" t="s">
        <v>54</v>
      </c>
      <c r="M923" s="383"/>
      <c r="N923" s="391" t="s">
        <v>54</v>
      </c>
      <c r="O923" s="392"/>
      <c r="P923" s="383"/>
      <c r="Q923" s="383"/>
      <c r="R923" s="393"/>
      <c r="S923" s="417">
        <f>IF(Table_1[[#This Row],[Kesto (min) /tapaaminen]]&lt;1,0,(Table_1[[#This Row],[Sisältöjen määrä 
]]*Table_1[[#This Row],[Kesto (min) /tapaaminen]]*Table_1[[#This Row],[Tapaamis-kerrat /osallistuja]]))</f>
        <v>0</v>
      </c>
      <c r="T923" s="394" t="str">
        <f>IF(Table_1[[#This Row],[SISÄLLÖN NIMI]]="","",IF(Table_1[[#This Row],[Toteutuminen]]="Ei osallistujia",0,IF(Table_1[[#This Row],[Toteutuminen]]="Peruttu",0,1)))</f>
        <v/>
      </c>
      <c r="U923" s="395"/>
      <c r="V923" s="385"/>
      <c r="W923" s="413">
        <f>Table_1[[#This Row],[Kävijämäärä a) lapset]]+Table_1[[#This Row],[Kävijämäärä b) aikuiset]]</f>
        <v>0</v>
      </c>
      <c r="X923" s="413">
        <f>IF(Table_1[[#This Row],[Kokonaiskävijämäärä]]&lt;1,0,Table_1[[#This Row],[Kävijämäärä a) lapset]]*Table_1[[#This Row],[Tapaamis-kerrat /osallistuja]])</f>
        <v>0</v>
      </c>
      <c r="Y923" s="413">
        <f>IF(Table_1[[#This Row],[Kokonaiskävijämäärä]]&lt;1,0,Table_1[[#This Row],[Kävijämäärä b) aikuiset]]*Table_1[[#This Row],[Tapaamis-kerrat /osallistuja]])</f>
        <v>0</v>
      </c>
      <c r="Z923" s="413">
        <f>IF(Table_1[[#This Row],[Kokonaiskävijämäärä]]&lt;1,0,Table_1[[#This Row],[Kokonaiskävijämäärä]]*Table_1[[#This Row],[Tapaamis-kerrat /osallistuja]])</f>
        <v>0</v>
      </c>
      <c r="AA923" s="390" t="s">
        <v>54</v>
      </c>
      <c r="AB923" s="396"/>
      <c r="AC923" s="397"/>
      <c r="AD923" s="398" t="s">
        <v>54</v>
      </c>
      <c r="AE923" s="399" t="s">
        <v>54</v>
      </c>
      <c r="AF923" s="400" t="s">
        <v>54</v>
      </c>
      <c r="AG923" s="400" t="s">
        <v>54</v>
      </c>
      <c r="AH923" s="401" t="s">
        <v>53</v>
      </c>
      <c r="AI923" s="402" t="s">
        <v>54</v>
      </c>
      <c r="AJ923" s="402" t="s">
        <v>54</v>
      </c>
      <c r="AK923" s="402" t="s">
        <v>54</v>
      </c>
      <c r="AL923" s="403" t="s">
        <v>54</v>
      </c>
      <c r="AM923" s="404" t="s">
        <v>54</v>
      </c>
    </row>
    <row r="924" spans="1:39" ht="15.75" customHeight="1" x14ac:dyDescent="0.3">
      <c r="A924" s="382"/>
      <c r="B924" s="383"/>
      <c r="C924" s="384" t="s">
        <v>40</v>
      </c>
      <c r="D924" s="385" t="str">
        <f>IF(Table_1[[#This Row],[SISÄLLÖN NIMI]]="","",1)</f>
        <v/>
      </c>
      <c r="E924" s="386"/>
      <c r="F924" s="386"/>
      <c r="G924" s="384" t="s">
        <v>54</v>
      </c>
      <c r="H924" s="387" t="s">
        <v>54</v>
      </c>
      <c r="I924" s="388" t="s">
        <v>54</v>
      </c>
      <c r="J924" s="389" t="s">
        <v>44</v>
      </c>
      <c r="K924" s="387" t="s">
        <v>54</v>
      </c>
      <c r="L924" s="390" t="s">
        <v>54</v>
      </c>
      <c r="M924" s="383"/>
      <c r="N924" s="391" t="s">
        <v>54</v>
      </c>
      <c r="O924" s="392"/>
      <c r="P924" s="383"/>
      <c r="Q924" s="383"/>
      <c r="R924" s="393"/>
      <c r="S924" s="417">
        <f>IF(Table_1[[#This Row],[Kesto (min) /tapaaminen]]&lt;1,0,(Table_1[[#This Row],[Sisältöjen määrä 
]]*Table_1[[#This Row],[Kesto (min) /tapaaminen]]*Table_1[[#This Row],[Tapaamis-kerrat /osallistuja]]))</f>
        <v>0</v>
      </c>
      <c r="T924" s="394" t="str">
        <f>IF(Table_1[[#This Row],[SISÄLLÖN NIMI]]="","",IF(Table_1[[#This Row],[Toteutuminen]]="Ei osallistujia",0,IF(Table_1[[#This Row],[Toteutuminen]]="Peruttu",0,1)))</f>
        <v/>
      </c>
      <c r="U924" s="395"/>
      <c r="V924" s="385"/>
      <c r="W924" s="413">
        <f>Table_1[[#This Row],[Kävijämäärä a) lapset]]+Table_1[[#This Row],[Kävijämäärä b) aikuiset]]</f>
        <v>0</v>
      </c>
      <c r="X924" s="413">
        <f>IF(Table_1[[#This Row],[Kokonaiskävijämäärä]]&lt;1,0,Table_1[[#This Row],[Kävijämäärä a) lapset]]*Table_1[[#This Row],[Tapaamis-kerrat /osallistuja]])</f>
        <v>0</v>
      </c>
      <c r="Y924" s="413">
        <f>IF(Table_1[[#This Row],[Kokonaiskävijämäärä]]&lt;1,0,Table_1[[#This Row],[Kävijämäärä b) aikuiset]]*Table_1[[#This Row],[Tapaamis-kerrat /osallistuja]])</f>
        <v>0</v>
      </c>
      <c r="Z924" s="413">
        <f>IF(Table_1[[#This Row],[Kokonaiskävijämäärä]]&lt;1,0,Table_1[[#This Row],[Kokonaiskävijämäärä]]*Table_1[[#This Row],[Tapaamis-kerrat /osallistuja]])</f>
        <v>0</v>
      </c>
      <c r="AA924" s="390" t="s">
        <v>54</v>
      </c>
      <c r="AB924" s="396"/>
      <c r="AC924" s="397"/>
      <c r="AD924" s="398" t="s">
        <v>54</v>
      </c>
      <c r="AE924" s="399" t="s">
        <v>54</v>
      </c>
      <c r="AF924" s="400" t="s">
        <v>54</v>
      </c>
      <c r="AG924" s="400" t="s">
        <v>54</v>
      </c>
      <c r="AH924" s="401" t="s">
        <v>53</v>
      </c>
      <c r="AI924" s="402" t="s">
        <v>54</v>
      </c>
      <c r="AJ924" s="402" t="s">
        <v>54</v>
      </c>
      <c r="AK924" s="402" t="s">
        <v>54</v>
      </c>
      <c r="AL924" s="403" t="s">
        <v>54</v>
      </c>
      <c r="AM924" s="404" t="s">
        <v>54</v>
      </c>
    </row>
    <row r="925" spans="1:39" ht="15.75" customHeight="1" x14ac:dyDescent="0.3">
      <c r="A925" s="382"/>
      <c r="B925" s="383"/>
      <c r="C925" s="384" t="s">
        <v>40</v>
      </c>
      <c r="D925" s="385" t="str">
        <f>IF(Table_1[[#This Row],[SISÄLLÖN NIMI]]="","",1)</f>
        <v/>
      </c>
      <c r="E925" s="386"/>
      <c r="F925" s="386"/>
      <c r="G925" s="384" t="s">
        <v>54</v>
      </c>
      <c r="H925" s="387" t="s">
        <v>54</v>
      </c>
      <c r="I925" s="388" t="s">
        <v>54</v>
      </c>
      <c r="J925" s="389" t="s">
        <v>44</v>
      </c>
      <c r="K925" s="387" t="s">
        <v>54</v>
      </c>
      <c r="L925" s="390" t="s">
        <v>54</v>
      </c>
      <c r="M925" s="383"/>
      <c r="N925" s="391" t="s">
        <v>54</v>
      </c>
      <c r="O925" s="392"/>
      <c r="P925" s="383"/>
      <c r="Q925" s="383"/>
      <c r="R925" s="393"/>
      <c r="S925" s="417">
        <f>IF(Table_1[[#This Row],[Kesto (min) /tapaaminen]]&lt;1,0,(Table_1[[#This Row],[Sisältöjen määrä 
]]*Table_1[[#This Row],[Kesto (min) /tapaaminen]]*Table_1[[#This Row],[Tapaamis-kerrat /osallistuja]]))</f>
        <v>0</v>
      </c>
      <c r="T925" s="394" t="str">
        <f>IF(Table_1[[#This Row],[SISÄLLÖN NIMI]]="","",IF(Table_1[[#This Row],[Toteutuminen]]="Ei osallistujia",0,IF(Table_1[[#This Row],[Toteutuminen]]="Peruttu",0,1)))</f>
        <v/>
      </c>
      <c r="U925" s="395"/>
      <c r="V925" s="385"/>
      <c r="W925" s="413">
        <f>Table_1[[#This Row],[Kävijämäärä a) lapset]]+Table_1[[#This Row],[Kävijämäärä b) aikuiset]]</f>
        <v>0</v>
      </c>
      <c r="X925" s="413">
        <f>IF(Table_1[[#This Row],[Kokonaiskävijämäärä]]&lt;1,0,Table_1[[#This Row],[Kävijämäärä a) lapset]]*Table_1[[#This Row],[Tapaamis-kerrat /osallistuja]])</f>
        <v>0</v>
      </c>
      <c r="Y925" s="413">
        <f>IF(Table_1[[#This Row],[Kokonaiskävijämäärä]]&lt;1,0,Table_1[[#This Row],[Kävijämäärä b) aikuiset]]*Table_1[[#This Row],[Tapaamis-kerrat /osallistuja]])</f>
        <v>0</v>
      </c>
      <c r="Z925" s="413">
        <f>IF(Table_1[[#This Row],[Kokonaiskävijämäärä]]&lt;1,0,Table_1[[#This Row],[Kokonaiskävijämäärä]]*Table_1[[#This Row],[Tapaamis-kerrat /osallistuja]])</f>
        <v>0</v>
      </c>
      <c r="AA925" s="390" t="s">
        <v>54</v>
      </c>
      <c r="AB925" s="396"/>
      <c r="AC925" s="397"/>
      <c r="AD925" s="398" t="s">
        <v>54</v>
      </c>
      <c r="AE925" s="399" t="s">
        <v>54</v>
      </c>
      <c r="AF925" s="400" t="s">
        <v>54</v>
      </c>
      <c r="AG925" s="400" t="s">
        <v>54</v>
      </c>
      <c r="AH925" s="401" t="s">
        <v>53</v>
      </c>
      <c r="AI925" s="402" t="s">
        <v>54</v>
      </c>
      <c r="AJ925" s="402" t="s">
        <v>54</v>
      </c>
      <c r="AK925" s="402" t="s">
        <v>54</v>
      </c>
      <c r="AL925" s="403" t="s">
        <v>54</v>
      </c>
      <c r="AM925" s="404" t="s">
        <v>54</v>
      </c>
    </row>
    <row r="926" spans="1:39" ht="15.75" customHeight="1" x14ac:dyDescent="0.3">
      <c r="A926" s="382"/>
      <c r="B926" s="383"/>
      <c r="C926" s="384" t="s">
        <v>40</v>
      </c>
      <c r="D926" s="385" t="str">
        <f>IF(Table_1[[#This Row],[SISÄLLÖN NIMI]]="","",1)</f>
        <v/>
      </c>
      <c r="E926" s="386"/>
      <c r="F926" s="386"/>
      <c r="G926" s="384" t="s">
        <v>54</v>
      </c>
      <c r="H926" s="387" t="s">
        <v>54</v>
      </c>
      <c r="I926" s="388" t="s">
        <v>54</v>
      </c>
      <c r="J926" s="389" t="s">
        <v>44</v>
      </c>
      <c r="K926" s="387" t="s">
        <v>54</v>
      </c>
      <c r="L926" s="390" t="s">
        <v>54</v>
      </c>
      <c r="M926" s="383"/>
      <c r="N926" s="391" t="s">
        <v>54</v>
      </c>
      <c r="O926" s="392"/>
      <c r="P926" s="383"/>
      <c r="Q926" s="383"/>
      <c r="R926" s="393"/>
      <c r="S926" s="417">
        <f>IF(Table_1[[#This Row],[Kesto (min) /tapaaminen]]&lt;1,0,(Table_1[[#This Row],[Sisältöjen määrä 
]]*Table_1[[#This Row],[Kesto (min) /tapaaminen]]*Table_1[[#This Row],[Tapaamis-kerrat /osallistuja]]))</f>
        <v>0</v>
      </c>
      <c r="T926" s="394" t="str">
        <f>IF(Table_1[[#This Row],[SISÄLLÖN NIMI]]="","",IF(Table_1[[#This Row],[Toteutuminen]]="Ei osallistujia",0,IF(Table_1[[#This Row],[Toteutuminen]]="Peruttu",0,1)))</f>
        <v/>
      </c>
      <c r="U926" s="395"/>
      <c r="V926" s="385"/>
      <c r="W926" s="413">
        <f>Table_1[[#This Row],[Kävijämäärä a) lapset]]+Table_1[[#This Row],[Kävijämäärä b) aikuiset]]</f>
        <v>0</v>
      </c>
      <c r="X926" s="413">
        <f>IF(Table_1[[#This Row],[Kokonaiskävijämäärä]]&lt;1,0,Table_1[[#This Row],[Kävijämäärä a) lapset]]*Table_1[[#This Row],[Tapaamis-kerrat /osallistuja]])</f>
        <v>0</v>
      </c>
      <c r="Y926" s="413">
        <f>IF(Table_1[[#This Row],[Kokonaiskävijämäärä]]&lt;1,0,Table_1[[#This Row],[Kävijämäärä b) aikuiset]]*Table_1[[#This Row],[Tapaamis-kerrat /osallistuja]])</f>
        <v>0</v>
      </c>
      <c r="Z926" s="413">
        <f>IF(Table_1[[#This Row],[Kokonaiskävijämäärä]]&lt;1,0,Table_1[[#This Row],[Kokonaiskävijämäärä]]*Table_1[[#This Row],[Tapaamis-kerrat /osallistuja]])</f>
        <v>0</v>
      </c>
      <c r="AA926" s="390" t="s">
        <v>54</v>
      </c>
      <c r="AB926" s="396"/>
      <c r="AC926" s="397"/>
      <c r="AD926" s="398" t="s">
        <v>54</v>
      </c>
      <c r="AE926" s="399" t="s">
        <v>54</v>
      </c>
      <c r="AF926" s="400" t="s">
        <v>54</v>
      </c>
      <c r="AG926" s="400" t="s">
        <v>54</v>
      </c>
      <c r="AH926" s="401" t="s">
        <v>53</v>
      </c>
      <c r="AI926" s="402" t="s">
        <v>54</v>
      </c>
      <c r="AJ926" s="402" t="s">
        <v>54</v>
      </c>
      <c r="AK926" s="402" t="s">
        <v>54</v>
      </c>
      <c r="AL926" s="403" t="s">
        <v>54</v>
      </c>
      <c r="AM926" s="404" t="s">
        <v>54</v>
      </c>
    </row>
    <row r="927" spans="1:39" ht="15.75" customHeight="1" x14ac:dyDescent="0.3">
      <c r="A927" s="382"/>
      <c r="B927" s="383"/>
      <c r="C927" s="384" t="s">
        <v>40</v>
      </c>
      <c r="D927" s="385" t="str">
        <f>IF(Table_1[[#This Row],[SISÄLLÖN NIMI]]="","",1)</f>
        <v/>
      </c>
      <c r="E927" s="386"/>
      <c r="F927" s="386"/>
      <c r="G927" s="384" t="s">
        <v>54</v>
      </c>
      <c r="H927" s="387" t="s">
        <v>54</v>
      </c>
      <c r="I927" s="388" t="s">
        <v>54</v>
      </c>
      <c r="J927" s="389" t="s">
        <v>44</v>
      </c>
      <c r="K927" s="387" t="s">
        <v>54</v>
      </c>
      <c r="L927" s="390" t="s">
        <v>54</v>
      </c>
      <c r="M927" s="383"/>
      <c r="N927" s="391" t="s">
        <v>54</v>
      </c>
      <c r="O927" s="392"/>
      <c r="P927" s="383"/>
      <c r="Q927" s="383"/>
      <c r="R927" s="393"/>
      <c r="S927" s="417">
        <f>IF(Table_1[[#This Row],[Kesto (min) /tapaaminen]]&lt;1,0,(Table_1[[#This Row],[Sisältöjen määrä 
]]*Table_1[[#This Row],[Kesto (min) /tapaaminen]]*Table_1[[#This Row],[Tapaamis-kerrat /osallistuja]]))</f>
        <v>0</v>
      </c>
      <c r="T927" s="394" t="str">
        <f>IF(Table_1[[#This Row],[SISÄLLÖN NIMI]]="","",IF(Table_1[[#This Row],[Toteutuminen]]="Ei osallistujia",0,IF(Table_1[[#This Row],[Toteutuminen]]="Peruttu",0,1)))</f>
        <v/>
      </c>
      <c r="U927" s="395"/>
      <c r="V927" s="385"/>
      <c r="W927" s="413">
        <f>Table_1[[#This Row],[Kävijämäärä a) lapset]]+Table_1[[#This Row],[Kävijämäärä b) aikuiset]]</f>
        <v>0</v>
      </c>
      <c r="X927" s="413">
        <f>IF(Table_1[[#This Row],[Kokonaiskävijämäärä]]&lt;1,0,Table_1[[#This Row],[Kävijämäärä a) lapset]]*Table_1[[#This Row],[Tapaamis-kerrat /osallistuja]])</f>
        <v>0</v>
      </c>
      <c r="Y927" s="413">
        <f>IF(Table_1[[#This Row],[Kokonaiskävijämäärä]]&lt;1,0,Table_1[[#This Row],[Kävijämäärä b) aikuiset]]*Table_1[[#This Row],[Tapaamis-kerrat /osallistuja]])</f>
        <v>0</v>
      </c>
      <c r="Z927" s="413">
        <f>IF(Table_1[[#This Row],[Kokonaiskävijämäärä]]&lt;1,0,Table_1[[#This Row],[Kokonaiskävijämäärä]]*Table_1[[#This Row],[Tapaamis-kerrat /osallistuja]])</f>
        <v>0</v>
      </c>
      <c r="AA927" s="390" t="s">
        <v>54</v>
      </c>
      <c r="AB927" s="396"/>
      <c r="AC927" s="397"/>
      <c r="AD927" s="398" t="s">
        <v>54</v>
      </c>
      <c r="AE927" s="399" t="s">
        <v>54</v>
      </c>
      <c r="AF927" s="400" t="s">
        <v>54</v>
      </c>
      <c r="AG927" s="400" t="s">
        <v>54</v>
      </c>
      <c r="AH927" s="401" t="s">
        <v>53</v>
      </c>
      <c r="AI927" s="402" t="s">
        <v>54</v>
      </c>
      <c r="AJ927" s="402" t="s">
        <v>54</v>
      </c>
      <c r="AK927" s="402" t="s">
        <v>54</v>
      </c>
      <c r="AL927" s="403" t="s">
        <v>54</v>
      </c>
      <c r="AM927" s="404" t="s">
        <v>54</v>
      </c>
    </row>
    <row r="928" spans="1:39" ht="15.75" customHeight="1" x14ac:dyDescent="0.3">
      <c r="A928" s="382"/>
      <c r="B928" s="383"/>
      <c r="C928" s="384" t="s">
        <v>40</v>
      </c>
      <c r="D928" s="385" t="str">
        <f>IF(Table_1[[#This Row],[SISÄLLÖN NIMI]]="","",1)</f>
        <v/>
      </c>
      <c r="E928" s="386"/>
      <c r="F928" s="386"/>
      <c r="G928" s="384" t="s">
        <v>54</v>
      </c>
      <c r="H928" s="387" t="s">
        <v>54</v>
      </c>
      <c r="I928" s="388" t="s">
        <v>54</v>
      </c>
      <c r="J928" s="389" t="s">
        <v>44</v>
      </c>
      <c r="K928" s="387" t="s">
        <v>54</v>
      </c>
      <c r="L928" s="390" t="s">
        <v>54</v>
      </c>
      <c r="M928" s="383"/>
      <c r="N928" s="391" t="s">
        <v>54</v>
      </c>
      <c r="O928" s="392"/>
      <c r="P928" s="383"/>
      <c r="Q928" s="383"/>
      <c r="R928" s="393"/>
      <c r="S928" s="417">
        <f>IF(Table_1[[#This Row],[Kesto (min) /tapaaminen]]&lt;1,0,(Table_1[[#This Row],[Sisältöjen määrä 
]]*Table_1[[#This Row],[Kesto (min) /tapaaminen]]*Table_1[[#This Row],[Tapaamis-kerrat /osallistuja]]))</f>
        <v>0</v>
      </c>
      <c r="T928" s="394" t="str">
        <f>IF(Table_1[[#This Row],[SISÄLLÖN NIMI]]="","",IF(Table_1[[#This Row],[Toteutuminen]]="Ei osallistujia",0,IF(Table_1[[#This Row],[Toteutuminen]]="Peruttu",0,1)))</f>
        <v/>
      </c>
      <c r="U928" s="395"/>
      <c r="V928" s="385"/>
      <c r="W928" s="413">
        <f>Table_1[[#This Row],[Kävijämäärä a) lapset]]+Table_1[[#This Row],[Kävijämäärä b) aikuiset]]</f>
        <v>0</v>
      </c>
      <c r="X928" s="413">
        <f>IF(Table_1[[#This Row],[Kokonaiskävijämäärä]]&lt;1,0,Table_1[[#This Row],[Kävijämäärä a) lapset]]*Table_1[[#This Row],[Tapaamis-kerrat /osallistuja]])</f>
        <v>0</v>
      </c>
      <c r="Y928" s="413">
        <f>IF(Table_1[[#This Row],[Kokonaiskävijämäärä]]&lt;1,0,Table_1[[#This Row],[Kävijämäärä b) aikuiset]]*Table_1[[#This Row],[Tapaamis-kerrat /osallistuja]])</f>
        <v>0</v>
      </c>
      <c r="Z928" s="413">
        <f>IF(Table_1[[#This Row],[Kokonaiskävijämäärä]]&lt;1,0,Table_1[[#This Row],[Kokonaiskävijämäärä]]*Table_1[[#This Row],[Tapaamis-kerrat /osallistuja]])</f>
        <v>0</v>
      </c>
      <c r="AA928" s="390" t="s">
        <v>54</v>
      </c>
      <c r="AB928" s="396"/>
      <c r="AC928" s="397"/>
      <c r="AD928" s="398" t="s">
        <v>54</v>
      </c>
      <c r="AE928" s="399" t="s">
        <v>54</v>
      </c>
      <c r="AF928" s="400" t="s">
        <v>54</v>
      </c>
      <c r="AG928" s="400" t="s">
        <v>54</v>
      </c>
      <c r="AH928" s="401" t="s">
        <v>53</v>
      </c>
      <c r="AI928" s="402" t="s">
        <v>54</v>
      </c>
      <c r="AJ928" s="402" t="s">
        <v>54</v>
      </c>
      <c r="AK928" s="402" t="s">
        <v>54</v>
      </c>
      <c r="AL928" s="403" t="s">
        <v>54</v>
      </c>
      <c r="AM928" s="404" t="s">
        <v>54</v>
      </c>
    </row>
    <row r="929" spans="1:39" ht="15.75" customHeight="1" x14ac:dyDescent="0.3">
      <c r="A929" s="382"/>
      <c r="B929" s="383"/>
      <c r="C929" s="384" t="s">
        <v>40</v>
      </c>
      <c r="D929" s="385" t="str">
        <f>IF(Table_1[[#This Row],[SISÄLLÖN NIMI]]="","",1)</f>
        <v/>
      </c>
      <c r="E929" s="386"/>
      <c r="F929" s="386"/>
      <c r="G929" s="384" t="s">
        <v>54</v>
      </c>
      <c r="H929" s="387" t="s">
        <v>54</v>
      </c>
      <c r="I929" s="388" t="s">
        <v>54</v>
      </c>
      <c r="J929" s="389" t="s">
        <v>44</v>
      </c>
      <c r="K929" s="387" t="s">
        <v>54</v>
      </c>
      <c r="L929" s="390" t="s">
        <v>54</v>
      </c>
      <c r="M929" s="383"/>
      <c r="N929" s="391" t="s">
        <v>54</v>
      </c>
      <c r="O929" s="392"/>
      <c r="P929" s="383"/>
      <c r="Q929" s="383"/>
      <c r="R929" s="393"/>
      <c r="S929" s="417">
        <f>IF(Table_1[[#This Row],[Kesto (min) /tapaaminen]]&lt;1,0,(Table_1[[#This Row],[Sisältöjen määrä 
]]*Table_1[[#This Row],[Kesto (min) /tapaaminen]]*Table_1[[#This Row],[Tapaamis-kerrat /osallistuja]]))</f>
        <v>0</v>
      </c>
      <c r="T929" s="394" t="str">
        <f>IF(Table_1[[#This Row],[SISÄLLÖN NIMI]]="","",IF(Table_1[[#This Row],[Toteutuminen]]="Ei osallistujia",0,IF(Table_1[[#This Row],[Toteutuminen]]="Peruttu",0,1)))</f>
        <v/>
      </c>
      <c r="U929" s="395"/>
      <c r="V929" s="385"/>
      <c r="W929" s="413">
        <f>Table_1[[#This Row],[Kävijämäärä a) lapset]]+Table_1[[#This Row],[Kävijämäärä b) aikuiset]]</f>
        <v>0</v>
      </c>
      <c r="X929" s="413">
        <f>IF(Table_1[[#This Row],[Kokonaiskävijämäärä]]&lt;1,0,Table_1[[#This Row],[Kävijämäärä a) lapset]]*Table_1[[#This Row],[Tapaamis-kerrat /osallistuja]])</f>
        <v>0</v>
      </c>
      <c r="Y929" s="413">
        <f>IF(Table_1[[#This Row],[Kokonaiskävijämäärä]]&lt;1,0,Table_1[[#This Row],[Kävijämäärä b) aikuiset]]*Table_1[[#This Row],[Tapaamis-kerrat /osallistuja]])</f>
        <v>0</v>
      </c>
      <c r="Z929" s="413">
        <f>IF(Table_1[[#This Row],[Kokonaiskävijämäärä]]&lt;1,0,Table_1[[#This Row],[Kokonaiskävijämäärä]]*Table_1[[#This Row],[Tapaamis-kerrat /osallistuja]])</f>
        <v>0</v>
      </c>
      <c r="AA929" s="390" t="s">
        <v>54</v>
      </c>
      <c r="AB929" s="396"/>
      <c r="AC929" s="397"/>
      <c r="AD929" s="398" t="s">
        <v>54</v>
      </c>
      <c r="AE929" s="399" t="s">
        <v>54</v>
      </c>
      <c r="AF929" s="400" t="s">
        <v>54</v>
      </c>
      <c r="AG929" s="400" t="s">
        <v>54</v>
      </c>
      <c r="AH929" s="401" t="s">
        <v>53</v>
      </c>
      <c r="AI929" s="402" t="s">
        <v>54</v>
      </c>
      <c r="AJ929" s="402" t="s">
        <v>54</v>
      </c>
      <c r="AK929" s="402" t="s">
        <v>54</v>
      </c>
      <c r="AL929" s="403" t="s">
        <v>54</v>
      </c>
      <c r="AM929" s="404" t="s">
        <v>54</v>
      </c>
    </row>
    <row r="930" spans="1:39" ht="15.75" customHeight="1" x14ac:dyDescent="0.3">
      <c r="A930" s="382"/>
      <c r="B930" s="383"/>
      <c r="C930" s="384" t="s">
        <v>40</v>
      </c>
      <c r="D930" s="385" t="str">
        <f>IF(Table_1[[#This Row],[SISÄLLÖN NIMI]]="","",1)</f>
        <v/>
      </c>
      <c r="E930" s="386"/>
      <c r="F930" s="386"/>
      <c r="G930" s="384" t="s">
        <v>54</v>
      </c>
      <c r="H930" s="387" t="s">
        <v>54</v>
      </c>
      <c r="I930" s="388" t="s">
        <v>54</v>
      </c>
      <c r="J930" s="389" t="s">
        <v>44</v>
      </c>
      <c r="K930" s="387" t="s">
        <v>54</v>
      </c>
      <c r="L930" s="390" t="s">
        <v>54</v>
      </c>
      <c r="M930" s="383"/>
      <c r="N930" s="391" t="s">
        <v>54</v>
      </c>
      <c r="O930" s="392"/>
      <c r="P930" s="383"/>
      <c r="Q930" s="383"/>
      <c r="R930" s="393"/>
      <c r="S930" s="417">
        <f>IF(Table_1[[#This Row],[Kesto (min) /tapaaminen]]&lt;1,0,(Table_1[[#This Row],[Sisältöjen määrä 
]]*Table_1[[#This Row],[Kesto (min) /tapaaminen]]*Table_1[[#This Row],[Tapaamis-kerrat /osallistuja]]))</f>
        <v>0</v>
      </c>
      <c r="T930" s="394" t="str">
        <f>IF(Table_1[[#This Row],[SISÄLLÖN NIMI]]="","",IF(Table_1[[#This Row],[Toteutuminen]]="Ei osallistujia",0,IF(Table_1[[#This Row],[Toteutuminen]]="Peruttu",0,1)))</f>
        <v/>
      </c>
      <c r="U930" s="395"/>
      <c r="V930" s="385"/>
      <c r="W930" s="413">
        <f>Table_1[[#This Row],[Kävijämäärä a) lapset]]+Table_1[[#This Row],[Kävijämäärä b) aikuiset]]</f>
        <v>0</v>
      </c>
      <c r="X930" s="413">
        <f>IF(Table_1[[#This Row],[Kokonaiskävijämäärä]]&lt;1,0,Table_1[[#This Row],[Kävijämäärä a) lapset]]*Table_1[[#This Row],[Tapaamis-kerrat /osallistuja]])</f>
        <v>0</v>
      </c>
      <c r="Y930" s="413">
        <f>IF(Table_1[[#This Row],[Kokonaiskävijämäärä]]&lt;1,0,Table_1[[#This Row],[Kävijämäärä b) aikuiset]]*Table_1[[#This Row],[Tapaamis-kerrat /osallistuja]])</f>
        <v>0</v>
      </c>
      <c r="Z930" s="413">
        <f>IF(Table_1[[#This Row],[Kokonaiskävijämäärä]]&lt;1,0,Table_1[[#This Row],[Kokonaiskävijämäärä]]*Table_1[[#This Row],[Tapaamis-kerrat /osallistuja]])</f>
        <v>0</v>
      </c>
      <c r="AA930" s="390" t="s">
        <v>54</v>
      </c>
      <c r="AB930" s="396"/>
      <c r="AC930" s="397"/>
      <c r="AD930" s="398" t="s">
        <v>54</v>
      </c>
      <c r="AE930" s="399" t="s">
        <v>54</v>
      </c>
      <c r="AF930" s="400" t="s">
        <v>54</v>
      </c>
      <c r="AG930" s="400" t="s">
        <v>54</v>
      </c>
      <c r="AH930" s="401" t="s">
        <v>53</v>
      </c>
      <c r="AI930" s="402" t="s">
        <v>54</v>
      </c>
      <c r="AJ930" s="402" t="s">
        <v>54</v>
      </c>
      <c r="AK930" s="402" t="s">
        <v>54</v>
      </c>
      <c r="AL930" s="403" t="s">
        <v>54</v>
      </c>
      <c r="AM930" s="404" t="s">
        <v>54</v>
      </c>
    </row>
    <row r="931" spans="1:39" ht="15.75" customHeight="1" x14ac:dyDescent="0.3">
      <c r="A931" s="382"/>
      <c r="B931" s="383"/>
      <c r="C931" s="384" t="s">
        <v>40</v>
      </c>
      <c r="D931" s="385" t="str">
        <f>IF(Table_1[[#This Row],[SISÄLLÖN NIMI]]="","",1)</f>
        <v/>
      </c>
      <c r="E931" s="386"/>
      <c r="F931" s="386"/>
      <c r="G931" s="384" t="s">
        <v>54</v>
      </c>
      <c r="H931" s="387" t="s">
        <v>54</v>
      </c>
      <c r="I931" s="388" t="s">
        <v>54</v>
      </c>
      <c r="J931" s="389" t="s">
        <v>44</v>
      </c>
      <c r="K931" s="387" t="s">
        <v>54</v>
      </c>
      <c r="L931" s="390" t="s">
        <v>54</v>
      </c>
      <c r="M931" s="383"/>
      <c r="N931" s="391" t="s">
        <v>54</v>
      </c>
      <c r="O931" s="392"/>
      <c r="P931" s="383"/>
      <c r="Q931" s="383"/>
      <c r="R931" s="393"/>
      <c r="S931" s="417">
        <f>IF(Table_1[[#This Row],[Kesto (min) /tapaaminen]]&lt;1,0,(Table_1[[#This Row],[Sisältöjen määrä 
]]*Table_1[[#This Row],[Kesto (min) /tapaaminen]]*Table_1[[#This Row],[Tapaamis-kerrat /osallistuja]]))</f>
        <v>0</v>
      </c>
      <c r="T931" s="394" t="str">
        <f>IF(Table_1[[#This Row],[SISÄLLÖN NIMI]]="","",IF(Table_1[[#This Row],[Toteutuminen]]="Ei osallistujia",0,IF(Table_1[[#This Row],[Toteutuminen]]="Peruttu",0,1)))</f>
        <v/>
      </c>
      <c r="U931" s="395"/>
      <c r="V931" s="385"/>
      <c r="W931" s="413">
        <f>Table_1[[#This Row],[Kävijämäärä a) lapset]]+Table_1[[#This Row],[Kävijämäärä b) aikuiset]]</f>
        <v>0</v>
      </c>
      <c r="X931" s="413">
        <f>IF(Table_1[[#This Row],[Kokonaiskävijämäärä]]&lt;1,0,Table_1[[#This Row],[Kävijämäärä a) lapset]]*Table_1[[#This Row],[Tapaamis-kerrat /osallistuja]])</f>
        <v>0</v>
      </c>
      <c r="Y931" s="413">
        <f>IF(Table_1[[#This Row],[Kokonaiskävijämäärä]]&lt;1,0,Table_1[[#This Row],[Kävijämäärä b) aikuiset]]*Table_1[[#This Row],[Tapaamis-kerrat /osallistuja]])</f>
        <v>0</v>
      </c>
      <c r="Z931" s="413">
        <f>IF(Table_1[[#This Row],[Kokonaiskävijämäärä]]&lt;1,0,Table_1[[#This Row],[Kokonaiskävijämäärä]]*Table_1[[#This Row],[Tapaamis-kerrat /osallistuja]])</f>
        <v>0</v>
      </c>
      <c r="AA931" s="390" t="s">
        <v>54</v>
      </c>
      <c r="AB931" s="396"/>
      <c r="AC931" s="397"/>
      <c r="AD931" s="398" t="s">
        <v>54</v>
      </c>
      <c r="AE931" s="399" t="s">
        <v>54</v>
      </c>
      <c r="AF931" s="400" t="s">
        <v>54</v>
      </c>
      <c r="AG931" s="400" t="s">
        <v>54</v>
      </c>
      <c r="AH931" s="401" t="s">
        <v>53</v>
      </c>
      <c r="AI931" s="402" t="s">
        <v>54</v>
      </c>
      <c r="AJ931" s="402" t="s">
        <v>54</v>
      </c>
      <c r="AK931" s="402" t="s">
        <v>54</v>
      </c>
      <c r="AL931" s="403" t="s">
        <v>54</v>
      </c>
      <c r="AM931" s="404" t="s">
        <v>54</v>
      </c>
    </row>
    <row r="932" spans="1:39" ht="15.75" customHeight="1" x14ac:dyDescent="0.3">
      <c r="A932" s="382"/>
      <c r="B932" s="383"/>
      <c r="C932" s="384" t="s">
        <v>40</v>
      </c>
      <c r="D932" s="385" t="str">
        <f>IF(Table_1[[#This Row],[SISÄLLÖN NIMI]]="","",1)</f>
        <v/>
      </c>
      <c r="E932" s="386"/>
      <c r="F932" s="386"/>
      <c r="G932" s="384" t="s">
        <v>54</v>
      </c>
      <c r="H932" s="387" t="s">
        <v>54</v>
      </c>
      <c r="I932" s="388" t="s">
        <v>54</v>
      </c>
      <c r="J932" s="389" t="s">
        <v>44</v>
      </c>
      <c r="K932" s="387" t="s">
        <v>54</v>
      </c>
      <c r="L932" s="390" t="s">
        <v>54</v>
      </c>
      <c r="M932" s="383"/>
      <c r="N932" s="391" t="s">
        <v>54</v>
      </c>
      <c r="O932" s="392"/>
      <c r="P932" s="383"/>
      <c r="Q932" s="383"/>
      <c r="R932" s="393"/>
      <c r="S932" s="417">
        <f>IF(Table_1[[#This Row],[Kesto (min) /tapaaminen]]&lt;1,0,(Table_1[[#This Row],[Sisältöjen määrä 
]]*Table_1[[#This Row],[Kesto (min) /tapaaminen]]*Table_1[[#This Row],[Tapaamis-kerrat /osallistuja]]))</f>
        <v>0</v>
      </c>
      <c r="T932" s="394" t="str">
        <f>IF(Table_1[[#This Row],[SISÄLLÖN NIMI]]="","",IF(Table_1[[#This Row],[Toteutuminen]]="Ei osallistujia",0,IF(Table_1[[#This Row],[Toteutuminen]]="Peruttu",0,1)))</f>
        <v/>
      </c>
      <c r="U932" s="395"/>
      <c r="V932" s="385"/>
      <c r="W932" s="413">
        <f>Table_1[[#This Row],[Kävijämäärä a) lapset]]+Table_1[[#This Row],[Kävijämäärä b) aikuiset]]</f>
        <v>0</v>
      </c>
      <c r="X932" s="413">
        <f>IF(Table_1[[#This Row],[Kokonaiskävijämäärä]]&lt;1,0,Table_1[[#This Row],[Kävijämäärä a) lapset]]*Table_1[[#This Row],[Tapaamis-kerrat /osallistuja]])</f>
        <v>0</v>
      </c>
      <c r="Y932" s="413">
        <f>IF(Table_1[[#This Row],[Kokonaiskävijämäärä]]&lt;1,0,Table_1[[#This Row],[Kävijämäärä b) aikuiset]]*Table_1[[#This Row],[Tapaamis-kerrat /osallistuja]])</f>
        <v>0</v>
      </c>
      <c r="Z932" s="413">
        <f>IF(Table_1[[#This Row],[Kokonaiskävijämäärä]]&lt;1,0,Table_1[[#This Row],[Kokonaiskävijämäärä]]*Table_1[[#This Row],[Tapaamis-kerrat /osallistuja]])</f>
        <v>0</v>
      </c>
      <c r="AA932" s="390" t="s">
        <v>54</v>
      </c>
      <c r="AB932" s="396"/>
      <c r="AC932" s="397"/>
      <c r="AD932" s="398" t="s">
        <v>54</v>
      </c>
      <c r="AE932" s="399" t="s">
        <v>54</v>
      </c>
      <c r="AF932" s="400" t="s">
        <v>54</v>
      </c>
      <c r="AG932" s="400" t="s">
        <v>54</v>
      </c>
      <c r="AH932" s="401" t="s">
        <v>53</v>
      </c>
      <c r="AI932" s="402" t="s">
        <v>54</v>
      </c>
      <c r="AJ932" s="402" t="s">
        <v>54</v>
      </c>
      <c r="AK932" s="402" t="s">
        <v>54</v>
      </c>
      <c r="AL932" s="403" t="s">
        <v>54</v>
      </c>
      <c r="AM932" s="404" t="s">
        <v>54</v>
      </c>
    </row>
    <row r="933" spans="1:39" ht="15.75" customHeight="1" x14ac:dyDescent="0.3">
      <c r="A933" s="382"/>
      <c r="B933" s="383"/>
      <c r="C933" s="384" t="s">
        <v>40</v>
      </c>
      <c r="D933" s="385" t="str">
        <f>IF(Table_1[[#This Row],[SISÄLLÖN NIMI]]="","",1)</f>
        <v/>
      </c>
      <c r="E933" s="386"/>
      <c r="F933" s="386"/>
      <c r="G933" s="384" t="s">
        <v>54</v>
      </c>
      <c r="H933" s="387" t="s">
        <v>54</v>
      </c>
      <c r="I933" s="388" t="s">
        <v>54</v>
      </c>
      <c r="J933" s="389" t="s">
        <v>44</v>
      </c>
      <c r="K933" s="387" t="s">
        <v>54</v>
      </c>
      <c r="L933" s="390" t="s">
        <v>54</v>
      </c>
      <c r="M933" s="383"/>
      <c r="N933" s="391" t="s">
        <v>54</v>
      </c>
      <c r="O933" s="392"/>
      <c r="P933" s="383"/>
      <c r="Q933" s="383"/>
      <c r="R933" s="393"/>
      <c r="S933" s="417">
        <f>IF(Table_1[[#This Row],[Kesto (min) /tapaaminen]]&lt;1,0,(Table_1[[#This Row],[Sisältöjen määrä 
]]*Table_1[[#This Row],[Kesto (min) /tapaaminen]]*Table_1[[#This Row],[Tapaamis-kerrat /osallistuja]]))</f>
        <v>0</v>
      </c>
      <c r="T933" s="394" t="str">
        <f>IF(Table_1[[#This Row],[SISÄLLÖN NIMI]]="","",IF(Table_1[[#This Row],[Toteutuminen]]="Ei osallistujia",0,IF(Table_1[[#This Row],[Toteutuminen]]="Peruttu",0,1)))</f>
        <v/>
      </c>
      <c r="U933" s="395"/>
      <c r="V933" s="385"/>
      <c r="W933" s="413">
        <f>Table_1[[#This Row],[Kävijämäärä a) lapset]]+Table_1[[#This Row],[Kävijämäärä b) aikuiset]]</f>
        <v>0</v>
      </c>
      <c r="X933" s="413">
        <f>IF(Table_1[[#This Row],[Kokonaiskävijämäärä]]&lt;1,0,Table_1[[#This Row],[Kävijämäärä a) lapset]]*Table_1[[#This Row],[Tapaamis-kerrat /osallistuja]])</f>
        <v>0</v>
      </c>
      <c r="Y933" s="413">
        <f>IF(Table_1[[#This Row],[Kokonaiskävijämäärä]]&lt;1,0,Table_1[[#This Row],[Kävijämäärä b) aikuiset]]*Table_1[[#This Row],[Tapaamis-kerrat /osallistuja]])</f>
        <v>0</v>
      </c>
      <c r="Z933" s="413">
        <f>IF(Table_1[[#This Row],[Kokonaiskävijämäärä]]&lt;1,0,Table_1[[#This Row],[Kokonaiskävijämäärä]]*Table_1[[#This Row],[Tapaamis-kerrat /osallistuja]])</f>
        <v>0</v>
      </c>
      <c r="AA933" s="390" t="s">
        <v>54</v>
      </c>
      <c r="AB933" s="396"/>
      <c r="AC933" s="397"/>
      <c r="AD933" s="398" t="s">
        <v>54</v>
      </c>
      <c r="AE933" s="399" t="s">
        <v>54</v>
      </c>
      <c r="AF933" s="400" t="s">
        <v>54</v>
      </c>
      <c r="AG933" s="400" t="s">
        <v>54</v>
      </c>
      <c r="AH933" s="401" t="s">
        <v>53</v>
      </c>
      <c r="AI933" s="402" t="s">
        <v>54</v>
      </c>
      <c r="AJ933" s="402" t="s">
        <v>54</v>
      </c>
      <c r="AK933" s="402" t="s">
        <v>54</v>
      </c>
      <c r="AL933" s="403" t="s">
        <v>54</v>
      </c>
      <c r="AM933" s="404" t="s">
        <v>54</v>
      </c>
    </row>
    <row r="934" spans="1:39" ht="15.75" customHeight="1" x14ac:dyDescent="0.3">
      <c r="A934" s="382"/>
      <c r="B934" s="383"/>
      <c r="C934" s="384" t="s">
        <v>40</v>
      </c>
      <c r="D934" s="385" t="str">
        <f>IF(Table_1[[#This Row],[SISÄLLÖN NIMI]]="","",1)</f>
        <v/>
      </c>
      <c r="E934" s="386"/>
      <c r="F934" s="386"/>
      <c r="G934" s="384" t="s">
        <v>54</v>
      </c>
      <c r="H934" s="387" t="s">
        <v>54</v>
      </c>
      <c r="I934" s="388" t="s">
        <v>54</v>
      </c>
      <c r="J934" s="389" t="s">
        <v>44</v>
      </c>
      <c r="K934" s="387" t="s">
        <v>54</v>
      </c>
      <c r="L934" s="390" t="s">
        <v>54</v>
      </c>
      <c r="M934" s="383"/>
      <c r="N934" s="391" t="s">
        <v>54</v>
      </c>
      <c r="O934" s="392"/>
      <c r="P934" s="383"/>
      <c r="Q934" s="383"/>
      <c r="R934" s="393"/>
      <c r="S934" s="417">
        <f>IF(Table_1[[#This Row],[Kesto (min) /tapaaminen]]&lt;1,0,(Table_1[[#This Row],[Sisältöjen määrä 
]]*Table_1[[#This Row],[Kesto (min) /tapaaminen]]*Table_1[[#This Row],[Tapaamis-kerrat /osallistuja]]))</f>
        <v>0</v>
      </c>
      <c r="T934" s="394" t="str">
        <f>IF(Table_1[[#This Row],[SISÄLLÖN NIMI]]="","",IF(Table_1[[#This Row],[Toteutuminen]]="Ei osallistujia",0,IF(Table_1[[#This Row],[Toteutuminen]]="Peruttu",0,1)))</f>
        <v/>
      </c>
      <c r="U934" s="395"/>
      <c r="V934" s="385"/>
      <c r="W934" s="413">
        <f>Table_1[[#This Row],[Kävijämäärä a) lapset]]+Table_1[[#This Row],[Kävijämäärä b) aikuiset]]</f>
        <v>0</v>
      </c>
      <c r="X934" s="413">
        <f>IF(Table_1[[#This Row],[Kokonaiskävijämäärä]]&lt;1,0,Table_1[[#This Row],[Kävijämäärä a) lapset]]*Table_1[[#This Row],[Tapaamis-kerrat /osallistuja]])</f>
        <v>0</v>
      </c>
      <c r="Y934" s="413">
        <f>IF(Table_1[[#This Row],[Kokonaiskävijämäärä]]&lt;1,0,Table_1[[#This Row],[Kävijämäärä b) aikuiset]]*Table_1[[#This Row],[Tapaamis-kerrat /osallistuja]])</f>
        <v>0</v>
      </c>
      <c r="Z934" s="413">
        <f>IF(Table_1[[#This Row],[Kokonaiskävijämäärä]]&lt;1,0,Table_1[[#This Row],[Kokonaiskävijämäärä]]*Table_1[[#This Row],[Tapaamis-kerrat /osallistuja]])</f>
        <v>0</v>
      </c>
      <c r="AA934" s="390" t="s">
        <v>54</v>
      </c>
      <c r="AB934" s="396"/>
      <c r="AC934" s="397"/>
      <c r="AD934" s="398" t="s">
        <v>54</v>
      </c>
      <c r="AE934" s="399" t="s">
        <v>54</v>
      </c>
      <c r="AF934" s="400" t="s">
        <v>54</v>
      </c>
      <c r="AG934" s="400" t="s">
        <v>54</v>
      </c>
      <c r="AH934" s="401" t="s">
        <v>53</v>
      </c>
      <c r="AI934" s="402" t="s">
        <v>54</v>
      </c>
      <c r="AJ934" s="402" t="s">
        <v>54</v>
      </c>
      <c r="AK934" s="402" t="s">
        <v>54</v>
      </c>
      <c r="AL934" s="403" t="s">
        <v>54</v>
      </c>
      <c r="AM934" s="404" t="s">
        <v>54</v>
      </c>
    </row>
    <row r="935" spans="1:39" ht="15.75" customHeight="1" x14ac:dyDescent="0.3">
      <c r="A935" s="382"/>
      <c r="B935" s="383"/>
      <c r="C935" s="384" t="s">
        <v>40</v>
      </c>
      <c r="D935" s="385" t="str">
        <f>IF(Table_1[[#This Row],[SISÄLLÖN NIMI]]="","",1)</f>
        <v/>
      </c>
      <c r="E935" s="386"/>
      <c r="F935" s="386"/>
      <c r="G935" s="384" t="s">
        <v>54</v>
      </c>
      <c r="H935" s="387" t="s">
        <v>54</v>
      </c>
      <c r="I935" s="388" t="s">
        <v>54</v>
      </c>
      <c r="J935" s="389" t="s">
        <v>44</v>
      </c>
      <c r="K935" s="387" t="s">
        <v>54</v>
      </c>
      <c r="L935" s="390" t="s">
        <v>54</v>
      </c>
      <c r="M935" s="383"/>
      <c r="N935" s="391" t="s">
        <v>54</v>
      </c>
      <c r="O935" s="392"/>
      <c r="P935" s="383"/>
      <c r="Q935" s="383"/>
      <c r="R935" s="393"/>
      <c r="S935" s="417">
        <f>IF(Table_1[[#This Row],[Kesto (min) /tapaaminen]]&lt;1,0,(Table_1[[#This Row],[Sisältöjen määrä 
]]*Table_1[[#This Row],[Kesto (min) /tapaaminen]]*Table_1[[#This Row],[Tapaamis-kerrat /osallistuja]]))</f>
        <v>0</v>
      </c>
      <c r="T935" s="394" t="str">
        <f>IF(Table_1[[#This Row],[SISÄLLÖN NIMI]]="","",IF(Table_1[[#This Row],[Toteutuminen]]="Ei osallistujia",0,IF(Table_1[[#This Row],[Toteutuminen]]="Peruttu",0,1)))</f>
        <v/>
      </c>
      <c r="U935" s="395"/>
      <c r="V935" s="385"/>
      <c r="W935" s="413">
        <f>Table_1[[#This Row],[Kävijämäärä a) lapset]]+Table_1[[#This Row],[Kävijämäärä b) aikuiset]]</f>
        <v>0</v>
      </c>
      <c r="X935" s="413">
        <f>IF(Table_1[[#This Row],[Kokonaiskävijämäärä]]&lt;1,0,Table_1[[#This Row],[Kävijämäärä a) lapset]]*Table_1[[#This Row],[Tapaamis-kerrat /osallistuja]])</f>
        <v>0</v>
      </c>
      <c r="Y935" s="413">
        <f>IF(Table_1[[#This Row],[Kokonaiskävijämäärä]]&lt;1,0,Table_1[[#This Row],[Kävijämäärä b) aikuiset]]*Table_1[[#This Row],[Tapaamis-kerrat /osallistuja]])</f>
        <v>0</v>
      </c>
      <c r="Z935" s="413">
        <f>IF(Table_1[[#This Row],[Kokonaiskävijämäärä]]&lt;1,0,Table_1[[#This Row],[Kokonaiskävijämäärä]]*Table_1[[#This Row],[Tapaamis-kerrat /osallistuja]])</f>
        <v>0</v>
      </c>
      <c r="AA935" s="390" t="s">
        <v>54</v>
      </c>
      <c r="AB935" s="396"/>
      <c r="AC935" s="397"/>
      <c r="AD935" s="398" t="s">
        <v>54</v>
      </c>
      <c r="AE935" s="399" t="s">
        <v>54</v>
      </c>
      <c r="AF935" s="400" t="s">
        <v>54</v>
      </c>
      <c r="AG935" s="400" t="s">
        <v>54</v>
      </c>
      <c r="AH935" s="401" t="s">
        <v>53</v>
      </c>
      <c r="AI935" s="402" t="s">
        <v>54</v>
      </c>
      <c r="AJ935" s="402" t="s">
        <v>54</v>
      </c>
      <c r="AK935" s="402" t="s">
        <v>54</v>
      </c>
      <c r="AL935" s="403" t="s">
        <v>54</v>
      </c>
      <c r="AM935" s="404" t="s">
        <v>54</v>
      </c>
    </row>
    <row r="936" spans="1:39" ht="15.75" customHeight="1" x14ac:dyDescent="0.3">
      <c r="A936" s="382"/>
      <c r="B936" s="383"/>
      <c r="C936" s="384" t="s">
        <v>40</v>
      </c>
      <c r="D936" s="385" t="str">
        <f>IF(Table_1[[#This Row],[SISÄLLÖN NIMI]]="","",1)</f>
        <v/>
      </c>
      <c r="E936" s="386"/>
      <c r="F936" s="386"/>
      <c r="G936" s="384" t="s">
        <v>54</v>
      </c>
      <c r="H936" s="387" t="s">
        <v>54</v>
      </c>
      <c r="I936" s="388" t="s">
        <v>54</v>
      </c>
      <c r="J936" s="389" t="s">
        <v>44</v>
      </c>
      <c r="K936" s="387" t="s">
        <v>54</v>
      </c>
      <c r="L936" s="390" t="s">
        <v>54</v>
      </c>
      <c r="M936" s="383"/>
      <c r="N936" s="391" t="s">
        <v>54</v>
      </c>
      <c r="O936" s="392"/>
      <c r="P936" s="383"/>
      <c r="Q936" s="383"/>
      <c r="R936" s="393"/>
      <c r="S936" s="417">
        <f>IF(Table_1[[#This Row],[Kesto (min) /tapaaminen]]&lt;1,0,(Table_1[[#This Row],[Sisältöjen määrä 
]]*Table_1[[#This Row],[Kesto (min) /tapaaminen]]*Table_1[[#This Row],[Tapaamis-kerrat /osallistuja]]))</f>
        <v>0</v>
      </c>
      <c r="T936" s="394" t="str">
        <f>IF(Table_1[[#This Row],[SISÄLLÖN NIMI]]="","",IF(Table_1[[#This Row],[Toteutuminen]]="Ei osallistujia",0,IF(Table_1[[#This Row],[Toteutuminen]]="Peruttu",0,1)))</f>
        <v/>
      </c>
      <c r="U936" s="395"/>
      <c r="V936" s="385"/>
      <c r="W936" s="413">
        <f>Table_1[[#This Row],[Kävijämäärä a) lapset]]+Table_1[[#This Row],[Kävijämäärä b) aikuiset]]</f>
        <v>0</v>
      </c>
      <c r="X936" s="413">
        <f>IF(Table_1[[#This Row],[Kokonaiskävijämäärä]]&lt;1,0,Table_1[[#This Row],[Kävijämäärä a) lapset]]*Table_1[[#This Row],[Tapaamis-kerrat /osallistuja]])</f>
        <v>0</v>
      </c>
      <c r="Y936" s="413">
        <f>IF(Table_1[[#This Row],[Kokonaiskävijämäärä]]&lt;1,0,Table_1[[#This Row],[Kävijämäärä b) aikuiset]]*Table_1[[#This Row],[Tapaamis-kerrat /osallistuja]])</f>
        <v>0</v>
      </c>
      <c r="Z936" s="413">
        <f>IF(Table_1[[#This Row],[Kokonaiskävijämäärä]]&lt;1,0,Table_1[[#This Row],[Kokonaiskävijämäärä]]*Table_1[[#This Row],[Tapaamis-kerrat /osallistuja]])</f>
        <v>0</v>
      </c>
      <c r="AA936" s="390" t="s">
        <v>54</v>
      </c>
      <c r="AB936" s="396"/>
      <c r="AC936" s="397"/>
      <c r="AD936" s="398" t="s">
        <v>54</v>
      </c>
      <c r="AE936" s="399" t="s">
        <v>54</v>
      </c>
      <c r="AF936" s="400" t="s">
        <v>54</v>
      </c>
      <c r="AG936" s="400" t="s">
        <v>54</v>
      </c>
      <c r="AH936" s="401" t="s">
        <v>53</v>
      </c>
      <c r="AI936" s="402" t="s">
        <v>54</v>
      </c>
      <c r="AJ936" s="402" t="s">
        <v>54</v>
      </c>
      <c r="AK936" s="402" t="s">
        <v>54</v>
      </c>
      <c r="AL936" s="403" t="s">
        <v>54</v>
      </c>
      <c r="AM936" s="404" t="s">
        <v>54</v>
      </c>
    </row>
    <row r="937" spans="1:39" ht="15.75" customHeight="1" x14ac:dyDescent="0.3">
      <c r="A937" s="382"/>
      <c r="B937" s="383"/>
      <c r="C937" s="384" t="s">
        <v>40</v>
      </c>
      <c r="D937" s="385" t="str">
        <f>IF(Table_1[[#This Row],[SISÄLLÖN NIMI]]="","",1)</f>
        <v/>
      </c>
      <c r="E937" s="386"/>
      <c r="F937" s="386"/>
      <c r="G937" s="384" t="s">
        <v>54</v>
      </c>
      <c r="H937" s="387" t="s">
        <v>54</v>
      </c>
      <c r="I937" s="388" t="s">
        <v>54</v>
      </c>
      <c r="J937" s="389" t="s">
        <v>44</v>
      </c>
      <c r="K937" s="387" t="s">
        <v>54</v>
      </c>
      <c r="L937" s="390" t="s">
        <v>54</v>
      </c>
      <c r="M937" s="383"/>
      <c r="N937" s="391" t="s">
        <v>54</v>
      </c>
      <c r="O937" s="392"/>
      <c r="P937" s="383"/>
      <c r="Q937" s="383"/>
      <c r="R937" s="393"/>
      <c r="S937" s="417">
        <f>IF(Table_1[[#This Row],[Kesto (min) /tapaaminen]]&lt;1,0,(Table_1[[#This Row],[Sisältöjen määrä 
]]*Table_1[[#This Row],[Kesto (min) /tapaaminen]]*Table_1[[#This Row],[Tapaamis-kerrat /osallistuja]]))</f>
        <v>0</v>
      </c>
      <c r="T937" s="394" t="str">
        <f>IF(Table_1[[#This Row],[SISÄLLÖN NIMI]]="","",IF(Table_1[[#This Row],[Toteutuminen]]="Ei osallistujia",0,IF(Table_1[[#This Row],[Toteutuminen]]="Peruttu",0,1)))</f>
        <v/>
      </c>
      <c r="U937" s="395"/>
      <c r="V937" s="385"/>
      <c r="W937" s="413">
        <f>Table_1[[#This Row],[Kävijämäärä a) lapset]]+Table_1[[#This Row],[Kävijämäärä b) aikuiset]]</f>
        <v>0</v>
      </c>
      <c r="X937" s="413">
        <f>IF(Table_1[[#This Row],[Kokonaiskävijämäärä]]&lt;1,0,Table_1[[#This Row],[Kävijämäärä a) lapset]]*Table_1[[#This Row],[Tapaamis-kerrat /osallistuja]])</f>
        <v>0</v>
      </c>
      <c r="Y937" s="413">
        <f>IF(Table_1[[#This Row],[Kokonaiskävijämäärä]]&lt;1,0,Table_1[[#This Row],[Kävijämäärä b) aikuiset]]*Table_1[[#This Row],[Tapaamis-kerrat /osallistuja]])</f>
        <v>0</v>
      </c>
      <c r="Z937" s="413">
        <f>IF(Table_1[[#This Row],[Kokonaiskävijämäärä]]&lt;1,0,Table_1[[#This Row],[Kokonaiskävijämäärä]]*Table_1[[#This Row],[Tapaamis-kerrat /osallistuja]])</f>
        <v>0</v>
      </c>
      <c r="AA937" s="390" t="s">
        <v>54</v>
      </c>
      <c r="AB937" s="396"/>
      <c r="AC937" s="397"/>
      <c r="AD937" s="398" t="s">
        <v>54</v>
      </c>
      <c r="AE937" s="399" t="s">
        <v>54</v>
      </c>
      <c r="AF937" s="400" t="s">
        <v>54</v>
      </c>
      <c r="AG937" s="400" t="s">
        <v>54</v>
      </c>
      <c r="AH937" s="401" t="s">
        <v>53</v>
      </c>
      <c r="AI937" s="402" t="s">
        <v>54</v>
      </c>
      <c r="AJ937" s="402" t="s">
        <v>54</v>
      </c>
      <c r="AK937" s="402" t="s">
        <v>54</v>
      </c>
      <c r="AL937" s="403" t="s">
        <v>54</v>
      </c>
      <c r="AM937" s="404" t="s">
        <v>54</v>
      </c>
    </row>
    <row r="938" spans="1:39" ht="15.75" customHeight="1" x14ac:dyDescent="0.3">
      <c r="A938" s="382"/>
      <c r="B938" s="383"/>
      <c r="C938" s="384" t="s">
        <v>40</v>
      </c>
      <c r="D938" s="385" t="str">
        <f>IF(Table_1[[#This Row],[SISÄLLÖN NIMI]]="","",1)</f>
        <v/>
      </c>
      <c r="E938" s="386"/>
      <c r="F938" s="386"/>
      <c r="G938" s="384" t="s">
        <v>54</v>
      </c>
      <c r="H938" s="387" t="s">
        <v>54</v>
      </c>
      <c r="I938" s="388" t="s">
        <v>54</v>
      </c>
      <c r="J938" s="389" t="s">
        <v>44</v>
      </c>
      <c r="K938" s="387" t="s">
        <v>54</v>
      </c>
      <c r="L938" s="390" t="s">
        <v>54</v>
      </c>
      <c r="M938" s="383"/>
      <c r="N938" s="391" t="s">
        <v>54</v>
      </c>
      <c r="O938" s="392"/>
      <c r="P938" s="383"/>
      <c r="Q938" s="383"/>
      <c r="R938" s="393"/>
      <c r="S938" s="417">
        <f>IF(Table_1[[#This Row],[Kesto (min) /tapaaminen]]&lt;1,0,(Table_1[[#This Row],[Sisältöjen määrä 
]]*Table_1[[#This Row],[Kesto (min) /tapaaminen]]*Table_1[[#This Row],[Tapaamis-kerrat /osallistuja]]))</f>
        <v>0</v>
      </c>
      <c r="T938" s="394" t="str">
        <f>IF(Table_1[[#This Row],[SISÄLLÖN NIMI]]="","",IF(Table_1[[#This Row],[Toteutuminen]]="Ei osallistujia",0,IF(Table_1[[#This Row],[Toteutuminen]]="Peruttu",0,1)))</f>
        <v/>
      </c>
      <c r="U938" s="395"/>
      <c r="V938" s="385"/>
      <c r="W938" s="413">
        <f>Table_1[[#This Row],[Kävijämäärä a) lapset]]+Table_1[[#This Row],[Kävijämäärä b) aikuiset]]</f>
        <v>0</v>
      </c>
      <c r="X938" s="413">
        <f>IF(Table_1[[#This Row],[Kokonaiskävijämäärä]]&lt;1,0,Table_1[[#This Row],[Kävijämäärä a) lapset]]*Table_1[[#This Row],[Tapaamis-kerrat /osallistuja]])</f>
        <v>0</v>
      </c>
      <c r="Y938" s="413">
        <f>IF(Table_1[[#This Row],[Kokonaiskävijämäärä]]&lt;1,0,Table_1[[#This Row],[Kävijämäärä b) aikuiset]]*Table_1[[#This Row],[Tapaamis-kerrat /osallistuja]])</f>
        <v>0</v>
      </c>
      <c r="Z938" s="413">
        <f>IF(Table_1[[#This Row],[Kokonaiskävijämäärä]]&lt;1,0,Table_1[[#This Row],[Kokonaiskävijämäärä]]*Table_1[[#This Row],[Tapaamis-kerrat /osallistuja]])</f>
        <v>0</v>
      </c>
      <c r="AA938" s="390" t="s">
        <v>54</v>
      </c>
      <c r="AB938" s="396"/>
      <c r="AC938" s="397"/>
      <c r="AD938" s="398" t="s">
        <v>54</v>
      </c>
      <c r="AE938" s="399" t="s">
        <v>54</v>
      </c>
      <c r="AF938" s="400" t="s">
        <v>54</v>
      </c>
      <c r="AG938" s="400" t="s">
        <v>54</v>
      </c>
      <c r="AH938" s="401" t="s">
        <v>53</v>
      </c>
      <c r="AI938" s="402" t="s">
        <v>54</v>
      </c>
      <c r="AJ938" s="402" t="s">
        <v>54</v>
      </c>
      <c r="AK938" s="402" t="s">
        <v>54</v>
      </c>
      <c r="AL938" s="403" t="s">
        <v>54</v>
      </c>
      <c r="AM938" s="404" t="s">
        <v>54</v>
      </c>
    </row>
    <row r="939" spans="1:39" ht="15.75" customHeight="1" x14ac:dyDescent="0.3">
      <c r="A939" s="382"/>
      <c r="B939" s="383"/>
      <c r="C939" s="384" t="s">
        <v>40</v>
      </c>
      <c r="D939" s="385" t="str">
        <f>IF(Table_1[[#This Row],[SISÄLLÖN NIMI]]="","",1)</f>
        <v/>
      </c>
      <c r="E939" s="386"/>
      <c r="F939" s="386"/>
      <c r="G939" s="384" t="s">
        <v>54</v>
      </c>
      <c r="H939" s="387" t="s">
        <v>54</v>
      </c>
      <c r="I939" s="388" t="s">
        <v>54</v>
      </c>
      <c r="J939" s="389" t="s">
        <v>44</v>
      </c>
      <c r="K939" s="387" t="s">
        <v>54</v>
      </c>
      <c r="L939" s="390" t="s">
        <v>54</v>
      </c>
      <c r="M939" s="383"/>
      <c r="N939" s="391" t="s">
        <v>54</v>
      </c>
      <c r="O939" s="392"/>
      <c r="P939" s="383"/>
      <c r="Q939" s="383"/>
      <c r="R939" s="393"/>
      <c r="S939" s="417">
        <f>IF(Table_1[[#This Row],[Kesto (min) /tapaaminen]]&lt;1,0,(Table_1[[#This Row],[Sisältöjen määrä 
]]*Table_1[[#This Row],[Kesto (min) /tapaaminen]]*Table_1[[#This Row],[Tapaamis-kerrat /osallistuja]]))</f>
        <v>0</v>
      </c>
      <c r="T939" s="394" t="str">
        <f>IF(Table_1[[#This Row],[SISÄLLÖN NIMI]]="","",IF(Table_1[[#This Row],[Toteutuminen]]="Ei osallistujia",0,IF(Table_1[[#This Row],[Toteutuminen]]="Peruttu",0,1)))</f>
        <v/>
      </c>
      <c r="U939" s="395"/>
      <c r="V939" s="385"/>
      <c r="W939" s="413">
        <f>Table_1[[#This Row],[Kävijämäärä a) lapset]]+Table_1[[#This Row],[Kävijämäärä b) aikuiset]]</f>
        <v>0</v>
      </c>
      <c r="X939" s="413">
        <f>IF(Table_1[[#This Row],[Kokonaiskävijämäärä]]&lt;1,0,Table_1[[#This Row],[Kävijämäärä a) lapset]]*Table_1[[#This Row],[Tapaamis-kerrat /osallistuja]])</f>
        <v>0</v>
      </c>
      <c r="Y939" s="413">
        <f>IF(Table_1[[#This Row],[Kokonaiskävijämäärä]]&lt;1,0,Table_1[[#This Row],[Kävijämäärä b) aikuiset]]*Table_1[[#This Row],[Tapaamis-kerrat /osallistuja]])</f>
        <v>0</v>
      </c>
      <c r="Z939" s="413">
        <f>IF(Table_1[[#This Row],[Kokonaiskävijämäärä]]&lt;1,0,Table_1[[#This Row],[Kokonaiskävijämäärä]]*Table_1[[#This Row],[Tapaamis-kerrat /osallistuja]])</f>
        <v>0</v>
      </c>
      <c r="AA939" s="390" t="s">
        <v>54</v>
      </c>
      <c r="AB939" s="396"/>
      <c r="AC939" s="397"/>
      <c r="AD939" s="398" t="s">
        <v>54</v>
      </c>
      <c r="AE939" s="399" t="s">
        <v>54</v>
      </c>
      <c r="AF939" s="400" t="s">
        <v>54</v>
      </c>
      <c r="AG939" s="400" t="s">
        <v>54</v>
      </c>
      <c r="AH939" s="401" t="s">
        <v>53</v>
      </c>
      <c r="AI939" s="402" t="s">
        <v>54</v>
      </c>
      <c r="AJ939" s="402" t="s">
        <v>54</v>
      </c>
      <c r="AK939" s="402" t="s">
        <v>54</v>
      </c>
      <c r="AL939" s="403" t="s">
        <v>54</v>
      </c>
      <c r="AM939" s="404" t="s">
        <v>54</v>
      </c>
    </row>
    <row r="940" spans="1:39" ht="15.75" customHeight="1" x14ac:dyDescent="0.3">
      <c r="A940" s="382"/>
      <c r="B940" s="383"/>
      <c r="C940" s="384" t="s">
        <v>40</v>
      </c>
      <c r="D940" s="385" t="str">
        <f>IF(Table_1[[#This Row],[SISÄLLÖN NIMI]]="","",1)</f>
        <v/>
      </c>
      <c r="E940" s="386"/>
      <c r="F940" s="386"/>
      <c r="G940" s="384" t="s">
        <v>54</v>
      </c>
      <c r="H940" s="387" t="s">
        <v>54</v>
      </c>
      <c r="I940" s="388" t="s">
        <v>54</v>
      </c>
      <c r="J940" s="389" t="s">
        <v>44</v>
      </c>
      <c r="K940" s="387" t="s">
        <v>54</v>
      </c>
      <c r="L940" s="390" t="s">
        <v>54</v>
      </c>
      <c r="M940" s="383"/>
      <c r="N940" s="391" t="s">
        <v>54</v>
      </c>
      <c r="O940" s="392"/>
      <c r="P940" s="383"/>
      <c r="Q940" s="383"/>
      <c r="R940" s="393"/>
      <c r="S940" s="417">
        <f>IF(Table_1[[#This Row],[Kesto (min) /tapaaminen]]&lt;1,0,(Table_1[[#This Row],[Sisältöjen määrä 
]]*Table_1[[#This Row],[Kesto (min) /tapaaminen]]*Table_1[[#This Row],[Tapaamis-kerrat /osallistuja]]))</f>
        <v>0</v>
      </c>
      <c r="T940" s="394" t="str">
        <f>IF(Table_1[[#This Row],[SISÄLLÖN NIMI]]="","",IF(Table_1[[#This Row],[Toteutuminen]]="Ei osallistujia",0,IF(Table_1[[#This Row],[Toteutuminen]]="Peruttu",0,1)))</f>
        <v/>
      </c>
      <c r="U940" s="395"/>
      <c r="V940" s="385"/>
      <c r="W940" s="413">
        <f>Table_1[[#This Row],[Kävijämäärä a) lapset]]+Table_1[[#This Row],[Kävijämäärä b) aikuiset]]</f>
        <v>0</v>
      </c>
      <c r="X940" s="413">
        <f>IF(Table_1[[#This Row],[Kokonaiskävijämäärä]]&lt;1,0,Table_1[[#This Row],[Kävijämäärä a) lapset]]*Table_1[[#This Row],[Tapaamis-kerrat /osallistuja]])</f>
        <v>0</v>
      </c>
      <c r="Y940" s="413">
        <f>IF(Table_1[[#This Row],[Kokonaiskävijämäärä]]&lt;1,0,Table_1[[#This Row],[Kävijämäärä b) aikuiset]]*Table_1[[#This Row],[Tapaamis-kerrat /osallistuja]])</f>
        <v>0</v>
      </c>
      <c r="Z940" s="413">
        <f>IF(Table_1[[#This Row],[Kokonaiskävijämäärä]]&lt;1,0,Table_1[[#This Row],[Kokonaiskävijämäärä]]*Table_1[[#This Row],[Tapaamis-kerrat /osallistuja]])</f>
        <v>0</v>
      </c>
      <c r="AA940" s="390" t="s">
        <v>54</v>
      </c>
      <c r="AB940" s="396"/>
      <c r="AC940" s="397"/>
      <c r="AD940" s="398" t="s">
        <v>54</v>
      </c>
      <c r="AE940" s="399" t="s">
        <v>54</v>
      </c>
      <c r="AF940" s="400" t="s">
        <v>54</v>
      </c>
      <c r="AG940" s="400" t="s">
        <v>54</v>
      </c>
      <c r="AH940" s="401" t="s">
        <v>53</v>
      </c>
      <c r="AI940" s="402" t="s">
        <v>54</v>
      </c>
      <c r="AJ940" s="402" t="s">
        <v>54</v>
      </c>
      <c r="AK940" s="402" t="s">
        <v>54</v>
      </c>
      <c r="AL940" s="403" t="s">
        <v>54</v>
      </c>
      <c r="AM940" s="404" t="s">
        <v>54</v>
      </c>
    </row>
    <row r="941" spans="1:39" ht="15.75" customHeight="1" x14ac:dyDescent="0.3">
      <c r="A941" s="382"/>
      <c r="B941" s="383"/>
      <c r="C941" s="384" t="s">
        <v>40</v>
      </c>
      <c r="D941" s="385" t="str">
        <f>IF(Table_1[[#This Row],[SISÄLLÖN NIMI]]="","",1)</f>
        <v/>
      </c>
      <c r="E941" s="386"/>
      <c r="F941" s="386"/>
      <c r="G941" s="384" t="s">
        <v>54</v>
      </c>
      <c r="H941" s="387" t="s">
        <v>54</v>
      </c>
      <c r="I941" s="388" t="s">
        <v>54</v>
      </c>
      <c r="J941" s="389" t="s">
        <v>44</v>
      </c>
      <c r="K941" s="387" t="s">
        <v>54</v>
      </c>
      <c r="L941" s="390" t="s">
        <v>54</v>
      </c>
      <c r="M941" s="383"/>
      <c r="N941" s="391" t="s">
        <v>54</v>
      </c>
      <c r="O941" s="392"/>
      <c r="P941" s="383"/>
      <c r="Q941" s="383"/>
      <c r="R941" s="393"/>
      <c r="S941" s="417">
        <f>IF(Table_1[[#This Row],[Kesto (min) /tapaaminen]]&lt;1,0,(Table_1[[#This Row],[Sisältöjen määrä 
]]*Table_1[[#This Row],[Kesto (min) /tapaaminen]]*Table_1[[#This Row],[Tapaamis-kerrat /osallistuja]]))</f>
        <v>0</v>
      </c>
      <c r="T941" s="394" t="str">
        <f>IF(Table_1[[#This Row],[SISÄLLÖN NIMI]]="","",IF(Table_1[[#This Row],[Toteutuminen]]="Ei osallistujia",0,IF(Table_1[[#This Row],[Toteutuminen]]="Peruttu",0,1)))</f>
        <v/>
      </c>
      <c r="U941" s="395"/>
      <c r="V941" s="385"/>
      <c r="W941" s="413">
        <f>Table_1[[#This Row],[Kävijämäärä a) lapset]]+Table_1[[#This Row],[Kävijämäärä b) aikuiset]]</f>
        <v>0</v>
      </c>
      <c r="X941" s="413">
        <f>IF(Table_1[[#This Row],[Kokonaiskävijämäärä]]&lt;1,0,Table_1[[#This Row],[Kävijämäärä a) lapset]]*Table_1[[#This Row],[Tapaamis-kerrat /osallistuja]])</f>
        <v>0</v>
      </c>
      <c r="Y941" s="413">
        <f>IF(Table_1[[#This Row],[Kokonaiskävijämäärä]]&lt;1,0,Table_1[[#This Row],[Kävijämäärä b) aikuiset]]*Table_1[[#This Row],[Tapaamis-kerrat /osallistuja]])</f>
        <v>0</v>
      </c>
      <c r="Z941" s="413">
        <f>IF(Table_1[[#This Row],[Kokonaiskävijämäärä]]&lt;1,0,Table_1[[#This Row],[Kokonaiskävijämäärä]]*Table_1[[#This Row],[Tapaamis-kerrat /osallistuja]])</f>
        <v>0</v>
      </c>
      <c r="AA941" s="390" t="s">
        <v>54</v>
      </c>
      <c r="AB941" s="396"/>
      <c r="AC941" s="397"/>
      <c r="AD941" s="398" t="s">
        <v>54</v>
      </c>
      <c r="AE941" s="399" t="s">
        <v>54</v>
      </c>
      <c r="AF941" s="400" t="s">
        <v>54</v>
      </c>
      <c r="AG941" s="400" t="s">
        <v>54</v>
      </c>
      <c r="AH941" s="401" t="s">
        <v>53</v>
      </c>
      <c r="AI941" s="402" t="s">
        <v>54</v>
      </c>
      <c r="AJ941" s="402" t="s">
        <v>54</v>
      </c>
      <c r="AK941" s="402" t="s">
        <v>54</v>
      </c>
      <c r="AL941" s="403" t="s">
        <v>54</v>
      </c>
      <c r="AM941" s="404" t="s">
        <v>54</v>
      </c>
    </row>
    <row r="942" spans="1:39" ht="15.75" customHeight="1" x14ac:dyDescent="0.3">
      <c r="A942" s="382"/>
      <c r="B942" s="383"/>
      <c r="C942" s="384" t="s">
        <v>40</v>
      </c>
      <c r="D942" s="385" t="str">
        <f>IF(Table_1[[#This Row],[SISÄLLÖN NIMI]]="","",1)</f>
        <v/>
      </c>
      <c r="E942" s="386"/>
      <c r="F942" s="386"/>
      <c r="G942" s="384" t="s">
        <v>54</v>
      </c>
      <c r="H942" s="387" t="s">
        <v>54</v>
      </c>
      <c r="I942" s="388" t="s">
        <v>54</v>
      </c>
      <c r="J942" s="389" t="s">
        <v>44</v>
      </c>
      <c r="K942" s="387" t="s">
        <v>54</v>
      </c>
      <c r="L942" s="390" t="s">
        <v>54</v>
      </c>
      <c r="M942" s="383"/>
      <c r="N942" s="391" t="s">
        <v>54</v>
      </c>
      <c r="O942" s="392"/>
      <c r="P942" s="383"/>
      <c r="Q942" s="383"/>
      <c r="R942" s="393"/>
      <c r="S942" s="417">
        <f>IF(Table_1[[#This Row],[Kesto (min) /tapaaminen]]&lt;1,0,(Table_1[[#This Row],[Sisältöjen määrä 
]]*Table_1[[#This Row],[Kesto (min) /tapaaminen]]*Table_1[[#This Row],[Tapaamis-kerrat /osallistuja]]))</f>
        <v>0</v>
      </c>
      <c r="T942" s="394" t="str">
        <f>IF(Table_1[[#This Row],[SISÄLLÖN NIMI]]="","",IF(Table_1[[#This Row],[Toteutuminen]]="Ei osallistujia",0,IF(Table_1[[#This Row],[Toteutuminen]]="Peruttu",0,1)))</f>
        <v/>
      </c>
      <c r="U942" s="395"/>
      <c r="V942" s="385"/>
      <c r="W942" s="413">
        <f>Table_1[[#This Row],[Kävijämäärä a) lapset]]+Table_1[[#This Row],[Kävijämäärä b) aikuiset]]</f>
        <v>0</v>
      </c>
      <c r="X942" s="413">
        <f>IF(Table_1[[#This Row],[Kokonaiskävijämäärä]]&lt;1,0,Table_1[[#This Row],[Kävijämäärä a) lapset]]*Table_1[[#This Row],[Tapaamis-kerrat /osallistuja]])</f>
        <v>0</v>
      </c>
      <c r="Y942" s="413">
        <f>IF(Table_1[[#This Row],[Kokonaiskävijämäärä]]&lt;1,0,Table_1[[#This Row],[Kävijämäärä b) aikuiset]]*Table_1[[#This Row],[Tapaamis-kerrat /osallistuja]])</f>
        <v>0</v>
      </c>
      <c r="Z942" s="413">
        <f>IF(Table_1[[#This Row],[Kokonaiskävijämäärä]]&lt;1,0,Table_1[[#This Row],[Kokonaiskävijämäärä]]*Table_1[[#This Row],[Tapaamis-kerrat /osallistuja]])</f>
        <v>0</v>
      </c>
      <c r="AA942" s="390" t="s">
        <v>54</v>
      </c>
      <c r="AB942" s="396"/>
      <c r="AC942" s="397"/>
      <c r="AD942" s="398" t="s">
        <v>54</v>
      </c>
      <c r="AE942" s="399" t="s">
        <v>54</v>
      </c>
      <c r="AF942" s="400" t="s">
        <v>54</v>
      </c>
      <c r="AG942" s="400" t="s">
        <v>54</v>
      </c>
      <c r="AH942" s="401" t="s">
        <v>53</v>
      </c>
      <c r="AI942" s="402" t="s">
        <v>54</v>
      </c>
      <c r="AJ942" s="402" t="s">
        <v>54</v>
      </c>
      <c r="AK942" s="402" t="s">
        <v>54</v>
      </c>
      <c r="AL942" s="403" t="s">
        <v>54</v>
      </c>
      <c r="AM942" s="404" t="s">
        <v>54</v>
      </c>
    </row>
    <row r="943" spans="1:39" ht="15.75" customHeight="1" x14ac:dyDescent="0.3">
      <c r="A943" s="382"/>
      <c r="B943" s="383"/>
      <c r="C943" s="384" t="s">
        <v>40</v>
      </c>
      <c r="D943" s="385" t="str">
        <f>IF(Table_1[[#This Row],[SISÄLLÖN NIMI]]="","",1)</f>
        <v/>
      </c>
      <c r="E943" s="386"/>
      <c r="F943" s="386"/>
      <c r="G943" s="384" t="s">
        <v>54</v>
      </c>
      <c r="H943" s="387" t="s">
        <v>54</v>
      </c>
      <c r="I943" s="388" t="s">
        <v>54</v>
      </c>
      <c r="J943" s="389" t="s">
        <v>44</v>
      </c>
      <c r="K943" s="387" t="s">
        <v>54</v>
      </c>
      <c r="L943" s="390" t="s">
        <v>54</v>
      </c>
      <c r="M943" s="383"/>
      <c r="N943" s="391" t="s">
        <v>54</v>
      </c>
      <c r="O943" s="392"/>
      <c r="P943" s="383"/>
      <c r="Q943" s="383"/>
      <c r="R943" s="393"/>
      <c r="S943" s="417">
        <f>IF(Table_1[[#This Row],[Kesto (min) /tapaaminen]]&lt;1,0,(Table_1[[#This Row],[Sisältöjen määrä 
]]*Table_1[[#This Row],[Kesto (min) /tapaaminen]]*Table_1[[#This Row],[Tapaamis-kerrat /osallistuja]]))</f>
        <v>0</v>
      </c>
      <c r="T943" s="394" t="str">
        <f>IF(Table_1[[#This Row],[SISÄLLÖN NIMI]]="","",IF(Table_1[[#This Row],[Toteutuminen]]="Ei osallistujia",0,IF(Table_1[[#This Row],[Toteutuminen]]="Peruttu",0,1)))</f>
        <v/>
      </c>
      <c r="U943" s="395"/>
      <c r="V943" s="385"/>
      <c r="W943" s="413">
        <f>Table_1[[#This Row],[Kävijämäärä a) lapset]]+Table_1[[#This Row],[Kävijämäärä b) aikuiset]]</f>
        <v>0</v>
      </c>
      <c r="X943" s="413">
        <f>IF(Table_1[[#This Row],[Kokonaiskävijämäärä]]&lt;1,0,Table_1[[#This Row],[Kävijämäärä a) lapset]]*Table_1[[#This Row],[Tapaamis-kerrat /osallistuja]])</f>
        <v>0</v>
      </c>
      <c r="Y943" s="413">
        <f>IF(Table_1[[#This Row],[Kokonaiskävijämäärä]]&lt;1,0,Table_1[[#This Row],[Kävijämäärä b) aikuiset]]*Table_1[[#This Row],[Tapaamis-kerrat /osallistuja]])</f>
        <v>0</v>
      </c>
      <c r="Z943" s="413">
        <f>IF(Table_1[[#This Row],[Kokonaiskävijämäärä]]&lt;1,0,Table_1[[#This Row],[Kokonaiskävijämäärä]]*Table_1[[#This Row],[Tapaamis-kerrat /osallistuja]])</f>
        <v>0</v>
      </c>
      <c r="AA943" s="390" t="s">
        <v>54</v>
      </c>
      <c r="AB943" s="396"/>
      <c r="AC943" s="397"/>
      <c r="AD943" s="398" t="s">
        <v>54</v>
      </c>
      <c r="AE943" s="399" t="s">
        <v>54</v>
      </c>
      <c r="AF943" s="400" t="s">
        <v>54</v>
      </c>
      <c r="AG943" s="400" t="s">
        <v>54</v>
      </c>
      <c r="AH943" s="401" t="s">
        <v>53</v>
      </c>
      <c r="AI943" s="402" t="s">
        <v>54</v>
      </c>
      <c r="AJ943" s="402" t="s">
        <v>54</v>
      </c>
      <c r="AK943" s="402" t="s">
        <v>54</v>
      </c>
      <c r="AL943" s="403" t="s">
        <v>54</v>
      </c>
      <c r="AM943" s="404" t="s">
        <v>54</v>
      </c>
    </row>
    <row r="944" spans="1:39" ht="15.75" customHeight="1" x14ac:dyDescent="0.3">
      <c r="A944" s="382"/>
      <c r="B944" s="383"/>
      <c r="C944" s="384" t="s">
        <v>40</v>
      </c>
      <c r="D944" s="385" t="str">
        <f>IF(Table_1[[#This Row],[SISÄLLÖN NIMI]]="","",1)</f>
        <v/>
      </c>
      <c r="E944" s="386"/>
      <c r="F944" s="386"/>
      <c r="G944" s="384" t="s">
        <v>54</v>
      </c>
      <c r="H944" s="387" t="s">
        <v>54</v>
      </c>
      <c r="I944" s="388" t="s">
        <v>54</v>
      </c>
      <c r="J944" s="389" t="s">
        <v>44</v>
      </c>
      <c r="K944" s="387" t="s">
        <v>54</v>
      </c>
      <c r="L944" s="390" t="s">
        <v>54</v>
      </c>
      <c r="M944" s="383"/>
      <c r="N944" s="391" t="s">
        <v>54</v>
      </c>
      <c r="O944" s="392"/>
      <c r="P944" s="383"/>
      <c r="Q944" s="383"/>
      <c r="R944" s="393"/>
      <c r="S944" s="417">
        <f>IF(Table_1[[#This Row],[Kesto (min) /tapaaminen]]&lt;1,0,(Table_1[[#This Row],[Sisältöjen määrä 
]]*Table_1[[#This Row],[Kesto (min) /tapaaminen]]*Table_1[[#This Row],[Tapaamis-kerrat /osallistuja]]))</f>
        <v>0</v>
      </c>
      <c r="T944" s="394" t="str">
        <f>IF(Table_1[[#This Row],[SISÄLLÖN NIMI]]="","",IF(Table_1[[#This Row],[Toteutuminen]]="Ei osallistujia",0,IF(Table_1[[#This Row],[Toteutuminen]]="Peruttu",0,1)))</f>
        <v/>
      </c>
      <c r="U944" s="395"/>
      <c r="V944" s="385"/>
      <c r="W944" s="413">
        <f>Table_1[[#This Row],[Kävijämäärä a) lapset]]+Table_1[[#This Row],[Kävijämäärä b) aikuiset]]</f>
        <v>0</v>
      </c>
      <c r="X944" s="413">
        <f>IF(Table_1[[#This Row],[Kokonaiskävijämäärä]]&lt;1,0,Table_1[[#This Row],[Kävijämäärä a) lapset]]*Table_1[[#This Row],[Tapaamis-kerrat /osallistuja]])</f>
        <v>0</v>
      </c>
      <c r="Y944" s="413">
        <f>IF(Table_1[[#This Row],[Kokonaiskävijämäärä]]&lt;1,0,Table_1[[#This Row],[Kävijämäärä b) aikuiset]]*Table_1[[#This Row],[Tapaamis-kerrat /osallistuja]])</f>
        <v>0</v>
      </c>
      <c r="Z944" s="413">
        <f>IF(Table_1[[#This Row],[Kokonaiskävijämäärä]]&lt;1,0,Table_1[[#This Row],[Kokonaiskävijämäärä]]*Table_1[[#This Row],[Tapaamis-kerrat /osallistuja]])</f>
        <v>0</v>
      </c>
      <c r="AA944" s="390" t="s">
        <v>54</v>
      </c>
      <c r="AB944" s="396"/>
      <c r="AC944" s="397"/>
      <c r="AD944" s="398" t="s">
        <v>54</v>
      </c>
      <c r="AE944" s="399" t="s">
        <v>54</v>
      </c>
      <c r="AF944" s="400" t="s">
        <v>54</v>
      </c>
      <c r="AG944" s="400" t="s">
        <v>54</v>
      </c>
      <c r="AH944" s="401" t="s">
        <v>53</v>
      </c>
      <c r="AI944" s="402" t="s">
        <v>54</v>
      </c>
      <c r="AJ944" s="402" t="s">
        <v>54</v>
      </c>
      <c r="AK944" s="402" t="s">
        <v>54</v>
      </c>
      <c r="AL944" s="403" t="s">
        <v>54</v>
      </c>
      <c r="AM944" s="404" t="s">
        <v>54</v>
      </c>
    </row>
    <row r="945" spans="1:39" ht="15.75" customHeight="1" x14ac:dyDescent="0.3">
      <c r="A945" s="382"/>
      <c r="B945" s="383"/>
      <c r="C945" s="384" t="s">
        <v>40</v>
      </c>
      <c r="D945" s="385" t="str">
        <f>IF(Table_1[[#This Row],[SISÄLLÖN NIMI]]="","",1)</f>
        <v/>
      </c>
      <c r="E945" s="386"/>
      <c r="F945" s="386"/>
      <c r="G945" s="384" t="s">
        <v>54</v>
      </c>
      <c r="H945" s="387" t="s">
        <v>54</v>
      </c>
      <c r="I945" s="388" t="s">
        <v>54</v>
      </c>
      <c r="J945" s="389" t="s">
        <v>44</v>
      </c>
      <c r="K945" s="387" t="s">
        <v>54</v>
      </c>
      <c r="L945" s="390" t="s">
        <v>54</v>
      </c>
      <c r="M945" s="383"/>
      <c r="N945" s="391" t="s">
        <v>54</v>
      </c>
      <c r="O945" s="392"/>
      <c r="P945" s="383"/>
      <c r="Q945" s="383"/>
      <c r="R945" s="393"/>
      <c r="S945" s="417">
        <f>IF(Table_1[[#This Row],[Kesto (min) /tapaaminen]]&lt;1,0,(Table_1[[#This Row],[Sisältöjen määrä 
]]*Table_1[[#This Row],[Kesto (min) /tapaaminen]]*Table_1[[#This Row],[Tapaamis-kerrat /osallistuja]]))</f>
        <v>0</v>
      </c>
      <c r="T945" s="394" t="str">
        <f>IF(Table_1[[#This Row],[SISÄLLÖN NIMI]]="","",IF(Table_1[[#This Row],[Toteutuminen]]="Ei osallistujia",0,IF(Table_1[[#This Row],[Toteutuminen]]="Peruttu",0,1)))</f>
        <v/>
      </c>
      <c r="U945" s="395"/>
      <c r="V945" s="385"/>
      <c r="W945" s="413">
        <f>Table_1[[#This Row],[Kävijämäärä a) lapset]]+Table_1[[#This Row],[Kävijämäärä b) aikuiset]]</f>
        <v>0</v>
      </c>
      <c r="X945" s="413">
        <f>IF(Table_1[[#This Row],[Kokonaiskävijämäärä]]&lt;1,0,Table_1[[#This Row],[Kävijämäärä a) lapset]]*Table_1[[#This Row],[Tapaamis-kerrat /osallistuja]])</f>
        <v>0</v>
      </c>
      <c r="Y945" s="413">
        <f>IF(Table_1[[#This Row],[Kokonaiskävijämäärä]]&lt;1,0,Table_1[[#This Row],[Kävijämäärä b) aikuiset]]*Table_1[[#This Row],[Tapaamis-kerrat /osallistuja]])</f>
        <v>0</v>
      </c>
      <c r="Z945" s="413">
        <f>IF(Table_1[[#This Row],[Kokonaiskävijämäärä]]&lt;1,0,Table_1[[#This Row],[Kokonaiskävijämäärä]]*Table_1[[#This Row],[Tapaamis-kerrat /osallistuja]])</f>
        <v>0</v>
      </c>
      <c r="AA945" s="390" t="s">
        <v>54</v>
      </c>
      <c r="AB945" s="396"/>
      <c r="AC945" s="397"/>
      <c r="AD945" s="398" t="s">
        <v>54</v>
      </c>
      <c r="AE945" s="399" t="s">
        <v>54</v>
      </c>
      <c r="AF945" s="400" t="s">
        <v>54</v>
      </c>
      <c r="AG945" s="400" t="s">
        <v>54</v>
      </c>
      <c r="AH945" s="401" t="s">
        <v>53</v>
      </c>
      <c r="AI945" s="402" t="s">
        <v>54</v>
      </c>
      <c r="AJ945" s="402" t="s">
        <v>54</v>
      </c>
      <c r="AK945" s="402" t="s">
        <v>54</v>
      </c>
      <c r="AL945" s="403" t="s">
        <v>54</v>
      </c>
      <c r="AM945" s="404" t="s">
        <v>54</v>
      </c>
    </row>
    <row r="946" spans="1:39" ht="15.75" customHeight="1" x14ac:dyDescent="0.3">
      <c r="A946" s="382"/>
      <c r="B946" s="383"/>
      <c r="C946" s="384" t="s">
        <v>40</v>
      </c>
      <c r="D946" s="385" t="str">
        <f>IF(Table_1[[#This Row],[SISÄLLÖN NIMI]]="","",1)</f>
        <v/>
      </c>
      <c r="E946" s="386"/>
      <c r="F946" s="386"/>
      <c r="G946" s="384" t="s">
        <v>54</v>
      </c>
      <c r="H946" s="387" t="s">
        <v>54</v>
      </c>
      <c r="I946" s="388" t="s">
        <v>54</v>
      </c>
      <c r="J946" s="389" t="s">
        <v>44</v>
      </c>
      <c r="K946" s="387" t="s">
        <v>54</v>
      </c>
      <c r="L946" s="390" t="s">
        <v>54</v>
      </c>
      <c r="M946" s="383"/>
      <c r="N946" s="391" t="s">
        <v>54</v>
      </c>
      <c r="O946" s="392"/>
      <c r="P946" s="383"/>
      <c r="Q946" s="383"/>
      <c r="R946" s="393"/>
      <c r="S946" s="417">
        <f>IF(Table_1[[#This Row],[Kesto (min) /tapaaminen]]&lt;1,0,(Table_1[[#This Row],[Sisältöjen määrä 
]]*Table_1[[#This Row],[Kesto (min) /tapaaminen]]*Table_1[[#This Row],[Tapaamis-kerrat /osallistuja]]))</f>
        <v>0</v>
      </c>
      <c r="T946" s="394" t="str">
        <f>IF(Table_1[[#This Row],[SISÄLLÖN NIMI]]="","",IF(Table_1[[#This Row],[Toteutuminen]]="Ei osallistujia",0,IF(Table_1[[#This Row],[Toteutuminen]]="Peruttu",0,1)))</f>
        <v/>
      </c>
      <c r="U946" s="395"/>
      <c r="V946" s="385"/>
      <c r="W946" s="413">
        <f>Table_1[[#This Row],[Kävijämäärä a) lapset]]+Table_1[[#This Row],[Kävijämäärä b) aikuiset]]</f>
        <v>0</v>
      </c>
      <c r="X946" s="413">
        <f>IF(Table_1[[#This Row],[Kokonaiskävijämäärä]]&lt;1,0,Table_1[[#This Row],[Kävijämäärä a) lapset]]*Table_1[[#This Row],[Tapaamis-kerrat /osallistuja]])</f>
        <v>0</v>
      </c>
      <c r="Y946" s="413">
        <f>IF(Table_1[[#This Row],[Kokonaiskävijämäärä]]&lt;1,0,Table_1[[#This Row],[Kävijämäärä b) aikuiset]]*Table_1[[#This Row],[Tapaamis-kerrat /osallistuja]])</f>
        <v>0</v>
      </c>
      <c r="Z946" s="413">
        <f>IF(Table_1[[#This Row],[Kokonaiskävijämäärä]]&lt;1,0,Table_1[[#This Row],[Kokonaiskävijämäärä]]*Table_1[[#This Row],[Tapaamis-kerrat /osallistuja]])</f>
        <v>0</v>
      </c>
      <c r="AA946" s="390" t="s">
        <v>54</v>
      </c>
      <c r="AB946" s="396"/>
      <c r="AC946" s="397"/>
      <c r="AD946" s="398" t="s">
        <v>54</v>
      </c>
      <c r="AE946" s="399" t="s">
        <v>54</v>
      </c>
      <c r="AF946" s="400" t="s">
        <v>54</v>
      </c>
      <c r="AG946" s="400" t="s">
        <v>54</v>
      </c>
      <c r="AH946" s="401" t="s">
        <v>53</v>
      </c>
      <c r="AI946" s="402" t="s">
        <v>54</v>
      </c>
      <c r="AJ946" s="402" t="s">
        <v>54</v>
      </c>
      <c r="AK946" s="402" t="s">
        <v>54</v>
      </c>
      <c r="AL946" s="403" t="s">
        <v>54</v>
      </c>
      <c r="AM946" s="404" t="s">
        <v>54</v>
      </c>
    </row>
    <row r="947" spans="1:39" ht="15.75" customHeight="1" x14ac:dyDescent="0.3">
      <c r="A947" s="382"/>
      <c r="B947" s="383"/>
      <c r="C947" s="384" t="s">
        <v>40</v>
      </c>
      <c r="D947" s="385" t="str">
        <f>IF(Table_1[[#This Row],[SISÄLLÖN NIMI]]="","",1)</f>
        <v/>
      </c>
      <c r="E947" s="386"/>
      <c r="F947" s="386"/>
      <c r="G947" s="384" t="s">
        <v>54</v>
      </c>
      <c r="H947" s="387" t="s">
        <v>54</v>
      </c>
      <c r="I947" s="388" t="s">
        <v>54</v>
      </c>
      <c r="J947" s="389" t="s">
        <v>44</v>
      </c>
      <c r="K947" s="387" t="s">
        <v>54</v>
      </c>
      <c r="L947" s="390" t="s">
        <v>54</v>
      </c>
      <c r="M947" s="383"/>
      <c r="N947" s="391" t="s">
        <v>54</v>
      </c>
      <c r="O947" s="392"/>
      <c r="P947" s="383"/>
      <c r="Q947" s="383"/>
      <c r="R947" s="393"/>
      <c r="S947" s="417">
        <f>IF(Table_1[[#This Row],[Kesto (min) /tapaaminen]]&lt;1,0,(Table_1[[#This Row],[Sisältöjen määrä 
]]*Table_1[[#This Row],[Kesto (min) /tapaaminen]]*Table_1[[#This Row],[Tapaamis-kerrat /osallistuja]]))</f>
        <v>0</v>
      </c>
      <c r="T947" s="394" t="str">
        <f>IF(Table_1[[#This Row],[SISÄLLÖN NIMI]]="","",IF(Table_1[[#This Row],[Toteutuminen]]="Ei osallistujia",0,IF(Table_1[[#This Row],[Toteutuminen]]="Peruttu",0,1)))</f>
        <v/>
      </c>
      <c r="U947" s="395"/>
      <c r="V947" s="385"/>
      <c r="W947" s="413">
        <f>Table_1[[#This Row],[Kävijämäärä a) lapset]]+Table_1[[#This Row],[Kävijämäärä b) aikuiset]]</f>
        <v>0</v>
      </c>
      <c r="X947" s="413">
        <f>IF(Table_1[[#This Row],[Kokonaiskävijämäärä]]&lt;1,0,Table_1[[#This Row],[Kävijämäärä a) lapset]]*Table_1[[#This Row],[Tapaamis-kerrat /osallistuja]])</f>
        <v>0</v>
      </c>
      <c r="Y947" s="413">
        <f>IF(Table_1[[#This Row],[Kokonaiskävijämäärä]]&lt;1,0,Table_1[[#This Row],[Kävijämäärä b) aikuiset]]*Table_1[[#This Row],[Tapaamis-kerrat /osallistuja]])</f>
        <v>0</v>
      </c>
      <c r="Z947" s="413">
        <f>IF(Table_1[[#This Row],[Kokonaiskävijämäärä]]&lt;1,0,Table_1[[#This Row],[Kokonaiskävijämäärä]]*Table_1[[#This Row],[Tapaamis-kerrat /osallistuja]])</f>
        <v>0</v>
      </c>
      <c r="AA947" s="390" t="s">
        <v>54</v>
      </c>
      <c r="AB947" s="396"/>
      <c r="AC947" s="397"/>
      <c r="AD947" s="398" t="s">
        <v>54</v>
      </c>
      <c r="AE947" s="399" t="s">
        <v>54</v>
      </c>
      <c r="AF947" s="400" t="s">
        <v>54</v>
      </c>
      <c r="AG947" s="400" t="s">
        <v>54</v>
      </c>
      <c r="AH947" s="401" t="s">
        <v>53</v>
      </c>
      <c r="AI947" s="402" t="s">
        <v>54</v>
      </c>
      <c r="AJ947" s="402" t="s">
        <v>54</v>
      </c>
      <c r="AK947" s="402" t="s">
        <v>54</v>
      </c>
      <c r="AL947" s="403" t="s">
        <v>54</v>
      </c>
      <c r="AM947" s="404" t="s">
        <v>54</v>
      </c>
    </row>
    <row r="948" spans="1:39" ht="15.75" customHeight="1" x14ac:dyDescent="0.3">
      <c r="A948" s="382"/>
      <c r="B948" s="383"/>
      <c r="C948" s="384" t="s">
        <v>40</v>
      </c>
      <c r="D948" s="385" t="str">
        <f>IF(Table_1[[#This Row],[SISÄLLÖN NIMI]]="","",1)</f>
        <v/>
      </c>
      <c r="E948" s="386"/>
      <c r="F948" s="386"/>
      <c r="G948" s="384" t="s">
        <v>54</v>
      </c>
      <c r="H948" s="387" t="s">
        <v>54</v>
      </c>
      <c r="I948" s="388" t="s">
        <v>54</v>
      </c>
      <c r="J948" s="389" t="s">
        <v>44</v>
      </c>
      <c r="K948" s="387" t="s">
        <v>54</v>
      </c>
      <c r="L948" s="390" t="s">
        <v>54</v>
      </c>
      <c r="M948" s="383"/>
      <c r="N948" s="391" t="s">
        <v>54</v>
      </c>
      <c r="O948" s="392"/>
      <c r="P948" s="383"/>
      <c r="Q948" s="383"/>
      <c r="R948" s="393"/>
      <c r="S948" s="417">
        <f>IF(Table_1[[#This Row],[Kesto (min) /tapaaminen]]&lt;1,0,(Table_1[[#This Row],[Sisältöjen määrä 
]]*Table_1[[#This Row],[Kesto (min) /tapaaminen]]*Table_1[[#This Row],[Tapaamis-kerrat /osallistuja]]))</f>
        <v>0</v>
      </c>
      <c r="T948" s="394" t="str">
        <f>IF(Table_1[[#This Row],[SISÄLLÖN NIMI]]="","",IF(Table_1[[#This Row],[Toteutuminen]]="Ei osallistujia",0,IF(Table_1[[#This Row],[Toteutuminen]]="Peruttu",0,1)))</f>
        <v/>
      </c>
      <c r="U948" s="395"/>
      <c r="V948" s="385"/>
      <c r="W948" s="413">
        <f>Table_1[[#This Row],[Kävijämäärä a) lapset]]+Table_1[[#This Row],[Kävijämäärä b) aikuiset]]</f>
        <v>0</v>
      </c>
      <c r="X948" s="413">
        <f>IF(Table_1[[#This Row],[Kokonaiskävijämäärä]]&lt;1,0,Table_1[[#This Row],[Kävijämäärä a) lapset]]*Table_1[[#This Row],[Tapaamis-kerrat /osallistuja]])</f>
        <v>0</v>
      </c>
      <c r="Y948" s="413">
        <f>IF(Table_1[[#This Row],[Kokonaiskävijämäärä]]&lt;1,0,Table_1[[#This Row],[Kävijämäärä b) aikuiset]]*Table_1[[#This Row],[Tapaamis-kerrat /osallistuja]])</f>
        <v>0</v>
      </c>
      <c r="Z948" s="413">
        <f>IF(Table_1[[#This Row],[Kokonaiskävijämäärä]]&lt;1,0,Table_1[[#This Row],[Kokonaiskävijämäärä]]*Table_1[[#This Row],[Tapaamis-kerrat /osallistuja]])</f>
        <v>0</v>
      </c>
      <c r="AA948" s="390" t="s">
        <v>54</v>
      </c>
      <c r="AB948" s="396"/>
      <c r="AC948" s="397"/>
      <c r="AD948" s="398" t="s">
        <v>54</v>
      </c>
      <c r="AE948" s="399" t="s">
        <v>54</v>
      </c>
      <c r="AF948" s="400" t="s">
        <v>54</v>
      </c>
      <c r="AG948" s="400" t="s">
        <v>54</v>
      </c>
      <c r="AH948" s="401" t="s">
        <v>53</v>
      </c>
      <c r="AI948" s="402" t="s">
        <v>54</v>
      </c>
      <c r="AJ948" s="402" t="s">
        <v>54</v>
      </c>
      <c r="AK948" s="402" t="s">
        <v>54</v>
      </c>
      <c r="AL948" s="403" t="s">
        <v>54</v>
      </c>
      <c r="AM948" s="404" t="s">
        <v>54</v>
      </c>
    </row>
    <row r="949" spans="1:39" ht="15.75" customHeight="1" x14ac:dyDescent="0.3">
      <c r="A949" s="382"/>
      <c r="B949" s="383"/>
      <c r="C949" s="384" t="s">
        <v>40</v>
      </c>
      <c r="D949" s="385" t="str">
        <f>IF(Table_1[[#This Row],[SISÄLLÖN NIMI]]="","",1)</f>
        <v/>
      </c>
      <c r="E949" s="386"/>
      <c r="F949" s="386"/>
      <c r="G949" s="384" t="s">
        <v>54</v>
      </c>
      <c r="H949" s="387" t="s">
        <v>54</v>
      </c>
      <c r="I949" s="388" t="s">
        <v>54</v>
      </c>
      <c r="J949" s="389" t="s">
        <v>44</v>
      </c>
      <c r="K949" s="387" t="s">
        <v>54</v>
      </c>
      <c r="L949" s="390" t="s">
        <v>54</v>
      </c>
      <c r="M949" s="383"/>
      <c r="N949" s="391" t="s">
        <v>54</v>
      </c>
      <c r="O949" s="392"/>
      <c r="P949" s="383"/>
      <c r="Q949" s="383"/>
      <c r="R949" s="393"/>
      <c r="S949" s="417">
        <f>IF(Table_1[[#This Row],[Kesto (min) /tapaaminen]]&lt;1,0,(Table_1[[#This Row],[Sisältöjen määrä 
]]*Table_1[[#This Row],[Kesto (min) /tapaaminen]]*Table_1[[#This Row],[Tapaamis-kerrat /osallistuja]]))</f>
        <v>0</v>
      </c>
      <c r="T949" s="394" t="str">
        <f>IF(Table_1[[#This Row],[SISÄLLÖN NIMI]]="","",IF(Table_1[[#This Row],[Toteutuminen]]="Ei osallistujia",0,IF(Table_1[[#This Row],[Toteutuminen]]="Peruttu",0,1)))</f>
        <v/>
      </c>
      <c r="U949" s="395"/>
      <c r="V949" s="385"/>
      <c r="W949" s="413">
        <f>Table_1[[#This Row],[Kävijämäärä a) lapset]]+Table_1[[#This Row],[Kävijämäärä b) aikuiset]]</f>
        <v>0</v>
      </c>
      <c r="X949" s="413">
        <f>IF(Table_1[[#This Row],[Kokonaiskävijämäärä]]&lt;1,0,Table_1[[#This Row],[Kävijämäärä a) lapset]]*Table_1[[#This Row],[Tapaamis-kerrat /osallistuja]])</f>
        <v>0</v>
      </c>
      <c r="Y949" s="413">
        <f>IF(Table_1[[#This Row],[Kokonaiskävijämäärä]]&lt;1,0,Table_1[[#This Row],[Kävijämäärä b) aikuiset]]*Table_1[[#This Row],[Tapaamis-kerrat /osallistuja]])</f>
        <v>0</v>
      </c>
      <c r="Z949" s="413">
        <f>IF(Table_1[[#This Row],[Kokonaiskävijämäärä]]&lt;1,0,Table_1[[#This Row],[Kokonaiskävijämäärä]]*Table_1[[#This Row],[Tapaamis-kerrat /osallistuja]])</f>
        <v>0</v>
      </c>
      <c r="AA949" s="390" t="s">
        <v>54</v>
      </c>
      <c r="AB949" s="396"/>
      <c r="AC949" s="397"/>
      <c r="AD949" s="398" t="s">
        <v>54</v>
      </c>
      <c r="AE949" s="399" t="s">
        <v>54</v>
      </c>
      <c r="AF949" s="400" t="s">
        <v>54</v>
      </c>
      <c r="AG949" s="400" t="s">
        <v>54</v>
      </c>
      <c r="AH949" s="401" t="s">
        <v>53</v>
      </c>
      <c r="AI949" s="402" t="s">
        <v>54</v>
      </c>
      <c r="AJ949" s="402" t="s">
        <v>54</v>
      </c>
      <c r="AK949" s="402" t="s">
        <v>54</v>
      </c>
      <c r="AL949" s="403" t="s">
        <v>54</v>
      </c>
      <c r="AM949" s="404" t="s">
        <v>54</v>
      </c>
    </row>
    <row r="950" spans="1:39" ht="15.75" customHeight="1" x14ac:dyDescent="0.3">
      <c r="A950" s="382"/>
      <c r="B950" s="383"/>
      <c r="C950" s="384" t="s">
        <v>40</v>
      </c>
      <c r="D950" s="385" t="str">
        <f>IF(Table_1[[#This Row],[SISÄLLÖN NIMI]]="","",1)</f>
        <v/>
      </c>
      <c r="E950" s="386"/>
      <c r="F950" s="386"/>
      <c r="G950" s="384" t="s">
        <v>54</v>
      </c>
      <c r="H950" s="387" t="s">
        <v>54</v>
      </c>
      <c r="I950" s="388" t="s">
        <v>54</v>
      </c>
      <c r="J950" s="389" t="s">
        <v>44</v>
      </c>
      <c r="K950" s="387" t="s">
        <v>54</v>
      </c>
      <c r="L950" s="390" t="s">
        <v>54</v>
      </c>
      <c r="M950" s="383"/>
      <c r="N950" s="391" t="s">
        <v>54</v>
      </c>
      <c r="O950" s="392"/>
      <c r="P950" s="383"/>
      <c r="Q950" s="383"/>
      <c r="R950" s="393"/>
      <c r="S950" s="417">
        <f>IF(Table_1[[#This Row],[Kesto (min) /tapaaminen]]&lt;1,0,(Table_1[[#This Row],[Sisältöjen määrä 
]]*Table_1[[#This Row],[Kesto (min) /tapaaminen]]*Table_1[[#This Row],[Tapaamis-kerrat /osallistuja]]))</f>
        <v>0</v>
      </c>
      <c r="T950" s="394" t="str">
        <f>IF(Table_1[[#This Row],[SISÄLLÖN NIMI]]="","",IF(Table_1[[#This Row],[Toteutuminen]]="Ei osallistujia",0,IF(Table_1[[#This Row],[Toteutuminen]]="Peruttu",0,1)))</f>
        <v/>
      </c>
      <c r="U950" s="395"/>
      <c r="V950" s="385"/>
      <c r="W950" s="413">
        <f>Table_1[[#This Row],[Kävijämäärä a) lapset]]+Table_1[[#This Row],[Kävijämäärä b) aikuiset]]</f>
        <v>0</v>
      </c>
      <c r="X950" s="413">
        <f>IF(Table_1[[#This Row],[Kokonaiskävijämäärä]]&lt;1,0,Table_1[[#This Row],[Kävijämäärä a) lapset]]*Table_1[[#This Row],[Tapaamis-kerrat /osallistuja]])</f>
        <v>0</v>
      </c>
      <c r="Y950" s="413">
        <f>IF(Table_1[[#This Row],[Kokonaiskävijämäärä]]&lt;1,0,Table_1[[#This Row],[Kävijämäärä b) aikuiset]]*Table_1[[#This Row],[Tapaamis-kerrat /osallistuja]])</f>
        <v>0</v>
      </c>
      <c r="Z950" s="413">
        <f>IF(Table_1[[#This Row],[Kokonaiskävijämäärä]]&lt;1,0,Table_1[[#This Row],[Kokonaiskävijämäärä]]*Table_1[[#This Row],[Tapaamis-kerrat /osallistuja]])</f>
        <v>0</v>
      </c>
      <c r="AA950" s="390" t="s">
        <v>54</v>
      </c>
      <c r="AB950" s="396"/>
      <c r="AC950" s="397"/>
      <c r="AD950" s="398" t="s">
        <v>54</v>
      </c>
      <c r="AE950" s="399" t="s">
        <v>54</v>
      </c>
      <c r="AF950" s="400" t="s">
        <v>54</v>
      </c>
      <c r="AG950" s="400" t="s">
        <v>54</v>
      </c>
      <c r="AH950" s="401" t="s">
        <v>53</v>
      </c>
      <c r="AI950" s="402" t="s">
        <v>54</v>
      </c>
      <c r="AJ950" s="402" t="s">
        <v>54</v>
      </c>
      <c r="AK950" s="402" t="s">
        <v>54</v>
      </c>
      <c r="AL950" s="403" t="s">
        <v>54</v>
      </c>
      <c r="AM950" s="404" t="s">
        <v>54</v>
      </c>
    </row>
    <row r="951" spans="1:39" ht="15.75" customHeight="1" x14ac:dyDescent="0.3">
      <c r="A951" s="382"/>
      <c r="B951" s="383"/>
      <c r="C951" s="384" t="s">
        <v>40</v>
      </c>
      <c r="D951" s="385" t="str">
        <f>IF(Table_1[[#This Row],[SISÄLLÖN NIMI]]="","",1)</f>
        <v/>
      </c>
      <c r="E951" s="386"/>
      <c r="F951" s="386"/>
      <c r="G951" s="384" t="s">
        <v>54</v>
      </c>
      <c r="H951" s="387" t="s">
        <v>54</v>
      </c>
      <c r="I951" s="388" t="s">
        <v>54</v>
      </c>
      <c r="J951" s="389" t="s">
        <v>44</v>
      </c>
      <c r="K951" s="387" t="s">
        <v>54</v>
      </c>
      <c r="L951" s="390" t="s">
        <v>54</v>
      </c>
      <c r="M951" s="383"/>
      <c r="N951" s="391" t="s">
        <v>54</v>
      </c>
      <c r="O951" s="392"/>
      <c r="P951" s="383"/>
      <c r="Q951" s="383"/>
      <c r="R951" s="393"/>
      <c r="S951" s="417">
        <f>IF(Table_1[[#This Row],[Kesto (min) /tapaaminen]]&lt;1,0,(Table_1[[#This Row],[Sisältöjen määrä 
]]*Table_1[[#This Row],[Kesto (min) /tapaaminen]]*Table_1[[#This Row],[Tapaamis-kerrat /osallistuja]]))</f>
        <v>0</v>
      </c>
      <c r="T951" s="394" t="str">
        <f>IF(Table_1[[#This Row],[SISÄLLÖN NIMI]]="","",IF(Table_1[[#This Row],[Toteutuminen]]="Ei osallistujia",0,IF(Table_1[[#This Row],[Toteutuminen]]="Peruttu",0,1)))</f>
        <v/>
      </c>
      <c r="U951" s="395"/>
      <c r="V951" s="385"/>
      <c r="W951" s="413">
        <f>Table_1[[#This Row],[Kävijämäärä a) lapset]]+Table_1[[#This Row],[Kävijämäärä b) aikuiset]]</f>
        <v>0</v>
      </c>
      <c r="X951" s="413">
        <f>IF(Table_1[[#This Row],[Kokonaiskävijämäärä]]&lt;1,0,Table_1[[#This Row],[Kävijämäärä a) lapset]]*Table_1[[#This Row],[Tapaamis-kerrat /osallistuja]])</f>
        <v>0</v>
      </c>
      <c r="Y951" s="413">
        <f>IF(Table_1[[#This Row],[Kokonaiskävijämäärä]]&lt;1,0,Table_1[[#This Row],[Kävijämäärä b) aikuiset]]*Table_1[[#This Row],[Tapaamis-kerrat /osallistuja]])</f>
        <v>0</v>
      </c>
      <c r="Z951" s="413">
        <f>IF(Table_1[[#This Row],[Kokonaiskävijämäärä]]&lt;1,0,Table_1[[#This Row],[Kokonaiskävijämäärä]]*Table_1[[#This Row],[Tapaamis-kerrat /osallistuja]])</f>
        <v>0</v>
      </c>
      <c r="AA951" s="390" t="s">
        <v>54</v>
      </c>
      <c r="AB951" s="396"/>
      <c r="AC951" s="397"/>
      <c r="AD951" s="398" t="s">
        <v>54</v>
      </c>
      <c r="AE951" s="399" t="s">
        <v>54</v>
      </c>
      <c r="AF951" s="400" t="s">
        <v>54</v>
      </c>
      <c r="AG951" s="400" t="s">
        <v>54</v>
      </c>
      <c r="AH951" s="401" t="s">
        <v>53</v>
      </c>
      <c r="AI951" s="402" t="s">
        <v>54</v>
      </c>
      <c r="AJ951" s="402" t="s">
        <v>54</v>
      </c>
      <c r="AK951" s="402" t="s">
        <v>54</v>
      </c>
      <c r="AL951" s="403" t="s">
        <v>54</v>
      </c>
      <c r="AM951" s="404" t="s">
        <v>54</v>
      </c>
    </row>
    <row r="952" spans="1:39" ht="15.75" customHeight="1" x14ac:dyDescent="0.3">
      <c r="A952" s="382"/>
      <c r="B952" s="383"/>
      <c r="C952" s="384" t="s">
        <v>40</v>
      </c>
      <c r="D952" s="385" t="str">
        <f>IF(Table_1[[#This Row],[SISÄLLÖN NIMI]]="","",1)</f>
        <v/>
      </c>
      <c r="E952" s="386"/>
      <c r="F952" s="386"/>
      <c r="G952" s="384" t="s">
        <v>54</v>
      </c>
      <c r="H952" s="387" t="s">
        <v>54</v>
      </c>
      <c r="I952" s="388" t="s">
        <v>54</v>
      </c>
      <c r="J952" s="389" t="s">
        <v>44</v>
      </c>
      <c r="K952" s="387" t="s">
        <v>54</v>
      </c>
      <c r="L952" s="390" t="s">
        <v>54</v>
      </c>
      <c r="M952" s="383"/>
      <c r="N952" s="391" t="s">
        <v>54</v>
      </c>
      <c r="O952" s="392"/>
      <c r="P952" s="383"/>
      <c r="Q952" s="383"/>
      <c r="R952" s="393"/>
      <c r="S952" s="417">
        <f>IF(Table_1[[#This Row],[Kesto (min) /tapaaminen]]&lt;1,0,(Table_1[[#This Row],[Sisältöjen määrä 
]]*Table_1[[#This Row],[Kesto (min) /tapaaminen]]*Table_1[[#This Row],[Tapaamis-kerrat /osallistuja]]))</f>
        <v>0</v>
      </c>
      <c r="T952" s="394" t="str">
        <f>IF(Table_1[[#This Row],[SISÄLLÖN NIMI]]="","",IF(Table_1[[#This Row],[Toteutuminen]]="Ei osallistujia",0,IF(Table_1[[#This Row],[Toteutuminen]]="Peruttu",0,1)))</f>
        <v/>
      </c>
      <c r="U952" s="395"/>
      <c r="V952" s="385"/>
      <c r="W952" s="413">
        <f>Table_1[[#This Row],[Kävijämäärä a) lapset]]+Table_1[[#This Row],[Kävijämäärä b) aikuiset]]</f>
        <v>0</v>
      </c>
      <c r="X952" s="413">
        <f>IF(Table_1[[#This Row],[Kokonaiskävijämäärä]]&lt;1,0,Table_1[[#This Row],[Kävijämäärä a) lapset]]*Table_1[[#This Row],[Tapaamis-kerrat /osallistuja]])</f>
        <v>0</v>
      </c>
      <c r="Y952" s="413">
        <f>IF(Table_1[[#This Row],[Kokonaiskävijämäärä]]&lt;1,0,Table_1[[#This Row],[Kävijämäärä b) aikuiset]]*Table_1[[#This Row],[Tapaamis-kerrat /osallistuja]])</f>
        <v>0</v>
      </c>
      <c r="Z952" s="413">
        <f>IF(Table_1[[#This Row],[Kokonaiskävijämäärä]]&lt;1,0,Table_1[[#This Row],[Kokonaiskävijämäärä]]*Table_1[[#This Row],[Tapaamis-kerrat /osallistuja]])</f>
        <v>0</v>
      </c>
      <c r="AA952" s="390" t="s">
        <v>54</v>
      </c>
      <c r="AB952" s="396"/>
      <c r="AC952" s="397"/>
      <c r="AD952" s="398" t="s">
        <v>54</v>
      </c>
      <c r="AE952" s="399" t="s">
        <v>54</v>
      </c>
      <c r="AF952" s="400" t="s">
        <v>54</v>
      </c>
      <c r="AG952" s="400" t="s">
        <v>54</v>
      </c>
      <c r="AH952" s="401" t="s">
        <v>53</v>
      </c>
      <c r="AI952" s="402" t="s">
        <v>54</v>
      </c>
      <c r="AJ952" s="402" t="s">
        <v>54</v>
      </c>
      <c r="AK952" s="402" t="s">
        <v>54</v>
      </c>
      <c r="AL952" s="403" t="s">
        <v>54</v>
      </c>
      <c r="AM952" s="404" t="s">
        <v>54</v>
      </c>
    </row>
    <row r="953" spans="1:39" ht="15.75" customHeight="1" x14ac:dyDescent="0.3">
      <c r="A953" s="382"/>
      <c r="B953" s="383"/>
      <c r="C953" s="384" t="s">
        <v>40</v>
      </c>
      <c r="D953" s="385" t="str">
        <f>IF(Table_1[[#This Row],[SISÄLLÖN NIMI]]="","",1)</f>
        <v/>
      </c>
      <c r="E953" s="386"/>
      <c r="F953" s="386"/>
      <c r="G953" s="384" t="s">
        <v>54</v>
      </c>
      <c r="H953" s="387" t="s">
        <v>54</v>
      </c>
      <c r="I953" s="388" t="s">
        <v>54</v>
      </c>
      <c r="J953" s="389" t="s">
        <v>44</v>
      </c>
      <c r="K953" s="387" t="s">
        <v>54</v>
      </c>
      <c r="L953" s="390" t="s">
        <v>54</v>
      </c>
      <c r="M953" s="383"/>
      <c r="N953" s="391" t="s">
        <v>54</v>
      </c>
      <c r="O953" s="392"/>
      <c r="P953" s="383"/>
      <c r="Q953" s="383"/>
      <c r="R953" s="393"/>
      <c r="S953" s="417">
        <f>IF(Table_1[[#This Row],[Kesto (min) /tapaaminen]]&lt;1,0,(Table_1[[#This Row],[Sisältöjen määrä 
]]*Table_1[[#This Row],[Kesto (min) /tapaaminen]]*Table_1[[#This Row],[Tapaamis-kerrat /osallistuja]]))</f>
        <v>0</v>
      </c>
      <c r="T953" s="394" t="str">
        <f>IF(Table_1[[#This Row],[SISÄLLÖN NIMI]]="","",IF(Table_1[[#This Row],[Toteutuminen]]="Ei osallistujia",0,IF(Table_1[[#This Row],[Toteutuminen]]="Peruttu",0,1)))</f>
        <v/>
      </c>
      <c r="U953" s="395"/>
      <c r="V953" s="385"/>
      <c r="W953" s="413">
        <f>Table_1[[#This Row],[Kävijämäärä a) lapset]]+Table_1[[#This Row],[Kävijämäärä b) aikuiset]]</f>
        <v>0</v>
      </c>
      <c r="X953" s="413">
        <f>IF(Table_1[[#This Row],[Kokonaiskävijämäärä]]&lt;1,0,Table_1[[#This Row],[Kävijämäärä a) lapset]]*Table_1[[#This Row],[Tapaamis-kerrat /osallistuja]])</f>
        <v>0</v>
      </c>
      <c r="Y953" s="413">
        <f>IF(Table_1[[#This Row],[Kokonaiskävijämäärä]]&lt;1,0,Table_1[[#This Row],[Kävijämäärä b) aikuiset]]*Table_1[[#This Row],[Tapaamis-kerrat /osallistuja]])</f>
        <v>0</v>
      </c>
      <c r="Z953" s="413">
        <f>IF(Table_1[[#This Row],[Kokonaiskävijämäärä]]&lt;1,0,Table_1[[#This Row],[Kokonaiskävijämäärä]]*Table_1[[#This Row],[Tapaamis-kerrat /osallistuja]])</f>
        <v>0</v>
      </c>
      <c r="AA953" s="390" t="s">
        <v>54</v>
      </c>
      <c r="AB953" s="396"/>
      <c r="AC953" s="397"/>
      <c r="AD953" s="398" t="s">
        <v>54</v>
      </c>
      <c r="AE953" s="399" t="s">
        <v>54</v>
      </c>
      <c r="AF953" s="400" t="s">
        <v>54</v>
      </c>
      <c r="AG953" s="400" t="s">
        <v>54</v>
      </c>
      <c r="AH953" s="401" t="s">
        <v>53</v>
      </c>
      <c r="AI953" s="402" t="s">
        <v>54</v>
      </c>
      <c r="AJ953" s="402" t="s">
        <v>54</v>
      </c>
      <c r="AK953" s="402" t="s">
        <v>54</v>
      </c>
      <c r="AL953" s="403" t="s">
        <v>54</v>
      </c>
      <c r="AM953" s="404" t="s">
        <v>54</v>
      </c>
    </row>
    <row r="954" spans="1:39" ht="15.75" customHeight="1" x14ac:dyDescent="0.3">
      <c r="A954" s="382"/>
      <c r="B954" s="383"/>
      <c r="C954" s="384" t="s">
        <v>40</v>
      </c>
      <c r="D954" s="385" t="str">
        <f>IF(Table_1[[#This Row],[SISÄLLÖN NIMI]]="","",1)</f>
        <v/>
      </c>
      <c r="E954" s="386"/>
      <c r="F954" s="386"/>
      <c r="G954" s="384" t="s">
        <v>54</v>
      </c>
      <c r="H954" s="387" t="s">
        <v>54</v>
      </c>
      <c r="I954" s="388" t="s">
        <v>54</v>
      </c>
      <c r="J954" s="389" t="s">
        <v>44</v>
      </c>
      <c r="K954" s="387" t="s">
        <v>54</v>
      </c>
      <c r="L954" s="390" t="s">
        <v>54</v>
      </c>
      <c r="M954" s="383"/>
      <c r="N954" s="391" t="s">
        <v>54</v>
      </c>
      <c r="O954" s="392"/>
      <c r="P954" s="383"/>
      <c r="Q954" s="383"/>
      <c r="R954" s="393"/>
      <c r="S954" s="417">
        <f>IF(Table_1[[#This Row],[Kesto (min) /tapaaminen]]&lt;1,0,(Table_1[[#This Row],[Sisältöjen määrä 
]]*Table_1[[#This Row],[Kesto (min) /tapaaminen]]*Table_1[[#This Row],[Tapaamis-kerrat /osallistuja]]))</f>
        <v>0</v>
      </c>
      <c r="T954" s="394" t="str">
        <f>IF(Table_1[[#This Row],[SISÄLLÖN NIMI]]="","",IF(Table_1[[#This Row],[Toteutuminen]]="Ei osallistujia",0,IF(Table_1[[#This Row],[Toteutuminen]]="Peruttu",0,1)))</f>
        <v/>
      </c>
      <c r="U954" s="395"/>
      <c r="V954" s="385"/>
      <c r="W954" s="413">
        <f>Table_1[[#This Row],[Kävijämäärä a) lapset]]+Table_1[[#This Row],[Kävijämäärä b) aikuiset]]</f>
        <v>0</v>
      </c>
      <c r="X954" s="413">
        <f>IF(Table_1[[#This Row],[Kokonaiskävijämäärä]]&lt;1,0,Table_1[[#This Row],[Kävijämäärä a) lapset]]*Table_1[[#This Row],[Tapaamis-kerrat /osallistuja]])</f>
        <v>0</v>
      </c>
      <c r="Y954" s="413">
        <f>IF(Table_1[[#This Row],[Kokonaiskävijämäärä]]&lt;1,0,Table_1[[#This Row],[Kävijämäärä b) aikuiset]]*Table_1[[#This Row],[Tapaamis-kerrat /osallistuja]])</f>
        <v>0</v>
      </c>
      <c r="Z954" s="413">
        <f>IF(Table_1[[#This Row],[Kokonaiskävijämäärä]]&lt;1,0,Table_1[[#This Row],[Kokonaiskävijämäärä]]*Table_1[[#This Row],[Tapaamis-kerrat /osallistuja]])</f>
        <v>0</v>
      </c>
      <c r="AA954" s="390" t="s">
        <v>54</v>
      </c>
      <c r="AB954" s="396"/>
      <c r="AC954" s="397"/>
      <c r="AD954" s="398" t="s">
        <v>54</v>
      </c>
      <c r="AE954" s="399" t="s">
        <v>54</v>
      </c>
      <c r="AF954" s="400" t="s">
        <v>54</v>
      </c>
      <c r="AG954" s="400" t="s">
        <v>54</v>
      </c>
      <c r="AH954" s="401" t="s">
        <v>53</v>
      </c>
      <c r="AI954" s="402" t="s">
        <v>54</v>
      </c>
      <c r="AJ954" s="402" t="s">
        <v>54</v>
      </c>
      <c r="AK954" s="402" t="s">
        <v>54</v>
      </c>
      <c r="AL954" s="403" t="s">
        <v>54</v>
      </c>
      <c r="AM954" s="404" t="s">
        <v>54</v>
      </c>
    </row>
    <row r="955" spans="1:39" ht="15.75" customHeight="1" x14ac:dyDescent="0.3">
      <c r="A955" s="382"/>
      <c r="B955" s="383"/>
      <c r="C955" s="384" t="s">
        <v>40</v>
      </c>
      <c r="D955" s="385" t="str">
        <f>IF(Table_1[[#This Row],[SISÄLLÖN NIMI]]="","",1)</f>
        <v/>
      </c>
      <c r="E955" s="386"/>
      <c r="F955" s="386"/>
      <c r="G955" s="384" t="s">
        <v>54</v>
      </c>
      <c r="H955" s="387" t="s">
        <v>54</v>
      </c>
      <c r="I955" s="388" t="s">
        <v>54</v>
      </c>
      <c r="J955" s="389" t="s">
        <v>44</v>
      </c>
      <c r="K955" s="387" t="s">
        <v>54</v>
      </c>
      <c r="L955" s="390" t="s">
        <v>54</v>
      </c>
      <c r="M955" s="383"/>
      <c r="N955" s="391" t="s">
        <v>54</v>
      </c>
      <c r="O955" s="392"/>
      <c r="P955" s="383"/>
      <c r="Q955" s="383"/>
      <c r="R955" s="393"/>
      <c r="S955" s="417">
        <f>IF(Table_1[[#This Row],[Kesto (min) /tapaaminen]]&lt;1,0,(Table_1[[#This Row],[Sisältöjen määrä 
]]*Table_1[[#This Row],[Kesto (min) /tapaaminen]]*Table_1[[#This Row],[Tapaamis-kerrat /osallistuja]]))</f>
        <v>0</v>
      </c>
      <c r="T955" s="394" t="str">
        <f>IF(Table_1[[#This Row],[SISÄLLÖN NIMI]]="","",IF(Table_1[[#This Row],[Toteutuminen]]="Ei osallistujia",0,IF(Table_1[[#This Row],[Toteutuminen]]="Peruttu",0,1)))</f>
        <v/>
      </c>
      <c r="U955" s="395"/>
      <c r="V955" s="385"/>
      <c r="W955" s="413">
        <f>Table_1[[#This Row],[Kävijämäärä a) lapset]]+Table_1[[#This Row],[Kävijämäärä b) aikuiset]]</f>
        <v>0</v>
      </c>
      <c r="X955" s="413">
        <f>IF(Table_1[[#This Row],[Kokonaiskävijämäärä]]&lt;1,0,Table_1[[#This Row],[Kävijämäärä a) lapset]]*Table_1[[#This Row],[Tapaamis-kerrat /osallistuja]])</f>
        <v>0</v>
      </c>
      <c r="Y955" s="413">
        <f>IF(Table_1[[#This Row],[Kokonaiskävijämäärä]]&lt;1,0,Table_1[[#This Row],[Kävijämäärä b) aikuiset]]*Table_1[[#This Row],[Tapaamis-kerrat /osallistuja]])</f>
        <v>0</v>
      </c>
      <c r="Z955" s="413">
        <f>IF(Table_1[[#This Row],[Kokonaiskävijämäärä]]&lt;1,0,Table_1[[#This Row],[Kokonaiskävijämäärä]]*Table_1[[#This Row],[Tapaamis-kerrat /osallistuja]])</f>
        <v>0</v>
      </c>
      <c r="AA955" s="390" t="s">
        <v>54</v>
      </c>
      <c r="AB955" s="396"/>
      <c r="AC955" s="397"/>
      <c r="AD955" s="398" t="s">
        <v>54</v>
      </c>
      <c r="AE955" s="399" t="s">
        <v>54</v>
      </c>
      <c r="AF955" s="400" t="s">
        <v>54</v>
      </c>
      <c r="AG955" s="400" t="s">
        <v>54</v>
      </c>
      <c r="AH955" s="401" t="s">
        <v>53</v>
      </c>
      <c r="AI955" s="402" t="s">
        <v>54</v>
      </c>
      <c r="AJ955" s="402" t="s">
        <v>54</v>
      </c>
      <c r="AK955" s="402" t="s">
        <v>54</v>
      </c>
      <c r="AL955" s="403" t="s">
        <v>54</v>
      </c>
      <c r="AM955" s="404" t="s">
        <v>54</v>
      </c>
    </row>
    <row r="956" spans="1:39" ht="15.75" customHeight="1" x14ac:dyDescent="0.3">
      <c r="A956" s="382"/>
      <c r="B956" s="383"/>
      <c r="C956" s="384" t="s">
        <v>40</v>
      </c>
      <c r="D956" s="385" t="str">
        <f>IF(Table_1[[#This Row],[SISÄLLÖN NIMI]]="","",1)</f>
        <v/>
      </c>
      <c r="E956" s="386"/>
      <c r="F956" s="386"/>
      <c r="G956" s="384" t="s">
        <v>54</v>
      </c>
      <c r="H956" s="387" t="s">
        <v>54</v>
      </c>
      <c r="I956" s="388" t="s">
        <v>54</v>
      </c>
      <c r="J956" s="389" t="s">
        <v>44</v>
      </c>
      <c r="K956" s="387" t="s">
        <v>54</v>
      </c>
      <c r="L956" s="390" t="s">
        <v>54</v>
      </c>
      <c r="M956" s="383"/>
      <c r="N956" s="391" t="s">
        <v>54</v>
      </c>
      <c r="O956" s="392"/>
      <c r="P956" s="383"/>
      <c r="Q956" s="383"/>
      <c r="R956" s="393"/>
      <c r="S956" s="417">
        <f>IF(Table_1[[#This Row],[Kesto (min) /tapaaminen]]&lt;1,0,(Table_1[[#This Row],[Sisältöjen määrä 
]]*Table_1[[#This Row],[Kesto (min) /tapaaminen]]*Table_1[[#This Row],[Tapaamis-kerrat /osallistuja]]))</f>
        <v>0</v>
      </c>
      <c r="T956" s="394" t="str">
        <f>IF(Table_1[[#This Row],[SISÄLLÖN NIMI]]="","",IF(Table_1[[#This Row],[Toteutuminen]]="Ei osallistujia",0,IF(Table_1[[#This Row],[Toteutuminen]]="Peruttu",0,1)))</f>
        <v/>
      </c>
      <c r="U956" s="395"/>
      <c r="V956" s="385"/>
      <c r="W956" s="413">
        <f>Table_1[[#This Row],[Kävijämäärä a) lapset]]+Table_1[[#This Row],[Kävijämäärä b) aikuiset]]</f>
        <v>0</v>
      </c>
      <c r="X956" s="413">
        <f>IF(Table_1[[#This Row],[Kokonaiskävijämäärä]]&lt;1,0,Table_1[[#This Row],[Kävijämäärä a) lapset]]*Table_1[[#This Row],[Tapaamis-kerrat /osallistuja]])</f>
        <v>0</v>
      </c>
      <c r="Y956" s="413">
        <f>IF(Table_1[[#This Row],[Kokonaiskävijämäärä]]&lt;1,0,Table_1[[#This Row],[Kävijämäärä b) aikuiset]]*Table_1[[#This Row],[Tapaamis-kerrat /osallistuja]])</f>
        <v>0</v>
      </c>
      <c r="Z956" s="413">
        <f>IF(Table_1[[#This Row],[Kokonaiskävijämäärä]]&lt;1,0,Table_1[[#This Row],[Kokonaiskävijämäärä]]*Table_1[[#This Row],[Tapaamis-kerrat /osallistuja]])</f>
        <v>0</v>
      </c>
      <c r="AA956" s="390" t="s">
        <v>54</v>
      </c>
      <c r="AB956" s="396"/>
      <c r="AC956" s="397"/>
      <c r="AD956" s="398" t="s">
        <v>54</v>
      </c>
      <c r="AE956" s="399" t="s">
        <v>54</v>
      </c>
      <c r="AF956" s="400" t="s">
        <v>54</v>
      </c>
      <c r="AG956" s="400" t="s">
        <v>54</v>
      </c>
      <c r="AH956" s="401" t="s">
        <v>53</v>
      </c>
      <c r="AI956" s="402" t="s">
        <v>54</v>
      </c>
      <c r="AJ956" s="402" t="s">
        <v>54</v>
      </c>
      <c r="AK956" s="402" t="s">
        <v>54</v>
      </c>
      <c r="AL956" s="403" t="s">
        <v>54</v>
      </c>
      <c r="AM956" s="404" t="s">
        <v>54</v>
      </c>
    </row>
    <row r="957" spans="1:39" ht="15.75" customHeight="1" x14ac:dyDescent="0.3">
      <c r="A957" s="382"/>
      <c r="B957" s="383"/>
      <c r="C957" s="384" t="s">
        <v>40</v>
      </c>
      <c r="D957" s="385" t="str">
        <f>IF(Table_1[[#This Row],[SISÄLLÖN NIMI]]="","",1)</f>
        <v/>
      </c>
      <c r="E957" s="386"/>
      <c r="F957" s="386"/>
      <c r="G957" s="384" t="s">
        <v>54</v>
      </c>
      <c r="H957" s="387" t="s">
        <v>54</v>
      </c>
      <c r="I957" s="388" t="s">
        <v>54</v>
      </c>
      <c r="J957" s="389" t="s">
        <v>44</v>
      </c>
      <c r="K957" s="387" t="s">
        <v>54</v>
      </c>
      <c r="L957" s="390" t="s">
        <v>54</v>
      </c>
      <c r="M957" s="383"/>
      <c r="N957" s="391" t="s">
        <v>54</v>
      </c>
      <c r="O957" s="392"/>
      <c r="P957" s="383"/>
      <c r="Q957" s="383"/>
      <c r="R957" s="393"/>
      <c r="S957" s="417">
        <f>IF(Table_1[[#This Row],[Kesto (min) /tapaaminen]]&lt;1,0,(Table_1[[#This Row],[Sisältöjen määrä 
]]*Table_1[[#This Row],[Kesto (min) /tapaaminen]]*Table_1[[#This Row],[Tapaamis-kerrat /osallistuja]]))</f>
        <v>0</v>
      </c>
      <c r="T957" s="394" t="str">
        <f>IF(Table_1[[#This Row],[SISÄLLÖN NIMI]]="","",IF(Table_1[[#This Row],[Toteutuminen]]="Ei osallistujia",0,IF(Table_1[[#This Row],[Toteutuminen]]="Peruttu",0,1)))</f>
        <v/>
      </c>
      <c r="U957" s="395"/>
      <c r="V957" s="385"/>
      <c r="W957" s="413">
        <f>Table_1[[#This Row],[Kävijämäärä a) lapset]]+Table_1[[#This Row],[Kävijämäärä b) aikuiset]]</f>
        <v>0</v>
      </c>
      <c r="X957" s="413">
        <f>IF(Table_1[[#This Row],[Kokonaiskävijämäärä]]&lt;1,0,Table_1[[#This Row],[Kävijämäärä a) lapset]]*Table_1[[#This Row],[Tapaamis-kerrat /osallistuja]])</f>
        <v>0</v>
      </c>
      <c r="Y957" s="413">
        <f>IF(Table_1[[#This Row],[Kokonaiskävijämäärä]]&lt;1,0,Table_1[[#This Row],[Kävijämäärä b) aikuiset]]*Table_1[[#This Row],[Tapaamis-kerrat /osallistuja]])</f>
        <v>0</v>
      </c>
      <c r="Z957" s="413">
        <f>IF(Table_1[[#This Row],[Kokonaiskävijämäärä]]&lt;1,0,Table_1[[#This Row],[Kokonaiskävijämäärä]]*Table_1[[#This Row],[Tapaamis-kerrat /osallistuja]])</f>
        <v>0</v>
      </c>
      <c r="AA957" s="390" t="s">
        <v>54</v>
      </c>
      <c r="AB957" s="396"/>
      <c r="AC957" s="397"/>
      <c r="AD957" s="398" t="s">
        <v>54</v>
      </c>
      <c r="AE957" s="399" t="s">
        <v>54</v>
      </c>
      <c r="AF957" s="400" t="s">
        <v>54</v>
      </c>
      <c r="AG957" s="400" t="s">
        <v>54</v>
      </c>
      <c r="AH957" s="401" t="s">
        <v>53</v>
      </c>
      <c r="AI957" s="402" t="s">
        <v>54</v>
      </c>
      <c r="AJ957" s="402" t="s">
        <v>54</v>
      </c>
      <c r="AK957" s="402" t="s">
        <v>54</v>
      </c>
      <c r="AL957" s="403" t="s">
        <v>54</v>
      </c>
      <c r="AM957" s="404" t="s">
        <v>54</v>
      </c>
    </row>
    <row r="958" spans="1:39" ht="15.75" customHeight="1" x14ac:dyDescent="0.3">
      <c r="A958" s="382"/>
      <c r="B958" s="383"/>
      <c r="C958" s="384" t="s">
        <v>40</v>
      </c>
      <c r="D958" s="385" t="str">
        <f>IF(Table_1[[#This Row],[SISÄLLÖN NIMI]]="","",1)</f>
        <v/>
      </c>
      <c r="E958" s="386"/>
      <c r="F958" s="386"/>
      <c r="G958" s="384" t="s">
        <v>54</v>
      </c>
      <c r="H958" s="387" t="s">
        <v>54</v>
      </c>
      <c r="I958" s="388" t="s">
        <v>54</v>
      </c>
      <c r="J958" s="389" t="s">
        <v>44</v>
      </c>
      <c r="K958" s="387" t="s">
        <v>54</v>
      </c>
      <c r="L958" s="390" t="s">
        <v>54</v>
      </c>
      <c r="M958" s="383"/>
      <c r="N958" s="391" t="s">
        <v>54</v>
      </c>
      <c r="O958" s="392"/>
      <c r="P958" s="383"/>
      <c r="Q958" s="383"/>
      <c r="R958" s="393"/>
      <c r="S958" s="417">
        <f>IF(Table_1[[#This Row],[Kesto (min) /tapaaminen]]&lt;1,0,(Table_1[[#This Row],[Sisältöjen määrä 
]]*Table_1[[#This Row],[Kesto (min) /tapaaminen]]*Table_1[[#This Row],[Tapaamis-kerrat /osallistuja]]))</f>
        <v>0</v>
      </c>
      <c r="T958" s="394" t="str">
        <f>IF(Table_1[[#This Row],[SISÄLLÖN NIMI]]="","",IF(Table_1[[#This Row],[Toteutuminen]]="Ei osallistujia",0,IF(Table_1[[#This Row],[Toteutuminen]]="Peruttu",0,1)))</f>
        <v/>
      </c>
      <c r="U958" s="395"/>
      <c r="V958" s="385"/>
      <c r="W958" s="413">
        <f>Table_1[[#This Row],[Kävijämäärä a) lapset]]+Table_1[[#This Row],[Kävijämäärä b) aikuiset]]</f>
        <v>0</v>
      </c>
      <c r="X958" s="413">
        <f>IF(Table_1[[#This Row],[Kokonaiskävijämäärä]]&lt;1,0,Table_1[[#This Row],[Kävijämäärä a) lapset]]*Table_1[[#This Row],[Tapaamis-kerrat /osallistuja]])</f>
        <v>0</v>
      </c>
      <c r="Y958" s="413">
        <f>IF(Table_1[[#This Row],[Kokonaiskävijämäärä]]&lt;1,0,Table_1[[#This Row],[Kävijämäärä b) aikuiset]]*Table_1[[#This Row],[Tapaamis-kerrat /osallistuja]])</f>
        <v>0</v>
      </c>
      <c r="Z958" s="413">
        <f>IF(Table_1[[#This Row],[Kokonaiskävijämäärä]]&lt;1,0,Table_1[[#This Row],[Kokonaiskävijämäärä]]*Table_1[[#This Row],[Tapaamis-kerrat /osallistuja]])</f>
        <v>0</v>
      </c>
      <c r="AA958" s="390" t="s">
        <v>54</v>
      </c>
      <c r="AB958" s="396"/>
      <c r="AC958" s="397"/>
      <c r="AD958" s="398" t="s">
        <v>54</v>
      </c>
      <c r="AE958" s="399" t="s">
        <v>54</v>
      </c>
      <c r="AF958" s="400" t="s">
        <v>54</v>
      </c>
      <c r="AG958" s="400" t="s">
        <v>54</v>
      </c>
      <c r="AH958" s="401" t="s">
        <v>53</v>
      </c>
      <c r="AI958" s="402" t="s">
        <v>54</v>
      </c>
      <c r="AJ958" s="402" t="s">
        <v>54</v>
      </c>
      <c r="AK958" s="402" t="s">
        <v>54</v>
      </c>
      <c r="AL958" s="403" t="s">
        <v>54</v>
      </c>
      <c r="AM958" s="404" t="s">
        <v>54</v>
      </c>
    </row>
    <row r="959" spans="1:39" ht="15.75" customHeight="1" x14ac:dyDescent="0.3">
      <c r="A959" s="382"/>
      <c r="B959" s="383"/>
      <c r="C959" s="384" t="s">
        <v>40</v>
      </c>
      <c r="D959" s="385" t="str">
        <f>IF(Table_1[[#This Row],[SISÄLLÖN NIMI]]="","",1)</f>
        <v/>
      </c>
      <c r="E959" s="386"/>
      <c r="F959" s="386"/>
      <c r="G959" s="384" t="s">
        <v>54</v>
      </c>
      <c r="H959" s="387" t="s">
        <v>54</v>
      </c>
      <c r="I959" s="388" t="s">
        <v>54</v>
      </c>
      <c r="J959" s="389" t="s">
        <v>44</v>
      </c>
      <c r="K959" s="387" t="s">
        <v>54</v>
      </c>
      <c r="L959" s="390" t="s">
        <v>54</v>
      </c>
      <c r="M959" s="383"/>
      <c r="N959" s="391" t="s">
        <v>54</v>
      </c>
      <c r="O959" s="392"/>
      <c r="P959" s="383"/>
      <c r="Q959" s="383"/>
      <c r="R959" s="393"/>
      <c r="S959" s="417">
        <f>IF(Table_1[[#This Row],[Kesto (min) /tapaaminen]]&lt;1,0,(Table_1[[#This Row],[Sisältöjen määrä 
]]*Table_1[[#This Row],[Kesto (min) /tapaaminen]]*Table_1[[#This Row],[Tapaamis-kerrat /osallistuja]]))</f>
        <v>0</v>
      </c>
      <c r="T959" s="394" t="str">
        <f>IF(Table_1[[#This Row],[SISÄLLÖN NIMI]]="","",IF(Table_1[[#This Row],[Toteutuminen]]="Ei osallistujia",0,IF(Table_1[[#This Row],[Toteutuminen]]="Peruttu",0,1)))</f>
        <v/>
      </c>
      <c r="U959" s="395"/>
      <c r="V959" s="385"/>
      <c r="W959" s="413">
        <f>Table_1[[#This Row],[Kävijämäärä a) lapset]]+Table_1[[#This Row],[Kävijämäärä b) aikuiset]]</f>
        <v>0</v>
      </c>
      <c r="X959" s="413">
        <f>IF(Table_1[[#This Row],[Kokonaiskävijämäärä]]&lt;1,0,Table_1[[#This Row],[Kävijämäärä a) lapset]]*Table_1[[#This Row],[Tapaamis-kerrat /osallistuja]])</f>
        <v>0</v>
      </c>
      <c r="Y959" s="413">
        <f>IF(Table_1[[#This Row],[Kokonaiskävijämäärä]]&lt;1,0,Table_1[[#This Row],[Kävijämäärä b) aikuiset]]*Table_1[[#This Row],[Tapaamis-kerrat /osallistuja]])</f>
        <v>0</v>
      </c>
      <c r="Z959" s="413">
        <f>IF(Table_1[[#This Row],[Kokonaiskävijämäärä]]&lt;1,0,Table_1[[#This Row],[Kokonaiskävijämäärä]]*Table_1[[#This Row],[Tapaamis-kerrat /osallistuja]])</f>
        <v>0</v>
      </c>
      <c r="AA959" s="390" t="s">
        <v>54</v>
      </c>
      <c r="AB959" s="396"/>
      <c r="AC959" s="397"/>
      <c r="AD959" s="398" t="s">
        <v>54</v>
      </c>
      <c r="AE959" s="399" t="s">
        <v>54</v>
      </c>
      <c r="AF959" s="400" t="s">
        <v>54</v>
      </c>
      <c r="AG959" s="400" t="s">
        <v>54</v>
      </c>
      <c r="AH959" s="401" t="s">
        <v>53</v>
      </c>
      <c r="AI959" s="402" t="s">
        <v>54</v>
      </c>
      <c r="AJ959" s="402" t="s">
        <v>54</v>
      </c>
      <c r="AK959" s="402" t="s">
        <v>54</v>
      </c>
      <c r="AL959" s="403" t="s">
        <v>54</v>
      </c>
      <c r="AM959" s="404" t="s">
        <v>54</v>
      </c>
    </row>
    <row r="960" spans="1:39" ht="15.75" customHeight="1" x14ac:dyDescent="0.3">
      <c r="A960" s="382"/>
      <c r="B960" s="383"/>
      <c r="C960" s="384" t="s">
        <v>40</v>
      </c>
      <c r="D960" s="385" t="str">
        <f>IF(Table_1[[#This Row],[SISÄLLÖN NIMI]]="","",1)</f>
        <v/>
      </c>
      <c r="E960" s="386"/>
      <c r="F960" s="386"/>
      <c r="G960" s="384" t="s">
        <v>54</v>
      </c>
      <c r="H960" s="387" t="s">
        <v>54</v>
      </c>
      <c r="I960" s="388" t="s">
        <v>54</v>
      </c>
      <c r="J960" s="389" t="s">
        <v>44</v>
      </c>
      <c r="K960" s="387" t="s">
        <v>54</v>
      </c>
      <c r="L960" s="390" t="s">
        <v>54</v>
      </c>
      <c r="M960" s="383"/>
      <c r="N960" s="391" t="s">
        <v>54</v>
      </c>
      <c r="O960" s="392"/>
      <c r="P960" s="383"/>
      <c r="Q960" s="383"/>
      <c r="R960" s="393"/>
      <c r="S960" s="417">
        <f>IF(Table_1[[#This Row],[Kesto (min) /tapaaminen]]&lt;1,0,(Table_1[[#This Row],[Sisältöjen määrä 
]]*Table_1[[#This Row],[Kesto (min) /tapaaminen]]*Table_1[[#This Row],[Tapaamis-kerrat /osallistuja]]))</f>
        <v>0</v>
      </c>
      <c r="T960" s="394" t="str">
        <f>IF(Table_1[[#This Row],[SISÄLLÖN NIMI]]="","",IF(Table_1[[#This Row],[Toteutuminen]]="Ei osallistujia",0,IF(Table_1[[#This Row],[Toteutuminen]]="Peruttu",0,1)))</f>
        <v/>
      </c>
      <c r="U960" s="395"/>
      <c r="V960" s="385"/>
      <c r="W960" s="413">
        <f>Table_1[[#This Row],[Kävijämäärä a) lapset]]+Table_1[[#This Row],[Kävijämäärä b) aikuiset]]</f>
        <v>0</v>
      </c>
      <c r="X960" s="413">
        <f>IF(Table_1[[#This Row],[Kokonaiskävijämäärä]]&lt;1,0,Table_1[[#This Row],[Kävijämäärä a) lapset]]*Table_1[[#This Row],[Tapaamis-kerrat /osallistuja]])</f>
        <v>0</v>
      </c>
      <c r="Y960" s="413">
        <f>IF(Table_1[[#This Row],[Kokonaiskävijämäärä]]&lt;1,0,Table_1[[#This Row],[Kävijämäärä b) aikuiset]]*Table_1[[#This Row],[Tapaamis-kerrat /osallistuja]])</f>
        <v>0</v>
      </c>
      <c r="Z960" s="413">
        <f>IF(Table_1[[#This Row],[Kokonaiskävijämäärä]]&lt;1,0,Table_1[[#This Row],[Kokonaiskävijämäärä]]*Table_1[[#This Row],[Tapaamis-kerrat /osallistuja]])</f>
        <v>0</v>
      </c>
      <c r="AA960" s="390" t="s">
        <v>54</v>
      </c>
      <c r="AB960" s="396"/>
      <c r="AC960" s="397"/>
      <c r="AD960" s="398" t="s">
        <v>54</v>
      </c>
      <c r="AE960" s="399" t="s">
        <v>54</v>
      </c>
      <c r="AF960" s="400" t="s">
        <v>54</v>
      </c>
      <c r="AG960" s="400" t="s">
        <v>54</v>
      </c>
      <c r="AH960" s="401" t="s">
        <v>53</v>
      </c>
      <c r="AI960" s="402" t="s">
        <v>54</v>
      </c>
      <c r="AJ960" s="402" t="s">
        <v>54</v>
      </c>
      <c r="AK960" s="402" t="s">
        <v>54</v>
      </c>
      <c r="AL960" s="403" t="s">
        <v>54</v>
      </c>
      <c r="AM960" s="404" t="s">
        <v>54</v>
      </c>
    </row>
    <row r="961" spans="1:39" ht="15.75" customHeight="1" x14ac:dyDescent="0.3">
      <c r="A961" s="382"/>
      <c r="B961" s="383"/>
      <c r="C961" s="384" t="s">
        <v>40</v>
      </c>
      <c r="D961" s="385" t="str">
        <f>IF(Table_1[[#This Row],[SISÄLLÖN NIMI]]="","",1)</f>
        <v/>
      </c>
      <c r="E961" s="386"/>
      <c r="F961" s="386"/>
      <c r="G961" s="384" t="s">
        <v>54</v>
      </c>
      <c r="H961" s="387" t="s">
        <v>54</v>
      </c>
      <c r="I961" s="388" t="s">
        <v>54</v>
      </c>
      <c r="J961" s="389" t="s">
        <v>44</v>
      </c>
      <c r="K961" s="387" t="s">
        <v>54</v>
      </c>
      <c r="L961" s="390" t="s">
        <v>54</v>
      </c>
      <c r="M961" s="383"/>
      <c r="N961" s="391" t="s">
        <v>54</v>
      </c>
      <c r="O961" s="392"/>
      <c r="P961" s="383"/>
      <c r="Q961" s="383"/>
      <c r="R961" s="393"/>
      <c r="S961" s="417">
        <f>IF(Table_1[[#This Row],[Kesto (min) /tapaaminen]]&lt;1,0,(Table_1[[#This Row],[Sisältöjen määrä 
]]*Table_1[[#This Row],[Kesto (min) /tapaaminen]]*Table_1[[#This Row],[Tapaamis-kerrat /osallistuja]]))</f>
        <v>0</v>
      </c>
      <c r="T961" s="394" t="str">
        <f>IF(Table_1[[#This Row],[SISÄLLÖN NIMI]]="","",IF(Table_1[[#This Row],[Toteutuminen]]="Ei osallistujia",0,IF(Table_1[[#This Row],[Toteutuminen]]="Peruttu",0,1)))</f>
        <v/>
      </c>
      <c r="U961" s="395"/>
      <c r="V961" s="385"/>
      <c r="W961" s="413">
        <f>Table_1[[#This Row],[Kävijämäärä a) lapset]]+Table_1[[#This Row],[Kävijämäärä b) aikuiset]]</f>
        <v>0</v>
      </c>
      <c r="X961" s="413">
        <f>IF(Table_1[[#This Row],[Kokonaiskävijämäärä]]&lt;1,0,Table_1[[#This Row],[Kävijämäärä a) lapset]]*Table_1[[#This Row],[Tapaamis-kerrat /osallistuja]])</f>
        <v>0</v>
      </c>
      <c r="Y961" s="413">
        <f>IF(Table_1[[#This Row],[Kokonaiskävijämäärä]]&lt;1,0,Table_1[[#This Row],[Kävijämäärä b) aikuiset]]*Table_1[[#This Row],[Tapaamis-kerrat /osallistuja]])</f>
        <v>0</v>
      </c>
      <c r="Z961" s="413">
        <f>IF(Table_1[[#This Row],[Kokonaiskävijämäärä]]&lt;1,0,Table_1[[#This Row],[Kokonaiskävijämäärä]]*Table_1[[#This Row],[Tapaamis-kerrat /osallistuja]])</f>
        <v>0</v>
      </c>
      <c r="AA961" s="390" t="s">
        <v>54</v>
      </c>
      <c r="AB961" s="396"/>
      <c r="AC961" s="397"/>
      <c r="AD961" s="398" t="s">
        <v>54</v>
      </c>
      <c r="AE961" s="399" t="s">
        <v>54</v>
      </c>
      <c r="AF961" s="400" t="s">
        <v>54</v>
      </c>
      <c r="AG961" s="400" t="s">
        <v>54</v>
      </c>
      <c r="AH961" s="401" t="s">
        <v>53</v>
      </c>
      <c r="AI961" s="402" t="s">
        <v>54</v>
      </c>
      <c r="AJ961" s="402" t="s">
        <v>54</v>
      </c>
      <c r="AK961" s="402" t="s">
        <v>54</v>
      </c>
      <c r="AL961" s="403" t="s">
        <v>54</v>
      </c>
      <c r="AM961" s="404" t="s">
        <v>54</v>
      </c>
    </row>
    <row r="962" spans="1:39" ht="15.75" customHeight="1" x14ac:dyDescent="0.3">
      <c r="A962" s="382"/>
      <c r="B962" s="383"/>
      <c r="C962" s="384" t="s">
        <v>40</v>
      </c>
      <c r="D962" s="385" t="str">
        <f>IF(Table_1[[#This Row],[SISÄLLÖN NIMI]]="","",1)</f>
        <v/>
      </c>
      <c r="E962" s="386"/>
      <c r="F962" s="386"/>
      <c r="G962" s="384" t="s">
        <v>54</v>
      </c>
      <c r="H962" s="387" t="s">
        <v>54</v>
      </c>
      <c r="I962" s="388" t="s">
        <v>54</v>
      </c>
      <c r="J962" s="389" t="s">
        <v>44</v>
      </c>
      <c r="K962" s="387" t="s">
        <v>54</v>
      </c>
      <c r="L962" s="390" t="s">
        <v>54</v>
      </c>
      <c r="M962" s="383"/>
      <c r="N962" s="391" t="s">
        <v>54</v>
      </c>
      <c r="O962" s="392"/>
      <c r="P962" s="383"/>
      <c r="Q962" s="383"/>
      <c r="R962" s="393"/>
      <c r="S962" s="417">
        <f>IF(Table_1[[#This Row],[Kesto (min) /tapaaminen]]&lt;1,0,(Table_1[[#This Row],[Sisältöjen määrä 
]]*Table_1[[#This Row],[Kesto (min) /tapaaminen]]*Table_1[[#This Row],[Tapaamis-kerrat /osallistuja]]))</f>
        <v>0</v>
      </c>
      <c r="T962" s="394" t="str">
        <f>IF(Table_1[[#This Row],[SISÄLLÖN NIMI]]="","",IF(Table_1[[#This Row],[Toteutuminen]]="Ei osallistujia",0,IF(Table_1[[#This Row],[Toteutuminen]]="Peruttu",0,1)))</f>
        <v/>
      </c>
      <c r="U962" s="395"/>
      <c r="V962" s="385"/>
      <c r="W962" s="413">
        <f>Table_1[[#This Row],[Kävijämäärä a) lapset]]+Table_1[[#This Row],[Kävijämäärä b) aikuiset]]</f>
        <v>0</v>
      </c>
      <c r="X962" s="413">
        <f>IF(Table_1[[#This Row],[Kokonaiskävijämäärä]]&lt;1,0,Table_1[[#This Row],[Kävijämäärä a) lapset]]*Table_1[[#This Row],[Tapaamis-kerrat /osallistuja]])</f>
        <v>0</v>
      </c>
      <c r="Y962" s="413">
        <f>IF(Table_1[[#This Row],[Kokonaiskävijämäärä]]&lt;1,0,Table_1[[#This Row],[Kävijämäärä b) aikuiset]]*Table_1[[#This Row],[Tapaamis-kerrat /osallistuja]])</f>
        <v>0</v>
      </c>
      <c r="Z962" s="413">
        <f>IF(Table_1[[#This Row],[Kokonaiskävijämäärä]]&lt;1,0,Table_1[[#This Row],[Kokonaiskävijämäärä]]*Table_1[[#This Row],[Tapaamis-kerrat /osallistuja]])</f>
        <v>0</v>
      </c>
      <c r="AA962" s="390" t="s">
        <v>54</v>
      </c>
      <c r="AB962" s="396"/>
      <c r="AC962" s="397"/>
      <c r="AD962" s="398" t="s">
        <v>54</v>
      </c>
      <c r="AE962" s="399" t="s">
        <v>54</v>
      </c>
      <c r="AF962" s="400" t="s">
        <v>54</v>
      </c>
      <c r="AG962" s="400" t="s">
        <v>54</v>
      </c>
      <c r="AH962" s="401" t="s">
        <v>53</v>
      </c>
      <c r="AI962" s="402" t="s">
        <v>54</v>
      </c>
      <c r="AJ962" s="402" t="s">
        <v>54</v>
      </c>
      <c r="AK962" s="402" t="s">
        <v>54</v>
      </c>
      <c r="AL962" s="403" t="s">
        <v>54</v>
      </c>
      <c r="AM962" s="404" t="s">
        <v>54</v>
      </c>
    </row>
    <row r="963" spans="1:39" ht="15.75" customHeight="1" x14ac:dyDescent="0.3">
      <c r="A963" s="382"/>
      <c r="B963" s="383"/>
      <c r="C963" s="384" t="s">
        <v>40</v>
      </c>
      <c r="D963" s="385" t="str">
        <f>IF(Table_1[[#This Row],[SISÄLLÖN NIMI]]="","",1)</f>
        <v/>
      </c>
      <c r="E963" s="386"/>
      <c r="F963" s="386"/>
      <c r="G963" s="384" t="s">
        <v>54</v>
      </c>
      <c r="H963" s="387" t="s">
        <v>54</v>
      </c>
      <c r="I963" s="388" t="s">
        <v>54</v>
      </c>
      <c r="J963" s="389" t="s">
        <v>44</v>
      </c>
      <c r="K963" s="387" t="s">
        <v>54</v>
      </c>
      <c r="L963" s="390" t="s">
        <v>54</v>
      </c>
      <c r="M963" s="383"/>
      <c r="N963" s="391" t="s">
        <v>54</v>
      </c>
      <c r="O963" s="392"/>
      <c r="P963" s="383"/>
      <c r="Q963" s="383"/>
      <c r="R963" s="393"/>
      <c r="S963" s="417">
        <f>IF(Table_1[[#This Row],[Kesto (min) /tapaaminen]]&lt;1,0,(Table_1[[#This Row],[Sisältöjen määrä 
]]*Table_1[[#This Row],[Kesto (min) /tapaaminen]]*Table_1[[#This Row],[Tapaamis-kerrat /osallistuja]]))</f>
        <v>0</v>
      </c>
      <c r="T963" s="394" t="str">
        <f>IF(Table_1[[#This Row],[SISÄLLÖN NIMI]]="","",IF(Table_1[[#This Row],[Toteutuminen]]="Ei osallistujia",0,IF(Table_1[[#This Row],[Toteutuminen]]="Peruttu",0,1)))</f>
        <v/>
      </c>
      <c r="U963" s="395"/>
      <c r="V963" s="385"/>
      <c r="W963" s="413">
        <f>Table_1[[#This Row],[Kävijämäärä a) lapset]]+Table_1[[#This Row],[Kävijämäärä b) aikuiset]]</f>
        <v>0</v>
      </c>
      <c r="X963" s="413">
        <f>IF(Table_1[[#This Row],[Kokonaiskävijämäärä]]&lt;1,0,Table_1[[#This Row],[Kävijämäärä a) lapset]]*Table_1[[#This Row],[Tapaamis-kerrat /osallistuja]])</f>
        <v>0</v>
      </c>
      <c r="Y963" s="413">
        <f>IF(Table_1[[#This Row],[Kokonaiskävijämäärä]]&lt;1,0,Table_1[[#This Row],[Kävijämäärä b) aikuiset]]*Table_1[[#This Row],[Tapaamis-kerrat /osallistuja]])</f>
        <v>0</v>
      </c>
      <c r="Z963" s="413">
        <f>IF(Table_1[[#This Row],[Kokonaiskävijämäärä]]&lt;1,0,Table_1[[#This Row],[Kokonaiskävijämäärä]]*Table_1[[#This Row],[Tapaamis-kerrat /osallistuja]])</f>
        <v>0</v>
      </c>
      <c r="AA963" s="390" t="s">
        <v>54</v>
      </c>
      <c r="AB963" s="396"/>
      <c r="AC963" s="397"/>
      <c r="AD963" s="398" t="s">
        <v>54</v>
      </c>
      <c r="AE963" s="399" t="s">
        <v>54</v>
      </c>
      <c r="AF963" s="400" t="s">
        <v>54</v>
      </c>
      <c r="AG963" s="400" t="s">
        <v>54</v>
      </c>
      <c r="AH963" s="401" t="s">
        <v>53</v>
      </c>
      <c r="AI963" s="402" t="s">
        <v>54</v>
      </c>
      <c r="AJ963" s="402" t="s">
        <v>54</v>
      </c>
      <c r="AK963" s="402" t="s">
        <v>54</v>
      </c>
      <c r="AL963" s="403" t="s">
        <v>54</v>
      </c>
      <c r="AM963" s="404" t="s">
        <v>54</v>
      </c>
    </row>
    <row r="964" spans="1:39" ht="15.75" customHeight="1" x14ac:dyDescent="0.3">
      <c r="A964" s="382"/>
      <c r="B964" s="383"/>
      <c r="C964" s="384" t="s">
        <v>40</v>
      </c>
      <c r="D964" s="385" t="str">
        <f>IF(Table_1[[#This Row],[SISÄLLÖN NIMI]]="","",1)</f>
        <v/>
      </c>
      <c r="E964" s="386"/>
      <c r="F964" s="386"/>
      <c r="G964" s="384" t="s">
        <v>54</v>
      </c>
      <c r="H964" s="387" t="s">
        <v>54</v>
      </c>
      <c r="I964" s="388" t="s">
        <v>54</v>
      </c>
      <c r="J964" s="389" t="s">
        <v>44</v>
      </c>
      <c r="K964" s="387" t="s">
        <v>54</v>
      </c>
      <c r="L964" s="390" t="s">
        <v>54</v>
      </c>
      <c r="M964" s="383"/>
      <c r="N964" s="391" t="s">
        <v>54</v>
      </c>
      <c r="O964" s="392"/>
      <c r="P964" s="383"/>
      <c r="Q964" s="383"/>
      <c r="R964" s="393"/>
      <c r="S964" s="417">
        <f>IF(Table_1[[#This Row],[Kesto (min) /tapaaminen]]&lt;1,0,(Table_1[[#This Row],[Sisältöjen määrä 
]]*Table_1[[#This Row],[Kesto (min) /tapaaminen]]*Table_1[[#This Row],[Tapaamis-kerrat /osallistuja]]))</f>
        <v>0</v>
      </c>
      <c r="T964" s="394" t="str">
        <f>IF(Table_1[[#This Row],[SISÄLLÖN NIMI]]="","",IF(Table_1[[#This Row],[Toteutuminen]]="Ei osallistujia",0,IF(Table_1[[#This Row],[Toteutuminen]]="Peruttu",0,1)))</f>
        <v/>
      </c>
      <c r="U964" s="395"/>
      <c r="V964" s="385"/>
      <c r="W964" s="413">
        <f>Table_1[[#This Row],[Kävijämäärä a) lapset]]+Table_1[[#This Row],[Kävijämäärä b) aikuiset]]</f>
        <v>0</v>
      </c>
      <c r="X964" s="413">
        <f>IF(Table_1[[#This Row],[Kokonaiskävijämäärä]]&lt;1,0,Table_1[[#This Row],[Kävijämäärä a) lapset]]*Table_1[[#This Row],[Tapaamis-kerrat /osallistuja]])</f>
        <v>0</v>
      </c>
      <c r="Y964" s="413">
        <f>IF(Table_1[[#This Row],[Kokonaiskävijämäärä]]&lt;1,0,Table_1[[#This Row],[Kävijämäärä b) aikuiset]]*Table_1[[#This Row],[Tapaamis-kerrat /osallistuja]])</f>
        <v>0</v>
      </c>
      <c r="Z964" s="413">
        <f>IF(Table_1[[#This Row],[Kokonaiskävijämäärä]]&lt;1,0,Table_1[[#This Row],[Kokonaiskävijämäärä]]*Table_1[[#This Row],[Tapaamis-kerrat /osallistuja]])</f>
        <v>0</v>
      </c>
      <c r="AA964" s="390" t="s">
        <v>54</v>
      </c>
      <c r="AB964" s="396"/>
      <c r="AC964" s="397"/>
      <c r="AD964" s="398" t="s">
        <v>54</v>
      </c>
      <c r="AE964" s="399" t="s">
        <v>54</v>
      </c>
      <c r="AF964" s="400" t="s">
        <v>54</v>
      </c>
      <c r="AG964" s="400" t="s">
        <v>54</v>
      </c>
      <c r="AH964" s="401" t="s">
        <v>53</v>
      </c>
      <c r="AI964" s="402" t="s">
        <v>54</v>
      </c>
      <c r="AJ964" s="402" t="s">
        <v>54</v>
      </c>
      <c r="AK964" s="402" t="s">
        <v>54</v>
      </c>
      <c r="AL964" s="403" t="s">
        <v>54</v>
      </c>
      <c r="AM964" s="404" t="s">
        <v>54</v>
      </c>
    </row>
    <row r="965" spans="1:39" ht="15.75" customHeight="1" x14ac:dyDescent="0.3">
      <c r="A965" s="382"/>
      <c r="B965" s="383"/>
      <c r="C965" s="384" t="s">
        <v>40</v>
      </c>
      <c r="D965" s="385" t="str">
        <f>IF(Table_1[[#This Row],[SISÄLLÖN NIMI]]="","",1)</f>
        <v/>
      </c>
      <c r="E965" s="386"/>
      <c r="F965" s="386"/>
      <c r="G965" s="384" t="s">
        <v>54</v>
      </c>
      <c r="H965" s="387" t="s">
        <v>54</v>
      </c>
      <c r="I965" s="388" t="s">
        <v>54</v>
      </c>
      <c r="J965" s="389" t="s">
        <v>44</v>
      </c>
      <c r="K965" s="387" t="s">
        <v>54</v>
      </c>
      <c r="L965" s="390" t="s">
        <v>54</v>
      </c>
      <c r="M965" s="383"/>
      <c r="N965" s="391" t="s">
        <v>54</v>
      </c>
      <c r="O965" s="392"/>
      <c r="P965" s="383"/>
      <c r="Q965" s="383"/>
      <c r="R965" s="393"/>
      <c r="S965" s="417">
        <f>IF(Table_1[[#This Row],[Kesto (min) /tapaaminen]]&lt;1,0,(Table_1[[#This Row],[Sisältöjen määrä 
]]*Table_1[[#This Row],[Kesto (min) /tapaaminen]]*Table_1[[#This Row],[Tapaamis-kerrat /osallistuja]]))</f>
        <v>0</v>
      </c>
      <c r="T965" s="394" t="str">
        <f>IF(Table_1[[#This Row],[SISÄLLÖN NIMI]]="","",IF(Table_1[[#This Row],[Toteutuminen]]="Ei osallistujia",0,IF(Table_1[[#This Row],[Toteutuminen]]="Peruttu",0,1)))</f>
        <v/>
      </c>
      <c r="U965" s="395"/>
      <c r="V965" s="385"/>
      <c r="W965" s="413">
        <f>Table_1[[#This Row],[Kävijämäärä a) lapset]]+Table_1[[#This Row],[Kävijämäärä b) aikuiset]]</f>
        <v>0</v>
      </c>
      <c r="X965" s="413">
        <f>IF(Table_1[[#This Row],[Kokonaiskävijämäärä]]&lt;1,0,Table_1[[#This Row],[Kävijämäärä a) lapset]]*Table_1[[#This Row],[Tapaamis-kerrat /osallistuja]])</f>
        <v>0</v>
      </c>
      <c r="Y965" s="413">
        <f>IF(Table_1[[#This Row],[Kokonaiskävijämäärä]]&lt;1,0,Table_1[[#This Row],[Kävijämäärä b) aikuiset]]*Table_1[[#This Row],[Tapaamis-kerrat /osallistuja]])</f>
        <v>0</v>
      </c>
      <c r="Z965" s="413">
        <f>IF(Table_1[[#This Row],[Kokonaiskävijämäärä]]&lt;1,0,Table_1[[#This Row],[Kokonaiskävijämäärä]]*Table_1[[#This Row],[Tapaamis-kerrat /osallistuja]])</f>
        <v>0</v>
      </c>
      <c r="AA965" s="390" t="s">
        <v>54</v>
      </c>
      <c r="AB965" s="396"/>
      <c r="AC965" s="397"/>
      <c r="AD965" s="398" t="s">
        <v>54</v>
      </c>
      <c r="AE965" s="399" t="s">
        <v>54</v>
      </c>
      <c r="AF965" s="400" t="s">
        <v>54</v>
      </c>
      <c r="AG965" s="400" t="s">
        <v>54</v>
      </c>
      <c r="AH965" s="401" t="s">
        <v>53</v>
      </c>
      <c r="AI965" s="402" t="s">
        <v>54</v>
      </c>
      <c r="AJ965" s="402" t="s">
        <v>54</v>
      </c>
      <c r="AK965" s="402" t="s">
        <v>54</v>
      </c>
      <c r="AL965" s="403" t="s">
        <v>54</v>
      </c>
      <c r="AM965" s="404" t="s">
        <v>54</v>
      </c>
    </row>
    <row r="966" spans="1:39" ht="15.75" customHeight="1" x14ac:dyDescent="0.3">
      <c r="A966" s="382"/>
      <c r="B966" s="383"/>
      <c r="C966" s="384" t="s">
        <v>40</v>
      </c>
      <c r="D966" s="385" t="str">
        <f>IF(Table_1[[#This Row],[SISÄLLÖN NIMI]]="","",1)</f>
        <v/>
      </c>
      <c r="E966" s="386"/>
      <c r="F966" s="386"/>
      <c r="G966" s="384" t="s">
        <v>54</v>
      </c>
      <c r="H966" s="387" t="s">
        <v>54</v>
      </c>
      <c r="I966" s="388" t="s">
        <v>54</v>
      </c>
      <c r="J966" s="389" t="s">
        <v>44</v>
      </c>
      <c r="K966" s="387" t="s">
        <v>54</v>
      </c>
      <c r="L966" s="390" t="s">
        <v>54</v>
      </c>
      <c r="M966" s="383"/>
      <c r="N966" s="391" t="s">
        <v>54</v>
      </c>
      <c r="O966" s="392"/>
      <c r="P966" s="383"/>
      <c r="Q966" s="383"/>
      <c r="R966" s="393"/>
      <c r="S966" s="417">
        <f>IF(Table_1[[#This Row],[Kesto (min) /tapaaminen]]&lt;1,0,(Table_1[[#This Row],[Sisältöjen määrä 
]]*Table_1[[#This Row],[Kesto (min) /tapaaminen]]*Table_1[[#This Row],[Tapaamis-kerrat /osallistuja]]))</f>
        <v>0</v>
      </c>
      <c r="T966" s="394" t="str">
        <f>IF(Table_1[[#This Row],[SISÄLLÖN NIMI]]="","",IF(Table_1[[#This Row],[Toteutuminen]]="Ei osallistujia",0,IF(Table_1[[#This Row],[Toteutuminen]]="Peruttu",0,1)))</f>
        <v/>
      </c>
      <c r="U966" s="395"/>
      <c r="V966" s="385"/>
      <c r="W966" s="413">
        <f>Table_1[[#This Row],[Kävijämäärä a) lapset]]+Table_1[[#This Row],[Kävijämäärä b) aikuiset]]</f>
        <v>0</v>
      </c>
      <c r="X966" s="413">
        <f>IF(Table_1[[#This Row],[Kokonaiskävijämäärä]]&lt;1,0,Table_1[[#This Row],[Kävijämäärä a) lapset]]*Table_1[[#This Row],[Tapaamis-kerrat /osallistuja]])</f>
        <v>0</v>
      </c>
      <c r="Y966" s="413">
        <f>IF(Table_1[[#This Row],[Kokonaiskävijämäärä]]&lt;1,0,Table_1[[#This Row],[Kävijämäärä b) aikuiset]]*Table_1[[#This Row],[Tapaamis-kerrat /osallistuja]])</f>
        <v>0</v>
      </c>
      <c r="Z966" s="413">
        <f>IF(Table_1[[#This Row],[Kokonaiskävijämäärä]]&lt;1,0,Table_1[[#This Row],[Kokonaiskävijämäärä]]*Table_1[[#This Row],[Tapaamis-kerrat /osallistuja]])</f>
        <v>0</v>
      </c>
      <c r="AA966" s="390" t="s">
        <v>54</v>
      </c>
      <c r="AB966" s="396"/>
      <c r="AC966" s="397"/>
      <c r="AD966" s="398" t="s">
        <v>54</v>
      </c>
      <c r="AE966" s="399" t="s">
        <v>54</v>
      </c>
      <c r="AF966" s="400" t="s">
        <v>54</v>
      </c>
      <c r="AG966" s="400" t="s">
        <v>54</v>
      </c>
      <c r="AH966" s="401" t="s">
        <v>53</v>
      </c>
      <c r="AI966" s="402" t="s">
        <v>54</v>
      </c>
      <c r="AJ966" s="402" t="s">
        <v>54</v>
      </c>
      <c r="AK966" s="402" t="s">
        <v>54</v>
      </c>
      <c r="AL966" s="403" t="s">
        <v>54</v>
      </c>
      <c r="AM966" s="404" t="s">
        <v>54</v>
      </c>
    </row>
    <row r="967" spans="1:39" ht="15.75" customHeight="1" x14ac:dyDescent="0.3">
      <c r="A967" s="382"/>
      <c r="B967" s="383"/>
      <c r="C967" s="384" t="s">
        <v>40</v>
      </c>
      <c r="D967" s="385" t="str">
        <f>IF(Table_1[[#This Row],[SISÄLLÖN NIMI]]="","",1)</f>
        <v/>
      </c>
      <c r="E967" s="386"/>
      <c r="F967" s="386"/>
      <c r="G967" s="384" t="s">
        <v>54</v>
      </c>
      <c r="H967" s="387" t="s">
        <v>54</v>
      </c>
      <c r="I967" s="388" t="s">
        <v>54</v>
      </c>
      <c r="J967" s="389" t="s">
        <v>44</v>
      </c>
      <c r="K967" s="387" t="s">
        <v>54</v>
      </c>
      <c r="L967" s="390" t="s">
        <v>54</v>
      </c>
      <c r="M967" s="383"/>
      <c r="N967" s="391" t="s">
        <v>54</v>
      </c>
      <c r="O967" s="392"/>
      <c r="P967" s="383"/>
      <c r="Q967" s="383"/>
      <c r="R967" s="393"/>
      <c r="S967" s="417">
        <f>IF(Table_1[[#This Row],[Kesto (min) /tapaaminen]]&lt;1,0,(Table_1[[#This Row],[Sisältöjen määrä 
]]*Table_1[[#This Row],[Kesto (min) /tapaaminen]]*Table_1[[#This Row],[Tapaamis-kerrat /osallistuja]]))</f>
        <v>0</v>
      </c>
      <c r="T967" s="394" t="str">
        <f>IF(Table_1[[#This Row],[SISÄLLÖN NIMI]]="","",IF(Table_1[[#This Row],[Toteutuminen]]="Ei osallistujia",0,IF(Table_1[[#This Row],[Toteutuminen]]="Peruttu",0,1)))</f>
        <v/>
      </c>
      <c r="U967" s="395"/>
      <c r="V967" s="385"/>
      <c r="W967" s="413">
        <f>Table_1[[#This Row],[Kävijämäärä a) lapset]]+Table_1[[#This Row],[Kävijämäärä b) aikuiset]]</f>
        <v>0</v>
      </c>
      <c r="X967" s="413">
        <f>IF(Table_1[[#This Row],[Kokonaiskävijämäärä]]&lt;1,0,Table_1[[#This Row],[Kävijämäärä a) lapset]]*Table_1[[#This Row],[Tapaamis-kerrat /osallistuja]])</f>
        <v>0</v>
      </c>
      <c r="Y967" s="413">
        <f>IF(Table_1[[#This Row],[Kokonaiskävijämäärä]]&lt;1,0,Table_1[[#This Row],[Kävijämäärä b) aikuiset]]*Table_1[[#This Row],[Tapaamis-kerrat /osallistuja]])</f>
        <v>0</v>
      </c>
      <c r="Z967" s="413">
        <f>IF(Table_1[[#This Row],[Kokonaiskävijämäärä]]&lt;1,0,Table_1[[#This Row],[Kokonaiskävijämäärä]]*Table_1[[#This Row],[Tapaamis-kerrat /osallistuja]])</f>
        <v>0</v>
      </c>
      <c r="AA967" s="390" t="s">
        <v>54</v>
      </c>
      <c r="AB967" s="396"/>
      <c r="AC967" s="397"/>
      <c r="AD967" s="398" t="s">
        <v>54</v>
      </c>
      <c r="AE967" s="399" t="s">
        <v>54</v>
      </c>
      <c r="AF967" s="400" t="s">
        <v>54</v>
      </c>
      <c r="AG967" s="400" t="s">
        <v>54</v>
      </c>
      <c r="AH967" s="401" t="s">
        <v>53</v>
      </c>
      <c r="AI967" s="402" t="s">
        <v>54</v>
      </c>
      <c r="AJ967" s="402" t="s">
        <v>54</v>
      </c>
      <c r="AK967" s="402" t="s">
        <v>54</v>
      </c>
      <c r="AL967" s="403" t="s">
        <v>54</v>
      </c>
      <c r="AM967" s="404" t="s">
        <v>54</v>
      </c>
    </row>
    <row r="968" spans="1:39" ht="15.75" customHeight="1" x14ac:dyDescent="0.3">
      <c r="A968" s="382"/>
      <c r="B968" s="383"/>
      <c r="C968" s="384" t="s">
        <v>40</v>
      </c>
      <c r="D968" s="385" t="str">
        <f>IF(Table_1[[#This Row],[SISÄLLÖN NIMI]]="","",1)</f>
        <v/>
      </c>
      <c r="E968" s="386"/>
      <c r="F968" s="386"/>
      <c r="G968" s="384" t="s">
        <v>54</v>
      </c>
      <c r="H968" s="387" t="s">
        <v>54</v>
      </c>
      <c r="I968" s="388" t="s">
        <v>54</v>
      </c>
      <c r="J968" s="389" t="s">
        <v>44</v>
      </c>
      <c r="K968" s="387" t="s">
        <v>54</v>
      </c>
      <c r="L968" s="390" t="s">
        <v>54</v>
      </c>
      <c r="M968" s="383"/>
      <c r="N968" s="391" t="s">
        <v>54</v>
      </c>
      <c r="O968" s="392"/>
      <c r="P968" s="383"/>
      <c r="Q968" s="383"/>
      <c r="R968" s="393"/>
      <c r="S968" s="417">
        <f>IF(Table_1[[#This Row],[Kesto (min) /tapaaminen]]&lt;1,0,(Table_1[[#This Row],[Sisältöjen määrä 
]]*Table_1[[#This Row],[Kesto (min) /tapaaminen]]*Table_1[[#This Row],[Tapaamis-kerrat /osallistuja]]))</f>
        <v>0</v>
      </c>
      <c r="T968" s="394" t="str">
        <f>IF(Table_1[[#This Row],[SISÄLLÖN NIMI]]="","",IF(Table_1[[#This Row],[Toteutuminen]]="Ei osallistujia",0,IF(Table_1[[#This Row],[Toteutuminen]]="Peruttu",0,1)))</f>
        <v/>
      </c>
      <c r="U968" s="395"/>
      <c r="V968" s="385"/>
      <c r="W968" s="413">
        <f>Table_1[[#This Row],[Kävijämäärä a) lapset]]+Table_1[[#This Row],[Kävijämäärä b) aikuiset]]</f>
        <v>0</v>
      </c>
      <c r="X968" s="413">
        <f>IF(Table_1[[#This Row],[Kokonaiskävijämäärä]]&lt;1,0,Table_1[[#This Row],[Kävijämäärä a) lapset]]*Table_1[[#This Row],[Tapaamis-kerrat /osallistuja]])</f>
        <v>0</v>
      </c>
      <c r="Y968" s="413">
        <f>IF(Table_1[[#This Row],[Kokonaiskävijämäärä]]&lt;1,0,Table_1[[#This Row],[Kävijämäärä b) aikuiset]]*Table_1[[#This Row],[Tapaamis-kerrat /osallistuja]])</f>
        <v>0</v>
      </c>
      <c r="Z968" s="413">
        <f>IF(Table_1[[#This Row],[Kokonaiskävijämäärä]]&lt;1,0,Table_1[[#This Row],[Kokonaiskävijämäärä]]*Table_1[[#This Row],[Tapaamis-kerrat /osallistuja]])</f>
        <v>0</v>
      </c>
      <c r="AA968" s="390" t="s">
        <v>54</v>
      </c>
      <c r="AB968" s="396"/>
      <c r="AC968" s="397"/>
      <c r="AD968" s="398" t="s">
        <v>54</v>
      </c>
      <c r="AE968" s="399" t="s">
        <v>54</v>
      </c>
      <c r="AF968" s="400" t="s">
        <v>54</v>
      </c>
      <c r="AG968" s="400" t="s">
        <v>54</v>
      </c>
      <c r="AH968" s="401" t="s">
        <v>53</v>
      </c>
      <c r="AI968" s="402" t="s">
        <v>54</v>
      </c>
      <c r="AJ968" s="402" t="s">
        <v>54</v>
      </c>
      <c r="AK968" s="402" t="s">
        <v>54</v>
      </c>
      <c r="AL968" s="403" t="s">
        <v>54</v>
      </c>
      <c r="AM968" s="404" t="s">
        <v>54</v>
      </c>
    </row>
    <row r="969" spans="1:39" ht="15.75" customHeight="1" x14ac:dyDescent="0.3">
      <c r="A969" s="382"/>
      <c r="B969" s="383"/>
      <c r="C969" s="384" t="s">
        <v>40</v>
      </c>
      <c r="D969" s="385" t="str">
        <f>IF(Table_1[[#This Row],[SISÄLLÖN NIMI]]="","",1)</f>
        <v/>
      </c>
      <c r="E969" s="386"/>
      <c r="F969" s="386"/>
      <c r="G969" s="384" t="s">
        <v>54</v>
      </c>
      <c r="H969" s="387" t="s">
        <v>54</v>
      </c>
      <c r="I969" s="388" t="s">
        <v>54</v>
      </c>
      <c r="J969" s="389" t="s">
        <v>44</v>
      </c>
      <c r="K969" s="387" t="s">
        <v>54</v>
      </c>
      <c r="L969" s="390" t="s">
        <v>54</v>
      </c>
      <c r="M969" s="383"/>
      <c r="N969" s="391" t="s">
        <v>54</v>
      </c>
      <c r="O969" s="392"/>
      <c r="P969" s="383"/>
      <c r="Q969" s="383"/>
      <c r="R969" s="393"/>
      <c r="S969" s="417">
        <f>IF(Table_1[[#This Row],[Kesto (min) /tapaaminen]]&lt;1,0,(Table_1[[#This Row],[Sisältöjen määrä 
]]*Table_1[[#This Row],[Kesto (min) /tapaaminen]]*Table_1[[#This Row],[Tapaamis-kerrat /osallistuja]]))</f>
        <v>0</v>
      </c>
      <c r="T969" s="394" t="str">
        <f>IF(Table_1[[#This Row],[SISÄLLÖN NIMI]]="","",IF(Table_1[[#This Row],[Toteutuminen]]="Ei osallistujia",0,IF(Table_1[[#This Row],[Toteutuminen]]="Peruttu",0,1)))</f>
        <v/>
      </c>
      <c r="U969" s="395"/>
      <c r="V969" s="385"/>
      <c r="W969" s="413">
        <f>Table_1[[#This Row],[Kävijämäärä a) lapset]]+Table_1[[#This Row],[Kävijämäärä b) aikuiset]]</f>
        <v>0</v>
      </c>
      <c r="X969" s="413">
        <f>IF(Table_1[[#This Row],[Kokonaiskävijämäärä]]&lt;1,0,Table_1[[#This Row],[Kävijämäärä a) lapset]]*Table_1[[#This Row],[Tapaamis-kerrat /osallistuja]])</f>
        <v>0</v>
      </c>
      <c r="Y969" s="413">
        <f>IF(Table_1[[#This Row],[Kokonaiskävijämäärä]]&lt;1,0,Table_1[[#This Row],[Kävijämäärä b) aikuiset]]*Table_1[[#This Row],[Tapaamis-kerrat /osallistuja]])</f>
        <v>0</v>
      </c>
      <c r="Z969" s="413">
        <f>IF(Table_1[[#This Row],[Kokonaiskävijämäärä]]&lt;1,0,Table_1[[#This Row],[Kokonaiskävijämäärä]]*Table_1[[#This Row],[Tapaamis-kerrat /osallistuja]])</f>
        <v>0</v>
      </c>
      <c r="AA969" s="390" t="s">
        <v>54</v>
      </c>
      <c r="AB969" s="396"/>
      <c r="AC969" s="397"/>
      <c r="AD969" s="398" t="s">
        <v>54</v>
      </c>
      <c r="AE969" s="399" t="s">
        <v>54</v>
      </c>
      <c r="AF969" s="400" t="s">
        <v>54</v>
      </c>
      <c r="AG969" s="400" t="s">
        <v>54</v>
      </c>
      <c r="AH969" s="401" t="s">
        <v>53</v>
      </c>
      <c r="AI969" s="402" t="s">
        <v>54</v>
      </c>
      <c r="AJ969" s="402" t="s">
        <v>54</v>
      </c>
      <c r="AK969" s="402" t="s">
        <v>54</v>
      </c>
      <c r="AL969" s="403" t="s">
        <v>54</v>
      </c>
      <c r="AM969" s="404" t="s">
        <v>54</v>
      </c>
    </row>
    <row r="970" spans="1:39" ht="15.75" customHeight="1" x14ac:dyDescent="0.3">
      <c r="A970" s="382"/>
      <c r="B970" s="383"/>
      <c r="C970" s="384" t="s">
        <v>40</v>
      </c>
      <c r="D970" s="385" t="str">
        <f>IF(Table_1[[#This Row],[SISÄLLÖN NIMI]]="","",1)</f>
        <v/>
      </c>
      <c r="E970" s="386"/>
      <c r="F970" s="386"/>
      <c r="G970" s="384" t="s">
        <v>54</v>
      </c>
      <c r="H970" s="387" t="s">
        <v>54</v>
      </c>
      <c r="I970" s="388" t="s">
        <v>54</v>
      </c>
      <c r="J970" s="389" t="s">
        <v>44</v>
      </c>
      <c r="K970" s="387" t="s">
        <v>54</v>
      </c>
      <c r="L970" s="390" t="s">
        <v>54</v>
      </c>
      <c r="M970" s="383"/>
      <c r="N970" s="391" t="s">
        <v>54</v>
      </c>
      <c r="O970" s="392"/>
      <c r="P970" s="383"/>
      <c r="Q970" s="383"/>
      <c r="R970" s="393"/>
      <c r="S970" s="417">
        <f>IF(Table_1[[#This Row],[Kesto (min) /tapaaminen]]&lt;1,0,(Table_1[[#This Row],[Sisältöjen määrä 
]]*Table_1[[#This Row],[Kesto (min) /tapaaminen]]*Table_1[[#This Row],[Tapaamis-kerrat /osallistuja]]))</f>
        <v>0</v>
      </c>
      <c r="T970" s="394" t="str">
        <f>IF(Table_1[[#This Row],[SISÄLLÖN NIMI]]="","",IF(Table_1[[#This Row],[Toteutuminen]]="Ei osallistujia",0,IF(Table_1[[#This Row],[Toteutuminen]]="Peruttu",0,1)))</f>
        <v/>
      </c>
      <c r="U970" s="395"/>
      <c r="V970" s="385"/>
      <c r="W970" s="413">
        <f>Table_1[[#This Row],[Kävijämäärä a) lapset]]+Table_1[[#This Row],[Kävijämäärä b) aikuiset]]</f>
        <v>0</v>
      </c>
      <c r="X970" s="413">
        <f>IF(Table_1[[#This Row],[Kokonaiskävijämäärä]]&lt;1,0,Table_1[[#This Row],[Kävijämäärä a) lapset]]*Table_1[[#This Row],[Tapaamis-kerrat /osallistuja]])</f>
        <v>0</v>
      </c>
      <c r="Y970" s="413">
        <f>IF(Table_1[[#This Row],[Kokonaiskävijämäärä]]&lt;1,0,Table_1[[#This Row],[Kävijämäärä b) aikuiset]]*Table_1[[#This Row],[Tapaamis-kerrat /osallistuja]])</f>
        <v>0</v>
      </c>
      <c r="Z970" s="413">
        <f>IF(Table_1[[#This Row],[Kokonaiskävijämäärä]]&lt;1,0,Table_1[[#This Row],[Kokonaiskävijämäärä]]*Table_1[[#This Row],[Tapaamis-kerrat /osallistuja]])</f>
        <v>0</v>
      </c>
      <c r="AA970" s="390" t="s">
        <v>54</v>
      </c>
      <c r="AB970" s="396"/>
      <c r="AC970" s="397"/>
      <c r="AD970" s="398" t="s">
        <v>54</v>
      </c>
      <c r="AE970" s="399" t="s">
        <v>54</v>
      </c>
      <c r="AF970" s="400" t="s">
        <v>54</v>
      </c>
      <c r="AG970" s="400" t="s">
        <v>54</v>
      </c>
      <c r="AH970" s="401" t="s">
        <v>53</v>
      </c>
      <c r="AI970" s="402" t="s">
        <v>54</v>
      </c>
      <c r="AJ970" s="402" t="s">
        <v>54</v>
      </c>
      <c r="AK970" s="402" t="s">
        <v>54</v>
      </c>
      <c r="AL970" s="403" t="s">
        <v>54</v>
      </c>
      <c r="AM970" s="404" t="s">
        <v>54</v>
      </c>
    </row>
    <row r="971" spans="1:39" ht="15.75" customHeight="1" x14ac:dyDescent="0.3">
      <c r="A971" s="382"/>
      <c r="B971" s="383"/>
      <c r="C971" s="384" t="s">
        <v>40</v>
      </c>
      <c r="D971" s="385" t="str">
        <f>IF(Table_1[[#This Row],[SISÄLLÖN NIMI]]="","",1)</f>
        <v/>
      </c>
      <c r="E971" s="386"/>
      <c r="F971" s="386"/>
      <c r="G971" s="384" t="s">
        <v>54</v>
      </c>
      <c r="H971" s="387" t="s">
        <v>54</v>
      </c>
      <c r="I971" s="388" t="s">
        <v>54</v>
      </c>
      <c r="J971" s="389" t="s">
        <v>44</v>
      </c>
      <c r="K971" s="387" t="s">
        <v>54</v>
      </c>
      <c r="L971" s="390" t="s">
        <v>54</v>
      </c>
      <c r="M971" s="383"/>
      <c r="N971" s="391" t="s">
        <v>54</v>
      </c>
      <c r="O971" s="392"/>
      <c r="P971" s="383"/>
      <c r="Q971" s="383"/>
      <c r="R971" s="393"/>
      <c r="S971" s="417">
        <f>IF(Table_1[[#This Row],[Kesto (min) /tapaaminen]]&lt;1,0,(Table_1[[#This Row],[Sisältöjen määrä 
]]*Table_1[[#This Row],[Kesto (min) /tapaaminen]]*Table_1[[#This Row],[Tapaamis-kerrat /osallistuja]]))</f>
        <v>0</v>
      </c>
      <c r="T971" s="394" t="str">
        <f>IF(Table_1[[#This Row],[SISÄLLÖN NIMI]]="","",IF(Table_1[[#This Row],[Toteutuminen]]="Ei osallistujia",0,IF(Table_1[[#This Row],[Toteutuminen]]="Peruttu",0,1)))</f>
        <v/>
      </c>
      <c r="U971" s="395"/>
      <c r="V971" s="385"/>
      <c r="W971" s="413">
        <f>Table_1[[#This Row],[Kävijämäärä a) lapset]]+Table_1[[#This Row],[Kävijämäärä b) aikuiset]]</f>
        <v>0</v>
      </c>
      <c r="X971" s="413">
        <f>IF(Table_1[[#This Row],[Kokonaiskävijämäärä]]&lt;1,0,Table_1[[#This Row],[Kävijämäärä a) lapset]]*Table_1[[#This Row],[Tapaamis-kerrat /osallistuja]])</f>
        <v>0</v>
      </c>
      <c r="Y971" s="413">
        <f>IF(Table_1[[#This Row],[Kokonaiskävijämäärä]]&lt;1,0,Table_1[[#This Row],[Kävijämäärä b) aikuiset]]*Table_1[[#This Row],[Tapaamis-kerrat /osallistuja]])</f>
        <v>0</v>
      </c>
      <c r="Z971" s="413">
        <f>IF(Table_1[[#This Row],[Kokonaiskävijämäärä]]&lt;1,0,Table_1[[#This Row],[Kokonaiskävijämäärä]]*Table_1[[#This Row],[Tapaamis-kerrat /osallistuja]])</f>
        <v>0</v>
      </c>
      <c r="AA971" s="390" t="s">
        <v>54</v>
      </c>
      <c r="AB971" s="396"/>
      <c r="AC971" s="397"/>
      <c r="AD971" s="398" t="s">
        <v>54</v>
      </c>
      <c r="AE971" s="399" t="s">
        <v>54</v>
      </c>
      <c r="AF971" s="400" t="s">
        <v>54</v>
      </c>
      <c r="AG971" s="400" t="s">
        <v>54</v>
      </c>
      <c r="AH971" s="401" t="s">
        <v>53</v>
      </c>
      <c r="AI971" s="402" t="s">
        <v>54</v>
      </c>
      <c r="AJ971" s="402" t="s">
        <v>54</v>
      </c>
      <c r="AK971" s="402" t="s">
        <v>54</v>
      </c>
      <c r="AL971" s="403" t="s">
        <v>54</v>
      </c>
      <c r="AM971" s="404" t="s">
        <v>54</v>
      </c>
    </row>
    <row r="972" spans="1:39" ht="15.75" customHeight="1" x14ac:dyDescent="0.3">
      <c r="A972" s="382"/>
      <c r="B972" s="383"/>
      <c r="C972" s="384" t="s">
        <v>40</v>
      </c>
      <c r="D972" s="385" t="str">
        <f>IF(Table_1[[#This Row],[SISÄLLÖN NIMI]]="","",1)</f>
        <v/>
      </c>
      <c r="E972" s="386"/>
      <c r="F972" s="386"/>
      <c r="G972" s="384" t="s">
        <v>54</v>
      </c>
      <c r="H972" s="387" t="s">
        <v>54</v>
      </c>
      <c r="I972" s="388" t="s">
        <v>54</v>
      </c>
      <c r="J972" s="389" t="s">
        <v>44</v>
      </c>
      <c r="K972" s="387" t="s">
        <v>54</v>
      </c>
      <c r="L972" s="390" t="s">
        <v>54</v>
      </c>
      <c r="M972" s="383"/>
      <c r="N972" s="391" t="s">
        <v>54</v>
      </c>
      <c r="O972" s="392"/>
      <c r="P972" s="383"/>
      <c r="Q972" s="383"/>
      <c r="R972" s="393"/>
      <c r="S972" s="417">
        <f>IF(Table_1[[#This Row],[Kesto (min) /tapaaminen]]&lt;1,0,(Table_1[[#This Row],[Sisältöjen määrä 
]]*Table_1[[#This Row],[Kesto (min) /tapaaminen]]*Table_1[[#This Row],[Tapaamis-kerrat /osallistuja]]))</f>
        <v>0</v>
      </c>
      <c r="T972" s="394" t="str">
        <f>IF(Table_1[[#This Row],[SISÄLLÖN NIMI]]="","",IF(Table_1[[#This Row],[Toteutuminen]]="Ei osallistujia",0,IF(Table_1[[#This Row],[Toteutuminen]]="Peruttu",0,1)))</f>
        <v/>
      </c>
      <c r="U972" s="395"/>
      <c r="V972" s="385"/>
      <c r="W972" s="413">
        <f>Table_1[[#This Row],[Kävijämäärä a) lapset]]+Table_1[[#This Row],[Kävijämäärä b) aikuiset]]</f>
        <v>0</v>
      </c>
      <c r="X972" s="413">
        <f>IF(Table_1[[#This Row],[Kokonaiskävijämäärä]]&lt;1,0,Table_1[[#This Row],[Kävijämäärä a) lapset]]*Table_1[[#This Row],[Tapaamis-kerrat /osallistuja]])</f>
        <v>0</v>
      </c>
      <c r="Y972" s="413">
        <f>IF(Table_1[[#This Row],[Kokonaiskävijämäärä]]&lt;1,0,Table_1[[#This Row],[Kävijämäärä b) aikuiset]]*Table_1[[#This Row],[Tapaamis-kerrat /osallistuja]])</f>
        <v>0</v>
      </c>
      <c r="Z972" s="413">
        <f>IF(Table_1[[#This Row],[Kokonaiskävijämäärä]]&lt;1,0,Table_1[[#This Row],[Kokonaiskävijämäärä]]*Table_1[[#This Row],[Tapaamis-kerrat /osallistuja]])</f>
        <v>0</v>
      </c>
      <c r="AA972" s="390" t="s">
        <v>54</v>
      </c>
      <c r="AB972" s="396"/>
      <c r="AC972" s="397"/>
      <c r="AD972" s="398" t="s">
        <v>54</v>
      </c>
      <c r="AE972" s="399" t="s">
        <v>54</v>
      </c>
      <c r="AF972" s="400" t="s">
        <v>54</v>
      </c>
      <c r="AG972" s="400" t="s">
        <v>54</v>
      </c>
      <c r="AH972" s="401" t="s">
        <v>53</v>
      </c>
      <c r="AI972" s="402" t="s">
        <v>54</v>
      </c>
      <c r="AJ972" s="402" t="s">
        <v>54</v>
      </c>
      <c r="AK972" s="402" t="s">
        <v>54</v>
      </c>
      <c r="AL972" s="403" t="s">
        <v>54</v>
      </c>
      <c r="AM972" s="404" t="s">
        <v>54</v>
      </c>
    </row>
    <row r="973" spans="1:39" ht="15.75" customHeight="1" x14ac:dyDescent="0.3">
      <c r="A973" s="382"/>
      <c r="B973" s="383"/>
      <c r="C973" s="384" t="s">
        <v>40</v>
      </c>
      <c r="D973" s="385" t="str">
        <f>IF(Table_1[[#This Row],[SISÄLLÖN NIMI]]="","",1)</f>
        <v/>
      </c>
      <c r="E973" s="386"/>
      <c r="F973" s="386"/>
      <c r="G973" s="384" t="s">
        <v>54</v>
      </c>
      <c r="H973" s="387" t="s">
        <v>54</v>
      </c>
      <c r="I973" s="388" t="s">
        <v>54</v>
      </c>
      <c r="J973" s="389" t="s">
        <v>44</v>
      </c>
      <c r="K973" s="387" t="s">
        <v>54</v>
      </c>
      <c r="L973" s="390" t="s">
        <v>54</v>
      </c>
      <c r="M973" s="383"/>
      <c r="N973" s="391" t="s">
        <v>54</v>
      </c>
      <c r="O973" s="392"/>
      <c r="P973" s="383"/>
      <c r="Q973" s="383"/>
      <c r="R973" s="393"/>
      <c r="S973" s="417">
        <f>IF(Table_1[[#This Row],[Kesto (min) /tapaaminen]]&lt;1,0,(Table_1[[#This Row],[Sisältöjen määrä 
]]*Table_1[[#This Row],[Kesto (min) /tapaaminen]]*Table_1[[#This Row],[Tapaamis-kerrat /osallistuja]]))</f>
        <v>0</v>
      </c>
      <c r="T973" s="394" t="str">
        <f>IF(Table_1[[#This Row],[SISÄLLÖN NIMI]]="","",IF(Table_1[[#This Row],[Toteutuminen]]="Ei osallistujia",0,IF(Table_1[[#This Row],[Toteutuminen]]="Peruttu",0,1)))</f>
        <v/>
      </c>
      <c r="U973" s="395"/>
      <c r="V973" s="385"/>
      <c r="W973" s="413">
        <f>Table_1[[#This Row],[Kävijämäärä a) lapset]]+Table_1[[#This Row],[Kävijämäärä b) aikuiset]]</f>
        <v>0</v>
      </c>
      <c r="X973" s="413">
        <f>IF(Table_1[[#This Row],[Kokonaiskävijämäärä]]&lt;1,0,Table_1[[#This Row],[Kävijämäärä a) lapset]]*Table_1[[#This Row],[Tapaamis-kerrat /osallistuja]])</f>
        <v>0</v>
      </c>
      <c r="Y973" s="413">
        <f>IF(Table_1[[#This Row],[Kokonaiskävijämäärä]]&lt;1,0,Table_1[[#This Row],[Kävijämäärä b) aikuiset]]*Table_1[[#This Row],[Tapaamis-kerrat /osallistuja]])</f>
        <v>0</v>
      </c>
      <c r="Z973" s="413">
        <f>IF(Table_1[[#This Row],[Kokonaiskävijämäärä]]&lt;1,0,Table_1[[#This Row],[Kokonaiskävijämäärä]]*Table_1[[#This Row],[Tapaamis-kerrat /osallistuja]])</f>
        <v>0</v>
      </c>
      <c r="AA973" s="390" t="s">
        <v>54</v>
      </c>
      <c r="AB973" s="396"/>
      <c r="AC973" s="397"/>
      <c r="AD973" s="398" t="s">
        <v>54</v>
      </c>
      <c r="AE973" s="399" t="s">
        <v>54</v>
      </c>
      <c r="AF973" s="400" t="s">
        <v>54</v>
      </c>
      <c r="AG973" s="400" t="s">
        <v>54</v>
      </c>
      <c r="AH973" s="401" t="s">
        <v>53</v>
      </c>
      <c r="AI973" s="402" t="s">
        <v>54</v>
      </c>
      <c r="AJ973" s="402" t="s">
        <v>54</v>
      </c>
      <c r="AK973" s="402" t="s">
        <v>54</v>
      </c>
      <c r="AL973" s="403" t="s">
        <v>54</v>
      </c>
      <c r="AM973" s="404" t="s">
        <v>54</v>
      </c>
    </row>
    <row r="974" spans="1:39" ht="15.75" customHeight="1" x14ac:dyDescent="0.3">
      <c r="A974" s="382"/>
      <c r="B974" s="383"/>
      <c r="C974" s="384" t="s">
        <v>40</v>
      </c>
      <c r="D974" s="385" t="str">
        <f>IF(Table_1[[#This Row],[SISÄLLÖN NIMI]]="","",1)</f>
        <v/>
      </c>
      <c r="E974" s="386"/>
      <c r="F974" s="386"/>
      <c r="G974" s="384" t="s">
        <v>54</v>
      </c>
      <c r="H974" s="387" t="s">
        <v>54</v>
      </c>
      <c r="I974" s="388" t="s">
        <v>54</v>
      </c>
      <c r="J974" s="389" t="s">
        <v>44</v>
      </c>
      <c r="K974" s="387" t="s">
        <v>54</v>
      </c>
      <c r="L974" s="390" t="s">
        <v>54</v>
      </c>
      <c r="M974" s="383"/>
      <c r="N974" s="391" t="s">
        <v>54</v>
      </c>
      <c r="O974" s="392"/>
      <c r="P974" s="383"/>
      <c r="Q974" s="383"/>
      <c r="R974" s="393"/>
      <c r="S974" s="417">
        <f>IF(Table_1[[#This Row],[Kesto (min) /tapaaminen]]&lt;1,0,(Table_1[[#This Row],[Sisältöjen määrä 
]]*Table_1[[#This Row],[Kesto (min) /tapaaminen]]*Table_1[[#This Row],[Tapaamis-kerrat /osallistuja]]))</f>
        <v>0</v>
      </c>
      <c r="T974" s="394" t="str">
        <f>IF(Table_1[[#This Row],[SISÄLLÖN NIMI]]="","",IF(Table_1[[#This Row],[Toteutuminen]]="Ei osallistujia",0,IF(Table_1[[#This Row],[Toteutuminen]]="Peruttu",0,1)))</f>
        <v/>
      </c>
      <c r="U974" s="395"/>
      <c r="V974" s="385"/>
      <c r="W974" s="413">
        <f>Table_1[[#This Row],[Kävijämäärä a) lapset]]+Table_1[[#This Row],[Kävijämäärä b) aikuiset]]</f>
        <v>0</v>
      </c>
      <c r="X974" s="413">
        <f>IF(Table_1[[#This Row],[Kokonaiskävijämäärä]]&lt;1,0,Table_1[[#This Row],[Kävijämäärä a) lapset]]*Table_1[[#This Row],[Tapaamis-kerrat /osallistuja]])</f>
        <v>0</v>
      </c>
      <c r="Y974" s="413">
        <f>IF(Table_1[[#This Row],[Kokonaiskävijämäärä]]&lt;1,0,Table_1[[#This Row],[Kävijämäärä b) aikuiset]]*Table_1[[#This Row],[Tapaamis-kerrat /osallistuja]])</f>
        <v>0</v>
      </c>
      <c r="Z974" s="413">
        <f>IF(Table_1[[#This Row],[Kokonaiskävijämäärä]]&lt;1,0,Table_1[[#This Row],[Kokonaiskävijämäärä]]*Table_1[[#This Row],[Tapaamis-kerrat /osallistuja]])</f>
        <v>0</v>
      </c>
      <c r="AA974" s="390" t="s">
        <v>54</v>
      </c>
      <c r="AB974" s="396"/>
      <c r="AC974" s="397"/>
      <c r="AD974" s="398" t="s">
        <v>54</v>
      </c>
      <c r="AE974" s="399" t="s">
        <v>54</v>
      </c>
      <c r="AF974" s="400" t="s">
        <v>54</v>
      </c>
      <c r="AG974" s="400" t="s">
        <v>54</v>
      </c>
      <c r="AH974" s="401" t="s">
        <v>53</v>
      </c>
      <c r="AI974" s="402" t="s">
        <v>54</v>
      </c>
      <c r="AJ974" s="402" t="s">
        <v>54</v>
      </c>
      <c r="AK974" s="402" t="s">
        <v>54</v>
      </c>
      <c r="AL974" s="403" t="s">
        <v>54</v>
      </c>
      <c r="AM974" s="404" t="s">
        <v>54</v>
      </c>
    </row>
    <row r="975" spans="1:39" ht="15.75" customHeight="1" x14ac:dyDescent="0.3">
      <c r="A975" s="382"/>
      <c r="B975" s="383"/>
      <c r="C975" s="384" t="s">
        <v>40</v>
      </c>
      <c r="D975" s="385" t="str">
        <f>IF(Table_1[[#This Row],[SISÄLLÖN NIMI]]="","",1)</f>
        <v/>
      </c>
      <c r="E975" s="386"/>
      <c r="F975" s="386"/>
      <c r="G975" s="384" t="s">
        <v>54</v>
      </c>
      <c r="H975" s="387" t="s">
        <v>54</v>
      </c>
      <c r="I975" s="388" t="s">
        <v>54</v>
      </c>
      <c r="J975" s="389" t="s">
        <v>44</v>
      </c>
      <c r="K975" s="387" t="s">
        <v>54</v>
      </c>
      <c r="L975" s="390" t="s">
        <v>54</v>
      </c>
      <c r="M975" s="383"/>
      <c r="N975" s="391" t="s">
        <v>54</v>
      </c>
      <c r="O975" s="392"/>
      <c r="P975" s="383"/>
      <c r="Q975" s="383"/>
      <c r="R975" s="393"/>
      <c r="S975" s="417">
        <f>IF(Table_1[[#This Row],[Kesto (min) /tapaaminen]]&lt;1,0,(Table_1[[#This Row],[Sisältöjen määrä 
]]*Table_1[[#This Row],[Kesto (min) /tapaaminen]]*Table_1[[#This Row],[Tapaamis-kerrat /osallistuja]]))</f>
        <v>0</v>
      </c>
      <c r="T975" s="394" t="str">
        <f>IF(Table_1[[#This Row],[SISÄLLÖN NIMI]]="","",IF(Table_1[[#This Row],[Toteutuminen]]="Ei osallistujia",0,IF(Table_1[[#This Row],[Toteutuminen]]="Peruttu",0,1)))</f>
        <v/>
      </c>
      <c r="U975" s="395"/>
      <c r="V975" s="385"/>
      <c r="W975" s="413">
        <f>Table_1[[#This Row],[Kävijämäärä a) lapset]]+Table_1[[#This Row],[Kävijämäärä b) aikuiset]]</f>
        <v>0</v>
      </c>
      <c r="X975" s="413">
        <f>IF(Table_1[[#This Row],[Kokonaiskävijämäärä]]&lt;1,0,Table_1[[#This Row],[Kävijämäärä a) lapset]]*Table_1[[#This Row],[Tapaamis-kerrat /osallistuja]])</f>
        <v>0</v>
      </c>
      <c r="Y975" s="413">
        <f>IF(Table_1[[#This Row],[Kokonaiskävijämäärä]]&lt;1,0,Table_1[[#This Row],[Kävijämäärä b) aikuiset]]*Table_1[[#This Row],[Tapaamis-kerrat /osallistuja]])</f>
        <v>0</v>
      </c>
      <c r="Z975" s="413">
        <f>IF(Table_1[[#This Row],[Kokonaiskävijämäärä]]&lt;1,0,Table_1[[#This Row],[Kokonaiskävijämäärä]]*Table_1[[#This Row],[Tapaamis-kerrat /osallistuja]])</f>
        <v>0</v>
      </c>
      <c r="AA975" s="390" t="s">
        <v>54</v>
      </c>
      <c r="AB975" s="396"/>
      <c r="AC975" s="397"/>
      <c r="AD975" s="398" t="s">
        <v>54</v>
      </c>
      <c r="AE975" s="399" t="s">
        <v>54</v>
      </c>
      <c r="AF975" s="400" t="s">
        <v>54</v>
      </c>
      <c r="AG975" s="400" t="s">
        <v>54</v>
      </c>
      <c r="AH975" s="401" t="s">
        <v>53</v>
      </c>
      <c r="AI975" s="402" t="s">
        <v>54</v>
      </c>
      <c r="AJ975" s="402" t="s">
        <v>54</v>
      </c>
      <c r="AK975" s="402" t="s">
        <v>54</v>
      </c>
      <c r="AL975" s="403" t="s">
        <v>54</v>
      </c>
      <c r="AM975" s="404" t="s">
        <v>54</v>
      </c>
    </row>
    <row r="976" spans="1:39" ht="15.75" customHeight="1" x14ac:dyDescent="0.3">
      <c r="A976" s="382"/>
      <c r="B976" s="383"/>
      <c r="C976" s="384" t="s">
        <v>40</v>
      </c>
      <c r="D976" s="385" t="str">
        <f>IF(Table_1[[#This Row],[SISÄLLÖN NIMI]]="","",1)</f>
        <v/>
      </c>
      <c r="E976" s="386"/>
      <c r="F976" s="386"/>
      <c r="G976" s="384" t="s">
        <v>54</v>
      </c>
      <c r="H976" s="387" t="s">
        <v>54</v>
      </c>
      <c r="I976" s="388" t="s">
        <v>54</v>
      </c>
      <c r="J976" s="389" t="s">
        <v>44</v>
      </c>
      <c r="K976" s="387" t="s">
        <v>54</v>
      </c>
      <c r="L976" s="390" t="s">
        <v>54</v>
      </c>
      <c r="M976" s="383"/>
      <c r="N976" s="391" t="s">
        <v>54</v>
      </c>
      <c r="O976" s="392"/>
      <c r="P976" s="383"/>
      <c r="Q976" s="383"/>
      <c r="R976" s="393"/>
      <c r="S976" s="417">
        <f>IF(Table_1[[#This Row],[Kesto (min) /tapaaminen]]&lt;1,0,(Table_1[[#This Row],[Sisältöjen määrä 
]]*Table_1[[#This Row],[Kesto (min) /tapaaminen]]*Table_1[[#This Row],[Tapaamis-kerrat /osallistuja]]))</f>
        <v>0</v>
      </c>
      <c r="T976" s="394" t="str">
        <f>IF(Table_1[[#This Row],[SISÄLLÖN NIMI]]="","",IF(Table_1[[#This Row],[Toteutuminen]]="Ei osallistujia",0,IF(Table_1[[#This Row],[Toteutuminen]]="Peruttu",0,1)))</f>
        <v/>
      </c>
      <c r="U976" s="395"/>
      <c r="V976" s="385"/>
      <c r="W976" s="413">
        <f>Table_1[[#This Row],[Kävijämäärä a) lapset]]+Table_1[[#This Row],[Kävijämäärä b) aikuiset]]</f>
        <v>0</v>
      </c>
      <c r="X976" s="413">
        <f>IF(Table_1[[#This Row],[Kokonaiskävijämäärä]]&lt;1,0,Table_1[[#This Row],[Kävijämäärä a) lapset]]*Table_1[[#This Row],[Tapaamis-kerrat /osallistuja]])</f>
        <v>0</v>
      </c>
      <c r="Y976" s="413">
        <f>IF(Table_1[[#This Row],[Kokonaiskävijämäärä]]&lt;1,0,Table_1[[#This Row],[Kävijämäärä b) aikuiset]]*Table_1[[#This Row],[Tapaamis-kerrat /osallistuja]])</f>
        <v>0</v>
      </c>
      <c r="Z976" s="413">
        <f>IF(Table_1[[#This Row],[Kokonaiskävijämäärä]]&lt;1,0,Table_1[[#This Row],[Kokonaiskävijämäärä]]*Table_1[[#This Row],[Tapaamis-kerrat /osallistuja]])</f>
        <v>0</v>
      </c>
      <c r="AA976" s="390" t="s">
        <v>54</v>
      </c>
      <c r="AB976" s="396"/>
      <c r="AC976" s="397"/>
      <c r="AD976" s="398" t="s">
        <v>54</v>
      </c>
      <c r="AE976" s="399" t="s">
        <v>54</v>
      </c>
      <c r="AF976" s="400" t="s">
        <v>54</v>
      </c>
      <c r="AG976" s="400" t="s">
        <v>54</v>
      </c>
      <c r="AH976" s="401" t="s">
        <v>53</v>
      </c>
      <c r="AI976" s="402" t="s">
        <v>54</v>
      </c>
      <c r="AJ976" s="402" t="s">
        <v>54</v>
      </c>
      <c r="AK976" s="402" t="s">
        <v>54</v>
      </c>
      <c r="AL976" s="403" t="s">
        <v>54</v>
      </c>
      <c r="AM976" s="404" t="s">
        <v>54</v>
      </c>
    </row>
    <row r="977" spans="1:39" ht="15.75" customHeight="1" x14ac:dyDescent="0.3">
      <c r="A977" s="382"/>
      <c r="B977" s="383"/>
      <c r="C977" s="384" t="s">
        <v>40</v>
      </c>
      <c r="D977" s="385" t="str">
        <f>IF(Table_1[[#This Row],[SISÄLLÖN NIMI]]="","",1)</f>
        <v/>
      </c>
      <c r="E977" s="386"/>
      <c r="F977" s="386"/>
      <c r="G977" s="384" t="s">
        <v>54</v>
      </c>
      <c r="H977" s="387" t="s">
        <v>54</v>
      </c>
      <c r="I977" s="388" t="s">
        <v>54</v>
      </c>
      <c r="J977" s="389" t="s">
        <v>44</v>
      </c>
      <c r="K977" s="387" t="s">
        <v>54</v>
      </c>
      <c r="L977" s="390" t="s">
        <v>54</v>
      </c>
      <c r="M977" s="383"/>
      <c r="N977" s="391" t="s">
        <v>54</v>
      </c>
      <c r="O977" s="392"/>
      <c r="P977" s="383"/>
      <c r="Q977" s="383"/>
      <c r="R977" s="393"/>
      <c r="S977" s="417">
        <f>IF(Table_1[[#This Row],[Kesto (min) /tapaaminen]]&lt;1,0,(Table_1[[#This Row],[Sisältöjen määrä 
]]*Table_1[[#This Row],[Kesto (min) /tapaaminen]]*Table_1[[#This Row],[Tapaamis-kerrat /osallistuja]]))</f>
        <v>0</v>
      </c>
      <c r="T977" s="394" t="str">
        <f>IF(Table_1[[#This Row],[SISÄLLÖN NIMI]]="","",IF(Table_1[[#This Row],[Toteutuminen]]="Ei osallistujia",0,IF(Table_1[[#This Row],[Toteutuminen]]="Peruttu",0,1)))</f>
        <v/>
      </c>
      <c r="U977" s="395"/>
      <c r="V977" s="385"/>
      <c r="W977" s="413">
        <f>Table_1[[#This Row],[Kävijämäärä a) lapset]]+Table_1[[#This Row],[Kävijämäärä b) aikuiset]]</f>
        <v>0</v>
      </c>
      <c r="X977" s="413">
        <f>IF(Table_1[[#This Row],[Kokonaiskävijämäärä]]&lt;1,0,Table_1[[#This Row],[Kävijämäärä a) lapset]]*Table_1[[#This Row],[Tapaamis-kerrat /osallistuja]])</f>
        <v>0</v>
      </c>
      <c r="Y977" s="413">
        <f>IF(Table_1[[#This Row],[Kokonaiskävijämäärä]]&lt;1,0,Table_1[[#This Row],[Kävijämäärä b) aikuiset]]*Table_1[[#This Row],[Tapaamis-kerrat /osallistuja]])</f>
        <v>0</v>
      </c>
      <c r="Z977" s="413">
        <f>IF(Table_1[[#This Row],[Kokonaiskävijämäärä]]&lt;1,0,Table_1[[#This Row],[Kokonaiskävijämäärä]]*Table_1[[#This Row],[Tapaamis-kerrat /osallistuja]])</f>
        <v>0</v>
      </c>
      <c r="AA977" s="390" t="s">
        <v>54</v>
      </c>
      <c r="AB977" s="396"/>
      <c r="AC977" s="397"/>
      <c r="AD977" s="398" t="s">
        <v>54</v>
      </c>
      <c r="AE977" s="399" t="s">
        <v>54</v>
      </c>
      <c r="AF977" s="400" t="s">
        <v>54</v>
      </c>
      <c r="AG977" s="400" t="s">
        <v>54</v>
      </c>
      <c r="AH977" s="401" t="s">
        <v>53</v>
      </c>
      <c r="AI977" s="402" t="s">
        <v>54</v>
      </c>
      <c r="AJ977" s="402" t="s">
        <v>54</v>
      </c>
      <c r="AK977" s="402" t="s">
        <v>54</v>
      </c>
      <c r="AL977" s="403" t="s">
        <v>54</v>
      </c>
      <c r="AM977" s="404" t="s">
        <v>54</v>
      </c>
    </row>
    <row r="978" spans="1:39" ht="15.75" customHeight="1" x14ac:dyDescent="0.3">
      <c r="A978" s="382"/>
      <c r="B978" s="383"/>
      <c r="C978" s="384" t="s">
        <v>40</v>
      </c>
      <c r="D978" s="385" t="str">
        <f>IF(Table_1[[#This Row],[SISÄLLÖN NIMI]]="","",1)</f>
        <v/>
      </c>
      <c r="E978" s="386"/>
      <c r="F978" s="386"/>
      <c r="G978" s="384" t="s">
        <v>54</v>
      </c>
      <c r="H978" s="387" t="s">
        <v>54</v>
      </c>
      <c r="I978" s="388" t="s">
        <v>54</v>
      </c>
      <c r="J978" s="389" t="s">
        <v>44</v>
      </c>
      <c r="K978" s="387" t="s">
        <v>54</v>
      </c>
      <c r="L978" s="390" t="s">
        <v>54</v>
      </c>
      <c r="M978" s="383"/>
      <c r="N978" s="391" t="s">
        <v>54</v>
      </c>
      <c r="O978" s="392"/>
      <c r="P978" s="383"/>
      <c r="Q978" s="383"/>
      <c r="R978" s="393"/>
      <c r="S978" s="417">
        <f>IF(Table_1[[#This Row],[Kesto (min) /tapaaminen]]&lt;1,0,(Table_1[[#This Row],[Sisältöjen määrä 
]]*Table_1[[#This Row],[Kesto (min) /tapaaminen]]*Table_1[[#This Row],[Tapaamis-kerrat /osallistuja]]))</f>
        <v>0</v>
      </c>
      <c r="T978" s="394" t="str">
        <f>IF(Table_1[[#This Row],[SISÄLLÖN NIMI]]="","",IF(Table_1[[#This Row],[Toteutuminen]]="Ei osallistujia",0,IF(Table_1[[#This Row],[Toteutuminen]]="Peruttu",0,1)))</f>
        <v/>
      </c>
      <c r="U978" s="395"/>
      <c r="V978" s="385"/>
      <c r="W978" s="413">
        <f>Table_1[[#This Row],[Kävijämäärä a) lapset]]+Table_1[[#This Row],[Kävijämäärä b) aikuiset]]</f>
        <v>0</v>
      </c>
      <c r="X978" s="413">
        <f>IF(Table_1[[#This Row],[Kokonaiskävijämäärä]]&lt;1,0,Table_1[[#This Row],[Kävijämäärä a) lapset]]*Table_1[[#This Row],[Tapaamis-kerrat /osallistuja]])</f>
        <v>0</v>
      </c>
      <c r="Y978" s="413">
        <f>IF(Table_1[[#This Row],[Kokonaiskävijämäärä]]&lt;1,0,Table_1[[#This Row],[Kävijämäärä b) aikuiset]]*Table_1[[#This Row],[Tapaamis-kerrat /osallistuja]])</f>
        <v>0</v>
      </c>
      <c r="Z978" s="413">
        <f>IF(Table_1[[#This Row],[Kokonaiskävijämäärä]]&lt;1,0,Table_1[[#This Row],[Kokonaiskävijämäärä]]*Table_1[[#This Row],[Tapaamis-kerrat /osallistuja]])</f>
        <v>0</v>
      </c>
      <c r="AA978" s="390" t="s">
        <v>54</v>
      </c>
      <c r="AB978" s="396"/>
      <c r="AC978" s="397"/>
      <c r="AD978" s="398" t="s">
        <v>54</v>
      </c>
      <c r="AE978" s="399" t="s">
        <v>54</v>
      </c>
      <c r="AF978" s="400" t="s">
        <v>54</v>
      </c>
      <c r="AG978" s="400" t="s">
        <v>54</v>
      </c>
      <c r="AH978" s="401" t="s">
        <v>53</v>
      </c>
      <c r="AI978" s="402" t="s">
        <v>54</v>
      </c>
      <c r="AJ978" s="402" t="s">
        <v>54</v>
      </c>
      <c r="AK978" s="402" t="s">
        <v>54</v>
      </c>
      <c r="AL978" s="403" t="s">
        <v>54</v>
      </c>
      <c r="AM978" s="404" t="s">
        <v>54</v>
      </c>
    </row>
    <row r="979" spans="1:39" ht="15.75" customHeight="1" x14ac:dyDescent="0.3">
      <c r="A979" s="382"/>
      <c r="B979" s="383"/>
      <c r="C979" s="384" t="s">
        <v>40</v>
      </c>
      <c r="D979" s="385" t="str">
        <f>IF(Table_1[[#This Row],[SISÄLLÖN NIMI]]="","",1)</f>
        <v/>
      </c>
      <c r="E979" s="386"/>
      <c r="F979" s="386"/>
      <c r="G979" s="384" t="s">
        <v>54</v>
      </c>
      <c r="H979" s="387" t="s">
        <v>54</v>
      </c>
      <c r="I979" s="388" t="s">
        <v>54</v>
      </c>
      <c r="J979" s="389" t="s">
        <v>44</v>
      </c>
      <c r="K979" s="387" t="s">
        <v>54</v>
      </c>
      <c r="L979" s="390" t="s">
        <v>54</v>
      </c>
      <c r="M979" s="383"/>
      <c r="N979" s="391" t="s">
        <v>54</v>
      </c>
      <c r="O979" s="392"/>
      <c r="P979" s="383"/>
      <c r="Q979" s="383"/>
      <c r="R979" s="393"/>
      <c r="S979" s="417">
        <f>IF(Table_1[[#This Row],[Kesto (min) /tapaaminen]]&lt;1,0,(Table_1[[#This Row],[Sisältöjen määrä 
]]*Table_1[[#This Row],[Kesto (min) /tapaaminen]]*Table_1[[#This Row],[Tapaamis-kerrat /osallistuja]]))</f>
        <v>0</v>
      </c>
      <c r="T979" s="394" t="str">
        <f>IF(Table_1[[#This Row],[SISÄLLÖN NIMI]]="","",IF(Table_1[[#This Row],[Toteutuminen]]="Ei osallistujia",0,IF(Table_1[[#This Row],[Toteutuminen]]="Peruttu",0,1)))</f>
        <v/>
      </c>
      <c r="U979" s="395"/>
      <c r="V979" s="385"/>
      <c r="W979" s="413">
        <f>Table_1[[#This Row],[Kävijämäärä a) lapset]]+Table_1[[#This Row],[Kävijämäärä b) aikuiset]]</f>
        <v>0</v>
      </c>
      <c r="X979" s="413">
        <f>IF(Table_1[[#This Row],[Kokonaiskävijämäärä]]&lt;1,0,Table_1[[#This Row],[Kävijämäärä a) lapset]]*Table_1[[#This Row],[Tapaamis-kerrat /osallistuja]])</f>
        <v>0</v>
      </c>
      <c r="Y979" s="413">
        <f>IF(Table_1[[#This Row],[Kokonaiskävijämäärä]]&lt;1,0,Table_1[[#This Row],[Kävijämäärä b) aikuiset]]*Table_1[[#This Row],[Tapaamis-kerrat /osallistuja]])</f>
        <v>0</v>
      </c>
      <c r="Z979" s="413">
        <f>IF(Table_1[[#This Row],[Kokonaiskävijämäärä]]&lt;1,0,Table_1[[#This Row],[Kokonaiskävijämäärä]]*Table_1[[#This Row],[Tapaamis-kerrat /osallistuja]])</f>
        <v>0</v>
      </c>
      <c r="AA979" s="390" t="s">
        <v>54</v>
      </c>
      <c r="AB979" s="396"/>
      <c r="AC979" s="397"/>
      <c r="AD979" s="398" t="s">
        <v>54</v>
      </c>
      <c r="AE979" s="399" t="s">
        <v>54</v>
      </c>
      <c r="AF979" s="400" t="s">
        <v>54</v>
      </c>
      <c r="AG979" s="400" t="s">
        <v>54</v>
      </c>
      <c r="AH979" s="401" t="s">
        <v>53</v>
      </c>
      <c r="AI979" s="402" t="s">
        <v>54</v>
      </c>
      <c r="AJ979" s="402" t="s">
        <v>54</v>
      </c>
      <c r="AK979" s="402" t="s">
        <v>54</v>
      </c>
      <c r="AL979" s="403" t="s">
        <v>54</v>
      </c>
      <c r="AM979" s="404" t="s">
        <v>54</v>
      </c>
    </row>
    <row r="980" spans="1:39" ht="15.75" customHeight="1" x14ac:dyDescent="0.3">
      <c r="A980" s="382"/>
      <c r="B980" s="383"/>
      <c r="C980" s="384" t="s">
        <v>40</v>
      </c>
      <c r="D980" s="385" t="str">
        <f>IF(Table_1[[#This Row],[SISÄLLÖN NIMI]]="","",1)</f>
        <v/>
      </c>
      <c r="E980" s="386"/>
      <c r="F980" s="386"/>
      <c r="G980" s="384" t="s">
        <v>54</v>
      </c>
      <c r="H980" s="387" t="s">
        <v>54</v>
      </c>
      <c r="I980" s="388" t="s">
        <v>54</v>
      </c>
      <c r="J980" s="389" t="s">
        <v>44</v>
      </c>
      <c r="K980" s="387" t="s">
        <v>54</v>
      </c>
      <c r="L980" s="390" t="s">
        <v>54</v>
      </c>
      <c r="M980" s="383"/>
      <c r="N980" s="391" t="s">
        <v>54</v>
      </c>
      <c r="O980" s="392"/>
      <c r="P980" s="383"/>
      <c r="Q980" s="383"/>
      <c r="R980" s="393"/>
      <c r="S980" s="417">
        <f>IF(Table_1[[#This Row],[Kesto (min) /tapaaminen]]&lt;1,0,(Table_1[[#This Row],[Sisältöjen määrä 
]]*Table_1[[#This Row],[Kesto (min) /tapaaminen]]*Table_1[[#This Row],[Tapaamis-kerrat /osallistuja]]))</f>
        <v>0</v>
      </c>
      <c r="T980" s="394" t="str">
        <f>IF(Table_1[[#This Row],[SISÄLLÖN NIMI]]="","",IF(Table_1[[#This Row],[Toteutuminen]]="Ei osallistujia",0,IF(Table_1[[#This Row],[Toteutuminen]]="Peruttu",0,1)))</f>
        <v/>
      </c>
      <c r="U980" s="395"/>
      <c r="V980" s="385"/>
      <c r="W980" s="413">
        <f>Table_1[[#This Row],[Kävijämäärä a) lapset]]+Table_1[[#This Row],[Kävijämäärä b) aikuiset]]</f>
        <v>0</v>
      </c>
      <c r="X980" s="413">
        <f>IF(Table_1[[#This Row],[Kokonaiskävijämäärä]]&lt;1,0,Table_1[[#This Row],[Kävijämäärä a) lapset]]*Table_1[[#This Row],[Tapaamis-kerrat /osallistuja]])</f>
        <v>0</v>
      </c>
      <c r="Y980" s="413">
        <f>IF(Table_1[[#This Row],[Kokonaiskävijämäärä]]&lt;1,0,Table_1[[#This Row],[Kävijämäärä b) aikuiset]]*Table_1[[#This Row],[Tapaamis-kerrat /osallistuja]])</f>
        <v>0</v>
      </c>
      <c r="Z980" s="413">
        <f>IF(Table_1[[#This Row],[Kokonaiskävijämäärä]]&lt;1,0,Table_1[[#This Row],[Kokonaiskävijämäärä]]*Table_1[[#This Row],[Tapaamis-kerrat /osallistuja]])</f>
        <v>0</v>
      </c>
      <c r="AA980" s="390" t="s">
        <v>54</v>
      </c>
      <c r="AB980" s="396"/>
      <c r="AC980" s="397"/>
      <c r="AD980" s="398" t="s">
        <v>54</v>
      </c>
      <c r="AE980" s="399" t="s">
        <v>54</v>
      </c>
      <c r="AF980" s="400" t="s">
        <v>54</v>
      </c>
      <c r="AG980" s="400" t="s">
        <v>54</v>
      </c>
      <c r="AH980" s="401" t="s">
        <v>53</v>
      </c>
      <c r="AI980" s="402" t="s">
        <v>54</v>
      </c>
      <c r="AJ980" s="402" t="s">
        <v>54</v>
      </c>
      <c r="AK980" s="402" t="s">
        <v>54</v>
      </c>
      <c r="AL980" s="403" t="s">
        <v>54</v>
      </c>
      <c r="AM980" s="404" t="s">
        <v>54</v>
      </c>
    </row>
    <row r="981" spans="1:39" ht="15.75" customHeight="1" x14ac:dyDescent="0.3">
      <c r="A981" s="382"/>
      <c r="B981" s="383"/>
      <c r="C981" s="384" t="s">
        <v>40</v>
      </c>
      <c r="D981" s="385" t="str">
        <f>IF(Table_1[[#This Row],[SISÄLLÖN NIMI]]="","",1)</f>
        <v/>
      </c>
      <c r="E981" s="386"/>
      <c r="F981" s="386"/>
      <c r="G981" s="384" t="s">
        <v>54</v>
      </c>
      <c r="H981" s="387" t="s">
        <v>54</v>
      </c>
      <c r="I981" s="388" t="s">
        <v>54</v>
      </c>
      <c r="J981" s="389" t="s">
        <v>44</v>
      </c>
      <c r="K981" s="387" t="s">
        <v>54</v>
      </c>
      <c r="L981" s="390" t="s">
        <v>54</v>
      </c>
      <c r="M981" s="383"/>
      <c r="N981" s="391" t="s">
        <v>54</v>
      </c>
      <c r="O981" s="392"/>
      <c r="P981" s="383"/>
      <c r="Q981" s="383"/>
      <c r="R981" s="393"/>
      <c r="S981" s="417">
        <f>IF(Table_1[[#This Row],[Kesto (min) /tapaaminen]]&lt;1,0,(Table_1[[#This Row],[Sisältöjen määrä 
]]*Table_1[[#This Row],[Kesto (min) /tapaaminen]]*Table_1[[#This Row],[Tapaamis-kerrat /osallistuja]]))</f>
        <v>0</v>
      </c>
      <c r="T981" s="394" t="str">
        <f>IF(Table_1[[#This Row],[SISÄLLÖN NIMI]]="","",IF(Table_1[[#This Row],[Toteutuminen]]="Ei osallistujia",0,IF(Table_1[[#This Row],[Toteutuminen]]="Peruttu",0,1)))</f>
        <v/>
      </c>
      <c r="U981" s="395"/>
      <c r="V981" s="385"/>
      <c r="W981" s="413">
        <f>Table_1[[#This Row],[Kävijämäärä a) lapset]]+Table_1[[#This Row],[Kävijämäärä b) aikuiset]]</f>
        <v>0</v>
      </c>
      <c r="X981" s="413">
        <f>IF(Table_1[[#This Row],[Kokonaiskävijämäärä]]&lt;1,0,Table_1[[#This Row],[Kävijämäärä a) lapset]]*Table_1[[#This Row],[Tapaamis-kerrat /osallistuja]])</f>
        <v>0</v>
      </c>
      <c r="Y981" s="413">
        <f>IF(Table_1[[#This Row],[Kokonaiskävijämäärä]]&lt;1,0,Table_1[[#This Row],[Kävijämäärä b) aikuiset]]*Table_1[[#This Row],[Tapaamis-kerrat /osallistuja]])</f>
        <v>0</v>
      </c>
      <c r="Z981" s="413">
        <f>IF(Table_1[[#This Row],[Kokonaiskävijämäärä]]&lt;1,0,Table_1[[#This Row],[Kokonaiskävijämäärä]]*Table_1[[#This Row],[Tapaamis-kerrat /osallistuja]])</f>
        <v>0</v>
      </c>
      <c r="AA981" s="390" t="s">
        <v>54</v>
      </c>
      <c r="AB981" s="396"/>
      <c r="AC981" s="397"/>
      <c r="AD981" s="398" t="s">
        <v>54</v>
      </c>
      <c r="AE981" s="399" t="s">
        <v>54</v>
      </c>
      <c r="AF981" s="400" t="s">
        <v>54</v>
      </c>
      <c r="AG981" s="400" t="s">
        <v>54</v>
      </c>
      <c r="AH981" s="401" t="s">
        <v>53</v>
      </c>
      <c r="AI981" s="402" t="s">
        <v>54</v>
      </c>
      <c r="AJ981" s="402" t="s">
        <v>54</v>
      </c>
      <c r="AK981" s="402" t="s">
        <v>54</v>
      </c>
      <c r="AL981" s="403" t="s">
        <v>54</v>
      </c>
      <c r="AM981" s="404" t="s">
        <v>54</v>
      </c>
    </row>
    <row r="982" spans="1:39" ht="15.75" customHeight="1" x14ac:dyDescent="0.3">
      <c r="A982" s="382"/>
      <c r="B982" s="383"/>
      <c r="C982" s="384" t="s">
        <v>40</v>
      </c>
      <c r="D982" s="385" t="str">
        <f>IF(Table_1[[#This Row],[SISÄLLÖN NIMI]]="","",1)</f>
        <v/>
      </c>
      <c r="E982" s="386"/>
      <c r="F982" s="386"/>
      <c r="G982" s="384" t="s">
        <v>54</v>
      </c>
      <c r="H982" s="387" t="s">
        <v>54</v>
      </c>
      <c r="I982" s="388" t="s">
        <v>54</v>
      </c>
      <c r="J982" s="389" t="s">
        <v>44</v>
      </c>
      <c r="K982" s="387" t="s">
        <v>54</v>
      </c>
      <c r="L982" s="390" t="s">
        <v>54</v>
      </c>
      <c r="M982" s="383"/>
      <c r="N982" s="391" t="s">
        <v>54</v>
      </c>
      <c r="O982" s="392"/>
      <c r="P982" s="383"/>
      <c r="Q982" s="383"/>
      <c r="R982" s="393"/>
      <c r="S982" s="417">
        <f>IF(Table_1[[#This Row],[Kesto (min) /tapaaminen]]&lt;1,0,(Table_1[[#This Row],[Sisältöjen määrä 
]]*Table_1[[#This Row],[Kesto (min) /tapaaminen]]*Table_1[[#This Row],[Tapaamis-kerrat /osallistuja]]))</f>
        <v>0</v>
      </c>
      <c r="T982" s="394" t="str">
        <f>IF(Table_1[[#This Row],[SISÄLLÖN NIMI]]="","",IF(Table_1[[#This Row],[Toteutuminen]]="Ei osallistujia",0,IF(Table_1[[#This Row],[Toteutuminen]]="Peruttu",0,1)))</f>
        <v/>
      </c>
      <c r="U982" s="395"/>
      <c r="V982" s="385"/>
      <c r="W982" s="413">
        <f>Table_1[[#This Row],[Kävijämäärä a) lapset]]+Table_1[[#This Row],[Kävijämäärä b) aikuiset]]</f>
        <v>0</v>
      </c>
      <c r="X982" s="413">
        <f>IF(Table_1[[#This Row],[Kokonaiskävijämäärä]]&lt;1,0,Table_1[[#This Row],[Kävijämäärä a) lapset]]*Table_1[[#This Row],[Tapaamis-kerrat /osallistuja]])</f>
        <v>0</v>
      </c>
      <c r="Y982" s="413">
        <f>IF(Table_1[[#This Row],[Kokonaiskävijämäärä]]&lt;1,0,Table_1[[#This Row],[Kävijämäärä b) aikuiset]]*Table_1[[#This Row],[Tapaamis-kerrat /osallistuja]])</f>
        <v>0</v>
      </c>
      <c r="Z982" s="413">
        <f>IF(Table_1[[#This Row],[Kokonaiskävijämäärä]]&lt;1,0,Table_1[[#This Row],[Kokonaiskävijämäärä]]*Table_1[[#This Row],[Tapaamis-kerrat /osallistuja]])</f>
        <v>0</v>
      </c>
      <c r="AA982" s="390" t="s">
        <v>54</v>
      </c>
      <c r="AB982" s="396"/>
      <c r="AC982" s="397"/>
      <c r="AD982" s="398" t="s">
        <v>54</v>
      </c>
      <c r="AE982" s="399" t="s">
        <v>54</v>
      </c>
      <c r="AF982" s="400" t="s">
        <v>54</v>
      </c>
      <c r="AG982" s="400" t="s">
        <v>54</v>
      </c>
      <c r="AH982" s="401" t="s">
        <v>53</v>
      </c>
      <c r="AI982" s="402" t="s">
        <v>54</v>
      </c>
      <c r="AJ982" s="402" t="s">
        <v>54</v>
      </c>
      <c r="AK982" s="402" t="s">
        <v>54</v>
      </c>
      <c r="AL982" s="403" t="s">
        <v>54</v>
      </c>
      <c r="AM982" s="404" t="s">
        <v>54</v>
      </c>
    </row>
    <row r="983" spans="1:39" ht="15.75" customHeight="1" x14ac:dyDescent="0.3">
      <c r="A983" s="382"/>
      <c r="B983" s="383"/>
      <c r="C983" s="384" t="s">
        <v>40</v>
      </c>
      <c r="D983" s="385" t="str">
        <f>IF(Table_1[[#This Row],[SISÄLLÖN NIMI]]="","",1)</f>
        <v/>
      </c>
      <c r="E983" s="386"/>
      <c r="F983" s="386"/>
      <c r="G983" s="384" t="s">
        <v>54</v>
      </c>
      <c r="H983" s="387" t="s">
        <v>54</v>
      </c>
      <c r="I983" s="388" t="s">
        <v>54</v>
      </c>
      <c r="J983" s="389" t="s">
        <v>44</v>
      </c>
      <c r="K983" s="387" t="s">
        <v>54</v>
      </c>
      <c r="L983" s="390" t="s">
        <v>54</v>
      </c>
      <c r="M983" s="383"/>
      <c r="N983" s="391" t="s">
        <v>54</v>
      </c>
      <c r="O983" s="392"/>
      <c r="P983" s="383"/>
      <c r="Q983" s="383"/>
      <c r="R983" s="393"/>
      <c r="S983" s="417">
        <f>IF(Table_1[[#This Row],[Kesto (min) /tapaaminen]]&lt;1,0,(Table_1[[#This Row],[Sisältöjen määrä 
]]*Table_1[[#This Row],[Kesto (min) /tapaaminen]]*Table_1[[#This Row],[Tapaamis-kerrat /osallistuja]]))</f>
        <v>0</v>
      </c>
      <c r="T983" s="394" t="str">
        <f>IF(Table_1[[#This Row],[SISÄLLÖN NIMI]]="","",IF(Table_1[[#This Row],[Toteutuminen]]="Ei osallistujia",0,IF(Table_1[[#This Row],[Toteutuminen]]="Peruttu",0,1)))</f>
        <v/>
      </c>
      <c r="U983" s="395"/>
      <c r="V983" s="385"/>
      <c r="W983" s="413">
        <f>Table_1[[#This Row],[Kävijämäärä a) lapset]]+Table_1[[#This Row],[Kävijämäärä b) aikuiset]]</f>
        <v>0</v>
      </c>
      <c r="X983" s="413">
        <f>IF(Table_1[[#This Row],[Kokonaiskävijämäärä]]&lt;1,0,Table_1[[#This Row],[Kävijämäärä a) lapset]]*Table_1[[#This Row],[Tapaamis-kerrat /osallistuja]])</f>
        <v>0</v>
      </c>
      <c r="Y983" s="413">
        <f>IF(Table_1[[#This Row],[Kokonaiskävijämäärä]]&lt;1,0,Table_1[[#This Row],[Kävijämäärä b) aikuiset]]*Table_1[[#This Row],[Tapaamis-kerrat /osallistuja]])</f>
        <v>0</v>
      </c>
      <c r="Z983" s="413">
        <f>IF(Table_1[[#This Row],[Kokonaiskävijämäärä]]&lt;1,0,Table_1[[#This Row],[Kokonaiskävijämäärä]]*Table_1[[#This Row],[Tapaamis-kerrat /osallistuja]])</f>
        <v>0</v>
      </c>
      <c r="AA983" s="390" t="s">
        <v>54</v>
      </c>
      <c r="AB983" s="396"/>
      <c r="AC983" s="397"/>
      <c r="AD983" s="398" t="s">
        <v>54</v>
      </c>
      <c r="AE983" s="399" t="s">
        <v>54</v>
      </c>
      <c r="AF983" s="400" t="s">
        <v>54</v>
      </c>
      <c r="AG983" s="400" t="s">
        <v>54</v>
      </c>
      <c r="AH983" s="401" t="s">
        <v>53</v>
      </c>
      <c r="AI983" s="402" t="s">
        <v>54</v>
      </c>
      <c r="AJ983" s="402" t="s">
        <v>54</v>
      </c>
      <c r="AK983" s="402" t="s">
        <v>54</v>
      </c>
      <c r="AL983" s="403" t="s">
        <v>54</v>
      </c>
      <c r="AM983" s="404" t="s">
        <v>54</v>
      </c>
    </row>
    <row r="984" spans="1:39" ht="15.75" customHeight="1" x14ac:dyDescent="0.3">
      <c r="A984" s="382"/>
      <c r="B984" s="383"/>
      <c r="C984" s="384" t="s">
        <v>40</v>
      </c>
      <c r="D984" s="385" t="str">
        <f>IF(Table_1[[#This Row],[SISÄLLÖN NIMI]]="","",1)</f>
        <v/>
      </c>
      <c r="E984" s="386"/>
      <c r="F984" s="386"/>
      <c r="G984" s="384" t="s">
        <v>54</v>
      </c>
      <c r="H984" s="387" t="s">
        <v>54</v>
      </c>
      <c r="I984" s="388" t="s">
        <v>54</v>
      </c>
      <c r="J984" s="389" t="s">
        <v>44</v>
      </c>
      <c r="K984" s="387" t="s">
        <v>54</v>
      </c>
      <c r="L984" s="390" t="s">
        <v>54</v>
      </c>
      <c r="M984" s="383"/>
      <c r="N984" s="391" t="s">
        <v>54</v>
      </c>
      <c r="O984" s="392"/>
      <c r="P984" s="383"/>
      <c r="Q984" s="383"/>
      <c r="R984" s="393"/>
      <c r="S984" s="417">
        <f>IF(Table_1[[#This Row],[Kesto (min) /tapaaminen]]&lt;1,0,(Table_1[[#This Row],[Sisältöjen määrä 
]]*Table_1[[#This Row],[Kesto (min) /tapaaminen]]*Table_1[[#This Row],[Tapaamis-kerrat /osallistuja]]))</f>
        <v>0</v>
      </c>
      <c r="T984" s="394" t="str">
        <f>IF(Table_1[[#This Row],[SISÄLLÖN NIMI]]="","",IF(Table_1[[#This Row],[Toteutuminen]]="Ei osallistujia",0,IF(Table_1[[#This Row],[Toteutuminen]]="Peruttu",0,1)))</f>
        <v/>
      </c>
      <c r="U984" s="395"/>
      <c r="V984" s="385"/>
      <c r="W984" s="413">
        <f>Table_1[[#This Row],[Kävijämäärä a) lapset]]+Table_1[[#This Row],[Kävijämäärä b) aikuiset]]</f>
        <v>0</v>
      </c>
      <c r="X984" s="413">
        <f>IF(Table_1[[#This Row],[Kokonaiskävijämäärä]]&lt;1,0,Table_1[[#This Row],[Kävijämäärä a) lapset]]*Table_1[[#This Row],[Tapaamis-kerrat /osallistuja]])</f>
        <v>0</v>
      </c>
      <c r="Y984" s="413">
        <f>IF(Table_1[[#This Row],[Kokonaiskävijämäärä]]&lt;1,0,Table_1[[#This Row],[Kävijämäärä b) aikuiset]]*Table_1[[#This Row],[Tapaamis-kerrat /osallistuja]])</f>
        <v>0</v>
      </c>
      <c r="Z984" s="413">
        <f>IF(Table_1[[#This Row],[Kokonaiskävijämäärä]]&lt;1,0,Table_1[[#This Row],[Kokonaiskävijämäärä]]*Table_1[[#This Row],[Tapaamis-kerrat /osallistuja]])</f>
        <v>0</v>
      </c>
      <c r="AA984" s="390" t="s">
        <v>54</v>
      </c>
      <c r="AB984" s="396"/>
      <c r="AC984" s="397"/>
      <c r="AD984" s="398" t="s">
        <v>54</v>
      </c>
      <c r="AE984" s="399" t="s">
        <v>54</v>
      </c>
      <c r="AF984" s="400" t="s">
        <v>54</v>
      </c>
      <c r="AG984" s="400" t="s">
        <v>54</v>
      </c>
      <c r="AH984" s="401" t="s">
        <v>53</v>
      </c>
      <c r="AI984" s="402" t="s">
        <v>54</v>
      </c>
      <c r="AJ984" s="402" t="s">
        <v>54</v>
      </c>
      <c r="AK984" s="402" t="s">
        <v>54</v>
      </c>
      <c r="AL984" s="403" t="s">
        <v>54</v>
      </c>
      <c r="AM984" s="404" t="s">
        <v>54</v>
      </c>
    </row>
    <row r="985" spans="1:39" ht="15.75" customHeight="1" x14ac:dyDescent="0.3">
      <c r="A985" s="382"/>
      <c r="B985" s="383"/>
      <c r="C985" s="384" t="s">
        <v>40</v>
      </c>
      <c r="D985" s="385" t="str">
        <f>IF(Table_1[[#This Row],[SISÄLLÖN NIMI]]="","",1)</f>
        <v/>
      </c>
      <c r="E985" s="386"/>
      <c r="F985" s="386"/>
      <c r="G985" s="384" t="s">
        <v>54</v>
      </c>
      <c r="H985" s="387" t="s">
        <v>54</v>
      </c>
      <c r="I985" s="388" t="s">
        <v>54</v>
      </c>
      <c r="J985" s="389" t="s">
        <v>44</v>
      </c>
      <c r="K985" s="387" t="s">
        <v>54</v>
      </c>
      <c r="L985" s="390" t="s">
        <v>54</v>
      </c>
      <c r="M985" s="383"/>
      <c r="N985" s="391" t="s">
        <v>54</v>
      </c>
      <c r="O985" s="392"/>
      <c r="P985" s="383"/>
      <c r="Q985" s="383"/>
      <c r="R985" s="393"/>
      <c r="S985" s="417">
        <f>IF(Table_1[[#This Row],[Kesto (min) /tapaaminen]]&lt;1,0,(Table_1[[#This Row],[Sisältöjen määrä 
]]*Table_1[[#This Row],[Kesto (min) /tapaaminen]]*Table_1[[#This Row],[Tapaamis-kerrat /osallistuja]]))</f>
        <v>0</v>
      </c>
      <c r="T985" s="394" t="str">
        <f>IF(Table_1[[#This Row],[SISÄLLÖN NIMI]]="","",IF(Table_1[[#This Row],[Toteutuminen]]="Ei osallistujia",0,IF(Table_1[[#This Row],[Toteutuminen]]="Peruttu",0,1)))</f>
        <v/>
      </c>
      <c r="U985" s="395"/>
      <c r="V985" s="385"/>
      <c r="W985" s="413">
        <f>Table_1[[#This Row],[Kävijämäärä a) lapset]]+Table_1[[#This Row],[Kävijämäärä b) aikuiset]]</f>
        <v>0</v>
      </c>
      <c r="X985" s="413">
        <f>IF(Table_1[[#This Row],[Kokonaiskävijämäärä]]&lt;1,0,Table_1[[#This Row],[Kävijämäärä a) lapset]]*Table_1[[#This Row],[Tapaamis-kerrat /osallistuja]])</f>
        <v>0</v>
      </c>
      <c r="Y985" s="413">
        <f>IF(Table_1[[#This Row],[Kokonaiskävijämäärä]]&lt;1,0,Table_1[[#This Row],[Kävijämäärä b) aikuiset]]*Table_1[[#This Row],[Tapaamis-kerrat /osallistuja]])</f>
        <v>0</v>
      </c>
      <c r="Z985" s="413">
        <f>IF(Table_1[[#This Row],[Kokonaiskävijämäärä]]&lt;1,0,Table_1[[#This Row],[Kokonaiskävijämäärä]]*Table_1[[#This Row],[Tapaamis-kerrat /osallistuja]])</f>
        <v>0</v>
      </c>
      <c r="AA985" s="390" t="s">
        <v>54</v>
      </c>
      <c r="AB985" s="396"/>
      <c r="AC985" s="397"/>
      <c r="AD985" s="398" t="s">
        <v>54</v>
      </c>
      <c r="AE985" s="399" t="s">
        <v>54</v>
      </c>
      <c r="AF985" s="400" t="s">
        <v>54</v>
      </c>
      <c r="AG985" s="400" t="s">
        <v>54</v>
      </c>
      <c r="AH985" s="401" t="s">
        <v>53</v>
      </c>
      <c r="AI985" s="402" t="s">
        <v>54</v>
      </c>
      <c r="AJ985" s="402" t="s">
        <v>54</v>
      </c>
      <c r="AK985" s="402" t="s">
        <v>54</v>
      </c>
      <c r="AL985" s="403" t="s">
        <v>54</v>
      </c>
      <c r="AM985" s="404" t="s">
        <v>54</v>
      </c>
    </row>
    <row r="986" spans="1:39" ht="15.75" customHeight="1" x14ac:dyDescent="0.3">
      <c r="A986" s="382"/>
      <c r="B986" s="383"/>
      <c r="C986" s="384" t="s">
        <v>40</v>
      </c>
      <c r="D986" s="385" t="str">
        <f>IF(Table_1[[#This Row],[SISÄLLÖN NIMI]]="","",1)</f>
        <v/>
      </c>
      <c r="E986" s="386"/>
      <c r="F986" s="386"/>
      <c r="G986" s="384" t="s">
        <v>54</v>
      </c>
      <c r="H986" s="387" t="s">
        <v>54</v>
      </c>
      <c r="I986" s="388" t="s">
        <v>54</v>
      </c>
      <c r="J986" s="389" t="s">
        <v>44</v>
      </c>
      <c r="K986" s="387" t="s">
        <v>54</v>
      </c>
      <c r="L986" s="390" t="s">
        <v>54</v>
      </c>
      <c r="M986" s="383"/>
      <c r="N986" s="391" t="s">
        <v>54</v>
      </c>
      <c r="O986" s="392"/>
      <c r="P986" s="383"/>
      <c r="Q986" s="383"/>
      <c r="R986" s="393"/>
      <c r="S986" s="417">
        <f>IF(Table_1[[#This Row],[Kesto (min) /tapaaminen]]&lt;1,0,(Table_1[[#This Row],[Sisältöjen määrä 
]]*Table_1[[#This Row],[Kesto (min) /tapaaminen]]*Table_1[[#This Row],[Tapaamis-kerrat /osallistuja]]))</f>
        <v>0</v>
      </c>
      <c r="T986" s="394" t="str">
        <f>IF(Table_1[[#This Row],[SISÄLLÖN NIMI]]="","",IF(Table_1[[#This Row],[Toteutuminen]]="Ei osallistujia",0,IF(Table_1[[#This Row],[Toteutuminen]]="Peruttu",0,1)))</f>
        <v/>
      </c>
      <c r="U986" s="395"/>
      <c r="V986" s="385"/>
      <c r="W986" s="413">
        <f>Table_1[[#This Row],[Kävijämäärä a) lapset]]+Table_1[[#This Row],[Kävijämäärä b) aikuiset]]</f>
        <v>0</v>
      </c>
      <c r="X986" s="413">
        <f>IF(Table_1[[#This Row],[Kokonaiskävijämäärä]]&lt;1,0,Table_1[[#This Row],[Kävijämäärä a) lapset]]*Table_1[[#This Row],[Tapaamis-kerrat /osallistuja]])</f>
        <v>0</v>
      </c>
      <c r="Y986" s="413">
        <f>IF(Table_1[[#This Row],[Kokonaiskävijämäärä]]&lt;1,0,Table_1[[#This Row],[Kävijämäärä b) aikuiset]]*Table_1[[#This Row],[Tapaamis-kerrat /osallistuja]])</f>
        <v>0</v>
      </c>
      <c r="Z986" s="413">
        <f>IF(Table_1[[#This Row],[Kokonaiskävijämäärä]]&lt;1,0,Table_1[[#This Row],[Kokonaiskävijämäärä]]*Table_1[[#This Row],[Tapaamis-kerrat /osallistuja]])</f>
        <v>0</v>
      </c>
      <c r="AA986" s="390" t="s">
        <v>54</v>
      </c>
      <c r="AB986" s="396"/>
      <c r="AC986" s="397"/>
      <c r="AD986" s="398" t="s">
        <v>54</v>
      </c>
      <c r="AE986" s="399" t="s">
        <v>54</v>
      </c>
      <c r="AF986" s="400" t="s">
        <v>54</v>
      </c>
      <c r="AG986" s="400" t="s">
        <v>54</v>
      </c>
      <c r="AH986" s="401" t="s">
        <v>53</v>
      </c>
      <c r="AI986" s="402" t="s">
        <v>54</v>
      </c>
      <c r="AJ986" s="402" t="s">
        <v>54</v>
      </c>
      <c r="AK986" s="402" t="s">
        <v>54</v>
      </c>
      <c r="AL986" s="403" t="s">
        <v>54</v>
      </c>
      <c r="AM986" s="404" t="s">
        <v>54</v>
      </c>
    </row>
    <row r="987" spans="1:39" ht="15.75" customHeight="1" x14ac:dyDescent="0.3">
      <c r="A987" s="382"/>
      <c r="B987" s="383"/>
      <c r="C987" s="384" t="s">
        <v>40</v>
      </c>
      <c r="D987" s="385" t="str">
        <f>IF(Table_1[[#This Row],[SISÄLLÖN NIMI]]="","",1)</f>
        <v/>
      </c>
      <c r="E987" s="386"/>
      <c r="F987" s="386"/>
      <c r="G987" s="384" t="s">
        <v>54</v>
      </c>
      <c r="H987" s="387" t="s">
        <v>54</v>
      </c>
      <c r="I987" s="388" t="s">
        <v>54</v>
      </c>
      <c r="J987" s="389" t="s">
        <v>44</v>
      </c>
      <c r="K987" s="387" t="s">
        <v>54</v>
      </c>
      <c r="L987" s="390" t="s">
        <v>54</v>
      </c>
      <c r="M987" s="383"/>
      <c r="N987" s="391" t="s">
        <v>54</v>
      </c>
      <c r="O987" s="392"/>
      <c r="P987" s="383"/>
      <c r="Q987" s="383"/>
      <c r="R987" s="393"/>
      <c r="S987" s="417">
        <f>IF(Table_1[[#This Row],[Kesto (min) /tapaaminen]]&lt;1,0,(Table_1[[#This Row],[Sisältöjen määrä 
]]*Table_1[[#This Row],[Kesto (min) /tapaaminen]]*Table_1[[#This Row],[Tapaamis-kerrat /osallistuja]]))</f>
        <v>0</v>
      </c>
      <c r="T987" s="394" t="str">
        <f>IF(Table_1[[#This Row],[SISÄLLÖN NIMI]]="","",IF(Table_1[[#This Row],[Toteutuminen]]="Ei osallistujia",0,IF(Table_1[[#This Row],[Toteutuminen]]="Peruttu",0,1)))</f>
        <v/>
      </c>
      <c r="U987" s="395"/>
      <c r="V987" s="385"/>
      <c r="W987" s="413">
        <f>Table_1[[#This Row],[Kävijämäärä a) lapset]]+Table_1[[#This Row],[Kävijämäärä b) aikuiset]]</f>
        <v>0</v>
      </c>
      <c r="X987" s="413">
        <f>IF(Table_1[[#This Row],[Kokonaiskävijämäärä]]&lt;1,0,Table_1[[#This Row],[Kävijämäärä a) lapset]]*Table_1[[#This Row],[Tapaamis-kerrat /osallistuja]])</f>
        <v>0</v>
      </c>
      <c r="Y987" s="413">
        <f>IF(Table_1[[#This Row],[Kokonaiskävijämäärä]]&lt;1,0,Table_1[[#This Row],[Kävijämäärä b) aikuiset]]*Table_1[[#This Row],[Tapaamis-kerrat /osallistuja]])</f>
        <v>0</v>
      </c>
      <c r="Z987" s="413">
        <f>IF(Table_1[[#This Row],[Kokonaiskävijämäärä]]&lt;1,0,Table_1[[#This Row],[Kokonaiskävijämäärä]]*Table_1[[#This Row],[Tapaamis-kerrat /osallistuja]])</f>
        <v>0</v>
      </c>
      <c r="AA987" s="390" t="s">
        <v>54</v>
      </c>
      <c r="AB987" s="396"/>
      <c r="AC987" s="397"/>
      <c r="AD987" s="398" t="s">
        <v>54</v>
      </c>
      <c r="AE987" s="399" t="s">
        <v>54</v>
      </c>
      <c r="AF987" s="400" t="s">
        <v>54</v>
      </c>
      <c r="AG987" s="400" t="s">
        <v>54</v>
      </c>
      <c r="AH987" s="401" t="s">
        <v>53</v>
      </c>
      <c r="AI987" s="402" t="s">
        <v>54</v>
      </c>
      <c r="AJ987" s="402" t="s">
        <v>54</v>
      </c>
      <c r="AK987" s="402" t="s">
        <v>54</v>
      </c>
      <c r="AL987" s="403" t="s">
        <v>54</v>
      </c>
      <c r="AM987" s="404" t="s">
        <v>54</v>
      </c>
    </row>
    <row r="988" spans="1:39" ht="15.75" customHeight="1" x14ac:dyDescent="0.3">
      <c r="A988" s="382"/>
      <c r="B988" s="383"/>
      <c r="C988" s="384" t="s">
        <v>40</v>
      </c>
      <c r="D988" s="385" t="str">
        <f>IF(Table_1[[#This Row],[SISÄLLÖN NIMI]]="","",1)</f>
        <v/>
      </c>
      <c r="E988" s="386"/>
      <c r="F988" s="386"/>
      <c r="G988" s="384" t="s">
        <v>54</v>
      </c>
      <c r="H988" s="387" t="s">
        <v>54</v>
      </c>
      <c r="I988" s="388" t="s">
        <v>54</v>
      </c>
      <c r="J988" s="389" t="s">
        <v>44</v>
      </c>
      <c r="K988" s="387" t="s">
        <v>54</v>
      </c>
      <c r="L988" s="390" t="s">
        <v>54</v>
      </c>
      <c r="M988" s="383"/>
      <c r="N988" s="391" t="s">
        <v>54</v>
      </c>
      <c r="O988" s="392"/>
      <c r="P988" s="383"/>
      <c r="Q988" s="383"/>
      <c r="R988" s="393"/>
      <c r="S988" s="417">
        <f>IF(Table_1[[#This Row],[Kesto (min) /tapaaminen]]&lt;1,0,(Table_1[[#This Row],[Sisältöjen määrä 
]]*Table_1[[#This Row],[Kesto (min) /tapaaminen]]*Table_1[[#This Row],[Tapaamis-kerrat /osallistuja]]))</f>
        <v>0</v>
      </c>
      <c r="T988" s="394" t="str">
        <f>IF(Table_1[[#This Row],[SISÄLLÖN NIMI]]="","",IF(Table_1[[#This Row],[Toteutuminen]]="Ei osallistujia",0,IF(Table_1[[#This Row],[Toteutuminen]]="Peruttu",0,1)))</f>
        <v/>
      </c>
      <c r="U988" s="395"/>
      <c r="V988" s="385"/>
      <c r="W988" s="413">
        <f>Table_1[[#This Row],[Kävijämäärä a) lapset]]+Table_1[[#This Row],[Kävijämäärä b) aikuiset]]</f>
        <v>0</v>
      </c>
      <c r="X988" s="413">
        <f>IF(Table_1[[#This Row],[Kokonaiskävijämäärä]]&lt;1,0,Table_1[[#This Row],[Kävijämäärä a) lapset]]*Table_1[[#This Row],[Tapaamis-kerrat /osallistuja]])</f>
        <v>0</v>
      </c>
      <c r="Y988" s="413">
        <f>IF(Table_1[[#This Row],[Kokonaiskävijämäärä]]&lt;1,0,Table_1[[#This Row],[Kävijämäärä b) aikuiset]]*Table_1[[#This Row],[Tapaamis-kerrat /osallistuja]])</f>
        <v>0</v>
      </c>
      <c r="Z988" s="413">
        <f>IF(Table_1[[#This Row],[Kokonaiskävijämäärä]]&lt;1,0,Table_1[[#This Row],[Kokonaiskävijämäärä]]*Table_1[[#This Row],[Tapaamis-kerrat /osallistuja]])</f>
        <v>0</v>
      </c>
      <c r="AA988" s="390" t="s">
        <v>54</v>
      </c>
      <c r="AB988" s="396"/>
      <c r="AC988" s="397"/>
      <c r="AD988" s="398" t="s">
        <v>54</v>
      </c>
      <c r="AE988" s="399" t="s">
        <v>54</v>
      </c>
      <c r="AF988" s="400" t="s">
        <v>54</v>
      </c>
      <c r="AG988" s="400" t="s">
        <v>54</v>
      </c>
      <c r="AH988" s="401" t="s">
        <v>53</v>
      </c>
      <c r="AI988" s="402" t="s">
        <v>54</v>
      </c>
      <c r="AJ988" s="402" t="s">
        <v>54</v>
      </c>
      <c r="AK988" s="402" t="s">
        <v>54</v>
      </c>
      <c r="AL988" s="403" t="s">
        <v>54</v>
      </c>
      <c r="AM988" s="404" t="s">
        <v>54</v>
      </c>
    </row>
    <row r="989" spans="1:39" ht="15.75" customHeight="1" x14ac:dyDescent="0.3">
      <c r="A989" s="382"/>
      <c r="B989" s="383"/>
      <c r="C989" s="384" t="s">
        <v>40</v>
      </c>
      <c r="D989" s="385" t="str">
        <f>IF(Table_1[[#This Row],[SISÄLLÖN NIMI]]="","",1)</f>
        <v/>
      </c>
      <c r="E989" s="386"/>
      <c r="F989" s="386"/>
      <c r="G989" s="384" t="s">
        <v>54</v>
      </c>
      <c r="H989" s="387" t="s">
        <v>54</v>
      </c>
      <c r="I989" s="388" t="s">
        <v>54</v>
      </c>
      <c r="J989" s="389" t="s">
        <v>44</v>
      </c>
      <c r="K989" s="387" t="s">
        <v>54</v>
      </c>
      <c r="L989" s="390" t="s">
        <v>54</v>
      </c>
      <c r="M989" s="383"/>
      <c r="N989" s="391" t="s">
        <v>54</v>
      </c>
      <c r="O989" s="392"/>
      <c r="P989" s="383"/>
      <c r="Q989" s="383"/>
      <c r="R989" s="393"/>
      <c r="S989" s="417">
        <f>IF(Table_1[[#This Row],[Kesto (min) /tapaaminen]]&lt;1,0,(Table_1[[#This Row],[Sisältöjen määrä 
]]*Table_1[[#This Row],[Kesto (min) /tapaaminen]]*Table_1[[#This Row],[Tapaamis-kerrat /osallistuja]]))</f>
        <v>0</v>
      </c>
      <c r="T989" s="394" t="str">
        <f>IF(Table_1[[#This Row],[SISÄLLÖN NIMI]]="","",IF(Table_1[[#This Row],[Toteutuminen]]="Ei osallistujia",0,IF(Table_1[[#This Row],[Toteutuminen]]="Peruttu",0,1)))</f>
        <v/>
      </c>
      <c r="U989" s="395"/>
      <c r="V989" s="385"/>
      <c r="W989" s="413">
        <f>Table_1[[#This Row],[Kävijämäärä a) lapset]]+Table_1[[#This Row],[Kävijämäärä b) aikuiset]]</f>
        <v>0</v>
      </c>
      <c r="X989" s="413">
        <f>IF(Table_1[[#This Row],[Kokonaiskävijämäärä]]&lt;1,0,Table_1[[#This Row],[Kävijämäärä a) lapset]]*Table_1[[#This Row],[Tapaamis-kerrat /osallistuja]])</f>
        <v>0</v>
      </c>
      <c r="Y989" s="413">
        <f>IF(Table_1[[#This Row],[Kokonaiskävijämäärä]]&lt;1,0,Table_1[[#This Row],[Kävijämäärä b) aikuiset]]*Table_1[[#This Row],[Tapaamis-kerrat /osallistuja]])</f>
        <v>0</v>
      </c>
      <c r="Z989" s="413">
        <f>IF(Table_1[[#This Row],[Kokonaiskävijämäärä]]&lt;1,0,Table_1[[#This Row],[Kokonaiskävijämäärä]]*Table_1[[#This Row],[Tapaamis-kerrat /osallistuja]])</f>
        <v>0</v>
      </c>
      <c r="AA989" s="390" t="s">
        <v>54</v>
      </c>
      <c r="AB989" s="396"/>
      <c r="AC989" s="397"/>
      <c r="AD989" s="398" t="s">
        <v>54</v>
      </c>
      <c r="AE989" s="399" t="s">
        <v>54</v>
      </c>
      <c r="AF989" s="400" t="s">
        <v>54</v>
      </c>
      <c r="AG989" s="400" t="s">
        <v>54</v>
      </c>
      <c r="AH989" s="401" t="s">
        <v>53</v>
      </c>
      <c r="AI989" s="402" t="s">
        <v>54</v>
      </c>
      <c r="AJ989" s="402" t="s">
        <v>54</v>
      </c>
      <c r="AK989" s="402" t="s">
        <v>54</v>
      </c>
      <c r="AL989" s="403" t="s">
        <v>54</v>
      </c>
      <c r="AM989" s="404" t="s">
        <v>54</v>
      </c>
    </row>
    <row r="990" spans="1:39" ht="15.75" customHeight="1" x14ac:dyDescent="0.3">
      <c r="A990" s="382"/>
      <c r="B990" s="383"/>
      <c r="C990" s="384" t="s">
        <v>40</v>
      </c>
      <c r="D990" s="385" t="str">
        <f>IF(Table_1[[#This Row],[SISÄLLÖN NIMI]]="","",1)</f>
        <v/>
      </c>
      <c r="E990" s="386"/>
      <c r="F990" s="386"/>
      <c r="G990" s="384" t="s">
        <v>54</v>
      </c>
      <c r="H990" s="387" t="s">
        <v>54</v>
      </c>
      <c r="I990" s="388" t="s">
        <v>54</v>
      </c>
      <c r="J990" s="389" t="s">
        <v>44</v>
      </c>
      <c r="K990" s="387" t="s">
        <v>54</v>
      </c>
      <c r="L990" s="390" t="s">
        <v>54</v>
      </c>
      <c r="M990" s="383"/>
      <c r="N990" s="391" t="s">
        <v>54</v>
      </c>
      <c r="O990" s="392"/>
      <c r="P990" s="383"/>
      <c r="Q990" s="383"/>
      <c r="R990" s="393"/>
      <c r="S990" s="417">
        <f>IF(Table_1[[#This Row],[Kesto (min) /tapaaminen]]&lt;1,0,(Table_1[[#This Row],[Sisältöjen määrä 
]]*Table_1[[#This Row],[Kesto (min) /tapaaminen]]*Table_1[[#This Row],[Tapaamis-kerrat /osallistuja]]))</f>
        <v>0</v>
      </c>
      <c r="T990" s="394" t="str">
        <f>IF(Table_1[[#This Row],[SISÄLLÖN NIMI]]="","",IF(Table_1[[#This Row],[Toteutuminen]]="Ei osallistujia",0,IF(Table_1[[#This Row],[Toteutuminen]]="Peruttu",0,1)))</f>
        <v/>
      </c>
      <c r="U990" s="395"/>
      <c r="V990" s="385"/>
      <c r="W990" s="413">
        <f>Table_1[[#This Row],[Kävijämäärä a) lapset]]+Table_1[[#This Row],[Kävijämäärä b) aikuiset]]</f>
        <v>0</v>
      </c>
      <c r="X990" s="413">
        <f>IF(Table_1[[#This Row],[Kokonaiskävijämäärä]]&lt;1,0,Table_1[[#This Row],[Kävijämäärä a) lapset]]*Table_1[[#This Row],[Tapaamis-kerrat /osallistuja]])</f>
        <v>0</v>
      </c>
      <c r="Y990" s="413">
        <f>IF(Table_1[[#This Row],[Kokonaiskävijämäärä]]&lt;1,0,Table_1[[#This Row],[Kävijämäärä b) aikuiset]]*Table_1[[#This Row],[Tapaamis-kerrat /osallistuja]])</f>
        <v>0</v>
      </c>
      <c r="Z990" s="413">
        <f>IF(Table_1[[#This Row],[Kokonaiskävijämäärä]]&lt;1,0,Table_1[[#This Row],[Kokonaiskävijämäärä]]*Table_1[[#This Row],[Tapaamis-kerrat /osallistuja]])</f>
        <v>0</v>
      </c>
      <c r="AA990" s="390" t="s">
        <v>54</v>
      </c>
      <c r="AB990" s="396"/>
      <c r="AC990" s="397"/>
      <c r="AD990" s="398" t="s">
        <v>54</v>
      </c>
      <c r="AE990" s="399" t="s">
        <v>54</v>
      </c>
      <c r="AF990" s="400" t="s">
        <v>54</v>
      </c>
      <c r="AG990" s="400" t="s">
        <v>54</v>
      </c>
      <c r="AH990" s="401" t="s">
        <v>53</v>
      </c>
      <c r="AI990" s="402" t="s">
        <v>54</v>
      </c>
      <c r="AJ990" s="402" t="s">
        <v>54</v>
      </c>
      <c r="AK990" s="402" t="s">
        <v>54</v>
      </c>
      <c r="AL990" s="403" t="s">
        <v>54</v>
      </c>
      <c r="AM990" s="404" t="s">
        <v>54</v>
      </c>
    </row>
    <row r="991" spans="1:39" ht="15.75" customHeight="1" x14ac:dyDescent="0.3">
      <c r="A991" s="382"/>
      <c r="B991" s="383"/>
      <c r="C991" s="384" t="s">
        <v>40</v>
      </c>
      <c r="D991" s="385" t="str">
        <f>IF(Table_1[[#This Row],[SISÄLLÖN NIMI]]="","",1)</f>
        <v/>
      </c>
      <c r="E991" s="386"/>
      <c r="F991" s="386"/>
      <c r="G991" s="384" t="s">
        <v>54</v>
      </c>
      <c r="H991" s="387" t="s">
        <v>54</v>
      </c>
      <c r="I991" s="388" t="s">
        <v>54</v>
      </c>
      <c r="J991" s="389" t="s">
        <v>44</v>
      </c>
      <c r="K991" s="387" t="s">
        <v>54</v>
      </c>
      <c r="L991" s="390" t="s">
        <v>54</v>
      </c>
      <c r="M991" s="383"/>
      <c r="N991" s="391" t="s">
        <v>54</v>
      </c>
      <c r="O991" s="392"/>
      <c r="P991" s="383"/>
      <c r="Q991" s="383"/>
      <c r="R991" s="393"/>
      <c r="S991" s="417">
        <f>IF(Table_1[[#This Row],[Kesto (min) /tapaaminen]]&lt;1,0,(Table_1[[#This Row],[Sisältöjen määrä 
]]*Table_1[[#This Row],[Kesto (min) /tapaaminen]]*Table_1[[#This Row],[Tapaamis-kerrat /osallistuja]]))</f>
        <v>0</v>
      </c>
      <c r="T991" s="394" t="str">
        <f>IF(Table_1[[#This Row],[SISÄLLÖN NIMI]]="","",IF(Table_1[[#This Row],[Toteutuminen]]="Ei osallistujia",0,IF(Table_1[[#This Row],[Toteutuminen]]="Peruttu",0,1)))</f>
        <v/>
      </c>
      <c r="U991" s="395"/>
      <c r="V991" s="385"/>
      <c r="W991" s="413">
        <f>Table_1[[#This Row],[Kävijämäärä a) lapset]]+Table_1[[#This Row],[Kävijämäärä b) aikuiset]]</f>
        <v>0</v>
      </c>
      <c r="X991" s="413">
        <f>IF(Table_1[[#This Row],[Kokonaiskävijämäärä]]&lt;1,0,Table_1[[#This Row],[Kävijämäärä a) lapset]]*Table_1[[#This Row],[Tapaamis-kerrat /osallistuja]])</f>
        <v>0</v>
      </c>
      <c r="Y991" s="413">
        <f>IF(Table_1[[#This Row],[Kokonaiskävijämäärä]]&lt;1,0,Table_1[[#This Row],[Kävijämäärä b) aikuiset]]*Table_1[[#This Row],[Tapaamis-kerrat /osallistuja]])</f>
        <v>0</v>
      </c>
      <c r="Z991" s="413">
        <f>IF(Table_1[[#This Row],[Kokonaiskävijämäärä]]&lt;1,0,Table_1[[#This Row],[Kokonaiskävijämäärä]]*Table_1[[#This Row],[Tapaamis-kerrat /osallistuja]])</f>
        <v>0</v>
      </c>
      <c r="AA991" s="390" t="s">
        <v>54</v>
      </c>
      <c r="AB991" s="396"/>
      <c r="AC991" s="397"/>
      <c r="AD991" s="398" t="s">
        <v>54</v>
      </c>
      <c r="AE991" s="399" t="s">
        <v>54</v>
      </c>
      <c r="AF991" s="400" t="s">
        <v>54</v>
      </c>
      <c r="AG991" s="400" t="s">
        <v>54</v>
      </c>
      <c r="AH991" s="401" t="s">
        <v>53</v>
      </c>
      <c r="AI991" s="402" t="s">
        <v>54</v>
      </c>
      <c r="AJ991" s="402" t="s">
        <v>54</v>
      </c>
      <c r="AK991" s="402" t="s">
        <v>54</v>
      </c>
      <c r="AL991" s="403" t="s">
        <v>54</v>
      </c>
      <c r="AM991" s="404" t="s">
        <v>54</v>
      </c>
    </row>
    <row r="992" spans="1:39" ht="15.75" customHeight="1" x14ac:dyDescent="0.3">
      <c r="A992" s="382"/>
      <c r="B992" s="383"/>
      <c r="C992" s="384" t="s">
        <v>40</v>
      </c>
      <c r="D992" s="385" t="str">
        <f>IF(Table_1[[#This Row],[SISÄLLÖN NIMI]]="","",1)</f>
        <v/>
      </c>
      <c r="E992" s="386"/>
      <c r="F992" s="386"/>
      <c r="G992" s="384" t="s">
        <v>54</v>
      </c>
      <c r="H992" s="387" t="s">
        <v>54</v>
      </c>
      <c r="I992" s="388" t="s">
        <v>54</v>
      </c>
      <c r="J992" s="389" t="s">
        <v>44</v>
      </c>
      <c r="K992" s="387" t="s">
        <v>54</v>
      </c>
      <c r="L992" s="390" t="s">
        <v>54</v>
      </c>
      <c r="M992" s="383"/>
      <c r="N992" s="391" t="s">
        <v>54</v>
      </c>
      <c r="O992" s="392"/>
      <c r="P992" s="383"/>
      <c r="Q992" s="383"/>
      <c r="R992" s="393"/>
      <c r="S992" s="417">
        <f>IF(Table_1[[#This Row],[Kesto (min) /tapaaminen]]&lt;1,0,(Table_1[[#This Row],[Sisältöjen määrä 
]]*Table_1[[#This Row],[Kesto (min) /tapaaminen]]*Table_1[[#This Row],[Tapaamis-kerrat /osallistuja]]))</f>
        <v>0</v>
      </c>
      <c r="T992" s="394" t="str">
        <f>IF(Table_1[[#This Row],[SISÄLLÖN NIMI]]="","",IF(Table_1[[#This Row],[Toteutuminen]]="Ei osallistujia",0,IF(Table_1[[#This Row],[Toteutuminen]]="Peruttu",0,1)))</f>
        <v/>
      </c>
      <c r="U992" s="395"/>
      <c r="V992" s="385"/>
      <c r="W992" s="413">
        <f>Table_1[[#This Row],[Kävijämäärä a) lapset]]+Table_1[[#This Row],[Kävijämäärä b) aikuiset]]</f>
        <v>0</v>
      </c>
      <c r="X992" s="413">
        <f>IF(Table_1[[#This Row],[Kokonaiskävijämäärä]]&lt;1,0,Table_1[[#This Row],[Kävijämäärä a) lapset]]*Table_1[[#This Row],[Tapaamis-kerrat /osallistuja]])</f>
        <v>0</v>
      </c>
      <c r="Y992" s="413">
        <f>IF(Table_1[[#This Row],[Kokonaiskävijämäärä]]&lt;1,0,Table_1[[#This Row],[Kävijämäärä b) aikuiset]]*Table_1[[#This Row],[Tapaamis-kerrat /osallistuja]])</f>
        <v>0</v>
      </c>
      <c r="Z992" s="413">
        <f>IF(Table_1[[#This Row],[Kokonaiskävijämäärä]]&lt;1,0,Table_1[[#This Row],[Kokonaiskävijämäärä]]*Table_1[[#This Row],[Tapaamis-kerrat /osallistuja]])</f>
        <v>0</v>
      </c>
      <c r="AA992" s="390" t="s">
        <v>54</v>
      </c>
      <c r="AB992" s="396"/>
      <c r="AC992" s="397"/>
      <c r="AD992" s="398" t="s">
        <v>54</v>
      </c>
      <c r="AE992" s="399" t="s">
        <v>54</v>
      </c>
      <c r="AF992" s="400" t="s">
        <v>54</v>
      </c>
      <c r="AG992" s="400" t="s">
        <v>54</v>
      </c>
      <c r="AH992" s="401" t="s">
        <v>53</v>
      </c>
      <c r="AI992" s="402" t="s">
        <v>54</v>
      </c>
      <c r="AJ992" s="402" t="s">
        <v>54</v>
      </c>
      <c r="AK992" s="402" t="s">
        <v>54</v>
      </c>
      <c r="AL992" s="403" t="s">
        <v>54</v>
      </c>
      <c r="AM992" s="404" t="s">
        <v>54</v>
      </c>
    </row>
    <row r="993" spans="1:39" ht="15.75" customHeight="1" x14ac:dyDescent="0.3">
      <c r="A993" s="382"/>
      <c r="B993" s="383"/>
      <c r="C993" s="384" t="s">
        <v>40</v>
      </c>
      <c r="D993" s="385" t="str">
        <f>IF(Table_1[[#This Row],[SISÄLLÖN NIMI]]="","",1)</f>
        <v/>
      </c>
      <c r="E993" s="386"/>
      <c r="F993" s="386"/>
      <c r="G993" s="384" t="s">
        <v>54</v>
      </c>
      <c r="H993" s="387" t="s">
        <v>54</v>
      </c>
      <c r="I993" s="388" t="s">
        <v>54</v>
      </c>
      <c r="J993" s="389" t="s">
        <v>44</v>
      </c>
      <c r="K993" s="387" t="s">
        <v>54</v>
      </c>
      <c r="L993" s="390" t="s">
        <v>54</v>
      </c>
      <c r="M993" s="383"/>
      <c r="N993" s="391" t="s">
        <v>54</v>
      </c>
      <c r="O993" s="392"/>
      <c r="P993" s="383"/>
      <c r="Q993" s="383"/>
      <c r="R993" s="393"/>
      <c r="S993" s="417">
        <f>IF(Table_1[[#This Row],[Kesto (min) /tapaaminen]]&lt;1,0,(Table_1[[#This Row],[Sisältöjen määrä 
]]*Table_1[[#This Row],[Kesto (min) /tapaaminen]]*Table_1[[#This Row],[Tapaamis-kerrat /osallistuja]]))</f>
        <v>0</v>
      </c>
      <c r="T993" s="394" t="str">
        <f>IF(Table_1[[#This Row],[SISÄLLÖN NIMI]]="","",IF(Table_1[[#This Row],[Toteutuminen]]="Ei osallistujia",0,IF(Table_1[[#This Row],[Toteutuminen]]="Peruttu",0,1)))</f>
        <v/>
      </c>
      <c r="U993" s="395"/>
      <c r="V993" s="385"/>
      <c r="W993" s="413">
        <f>Table_1[[#This Row],[Kävijämäärä a) lapset]]+Table_1[[#This Row],[Kävijämäärä b) aikuiset]]</f>
        <v>0</v>
      </c>
      <c r="X993" s="413">
        <f>IF(Table_1[[#This Row],[Kokonaiskävijämäärä]]&lt;1,0,Table_1[[#This Row],[Kävijämäärä a) lapset]]*Table_1[[#This Row],[Tapaamis-kerrat /osallistuja]])</f>
        <v>0</v>
      </c>
      <c r="Y993" s="413">
        <f>IF(Table_1[[#This Row],[Kokonaiskävijämäärä]]&lt;1,0,Table_1[[#This Row],[Kävijämäärä b) aikuiset]]*Table_1[[#This Row],[Tapaamis-kerrat /osallistuja]])</f>
        <v>0</v>
      </c>
      <c r="Z993" s="413">
        <f>IF(Table_1[[#This Row],[Kokonaiskävijämäärä]]&lt;1,0,Table_1[[#This Row],[Kokonaiskävijämäärä]]*Table_1[[#This Row],[Tapaamis-kerrat /osallistuja]])</f>
        <v>0</v>
      </c>
      <c r="AA993" s="390" t="s">
        <v>54</v>
      </c>
      <c r="AB993" s="396"/>
      <c r="AC993" s="397"/>
      <c r="AD993" s="398" t="s">
        <v>54</v>
      </c>
      <c r="AE993" s="399" t="s">
        <v>54</v>
      </c>
      <c r="AF993" s="400" t="s">
        <v>54</v>
      </c>
      <c r="AG993" s="400" t="s">
        <v>54</v>
      </c>
      <c r="AH993" s="401" t="s">
        <v>53</v>
      </c>
      <c r="AI993" s="402" t="s">
        <v>54</v>
      </c>
      <c r="AJ993" s="402" t="s">
        <v>54</v>
      </c>
      <c r="AK993" s="402" t="s">
        <v>54</v>
      </c>
      <c r="AL993" s="403" t="s">
        <v>54</v>
      </c>
      <c r="AM993" s="404" t="s">
        <v>54</v>
      </c>
    </row>
    <row r="994" spans="1:39" ht="15.75" customHeight="1" x14ac:dyDescent="0.3">
      <c r="A994" s="382"/>
      <c r="B994" s="383"/>
      <c r="C994" s="384" t="s">
        <v>40</v>
      </c>
      <c r="D994" s="385" t="str">
        <f>IF(Table_1[[#This Row],[SISÄLLÖN NIMI]]="","",1)</f>
        <v/>
      </c>
      <c r="E994" s="386"/>
      <c r="F994" s="386"/>
      <c r="G994" s="384" t="s">
        <v>54</v>
      </c>
      <c r="H994" s="387" t="s">
        <v>54</v>
      </c>
      <c r="I994" s="388" t="s">
        <v>54</v>
      </c>
      <c r="J994" s="389" t="s">
        <v>44</v>
      </c>
      <c r="K994" s="387" t="s">
        <v>54</v>
      </c>
      <c r="L994" s="390" t="s">
        <v>54</v>
      </c>
      <c r="M994" s="383"/>
      <c r="N994" s="391" t="s">
        <v>54</v>
      </c>
      <c r="O994" s="392"/>
      <c r="P994" s="383"/>
      <c r="Q994" s="383"/>
      <c r="R994" s="393"/>
      <c r="S994" s="417">
        <f>IF(Table_1[[#This Row],[Kesto (min) /tapaaminen]]&lt;1,0,(Table_1[[#This Row],[Sisältöjen määrä 
]]*Table_1[[#This Row],[Kesto (min) /tapaaminen]]*Table_1[[#This Row],[Tapaamis-kerrat /osallistuja]]))</f>
        <v>0</v>
      </c>
      <c r="T994" s="394" t="str">
        <f>IF(Table_1[[#This Row],[SISÄLLÖN NIMI]]="","",IF(Table_1[[#This Row],[Toteutuminen]]="Ei osallistujia",0,IF(Table_1[[#This Row],[Toteutuminen]]="Peruttu",0,1)))</f>
        <v/>
      </c>
      <c r="U994" s="395"/>
      <c r="V994" s="385"/>
      <c r="W994" s="413">
        <f>Table_1[[#This Row],[Kävijämäärä a) lapset]]+Table_1[[#This Row],[Kävijämäärä b) aikuiset]]</f>
        <v>0</v>
      </c>
      <c r="X994" s="413">
        <f>IF(Table_1[[#This Row],[Kokonaiskävijämäärä]]&lt;1,0,Table_1[[#This Row],[Kävijämäärä a) lapset]]*Table_1[[#This Row],[Tapaamis-kerrat /osallistuja]])</f>
        <v>0</v>
      </c>
      <c r="Y994" s="413">
        <f>IF(Table_1[[#This Row],[Kokonaiskävijämäärä]]&lt;1,0,Table_1[[#This Row],[Kävijämäärä b) aikuiset]]*Table_1[[#This Row],[Tapaamis-kerrat /osallistuja]])</f>
        <v>0</v>
      </c>
      <c r="Z994" s="413">
        <f>IF(Table_1[[#This Row],[Kokonaiskävijämäärä]]&lt;1,0,Table_1[[#This Row],[Kokonaiskävijämäärä]]*Table_1[[#This Row],[Tapaamis-kerrat /osallistuja]])</f>
        <v>0</v>
      </c>
      <c r="AA994" s="390" t="s">
        <v>54</v>
      </c>
      <c r="AB994" s="396"/>
      <c r="AC994" s="397"/>
      <c r="AD994" s="398" t="s">
        <v>54</v>
      </c>
      <c r="AE994" s="399" t="s">
        <v>54</v>
      </c>
      <c r="AF994" s="400" t="s">
        <v>54</v>
      </c>
      <c r="AG994" s="400" t="s">
        <v>54</v>
      </c>
      <c r="AH994" s="401" t="s">
        <v>53</v>
      </c>
      <c r="AI994" s="402" t="s">
        <v>54</v>
      </c>
      <c r="AJ994" s="402" t="s">
        <v>54</v>
      </c>
      <c r="AK994" s="402" t="s">
        <v>54</v>
      </c>
      <c r="AL994" s="403" t="s">
        <v>54</v>
      </c>
      <c r="AM994" s="404" t="s">
        <v>54</v>
      </c>
    </row>
    <row r="995" spans="1:39" ht="15.75" customHeight="1" x14ac:dyDescent="0.3">
      <c r="A995" s="382"/>
      <c r="B995" s="383"/>
      <c r="C995" s="384" t="s">
        <v>40</v>
      </c>
      <c r="D995" s="385" t="str">
        <f>IF(Table_1[[#This Row],[SISÄLLÖN NIMI]]="","",1)</f>
        <v/>
      </c>
      <c r="E995" s="386"/>
      <c r="F995" s="386"/>
      <c r="G995" s="384" t="s">
        <v>54</v>
      </c>
      <c r="H995" s="387" t="s">
        <v>54</v>
      </c>
      <c r="I995" s="388" t="s">
        <v>54</v>
      </c>
      <c r="J995" s="389" t="s">
        <v>44</v>
      </c>
      <c r="K995" s="387" t="s">
        <v>54</v>
      </c>
      <c r="L995" s="390" t="s">
        <v>54</v>
      </c>
      <c r="M995" s="383"/>
      <c r="N995" s="391" t="s">
        <v>54</v>
      </c>
      <c r="O995" s="392"/>
      <c r="P995" s="383"/>
      <c r="Q995" s="383"/>
      <c r="R995" s="393"/>
      <c r="S995" s="417">
        <f>IF(Table_1[[#This Row],[Kesto (min) /tapaaminen]]&lt;1,0,(Table_1[[#This Row],[Sisältöjen määrä 
]]*Table_1[[#This Row],[Kesto (min) /tapaaminen]]*Table_1[[#This Row],[Tapaamis-kerrat /osallistuja]]))</f>
        <v>0</v>
      </c>
      <c r="T995" s="394" t="str">
        <f>IF(Table_1[[#This Row],[SISÄLLÖN NIMI]]="","",IF(Table_1[[#This Row],[Toteutuminen]]="Ei osallistujia",0,IF(Table_1[[#This Row],[Toteutuminen]]="Peruttu",0,1)))</f>
        <v/>
      </c>
      <c r="U995" s="395"/>
      <c r="V995" s="385"/>
      <c r="W995" s="413">
        <f>Table_1[[#This Row],[Kävijämäärä a) lapset]]+Table_1[[#This Row],[Kävijämäärä b) aikuiset]]</f>
        <v>0</v>
      </c>
      <c r="X995" s="413">
        <f>IF(Table_1[[#This Row],[Kokonaiskävijämäärä]]&lt;1,0,Table_1[[#This Row],[Kävijämäärä a) lapset]]*Table_1[[#This Row],[Tapaamis-kerrat /osallistuja]])</f>
        <v>0</v>
      </c>
      <c r="Y995" s="413">
        <f>IF(Table_1[[#This Row],[Kokonaiskävijämäärä]]&lt;1,0,Table_1[[#This Row],[Kävijämäärä b) aikuiset]]*Table_1[[#This Row],[Tapaamis-kerrat /osallistuja]])</f>
        <v>0</v>
      </c>
      <c r="Z995" s="413">
        <f>IF(Table_1[[#This Row],[Kokonaiskävijämäärä]]&lt;1,0,Table_1[[#This Row],[Kokonaiskävijämäärä]]*Table_1[[#This Row],[Tapaamis-kerrat /osallistuja]])</f>
        <v>0</v>
      </c>
      <c r="AA995" s="390" t="s">
        <v>54</v>
      </c>
      <c r="AB995" s="396"/>
      <c r="AC995" s="397"/>
      <c r="AD995" s="398" t="s">
        <v>54</v>
      </c>
      <c r="AE995" s="399" t="s">
        <v>54</v>
      </c>
      <c r="AF995" s="400" t="s">
        <v>54</v>
      </c>
      <c r="AG995" s="400" t="s">
        <v>54</v>
      </c>
      <c r="AH995" s="401" t="s">
        <v>53</v>
      </c>
      <c r="AI995" s="402" t="s">
        <v>54</v>
      </c>
      <c r="AJ995" s="402" t="s">
        <v>54</v>
      </c>
      <c r="AK995" s="402" t="s">
        <v>54</v>
      </c>
      <c r="AL995" s="403" t="s">
        <v>54</v>
      </c>
      <c r="AM995" s="404" t="s">
        <v>54</v>
      </c>
    </row>
    <row r="996" spans="1:39" ht="15.75" customHeight="1" x14ac:dyDescent="0.3">
      <c r="A996" s="382"/>
      <c r="B996" s="383"/>
      <c r="C996" s="384" t="s">
        <v>40</v>
      </c>
      <c r="D996" s="385" t="str">
        <f>IF(Table_1[[#This Row],[SISÄLLÖN NIMI]]="","",1)</f>
        <v/>
      </c>
      <c r="E996" s="386"/>
      <c r="F996" s="386"/>
      <c r="G996" s="384" t="s">
        <v>54</v>
      </c>
      <c r="H996" s="387" t="s">
        <v>54</v>
      </c>
      <c r="I996" s="388" t="s">
        <v>54</v>
      </c>
      <c r="J996" s="389" t="s">
        <v>44</v>
      </c>
      <c r="K996" s="387" t="s">
        <v>54</v>
      </c>
      <c r="L996" s="390" t="s">
        <v>54</v>
      </c>
      <c r="M996" s="383"/>
      <c r="N996" s="391" t="s">
        <v>54</v>
      </c>
      <c r="O996" s="392"/>
      <c r="P996" s="383"/>
      <c r="Q996" s="383"/>
      <c r="R996" s="393"/>
      <c r="S996" s="417">
        <f>IF(Table_1[[#This Row],[Kesto (min) /tapaaminen]]&lt;1,0,(Table_1[[#This Row],[Sisältöjen määrä 
]]*Table_1[[#This Row],[Kesto (min) /tapaaminen]]*Table_1[[#This Row],[Tapaamis-kerrat /osallistuja]]))</f>
        <v>0</v>
      </c>
      <c r="T996" s="394" t="str">
        <f>IF(Table_1[[#This Row],[SISÄLLÖN NIMI]]="","",IF(Table_1[[#This Row],[Toteutuminen]]="Ei osallistujia",0,IF(Table_1[[#This Row],[Toteutuminen]]="Peruttu",0,1)))</f>
        <v/>
      </c>
      <c r="U996" s="395"/>
      <c r="V996" s="385"/>
      <c r="W996" s="413">
        <f>Table_1[[#This Row],[Kävijämäärä a) lapset]]+Table_1[[#This Row],[Kävijämäärä b) aikuiset]]</f>
        <v>0</v>
      </c>
      <c r="X996" s="413">
        <f>IF(Table_1[[#This Row],[Kokonaiskävijämäärä]]&lt;1,0,Table_1[[#This Row],[Kävijämäärä a) lapset]]*Table_1[[#This Row],[Tapaamis-kerrat /osallistuja]])</f>
        <v>0</v>
      </c>
      <c r="Y996" s="413">
        <f>IF(Table_1[[#This Row],[Kokonaiskävijämäärä]]&lt;1,0,Table_1[[#This Row],[Kävijämäärä b) aikuiset]]*Table_1[[#This Row],[Tapaamis-kerrat /osallistuja]])</f>
        <v>0</v>
      </c>
      <c r="Z996" s="413">
        <f>IF(Table_1[[#This Row],[Kokonaiskävijämäärä]]&lt;1,0,Table_1[[#This Row],[Kokonaiskävijämäärä]]*Table_1[[#This Row],[Tapaamis-kerrat /osallistuja]])</f>
        <v>0</v>
      </c>
      <c r="AA996" s="390" t="s">
        <v>54</v>
      </c>
      <c r="AB996" s="396"/>
      <c r="AC996" s="397"/>
      <c r="AD996" s="398" t="s">
        <v>54</v>
      </c>
      <c r="AE996" s="399" t="s">
        <v>54</v>
      </c>
      <c r="AF996" s="400" t="s">
        <v>54</v>
      </c>
      <c r="AG996" s="400" t="s">
        <v>54</v>
      </c>
      <c r="AH996" s="401" t="s">
        <v>53</v>
      </c>
      <c r="AI996" s="402" t="s">
        <v>54</v>
      </c>
      <c r="AJ996" s="402" t="s">
        <v>54</v>
      </c>
      <c r="AK996" s="402" t="s">
        <v>54</v>
      </c>
      <c r="AL996" s="403" t="s">
        <v>54</v>
      </c>
      <c r="AM996" s="404" t="s">
        <v>54</v>
      </c>
    </row>
    <row r="997" spans="1:39" ht="15.75" customHeight="1" x14ac:dyDescent="0.3">
      <c r="A997" s="382"/>
      <c r="B997" s="383"/>
      <c r="C997" s="384" t="s">
        <v>40</v>
      </c>
      <c r="D997" s="385" t="str">
        <f>IF(Table_1[[#This Row],[SISÄLLÖN NIMI]]="","",1)</f>
        <v/>
      </c>
      <c r="E997" s="386"/>
      <c r="F997" s="386"/>
      <c r="G997" s="384" t="s">
        <v>54</v>
      </c>
      <c r="H997" s="387" t="s">
        <v>54</v>
      </c>
      <c r="I997" s="388" t="s">
        <v>54</v>
      </c>
      <c r="J997" s="389" t="s">
        <v>44</v>
      </c>
      <c r="K997" s="387" t="s">
        <v>54</v>
      </c>
      <c r="L997" s="390" t="s">
        <v>54</v>
      </c>
      <c r="M997" s="383"/>
      <c r="N997" s="391" t="s">
        <v>54</v>
      </c>
      <c r="O997" s="392"/>
      <c r="P997" s="383"/>
      <c r="Q997" s="383"/>
      <c r="R997" s="393"/>
      <c r="S997" s="417">
        <f>IF(Table_1[[#This Row],[Kesto (min) /tapaaminen]]&lt;1,0,(Table_1[[#This Row],[Sisältöjen määrä 
]]*Table_1[[#This Row],[Kesto (min) /tapaaminen]]*Table_1[[#This Row],[Tapaamis-kerrat /osallistuja]]))</f>
        <v>0</v>
      </c>
      <c r="T997" s="394" t="str">
        <f>IF(Table_1[[#This Row],[SISÄLLÖN NIMI]]="","",IF(Table_1[[#This Row],[Toteutuminen]]="Ei osallistujia",0,IF(Table_1[[#This Row],[Toteutuminen]]="Peruttu",0,1)))</f>
        <v/>
      </c>
      <c r="U997" s="395"/>
      <c r="V997" s="385"/>
      <c r="W997" s="413">
        <f>Table_1[[#This Row],[Kävijämäärä a) lapset]]+Table_1[[#This Row],[Kävijämäärä b) aikuiset]]</f>
        <v>0</v>
      </c>
      <c r="X997" s="413">
        <f>IF(Table_1[[#This Row],[Kokonaiskävijämäärä]]&lt;1,0,Table_1[[#This Row],[Kävijämäärä a) lapset]]*Table_1[[#This Row],[Tapaamis-kerrat /osallistuja]])</f>
        <v>0</v>
      </c>
      <c r="Y997" s="413">
        <f>IF(Table_1[[#This Row],[Kokonaiskävijämäärä]]&lt;1,0,Table_1[[#This Row],[Kävijämäärä b) aikuiset]]*Table_1[[#This Row],[Tapaamis-kerrat /osallistuja]])</f>
        <v>0</v>
      </c>
      <c r="Z997" s="413">
        <f>IF(Table_1[[#This Row],[Kokonaiskävijämäärä]]&lt;1,0,Table_1[[#This Row],[Kokonaiskävijämäärä]]*Table_1[[#This Row],[Tapaamis-kerrat /osallistuja]])</f>
        <v>0</v>
      </c>
      <c r="AA997" s="390" t="s">
        <v>54</v>
      </c>
      <c r="AB997" s="396"/>
      <c r="AC997" s="397"/>
      <c r="AD997" s="398" t="s">
        <v>54</v>
      </c>
      <c r="AE997" s="399" t="s">
        <v>54</v>
      </c>
      <c r="AF997" s="400" t="s">
        <v>54</v>
      </c>
      <c r="AG997" s="400" t="s">
        <v>54</v>
      </c>
      <c r="AH997" s="401" t="s">
        <v>53</v>
      </c>
      <c r="AI997" s="402" t="s">
        <v>54</v>
      </c>
      <c r="AJ997" s="402" t="s">
        <v>54</v>
      </c>
      <c r="AK997" s="402" t="s">
        <v>54</v>
      </c>
      <c r="AL997" s="403" t="s">
        <v>54</v>
      </c>
      <c r="AM997" s="404" t="s">
        <v>54</v>
      </c>
    </row>
    <row r="998" spans="1:39" ht="15.75" customHeight="1" x14ac:dyDescent="0.3">
      <c r="A998" s="382"/>
      <c r="B998" s="383"/>
      <c r="C998" s="384" t="s">
        <v>40</v>
      </c>
      <c r="D998" s="385" t="str">
        <f>IF(Table_1[[#This Row],[SISÄLLÖN NIMI]]="","",1)</f>
        <v/>
      </c>
      <c r="E998" s="386"/>
      <c r="F998" s="386"/>
      <c r="G998" s="384" t="s">
        <v>54</v>
      </c>
      <c r="H998" s="387" t="s">
        <v>54</v>
      </c>
      <c r="I998" s="388" t="s">
        <v>54</v>
      </c>
      <c r="J998" s="389" t="s">
        <v>44</v>
      </c>
      <c r="K998" s="387" t="s">
        <v>54</v>
      </c>
      <c r="L998" s="390" t="s">
        <v>54</v>
      </c>
      <c r="M998" s="383"/>
      <c r="N998" s="391" t="s">
        <v>54</v>
      </c>
      <c r="O998" s="392"/>
      <c r="P998" s="383"/>
      <c r="Q998" s="383"/>
      <c r="R998" s="393"/>
      <c r="S998" s="417">
        <f>IF(Table_1[[#This Row],[Kesto (min) /tapaaminen]]&lt;1,0,(Table_1[[#This Row],[Sisältöjen määrä 
]]*Table_1[[#This Row],[Kesto (min) /tapaaminen]]*Table_1[[#This Row],[Tapaamis-kerrat /osallistuja]]))</f>
        <v>0</v>
      </c>
      <c r="T998" s="394" t="str">
        <f>IF(Table_1[[#This Row],[SISÄLLÖN NIMI]]="","",IF(Table_1[[#This Row],[Toteutuminen]]="Ei osallistujia",0,IF(Table_1[[#This Row],[Toteutuminen]]="Peruttu",0,1)))</f>
        <v/>
      </c>
      <c r="U998" s="395"/>
      <c r="V998" s="385"/>
      <c r="W998" s="413">
        <f>Table_1[[#This Row],[Kävijämäärä a) lapset]]+Table_1[[#This Row],[Kävijämäärä b) aikuiset]]</f>
        <v>0</v>
      </c>
      <c r="X998" s="413">
        <f>IF(Table_1[[#This Row],[Kokonaiskävijämäärä]]&lt;1,0,Table_1[[#This Row],[Kävijämäärä a) lapset]]*Table_1[[#This Row],[Tapaamis-kerrat /osallistuja]])</f>
        <v>0</v>
      </c>
      <c r="Y998" s="413">
        <f>IF(Table_1[[#This Row],[Kokonaiskävijämäärä]]&lt;1,0,Table_1[[#This Row],[Kävijämäärä b) aikuiset]]*Table_1[[#This Row],[Tapaamis-kerrat /osallistuja]])</f>
        <v>0</v>
      </c>
      <c r="Z998" s="413">
        <f>IF(Table_1[[#This Row],[Kokonaiskävijämäärä]]&lt;1,0,Table_1[[#This Row],[Kokonaiskävijämäärä]]*Table_1[[#This Row],[Tapaamis-kerrat /osallistuja]])</f>
        <v>0</v>
      </c>
      <c r="AA998" s="390" t="s">
        <v>54</v>
      </c>
      <c r="AB998" s="396"/>
      <c r="AC998" s="397"/>
      <c r="AD998" s="398" t="s">
        <v>54</v>
      </c>
      <c r="AE998" s="399" t="s">
        <v>54</v>
      </c>
      <c r="AF998" s="400" t="s">
        <v>54</v>
      </c>
      <c r="AG998" s="400" t="s">
        <v>54</v>
      </c>
      <c r="AH998" s="401" t="s">
        <v>53</v>
      </c>
      <c r="AI998" s="402" t="s">
        <v>54</v>
      </c>
      <c r="AJ998" s="402" t="s">
        <v>54</v>
      </c>
      <c r="AK998" s="402" t="s">
        <v>54</v>
      </c>
      <c r="AL998" s="403" t="s">
        <v>54</v>
      </c>
      <c r="AM998" s="404" t="s">
        <v>54</v>
      </c>
    </row>
    <row r="999" spans="1:39" ht="15.75" customHeight="1" x14ac:dyDescent="0.3">
      <c r="A999" s="382"/>
      <c r="B999" s="383"/>
      <c r="C999" s="384" t="s">
        <v>40</v>
      </c>
      <c r="D999" s="385" t="str">
        <f>IF(Table_1[[#This Row],[SISÄLLÖN NIMI]]="","",1)</f>
        <v/>
      </c>
      <c r="E999" s="386"/>
      <c r="F999" s="386"/>
      <c r="G999" s="384" t="s">
        <v>54</v>
      </c>
      <c r="H999" s="387" t="s">
        <v>54</v>
      </c>
      <c r="I999" s="388" t="s">
        <v>54</v>
      </c>
      <c r="J999" s="389" t="s">
        <v>44</v>
      </c>
      <c r="K999" s="387" t="s">
        <v>54</v>
      </c>
      <c r="L999" s="390" t="s">
        <v>54</v>
      </c>
      <c r="M999" s="383"/>
      <c r="N999" s="391" t="s">
        <v>54</v>
      </c>
      <c r="O999" s="392"/>
      <c r="P999" s="383"/>
      <c r="Q999" s="383"/>
      <c r="R999" s="393"/>
      <c r="S999" s="417">
        <f>IF(Table_1[[#This Row],[Kesto (min) /tapaaminen]]&lt;1,0,(Table_1[[#This Row],[Sisältöjen määrä 
]]*Table_1[[#This Row],[Kesto (min) /tapaaminen]]*Table_1[[#This Row],[Tapaamis-kerrat /osallistuja]]))</f>
        <v>0</v>
      </c>
      <c r="T999" s="394" t="str">
        <f>IF(Table_1[[#This Row],[SISÄLLÖN NIMI]]="","",IF(Table_1[[#This Row],[Toteutuminen]]="Ei osallistujia",0,IF(Table_1[[#This Row],[Toteutuminen]]="Peruttu",0,1)))</f>
        <v/>
      </c>
      <c r="U999" s="395"/>
      <c r="V999" s="385"/>
      <c r="W999" s="413">
        <f>Table_1[[#This Row],[Kävijämäärä a) lapset]]+Table_1[[#This Row],[Kävijämäärä b) aikuiset]]</f>
        <v>0</v>
      </c>
      <c r="X999" s="413">
        <f>IF(Table_1[[#This Row],[Kokonaiskävijämäärä]]&lt;1,0,Table_1[[#This Row],[Kävijämäärä a) lapset]]*Table_1[[#This Row],[Tapaamis-kerrat /osallistuja]])</f>
        <v>0</v>
      </c>
      <c r="Y999" s="413">
        <f>IF(Table_1[[#This Row],[Kokonaiskävijämäärä]]&lt;1,0,Table_1[[#This Row],[Kävijämäärä b) aikuiset]]*Table_1[[#This Row],[Tapaamis-kerrat /osallistuja]])</f>
        <v>0</v>
      </c>
      <c r="Z999" s="413">
        <f>IF(Table_1[[#This Row],[Kokonaiskävijämäärä]]&lt;1,0,Table_1[[#This Row],[Kokonaiskävijämäärä]]*Table_1[[#This Row],[Tapaamis-kerrat /osallistuja]])</f>
        <v>0</v>
      </c>
      <c r="AA999" s="390" t="s">
        <v>54</v>
      </c>
      <c r="AB999" s="396"/>
      <c r="AC999" s="397"/>
      <c r="AD999" s="398" t="s">
        <v>54</v>
      </c>
      <c r="AE999" s="399" t="s">
        <v>54</v>
      </c>
      <c r="AF999" s="400" t="s">
        <v>54</v>
      </c>
      <c r="AG999" s="400" t="s">
        <v>54</v>
      </c>
      <c r="AH999" s="401" t="s">
        <v>53</v>
      </c>
      <c r="AI999" s="402" t="s">
        <v>54</v>
      </c>
      <c r="AJ999" s="402" t="s">
        <v>54</v>
      </c>
      <c r="AK999" s="402" t="s">
        <v>54</v>
      </c>
      <c r="AL999" s="403" t="s">
        <v>54</v>
      </c>
      <c r="AM999" s="404" t="s">
        <v>54</v>
      </c>
    </row>
    <row r="1000" spans="1:39" ht="15.75" customHeight="1" x14ac:dyDescent="0.3">
      <c r="A1000" s="382"/>
      <c r="B1000" s="383"/>
      <c r="C1000" s="384" t="s">
        <v>40</v>
      </c>
      <c r="D1000" s="385" t="str">
        <f>IF(Table_1[[#This Row],[SISÄLLÖN NIMI]]="","",1)</f>
        <v/>
      </c>
      <c r="E1000" s="386"/>
      <c r="F1000" s="386"/>
      <c r="G1000" s="384" t="s">
        <v>54</v>
      </c>
      <c r="H1000" s="387" t="s">
        <v>54</v>
      </c>
      <c r="I1000" s="388" t="s">
        <v>54</v>
      </c>
      <c r="J1000" s="389" t="s">
        <v>44</v>
      </c>
      <c r="K1000" s="387" t="s">
        <v>54</v>
      </c>
      <c r="L1000" s="390" t="s">
        <v>54</v>
      </c>
      <c r="M1000" s="383"/>
      <c r="N1000" s="391" t="s">
        <v>54</v>
      </c>
      <c r="O1000" s="392"/>
      <c r="P1000" s="383"/>
      <c r="Q1000" s="383"/>
      <c r="R1000" s="393"/>
      <c r="S1000" s="417">
        <f>IF(Table_1[[#This Row],[Kesto (min) /tapaaminen]]&lt;1,0,(Table_1[[#This Row],[Sisältöjen määrä 
]]*Table_1[[#This Row],[Kesto (min) /tapaaminen]]*Table_1[[#This Row],[Tapaamis-kerrat /osallistuja]]))</f>
        <v>0</v>
      </c>
      <c r="T1000" s="394" t="str">
        <f>IF(Table_1[[#This Row],[SISÄLLÖN NIMI]]="","",IF(Table_1[[#This Row],[Toteutuminen]]="Ei osallistujia",0,IF(Table_1[[#This Row],[Toteutuminen]]="Peruttu",0,1)))</f>
        <v/>
      </c>
      <c r="U1000" s="395"/>
      <c r="V1000" s="385"/>
      <c r="W1000" s="413">
        <f>Table_1[[#This Row],[Kävijämäärä a) lapset]]+Table_1[[#This Row],[Kävijämäärä b) aikuiset]]</f>
        <v>0</v>
      </c>
      <c r="X1000" s="413">
        <f>IF(Table_1[[#This Row],[Kokonaiskävijämäärä]]&lt;1,0,Table_1[[#This Row],[Kävijämäärä a) lapset]]*Table_1[[#This Row],[Tapaamis-kerrat /osallistuja]])</f>
        <v>0</v>
      </c>
      <c r="Y1000" s="413">
        <f>IF(Table_1[[#This Row],[Kokonaiskävijämäärä]]&lt;1,0,Table_1[[#This Row],[Kävijämäärä b) aikuiset]]*Table_1[[#This Row],[Tapaamis-kerrat /osallistuja]])</f>
        <v>0</v>
      </c>
      <c r="Z1000" s="413">
        <f>IF(Table_1[[#This Row],[Kokonaiskävijämäärä]]&lt;1,0,Table_1[[#This Row],[Kokonaiskävijämäärä]]*Table_1[[#This Row],[Tapaamis-kerrat /osallistuja]])</f>
        <v>0</v>
      </c>
      <c r="AA1000" s="390" t="s">
        <v>54</v>
      </c>
      <c r="AB1000" s="396"/>
      <c r="AC1000" s="397"/>
      <c r="AD1000" s="398" t="s">
        <v>54</v>
      </c>
      <c r="AE1000" s="399" t="s">
        <v>54</v>
      </c>
      <c r="AF1000" s="400" t="s">
        <v>54</v>
      </c>
      <c r="AG1000" s="400" t="s">
        <v>54</v>
      </c>
      <c r="AH1000" s="401" t="s">
        <v>53</v>
      </c>
      <c r="AI1000" s="402" t="s">
        <v>54</v>
      </c>
      <c r="AJ1000" s="402" t="s">
        <v>54</v>
      </c>
      <c r="AK1000" s="402" t="s">
        <v>54</v>
      </c>
      <c r="AL1000" s="403" t="s">
        <v>54</v>
      </c>
      <c r="AM1000" s="404" t="s">
        <v>54</v>
      </c>
    </row>
    <row r="1001" spans="1:39" ht="15.75" customHeight="1" x14ac:dyDescent="0.3">
      <c r="A1001" s="382"/>
      <c r="B1001" s="383"/>
      <c r="C1001" s="384" t="s">
        <v>40</v>
      </c>
      <c r="D1001" s="385" t="str">
        <f>IF(Table_1[[#This Row],[SISÄLLÖN NIMI]]="","",1)</f>
        <v/>
      </c>
      <c r="E1001" s="386"/>
      <c r="F1001" s="386"/>
      <c r="G1001" s="384" t="s">
        <v>54</v>
      </c>
      <c r="H1001" s="387" t="s">
        <v>54</v>
      </c>
      <c r="I1001" s="388" t="s">
        <v>54</v>
      </c>
      <c r="J1001" s="389" t="s">
        <v>44</v>
      </c>
      <c r="K1001" s="387" t="s">
        <v>54</v>
      </c>
      <c r="L1001" s="390" t="s">
        <v>54</v>
      </c>
      <c r="M1001" s="383"/>
      <c r="N1001" s="391" t="s">
        <v>54</v>
      </c>
      <c r="O1001" s="392"/>
      <c r="P1001" s="383"/>
      <c r="Q1001" s="383"/>
      <c r="R1001" s="393"/>
      <c r="S1001" s="417">
        <f>IF(Table_1[[#This Row],[Kesto (min) /tapaaminen]]&lt;1,0,(Table_1[[#This Row],[Sisältöjen määrä 
]]*Table_1[[#This Row],[Kesto (min) /tapaaminen]]*Table_1[[#This Row],[Tapaamis-kerrat /osallistuja]]))</f>
        <v>0</v>
      </c>
      <c r="T1001" s="394" t="str">
        <f>IF(Table_1[[#This Row],[SISÄLLÖN NIMI]]="","",IF(Table_1[[#This Row],[Toteutuminen]]="Ei osallistujia",0,IF(Table_1[[#This Row],[Toteutuminen]]="Peruttu",0,1)))</f>
        <v/>
      </c>
      <c r="U1001" s="395"/>
      <c r="V1001" s="385"/>
      <c r="W1001" s="413">
        <f>Table_1[[#This Row],[Kävijämäärä a) lapset]]+Table_1[[#This Row],[Kävijämäärä b) aikuiset]]</f>
        <v>0</v>
      </c>
      <c r="X1001" s="413">
        <f>IF(Table_1[[#This Row],[Kokonaiskävijämäärä]]&lt;1,0,Table_1[[#This Row],[Kävijämäärä a) lapset]]*Table_1[[#This Row],[Tapaamis-kerrat /osallistuja]])</f>
        <v>0</v>
      </c>
      <c r="Y1001" s="413">
        <f>IF(Table_1[[#This Row],[Kokonaiskävijämäärä]]&lt;1,0,Table_1[[#This Row],[Kävijämäärä b) aikuiset]]*Table_1[[#This Row],[Tapaamis-kerrat /osallistuja]])</f>
        <v>0</v>
      </c>
      <c r="Z1001" s="413">
        <f>IF(Table_1[[#This Row],[Kokonaiskävijämäärä]]&lt;1,0,Table_1[[#This Row],[Kokonaiskävijämäärä]]*Table_1[[#This Row],[Tapaamis-kerrat /osallistuja]])</f>
        <v>0</v>
      </c>
      <c r="AA1001" s="390" t="s">
        <v>54</v>
      </c>
      <c r="AB1001" s="396"/>
      <c r="AC1001" s="397"/>
      <c r="AD1001" s="398" t="s">
        <v>54</v>
      </c>
      <c r="AE1001" s="399" t="s">
        <v>54</v>
      </c>
      <c r="AF1001" s="400" t="s">
        <v>54</v>
      </c>
      <c r="AG1001" s="400" t="s">
        <v>54</v>
      </c>
      <c r="AH1001" s="401" t="s">
        <v>53</v>
      </c>
      <c r="AI1001" s="402" t="s">
        <v>54</v>
      </c>
      <c r="AJ1001" s="402" t="s">
        <v>54</v>
      </c>
      <c r="AK1001" s="402" t="s">
        <v>54</v>
      </c>
      <c r="AL1001" s="403" t="s">
        <v>54</v>
      </c>
      <c r="AM1001" s="404" t="s">
        <v>54</v>
      </c>
    </row>
    <row r="1002" spans="1:39" ht="15.75" customHeight="1" x14ac:dyDescent="0.3">
      <c r="A1002" s="382"/>
      <c r="B1002" s="383"/>
      <c r="C1002" s="384" t="s">
        <v>40</v>
      </c>
      <c r="D1002" s="385" t="str">
        <f>IF(Table_1[[#This Row],[SISÄLLÖN NIMI]]="","",1)</f>
        <v/>
      </c>
      <c r="E1002" s="386"/>
      <c r="F1002" s="386"/>
      <c r="G1002" s="384" t="s">
        <v>54</v>
      </c>
      <c r="H1002" s="387" t="s">
        <v>54</v>
      </c>
      <c r="I1002" s="388" t="s">
        <v>54</v>
      </c>
      <c r="J1002" s="389" t="s">
        <v>44</v>
      </c>
      <c r="K1002" s="387" t="s">
        <v>54</v>
      </c>
      <c r="L1002" s="390" t="s">
        <v>54</v>
      </c>
      <c r="M1002" s="383"/>
      <c r="N1002" s="391" t="s">
        <v>54</v>
      </c>
      <c r="O1002" s="392"/>
      <c r="P1002" s="383"/>
      <c r="Q1002" s="383"/>
      <c r="R1002" s="393"/>
      <c r="S1002" s="417">
        <f>IF(Table_1[[#This Row],[Kesto (min) /tapaaminen]]&lt;1,0,(Table_1[[#This Row],[Sisältöjen määrä 
]]*Table_1[[#This Row],[Kesto (min) /tapaaminen]]*Table_1[[#This Row],[Tapaamis-kerrat /osallistuja]]))</f>
        <v>0</v>
      </c>
      <c r="T1002" s="394" t="str">
        <f>IF(Table_1[[#This Row],[SISÄLLÖN NIMI]]="","",IF(Table_1[[#This Row],[Toteutuminen]]="Ei osallistujia",0,IF(Table_1[[#This Row],[Toteutuminen]]="Peruttu",0,1)))</f>
        <v/>
      </c>
      <c r="U1002" s="395"/>
      <c r="V1002" s="385"/>
      <c r="W1002" s="413">
        <f>Table_1[[#This Row],[Kävijämäärä a) lapset]]+Table_1[[#This Row],[Kävijämäärä b) aikuiset]]</f>
        <v>0</v>
      </c>
      <c r="X1002" s="413">
        <f>IF(Table_1[[#This Row],[Kokonaiskävijämäärä]]&lt;1,0,Table_1[[#This Row],[Kävijämäärä a) lapset]]*Table_1[[#This Row],[Tapaamis-kerrat /osallistuja]])</f>
        <v>0</v>
      </c>
      <c r="Y1002" s="413">
        <f>IF(Table_1[[#This Row],[Kokonaiskävijämäärä]]&lt;1,0,Table_1[[#This Row],[Kävijämäärä b) aikuiset]]*Table_1[[#This Row],[Tapaamis-kerrat /osallistuja]])</f>
        <v>0</v>
      </c>
      <c r="Z1002" s="413">
        <f>IF(Table_1[[#This Row],[Kokonaiskävijämäärä]]&lt;1,0,Table_1[[#This Row],[Kokonaiskävijämäärä]]*Table_1[[#This Row],[Tapaamis-kerrat /osallistuja]])</f>
        <v>0</v>
      </c>
      <c r="AA1002" s="390" t="s">
        <v>54</v>
      </c>
      <c r="AB1002" s="396"/>
      <c r="AC1002" s="397"/>
      <c r="AD1002" s="398" t="s">
        <v>54</v>
      </c>
      <c r="AE1002" s="399" t="s">
        <v>54</v>
      </c>
      <c r="AF1002" s="400" t="s">
        <v>54</v>
      </c>
      <c r="AG1002" s="400" t="s">
        <v>54</v>
      </c>
      <c r="AH1002" s="401" t="s">
        <v>53</v>
      </c>
      <c r="AI1002" s="402" t="s">
        <v>54</v>
      </c>
      <c r="AJ1002" s="402" t="s">
        <v>54</v>
      </c>
      <c r="AK1002" s="402" t="s">
        <v>54</v>
      </c>
      <c r="AL1002" s="403" t="s">
        <v>54</v>
      </c>
      <c r="AM1002" s="404" t="s">
        <v>54</v>
      </c>
    </row>
    <row r="1003" spans="1:39" ht="15.75" customHeight="1" x14ac:dyDescent="0.3">
      <c r="A1003" s="382"/>
      <c r="B1003" s="383"/>
      <c r="C1003" s="384" t="s">
        <v>40</v>
      </c>
      <c r="D1003" s="385" t="str">
        <f>IF(Table_1[[#This Row],[SISÄLLÖN NIMI]]="","",1)</f>
        <v/>
      </c>
      <c r="E1003" s="386"/>
      <c r="F1003" s="386"/>
      <c r="G1003" s="384" t="s">
        <v>54</v>
      </c>
      <c r="H1003" s="387" t="s">
        <v>54</v>
      </c>
      <c r="I1003" s="388" t="s">
        <v>54</v>
      </c>
      <c r="J1003" s="389" t="s">
        <v>44</v>
      </c>
      <c r="K1003" s="387" t="s">
        <v>54</v>
      </c>
      <c r="L1003" s="390" t="s">
        <v>54</v>
      </c>
      <c r="M1003" s="383"/>
      <c r="N1003" s="391" t="s">
        <v>54</v>
      </c>
      <c r="O1003" s="392"/>
      <c r="P1003" s="383"/>
      <c r="Q1003" s="383"/>
      <c r="R1003" s="393"/>
      <c r="S1003" s="417">
        <f>IF(Table_1[[#This Row],[Kesto (min) /tapaaminen]]&lt;1,0,(Table_1[[#This Row],[Sisältöjen määrä 
]]*Table_1[[#This Row],[Kesto (min) /tapaaminen]]*Table_1[[#This Row],[Tapaamis-kerrat /osallistuja]]))</f>
        <v>0</v>
      </c>
      <c r="T1003" s="394" t="str">
        <f>IF(Table_1[[#This Row],[SISÄLLÖN NIMI]]="","",IF(Table_1[[#This Row],[Toteutuminen]]="Ei osallistujia",0,IF(Table_1[[#This Row],[Toteutuminen]]="Peruttu",0,1)))</f>
        <v/>
      </c>
      <c r="U1003" s="395"/>
      <c r="V1003" s="385"/>
      <c r="W1003" s="413">
        <f>Table_1[[#This Row],[Kävijämäärä a) lapset]]+Table_1[[#This Row],[Kävijämäärä b) aikuiset]]</f>
        <v>0</v>
      </c>
      <c r="X1003" s="413">
        <f>IF(Table_1[[#This Row],[Kokonaiskävijämäärä]]&lt;1,0,Table_1[[#This Row],[Kävijämäärä a) lapset]]*Table_1[[#This Row],[Tapaamis-kerrat /osallistuja]])</f>
        <v>0</v>
      </c>
      <c r="Y1003" s="413">
        <f>IF(Table_1[[#This Row],[Kokonaiskävijämäärä]]&lt;1,0,Table_1[[#This Row],[Kävijämäärä b) aikuiset]]*Table_1[[#This Row],[Tapaamis-kerrat /osallistuja]])</f>
        <v>0</v>
      </c>
      <c r="Z1003" s="413">
        <f>IF(Table_1[[#This Row],[Kokonaiskävijämäärä]]&lt;1,0,Table_1[[#This Row],[Kokonaiskävijämäärä]]*Table_1[[#This Row],[Tapaamis-kerrat /osallistuja]])</f>
        <v>0</v>
      </c>
      <c r="AA1003" s="390" t="s">
        <v>54</v>
      </c>
      <c r="AB1003" s="396"/>
      <c r="AC1003" s="397"/>
      <c r="AD1003" s="398" t="s">
        <v>54</v>
      </c>
      <c r="AE1003" s="399" t="s">
        <v>54</v>
      </c>
      <c r="AF1003" s="400" t="s">
        <v>54</v>
      </c>
      <c r="AG1003" s="400" t="s">
        <v>54</v>
      </c>
      <c r="AH1003" s="401" t="s">
        <v>53</v>
      </c>
      <c r="AI1003" s="402" t="s">
        <v>54</v>
      </c>
      <c r="AJ1003" s="402" t="s">
        <v>54</v>
      </c>
      <c r="AK1003" s="402" t="s">
        <v>54</v>
      </c>
      <c r="AL1003" s="403" t="s">
        <v>54</v>
      </c>
      <c r="AM1003" s="404" t="s">
        <v>54</v>
      </c>
    </row>
    <row r="1004" spans="1:39" ht="15.75" customHeight="1" x14ac:dyDescent="0.3">
      <c r="A1004" s="382"/>
      <c r="B1004" s="383"/>
      <c r="C1004" s="384" t="s">
        <v>40</v>
      </c>
      <c r="D1004" s="385" t="str">
        <f>IF(Table_1[[#This Row],[SISÄLLÖN NIMI]]="","",1)</f>
        <v/>
      </c>
      <c r="E1004" s="386"/>
      <c r="F1004" s="386"/>
      <c r="G1004" s="384" t="s">
        <v>54</v>
      </c>
      <c r="H1004" s="387" t="s">
        <v>54</v>
      </c>
      <c r="I1004" s="388" t="s">
        <v>54</v>
      </c>
      <c r="J1004" s="389" t="s">
        <v>44</v>
      </c>
      <c r="K1004" s="387" t="s">
        <v>54</v>
      </c>
      <c r="L1004" s="390" t="s">
        <v>54</v>
      </c>
      <c r="M1004" s="383"/>
      <c r="N1004" s="391" t="s">
        <v>54</v>
      </c>
      <c r="O1004" s="392"/>
      <c r="P1004" s="383"/>
      <c r="Q1004" s="383"/>
      <c r="R1004" s="393"/>
      <c r="S1004" s="417">
        <f>IF(Table_1[[#This Row],[Kesto (min) /tapaaminen]]&lt;1,0,(Table_1[[#This Row],[Sisältöjen määrä 
]]*Table_1[[#This Row],[Kesto (min) /tapaaminen]]*Table_1[[#This Row],[Tapaamis-kerrat /osallistuja]]))</f>
        <v>0</v>
      </c>
      <c r="T1004" s="394" t="str">
        <f>IF(Table_1[[#This Row],[SISÄLLÖN NIMI]]="","",IF(Table_1[[#This Row],[Toteutuminen]]="Ei osallistujia",0,IF(Table_1[[#This Row],[Toteutuminen]]="Peruttu",0,1)))</f>
        <v/>
      </c>
      <c r="U1004" s="395"/>
      <c r="V1004" s="385"/>
      <c r="W1004" s="413">
        <f>Table_1[[#This Row],[Kävijämäärä a) lapset]]+Table_1[[#This Row],[Kävijämäärä b) aikuiset]]</f>
        <v>0</v>
      </c>
      <c r="X1004" s="413">
        <f>IF(Table_1[[#This Row],[Kokonaiskävijämäärä]]&lt;1,0,Table_1[[#This Row],[Kävijämäärä a) lapset]]*Table_1[[#This Row],[Tapaamis-kerrat /osallistuja]])</f>
        <v>0</v>
      </c>
      <c r="Y1004" s="413">
        <f>IF(Table_1[[#This Row],[Kokonaiskävijämäärä]]&lt;1,0,Table_1[[#This Row],[Kävijämäärä b) aikuiset]]*Table_1[[#This Row],[Tapaamis-kerrat /osallistuja]])</f>
        <v>0</v>
      </c>
      <c r="Z1004" s="413">
        <f>IF(Table_1[[#This Row],[Kokonaiskävijämäärä]]&lt;1,0,Table_1[[#This Row],[Kokonaiskävijämäärä]]*Table_1[[#This Row],[Tapaamis-kerrat /osallistuja]])</f>
        <v>0</v>
      </c>
      <c r="AA1004" s="390" t="s">
        <v>54</v>
      </c>
      <c r="AB1004" s="396"/>
      <c r="AC1004" s="397"/>
      <c r="AD1004" s="398" t="s">
        <v>54</v>
      </c>
      <c r="AE1004" s="399" t="s">
        <v>54</v>
      </c>
      <c r="AF1004" s="400" t="s">
        <v>54</v>
      </c>
      <c r="AG1004" s="400" t="s">
        <v>54</v>
      </c>
      <c r="AH1004" s="401" t="s">
        <v>53</v>
      </c>
      <c r="AI1004" s="402" t="s">
        <v>54</v>
      </c>
      <c r="AJ1004" s="402" t="s">
        <v>54</v>
      </c>
      <c r="AK1004" s="402" t="s">
        <v>54</v>
      </c>
      <c r="AL1004" s="403" t="s">
        <v>54</v>
      </c>
      <c r="AM1004" s="404" t="s">
        <v>54</v>
      </c>
    </row>
    <row r="1005" spans="1:39" ht="15.75" customHeight="1" x14ac:dyDescent="0.3">
      <c r="A1005" s="382"/>
      <c r="B1005" s="383"/>
      <c r="C1005" s="384" t="s">
        <v>40</v>
      </c>
      <c r="D1005" s="385" t="str">
        <f>IF(Table_1[[#This Row],[SISÄLLÖN NIMI]]="","",1)</f>
        <v/>
      </c>
      <c r="E1005" s="386"/>
      <c r="F1005" s="386"/>
      <c r="G1005" s="384" t="s">
        <v>54</v>
      </c>
      <c r="H1005" s="387" t="s">
        <v>54</v>
      </c>
      <c r="I1005" s="388" t="s">
        <v>54</v>
      </c>
      <c r="J1005" s="389" t="s">
        <v>44</v>
      </c>
      <c r="K1005" s="387" t="s">
        <v>54</v>
      </c>
      <c r="L1005" s="390" t="s">
        <v>54</v>
      </c>
      <c r="M1005" s="383"/>
      <c r="N1005" s="391" t="s">
        <v>54</v>
      </c>
      <c r="O1005" s="392"/>
      <c r="P1005" s="383"/>
      <c r="Q1005" s="383"/>
      <c r="R1005" s="393"/>
      <c r="S1005" s="417">
        <f>IF(Table_1[[#This Row],[Kesto (min) /tapaaminen]]&lt;1,0,(Table_1[[#This Row],[Sisältöjen määrä 
]]*Table_1[[#This Row],[Kesto (min) /tapaaminen]]*Table_1[[#This Row],[Tapaamis-kerrat /osallistuja]]))</f>
        <v>0</v>
      </c>
      <c r="T1005" s="394" t="str">
        <f>IF(Table_1[[#This Row],[SISÄLLÖN NIMI]]="","",IF(Table_1[[#This Row],[Toteutuminen]]="Ei osallistujia",0,IF(Table_1[[#This Row],[Toteutuminen]]="Peruttu",0,1)))</f>
        <v/>
      </c>
      <c r="U1005" s="395"/>
      <c r="V1005" s="385"/>
      <c r="W1005" s="413">
        <f>Table_1[[#This Row],[Kävijämäärä a) lapset]]+Table_1[[#This Row],[Kävijämäärä b) aikuiset]]</f>
        <v>0</v>
      </c>
      <c r="X1005" s="413">
        <f>IF(Table_1[[#This Row],[Kokonaiskävijämäärä]]&lt;1,0,Table_1[[#This Row],[Kävijämäärä a) lapset]]*Table_1[[#This Row],[Tapaamis-kerrat /osallistuja]])</f>
        <v>0</v>
      </c>
      <c r="Y1005" s="413">
        <f>IF(Table_1[[#This Row],[Kokonaiskävijämäärä]]&lt;1,0,Table_1[[#This Row],[Kävijämäärä b) aikuiset]]*Table_1[[#This Row],[Tapaamis-kerrat /osallistuja]])</f>
        <v>0</v>
      </c>
      <c r="Z1005" s="413">
        <f>IF(Table_1[[#This Row],[Kokonaiskävijämäärä]]&lt;1,0,Table_1[[#This Row],[Kokonaiskävijämäärä]]*Table_1[[#This Row],[Tapaamis-kerrat /osallistuja]])</f>
        <v>0</v>
      </c>
      <c r="AA1005" s="390" t="s">
        <v>54</v>
      </c>
      <c r="AB1005" s="396"/>
      <c r="AC1005" s="397"/>
      <c r="AD1005" s="398" t="s">
        <v>54</v>
      </c>
      <c r="AE1005" s="399" t="s">
        <v>54</v>
      </c>
      <c r="AF1005" s="400" t="s">
        <v>54</v>
      </c>
      <c r="AG1005" s="400" t="s">
        <v>54</v>
      </c>
      <c r="AH1005" s="401" t="s">
        <v>53</v>
      </c>
      <c r="AI1005" s="402" t="s">
        <v>54</v>
      </c>
      <c r="AJ1005" s="402" t="s">
        <v>54</v>
      </c>
      <c r="AK1005" s="402" t="s">
        <v>54</v>
      </c>
      <c r="AL1005" s="403" t="s">
        <v>54</v>
      </c>
      <c r="AM1005" s="404" t="s">
        <v>54</v>
      </c>
    </row>
    <row r="1006" spans="1:39" ht="15.75" customHeight="1" x14ac:dyDescent="0.3">
      <c r="A1006" s="382"/>
      <c r="B1006" s="383"/>
      <c r="C1006" s="384" t="s">
        <v>40</v>
      </c>
      <c r="D1006" s="385" t="str">
        <f>IF(Table_1[[#This Row],[SISÄLLÖN NIMI]]="","",1)</f>
        <v/>
      </c>
      <c r="E1006" s="386"/>
      <c r="F1006" s="386"/>
      <c r="G1006" s="384" t="s">
        <v>54</v>
      </c>
      <c r="H1006" s="387" t="s">
        <v>54</v>
      </c>
      <c r="I1006" s="388" t="s">
        <v>54</v>
      </c>
      <c r="J1006" s="389" t="s">
        <v>44</v>
      </c>
      <c r="K1006" s="387" t="s">
        <v>54</v>
      </c>
      <c r="L1006" s="390" t="s">
        <v>54</v>
      </c>
      <c r="M1006" s="383"/>
      <c r="N1006" s="391" t="s">
        <v>54</v>
      </c>
      <c r="O1006" s="392"/>
      <c r="P1006" s="383"/>
      <c r="Q1006" s="383"/>
      <c r="R1006" s="393"/>
      <c r="S1006" s="417">
        <f>IF(Table_1[[#This Row],[Kesto (min) /tapaaminen]]&lt;1,0,(Table_1[[#This Row],[Sisältöjen määrä 
]]*Table_1[[#This Row],[Kesto (min) /tapaaminen]]*Table_1[[#This Row],[Tapaamis-kerrat /osallistuja]]))</f>
        <v>0</v>
      </c>
      <c r="T1006" s="394" t="str">
        <f>IF(Table_1[[#This Row],[SISÄLLÖN NIMI]]="","",IF(Table_1[[#This Row],[Toteutuminen]]="Ei osallistujia",0,IF(Table_1[[#This Row],[Toteutuminen]]="Peruttu",0,1)))</f>
        <v/>
      </c>
      <c r="U1006" s="395"/>
      <c r="V1006" s="385"/>
      <c r="W1006" s="413">
        <f>Table_1[[#This Row],[Kävijämäärä a) lapset]]+Table_1[[#This Row],[Kävijämäärä b) aikuiset]]</f>
        <v>0</v>
      </c>
      <c r="X1006" s="413">
        <f>IF(Table_1[[#This Row],[Kokonaiskävijämäärä]]&lt;1,0,Table_1[[#This Row],[Kävijämäärä a) lapset]]*Table_1[[#This Row],[Tapaamis-kerrat /osallistuja]])</f>
        <v>0</v>
      </c>
      <c r="Y1006" s="413">
        <f>IF(Table_1[[#This Row],[Kokonaiskävijämäärä]]&lt;1,0,Table_1[[#This Row],[Kävijämäärä b) aikuiset]]*Table_1[[#This Row],[Tapaamis-kerrat /osallistuja]])</f>
        <v>0</v>
      </c>
      <c r="Z1006" s="413">
        <f>IF(Table_1[[#This Row],[Kokonaiskävijämäärä]]&lt;1,0,Table_1[[#This Row],[Kokonaiskävijämäärä]]*Table_1[[#This Row],[Tapaamis-kerrat /osallistuja]])</f>
        <v>0</v>
      </c>
      <c r="AA1006" s="390" t="s">
        <v>54</v>
      </c>
      <c r="AB1006" s="396"/>
      <c r="AC1006" s="397"/>
      <c r="AD1006" s="398" t="s">
        <v>54</v>
      </c>
      <c r="AE1006" s="399" t="s">
        <v>54</v>
      </c>
      <c r="AF1006" s="400" t="s">
        <v>54</v>
      </c>
      <c r="AG1006" s="400" t="s">
        <v>54</v>
      </c>
      <c r="AH1006" s="401" t="s">
        <v>53</v>
      </c>
      <c r="AI1006" s="402" t="s">
        <v>54</v>
      </c>
      <c r="AJ1006" s="402" t="s">
        <v>54</v>
      </c>
      <c r="AK1006" s="402" t="s">
        <v>54</v>
      </c>
      <c r="AL1006" s="403" t="s">
        <v>54</v>
      </c>
      <c r="AM1006" s="404" t="s">
        <v>54</v>
      </c>
    </row>
    <row r="1007" spans="1:39" ht="15.75" customHeight="1" x14ac:dyDescent="0.3">
      <c r="A1007" s="382"/>
      <c r="B1007" s="383"/>
      <c r="C1007" s="384" t="s">
        <v>40</v>
      </c>
      <c r="D1007" s="385" t="str">
        <f>IF(Table_1[[#This Row],[SISÄLLÖN NIMI]]="","",1)</f>
        <v/>
      </c>
      <c r="E1007" s="386"/>
      <c r="F1007" s="386"/>
      <c r="G1007" s="384" t="s">
        <v>54</v>
      </c>
      <c r="H1007" s="387" t="s">
        <v>54</v>
      </c>
      <c r="I1007" s="388" t="s">
        <v>54</v>
      </c>
      <c r="J1007" s="389" t="s">
        <v>44</v>
      </c>
      <c r="K1007" s="387" t="s">
        <v>54</v>
      </c>
      <c r="L1007" s="390" t="s">
        <v>54</v>
      </c>
      <c r="M1007" s="383"/>
      <c r="N1007" s="391" t="s">
        <v>54</v>
      </c>
      <c r="O1007" s="392"/>
      <c r="P1007" s="383"/>
      <c r="Q1007" s="383"/>
      <c r="R1007" s="393"/>
      <c r="S1007" s="417">
        <f>IF(Table_1[[#This Row],[Kesto (min) /tapaaminen]]&lt;1,0,(Table_1[[#This Row],[Sisältöjen määrä 
]]*Table_1[[#This Row],[Kesto (min) /tapaaminen]]*Table_1[[#This Row],[Tapaamis-kerrat /osallistuja]]))</f>
        <v>0</v>
      </c>
      <c r="T1007" s="394" t="str">
        <f>IF(Table_1[[#This Row],[SISÄLLÖN NIMI]]="","",IF(Table_1[[#This Row],[Toteutuminen]]="Ei osallistujia",0,IF(Table_1[[#This Row],[Toteutuminen]]="Peruttu",0,1)))</f>
        <v/>
      </c>
      <c r="U1007" s="395"/>
      <c r="V1007" s="385"/>
      <c r="W1007" s="413">
        <f>Table_1[[#This Row],[Kävijämäärä a) lapset]]+Table_1[[#This Row],[Kävijämäärä b) aikuiset]]</f>
        <v>0</v>
      </c>
      <c r="X1007" s="413">
        <f>IF(Table_1[[#This Row],[Kokonaiskävijämäärä]]&lt;1,0,Table_1[[#This Row],[Kävijämäärä a) lapset]]*Table_1[[#This Row],[Tapaamis-kerrat /osallistuja]])</f>
        <v>0</v>
      </c>
      <c r="Y1007" s="413">
        <f>IF(Table_1[[#This Row],[Kokonaiskävijämäärä]]&lt;1,0,Table_1[[#This Row],[Kävijämäärä b) aikuiset]]*Table_1[[#This Row],[Tapaamis-kerrat /osallistuja]])</f>
        <v>0</v>
      </c>
      <c r="Z1007" s="413">
        <f>IF(Table_1[[#This Row],[Kokonaiskävijämäärä]]&lt;1,0,Table_1[[#This Row],[Kokonaiskävijämäärä]]*Table_1[[#This Row],[Tapaamis-kerrat /osallistuja]])</f>
        <v>0</v>
      </c>
      <c r="AA1007" s="390" t="s">
        <v>54</v>
      </c>
      <c r="AB1007" s="396"/>
      <c r="AC1007" s="397"/>
      <c r="AD1007" s="398" t="s">
        <v>54</v>
      </c>
      <c r="AE1007" s="399" t="s">
        <v>54</v>
      </c>
      <c r="AF1007" s="400" t="s">
        <v>54</v>
      </c>
      <c r="AG1007" s="400" t="s">
        <v>54</v>
      </c>
      <c r="AH1007" s="401" t="s">
        <v>53</v>
      </c>
      <c r="AI1007" s="402" t="s">
        <v>54</v>
      </c>
      <c r="AJ1007" s="402" t="s">
        <v>54</v>
      </c>
      <c r="AK1007" s="402" t="s">
        <v>54</v>
      </c>
      <c r="AL1007" s="403" t="s">
        <v>54</v>
      </c>
      <c r="AM1007" s="404" t="s">
        <v>54</v>
      </c>
    </row>
    <row r="1008" spans="1:39" ht="15.75" customHeight="1" x14ac:dyDescent="0.3">
      <c r="A1008" s="382"/>
      <c r="B1008" s="383"/>
      <c r="C1008" s="384" t="s">
        <v>40</v>
      </c>
      <c r="D1008" s="385" t="str">
        <f>IF(Table_1[[#This Row],[SISÄLLÖN NIMI]]="","",1)</f>
        <v/>
      </c>
      <c r="E1008" s="386"/>
      <c r="F1008" s="386"/>
      <c r="G1008" s="384" t="s">
        <v>54</v>
      </c>
      <c r="H1008" s="387" t="s">
        <v>54</v>
      </c>
      <c r="I1008" s="388" t="s">
        <v>54</v>
      </c>
      <c r="J1008" s="389" t="s">
        <v>44</v>
      </c>
      <c r="K1008" s="387" t="s">
        <v>54</v>
      </c>
      <c r="L1008" s="390" t="s">
        <v>54</v>
      </c>
      <c r="M1008" s="383"/>
      <c r="N1008" s="391" t="s">
        <v>54</v>
      </c>
      <c r="O1008" s="392"/>
      <c r="P1008" s="383"/>
      <c r="Q1008" s="383"/>
      <c r="R1008" s="393"/>
      <c r="S1008" s="417">
        <f>IF(Table_1[[#This Row],[Kesto (min) /tapaaminen]]&lt;1,0,(Table_1[[#This Row],[Sisältöjen määrä 
]]*Table_1[[#This Row],[Kesto (min) /tapaaminen]]*Table_1[[#This Row],[Tapaamis-kerrat /osallistuja]]))</f>
        <v>0</v>
      </c>
      <c r="T1008" s="394" t="str">
        <f>IF(Table_1[[#This Row],[SISÄLLÖN NIMI]]="","",IF(Table_1[[#This Row],[Toteutuminen]]="Ei osallistujia",0,IF(Table_1[[#This Row],[Toteutuminen]]="Peruttu",0,1)))</f>
        <v/>
      </c>
      <c r="U1008" s="395"/>
      <c r="V1008" s="385"/>
      <c r="W1008" s="413">
        <f>Table_1[[#This Row],[Kävijämäärä a) lapset]]+Table_1[[#This Row],[Kävijämäärä b) aikuiset]]</f>
        <v>0</v>
      </c>
      <c r="X1008" s="413">
        <f>IF(Table_1[[#This Row],[Kokonaiskävijämäärä]]&lt;1,0,Table_1[[#This Row],[Kävijämäärä a) lapset]]*Table_1[[#This Row],[Tapaamis-kerrat /osallistuja]])</f>
        <v>0</v>
      </c>
      <c r="Y1008" s="413">
        <f>IF(Table_1[[#This Row],[Kokonaiskävijämäärä]]&lt;1,0,Table_1[[#This Row],[Kävijämäärä b) aikuiset]]*Table_1[[#This Row],[Tapaamis-kerrat /osallistuja]])</f>
        <v>0</v>
      </c>
      <c r="Z1008" s="413">
        <f>IF(Table_1[[#This Row],[Kokonaiskävijämäärä]]&lt;1,0,Table_1[[#This Row],[Kokonaiskävijämäärä]]*Table_1[[#This Row],[Tapaamis-kerrat /osallistuja]])</f>
        <v>0</v>
      </c>
      <c r="AA1008" s="390" t="s">
        <v>54</v>
      </c>
      <c r="AB1008" s="396"/>
      <c r="AC1008" s="397"/>
      <c r="AD1008" s="398" t="s">
        <v>54</v>
      </c>
      <c r="AE1008" s="399" t="s">
        <v>54</v>
      </c>
      <c r="AF1008" s="400" t="s">
        <v>54</v>
      </c>
      <c r="AG1008" s="400" t="s">
        <v>54</v>
      </c>
      <c r="AH1008" s="401" t="s">
        <v>53</v>
      </c>
      <c r="AI1008" s="402" t="s">
        <v>54</v>
      </c>
      <c r="AJ1008" s="402" t="s">
        <v>54</v>
      </c>
      <c r="AK1008" s="402" t="s">
        <v>54</v>
      </c>
      <c r="AL1008" s="403" t="s">
        <v>54</v>
      </c>
      <c r="AM1008" s="404" t="s">
        <v>54</v>
      </c>
    </row>
    <row r="1009" spans="1:39" ht="15.75" customHeight="1" x14ac:dyDescent="0.3">
      <c r="A1009" s="382"/>
      <c r="B1009" s="383"/>
      <c r="C1009" s="384" t="s">
        <v>40</v>
      </c>
      <c r="D1009" s="385" t="str">
        <f>IF(Table_1[[#This Row],[SISÄLLÖN NIMI]]="","",1)</f>
        <v/>
      </c>
      <c r="E1009" s="386"/>
      <c r="F1009" s="386"/>
      <c r="G1009" s="384" t="s">
        <v>54</v>
      </c>
      <c r="H1009" s="387" t="s">
        <v>54</v>
      </c>
      <c r="I1009" s="388" t="s">
        <v>54</v>
      </c>
      <c r="J1009" s="389" t="s">
        <v>44</v>
      </c>
      <c r="K1009" s="387" t="s">
        <v>54</v>
      </c>
      <c r="L1009" s="390" t="s">
        <v>54</v>
      </c>
      <c r="M1009" s="383"/>
      <c r="N1009" s="391" t="s">
        <v>54</v>
      </c>
      <c r="O1009" s="392"/>
      <c r="P1009" s="383"/>
      <c r="Q1009" s="383"/>
      <c r="R1009" s="393"/>
      <c r="S1009" s="417">
        <f>IF(Table_1[[#This Row],[Kesto (min) /tapaaminen]]&lt;1,0,(Table_1[[#This Row],[Sisältöjen määrä 
]]*Table_1[[#This Row],[Kesto (min) /tapaaminen]]*Table_1[[#This Row],[Tapaamis-kerrat /osallistuja]]))</f>
        <v>0</v>
      </c>
      <c r="T1009" s="394" t="str">
        <f>IF(Table_1[[#This Row],[SISÄLLÖN NIMI]]="","",IF(Table_1[[#This Row],[Toteutuminen]]="Ei osallistujia",0,IF(Table_1[[#This Row],[Toteutuminen]]="Peruttu",0,1)))</f>
        <v/>
      </c>
      <c r="U1009" s="395"/>
      <c r="V1009" s="385"/>
      <c r="W1009" s="413">
        <f>Table_1[[#This Row],[Kävijämäärä a) lapset]]+Table_1[[#This Row],[Kävijämäärä b) aikuiset]]</f>
        <v>0</v>
      </c>
      <c r="X1009" s="413">
        <f>IF(Table_1[[#This Row],[Kokonaiskävijämäärä]]&lt;1,0,Table_1[[#This Row],[Kävijämäärä a) lapset]]*Table_1[[#This Row],[Tapaamis-kerrat /osallistuja]])</f>
        <v>0</v>
      </c>
      <c r="Y1009" s="413">
        <f>IF(Table_1[[#This Row],[Kokonaiskävijämäärä]]&lt;1,0,Table_1[[#This Row],[Kävijämäärä b) aikuiset]]*Table_1[[#This Row],[Tapaamis-kerrat /osallistuja]])</f>
        <v>0</v>
      </c>
      <c r="Z1009" s="413">
        <f>IF(Table_1[[#This Row],[Kokonaiskävijämäärä]]&lt;1,0,Table_1[[#This Row],[Kokonaiskävijämäärä]]*Table_1[[#This Row],[Tapaamis-kerrat /osallistuja]])</f>
        <v>0</v>
      </c>
      <c r="AA1009" s="390" t="s">
        <v>54</v>
      </c>
      <c r="AB1009" s="396"/>
      <c r="AC1009" s="397"/>
      <c r="AD1009" s="398" t="s">
        <v>54</v>
      </c>
      <c r="AE1009" s="399" t="s">
        <v>54</v>
      </c>
      <c r="AF1009" s="400" t="s">
        <v>54</v>
      </c>
      <c r="AG1009" s="400" t="s">
        <v>54</v>
      </c>
      <c r="AH1009" s="401" t="s">
        <v>53</v>
      </c>
      <c r="AI1009" s="402" t="s">
        <v>54</v>
      </c>
      <c r="AJ1009" s="402" t="s">
        <v>54</v>
      </c>
      <c r="AK1009" s="402" t="s">
        <v>54</v>
      </c>
      <c r="AL1009" s="403" t="s">
        <v>54</v>
      </c>
      <c r="AM1009" s="404" t="s">
        <v>54</v>
      </c>
    </row>
    <row r="1010" spans="1:39" ht="15.75" customHeight="1" x14ac:dyDescent="0.3">
      <c r="A1010" s="382"/>
      <c r="B1010" s="383"/>
      <c r="C1010" s="384" t="s">
        <v>40</v>
      </c>
      <c r="D1010" s="385" t="str">
        <f>IF(Table_1[[#This Row],[SISÄLLÖN NIMI]]="","",1)</f>
        <v/>
      </c>
      <c r="E1010" s="386"/>
      <c r="F1010" s="386"/>
      <c r="G1010" s="384" t="s">
        <v>54</v>
      </c>
      <c r="H1010" s="387" t="s">
        <v>54</v>
      </c>
      <c r="I1010" s="388" t="s">
        <v>54</v>
      </c>
      <c r="J1010" s="389" t="s">
        <v>44</v>
      </c>
      <c r="K1010" s="387" t="s">
        <v>54</v>
      </c>
      <c r="L1010" s="390" t="s">
        <v>54</v>
      </c>
      <c r="M1010" s="383"/>
      <c r="N1010" s="391" t="s">
        <v>54</v>
      </c>
      <c r="O1010" s="392"/>
      <c r="P1010" s="383"/>
      <c r="Q1010" s="383"/>
      <c r="R1010" s="393"/>
      <c r="S1010" s="417">
        <f>IF(Table_1[[#This Row],[Kesto (min) /tapaaminen]]&lt;1,0,(Table_1[[#This Row],[Sisältöjen määrä 
]]*Table_1[[#This Row],[Kesto (min) /tapaaminen]]*Table_1[[#This Row],[Tapaamis-kerrat /osallistuja]]))</f>
        <v>0</v>
      </c>
      <c r="T1010" s="394" t="str">
        <f>IF(Table_1[[#This Row],[SISÄLLÖN NIMI]]="","",IF(Table_1[[#This Row],[Toteutuminen]]="Ei osallistujia",0,IF(Table_1[[#This Row],[Toteutuminen]]="Peruttu",0,1)))</f>
        <v/>
      </c>
      <c r="U1010" s="395"/>
      <c r="V1010" s="385"/>
      <c r="W1010" s="413">
        <f>Table_1[[#This Row],[Kävijämäärä a) lapset]]+Table_1[[#This Row],[Kävijämäärä b) aikuiset]]</f>
        <v>0</v>
      </c>
      <c r="X1010" s="413">
        <f>IF(Table_1[[#This Row],[Kokonaiskävijämäärä]]&lt;1,0,Table_1[[#This Row],[Kävijämäärä a) lapset]]*Table_1[[#This Row],[Tapaamis-kerrat /osallistuja]])</f>
        <v>0</v>
      </c>
      <c r="Y1010" s="413">
        <f>IF(Table_1[[#This Row],[Kokonaiskävijämäärä]]&lt;1,0,Table_1[[#This Row],[Kävijämäärä b) aikuiset]]*Table_1[[#This Row],[Tapaamis-kerrat /osallistuja]])</f>
        <v>0</v>
      </c>
      <c r="Z1010" s="413">
        <f>IF(Table_1[[#This Row],[Kokonaiskävijämäärä]]&lt;1,0,Table_1[[#This Row],[Kokonaiskävijämäärä]]*Table_1[[#This Row],[Tapaamis-kerrat /osallistuja]])</f>
        <v>0</v>
      </c>
      <c r="AA1010" s="390" t="s">
        <v>54</v>
      </c>
      <c r="AB1010" s="396"/>
      <c r="AC1010" s="397"/>
      <c r="AD1010" s="398" t="s">
        <v>54</v>
      </c>
      <c r="AE1010" s="399" t="s">
        <v>54</v>
      </c>
      <c r="AF1010" s="400" t="s">
        <v>54</v>
      </c>
      <c r="AG1010" s="400" t="s">
        <v>54</v>
      </c>
      <c r="AH1010" s="401" t="s">
        <v>53</v>
      </c>
      <c r="AI1010" s="402" t="s">
        <v>54</v>
      </c>
      <c r="AJ1010" s="402" t="s">
        <v>54</v>
      </c>
      <c r="AK1010" s="402" t="s">
        <v>54</v>
      </c>
      <c r="AL1010" s="403" t="s">
        <v>54</v>
      </c>
      <c r="AM1010" s="404" t="s">
        <v>54</v>
      </c>
    </row>
    <row r="1011" spans="1:39" ht="15.75" customHeight="1" x14ac:dyDescent="0.3">
      <c r="A1011" s="382"/>
      <c r="B1011" s="383"/>
      <c r="C1011" s="384" t="s">
        <v>40</v>
      </c>
      <c r="D1011" s="385" t="str">
        <f>IF(Table_1[[#This Row],[SISÄLLÖN NIMI]]="","",1)</f>
        <v/>
      </c>
      <c r="E1011" s="386"/>
      <c r="F1011" s="386"/>
      <c r="G1011" s="384" t="s">
        <v>54</v>
      </c>
      <c r="H1011" s="387" t="s">
        <v>54</v>
      </c>
      <c r="I1011" s="388" t="s">
        <v>54</v>
      </c>
      <c r="J1011" s="389" t="s">
        <v>44</v>
      </c>
      <c r="K1011" s="387" t="s">
        <v>54</v>
      </c>
      <c r="L1011" s="390" t="s">
        <v>54</v>
      </c>
      <c r="M1011" s="383"/>
      <c r="N1011" s="391" t="s">
        <v>54</v>
      </c>
      <c r="O1011" s="392"/>
      <c r="P1011" s="383"/>
      <c r="Q1011" s="383"/>
      <c r="R1011" s="393"/>
      <c r="S1011" s="417">
        <f>IF(Table_1[[#This Row],[Kesto (min) /tapaaminen]]&lt;1,0,(Table_1[[#This Row],[Sisältöjen määrä 
]]*Table_1[[#This Row],[Kesto (min) /tapaaminen]]*Table_1[[#This Row],[Tapaamis-kerrat /osallistuja]]))</f>
        <v>0</v>
      </c>
      <c r="T1011" s="394" t="str">
        <f>IF(Table_1[[#This Row],[SISÄLLÖN NIMI]]="","",IF(Table_1[[#This Row],[Toteutuminen]]="Ei osallistujia",0,IF(Table_1[[#This Row],[Toteutuminen]]="Peruttu",0,1)))</f>
        <v/>
      </c>
      <c r="U1011" s="395"/>
      <c r="V1011" s="385"/>
      <c r="W1011" s="413">
        <f>Table_1[[#This Row],[Kävijämäärä a) lapset]]+Table_1[[#This Row],[Kävijämäärä b) aikuiset]]</f>
        <v>0</v>
      </c>
      <c r="X1011" s="413">
        <f>IF(Table_1[[#This Row],[Kokonaiskävijämäärä]]&lt;1,0,Table_1[[#This Row],[Kävijämäärä a) lapset]]*Table_1[[#This Row],[Tapaamis-kerrat /osallistuja]])</f>
        <v>0</v>
      </c>
      <c r="Y1011" s="413">
        <f>IF(Table_1[[#This Row],[Kokonaiskävijämäärä]]&lt;1,0,Table_1[[#This Row],[Kävijämäärä b) aikuiset]]*Table_1[[#This Row],[Tapaamis-kerrat /osallistuja]])</f>
        <v>0</v>
      </c>
      <c r="Z1011" s="413">
        <f>IF(Table_1[[#This Row],[Kokonaiskävijämäärä]]&lt;1,0,Table_1[[#This Row],[Kokonaiskävijämäärä]]*Table_1[[#This Row],[Tapaamis-kerrat /osallistuja]])</f>
        <v>0</v>
      </c>
      <c r="AA1011" s="390" t="s">
        <v>54</v>
      </c>
      <c r="AB1011" s="396"/>
      <c r="AC1011" s="397"/>
      <c r="AD1011" s="398" t="s">
        <v>54</v>
      </c>
      <c r="AE1011" s="399" t="s">
        <v>54</v>
      </c>
      <c r="AF1011" s="400" t="s">
        <v>54</v>
      </c>
      <c r="AG1011" s="400" t="s">
        <v>54</v>
      </c>
      <c r="AH1011" s="401" t="s">
        <v>53</v>
      </c>
      <c r="AI1011" s="402" t="s">
        <v>54</v>
      </c>
      <c r="AJ1011" s="402" t="s">
        <v>54</v>
      </c>
      <c r="AK1011" s="402" t="s">
        <v>54</v>
      </c>
      <c r="AL1011" s="403" t="s">
        <v>54</v>
      </c>
      <c r="AM1011" s="404" t="s">
        <v>54</v>
      </c>
    </row>
    <row r="1012" spans="1:39" ht="15.75" customHeight="1" x14ac:dyDescent="0.3">
      <c r="A1012" s="382"/>
      <c r="B1012" s="383"/>
      <c r="C1012" s="384" t="s">
        <v>40</v>
      </c>
      <c r="D1012" s="385" t="str">
        <f>IF(Table_1[[#This Row],[SISÄLLÖN NIMI]]="","",1)</f>
        <v/>
      </c>
      <c r="E1012" s="386"/>
      <c r="F1012" s="386"/>
      <c r="G1012" s="384" t="s">
        <v>54</v>
      </c>
      <c r="H1012" s="387" t="s">
        <v>54</v>
      </c>
      <c r="I1012" s="388" t="s">
        <v>54</v>
      </c>
      <c r="J1012" s="389" t="s">
        <v>44</v>
      </c>
      <c r="K1012" s="387" t="s">
        <v>54</v>
      </c>
      <c r="L1012" s="390" t="s">
        <v>54</v>
      </c>
      <c r="M1012" s="383"/>
      <c r="N1012" s="391" t="s">
        <v>54</v>
      </c>
      <c r="O1012" s="392"/>
      <c r="P1012" s="383"/>
      <c r="Q1012" s="383"/>
      <c r="R1012" s="393"/>
      <c r="S1012" s="417">
        <f>IF(Table_1[[#This Row],[Kesto (min) /tapaaminen]]&lt;1,0,(Table_1[[#This Row],[Sisältöjen määrä 
]]*Table_1[[#This Row],[Kesto (min) /tapaaminen]]*Table_1[[#This Row],[Tapaamis-kerrat /osallistuja]]))</f>
        <v>0</v>
      </c>
      <c r="T1012" s="394" t="str">
        <f>IF(Table_1[[#This Row],[SISÄLLÖN NIMI]]="","",IF(Table_1[[#This Row],[Toteutuminen]]="Ei osallistujia",0,IF(Table_1[[#This Row],[Toteutuminen]]="Peruttu",0,1)))</f>
        <v/>
      </c>
      <c r="U1012" s="395"/>
      <c r="V1012" s="385"/>
      <c r="W1012" s="413">
        <f>Table_1[[#This Row],[Kävijämäärä a) lapset]]+Table_1[[#This Row],[Kävijämäärä b) aikuiset]]</f>
        <v>0</v>
      </c>
      <c r="X1012" s="413">
        <f>IF(Table_1[[#This Row],[Kokonaiskävijämäärä]]&lt;1,0,Table_1[[#This Row],[Kävijämäärä a) lapset]]*Table_1[[#This Row],[Tapaamis-kerrat /osallistuja]])</f>
        <v>0</v>
      </c>
      <c r="Y1012" s="413">
        <f>IF(Table_1[[#This Row],[Kokonaiskävijämäärä]]&lt;1,0,Table_1[[#This Row],[Kävijämäärä b) aikuiset]]*Table_1[[#This Row],[Tapaamis-kerrat /osallistuja]])</f>
        <v>0</v>
      </c>
      <c r="Z1012" s="413">
        <f>IF(Table_1[[#This Row],[Kokonaiskävijämäärä]]&lt;1,0,Table_1[[#This Row],[Kokonaiskävijämäärä]]*Table_1[[#This Row],[Tapaamis-kerrat /osallistuja]])</f>
        <v>0</v>
      </c>
      <c r="AA1012" s="390" t="s">
        <v>54</v>
      </c>
      <c r="AB1012" s="396"/>
      <c r="AC1012" s="397"/>
      <c r="AD1012" s="398" t="s">
        <v>54</v>
      </c>
      <c r="AE1012" s="399" t="s">
        <v>54</v>
      </c>
      <c r="AF1012" s="400" t="s">
        <v>54</v>
      </c>
      <c r="AG1012" s="400" t="s">
        <v>54</v>
      </c>
      <c r="AH1012" s="401" t="s">
        <v>53</v>
      </c>
      <c r="AI1012" s="402" t="s">
        <v>54</v>
      </c>
      <c r="AJ1012" s="402" t="s">
        <v>54</v>
      </c>
      <c r="AK1012" s="402" t="s">
        <v>54</v>
      </c>
      <c r="AL1012" s="403" t="s">
        <v>54</v>
      </c>
      <c r="AM1012" s="404" t="s">
        <v>54</v>
      </c>
    </row>
    <row r="1013" spans="1:39" ht="15.75" customHeight="1" x14ac:dyDescent="0.3">
      <c r="A1013" s="382"/>
      <c r="B1013" s="383"/>
      <c r="C1013" s="384" t="s">
        <v>40</v>
      </c>
      <c r="D1013" s="385" t="str">
        <f>IF(Table_1[[#This Row],[SISÄLLÖN NIMI]]="","",1)</f>
        <v/>
      </c>
      <c r="E1013" s="386"/>
      <c r="F1013" s="386"/>
      <c r="G1013" s="384" t="s">
        <v>54</v>
      </c>
      <c r="H1013" s="387" t="s">
        <v>54</v>
      </c>
      <c r="I1013" s="388" t="s">
        <v>54</v>
      </c>
      <c r="J1013" s="389" t="s">
        <v>44</v>
      </c>
      <c r="K1013" s="387" t="s">
        <v>54</v>
      </c>
      <c r="L1013" s="390" t="s">
        <v>54</v>
      </c>
      <c r="M1013" s="383"/>
      <c r="N1013" s="391" t="s">
        <v>54</v>
      </c>
      <c r="O1013" s="392"/>
      <c r="P1013" s="383"/>
      <c r="Q1013" s="383"/>
      <c r="R1013" s="393"/>
      <c r="S1013" s="417">
        <f>IF(Table_1[[#This Row],[Kesto (min) /tapaaminen]]&lt;1,0,(Table_1[[#This Row],[Sisältöjen määrä 
]]*Table_1[[#This Row],[Kesto (min) /tapaaminen]]*Table_1[[#This Row],[Tapaamis-kerrat /osallistuja]]))</f>
        <v>0</v>
      </c>
      <c r="T1013" s="394" t="str">
        <f>IF(Table_1[[#This Row],[SISÄLLÖN NIMI]]="","",IF(Table_1[[#This Row],[Toteutuminen]]="Ei osallistujia",0,IF(Table_1[[#This Row],[Toteutuminen]]="Peruttu",0,1)))</f>
        <v/>
      </c>
      <c r="U1013" s="395"/>
      <c r="V1013" s="385"/>
      <c r="W1013" s="413">
        <f>Table_1[[#This Row],[Kävijämäärä a) lapset]]+Table_1[[#This Row],[Kävijämäärä b) aikuiset]]</f>
        <v>0</v>
      </c>
      <c r="X1013" s="413">
        <f>IF(Table_1[[#This Row],[Kokonaiskävijämäärä]]&lt;1,0,Table_1[[#This Row],[Kävijämäärä a) lapset]]*Table_1[[#This Row],[Tapaamis-kerrat /osallistuja]])</f>
        <v>0</v>
      </c>
      <c r="Y1013" s="413">
        <f>IF(Table_1[[#This Row],[Kokonaiskävijämäärä]]&lt;1,0,Table_1[[#This Row],[Kävijämäärä b) aikuiset]]*Table_1[[#This Row],[Tapaamis-kerrat /osallistuja]])</f>
        <v>0</v>
      </c>
      <c r="Z1013" s="413">
        <f>IF(Table_1[[#This Row],[Kokonaiskävijämäärä]]&lt;1,0,Table_1[[#This Row],[Kokonaiskävijämäärä]]*Table_1[[#This Row],[Tapaamis-kerrat /osallistuja]])</f>
        <v>0</v>
      </c>
      <c r="AA1013" s="390" t="s">
        <v>54</v>
      </c>
      <c r="AB1013" s="396"/>
      <c r="AC1013" s="397"/>
      <c r="AD1013" s="398" t="s">
        <v>54</v>
      </c>
      <c r="AE1013" s="399" t="s">
        <v>54</v>
      </c>
      <c r="AF1013" s="400" t="s">
        <v>54</v>
      </c>
      <c r="AG1013" s="400" t="s">
        <v>54</v>
      </c>
      <c r="AH1013" s="401" t="s">
        <v>53</v>
      </c>
      <c r="AI1013" s="402" t="s">
        <v>54</v>
      </c>
      <c r="AJ1013" s="402" t="s">
        <v>54</v>
      </c>
      <c r="AK1013" s="402" t="s">
        <v>54</v>
      </c>
      <c r="AL1013" s="403" t="s">
        <v>54</v>
      </c>
      <c r="AM1013" s="404" t="s">
        <v>54</v>
      </c>
    </row>
    <row r="1014" spans="1:39" ht="15.75" customHeight="1" x14ac:dyDescent="0.3">
      <c r="A1014" s="382"/>
      <c r="B1014" s="383"/>
      <c r="C1014" s="384" t="s">
        <v>40</v>
      </c>
      <c r="D1014" s="385" t="str">
        <f>IF(Table_1[[#This Row],[SISÄLLÖN NIMI]]="","",1)</f>
        <v/>
      </c>
      <c r="E1014" s="386"/>
      <c r="F1014" s="386"/>
      <c r="G1014" s="384" t="s">
        <v>54</v>
      </c>
      <c r="H1014" s="387" t="s">
        <v>54</v>
      </c>
      <c r="I1014" s="388" t="s">
        <v>54</v>
      </c>
      <c r="J1014" s="389" t="s">
        <v>44</v>
      </c>
      <c r="K1014" s="387" t="s">
        <v>54</v>
      </c>
      <c r="L1014" s="390" t="s">
        <v>54</v>
      </c>
      <c r="M1014" s="383"/>
      <c r="N1014" s="391" t="s">
        <v>54</v>
      </c>
      <c r="O1014" s="392"/>
      <c r="P1014" s="383"/>
      <c r="Q1014" s="383"/>
      <c r="R1014" s="393"/>
      <c r="S1014" s="417">
        <f>IF(Table_1[[#This Row],[Kesto (min) /tapaaminen]]&lt;1,0,(Table_1[[#This Row],[Sisältöjen määrä 
]]*Table_1[[#This Row],[Kesto (min) /tapaaminen]]*Table_1[[#This Row],[Tapaamis-kerrat /osallistuja]]))</f>
        <v>0</v>
      </c>
      <c r="T1014" s="394" t="str">
        <f>IF(Table_1[[#This Row],[SISÄLLÖN NIMI]]="","",IF(Table_1[[#This Row],[Toteutuminen]]="Ei osallistujia",0,IF(Table_1[[#This Row],[Toteutuminen]]="Peruttu",0,1)))</f>
        <v/>
      </c>
      <c r="U1014" s="395"/>
      <c r="V1014" s="385"/>
      <c r="W1014" s="413">
        <f>Table_1[[#This Row],[Kävijämäärä a) lapset]]+Table_1[[#This Row],[Kävijämäärä b) aikuiset]]</f>
        <v>0</v>
      </c>
      <c r="X1014" s="413">
        <f>IF(Table_1[[#This Row],[Kokonaiskävijämäärä]]&lt;1,0,Table_1[[#This Row],[Kävijämäärä a) lapset]]*Table_1[[#This Row],[Tapaamis-kerrat /osallistuja]])</f>
        <v>0</v>
      </c>
      <c r="Y1014" s="413">
        <f>IF(Table_1[[#This Row],[Kokonaiskävijämäärä]]&lt;1,0,Table_1[[#This Row],[Kävijämäärä b) aikuiset]]*Table_1[[#This Row],[Tapaamis-kerrat /osallistuja]])</f>
        <v>0</v>
      </c>
      <c r="Z1014" s="413">
        <f>IF(Table_1[[#This Row],[Kokonaiskävijämäärä]]&lt;1,0,Table_1[[#This Row],[Kokonaiskävijämäärä]]*Table_1[[#This Row],[Tapaamis-kerrat /osallistuja]])</f>
        <v>0</v>
      </c>
      <c r="AA1014" s="390" t="s">
        <v>54</v>
      </c>
      <c r="AB1014" s="396"/>
      <c r="AC1014" s="397"/>
      <c r="AD1014" s="398" t="s">
        <v>54</v>
      </c>
      <c r="AE1014" s="399" t="s">
        <v>54</v>
      </c>
      <c r="AF1014" s="400" t="s">
        <v>54</v>
      </c>
      <c r="AG1014" s="400" t="s">
        <v>54</v>
      </c>
      <c r="AH1014" s="401" t="s">
        <v>53</v>
      </c>
      <c r="AI1014" s="402" t="s">
        <v>54</v>
      </c>
      <c r="AJ1014" s="402" t="s">
        <v>54</v>
      </c>
      <c r="AK1014" s="402" t="s">
        <v>54</v>
      </c>
      <c r="AL1014" s="403" t="s">
        <v>54</v>
      </c>
      <c r="AM1014" s="404" t="s">
        <v>54</v>
      </c>
    </row>
    <row r="1015" spans="1:39" ht="15.75" customHeight="1" x14ac:dyDescent="0.3">
      <c r="A1015" s="382"/>
      <c r="B1015" s="383"/>
      <c r="C1015" s="384" t="s">
        <v>40</v>
      </c>
      <c r="D1015" s="385" t="str">
        <f>IF(Table_1[[#This Row],[SISÄLLÖN NIMI]]="","",1)</f>
        <v/>
      </c>
      <c r="E1015" s="386"/>
      <c r="F1015" s="386"/>
      <c r="G1015" s="384" t="s">
        <v>54</v>
      </c>
      <c r="H1015" s="387" t="s">
        <v>54</v>
      </c>
      <c r="I1015" s="388" t="s">
        <v>54</v>
      </c>
      <c r="J1015" s="389" t="s">
        <v>44</v>
      </c>
      <c r="K1015" s="387" t="s">
        <v>54</v>
      </c>
      <c r="L1015" s="390" t="s">
        <v>54</v>
      </c>
      <c r="M1015" s="383"/>
      <c r="N1015" s="391" t="s">
        <v>54</v>
      </c>
      <c r="O1015" s="392"/>
      <c r="P1015" s="383"/>
      <c r="Q1015" s="383"/>
      <c r="R1015" s="393"/>
      <c r="S1015" s="417">
        <f>IF(Table_1[[#This Row],[Kesto (min) /tapaaminen]]&lt;1,0,(Table_1[[#This Row],[Sisältöjen määrä 
]]*Table_1[[#This Row],[Kesto (min) /tapaaminen]]*Table_1[[#This Row],[Tapaamis-kerrat /osallistuja]]))</f>
        <v>0</v>
      </c>
      <c r="T1015" s="394" t="str">
        <f>IF(Table_1[[#This Row],[SISÄLLÖN NIMI]]="","",IF(Table_1[[#This Row],[Toteutuminen]]="Ei osallistujia",0,IF(Table_1[[#This Row],[Toteutuminen]]="Peruttu",0,1)))</f>
        <v/>
      </c>
      <c r="U1015" s="395"/>
      <c r="V1015" s="385"/>
      <c r="W1015" s="413">
        <f>Table_1[[#This Row],[Kävijämäärä a) lapset]]+Table_1[[#This Row],[Kävijämäärä b) aikuiset]]</f>
        <v>0</v>
      </c>
      <c r="X1015" s="413">
        <f>IF(Table_1[[#This Row],[Kokonaiskävijämäärä]]&lt;1,0,Table_1[[#This Row],[Kävijämäärä a) lapset]]*Table_1[[#This Row],[Tapaamis-kerrat /osallistuja]])</f>
        <v>0</v>
      </c>
      <c r="Y1015" s="413">
        <f>IF(Table_1[[#This Row],[Kokonaiskävijämäärä]]&lt;1,0,Table_1[[#This Row],[Kävijämäärä b) aikuiset]]*Table_1[[#This Row],[Tapaamis-kerrat /osallistuja]])</f>
        <v>0</v>
      </c>
      <c r="Z1015" s="413">
        <f>IF(Table_1[[#This Row],[Kokonaiskävijämäärä]]&lt;1,0,Table_1[[#This Row],[Kokonaiskävijämäärä]]*Table_1[[#This Row],[Tapaamis-kerrat /osallistuja]])</f>
        <v>0</v>
      </c>
      <c r="AA1015" s="390" t="s">
        <v>54</v>
      </c>
      <c r="AB1015" s="396"/>
      <c r="AC1015" s="397"/>
      <c r="AD1015" s="398" t="s">
        <v>54</v>
      </c>
      <c r="AE1015" s="399" t="s">
        <v>54</v>
      </c>
      <c r="AF1015" s="400" t="s">
        <v>54</v>
      </c>
      <c r="AG1015" s="400" t="s">
        <v>54</v>
      </c>
      <c r="AH1015" s="401" t="s">
        <v>53</v>
      </c>
      <c r="AI1015" s="402" t="s">
        <v>54</v>
      </c>
      <c r="AJ1015" s="402" t="s">
        <v>54</v>
      </c>
      <c r="AK1015" s="402" t="s">
        <v>54</v>
      </c>
      <c r="AL1015" s="403" t="s">
        <v>54</v>
      </c>
      <c r="AM1015" s="404" t="s">
        <v>54</v>
      </c>
    </row>
    <row r="1016" spans="1:39" ht="15.75" customHeight="1" x14ac:dyDescent="0.3">
      <c r="A1016" s="382"/>
      <c r="B1016" s="383"/>
      <c r="C1016" s="384" t="s">
        <v>40</v>
      </c>
      <c r="D1016" s="385" t="str">
        <f>IF(Table_1[[#This Row],[SISÄLLÖN NIMI]]="","",1)</f>
        <v/>
      </c>
      <c r="E1016" s="386"/>
      <c r="F1016" s="386"/>
      <c r="G1016" s="384" t="s">
        <v>54</v>
      </c>
      <c r="H1016" s="387" t="s">
        <v>54</v>
      </c>
      <c r="I1016" s="388" t="s">
        <v>54</v>
      </c>
      <c r="J1016" s="389" t="s">
        <v>44</v>
      </c>
      <c r="K1016" s="387" t="s">
        <v>54</v>
      </c>
      <c r="L1016" s="390" t="s">
        <v>54</v>
      </c>
      <c r="M1016" s="383"/>
      <c r="N1016" s="391" t="s">
        <v>54</v>
      </c>
      <c r="O1016" s="392"/>
      <c r="P1016" s="383"/>
      <c r="Q1016" s="383"/>
      <c r="R1016" s="393"/>
      <c r="S1016" s="417">
        <f>IF(Table_1[[#This Row],[Kesto (min) /tapaaminen]]&lt;1,0,(Table_1[[#This Row],[Sisältöjen määrä 
]]*Table_1[[#This Row],[Kesto (min) /tapaaminen]]*Table_1[[#This Row],[Tapaamis-kerrat /osallistuja]]))</f>
        <v>0</v>
      </c>
      <c r="T1016" s="394" t="str">
        <f>IF(Table_1[[#This Row],[SISÄLLÖN NIMI]]="","",IF(Table_1[[#This Row],[Toteutuminen]]="Ei osallistujia",0,IF(Table_1[[#This Row],[Toteutuminen]]="Peruttu",0,1)))</f>
        <v/>
      </c>
      <c r="U1016" s="395"/>
      <c r="V1016" s="385"/>
      <c r="W1016" s="413">
        <f>Table_1[[#This Row],[Kävijämäärä a) lapset]]+Table_1[[#This Row],[Kävijämäärä b) aikuiset]]</f>
        <v>0</v>
      </c>
      <c r="X1016" s="413">
        <f>IF(Table_1[[#This Row],[Kokonaiskävijämäärä]]&lt;1,0,Table_1[[#This Row],[Kävijämäärä a) lapset]]*Table_1[[#This Row],[Tapaamis-kerrat /osallistuja]])</f>
        <v>0</v>
      </c>
      <c r="Y1016" s="413">
        <f>IF(Table_1[[#This Row],[Kokonaiskävijämäärä]]&lt;1,0,Table_1[[#This Row],[Kävijämäärä b) aikuiset]]*Table_1[[#This Row],[Tapaamis-kerrat /osallistuja]])</f>
        <v>0</v>
      </c>
      <c r="Z1016" s="413">
        <f>IF(Table_1[[#This Row],[Kokonaiskävijämäärä]]&lt;1,0,Table_1[[#This Row],[Kokonaiskävijämäärä]]*Table_1[[#This Row],[Tapaamis-kerrat /osallistuja]])</f>
        <v>0</v>
      </c>
      <c r="AA1016" s="390" t="s">
        <v>54</v>
      </c>
      <c r="AB1016" s="396"/>
      <c r="AC1016" s="397"/>
      <c r="AD1016" s="398" t="s">
        <v>54</v>
      </c>
      <c r="AE1016" s="399" t="s">
        <v>54</v>
      </c>
      <c r="AF1016" s="400" t="s">
        <v>54</v>
      </c>
      <c r="AG1016" s="400" t="s">
        <v>54</v>
      </c>
      <c r="AH1016" s="401" t="s">
        <v>53</v>
      </c>
      <c r="AI1016" s="402" t="s">
        <v>54</v>
      </c>
      <c r="AJ1016" s="402" t="s">
        <v>54</v>
      </c>
      <c r="AK1016" s="402" t="s">
        <v>54</v>
      </c>
      <c r="AL1016" s="403" t="s">
        <v>54</v>
      </c>
      <c r="AM1016" s="404" t="s">
        <v>54</v>
      </c>
    </row>
    <row r="1017" spans="1:39" ht="15.75" customHeight="1" x14ac:dyDescent="0.3">
      <c r="A1017" s="382"/>
      <c r="B1017" s="383"/>
      <c r="C1017" s="384" t="s">
        <v>40</v>
      </c>
      <c r="D1017" s="385" t="str">
        <f>IF(Table_1[[#This Row],[SISÄLLÖN NIMI]]="","",1)</f>
        <v/>
      </c>
      <c r="E1017" s="386"/>
      <c r="F1017" s="386"/>
      <c r="G1017" s="384" t="s">
        <v>54</v>
      </c>
      <c r="H1017" s="387" t="s">
        <v>54</v>
      </c>
      <c r="I1017" s="388" t="s">
        <v>54</v>
      </c>
      <c r="J1017" s="389" t="s">
        <v>44</v>
      </c>
      <c r="K1017" s="387" t="s">
        <v>54</v>
      </c>
      <c r="L1017" s="390" t="s">
        <v>54</v>
      </c>
      <c r="M1017" s="383"/>
      <c r="N1017" s="391" t="s">
        <v>54</v>
      </c>
      <c r="O1017" s="392"/>
      <c r="P1017" s="383"/>
      <c r="Q1017" s="383"/>
      <c r="R1017" s="393"/>
      <c r="S1017" s="417">
        <f>IF(Table_1[[#This Row],[Kesto (min) /tapaaminen]]&lt;1,0,(Table_1[[#This Row],[Sisältöjen määrä 
]]*Table_1[[#This Row],[Kesto (min) /tapaaminen]]*Table_1[[#This Row],[Tapaamis-kerrat /osallistuja]]))</f>
        <v>0</v>
      </c>
      <c r="T1017" s="394" t="str">
        <f>IF(Table_1[[#This Row],[SISÄLLÖN NIMI]]="","",IF(Table_1[[#This Row],[Toteutuminen]]="Ei osallistujia",0,IF(Table_1[[#This Row],[Toteutuminen]]="Peruttu",0,1)))</f>
        <v/>
      </c>
      <c r="U1017" s="395"/>
      <c r="V1017" s="385"/>
      <c r="W1017" s="413">
        <f>Table_1[[#This Row],[Kävijämäärä a) lapset]]+Table_1[[#This Row],[Kävijämäärä b) aikuiset]]</f>
        <v>0</v>
      </c>
      <c r="X1017" s="413">
        <f>IF(Table_1[[#This Row],[Kokonaiskävijämäärä]]&lt;1,0,Table_1[[#This Row],[Kävijämäärä a) lapset]]*Table_1[[#This Row],[Tapaamis-kerrat /osallistuja]])</f>
        <v>0</v>
      </c>
      <c r="Y1017" s="413">
        <f>IF(Table_1[[#This Row],[Kokonaiskävijämäärä]]&lt;1,0,Table_1[[#This Row],[Kävijämäärä b) aikuiset]]*Table_1[[#This Row],[Tapaamis-kerrat /osallistuja]])</f>
        <v>0</v>
      </c>
      <c r="Z1017" s="413">
        <f>IF(Table_1[[#This Row],[Kokonaiskävijämäärä]]&lt;1,0,Table_1[[#This Row],[Kokonaiskävijämäärä]]*Table_1[[#This Row],[Tapaamis-kerrat /osallistuja]])</f>
        <v>0</v>
      </c>
      <c r="AA1017" s="390" t="s">
        <v>54</v>
      </c>
      <c r="AB1017" s="396"/>
      <c r="AC1017" s="397"/>
      <c r="AD1017" s="398" t="s">
        <v>54</v>
      </c>
      <c r="AE1017" s="399" t="s">
        <v>54</v>
      </c>
      <c r="AF1017" s="400" t="s">
        <v>54</v>
      </c>
      <c r="AG1017" s="400" t="s">
        <v>54</v>
      </c>
      <c r="AH1017" s="401" t="s">
        <v>53</v>
      </c>
      <c r="AI1017" s="402" t="s">
        <v>54</v>
      </c>
      <c r="AJ1017" s="402" t="s">
        <v>54</v>
      </c>
      <c r="AK1017" s="402" t="s">
        <v>54</v>
      </c>
      <c r="AL1017" s="403" t="s">
        <v>54</v>
      </c>
      <c r="AM1017" s="404" t="s">
        <v>54</v>
      </c>
    </row>
    <row r="1018" spans="1:39" ht="15.75" customHeight="1" x14ac:dyDescent="0.3">
      <c r="A1018" s="382"/>
      <c r="B1018" s="383"/>
      <c r="C1018" s="384" t="s">
        <v>40</v>
      </c>
      <c r="D1018" s="385" t="str">
        <f>IF(Table_1[[#This Row],[SISÄLLÖN NIMI]]="","",1)</f>
        <v/>
      </c>
      <c r="E1018" s="386"/>
      <c r="F1018" s="386"/>
      <c r="G1018" s="384" t="s">
        <v>54</v>
      </c>
      <c r="H1018" s="387" t="s">
        <v>54</v>
      </c>
      <c r="I1018" s="388" t="s">
        <v>54</v>
      </c>
      <c r="J1018" s="389" t="s">
        <v>44</v>
      </c>
      <c r="K1018" s="387" t="s">
        <v>54</v>
      </c>
      <c r="L1018" s="390" t="s">
        <v>54</v>
      </c>
      <c r="M1018" s="383"/>
      <c r="N1018" s="391" t="s">
        <v>54</v>
      </c>
      <c r="O1018" s="392"/>
      <c r="P1018" s="383"/>
      <c r="Q1018" s="383"/>
      <c r="R1018" s="393"/>
      <c r="S1018" s="417">
        <f>IF(Table_1[[#This Row],[Kesto (min) /tapaaminen]]&lt;1,0,(Table_1[[#This Row],[Sisältöjen määrä 
]]*Table_1[[#This Row],[Kesto (min) /tapaaminen]]*Table_1[[#This Row],[Tapaamis-kerrat /osallistuja]]))</f>
        <v>0</v>
      </c>
      <c r="T1018" s="394" t="str">
        <f>IF(Table_1[[#This Row],[SISÄLLÖN NIMI]]="","",IF(Table_1[[#This Row],[Toteutuminen]]="Ei osallistujia",0,IF(Table_1[[#This Row],[Toteutuminen]]="Peruttu",0,1)))</f>
        <v/>
      </c>
      <c r="U1018" s="395"/>
      <c r="V1018" s="385"/>
      <c r="W1018" s="413">
        <f>Table_1[[#This Row],[Kävijämäärä a) lapset]]+Table_1[[#This Row],[Kävijämäärä b) aikuiset]]</f>
        <v>0</v>
      </c>
      <c r="X1018" s="413">
        <f>IF(Table_1[[#This Row],[Kokonaiskävijämäärä]]&lt;1,0,Table_1[[#This Row],[Kävijämäärä a) lapset]]*Table_1[[#This Row],[Tapaamis-kerrat /osallistuja]])</f>
        <v>0</v>
      </c>
      <c r="Y1018" s="413">
        <f>IF(Table_1[[#This Row],[Kokonaiskävijämäärä]]&lt;1,0,Table_1[[#This Row],[Kävijämäärä b) aikuiset]]*Table_1[[#This Row],[Tapaamis-kerrat /osallistuja]])</f>
        <v>0</v>
      </c>
      <c r="Z1018" s="413">
        <f>IF(Table_1[[#This Row],[Kokonaiskävijämäärä]]&lt;1,0,Table_1[[#This Row],[Kokonaiskävijämäärä]]*Table_1[[#This Row],[Tapaamis-kerrat /osallistuja]])</f>
        <v>0</v>
      </c>
      <c r="AA1018" s="390" t="s">
        <v>54</v>
      </c>
      <c r="AB1018" s="396"/>
      <c r="AC1018" s="397"/>
      <c r="AD1018" s="398" t="s">
        <v>54</v>
      </c>
      <c r="AE1018" s="399" t="s">
        <v>54</v>
      </c>
      <c r="AF1018" s="400" t="s">
        <v>54</v>
      </c>
      <c r="AG1018" s="400" t="s">
        <v>54</v>
      </c>
      <c r="AH1018" s="401" t="s">
        <v>53</v>
      </c>
      <c r="AI1018" s="402" t="s">
        <v>54</v>
      </c>
      <c r="AJ1018" s="402" t="s">
        <v>54</v>
      </c>
      <c r="AK1018" s="402" t="s">
        <v>54</v>
      </c>
      <c r="AL1018" s="403" t="s">
        <v>54</v>
      </c>
      <c r="AM1018" s="404" t="s">
        <v>54</v>
      </c>
    </row>
    <row r="1019" spans="1:39" ht="15.75" customHeight="1" x14ac:dyDescent="0.3">
      <c r="A1019" s="382"/>
      <c r="B1019" s="383"/>
      <c r="C1019" s="384" t="s">
        <v>40</v>
      </c>
      <c r="D1019" s="385" t="str">
        <f>IF(Table_1[[#This Row],[SISÄLLÖN NIMI]]="","",1)</f>
        <v/>
      </c>
      <c r="E1019" s="386"/>
      <c r="F1019" s="386"/>
      <c r="G1019" s="384" t="s">
        <v>54</v>
      </c>
      <c r="H1019" s="387" t="s">
        <v>54</v>
      </c>
      <c r="I1019" s="388" t="s">
        <v>54</v>
      </c>
      <c r="J1019" s="389" t="s">
        <v>44</v>
      </c>
      <c r="K1019" s="387" t="s">
        <v>54</v>
      </c>
      <c r="L1019" s="390" t="s">
        <v>54</v>
      </c>
      <c r="M1019" s="383"/>
      <c r="N1019" s="391" t="s">
        <v>54</v>
      </c>
      <c r="O1019" s="392"/>
      <c r="P1019" s="383"/>
      <c r="Q1019" s="383"/>
      <c r="R1019" s="393"/>
      <c r="S1019" s="417">
        <f>IF(Table_1[[#This Row],[Kesto (min) /tapaaminen]]&lt;1,0,(Table_1[[#This Row],[Sisältöjen määrä 
]]*Table_1[[#This Row],[Kesto (min) /tapaaminen]]*Table_1[[#This Row],[Tapaamis-kerrat /osallistuja]]))</f>
        <v>0</v>
      </c>
      <c r="T1019" s="394" t="str">
        <f>IF(Table_1[[#This Row],[SISÄLLÖN NIMI]]="","",IF(Table_1[[#This Row],[Toteutuminen]]="Ei osallistujia",0,IF(Table_1[[#This Row],[Toteutuminen]]="Peruttu",0,1)))</f>
        <v/>
      </c>
      <c r="U1019" s="395"/>
      <c r="V1019" s="385"/>
      <c r="W1019" s="413">
        <f>Table_1[[#This Row],[Kävijämäärä a) lapset]]+Table_1[[#This Row],[Kävijämäärä b) aikuiset]]</f>
        <v>0</v>
      </c>
      <c r="X1019" s="413">
        <f>IF(Table_1[[#This Row],[Kokonaiskävijämäärä]]&lt;1,0,Table_1[[#This Row],[Kävijämäärä a) lapset]]*Table_1[[#This Row],[Tapaamis-kerrat /osallistuja]])</f>
        <v>0</v>
      </c>
      <c r="Y1019" s="413">
        <f>IF(Table_1[[#This Row],[Kokonaiskävijämäärä]]&lt;1,0,Table_1[[#This Row],[Kävijämäärä b) aikuiset]]*Table_1[[#This Row],[Tapaamis-kerrat /osallistuja]])</f>
        <v>0</v>
      </c>
      <c r="Z1019" s="413">
        <f>IF(Table_1[[#This Row],[Kokonaiskävijämäärä]]&lt;1,0,Table_1[[#This Row],[Kokonaiskävijämäärä]]*Table_1[[#This Row],[Tapaamis-kerrat /osallistuja]])</f>
        <v>0</v>
      </c>
      <c r="AA1019" s="390" t="s">
        <v>54</v>
      </c>
      <c r="AB1019" s="396"/>
      <c r="AC1019" s="397"/>
      <c r="AD1019" s="398" t="s">
        <v>54</v>
      </c>
      <c r="AE1019" s="399" t="s">
        <v>54</v>
      </c>
      <c r="AF1019" s="400" t="s">
        <v>54</v>
      </c>
      <c r="AG1019" s="400" t="s">
        <v>54</v>
      </c>
      <c r="AH1019" s="401" t="s">
        <v>53</v>
      </c>
      <c r="AI1019" s="402" t="s">
        <v>54</v>
      </c>
      <c r="AJ1019" s="402" t="s">
        <v>54</v>
      </c>
      <c r="AK1019" s="402" t="s">
        <v>54</v>
      </c>
      <c r="AL1019" s="403" t="s">
        <v>54</v>
      </c>
      <c r="AM1019" s="404" t="s">
        <v>54</v>
      </c>
    </row>
    <row r="1020" spans="1:39" ht="15.75" customHeight="1" x14ac:dyDescent="0.3">
      <c r="A1020" s="382"/>
      <c r="B1020" s="383"/>
      <c r="C1020" s="384" t="s">
        <v>40</v>
      </c>
      <c r="D1020" s="385" t="str">
        <f>IF(Table_1[[#This Row],[SISÄLLÖN NIMI]]="","",1)</f>
        <v/>
      </c>
      <c r="E1020" s="386"/>
      <c r="F1020" s="386"/>
      <c r="G1020" s="384" t="s">
        <v>54</v>
      </c>
      <c r="H1020" s="387" t="s">
        <v>54</v>
      </c>
      <c r="I1020" s="388" t="s">
        <v>54</v>
      </c>
      <c r="J1020" s="389" t="s">
        <v>44</v>
      </c>
      <c r="K1020" s="387" t="s">
        <v>54</v>
      </c>
      <c r="L1020" s="390" t="s">
        <v>54</v>
      </c>
      <c r="M1020" s="383"/>
      <c r="N1020" s="391" t="s">
        <v>54</v>
      </c>
      <c r="O1020" s="392"/>
      <c r="P1020" s="383"/>
      <c r="Q1020" s="383"/>
      <c r="R1020" s="393"/>
      <c r="S1020" s="417">
        <f>IF(Table_1[[#This Row],[Kesto (min) /tapaaminen]]&lt;1,0,(Table_1[[#This Row],[Sisältöjen määrä 
]]*Table_1[[#This Row],[Kesto (min) /tapaaminen]]*Table_1[[#This Row],[Tapaamis-kerrat /osallistuja]]))</f>
        <v>0</v>
      </c>
      <c r="T1020" s="394" t="str">
        <f>IF(Table_1[[#This Row],[SISÄLLÖN NIMI]]="","",IF(Table_1[[#This Row],[Toteutuminen]]="Ei osallistujia",0,IF(Table_1[[#This Row],[Toteutuminen]]="Peruttu",0,1)))</f>
        <v/>
      </c>
      <c r="U1020" s="395"/>
      <c r="V1020" s="385"/>
      <c r="W1020" s="413">
        <f>Table_1[[#This Row],[Kävijämäärä a) lapset]]+Table_1[[#This Row],[Kävijämäärä b) aikuiset]]</f>
        <v>0</v>
      </c>
      <c r="X1020" s="413">
        <f>IF(Table_1[[#This Row],[Kokonaiskävijämäärä]]&lt;1,0,Table_1[[#This Row],[Kävijämäärä a) lapset]]*Table_1[[#This Row],[Tapaamis-kerrat /osallistuja]])</f>
        <v>0</v>
      </c>
      <c r="Y1020" s="413">
        <f>IF(Table_1[[#This Row],[Kokonaiskävijämäärä]]&lt;1,0,Table_1[[#This Row],[Kävijämäärä b) aikuiset]]*Table_1[[#This Row],[Tapaamis-kerrat /osallistuja]])</f>
        <v>0</v>
      </c>
      <c r="Z1020" s="413">
        <f>IF(Table_1[[#This Row],[Kokonaiskävijämäärä]]&lt;1,0,Table_1[[#This Row],[Kokonaiskävijämäärä]]*Table_1[[#This Row],[Tapaamis-kerrat /osallistuja]])</f>
        <v>0</v>
      </c>
      <c r="AA1020" s="390" t="s">
        <v>54</v>
      </c>
      <c r="AB1020" s="396"/>
      <c r="AC1020" s="397"/>
      <c r="AD1020" s="398" t="s">
        <v>54</v>
      </c>
      <c r="AE1020" s="399" t="s">
        <v>54</v>
      </c>
      <c r="AF1020" s="400" t="s">
        <v>54</v>
      </c>
      <c r="AG1020" s="400" t="s">
        <v>54</v>
      </c>
      <c r="AH1020" s="401" t="s">
        <v>53</v>
      </c>
      <c r="AI1020" s="402" t="s">
        <v>54</v>
      </c>
      <c r="AJ1020" s="402" t="s">
        <v>54</v>
      </c>
      <c r="AK1020" s="402" t="s">
        <v>54</v>
      </c>
      <c r="AL1020" s="403" t="s">
        <v>54</v>
      </c>
      <c r="AM1020" s="404" t="s">
        <v>54</v>
      </c>
    </row>
    <row r="1021" spans="1:39" ht="15.75" customHeight="1" x14ac:dyDescent="0.3">
      <c r="A1021" s="382"/>
      <c r="B1021" s="383"/>
      <c r="C1021" s="384" t="s">
        <v>40</v>
      </c>
      <c r="D1021" s="385" t="str">
        <f>IF(Table_1[[#This Row],[SISÄLLÖN NIMI]]="","",1)</f>
        <v/>
      </c>
      <c r="E1021" s="386"/>
      <c r="F1021" s="386"/>
      <c r="G1021" s="384" t="s">
        <v>54</v>
      </c>
      <c r="H1021" s="387" t="s">
        <v>54</v>
      </c>
      <c r="I1021" s="388" t="s">
        <v>54</v>
      </c>
      <c r="J1021" s="389" t="s">
        <v>44</v>
      </c>
      <c r="K1021" s="387" t="s">
        <v>54</v>
      </c>
      <c r="L1021" s="390" t="s">
        <v>54</v>
      </c>
      <c r="M1021" s="383"/>
      <c r="N1021" s="391" t="s">
        <v>54</v>
      </c>
      <c r="O1021" s="392"/>
      <c r="P1021" s="383"/>
      <c r="Q1021" s="383"/>
      <c r="R1021" s="393"/>
      <c r="S1021" s="417">
        <f>IF(Table_1[[#This Row],[Kesto (min) /tapaaminen]]&lt;1,0,(Table_1[[#This Row],[Sisältöjen määrä 
]]*Table_1[[#This Row],[Kesto (min) /tapaaminen]]*Table_1[[#This Row],[Tapaamis-kerrat /osallistuja]]))</f>
        <v>0</v>
      </c>
      <c r="T1021" s="394" t="str">
        <f>IF(Table_1[[#This Row],[SISÄLLÖN NIMI]]="","",IF(Table_1[[#This Row],[Toteutuminen]]="Ei osallistujia",0,IF(Table_1[[#This Row],[Toteutuminen]]="Peruttu",0,1)))</f>
        <v/>
      </c>
      <c r="U1021" s="395"/>
      <c r="V1021" s="385"/>
      <c r="W1021" s="413">
        <f>Table_1[[#This Row],[Kävijämäärä a) lapset]]+Table_1[[#This Row],[Kävijämäärä b) aikuiset]]</f>
        <v>0</v>
      </c>
      <c r="X1021" s="413">
        <f>IF(Table_1[[#This Row],[Kokonaiskävijämäärä]]&lt;1,0,Table_1[[#This Row],[Kävijämäärä a) lapset]]*Table_1[[#This Row],[Tapaamis-kerrat /osallistuja]])</f>
        <v>0</v>
      </c>
      <c r="Y1021" s="413">
        <f>IF(Table_1[[#This Row],[Kokonaiskävijämäärä]]&lt;1,0,Table_1[[#This Row],[Kävijämäärä b) aikuiset]]*Table_1[[#This Row],[Tapaamis-kerrat /osallistuja]])</f>
        <v>0</v>
      </c>
      <c r="Z1021" s="413">
        <f>IF(Table_1[[#This Row],[Kokonaiskävijämäärä]]&lt;1,0,Table_1[[#This Row],[Kokonaiskävijämäärä]]*Table_1[[#This Row],[Tapaamis-kerrat /osallistuja]])</f>
        <v>0</v>
      </c>
      <c r="AA1021" s="390" t="s">
        <v>54</v>
      </c>
      <c r="AB1021" s="396"/>
      <c r="AC1021" s="397"/>
      <c r="AD1021" s="398" t="s">
        <v>54</v>
      </c>
      <c r="AE1021" s="399" t="s">
        <v>54</v>
      </c>
      <c r="AF1021" s="400" t="s">
        <v>54</v>
      </c>
      <c r="AG1021" s="400" t="s">
        <v>54</v>
      </c>
      <c r="AH1021" s="401" t="s">
        <v>53</v>
      </c>
      <c r="AI1021" s="402" t="s">
        <v>54</v>
      </c>
      <c r="AJ1021" s="402" t="s">
        <v>54</v>
      </c>
      <c r="AK1021" s="402" t="s">
        <v>54</v>
      </c>
      <c r="AL1021" s="403" t="s">
        <v>54</v>
      </c>
      <c r="AM1021" s="404" t="s">
        <v>54</v>
      </c>
    </row>
    <row r="1022" spans="1:39" ht="15.75" customHeight="1" x14ac:dyDescent="0.3">
      <c r="A1022" s="382"/>
      <c r="B1022" s="383"/>
      <c r="C1022" s="384" t="s">
        <v>40</v>
      </c>
      <c r="D1022" s="385" t="str">
        <f>IF(Table_1[[#This Row],[SISÄLLÖN NIMI]]="","",1)</f>
        <v/>
      </c>
      <c r="E1022" s="386"/>
      <c r="F1022" s="386"/>
      <c r="G1022" s="384" t="s">
        <v>54</v>
      </c>
      <c r="H1022" s="387" t="s">
        <v>54</v>
      </c>
      <c r="I1022" s="388" t="s">
        <v>54</v>
      </c>
      <c r="J1022" s="389" t="s">
        <v>44</v>
      </c>
      <c r="K1022" s="387" t="s">
        <v>54</v>
      </c>
      <c r="L1022" s="390" t="s">
        <v>54</v>
      </c>
      <c r="M1022" s="383"/>
      <c r="N1022" s="391" t="s">
        <v>54</v>
      </c>
      <c r="O1022" s="392"/>
      <c r="P1022" s="383"/>
      <c r="Q1022" s="383"/>
      <c r="R1022" s="393"/>
      <c r="S1022" s="417">
        <f>IF(Table_1[[#This Row],[Kesto (min) /tapaaminen]]&lt;1,0,(Table_1[[#This Row],[Sisältöjen määrä 
]]*Table_1[[#This Row],[Kesto (min) /tapaaminen]]*Table_1[[#This Row],[Tapaamis-kerrat /osallistuja]]))</f>
        <v>0</v>
      </c>
      <c r="T1022" s="394" t="str">
        <f>IF(Table_1[[#This Row],[SISÄLLÖN NIMI]]="","",IF(Table_1[[#This Row],[Toteutuminen]]="Ei osallistujia",0,IF(Table_1[[#This Row],[Toteutuminen]]="Peruttu",0,1)))</f>
        <v/>
      </c>
      <c r="U1022" s="395"/>
      <c r="V1022" s="385"/>
      <c r="W1022" s="413">
        <f>Table_1[[#This Row],[Kävijämäärä a) lapset]]+Table_1[[#This Row],[Kävijämäärä b) aikuiset]]</f>
        <v>0</v>
      </c>
      <c r="X1022" s="413">
        <f>IF(Table_1[[#This Row],[Kokonaiskävijämäärä]]&lt;1,0,Table_1[[#This Row],[Kävijämäärä a) lapset]]*Table_1[[#This Row],[Tapaamis-kerrat /osallistuja]])</f>
        <v>0</v>
      </c>
      <c r="Y1022" s="413">
        <f>IF(Table_1[[#This Row],[Kokonaiskävijämäärä]]&lt;1,0,Table_1[[#This Row],[Kävijämäärä b) aikuiset]]*Table_1[[#This Row],[Tapaamis-kerrat /osallistuja]])</f>
        <v>0</v>
      </c>
      <c r="Z1022" s="413">
        <f>IF(Table_1[[#This Row],[Kokonaiskävijämäärä]]&lt;1,0,Table_1[[#This Row],[Kokonaiskävijämäärä]]*Table_1[[#This Row],[Tapaamis-kerrat /osallistuja]])</f>
        <v>0</v>
      </c>
      <c r="AA1022" s="390" t="s">
        <v>54</v>
      </c>
      <c r="AB1022" s="396"/>
      <c r="AC1022" s="397"/>
      <c r="AD1022" s="398" t="s">
        <v>54</v>
      </c>
      <c r="AE1022" s="399" t="s">
        <v>54</v>
      </c>
      <c r="AF1022" s="400" t="s">
        <v>54</v>
      </c>
      <c r="AG1022" s="400" t="s">
        <v>54</v>
      </c>
      <c r="AH1022" s="401" t="s">
        <v>53</v>
      </c>
      <c r="AI1022" s="402" t="s">
        <v>54</v>
      </c>
      <c r="AJ1022" s="402" t="s">
        <v>54</v>
      </c>
      <c r="AK1022" s="402" t="s">
        <v>54</v>
      </c>
      <c r="AL1022" s="403" t="s">
        <v>54</v>
      </c>
      <c r="AM1022" s="404" t="s">
        <v>54</v>
      </c>
    </row>
    <row r="1023" spans="1:39" ht="15.75" customHeight="1" x14ac:dyDescent="0.3">
      <c r="A1023" s="382"/>
      <c r="B1023" s="383"/>
      <c r="C1023" s="384" t="s">
        <v>40</v>
      </c>
      <c r="D1023" s="385" t="str">
        <f>IF(Table_1[[#This Row],[SISÄLLÖN NIMI]]="","",1)</f>
        <v/>
      </c>
      <c r="E1023" s="386"/>
      <c r="F1023" s="386"/>
      <c r="G1023" s="384" t="s">
        <v>54</v>
      </c>
      <c r="H1023" s="387" t="s">
        <v>54</v>
      </c>
      <c r="I1023" s="388" t="s">
        <v>54</v>
      </c>
      <c r="J1023" s="389" t="s">
        <v>44</v>
      </c>
      <c r="K1023" s="387" t="s">
        <v>54</v>
      </c>
      <c r="L1023" s="390" t="s">
        <v>54</v>
      </c>
      <c r="M1023" s="383"/>
      <c r="N1023" s="391" t="s">
        <v>54</v>
      </c>
      <c r="O1023" s="392"/>
      <c r="P1023" s="383"/>
      <c r="Q1023" s="383"/>
      <c r="R1023" s="393"/>
      <c r="S1023" s="417">
        <f>IF(Table_1[[#This Row],[Kesto (min) /tapaaminen]]&lt;1,0,(Table_1[[#This Row],[Sisältöjen määrä 
]]*Table_1[[#This Row],[Kesto (min) /tapaaminen]]*Table_1[[#This Row],[Tapaamis-kerrat /osallistuja]]))</f>
        <v>0</v>
      </c>
      <c r="T1023" s="394" t="str">
        <f>IF(Table_1[[#This Row],[SISÄLLÖN NIMI]]="","",IF(Table_1[[#This Row],[Toteutuminen]]="Ei osallistujia",0,IF(Table_1[[#This Row],[Toteutuminen]]="Peruttu",0,1)))</f>
        <v/>
      </c>
      <c r="U1023" s="395"/>
      <c r="V1023" s="385"/>
      <c r="W1023" s="413">
        <f>Table_1[[#This Row],[Kävijämäärä a) lapset]]+Table_1[[#This Row],[Kävijämäärä b) aikuiset]]</f>
        <v>0</v>
      </c>
      <c r="X1023" s="413">
        <f>IF(Table_1[[#This Row],[Kokonaiskävijämäärä]]&lt;1,0,Table_1[[#This Row],[Kävijämäärä a) lapset]]*Table_1[[#This Row],[Tapaamis-kerrat /osallistuja]])</f>
        <v>0</v>
      </c>
      <c r="Y1023" s="413">
        <f>IF(Table_1[[#This Row],[Kokonaiskävijämäärä]]&lt;1,0,Table_1[[#This Row],[Kävijämäärä b) aikuiset]]*Table_1[[#This Row],[Tapaamis-kerrat /osallistuja]])</f>
        <v>0</v>
      </c>
      <c r="Z1023" s="413">
        <f>IF(Table_1[[#This Row],[Kokonaiskävijämäärä]]&lt;1,0,Table_1[[#This Row],[Kokonaiskävijämäärä]]*Table_1[[#This Row],[Tapaamis-kerrat /osallistuja]])</f>
        <v>0</v>
      </c>
      <c r="AA1023" s="390" t="s">
        <v>54</v>
      </c>
      <c r="AB1023" s="396"/>
      <c r="AC1023" s="397"/>
      <c r="AD1023" s="398" t="s">
        <v>54</v>
      </c>
      <c r="AE1023" s="399" t="s">
        <v>54</v>
      </c>
      <c r="AF1023" s="400" t="s">
        <v>54</v>
      </c>
      <c r="AG1023" s="400" t="s">
        <v>54</v>
      </c>
      <c r="AH1023" s="401" t="s">
        <v>53</v>
      </c>
      <c r="AI1023" s="402" t="s">
        <v>54</v>
      </c>
      <c r="AJ1023" s="402" t="s">
        <v>54</v>
      </c>
      <c r="AK1023" s="402" t="s">
        <v>54</v>
      </c>
      <c r="AL1023" s="403" t="s">
        <v>54</v>
      </c>
      <c r="AM1023" s="404" t="s">
        <v>54</v>
      </c>
    </row>
    <row r="1024" spans="1:39" ht="15.75" customHeight="1" x14ac:dyDescent="0.3">
      <c r="A1024" s="382"/>
      <c r="B1024" s="383"/>
      <c r="C1024" s="384" t="s">
        <v>40</v>
      </c>
      <c r="D1024" s="385" t="str">
        <f>IF(Table_1[[#This Row],[SISÄLLÖN NIMI]]="","",1)</f>
        <v/>
      </c>
      <c r="E1024" s="386"/>
      <c r="F1024" s="386"/>
      <c r="G1024" s="384" t="s">
        <v>54</v>
      </c>
      <c r="H1024" s="387" t="s">
        <v>54</v>
      </c>
      <c r="I1024" s="388" t="s">
        <v>54</v>
      </c>
      <c r="J1024" s="389" t="s">
        <v>44</v>
      </c>
      <c r="K1024" s="387" t="s">
        <v>54</v>
      </c>
      <c r="L1024" s="390" t="s">
        <v>54</v>
      </c>
      <c r="M1024" s="383"/>
      <c r="N1024" s="391" t="s">
        <v>54</v>
      </c>
      <c r="O1024" s="392"/>
      <c r="P1024" s="383"/>
      <c r="Q1024" s="383"/>
      <c r="R1024" s="393"/>
      <c r="S1024" s="417">
        <f>IF(Table_1[[#This Row],[Kesto (min) /tapaaminen]]&lt;1,0,(Table_1[[#This Row],[Sisältöjen määrä 
]]*Table_1[[#This Row],[Kesto (min) /tapaaminen]]*Table_1[[#This Row],[Tapaamis-kerrat /osallistuja]]))</f>
        <v>0</v>
      </c>
      <c r="T1024" s="394" t="str">
        <f>IF(Table_1[[#This Row],[SISÄLLÖN NIMI]]="","",IF(Table_1[[#This Row],[Toteutuminen]]="Ei osallistujia",0,IF(Table_1[[#This Row],[Toteutuminen]]="Peruttu",0,1)))</f>
        <v/>
      </c>
      <c r="U1024" s="395"/>
      <c r="V1024" s="385"/>
      <c r="W1024" s="413">
        <f>Table_1[[#This Row],[Kävijämäärä a) lapset]]+Table_1[[#This Row],[Kävijämäärä b) aikuiset]]</f>
        <v>0</v>
      </c>
      <c r="X1024" s="413">
        <f>IF(Table_1[[#This Row],[Kokonaiskävijämäärä]]&lt;1,0,Table_1[[#This Row],[Kävijämäärä a) lapset]]*Table_1[[#This Row],[Tapaamis-kerrat /osallistuja]])</f>
        <v>0</v>
      </c>
      <c r="Y1024" s="413">
        <f>IF(Table_1[[#This Row],[Kokonaiskävijämäärä]]&lt;1,0,Table_1[[#This Row],[Kävijämäärä b) aikuiset]]*Table_1[[#This Row],[Tapaamis-kerrat /osallistuja]])</f>
        <v>0</v>
      </c>
      <c r="Z1024" s="413">
        <f>IF(Table_1[[#This Row],[Kokonaiskävijämäärä]]&lt;1,0,Table_1[[#This Row],[Kokonaiskävijämäärä]]*Table_1[[#This Row],[Tapaamis-kerrat /osallistuja]])</f>
        <v>0</v>
      </c>
      <c r="AA1024" s="390" t="s">
        <v>54</v>
      </c>
      <c r="AB1024" s="396"/>
      <c r="AC1024" s="397"/>
      <c r="AD1024" s="398" t="s">
        <v>54</v>
      </c>
      <c r="AE1024" s="399" t="s">
        <v>54</v>
      </c>
      <c r="AF1024" s="400" t="s">
        <v>54</v>
      </c>
      <c r="AG1024" s="400" t="s">
        <v>54</v>
      </c>
      <c r="AH1024" s="401" t="s">
        <v>53</v>
      </c>
      <c r="AI1024" s="402" t="s">
        <v>54</v>
      </c>
      <c r="AJ1024" s="402" t="s">
        <v>54</v>
      </c>
      <c r="AK1024" s="402" t="s">
        <v>54</v>
      </c>
      <c r="AL1024" s="403" t="s">
        <v>54</v>
      </c>
      <c r="AM1024" s="404" t="s">
        <v>54</v>
      </c>
    </row>
    <row r="1025" spans="1:39" ht="15.75" customHeight="1" x14ac:dyDescent="0.3">
      <c r="A1025" s="382"/>
      <c r="B1025" s="383"/>
      <c r="C1025" s="384" t="s">
        <v>40</v>
      </c>
      <c r="D1025" s="385" t="str">
        <f>IF(Table_1[[#This Row],[SISÄLLÖN NIMI]]="","",1)</f>
        <v/>
      </c>
      <c r="E1025" s="386"/>
      <c r="F1025" s="386"/>
      <c r="G1025" s="384" t="s">
        <v>54</v>
      </c>
      <c r="H1025" s="387" t="s">
        <v>54</v>
      </c>
      <c r="I1025" s="388" t="s">
        <v>54</v>
      </c>
      <c r="J1025" s="389" t="s">
        <v>44</v>
      </c>
      <c r="K1025" s="387" t="s">
        <v>54</v>
      </c>
      <c r="L1025" s="390" t="s">
        <v>54</v>
      </c>
      <c r="M1025" s="383"/>
      <c r="N1025" s="391" t="s">
        <v>54</v>
      </c>
      <c r="O1025" s="392"/>
      <c r="P1025" s="383"/>
      <c r="Q1025" s="383"/>
      <c r="R1025" s="393"/>
      <c r="S1025" s="417">
        <f>IF(Table_1[[#This Row],[Kesto (min) /tapaaminen]]&lt;1,0,(Table_1[[#This Row],[Sisältöjen määrä 
]]*Table_1[[#This Row],[Kesto (min) /tapaaminen]]*Table_1[[#This Row],[Tapaamis-kerrat /osallistuja]]))</f>
        <v>0</v>
      </c>
      <c r="T1025" s="394" t="str">
        <f>IF(Table_1[[#This Row],[SISÄLLÖN NIMI]]="","",IF(Table_1[[#This Row],[Toteutuminen]]="Ei osallistujia",0,IF(Table_1[[#This Row],[Toteutuminen]]="Peruttu",0,1)))</f>
        <v/>
      </c>
      <c r="U1025" s="395"/>
      <c r="V1025" s="385"/>
      <c r="W1025" s="413">
        <f>Table_1[[#This Row],[Kävijämäärä a) lapset]]+Table_1[[#This Row],[Kävijämäärä b) aikuiset]]</f>
        <v>0</v>
      </c>
      <c r="X1025" s="413">
        <f>IF(Table_1[[#This Row],[Kokonaiskävijämäärä]]&lt;1,0,Table_1[[#This Row],[Kävijämäärä a) lapset]]*Table_1[[#This Row],[Tapaamis-kerrat /osallistuja]])</f>
        <v>0</v>
      </c>
      <c r="Y1025" s="413">
        <f>IF(Table_1[[#This Row],[Kokonaiskävijämäärä]]&lt;1,0,Table_1[[#This Row],[Kävijämäärä b) aikuiset]]*Table_1[[#This Row],[Tapaamis-kerrat /osallistuja]])</f>
        <v>0</v>
      </c>
      <c r="Z1025" s="413">
        <f>IF(Table_1[[#This Row],[Kokonaiskävijämäärä]]&lt;1,0,Table_1[[#This Row],[Kokonaiskävijämäärä]]*Table_1[[#This Row],[Tapaamis-kerrat /osallistuja]])</f>
        <v>0</v>
      </c>
      <c r="AA1025" s="390" t="s">
        <v>54</v>
      </c>
      <c r="AB1025" s="396"/>
      <c r="AC1025" s="397"/>
      <c r="AD1025" s="398" t="s">
        <v>54</v>
      </c>
      <c r="AE1025" s="399" t="s">
        <v>54</v>
      </c>
      <c r="AF1025" s="400" t="s">
        <v>54</v>
      </c>
      <c r="AG1025" s="400" t="s">
        <v>54</v>
      </c>
      <c r="AH1025" s="401" t="s">
        <v>53</v>
      </c>
      <c r="AI1025" s="402" t="s">
        <v>54</v>
      </c>
      <c r="AJ1025" s="402" t="s">
        <v>54</v>
      </c>
      <c r="AK1025" s="402" t="s">
        <v>54</v>
      </c>
      <c r="AL1025" s="403" t="s">
        <v>54</v>
      </c>
      <c r="AM1025" s="404" t="s">
        <v>54</v>
      </c>
    </row>
    <row r="1026" spans="1:39" ht="15.75" customHeight="1" x14ac:dyDescent="0.3">
      <c r="A1026" s="382"/>
      <c r="B1026" s="383"/>
      <c r="C1026" s="384" t="s">
        <v>40</v>
      </c>
      <c r="D1026" s="385" t="str">
        <f>IF(Table_1[[#This Row],[SISÄLLÖN NIMI]]="","",1)</f>
        <v/>
      </c>
      <c r="E1026" s="386"/>
      <c r="F1026" s="386"/>
      <c r="G1026" s="384" t="s">
        <v>54</v>
      </c>
      <c r="H1026" s="387" t="s">
        <v>54</v>
      </c>
      <c r="I1026" s="388" t="s">
        <v>54</v>
      </c>
      <c r="J1026" s="389" t="s">
        <v>44</v>
      </c>
      <c r="K1026" s="387" t="s">
        <v>54</v>
      </c>
      <c r="L1026" s="390" t="s">
        <v>54</v>
      </c>
      <c r="M1026" s="383"/>
      <c r="N1026" s="391" t="s">
        <v>54</v>
      </c>
      <c r="O1026" s="392"/>
      <c r="P1026" s="383"/>
      <c r="Q1026" s="383"/>
      <c r="R1026" s="393"/>
      <c r="S1026" s="417">
        <f>IF(Table_1[[#This Row],[Kesto (min) /tapaaminen]]&lt;1,0,(Table_1[[#This Row],[Sisältöjen määrä 
]]*Table_1[[#This Row],[Kesto (min) /tapaaminen]]*Table_1[[#This Row],[Tapaamis-kerrat /osallistuja]]))</f>
        <v>0</v>
      </c>
      <c r="T1026" s="394" t="str">
        <f>IF(Table_1[[#This Row],[SISÄLLÖN NIMI]]="","",IF(Table_1[[#This Row],[Toteutuminen]]="Ei osallistujia",0,IF(Table_1[[#This Row],[Toteutuminen]]="Peruttu",0,1)))</f>
        <v/>
      </c>
      <c r="U1026" s="395"/>
      <c r="V1026" s="385"/>
      <c r="W1026" s="413">
        <f>Table_1[[#This Row],[Kävijämäärä a) lapset]]+Table_1[[#This Row],[Kävijämäärä b) aikuiset]]</f>
        <v>0</v>
      </c>
      <c r="X1026" s="413">
        <f>IF(Table_1[[#This Row],[Kokonaiskävijämäärä]]&lt;1,0,Table_1[[#This Row],[Kävijämäärä a) lapset]]*Table_1[[#This Row],[Tapaamis-kerrat /osallistuja]])</f>
        <v>0</v>
      </c>
      <c r="Y1026" s="413">
        <f>IF(Table_1[[#This Row],[Kokonaiskävijämäärä]]&lt;1,0,Table_1[[#This Row],[Kävijämäärä b) aikuiset]]*Table_1[[#This Row],[Tapaamis-kerrat /osallistuja]])</f>
        <v>0</v>
      </c>
      <c r="Z1026" s="413">
        <f>IF(Table_1[[#This Row],[Kokonaiskävijämäärä]]&lt;1,0,Table_1[[#This Row],[Kokonaiskävijämäärä]]*Table_1[[#This Row],[Tapaamis-kerrat /osallistuja]])</f>
        <v>0</v>
      </c>
      <c r="AA1026" s="390" t="s">
        <v>54</v>
      </c>
      <c r="AB1026" s="396"/>
      <c r="AC1026" s="397"/>
      <c r="AD1026" s="398" t="s">
        <v>54</v>
      </c>
      <c r="AE1026" s="399" t="s">
        <v>54</v>
      </c>
      <c r="AF1026" s="400" t="s">
        <v>54</v>
      </c>
      <c r="AG1026" s="400" t="s">
        <v>54</v>
      </c>
      <c r="AH1026" s="401" t="s">
        <v>53</v>
      </c>
      <c r="AI1026" s="402" t="s">
        <v>54</v>
      </c>
      <c r="AJ1026" s="402" t="s">
        <v>54</v>
      </c>
      <c r="AK1026" s="402" t="s">
        <v>54</v>
      </c>
      <c r="AL1026" s="403" t="s">
        <v>54</v>
      </c>
      <c r="AM1026" s="404" t="s">
        <v>54</v>
      </c>
    </row>
    <row r="1027" spans="1:39" ht="15.75" customHeight="1" x14ac:dyDescent="0.3">
      <c r="A1027" s="382"/>
      <c r="B1027" s="383"/>
      <c r="C1027" s="384" t="s">
        <v>40</v>
      </c>
      <c r="D1027" s="385" t="str">
        <f>IF(Table_1[[#This Row],[SISÄLLÖN NIMI]]="","",1)</f>
        <v/>
      </c>
      <c r="E1027" s="386"/>
      <c r="F1027" s="386"/>
      <c r="G1027" s="384" t="s">
        <v>54</v>
      </c>
      <c r="H1027" s="387" t="s">
        <v>54</v>
      </c>
      <c r="I1027" s="388" t="s">
        <v>54</v>
      </c>
      <c r="J1027" s="389" t="s">
        <v>44</v>
      </c>
      <c r="K1027" s="387" t="s">
        <v>54</v>
      </c>
      <c r="L1027" s="390" t="s">
        <v>54</v>
      </c>
      <c r="M1027" s="383"/>
      <c r="N1027" s="391" t="s">
        <v>54</v>
      </c>
      <c r="O1027" s="392"/>
      <c r="P1027" s="383"/>
      <c r="Q1027" s="383"/>
      <c r="R1027" s="393"/>
      <c r="S1027" s="417">
        <f>IF(Table_1[[#This Row],[Kesto (min) /tapaaminen]]&lt;1,0,(Table_1[[#This Row],[Sisältöjen määrä 
]]*Table_1[[#This Row],[Kesto (min) /tapaaminen]]*Table_1[[#This Row],[Tapaamis-kerrat /osallistuja]]))</f>
        <v>0</v>
      </c>
      <c r="T1027" s="394" t="str">
        <f>IF(Table_1[[#This Row],[SISÄLLÖN NIMI]]="","",IF(Table_1[[#This Row],[Toteutuminen]]="Ei osallistujia",0,IF(Table_1[[#This Row],[Toteutuminen]]="Peruttu",0,1)))</f>
        <v/>
      </c>
      <c r="U1027" s="395"/>
      <c r="V1027" s="385"/>
      <c r="W1027" s="413">
        <f>Table_1[[#This Row],[Kävijämäärä a) lapset]]+Table_1[[#This Row],[Kävijämäärä b) aikuiset]]</f>
        <v>0</v>
      </c>
      <c r="X1027" s="413">
        <f>IF(Table_1[[#This Row],[Kokonaiskävijämäärä]]&lt;1,0,Table_1[[#This Row],[Kävijämäärä a) lapset]]*Table_1[[#This Row],[Tapaamis-kerrat /osallistuja]])</f>
        <v>0</v>
      </c>
      <c r="Y1027" s="413">
        <f>IF(Table_1[[#This Row],[Kokonaiskävijämäärä]]&lt;1,0,Table_1[[#This Row],[Kävijämäärä b) aikuiset]]*Table_1[[#This Row],[Tapaamis-kerrat /osallistuja]])</f>
        <v>0</v>
      </c>
      <c r="Z1027" s="413">
        <f>IF(Table_1[[#This Row],[Kokonaiskävijämäärä]]&lt;1,0,Table_1[[#This Row],[Kokonaiskävijämäärä]]*Table_1[[#This Row],[Tapaamis-kerrat /osallistuja]])</f>
        <v>0</v>
      </c>
      <c r="AA1027" s="390" t="s">
        <v>54</v>
      </c>
      <c r="AB1027" s="396"/>
      <c r="AC1027" s="397"/>
      <c r="AD1027" s="398" t="s">
        <v>54</v>
      </c>
      <c r="AE1027" s="399" t="s">
        <v>54</v>
      </c>
      <c r="AF1027" s="400" t="s">
        <v>54</v>
      </c>
      <c r="AG1027" s="400" t="s">
        <v>54</v>
      </c>
      <c r="AH1027" s="401" t="s">
        <v>53</v>
      </c>
      <c r="AI1027" s="402" t="s">
        <v>54</v>
      </c>
      <c r="AJ1027" s="402" t="s">
        <v>54</v>
      </c>
      <c r="AK1027" s="402" t="s">
        <v>54</v>
      </c>
      <c r="AL1027" s="403" t="s">
        <v>54</v>
      </c>
      <c r="AM1027" s="404" t="s">
        <v>54</v>
      </c>
    </row>
    <row r="1028" spans="1:39" ht="15.75" customHeight="1" x14ac:dyDescent="0.3">
      <c r="A1028" s="382"/>
      <c r="B1028" s="383"/>
      <c r="C1028" s="384" t="s">
        <v>40</v>
      </c>
      <c r="D1028" s="385" t="str">
        <f>IF(Table_1[[#This Row],[SISÄLLÖN NIMI]]="","",1)</f>
        <v/>
      </c>
      <c r="E1028" s="386"/>
      <c r="F1028" s="386"/>
      <c r="G1028" s="384" t="s">
        <v>54</v>
      </c>
      <c r="H1028" s="387" t="s">
        <v>54</v>
      </c>
      <c r="I1028" s="388" t="s">
        <v>54</v>
      </c>
      <c r="J1028" s="389" t="s">
        <v>44</v>
      </c>
      <c r="K1028" s="387" t="s">
        <v>54</v>
      </c>
      <c r="L1028" s="390" t="s">
        <v>54</v>
      </c>
      <c r="M1028" s="383"/>
      <c r="N1028" s="391" t="s">
        <v>54</v>
      </c>
      <c r="O1028" s="392"/>
      <c r="P1028" s="383"/>
      <c r="Q1028" s="383"/>
      <c r="R1028" s="393"/>
      <c r="S1028" s="417">
        <f>IF(Table_1[[#This Row],[Kesto (min) /tapaaminen]]&lt;1,0,(Table_1[[#This Row],[Sisältöjen määrä 
]]*Table_1[[#This Row],[Kesto (min) /tapaaminen]]*Table_1[[#This Row],[Tapaamis-kerrat /osallistuja]]))</f>
        <v>0</v>
      </c>
      <c r="T1028" s="394" t="str">
        <f>IF(Table_1[[#This Row],[SISÄLLÖN NIMI]]="","",IF(Table_1[[#This Row],[Toteutuminen]]="Ei osallistujia",0,IF(Table_1[[#This Row],[Toteutuminen]]="Peruttu",0,1)))</f>
        <v/>
      </c>
      <c r="U1028" s="395"/>
      <c r="V1028" s="385"/>
      <c r="W1028" s="413">
        <f>Table_1[[#This Row],[Kävijämäärä a) lapset]]+Table_1[[#This Row],[Kävijämäärä b) aikuiset]]</f>
        <v>0</v>
      </c>
      <c r="X1028" s="413">
        <f>IF(Table_1[[#This Row],[Kokonaiskävijämäärä]]&lt;1,0,Table_1[[#This Row],[Kävijämäärä a) lapset]]*Table_1[[#This Row],[Tapaamis-kerrat /osallistuja]])</f>
        <v>0</v>
      </c>
      <c r="Y1028" s="413">
        <f>IF(Table_1[[#This Row],[Kokonaiskävijämäärä]]&lt;1,0,Table_1[[#This Row],[Kävijämäärä b) aikuiset]]*Table_1[[#This Row],[Tapaamis-kerrat /osallistuja]])</f>
        <v>0</v>
      </c>
      <c r="Z1028" s="413">
        <f>IF(Table_1[[#This Row],[Kokonaiskävijämäärä]]&lt;1,0,Table_1[[#This Row],[Kokonaiskävijämäärä]]*Table_1[[#This Row],[Tapaamis-kerrat /osallistuja]])</f>
        <v>0</v>
      </c>
      <c r="AA1028" s="390" t="s">
        <v>54</v>
      </c>
      <c r="AB1028" s="396"/>
      <c r="AC1028" s="397"/>
      <c r="AD1028" s="398" t="s">
        <v>54</v>
      </c>
      <c r="AE1028" s="399" t="s">
        <v>54</v>
      </c>
      <c r="AF1028" s="400" t="s">
        <v>54</v>
      </c>
      <c r="AG1028" s="400" t="s">
        <v>54</v>
      </c>
      <c r="AH1028" s="401" t="s">
        <v>53</v>
      </c>
      <c r="AI1028" s="402" t="s">
        <v>54</v>
      </c>
      <c r="AJ1028" s="402" t="s">
        <v>54</v>
      </c>
      <c r="AK1028" s="402" t="s">
        <v>54</v>
      </c>
      <c r="AL1028" s="403" t="s">
        <v>54</v>
      </c>
      <c r="AM1028" s="404" t="s">
        <v>54</v>
      </c>
    </row>
    <row r="1029" spans="1:39" ht="15.75" customHeight="1" x14ac:dyDescent="0.3">
      <c r="A1029" s="382"/>
      <c r="B1029" s="383"/>
      <c r="C1029" s="384" t="s">
        <v>40</v>
      </c>
      <c r="D1029" s="385" t="str">
        <f>IF(Table_1[[#This Row],[SISÄLLÖN NIMI]]="","",1)</f>
        <v/>
      </c>
      <c r="E1029" s="386"/>
      <c r="F1029" s="386"/>
      <c r="G1029" s="384" t="s">
        <v>54</v>
      </c>
      <c r="H1029" s="387" t="s">
        <v>54</v>
      </c>
      <c r="I1029" s="388" t="s">
        <v>54</v>
      </c>
      <c r="J1029" s="389" t="s">
        <v>44</v>
      </c>
      <c r="K1029" s="387" t="s">
        <v>54</v>
      </c>
      <c r="L1029" s="390" t="s">
        <v>54</v>
      </c>
      <c r="M1029" s="383"/>
      <c r="N1029" s="391" t="s">
        <v>54</v>
      </c>
      <c r="O1029" s="392"/>
      <c r="P1029" s="383"/>
      <c r="Q1029" s="383"/>
      <c r="R1029" s="393"/>
      <c r="S1029" s="417">
        <f>IF(Table_1[[#This Row],[Kesto (min) /tapaaminen]]&lt;1,0,(Table_1[[#This Row],[Sisältöjen määrä 
]]*Table_1[[#This Row],[Kesto (min) /tapaaminen]]*Table_1[[#This Row],[Tapaamis-kerrat /osallistuja]]))</f>
        <v>0</v>
      </c>
      <c r="T1029" s="394" t="str">
        <f>IF(Table_1[[#This Row],[SISÄLLÖN NIMI]]="","",IF(Table_1[[#This Row],[Toteutuminen]]="Ei osallistujia",0,IF(Table_1[[#This Row],[Toteutuminen]]="Peruttu",0,1)))</f>
        <v/>
      </c>
      <c r="U1029" s="395"/>
      <c r="V1029" s="385"/>
      <c r="W1029" s="413">
        <f>Table_1[[#This Row],[Kävijämäärä a) lapset]]+Table_1[[#This Row],[Kävijämäärä b) aikuiset]]</f>
        <v>0</v>
      </c>
      <c r="X1029" s="413">
        <f>IF(Table_1[[#This Row],[Kokonaiskävijämäärä]]&lt;1,0,Table_1[[#This Row],[Kävijämäärä a) lapset]]*Table_1[[#This Row],[Tapaamis-kerrat /osallistuja]])</f>
        <v>0</v>
      </c>
      <c r="Y1029" s="413">
        <f>IF(Table_1[[#This Row],[Kokonaiskävijämäärä]]&lt;1,0,Table_1[[#This Row],[Kävijämäärä b) aikuiset]]*Table_1[[#This Row],[Tapaamis-kerrat /osallistuja]])</f>
        <v>0</v>
      </c>
      <c r="Z1029" s="413">
        <f>IF(Table_1[[#This Row],[Kokonaiskävijämäärä]]&lt;1,0,Table_1[[#This Row],[Kokonaiskävijämäärä]]*Table_1[[#This Row],[Tapaamis-kerrat /osallistuja]])</f>
        <v>0</v>
      </c>
      <c r="AA1029" s="390" t="s">
        <v>54</v>
      </c>
      <c r="AB1029" s="396"/>
      <c r="AC1029" s="397"/>
      <c r="AD1029" s="398" t="s">
        <v>54</v>
      </c>
      <c r="AE1029" s="399" t="s">
        <v>54</v>
      </c>
      <c r="AF1029" s="400" t="s">
        <v>54</v>
      </c>
      <c r="AG1029" s="400" t="s">
        <v>54</v>
      </c>
      <c r="AH1029" s="401" t="s">
        <v>53</v>
      </c>
      <c r="AI1029" s="402" t="s">
        <v>54</v>
      </c>
      <c r="AJ1029" s="402" t="s">
        <v>54</v>
      </c>
      <c r="AK1029" s="402" t="s">
        <v>54</v>
      </c>
      <c r="AL1029" s="403" t="s">
        <v>54</v>
      </c>
      <c r="AM1029" s="404" t="s">
        <v>54</v>
      </c>
    </row>
    <row r="1030" spans="1:39" ht="15.75" customHeight="1" x14ac:dyDescent="0.3">
      <c r="A1030" s="382"/>
      <c r="B1030" s="383"/>
      <c r="C1030" s="384" t="s">
        <v>40</v>
      </c>
      <c r="D1030" s="385" t="str">
        <f>IF(Table_1[[#This Row],[SISÄLLÖN NIMI]]="","",1)</f>
        <v/>
      </c>
      <c r="E1030" s="386"/>
      <c r="F1030" s="386"/>
      <c r="G1030" s="384" t="s">
        <v>54</v>
      </c>
      <c r="H1030" s="387" t="s">
        <v>54</v>
      </c>
      <c r="I1030" s="388" t="s">
        <v>54</v>
      </c>
      <c r="J1030" s="389" t="s">
        <v>44</v>
      </c>
      <c r="K1030" s="387" t="s">
        <v>54</v>
      </c>
      <c r="L1030" s="390" t="s">
        <v>54</v>
      </c>
      <c r="M1030" s="383"/>
      <c r="N1030" s="391" t="s">
        <v>54</v>
      </c>
      <c r="O1030" s="392"/>
      <c r="P1030" s="383"/>
      <c r="Q1030" s="383"/>
      <c r="R1030" s="393"/>
      <c r="S1030" s="417">
        <f>IF(Table_1[[#This Row],[Kesto (min) /tapaaminen]]&lt;1,0,(Table_1[[#This Row],[Sisältöjen määrä 
]]*Table_1[[#This Row],[Kesto (min) /tapaaminen]]*Table_1[[#This Row],[Tapaamis-kerrat /osallistuja]]))</f>
        <v>0</v>
      </c>
      <c r="T1030" s="394" t="str">
        <f>IF(Table_1[[#This Row],[SISÄLLÖN NIMI]]="","",IF(Table_1[[#This Row],[Toteutuminen]]="Ei osallistujia",0,IF(Table_1[[#This Row],[Toteutuminen]]="Peruttu",0,1)))</f>
        <v/>
      </c>
      <c r="U1030" s="395"/>
      <c r="V1030" s="385"/>
      <c r="W1030" s="413">
        <f>Table_1[[#This Row],[Kävijämäärä a) lapset]]+Table_1[[#This Row],[Kävijämäärä b) aikuiset]]</f>
        <v>0</v>
      </c>
      <c r="X1030" s="413">
        <f>IF(Table_1[[#This Row],[Kokonaiskävijämäärä]]&lt;1,0,Table_1[[#This Row],[Kävijämäärä a) lapset]]*Table_1[[#This Row],[Tapaamis-kerrat /osallistuja]])</f>
        <v>0</v>
      </c>
      <c r="Y1030" s="413">
        <f>IF(Table_1[[#This Row],[Kokonaiskävijämäärä]]&lt;1,0,Table_1[[#This Row],[Kävijämäärä b) aikuiset]]*Table_1[[#This Row],[Tapaamis-kerrat /osallistuja]])</f>
        <v>0</v>
      </c>
      <c r="Z1030" s="413">
        <f>IF(Table_1[[#This Row],[Kokonaiskävijämäärä]]&lt;1,0,Table_1[[#This Row],[Kokonaiskävijämäärä]]*Table_1[[#This Row],[Tapaamis-kerrat /osallistuja]])</f>
        <v>0</v>
      </c>
      <c r="AA1030" s="390" t="s">
        <v>54</v>
      </c>
      <c r="AB1030" s="396"/>
      <c r="AC1030" s="397"/>
      <c r="AD1030" s="398" t="s">
        <v>54</v>
      </c>
      <c r="AE1030" s="399" t="s">
        <v>54</v>
      </c>
      <c r="AF1030" s="400" t="s">
        <v>54</v>
      </c>
      <c r="AG1030" s="400" t="s">
        <v>54</v>
      </c>
      <c r="AH1030" s="401" t="s">
        <v>53</v>
      </c>
      <c r="AI1030" s="402" t="s">
        <v>54</v>
      </c>
      <c r="AJ1030" s="402" t="s">
        <v>54</v>
      </c>
      <c r="AK1030" s="402" t="s">
        <v>54</v>
      </c>
      <c r="AL1030" s="403" t="s">
        <v>54</v>
      </c>
      <c r="AM1030" s="404" t="s">
        <v>54</v>
      </c>
    </row>
    <row r="1031" spans="1:39" ht="15.75" customHeight="1" x14ac:dyDescent="0.3">
      <c r="A1031" s="382"/>
      <c r="B1031" s="383"/>
      <c r="C1031" s="384" t="s">
        <v>40</v>
      </c>
      <c r="D1031" s="385" t="str">
        <f>IF(Table_1[[#This Row],[SISÄLLÖN NIMI]]="","",1)</f>
        <v/>
      </c>
      <c r="E1031" s="386"/>
      <c r="F1031" s="386"/>
      <c r="G1031" s="384" t="s">
        <v>54</v>
      </c>
      <c r="H1031" s="387" t="s">
        <v>54</v>
      </c>
      <c r="I1031" s="388" t="s">
        <v>54</v>
      </c>
      <c r="J1031" s="389" t="s">
        <v>44</v>
      </c>
      <c r="K1031" s="387" t="s">
        <v>54</v>
      </c>
      <c r="L1031" s="390" t="s">
        <v>54</v>
      </c>
      <c r="M1031" s="383"/>
      <c r="N1031" s="391" t="s">
        <v>54</v>
      </c>
      <c r="O1031" s="392"/>
      <c r="P1031" s="383"/>
      <c r="Q1031" s="383"/>
      <c r="R1031" s="393"/>
      <c r="S1031" s="417">
        <f>IF(Table_1[[#This Row],[Kesto (min) /tapaaminen]]&lt;1,0,(Table_1[[#This Row],[Sisältöjen määrä 
]]*Table_1[[#This Row],[Kesto (min) /tapaaminen]]*Table_1[[#This Row],[Tapaamis-kerrat /osallistuja]]))</f>
        <v>0</v>
      </c>
      <c r="T1031" s="394" t="str">
        <f>IF(Table_1[[#This Row],[SISÄLLÖN NIMI]]="","",IF(Table_1[[#This Row],[Toteutuminen]]="Ei osallistujia",0,IF(Table_1[[#This Row],[Toteutuminen]]="Peruttu",0,1)))</f>
        <v/>
      </c>
      <c r="U1031" s="395"/>
      <c r="V1031" s="385"/>
      <c r="W1031" s="413">
        <f>Table_1[[#This Row],[Kävijämäärä a) lapset]]+Table_1[[#This Row],[Kävijämäärä b) aikuiset]]</f>
        <v>0</v>
      </c>
      <c r="X1031" s="413">
        <f>IF(Table_1[[#This Row],[Kokonaiskävijämäärä]]&lt;1,0,Table_1[[#This Row],[Kävijämäärä a) lapset]]*Table_1[[#This Row],[Tapaamis-kerrat /osallistuja]])</f>
        <v>0</v>
      </c>
      <c r="Y1031" s="413">
        <f>IF(Table_1[[#This Row],[Kokonaiskävijämäärä]]&lt;1,0,Table_1[[#This Row],[Kävijämäärä b) aikuiset]]*Table_1[[#This Row],[Tapaamis-kerrat /osallistuja]])</f>
        <v>0</v>
      </c>
      <c r="Z1031" s="413">
        <f>IF(Table_1[[#This Row],[Kokonaiskävijämäärä]]&lt;1,0,Table_1[[#This Row],[Kokonaiskävijämäärä]]*Table_1[[#This Row],[Tapaamis-kerrat /osallistuja]])</f>
        <v>0</v>
      </c>
      <c r="AA1031" s="390" t="s">
        <v>54</v>
      </c>
      <c r="AB1031" s="396"/>
      <c r="AC1031" s="397"/>
      <c r="AD1031" s="398" t="s">
        <v>54</v>
      </c>
      <c r="AE1031" s="399" t="s">
        <v>54</v>
      </c>
      <c r="AF1031" s="400" t="s">
        <v>54</v>
      </c>
      <c r="AG1031" s="400" t="s">
        <v>54</v>
      </c>
      <c r="AH1031" s="401" t="s">
        <v>53</v>
      </c>
      <c r="AI1031" s="402" t="s">
        <v>54</v>
      </c>
      <c r="AJ1031" s="402" t="s">
        <v>54</v>
      </c>
      <c r="AK1031" s="402" t="s">
        <v>54</v>
      </c>
      <c r="AL1031" s="403" t="s">
        <v>54</v>
      </c>
      <c r="AM1031" s="404" t="s">
        <v>54</v>
      </c>
    </row>
    <row r="1032" spans="1:39" ht="15.75" customHeight="1" x14ac:dyDescent="0.3">
      <c r="A1032" s="382"/>
      <c r="B1032" s="383"/>
      <c r="C1032" s="384" t="s">
        <v>40</v>
      </c>
      <c r="D1032" s="385" t="str">
        <f>IF(Table_1[[#This Row],[SISÄLLÖN NIMI]]="","",1)</f>
        <v/>
      </c>
      <c r="E1032" s="386"/>
      <c r="F1032" s="386"/>
      <c r="G1032" s="384" t="s">
        <v>54</v>
      </c>
      <c r="H1032" s="387" t="s">
        <v>54</v>
      </c>
      <c r="I1032" s="388" t="s">
        <v>54</v>
      </c>
      <c r="J1032" s="389" t="s">
        <v>44</v>
      </c>
      <c r="K1032" s="387" t="s">
        <v>54</v>
      </c>
      <c r="L1032" s="390" t="s">
        <v>54</v>
      </c>
      <c r="M1032" s="383"/>
      <c r="N1032" s="391" t="s">
        <v>54</v>
      </c>
      <c r="O1032" s="392"/>
      <c r="P1032" s="383"/>
      <c r="Q1032" s="383"/>
      <c r="R1032" s="393"/>
      <c r="S1032" s="417">
        <f>IF(Table_1[[#This Row],[Kesto (min) /tapaaminen]]&lt;1,0,(Table_1[[#This Row],[Sisältöjen määrä 
]]*Table_1[[#This Row],[Kesto (min) /tapaaminen]]*Table_1[[#This Row],[Tapaamis-kerrat /osallistuja]]))</f>
        <v>0</v>
      </c>
      <c r="T1032" s="394" t="str">
        <f>IF(Table_1[[#This Row],[SISÄLLÖN NIMI]]="","",IF(Table_1[[#This Row],[Toteutuminen]]="Ei osallistujia",0,IF(Table_1[[#This Row],[Toteutuminen]]="Peruttu",0,1)))</f>
        <v/>
      </c>
      <c r="U1032" s="395"/>
      <c r="V1032" s="385"/>
      <c r="W1032" s="413">
        <f>Table_1[[#This Row],[Kävijämäärä a) lapset]]+Table_1[[#This Row],[Kävijämäärä b) aikuiset]]</f>
        <v>0</v>
      </c>
      <c r="X1032" s="413">
        <f>IF(Table_1[[#This Row],[Kokonaiskävijämäärä]]&lt;1,0,Table_1[[#This Row],[Kävijämäärä a) lapset]]*Table_1[[#This Row],[Tapaamis-kerrat /osallistuja]])</f>
        <v>0</v>
      </c>
      <c r="Y1032" s="413">
        <f>IF(Table_1[[#This Row],[Kokonaiskävijämäärä]]&lt;1,0,Table_1[[#This Row],[Kävijämäärä b) aikuiset]]*Table_1[[#This Row],[Tapaamis-kerrat /osallistuja]])</f>
        <v>0</v>
      </c>
      <c r="Z1032" s="413">
        <f>IF(Table_1[[#This Row],[Kokonaiskävijämäärä]]&lt;1,0,Table_1[[#This Row],[Kokonaiskävijämäärä]]*Table_1[[#This Row],[Tapaamis-kerrat /osallistuja]])</f>
        <v>0</v>
      </c>
      <c r="AA1032" s="390" t="s">
        <v>54</v>
      </c>
      <c r="AB1032" s="396"/>
      <c r="AC1032" s="397"/>
      <c r="AD1032" s="398" t="s">
        <v>54</v>
      </c>
      <c r="AE1032" s="399" t="s">
        <v>54</v>
      </c>
      <c r="AF1032" s="400" t="s">
        <v>54</v>
      </c>
      <c r="AG1032" s="400" t="s">
        <v>54</v>
      </c>
      <c r="AH1032" s="401" t="s">
        <v>53</v>
      </c>
      <c r="AI1032" s="402" t="s">
        <v>54</v>
      </c>
      <c r="AJ1032" s="402" t="s">
        <v>54</v>
      </c>
      <c r="AK1032" s="402" t="s">
        <v>54</v>
      </c>
      <c r="AL1032" s="403" t="s">
        <v>54</v>
      </c>
      <c r="AM1032" s="404" t="s">
        <v>54</v>
      </c>
    </row>
    <row r="1033" spans="1:39" ht="15.75" customHeight="1" x14ac:dyDescent="0.3">
      <c r="A1033" s="382"/>
      <c r="B1033" s="383"/>
      <c r="C1033" s="384" t="s">
        <v>40</v>
      </c>
      <c r="D1033" s="385" t="str">
        <f>IF(Table_1[[#This Row],[SISÄLLÖN NIMI]]="","",1)</f>
        <v/>
      </c>
      <c r="E1033" s="386"/>
      <c r="F1033" s="386"/>
      <c r="G1033" s="384" t="s">
        <v>54</v>
      </c>
      <c r="H1033" s="387" t="s">
        <v>54</v>
      </c>
      <c r="I1033" s="388" t="s">
        <v>54</v>
      </c>
      <c r="J1033" s="389" t="s">
        <v>44</v>
      </c>
      <c r="K1033" s="387" t="s">
        <v>54</v>
      </c>
      <c r="L1033" s="390" t="s">
        <v>54</v>
      </c>
      <c r="M1033" s="383"/>
      <c r="N1033" s="391" t="s">
        <v>54</v>
      </c>
      <c r="O1033" s="392"/>
      <c r="P1033" s="383"/>
      <c r="Q1033" s="383"/>
      <c r="R1033" s="393"/>
      <c r="S1033" s="417">
        <f>IF(Table_1[[#This Row],[Kesto (min) /tapaaminen]]&lt;1,0,(Table_1[[#This Row],[Sisältöjen määrä 
]]*Table_1[[#This Row],[Kesto (min) /tapaaminen]]*Table_1[[#This Row],[Tapaamis-kerrat /osallistuja]]))</f>
        <v>0</v>
      </c>
      <c r="T1033" s="394" t="str">
        <f>IF(Table_1[[#This Row],[SISÄLLÖN NIMI]]="","",IF(Table_1[[#This Row],[Toteutuminen]]="Ei osallistujia",0,IF(Table_1[[#This Row],[Toteutuminen]]="Peruttu",0,1)))</f>
        <v/>
      </c>
      <c r="U1033" s="395"/>
      <c r="V1033" s="385"/>
      <c r="W1033" s="413">
        <f>Table_1[[#This Row],[Kävijämäärä a) lapset]]+Table_1[[#This Row],[Kävijämäärä b) aikuiset]]</f>
        <v>0</v>
      </c>
      <c r="X1033" s="413">
        <f>IF(Table_1[[#This Row],[Kokonaiskävijämäärä]]&lt;1,0,Table_1[[#This Row],[Kävijämäärä a) lapset]]*Table_1[[#This Row],[Tapaamis-kerrat /osallistuja]])</f>
        <v>0</v>
      </c>
      <c r="Y1033" s="413">
        <f>IF(Table_1[[#This Row],[Kokonaiskävijämäärä]]&lt;1,0,Table_1[[#This Row],[Kävijämäärä b) aikuiset]]*Table_1[[#This Row],[Tapaamis-kerrat /osallistuja]])</f>
        <v>0</v>
      </c>
      <c r="Z1033" s="413">
        <f>IF(Table_1[[#This Row],[Kokonaiskävijämäärä]]&lt;1,0,Table_1[[#This Row],[Kokonaiskävijämäärä]]*Table_1[[#This Row],[Tapaamis-kerrat /osallistuja]])</f>
        <v>0</v>
      </c>
      <c r="AA1033" s="390" t="s">
        <v>54</v>
      </c>
      <c r="AB1033" s="396"/>
      <c r="AC1033" s="397"/>
      <c r="AD1033" s="398" t="s">
        <v>54</v>
      </c>
      <c r="AE1033" s="399" t="s">
        <v>54</v>
      </c>
      <c r="AF1033" s="400" t="s">
        <v>54</v>
      </c>
      <c r="AG1033" s="400" t="s">
        <v>54</v>
      </c>
      <c r="AH1033" s="401" t="s">
        <v>53</v>
      </c>
      <c r="AI1033" s="402" t="s">
        <v>54</v>
      </c>
      <c r="AJ1033" s="402" t="s">
        <v>54</v>
      </c>
      <c r="AK1033" s="402" t="s">
        <v>54</v>
      </c>
      <c r="AL1033" s="403" t="s">
        <v>54</v>
      </c>
      <c r="AM1033" s="404" t="s">
        <v>54</v>
      </c>
    </row>
    <row r="1034" spans="1:39" ht="15.75" customHeight="1" x14ac:dyDescent="0.3">
      <c r="A1034" s="382"/>
      <c r="B1034" s="383"/>
      <c r="C1034" s="384" t="s">
        <v>40</v>
      </c>
      <c r="D1034" s="385" t="str">
        <f>IF(Table_1[[#This Row],[SISÄLLÖN NIMI]]="","",1)</f>
        <v/>
      </c>
      <c r="E1034" s="386"/>
      <c r="F1034" s="386"/>
      <c r="G1034" s="384" t="s">
        <v>54</v>
      </c>
      <c r="H1034" s="387" t="s">
        <v>54</v>
      </c>
      <c r="I1034" s="388" t="s">
        <v>54</v>
      </c>
      <c r="J1034" s="389" t="s">
        <v>44</v>
      </c>
      <c r="K1034" s="387" t="s">
        <v>54</v>
      </c>
      <c r="L1034" s="390" t="s">
        <v>54</v>
      </c>
      <c r="M1034" s="383"/>
      <c r="N1034" s="391" t="s">
        <v>54</v>
      </c>
      <c r="O1034" s="392"/>
      <c r="P1034" s="383"/>
      <c r="Q1034" s="383"/>
      <c r="R1034" s="393"/>
      <c r="S1034" s="417">
        <f>IF(Table_1[[#This Row],[Kesto (min) /tapaaminen]]&lt;1,0,(Table_1[[#This Row],[Sisältöjen määrä 
]]*Table_1[[#This Row],[Kesto (min) /tapaaminen]]*Table_1[[#This Row],[Tapaamis-kerrat /osallistuja]]))</f>
        <v>0</v>
      </c>
      <c r="T1034" s="394" t="str">
        <f>IF(Table_1[[#This Row],[SISÄLLÖN NIMI]]="","",IF(Table_1[[#This Row],[Toteutuminen]]="Ei osallistujia",0,IF(Table_1[[#This Row],[Toteutuminen]]="Peruttu",0,1)))</f>
        <v/>
      </c>
      <c r="U1034" s="395"/>
      <c r="V1034" s="385"/>
      <c r="W1034" s="413">
        <f>Table_1[[#This Row],[Kävijämäärä a) lapset]]+Table_1[[#This Row],[Kävijämäärä b) aikuiset]]</f>
        <v>0</v>
      </c>
      <c r="X1034" s="413">
        <f>IF(Table_1[[#This Row],[Kokonaiskävijämäärä]]&lt;1,0,Table_1[[#This Row],[Kävijämäärä a) lapset]]*Table_1[[#This Row],[Tapaamis-kerrat /osallistuja]])</f>
        <v>0</v>
      </c>
      <c r="Y1034" s="413">
        <f>IF(Table_1[[#This Row],[Kokonaiskävijämäärä]]&lt;1,0,Table_1[[#This Row],[Kävijämäärä b) aikuiset]]*Table_1[[#This Row],[Tapaamis-kerrat /osallistuja]])</f>
        <v>0</v>
      </c>
      <c r="Z1034" s="413">
        <f>IF(Table_1[[#This Row],[Kokonaiskävijämäärä]]&lt;1,0,Table_1[[#This Row],[Kokonaiskävijämäärä]]*Table_1[[#This Row],[Tapaamis-kerrat /osallistuja]])</f>
        <v>0</v>
      </c>
      <c r="AA1034" s="390" t="s">
        <v>54</v>
      </c>
      <c r="AB1034" s="396"/>
      <c r="AC1034" s="397"/>
      <c r="AD1034" s="398" t="s">
        <v>54</v>
      </c>
      <c r="AE1034" s="399" t="s">
        <v>54</v>
      </c>
      <c r="AF1034" s="400" t="s">
        <v>54</v>
      </c>
      <c r="AG1034" s="400" t="s">
        <v>54</v>
      </c>
      <c r="AH1034" s="401" t="s">
        <v>53</v>
      </c>
      <c r="AI1034" s="402" t="s">
        <v>54</v>
      </c>
      <c r="AJ1034" s="402" t="s">
        <v>54</v>
      </c>
      <c r="AK1034" s="402" t="s">
        <v>54</v>
      </c>
      <c r="AL1034" s="403" t="s">
        <v>54</v>
      </c>
      <c r="AM1034" s="404" t="s">
        <v>54</v>
      </c>
    </row>
    <row r="1035" spans="1:39" ht="15.75" customHeight="1" x14ac:dyDescent="0.3">
      <c r="A1035" s="382"/>
      <c r="B1035" s="383"/>
      <c r="C1035" s="384" t="s">
        <v>40</v>
      </c>
      <c r="D1035" s="385" t="str">
        <f>IF(Table_1[[#This Row],[SISÄLLÖN NIMI]]="","",1)</f>
        <v/>
      </c>
      <c r="E1035" s="386"/>
      <c r="F1035" s="386"/>
      <c r="G1035" s="384" t="s">
        <v>54</v>
      </c>
      <c r="H1035" s="387" t="s">
        <v>54</v>
      </c>
      <c r="I1035" s="388" t="s">
        <v>54</v>
      </c>
      <c r="J1035" s="389" t="s">
        <v>44</v>
      </c>
      <c r="K1035" s="387" t="s">
        <v>54</v>
      </c>
      <c r="L1035" s="390" t="s">
        <v>54</v>
      </c>
      <c r="M1035" s="383"/>
      <c r="N1035" s="391" t="s">
        <v>54</v>
      </c>
      <c r="O1035" s="392"/>
      <c r="P1035" s="383"/>
      <c r="Q1035" s="383"/>
      <c r="R1035" s="393"/>
      <c r="S1035" s="417">
        <f>IF(Table_1[[#This Row],[Kesto (min) /tapaaminen]]&lt;1,0,(Table_1[[#This Row],[Sisältöjen määrä 
]]*Table_1[[#This Row],[Kesto (min) /tapaaminen]]*Table_1[[#This Row],[Tapaamis-kerrat /osallistuja]]))</f>
        <v>0</v>
      </c>
      <c r="T1035" s="394" t="str">
        <f>IF(Table_1[[#This Row],[SISÄLLÖN NIMI]]="","",IF(Table_1[[#This Row],[Toteutuminen]]="Ei osallistujia",0,IF(Table_1[[#This Row],[Toteutuminen]]="Peruttu",0,1)))</f>
        <v/>
      </c>
      <c r="U1035" s="395"/>
      <c r="V1035" s="385"/>
      <c r="W1035" s="413">
        <f>Table_1[[#This Row],[Kävijämäärä a) lapset]]+Table_1[[#This Row],[Kävijämäärä b) aikuiset]]</f>
        <v>0</v>
      </c>
      <c r="X1035" s="413">
        <f>IF(Table_1[[#This Row],[Kokonaiskävijämäärä]]&lt;1,0,Table_1[[#This Row],[Kävijämäärä a) lapset]]*Table_1[[#This Row],[Tapaamis-kerrat /osallistuja]])</f>
        <v>0</v>
      </c>
      <c r="Y1035" s="413">
        <f>IF(Table_1[[#This Row],[Kokonaiskävijämäärä]]&lt;1,0,Table_1[[#This Row],[Kävijämäärä b) aikuiset]]*Table_1[[#This Row],[Tapaamis-kerrat /osallistuja]])</f>
        <v>0</v>
      </c>
      <c r="Z1035" s="413">
        <f>IF(Table_1[[#This Row],[Kokonaiskävijämäärä]]&lt;1,0,Table_1[[#This Row],[Kokonaiskävijämäärä]]*Table_1[[#This Row],[Tapaamis-kerrat /osallistuja]])</f>
        <v>0</v>
      </c>
      <c r="AA1035" s="390" t="s">
        <v>54</v>
      </c>
      <c r="AB1035" s="396"/>
      <c r="AC1035" s="397"/>
      <c r="AD1035" s="398" t="s">
        <v>54</v>
      </c>
      <c r="AE1035" s="399" t="s">
        <v>54</v>
      </c>
      <c r="AF1035" s="400" t="s">
        <v>54</v>
      </c>
      <c r="AG1035" s="400" t="s">
        <v>54</v>
      </c>
      <c r="AH1035" s="401" t="s">
        <v>53</v>
      </c>
      <c r="AI1035" s="402" t="s">
        <v>54</v>
      </c>
      <c r="AJ1035" s="402" t="s">
        <v>54</v>
      </c>
      <c r="AK1035" s="402" t="s">
        <v>54</v>
      </c>
      <c r="AL1035" s="403" t="s">
        <v>54</v>
      </c>
      <c r="AM1035" s="404" t="s">
        <v>54</v>
      </c>
    </row>
    <row r="1036" spans="1:39" ht="15.75" customHeight="1" x14ac:dyDescent="0.3">
      <c r="A1036" s="382"/>
      <c r="B1036" s="383"/>
      <c r="C1036" s="384" t="s">
        <v>40</v>
      </c>
      <c r="D1036" s="385" t="str">
        <f>IF(Table_1[[#This Row],[SISÄLLÖN NIMI]]="","",1)</f>
        <v/>
      </c>
      <c r="E1036" s="386"/>
      <c r="F1036" s="386"/>
      <c r="G1036" s="384" t="s">
        <v>54</v>
      </c>
      <c r="H1036" s="387" t="s">
        <v>54</v>
      </c>
      <c r="I1036" s="388" t="s">
        <v>54</v>
      </c>
      <c r="J1036" s="389" t="s">
        <v>44</v>
      </c>
      <c r="K1036" s="387" t="s">
        <v>54</v>
      </c>
      <c r="L1036" s="390" t="s">
        <v>54</v>
      </c>
      <c r="M1036" s="383"/>
      <c r="N1036" s="391" t="s">
        <v>54</v>
      </c>
      <c r="O1036" s="392"/>
      <c r="P1036" s="383"/>
      <c r="Q1036" s="383"/>
      <c r="R1036" s="393"/>
      <c r="S1036" s="417">
        <f>IF(Table_1[[#This Row],[Kesto (min) /tapaaminen]]&lt;1,0,(Table_1[[#This Row],[Sisältöjen määrä 
]]*Table_1[[#This Row],[Kesto (min) /tapaaminen]]*Table_1[[#This Row],[Tapaamis-kerrat /osallistuja]]))</f>
        <v>0</v>
      </c>
      <c r="T1036" s="394" t="str">
        <f>IF(Table_1[[#This Row],[SISÄLLÖN NIMI]]="","",IF(Table_1[[#This Row],[Toteutuminen]]="Ei osallistujia",0,IF(Table_1[[#This Row],[Toteutuminen]]="Peruttu",0,1)))</f>
        <v/>
      </c>
      <c r="U1036" s="395"/>
      <c r="V1036" s="385"/>
      <c r="W1036" s="413">
        <f>Table_1[[#This Row],[Kävijämäärä a) lapset]]+Table_1[[#This Row],[Kävijämäärä b) aikuiset]]</f>
        <v>0</v>
      </c>
      <c r="X1036" s="413">
        <f>IF(Table_1[[#This Row],[Kokonaiskävijämäärä]]&lt;1,0,Table_1[[#This Row],[Kävijämäärä a) lapset]]*Table_1[[#This Row],[Tapaamis-kerrat /osallistuja]])</f>
        <v>0</v>
      </c>
      <c r="Y1036" s="413">
        <f>IF(Table_1[[#This Row],[Kokonaiskävijämäärä]]&lt;1,0,Table_1[[#This Row],[Kävijämäärä b) aikuiset]]*Table_1[[#This Row],[Tapaamis-kerrat /osallistuja]])</f>
        <v>0</v>
      </c>
      <c r="Z1036" s="413">
        <f>IF(Table_1[[#This Row],[Kokonaiskävijämäärä]]&lt;1,0,Table_1[[#This Row],[Kokonaiskävijämäärä]]*Table_1[[#This Row],[Tapaamis-kerrat /osallistuja]])</f>
        <v>0</v>
      </c>
      <c r="AA1036" s="390" t="s">
        <v>54</v>
      </c>
      <c r="AB1036" s="396"/>
      <c r="AC1036" s="397"/>
      <c r="AD1036" s="398" t="s">
        <v>54</v>
      </c>
      <c r="AE1036" s="399" t="s">
        <v>54</v>
      </c>
      <c r="AF1036" s="400" t="s">
        <v>54</v>
      </c>
      <c r="AG1036" s="400" t="s">
        <v>54</v>
      </c>
      <c r="AH1036" s="401" t="s">
        <v>53</v>
      </c>
      <c r="AI1036" s="402" t="s">
        <v>54</v>
      </c>
      <c r="AJ1036" s="402" t="s">
        <v>54</v>
      </c>
      <c r="AK1036" s="402" t="s">
        <v>54</v>
      </c>
      <c r="AL1036" s="403" t="s">
        <v>54</v>
      </c>
      <c r="AM1036" s="404" t="s">
        <v>54</v>
      </c>
    </row>
    <row r="1037" spans="1:39" ht="15.75" customHeight="1" x14ac:dyDescent="0.3">
      <c r="A1037" s="382"/>
      <c r="B1037" s="383"/>
      <c r="C1037" s="384" t="s">
        <v>40</v>
      </c>
      <c r="D1037" s="385" t="str">
        <f>IF(Table_1[[#This Row],[SISÄLLÖN NIMI]]="","",1)</f>
        <v/>
      </c>
      <c r="E1037" s="386"/>
      <c r="F1037" s="386"/>
      <c r="G1037" s="384" t="s">
        <v>54</v>
      </c>
      <c r="H1037" s="387" t="s">
        <v>54</v>
      </c>
      <c r="I1037" s="388" t="s">
        <v>54</v>
      </c>
      <c r="J1037" s="389" t="s">
        <v>44</v>
      </c>
      <c r="K1037" s="387" t="s">
        <v>54</v>
      </c>
      <c r="L1037" s="390" t="s">
        <v>54</v>
      </c>
      <c r="M1037" s="383"/>
      <c r="N1037" s="391" t="s">
        <v>54</v>
      </c>
      <c r="O1037" s="392"/>
      <c r="P1037" s="383"/>
      <c r="Q1037" s="383"/>
      <c r="R1037" s="393"/>
      <c r="S1037" s="417">
        <f>IF(Table_1[[#This Row],[Kesto (min) /tapaaminen]]&lt;1,0,(Table_1[[#This Row],[Sisältöjen määrä 
]]*Table_1[[#This Row],[Kesto (min) /tapaaminen]]*Table_1[[#This Row],[Tapaamis-kerrat /osallistuja]]))</f>
        <v>0</v>
      </c>
      <c r="T1037" s="394" t="str">
        <f>IF(Table_1[[#This Row],[SISÄLLÖN NIMI]]="","",IF(Table_1[[#This Row],[Toteutuminen]]="Ei osallistujia",0,IF(Table_1[[#This Row],[Toteutuminen]]="Peruttu",0,1)))</f>
        <v/>
      </c>
      <c r="U1037" s="395"/>
      <c r="V1037" s="385"/>
      <c r="W1037" s="413">
        <f>Table_1[[#This Row],[Kävijämäärä a) lapset]]+Table_1[[#This Row],[Kävijämäärä b) aikuiset]]</f>
        <v>0</v>
      </c>
      <c r="X1037" s="413">
        <f>IF(Table_1[[#This Row],[Kokonaiskävijämäärä]]&lt;1,0,Table_1[[#This Row],[Kävijämäärä a) lapset]]*Table_1[[#This Row],[Tapaamis-kerrat /osallistuja]])</f>
        <v>0</v>
      </c>
      <c r="Y1037" s="413">
        <f>IF(Table_1[[#This Row],[Kokonaiskävijämäärä]]&lt;1,0,Table_1[[#This Row],[Kävijämäärä b) aikuiset]]*Table_1[[#This Row],[Tapaamis-kerrat /osallistuja]])</f>
        <v>0</v>
      </c>
      <c r="Z1037" s="413">
        <f>IF(Table_1[[#This Row],[Kokonaiskävijämäärä]]&lt;1,0,Table_1[[#This Row],[Kokonaiskävijämäärä]]*Table_1[[#This Row],[Tapaamis-kerrat /osallistuja]])</f>
        <v>0</v>
      </c>
      <c r="AA1037" s="390" t="s">
        <v>54</v>
      </c>
      <c r="AB1037" s="396"/>
      <c r="AC1037" s="397"/>
      <c r="AD1037" s="398" t="s">
        <v>54</v>
      </c>
      <c r="AE1037" s="399" t="s">
        <v>54</v>
      </c>
      <c r="AF1037" s="400" t="s">
        <v>54</v>
      </c>
      <c r="AG1037" s="400" t="s">
        <v>54</v>
      </c>
      <c r="AH1037" s="401" t="s">
        <v>53</v>
      </c>
      <c r="AI1037" s="402" t="s">
        <v>54</v>
      </c>
      <c r="AJ1037" s="402" t="s">
        <v>54</v>
      </c>
      <c r="AK1037" s="402" t="s">
        <v>54</v>
      </c>
      <c r="AL1037" s="403" t="s">
        <v>54</v>
      </c>
      <c r="AM1037" s="404" t="s">
        <v>54</v>
      </c>
    </row>
    <row r="1038" spans="1:39" ht="15.75" customHeight="1" x14ac:dyDescent="0.3">
      <c r="A1038" s="382"/>
      <c r="B1038" s="383"/>
      <c r="C1038" s="384" t="s">
        <v>40</v>
      </c>
      <c r="D1038" s="385" t="str">
        <f>IF(Table_1[[#This Row],[SISÄLLÖN NIMI]]="","",1)</f>
        <v/>
      </c>
      <c r="E1038" s="386"/>
      <c r="F1038" s="386"/>
      <c r="G1038" s="384" t="s">
        <v>54</v>
      </c>
      <c r="H1038" s="387" t="s">
        <v>54</v>
      </c>
      <c r="I1038" s="388" t="s">
        <v>54</v>
      </c>
      <c r="J1038" s="389" t="s">
        <v>44</v>
      </c>
      <c r="K1038" s="387" t="s">
        <v>54</v>
      </c>
      <c r="L1038" s="390" t="s">
        <v>54</v>
      </c>
      <c r="M1038" s="383"/>
      <c r="N1038" s="391" t="s">
        <v>54</v>
      </c>
      <c r="O1038" s="392"/>
      <c r="P1038" s="383"/>
      <c r="Q1038" s="383"/>
      <c r="R1038" s="393"/>
      <c r="S1038" s="417">
        <f>IF(Table_1[[#This Row],[Kesto (min) /tapaaminen]]&lt;1,0,(Table_1[[#This Row],[Sisältöjen määrä 
]]*Table_1[[#This Row],[Kesto (min) /tapaaminen]]*Table_1[[#This Row],[Tapaamis-kerrat /osallistuja]]))</f>
        <v>0</v>
      </c>
      <c r="T1038" s="394" t="str">
        <f>IF(Table_1[[#This Row],[SISÄLLÖN NIMI]]="","",IF(Table_1[[#This Row],[Toteutuminen]]="Ei osallistujia",0,IF(Table_1[[#This Row],[Toteutuminen]]="Peruttu",0,1)))</f>
        <v/>
      </c>
      <c r="U1038" s="395"/>
      <c r="V1038" s="385"/>
      <c r="W1038" s="413">
        <f>Table_1[[#This Row],[Kävijämäärä a) lapset]]+Table_1[[#This Row],[Kävijämäärä b) aikuiset]]</f>
        <v>0</v>
      </c>
      <c r="X1038" s="413">
        <f>IF(Table_1[[#This Row],[Kokonaiskävijämäärä]]&lt;1,0,Table_1[[#This Row],[Kävijämäärä a) lapset]]*Table_1[[#This Row],[Tapaamis-kerrat /osallistuja]])</f>
        <v>0</v>
      </c>
      <c r="Y1038" s="413">
        <f>IF(Table_1[[#This Row],[Kokonaiskävijämäärä]]&lt;1,0,Table_1[[#This Row],[Kävijämäärä b) aikuiset]]*Table_1[[#This Row],[Tapaamis-kerrat /osallistuja]])</f>
        <v>0</v>
      </c>
      <c r="Z1038" s="413">
        <f>IF(Table_1[[#This Row],[Kokonaiskävijämäärä]]&lt;1,0,Table_1[[#This Row],[Kokonaiskävijämäärä]]*Table_1[[#This Row],[Tapaamis-kerrat /osallistuja]])</f>
        <v>0</v>
      </c>
      <c r="AA1038" s="390" t="s">
        <v>54</v>
      </c>
      <c r="AB1038" s="396"/>
      <c r="AC1038" s="397"/>
      <c r="AD1038" s="398" t="s">
        <v>54</v>
      </c>
      <c r="AE1038" s="399" t="s">
        <v>54</v>
      </c>
      <c r="AF1038" s="400" t="s">
        <v>54</v>
      </c>
      <c r="AG1038" s="400" t="s">
        <v>54</v>
      </c>
      <c r="AH1038" s="401" t="s">
        <v>53</v>
      </c>
      <c r="AI1038" s="402" t="s">
        <v>54</v>
      </c>
      <c r="AJ1038" s="402" t="s">
        <v>54</v>
      </c>
      <c r="AK1038" s="402" t="s">
        <v>54</v>
      </c>
      <c r="AL1038" s="403" t="s">
        <v>54</v>
      </c>
      <c r="AM1038" s="404" t="s">
        <v>54</v>
      </c>
    </row>
    <row r="1039" spans="1:39" ht="15.75" customHeight="1" x14ac:dyDescent="0.3">
      <c r="A1039" s="382"/>
      <c r="B1039" s="383"/>
      <c r="C1039" s="384" t="s">
        <v>40</v>
      </c>
      <c r="D1039" s="385" t="str">
        <f>IF(Table_1[[#This Row],[SISÄLLÖN NIMI]]="","",1)</f>
        <v/>
      </c>
      <c r="E1039" s="386"/>
      <c r="F1039" s="386"/>
      <c r="G1039" s="384" t="s">
        <v>54</v>
      </c>
      <c r="H1039" s="387" t="s">
        <v>54</v>
      </c>
      <c r="I1039" s="388" t="s">
        <v>54</v>
      </c>
      <c r="J1039" s="389" t="s">
        <v>44</v>
      </c>
      <c r="K1039" s="387" t="s">
        <v>54</v>
      </c>
      <c r="L1039" s="390" t="s">
        <v>54</v>
      </c>
      <c r="M1039" s="383"/>
      <c r="N1039" s="391" t="s">
        <v>54</v>
      </c>
      <c r="O1039" s="392"/>
      <c r="P1039" s="383"/>
      <c r="Q1039" s="383"/>
      <c r="R1039" s="393"/>
      <c r="S1039" s="417">
        <f>IF(Table_1[[#This Row],[Kesto (min) /tapaaminen]]&lt;1,0,(Table_1[[#This Row],[Sisältöjen määrä 
]]*Table_1[[#This Row],[Kesto (min) /tapaaminen]]*Table_1[[#This Row],[Tapaamis-kerrat /osallistuja]]))</f>
        <v>0</v>
      </c>
      <c r="T1039" s="394" t="str">
        <f>IF(Table_1[[#This Row],[SISÄLLÖN NIMI]]="","",IF(Table_1[[#This Row],[Toteutuminen]]="Ei osallistujia",0,IF(Table_1[[#This Row],[Toteutuminen]]="Peruttu",0,1)))</f>
        <v/>
      </c>
      <c r="U1039" s="395"/>
      <c r="V1039" s="385"/>
      <c r="W1039" s="413">
        <f>Table_1[[#This Row],[Kävijämäärä a) lapset]]+Table_1[[#This Row],[Kävijämäärä b) aikuiset]]</f>
        <v>0</v>
      </c>
      <c r="X1039" s="413">
        <f>IF(Table_1[[#This Row],[Kokonaiskävijämäärä]]&lt;1,0,Table_1[[#This Row],[Kävijämäärä a) lapset]]*Table_1[[#This Row],[Tapaamis-kerrat /osallistuja]])</f>
        <v>0</v>
      </c>
      <c r="Y1039" s="413">
        <f>IF(Table_1[[#This Row],[Kokonaiskävijämäärä]]&lt;1,0,Table_1[[#This Row],[Kävijämäärä b) aikuiset]]*Table_1[[#This Row],[Tapaamis-kerrat /osallistuja]])</f>
        <v>0</v>
      </c>
      <c r="Z1039" s="413">
        <f>IF(Table_1[[#This Row],[Kokonaiskävijämäärä]]&lt;1,0,Table_1[[#This Row],[Kokonaiskävijämäärä]]*Table_1[[#This Row],[Tapaamis-kerrat /osallistuja]])</f>
        <v>0</v>
      </c>
      <c r="AA1039" s="390" t="s">
        <v>54</v>
      </c>
      <c r="AB1039" s="396"/>
      <c r="AC1039" s="397"/>
      <c r="AD1039" s="398" t="s">
        <v>54</v>
      </c>
      <c r="AE1039" s="399" t="s">
        <v>54</v>
      </c>
      <c r="AF1039" s="400" t="s">
        <v>54</v>
      </c>
      <c r="AG1039" s="400" t="s">
        <v>54</v>
      </c>
      <c r="AH1039" s="401" t="s">
        <v>53</v>
      </c>
      <c r="AI1039" s="402" t="s">
        <v>54</v>
      </c>
      <c r="AJ1039" s="402" t="s">
        <v>54</v>
      </c>
      <c r="AK1039" s="402" t="s">
        <v>54</v>
      </c>
      <c r="AL1039" s="403" t="s">
        <v>54</v>
      </c>
      <c r="AM1039" s="404" t="s">
        <v>54</v>
      </c>
    </row>
    <row r="1040" spans="1:39" ht="15.75" customHeight="1" x14ac:dyDescent="0.3">
      <c r="A1040" s="382"/>
      <c r="B1040" s="383"/>
      <c r="C1040" s="384" t="s">
        <v>40</v>
      </c>
      <c r="D1040" s="385" t="str">
        <f>IF(Table_1[[#This Row],[SISÄLLÖN NIMI]]="","",1)</f>
        <v/>
      </c>
      <c r="E1040" s="386"/>
      <c r="F1040" s="386"/>
      <c r="G1040" s="384" t="s">
        <v>54</v>
      </c>
      <c r="H1040" s="387" t="s">
        <v>54</v>
      </c>
      <c r="I1040" s="388" t="s">
        <v>54</v>
      </c>
      <c r="J1040" s="389" t="s">
        <v>44</v>
      </c>
      <c r="K1040" s="387" t="s">
        <v>54</v>
      </c>
      <c r="L1040" s="390" t="s">
        <v>54</v>
      </c>
      <c r="M1040" s="383"/>
      <c r="N1040" s="391" t="s">
        <v>54</v>
      </c>
      <c r="O1040" s="392"/>
      <c r="P1040" s="383"/>
      <c r="Q1040" s="383"/>
      <c r="R1040" s="393"/>
      <c r="S1040" s="417">
        <f>IF(Table_1[[#This Row],[Kesto (min) /tapaaminen]]&lt;1,0,(Table_1[[#This Row],[Sisältöjen määrä 
]]*Table_1[[#This Row],[Kesto (min) /tapaaminen]]*Table_1[[#This Row],[Tapaamis-kerrat /osallistuja]]))</f>
        <v>0</v>
      </c>
      <c r="T1040" s="394" t="str">
        <f>IF(Table_1[[#This Row],[SISÄLLÖN NIMI]]="","",IF(Table_1[[#This Row],[Toteutuminen]]="Ei osallistujia",0,IF(Table_1[[#This Row],[Toteutuminen]]="Peruttu",0,1)))</f>
        <v/>
      </c>
      <c r="U1040" s="395"/>
      <c r="V1040" s="385"/>
      <c r="W1040" s="413">
        <f>Table_1[[#This Row],[Kävijämäärä a) lapset]]+Table_1[[#This Row],[Kävijämäärä b) aikuiset]]</f>
        <v>0</v>
      </c>
      <c r="X1040" s="413">
        <f>IF(Table_1[[#This Row],[Kokonaiskävijämäärä]]&lt;1,0,Table_1[[#This Row],[Kävijämäärä a) lapset]]*Table_1[[#This Row],[Tapaamis-kerrat /osallistuja]])</f>
        <v>0</v>
      </c>
      <c r="Y1040" s="413">
        <f>IF(Table_1[[#This Row],[Kokonaiskävijämäärä]]&lt;1,0,Table_1[[#This Row],[Kävijämäärä b) aikuiset]]*Table_1[[#This Row],[Tapaamis-kerrat /osallistuja]])</f>
        <v>0</v>
      </c>
      <c r="Z1040" s="413">
        <f>IF(Table_1[[#This Row],[Kokonaiskävijämäärä]]&lt;1,0,Table_1[[#This Row],[Kokonaiskävijämäärä]]*Table_1[[#This Row],[Tapaamis-kerrat /osallistuja]])</f>
        <v>0</v>
      </c>
      <c r="AA1040" s="390" t="s">
        <v>54</v>
      </c>
      <c r="AB1040" s="396"/>
      <c r="AC1040" s="397"/>
      <c r="AD1040" s="398" t="s">
        <v>54</v>
      </c>
      <c r="AE1040" s="399" t="s">
        <v>54</v>
      </c>
      <c r="AF1040" s="400" t="s">
        <v>54</v>
      </c>
      <c r="AG1040" s="400" t="s">
        <v>54</v>
      </c>
      <c r="AH1040" s="401" t="s">
        <v>53</v>
      </c>
      <c r="AI1040" s="402" t="s">
        <v>54</v>
      </c>
      <c r="AJ1040" s="402" t="s">
        <v>54</v>
      </c>
      <c r="AK1040" s="402" t="s">
        <v>54</v>
      </c>
      <c r="AL1040" s="403" t="s">
        <v>54</v>
      </c>
      <c r="AM1040" s="404" t="s">
        <v>54</v>
      </c>
    </row>
    <row r="1041" spans="1:39" ht="15.75" customHeight="1" x14ac:dyDescent="0.3">
      <c r="A1041" s="382"/>
      <c r="B1041" s="383"/>
      <c r="C1041" s="384" t="s">
        <v>40</v>
      </c>
      <c r="D1041" s="385" t="str">
        <f>IF(Table_1[[#This Row],[SISÄLLÖN NIMI]]="","",1)</f>
        <v/>
      </c>
      <c r="E1041" s="386"/>
      <c r="F1041" s="386"/>
      <c r="G1041" s="384" t="s">
        <v>54</v>
      </c>
      <c r="H1041" s="387" t="s">
        <v>54</v>
      </c>
      <c r="I1041" s="388" t="s">
        <v>54</v>
      </c>
      <c r="J1041" s="389" t="s">
        <v>44</v>
      </c>
      <c r="K1041" s="387" t="s">
        <v>54</v>
      </c>
      <c r="L1041" s="390" t="s">
        <v>54</v>
      </c>
      <c r="M1041" s="383"/>
      <c r="N1041" s="391" t="s">
        <v>54</v>
      </c>
      <c r="O1041" s="392"/>
      <c r="P1041" s="383"/>
      <c r="Q1041" s="383"/>
      <c r="R1041" s="393"/>
      <c r="S1041" s="417">
        <f>IF(Table_1[[#This Row],[Kesto (min) /tapaaminen]]&lt;1,0,(Table_1[[#This Row],[Sisältöjen määrä 
]]*Table_1[[#This Row],[Kesto (min) /tapaaminen]]*Table_1[[#This Row],[Tapaamis-kerrat /osallistuja]]))</f>
        <v>0</v>
      </c>
      <c r="T1041" s="394" t="str">
        <f>IF(Table_1[[#This Row],[SISÄLLÖN NIMI]]="","",IF(Table_1[[#This Row],[Toteutuminen]]="Ei osallistujia",0,IF(Table_1[[#This Row],[Toteutuminen]]="Peruttu",0,1)))</f>
        <v/>
      </c>
      <c r="U1041" s="395"/>
      <c r="V1041" s="385"/>
      <c r="W1041" s="413">
        <f>Table_1[[#This Row],[Kävijämäärä a) lapset]]+Table_1[[#This Row],[Kävijämäärä b) aikuiset]]</f>
        <v>0</v>
      </c>
      <c r="X1041" s="413">
        <f>IF(Table_1[[#This Row],[Kokonaiskävijämäärä]]&lt;1,0,Table_1[[#This Row],[Kävijämäärä a) lapset]]*Table_1[[#This Row],[Tapaamis-kerrat /osallistuja]])</f>
        <v>0</v>
      </c>
      <c r="Y1041" s="413">
        <f>IF(Table_1[[#This Row],[Kokonaiskävijämäärä]]&lt;1,0,Table_1[[#This Row],[Kävijämäärä b) aikuiset]]*Table_1[[#This Row],[Tapaamis-kerrat /osallistuja]])</f>
        <v>0</v>
      </c>
      <c r="Z1041" s="413">
        <f>IF(Table_1[[#This Row],[Kokonaiskävijämäärä]]&lt;1,0,Table_1[[#This Row],[Kokonaiskävijämäärä]]*Table_1[[#This Row],[Tapaamis-kerrat /osallistuja]])</f>
        <v>0</v>
      </c>
      <c r="AA1041" s="390" t="s">
        <v>54</v>
      </c>
      <c r="AB1041" s="396"/>
      <c r="AC1041" s="397"/>
      <c r="AD1041" s="398" t="s">
        <v>54</v>
      </c>
      <c r="AE1041" s="399" t="s">
        <v>54</v>
      </c>
      <c r="AF1041" s="400" t="s">
        <v>54</v>
      </c>
      <c r="AG1041" s="400" t="s">
        <v>54</v>
      </c>
      <c r="AH1041" s="401" t="s">
        <v>53</v>
      </c>
      <c r="AI1041" s="402" t="s">
        <v>54</v>
      </c>
      <c r="AJ1041" s="402" t="s">
        <v>54</v>
      </c>
      <c r="AK1041" s="402" t="s">
        <v>54</v>
      </c>
      <c r="AL1041" s="403" t="s">
        <v>54</v>
      </c>
      <c r="AM1041" s="404" t="s">
        <v>54</v>
      </c>
    </row>
    <row r="1042" spans="1:39" ht="15.75" customHeight="1" x14ac:dyDescent="0.3">
      <c r="A1042" s="382"/>
      <c r="B1042" s="383"/>
      <c r="C1042" s="384" t="s">
        <v>40</v>
      </c>
      <c r="D1042" s="385" t="str">
        <f>IF(Table_1[[#This Row],[SISÄLLÖN NIMI]]="","",1)</f>
        <v/>
      </c>
      <c r="E1042" s="386"/>
      <c r="F1042" s="386"/>
      <c r="G1042" s="384" t="s">
        <v>54</v>
      </c>
      <c r="H1042" s="387" t="s">
        <v>54</v>
      </c>
      <c r="I1042" s="388" t="s">
        <v>54</v>
      </c>
      <c r="J1042" s="389" t="s">
        <v>44</v>
      </c>
      <c r="K1042" s="387" t="s">
        <v>54</v>
      </c>
      <c r="L1042" s="390" t="s">
        <v>54</v>
      </c>
      <c r="M1042" s="383"/>
      <c r="N1042" s="391" t="s">
        <v>54</v>
      </c>
      <c r="O1042" s="392"/>
      <c r="P1042" s="383"/>
      <c r="Q1042" s="383"/>
      <c r="R1042" s="393"/>
      <c r="S1042" s="417">
        <f>IF(Table_1[[#This Row],[Kesto (min) /tapaaminen]]&lt;1,0,(Table_1[[#This Row],[Sisältöjen määrä 
]]*Table_1[[#This Row],[Kesto (min) /tapaaminen]]*Table_1[[#This Row],[Tapaamis-kerrat /osallistuja]]))</f>
        <v>0</v>
      </c>
      <c r="T1042" s="394" t="str">
        <f>IF(Table_1[[#This Row],[SISÄLLÖN NIMI]]="","",IF(Table_1[[#This Row],[Toteutuminen]]="Ei osallistujia",0,IF(Table_1[[#This Row],[Toteutuminen]]="Peruttu",0,1)))</f>
        <v/>
      </c>
      <c r="U1042" s="395"/>
      <c r="V1042" s="385"/>
      <c r="W1042" s="413">
        <f>Table_1[[#This Row],[Kävijämäärä a) lapset]]+Table_1[[#This Row],[Kävijämäärä b) aikuiset]]</f>
        <v>0</v>
      </c>
      <c r="X1042" s="413">
        <f>IF(Table_1[[#This Row],[Kokonaiskävijämäärä]]&lt;1,0,Table_1[[#This Row],[Kävijämäärä a) lapset]]*Table_1[[#This Row],[Tapaamis-kerrat /osallistuja]])</f>
        <v>0</v>
      </c>
      <c r="Y1042" s="413">
        <f>IF(Table_1[[#This Row],[Kokonaiskävijämäärä]]&lt;1,0,Table_1[[#This Row],[Kävijämäärä b) aikuiset]]*Table_1[[#This Row],[Tapaamis-kerrat /osallistuja]])</f>
        <v>0</v>
      </c>
      <c r="Z1042" s="413">
        <f>IF(Table_1[[#This Row],[Kokonaiskävijämäärä]]&lt;1,0,Table_1[[#This Row],[Kokonaiskävijämäärä]]*Table_1[[#This Row],[Tapaamis-kerrat /osallistuja]])</f>
        <v>0</v>
      </c>
      <c r="AA1042" s="390" t="s">
        <v>54</v>
      </c>
      <c r="AB1042" s="396"/>
      <c r="AC1042" s="397"/>
      <c r="AD1042" s="398" t="s">
        <v>54</v>
      </c>
      <c r="AE1042" s="399" t="s">
        <v>54</v>
      </c>
      <c r="AF1042" s="400" t="s">
        <v>54</v>
      </c>
      <c r="AG1042" s="400" t="s">
        <v>54</v>
      </c>
      <c r="AH1042" s="401" t="s">
        <v>53</v>
      </c>
      <c r="AI1042" s="402" t="s">
        <v>54</v>
      </c>
      <c r="AJ1042" s="402" t="s">
        <v>54</v>
      </c>
      <c r="AK1042" s="402" t="s">
        <v>54</v>
      </c>
      <c r="AL1042" s="403" t="s">
        <v>54</v>
      </c>
      <c r="AM1042" s="404" t="s">
        <v>54</v>
      </c>
    </row>
    <row r="1043" spans="1:39" ht="15.75" customHeight="1" x14ac:dyDescent="0.3">
      <c r="A1043" s="382"/>
      <c r="B1043" s="383"/>
      <c r="C1043" s="384" t="s">
        <v>40</v>
      </c>
      <c r="D1043" s="385" t="str">
        <f>IF(Table_1[[#This Row],[SISÄLLÖN NIMI]]="","",1)</f>
        <v/>
      </c>
      <c r="E1043" s="386"/>
      <c r="F1043" s="386"/>
      <c r="G1043" s="384" t="s">
        <v>54</v>
      </c>
      <c r="H1043" s="387" t="s">
        <v>54</v>
      </c>
      <c r="I1043" s="388" t="s">
        <v>54</v>
      </c>
      <c r="J1043" s="389" t="s">
        <v>44</v>
      </c>
      <c r="K1043" s="387" t="s">
        <v>54</v>
      </c>
      <c r="L1043" s="390" t="s">
        <v>54</v>
      </c>
      <c r="M1043" s="383"/>
      <c r="N1043" s="391" t="s">
        <v>54</v>
      </c>
      <c r="O1043" s="392"/>
      <c r="P1043" s="383"/>
      <c r="Q1043" s="383"/>
      <c r="R1043" s="393"/>
      <c r="S1043" s="417">
        <f>IF(Table_1[[#This Row],[Kesto (min) /tapaaminen]]&lt;1,0,(Table_1[[#This Row],[Sisältöjen määrä 
]]*Table_1[[#This Row],[Kesto (min) /tapaaminen]]*Table_1[[#This Row],[Tapaamis-kerrat /osallistuja]]))</f>
        <v>0</v>
      </c>
      <c r="T1043" s="394" t="str">
        <f>IF(Table_1[[#This Row],[SISÄLLÖN NIMI]]="","",IF(Table_1[[#This Row],[Toteutuminen]]="Ei osallistujia",0,IF(Table_1[[#This Row],[Toteutuminen]]="Peruttu",0,1)))</f>
        <v/>
      </c>
      <c r="U1043" s="395"/>
      <c r="V1043" s="385"/>
      <c r="W1043" s="413">
        <f>Table_1[[#This Row],[Kävijämäärä a) lapset]]+Table_1[[#This Row],[Kävijämäärä b) aikuiset]]</f>
        <v>0</v>
      </c>
      <c r="X1043" s="413">
        <f>IF(Table_1[[#This Row],[Kokonaiskävijämäärä]]&lt;1,0,Table_1[[#This Row],[Kävijämäärä a) lapset]]*Table_1[[#This Row],[Tapaamis-kerrat /osallistuja]])</f>
        <v>0</v>
      </c>
      <c r="Y1043" s="413">
        <f>IF(Table_1[[#This Row],[Kokonaiskävijämäärä]]&lt;1,0,Table_1[[#This Row],[Kävijämäärä b) aikuiset]]*Table_1[[#This Row],[Tapaamis-kerrat /osallistuja]])</f>
        <v>0</v>
      </c>
      <c r="Z1043" s="413">
        <f>IF(Table_1[[#This Row],[Kokonaiskävijämäärä]]&lt;1,0,Table_1[[#This Row],[Kokonaiskävijämäärä]]*Table_1[[#This Row],[Tapaamis-kerrat /osallistuja]])</f>
        <v>0</v>
      </c>
      <c r="AA1043" s="390" t="s">
        <v>54</v>
      </c>
      <c r="AB1043" s="396"/>
      <c r="AC1043" s="397"/>
      <c r="AD1043" s="398" t="s">
        <v>54</v>
      </c>
      <c r="AE1043" s="399" t="s">
        <v>54</v>
      </c>
      <c r="AF1043" s="400" t="s">
        <v>54</v>
      </c>
      <c r="AG1043" s="400" t="s">
        <v>54</v>
      </c>
      <c r="AH1043" s="401" t="s">
        <v>53</v>
      </c>
      <c r="AI1043" s="402" t="s">
        <v>54</v>
      </c>
      <c r="AJ1043" s="402" t="s">
        <v>54</v>
      </c>
      <c r="AK1043" s="402" t="s">
        <v>54</v>
      </c>
      <c r="AL1043" s="403" t="s">
        <v>54</v>
      </c>
      <c r="AM1043" s="404" t="s">
        <v>54</v>
      </c>
    </row>
    <row r="1044" spans="1:39" ht="15.75" customHeight="1" x14ac:dyDescent="0.3">
      <c r="A1044" s="382"/>
      <c r="B1044" s="383"/>
      <c r="C1044" s="384" t="s">
        <v>40</v>
      </c>
      <c r="D1044" s="385" t="str">
        <f>IF(Table_1[[#This Row],[SISÄLLÖN NIMI]]="","",1)</f>
        <v/>
      </c>
      <c r="E1044" s="386"/>
      <c r="F1044" s="386"/>
      <c r="G1044" s="384" t="s">
        <v>54</v>
      </c>
      <c r="H1044" s="387" t="s">
        <v>54</v>
      </c>
      <c r="I1044" s="388" t="s">
        <v>54</v>
      </c>
      <c r="J1044" s="389" t="s">
        <v>44</v>
      </c>
      <c r="K1044" s="387" t="s">
        <v>54</v>
      </c>
      <c r="L1044" s="390" t="s">
        <v>54</v>
      </c>
      <c r="M1044" s="383"/>
      <c r="N1044" s="391" t="s">
        <v>54</v>
      </c>
      <c r="O1044" s="392"/>
      <c r="P1044" s="383"/>
      <c r="Q1044" s="383"/>
      <c r="R1044" s="393"/>
      <c r="S1044" s="417">
        <f>IF(Table_1[[#This Row],[Kesto (min) /tapaaminen]]&lt;1,0,(Table_1[[#This Row],[Sisältöjen määrä 
]]*Table_1[[#This Row],[Kesto (min) /tapaaminen]]*Table_1[[#This Row],[Tapaamis-kerrat /osallistuja]]))</f>
        <v>0</v>
      </c>
      <c r="T1044" s="394" t="str">
        <f>IF(Table_1[[#This Row],[SISÄLLÖN NIMI]]="","",IF(Table_1[[#This Row],[Toteutuminen]]="Ei osallistujia",0,IF(Table_1[[#This Row],[Toteutuminen]]="Peruttu",0,1)))</f>
        <v/>
      </c>
      <c r="U1044" s="395"/>
      <c r="V1044" s="385"/>
      <c r="W1044" s="413">
        <f>Table_1[[#This Row],[Kävijämäärä a) lapset]]+Table_1[[#This Row],[Kävijämäärä b) aikuiset]]</f>
        <v>0</v>
      </c>
      <c r="X1044" s="413">
        <f>IF(Table_1[[#This Row],[Kokonaiskävijämäärä]]&lt;1,0,Table_1[[#This Row],[Kävijämäärä a) lapset]]*Table_1[[#This Row],[Tapaamis-kerrat /osallistuja]])</f>
        <v>0</v>
      </c>
      <c r="Y1044" s="413">
        <f>IF(Table_1[[#This Row],[Kokonaiskävijämäärä]]&lt;1,0,Table_1[[#This Row],[Kävijämäärä b) aikuiset]]*Table_1[[#This Row],[Tapaamis-kerrat /osallistuja]])</f>
        <v>0</v>
      </c>
      <c r="Z1044" s="413">
        <f>IF(Table_1[[#This Row],[Kokonaiskävijämäärä]]&lt;1,0,Table_1[[#This Row],[Kokonaiskävijämäärä]]*Table_1[[#This Row],[Tapaamis-kerrat /osallistuja]])</f>
        <v>0</v>
      </c>
      <c r="AA1044" s="390" t="s">
        <v>54</v>
      </c>
      <c r="AB1044" s="396"/>
      <c r="AC1044" s="397"/>
      <c r="AD1044" s="398" t="s">
        <v>54</v>
      </c>
      <c r="AE1044" s="399" t="s">
        <v>54</v>
      </c>
      <c r="AF1044" s="400" t="s">
        <v>54</v>
      </c>
      <c r="AG1044" s="400" t="s">
        <v>54</v>
      </c>
      <c r="AH1044" s="401" t="s">
        <v>53</v>
      </c>
      <c r="AI1044" s="402" t="s">
        <v>54</v>
      </c>
      <c r="AJ1044" s="402" t="s">
        <v>54</v>
      </c>
      <c r="AK1044" s="402" t="s">
        <v>54</v>
      </c>
      <c r="AL1044" s="403" t="s">
        <v>54</v>
      </c>
      <c r="AM1044" s="404" t="s">
        <v>54</v>
      </c>
    </row>
    <row r="1045" spans="1:39" ht="15.75" customHeight="1" x14ac:dyDescent="0.3">
      <c r="A1045" s="382"/>
      <c r="B1045" s="383"/>
      <c r="C1045" s="384" t="s">
        <v>40</v>
      </c>
      <c r="D1045" s="385" t="str">
        <f>IF(Table_1[[#This Row],[SISÄLLÖN NIMI]]="","",1)</f>
        <v/>
      </c>
      <c r="E1045" s="386"/>
      <c r="F1045" s="386"/>
      <c r="G1045" s="384" t="s">
        <v>54</v>
      </c>
      <c r="H1045" s="387" t="s">
        <v>54</v>
      </c>
      <c r="I1045" s="388" t="s">
        <v>54</v>
      </c>
      <c r="J1045" s="389" t="s">
        <v>44</v>
      </c>
      <c r="K1045" s="387" t="s">
        <v>54</v>
      </c>
      <c r="L1045" s="390" t="s">
        <v>54</v>
      </c>
      <c r="M1045" s="383"/>
      <c r="N1045" s="391" t="s">
        <v>54</v>
      </c>
      <c r="O1045" s="392"/>
      <c r="P1045" s="383"/>
      <c r="Q1045" s="383"/>
      <c r="R1045" s="393"/>
      <c r="S1045" s="417">
        <f>IF(Table_1[[#This Row],[Kesto (min) /tapaaminen]]&lt;1,0,(Table_1[[#This Row],[Sisältöjen määrä 
]]*Table_1[[#This Row],[Kesto (min) /tapaaminen]]*Table_1[[#This Row],[Tapaamis-kerrat /osallistuja]]))</f>
        <v>0</v>
      </c>
      <c r="T1045" s="394" t="str">
        <f>IF(Table_1[[#This Row],[SISÄLLÖN NIMI]]="","",IF(Table_1[[#This Row],[Toteutuminen]]="Ei osallistujia",0,IF(Table_1[[#This Row],[Toteutuminen]]="Peruttu",0,1)))</f>
        <v/>
      </c>
      <c r="U1045" s="395"/>
      <c r="V1045" s="385"/>
      <c r="W1045" s="413">
        <f>Table_1[[#This Row],[Kävijämäärä a) lapset]]+Table_1[[#This Row],[Kävijämäärä b) aikuiset]]</f>
        <v>0</v>
      </c>
      <c r="X1045" s="413">
        <f>IF(Table_1[[#This Row],[Kokonaiskävijämäärä]]&lt;1,0,Table_1[[#This Row],[Kävijämäärä a) lapset]]*Table_1[[#This Row],[Tapaamis-kerrat /osallistuja]])</f>
        <v>0</v>
      </c>
      <c r="Y1045" s="413">
        <f>IF(Table_1[[#This Row],[Kokonaiskävijämäärä]]&lt;1,0,Table_1[[#This Row],[Kävijämäärä b) aikuiset]]*Table_1[[#This Row],[Tapaamis-kerrat /osallistuja]])</f>
        <v>0</v>
      </c>
      <c r="Z1045" s="413">
        <f>IF(Table_1[[#This Row],[Kokonaiskävijämäärä]]&lt;1,0,Table_1[[#This Row],[Kokonaiskävijämäärä]]*Table_1[[#This Row],[Tapaamis-kerrat /osallistuja]])</f>
        <v>0</v>
      </c>
      <c r="AA1045" s="390" t="s">
        <v>54</v>
      </c>
      <c r="AB1045" s="396"/>
      <c r="AC1045" s="397"/>
      <c r="AD1045" s="398" t="s">
        <v>54</v>
      </c>
      <c r="AE1045" s="399" t="s">
        <v>54</v>
      </c>
      <c r="AF1045" s="400" t="s">
        <v>54</v>
      </c>
      <c r="AG1045" s="400" t="s">
        <v>54</v>
      </c>
      <c r="AH1045" s="401" t="s">
        <v>53</v>
      </c>
      <c r="AI1045" s="402" t="s">
        <v>54</v>
      </c>
      <c r="AJ1045" s="402" t="s">
        <v>54</v>
      </c>
      <c r="AK1045" s="402" t="s">
        <v>54</v>
      </c>
      <c r="AL1045" s="403" t="s">
        <v>54</v>
      </c>
      <c r="AM1045" s="404" t="s">
        <v>54</v>
      </c>
    </row>
    <row r="1046" spans="1:39" ht="15.75" customHeight="1" x14ac:dyDescent="0.3">
      <c r="A1046" s="382"/>
      <c r="B1046" s="383"/>
      <c r="C1046" s="384" t="s">
        <v>40</v>
      </c>
      <c r="D1046" s="385" t="str">
        <f>IF(Table_1[[#This Row],[SISÄLLÖN NIMI]]="","",1)</f>
        <v/>
      </c>
      <c r="E1046" s="386"/>
      <c r="F1046" s="386"/>
      <c r="G1046" s="384" t="s">
        <v>54</v>
      </c>
      <c r="H1046" s="387" t="s">
        <v>54</v>
      </c>
      <c r="I1046" s="388" t="s">
        <v>54</v>
      </c>
      <c r="J1046" s="389" t="s">
        <v>44</v>
      </c>
      <c r="K1046" s="387" t="s">
        <v>54</v>
      </c>
      <c r="L1046" s="390" t="s">
        <v>54</v>
      </c>
      <c r="M1046" s="383"/>
      <c r="N1046" s="391" t="s">
        <v>54</v>
      </c>
      <c r="O1046" s="392"/>
      <c r="P1046" s="383"/>
      <c r="Q1046" s="383"/>
      <c r="R1046" s="393"/>
      <c r="S1046" s="417">
        <f>IF(Table_1[[#This Row],[Kesto (min) /tapaaminen]]&lt;1,0,(Table_1[[#This Row],[Sisältöjen määrä 
]]*Table_1[[#This Row],[Kesto (min) /tapaaminen]]*Table_1[[#This Row],[Tapaamis-kerrat /osallistuja]]))</f>
        <v>0</v>
      </c>
      <c r="T1046" s="394" t="str">
        <f>IF(Table_1[[#This Row],[SISÄLLÖN NIMI]]="","",IF(Table_1[[#This Row],[Toteutuminen]]="Ei osallistujia",0,IF(Table_1[[#This Row],[Toteutuminen]]="Peruttu",0,1)))</f>
        <v/>
      </c>
      <c r="U1046" s="395"/>
      <c r="V1046" s="385"/>
      <c r="W1046" s="413">
        <f>Table_1[[#This Row],[Kävijämäärä a) lapset]]+Table_1[[#This Row],[Kävijämäärä b) aikuiset]]</f>
        <v>0</v>
      </c>
      <c r="X1046" s="413">
        <f>IF(Table_1[[#This Row],[Kokonaiskävijämäärä]]&lt;1,0,Table_1[[#This Row],[Kävijämäärä a) lapset]]*Table_1[[#This Row],[Tapaamis-kerrat /osallistuja]])</f>
        <v>0</v>
      </c>
      <c r="Y1046" s="413">
        <f>IF(Table_1[[#This Row],[Kokonaiskävijämäärä]]&lt;1,0,Table_1[[#This Row],[Kävijämäärä b) aikuiset]]*Table_1[[#This Row],[Tapaamis-kerrat /osallistuja]])</f>
        <v>0</v>
      </c>
      <c r="Z1046" s="413">
        <f>IF(Table_1[[#This Row],[Kokonaiskävijämäärä]]&lt;1,0,Table_1[[#This Row],[Kokonaiskävijämäärä]]*Table_1[[#This Row],[Tapaamis-kerrat /osallistuja]])</f>
        <v>0</v>
      </c>
      <c r="AA1046" s="390" t="s">
        <v>54</v>
      </c>
      <c r="AB1046" s="396"/>
      <c r="AC1046" s="397"/>
      <c r="AD1046" s="398" t="s">
        <v>54</v>
      </c>
      <c r="AE1046" s="399" t="s">
        <v>54</v>
      </c>
      <c r="AF1046" s="400" t="s">
        <v>54</v>
      </c>
      <c r="AG1046" s="400" t="s">
        <v>54</v>
      </c>
      <c r="AH1046" s="401" t="s">
        <v>53</v>
      </c>
      <c r="AI1046" s="402" t="s">
        <v>54</v>
      </c>
      <c r="AJ1046" s="402" t="s">
        <v>54</v>
      </c>
      <c r="AK1046" s="402" t="s">
        <v>54</v>
      </c>
      <c r="AL1046" s="403" t="s">
        <v>54</v>
      </c>
      <c r="AM1046" s="404" t="s">
        <v>54</v>
      </c>
    </row>
    <row r="1047" spans="1:39" ht="15.75" customHeight="1" x14ac:dyDescent="0.3">
      <c r="A1047" s="382"/>
      <c r="B1047" s="383"/>
      <c r="C1047" s="384" t="s">
        <v>40</v>
      </c>
      <c r="D1047" s="385" t="str">
        <f>IF(Table_1[[#This Row],[SISÄLLÖN NIMI]]="","",1)</f>
        <v/>
      </c>
      <c r="E1047" s="386"/>
      <c r="F1047" s="386"/>
      <c r="G1047" s="384" t="s">
        <v>54</v>
      </c>
      <c r="H1047" s="387" t="s">
        <v>54</v>
      </c>
      <c r="I1047" s="388" t="s">
        <v>54</v>
      </c>
      <c r="J1047" s="389" t="s">
        <v>44</v>
      </c>
      <c r="K1047" s="387" t="s">
        <v>54</v>
      </c>
      <c r="L1047" s="390" t="s">
        <v>54</v>
      </c>
      <c r="M1047" s="383"/>
      <c r="N1047" s="391" t="s">
        <v>54</v>
      </c>
      <c r="O1047" s="392"/>
      <c r="P1047" s="383"/>
      <c r="Q1047" s="383"/>
      <c r="R1047" s="393"/>
      <c r="S1047" s="417">
        <f>IF(Table_1[[#This Row],[Kesto (min) /tapaaminen]]&lt;1,0,(Table_1[[#This Row],[Sisältöjen määrä 
]]*Table_1[[#This Row],[Kesto (min) /tapaaminen]]*Table_1[[#This Row],[Tapaamis-kerrat /osallistuja]]))</f>
        <v>0</v>
      </c>
      <c r="T1047" s="394" t="str">
        <f>IF(Table_1[[#This Row],[SISÄLLÖN NIMI]]="","",IF(Table_1[[#This Row],[Toteutuminen]]="Ei osallistujia",0,IF(Table_1[[#This Row],[Toteutuminen]]="Peruttu",0,1)))</f>
        <v/>
      </c>
      <c r="U1047" s="395"/>
      <c r="V1047" s="385"/>
      <c r="W1047" s="413">
        <f>Table_1[[#This Row],[Kävijämäärä a) lapset]]+Table_1[[#This Row],[Kävijämäärä b) aikuiset]]</f>
        <v>0</v>
      </c>
      <c r="X1047" s="413">
        <f>IF(Table_1[[#This Row],[Kokonaiskävijämäärä]]&lt;1,0,Table_1[[#This Row],[Kävijämäärä a) lapset]]*Table_1[[#This Row],[Tapaamis-kerrat /osallistuja]])</f>
        <v>0</v>
      </c>
      <c r="Y1047" s="413">
        <f>IF(Table_1[[#This Row],[Kokonaiskävijämäärä]]&lt;1,0,Table_1[[#This Row],[Kävijämäärä b) aikuiset]]*Table_1[[#This Row],[Tapaamis-kerrat /osallistuja]])</f>
        <v>0</v>
      </c>
      <c r="Z1047" s="413">
        <f>IF(Table_1[[#This Row],[Kokonaiskävijämäärä]]&lt;1,0,Table_1[[#This Row],[Kokonaiskävijämäärä]]*Table_1[[#This Row],[Tapaamis-kerrat /osallistuja]])</f>
        <v>0</v>
      </c>
      <c r="AA1047" s="390" t="s">
        <v>54</v>
      </c>
      <c r="AB1047" s="396"/>
      <c r="AC1047" s="397"/>
      <c r="AD1047" s="398" t="s">
        <v>54</v>
      </c>
      <c r="AE1047" s="399" t="s">
        <v>54</v>
      </c>
      <c r="AF1047" s="400" t="s">
        <v>54</v>
      </c>
      <c r="AG1047" s="400" t="s">
        <v>54</v>
      </c>
      <c r="AH1047" s="401" t="s">
        <v>53</v>
      </c>
      <c r="AI1047" s="402" t="s">
        <v>54</v>
      </c>
      <c r="AJ1047" s="402" t="s">
        <v>54</v>
      </c>
      <c r="AK1047" s="402" t="s">
        <v>54</v>
      </c>
      <c r="AL1047" s="403" t="s">
        <v>54</v>
      </c>
      <c r="AM1047" s="404" t="s">
        <v>54</v>
      </c>
    </row>
    <row r="1048" spans="1:39" ht="15.75" customHeight="1" x14ac:dyDescent="0.3">
      <c r="A1048" s="382"/>
      <c r="B1048" s="383"/>
      <c r="C1048" s="384" t="s">
        <v>40</v>
      </c>
      <c r="D1048" s="385" t="str">
        <f>IF(Table_1[[#This Row],[SISÄLLÖN NIMI]]="","",1)</f>
        <v/>
      </c>
      <c r="E1048" s="386"/>
      <c r="F1048" s="386"/>
      <c r="G1048" s="384" t="s">
        <v>54</v>
      </c>
      <c r="H1048" s="387" t="s">
        <v>54</v>
      </c>
      <c r="I1048" s="388" t="s">
        <v>54</v>
      </c>
      <c r="J1048" s="389" t="s">
        <v>44</v>
      </c>
      <c r="K1048" s="387" t="s">
        <v>54</v>
      </c>
      <c r="L1048" s="390" t="s">
        <v>54</v>
      </c>
      <c r="M1048" s="383"/>
      <c r="N1048" s="391" t="s">
        <v>54</v>
      </c>
      <c r="O1048" s="392"/>
      <c r="P1048" s="383"/>
      <c r="Q1048" s="383"/>
      <c r="R1048" s="393"/>
      <c r="S1048" s="417">
        <f>IF(Table_1[[#This Row],[Kesto (min) /tapaaminen]]&lt;1,0,(Table_1[[#This Row],[Sisältöjen määrä 
]]*Table_1[[#This Row],[Kesto (min) /tapaaminen]]*Table_1[[#This Row],[Tapaamis-kerrat /osallistuja]]))</f>
        <v>0</v>
      </c>
      <c r="T1048" s="394" t="str">
        <f>IF(Table_1[[#This Row],[SISÄLLÖN NIMI]]="","",IF(Table_1[[#This Row],[Toteutuminen]]="Ei osallistujia",0,IF(Table_1[[#This Row],[Toteutuminen]]="Peruttu",0,1)))</f>
        <v/>
      </c>
      <c r="U1048" s="395"/>
      <c r="V1048" s="385"/>
      <c r="W1048" s="413">
        <f>Table_1[[#This Row],[Kävijämäärä a) lapset]]+Table_1[[#This Row],[Kävijämäärä b) aikuiset]]</f>
        <v>0</v>
      </c>
      <c r="X1048" s="413">
        <f>IF(Table_1[[#This Row],[Kokonaiskävijämäärä]]&lt;1,0,Table_1[[#This Row],[Kävijämäärä a) lapset]]*Table_1[[#This Row],[Tapaamis-kerrat /osallistuja]])</f>
        <v>0</v>
      </c>
      <c r="Y1048" s="413">
        <f>IF(Table_1[[#This Row],[Kokonaiskävijämäärä]]&lt;1,0,Table_1[[#This Row],[Kävijämäärä b) aikuiset]]*Table_1[[#This Row],[Tapaamis-kerrat /osallistuja]])</f>
        <v>0</v>
      </c>
      <c r="Z1048" s="413">
        <f>IF(Table_1[[#This Row],[Kokonaiskävijämäärä]]&lt;1,0,Table_1[[#This Row],[Kokonaiskävijämäärä]]*Table_1[[#This Row],[Tapaamis-kerrat /osallistuja]])</f>
        <v>0</v>
      </c>
      <c r="AA1048" s="390" t="s">
        <v>54</v>
      </c>
      <c r="AB1048" s="396"/>
      <c r="AC1048" s="397"/>
      <c r="AD1048" s="398" t="s">
        <v>54</v>
      </c>
      <c r="AE1048" s="399" t="s">
        <v>54</v>
      </c>
      <c r="AF1048" s="400" t="s">
        <v>54</v>
      </c>
      <c r="AG1048" s="400" t="s">
        <v>54</v>
      </c>
      <c r="AH1048" s="401" t="s">
        <v>53</v>
      </c>
      <c r="AI1048" s="402" t="s">
        <v>54</v>
      </c>
      <c r="AJ1048" s="402" t="s">
        <v>54</v>
      </c>
      <c r="AK1048" s="402" t="s">
        <v>54</v>
      </c>
      <c r="AL1048" s="403" t="s">
        <v>54</v>
      </c>
      <c r="AM1048" s="404" t="s">
        <v>54</v>
      </c>
    </row>
    <row r="1049" spans="1:39" ht="15.75" customHeight="1" x14ac:dyDescent="0.3">
      <c r="A1049" s="382"/>
      <c r="B1049" s="383"/>
      <c r="C1049" s="384" t="s">
        <v>40</v>
      </c>
      <c r="D1049" s="385" t="str">
        <f>IF(Table_1[[#This Row],[SISÄLLÖN NIMI]]="","",1)</f>
        <v/>
      </c>
      <c r="E1049" s="386"/>
      <c r="F1049" s="386"/>
      <c r="G1049" s="384" t="s">
        <v>54</v>
      </c>
      <c r="H1049" s="387" t="s">
        <v>54</v>
      </c>
      <c r="I1049" s="388" t="s">
        <v>54</v>
      </c>
      <c r="J1049" s="389" t="s">
        <v>44</v>
      </c>
      <c r="K1049" s="387" t="s">
        <v>54</v>
      </c>
      <c r="L1049" s="390" t="s">
        <v>54</v>
      </c>
      <c r="M1049" s="383"/>
      <c r="N1049" s="391" t="s">
        <v>54</v>
      </c>
      <c r="O1049" s="392"/>
      <c r="P1049" s="383"/>
      <c r="Q1049" s="383"/>
      <c r="R1049" s="393"/>
      <c r="S1049" s="417">
        <f>IF(Table_1[[#This Row],[Kesto (min) /tapaaminen]]&lt;1,0,(Table_1[[#This Row],[Sisältöjen määrä 
]]*Table_1[[#This Row],[Kesto (min) /tapaaminen]]*Table_1[[#This Row],[Tapaamis-kerrat /osallistuja]]))</f>
        <v>0</v>
      </c>
      <c r="T1049" s="394" t="str">
        <f>IF(Table_1[[#This Row],[SISÄLLÖN NIMI]]="","",IF(Table_1[[#This Row],[Toteutuminen]]="Ei osallistujia",0,IF(Table_1[[#This Row],[Toteutuminen]]="Peruttu",0,1)))</f>
        <v/>
      </c>
      <c r="U1049" s="395"/>
      <c r="V1049" s="385"/>
      <c r="W1049" s="413">
        <f>Table_1[[#This Row],[Kävijämäärä a) lapset]]+Table_1[[#This Row],[Kävijämäärä b) aikuiset]]</f>
        <v>0</v>
      </c>
      <c r="X1049" s="413">
        <f>IF(Table_1[[#This Row],[Kokonaiskävijämäärä]]&lt;1,0,Table_1[[#This Row],[Kävijämäärä a) lapset]]*Table_1[[#This Row],[Tapaamis-kerrat /osallistuja]])</f>
        <v>0</v>
      </c>
      <c r="Y1049" s="413">
        <f>IF(Table_1[[#This Row],[Kokonaiskävijämäärä]]&lt;1,0,Table_1[[#This Row],[Kävijämäärä b) aikuiset]]*Table_1[[#This Row],[Tapaamis-kerrat /osallistuja]])</f>
        <v>0</v>
      </c>
      <c r="Z1049" s="413">
        <f>IF(Table_1[[#This Row],[Kokonaiskävijämäärä]]&lt;1,0,Table_1[[#This Row],[Kokonaiskävijämäärä]]*Table_1[[#This Row],[Tapaamis-kerrat /osallistuja]])</f>
        <v>0</v>
      </c>
      <c r="AA1049" s="390" t="s">
        <v>54</v>
      </c>
      <c r="AB1049" s="396"/>
      <c r="AC1049" s="397"/>
      <c r="AD1049" s="398" t="s">
        <v>54</v>
      </c>
      <c r="AE1049" s="399" t="s">
        <v>54</v>
      </c>
      <c r="AF1049" s="400" t="s">
        <v>54</v>
      </c>
      <c r="AG1049" s="400" t="s">
        <v>54</v>
      </c>
      <c r="AH1049" s="401" t="s">
        <v>53</v>
      </c>
      <c r="AI1049" s="402" t="s">
        <v>54</v>
      </c>
      <c r="AJ1049" s="402" t="s">
        <v>54</v>
      </c>
      <c r="AK1049" s="402" t="s">
        <v>54</v>
      </c>
      <c r="AL1049" s="403" t="s">
        <v>54</v>
      </c>
      <c r="AM1049" s="404" t="s">
        <v>54</v>
      </c>
    </row>
    <row r="1050" spans="1:39" ht="15.75" customHeight="1" x14ac:dyDescent="0.3">
      <c r="A1050" s="382"/>
      <c r="B1050" s="383"/>
      <c r="C1050" s="384" t="s">
        <v>40</v>
      </c>
      <c r="D1050" s="385" t="str">
        <f>IF(Table_1[[#This Row],[SISÄLLÖN NIMI]]="","",1)</f>
        <v/>
      </c>
      <c r="E1050" s="386"/>
      <c r="F1050" s="386"/>
      <c r="G1050" s="384" t="s">
        <v>54</v>
      </c>
      <c r="H1050" s="387" t="s">
        <v>54</v>
      </c>
      <c r="I1050" s="388" t="s">
        <v>54</v>
      </c>
      <c r="J1050" s="389" t="s">
        <v>44</v>
      </c>
      <c r="K1050" s="387" t="s">
        <v>54</v>
      </c>
      <c r="L1050" s="390" t="s">
        <v>54</v>
      </c>
      <c r="M1050" s="383"/>
      <c r="N1050" s="391" t="s">
        <v>54</v>
      </c>
      <c r="O1050" s="392"/>
      <c r="P1050" s="383"/>
      <c r="Q1050" s="383"/>
      <c r="R1050" s="393"/>
      <c r="S1050" s="417">
        <f>IF(Table_1[[#This Row],[Kesto (min) /tapaaminen]]&lt;1,0,(Table_1[[#This Row],[Sisältöjen määrä 
]]*Table_1[[#This Row],[Kesto (min) /tapaaminen]]*Table_1[[#This Row],[Tapaamis-kerrat /osallistuja]]))</f>
        <v>0</v>
      </c>
      <c r="T1050" s="394" t="str">
        <f>IF(Table_1[[#This Row],[SISÄLLÖN NIMI]]="","",IF(Table_1[[#This Row],[Toteutuminen]]="Ei osallistujia",0,IF(Table_1[[#This Row],[Toteutuminen]]="Peruttu",0,1)))</f>
        <v/>
      </c>
      <c r="U1050" s="395"/>
      <c r="V1050" s="385"/>
      <c r="W1050" s="413">
        <f>Table_1[[#This Row],[Kävijämäärä a) lapset]]+Table_1[[#This Row],[Kävijämäärä b) aikuiset]]</f>
        <v>0</v>
      </c>
      <c r="X1050" s="413">
        <f>IF(Table_1[[#This Row],[Kokonaiskävijämäärä]]&lt;1,0,Table_1[[#This Row],[Kävijämäärä a) lapset]]*Table_1[[#This Row],[Tapaamis-kerrat /osallistuja]])</f>
        <v>0</v>
      </c>
      <c r="Y1050" s="413">
        <f>IF(Table_1[[#This Row],[Kokonaiskävijämäärä]]&lt;1,0,Table_1[[#This Row],[Kävijämäärä b) aikuiset]]*Table_1[[#This Row],[Tapaamis-kerrat /osallistuja]])</f>
        <v>0</v>
      </c>
      <c r="Z1050" s="413">
        <f>IF(Table_1[[#This Row],[Kokonaiskävijämäärä]]&lt;1,0,Table_1[[#This Row],[Kokonaiskävijämäärä]]*Table_1[[#This Row],[Tapaamis-kerrat /osallistuja]])</f>
        <v>0</v>
      </c>
      <c r="AA1050" s="390" t="s">
        <v>54</v>
      </c>
      <c r="AB1050" s="396"/>
      <c r="AC1050" s="397"/>
      <c r="AD1050" s="398" t="s">
        <v>54</v>
      </c>
      <c r="AE1050" s="399" t="s">
        <v>54</v>
      </c>
      <c r="AF1050" s="400" t="s">
        <v>54</v>
      </c>
      <c r="AG1050" s="400" t="s">
        <v>54</v>
      </c>
      <c r="AH1050" s="401" t="s">
        <v>53</v>
      </c>
      <c r="AI1050" s="402" t="s">
        <v>54</v>
      </c>
      <c r="AJ1050" s="402" t="s">
        <v>54</v>
      </c>
      <c r="AK1050" s="402" t="s">
        <v>54</v>
      </c>
      <c r="AL1050" s="403" t="s">
        <v>54</v>
      </c>
      <c r="AM1050" s="404" t="s">
        <v>54</v>
      </c>
    </row>
    <row r="1051" spans="1:39" ht="15.75" customHeight="1" x14ac:dyDescent="0.3">
      <c r="A1051" s="382"/>
      <c r="B1051" s="383"/>
      <c r="C1051" s="384" t="s">
        <v>40</v>
      </c>
      <c r="D1051" s="385" t="str">
        <f>IF(Table_1[[#This Row],[SISÄLLÖN NIMI]]="","",1)</f>
        <v/>
      </c>
      <c r="E1051" s="386"/>
      <c r="F1051" s="386"/>
      <c r="G1051" s="384" t="s">
        <v>54</v>
      </c>
      <c r="H1051" s="387" t="s">
        <v>54</v>
      </c>
      <c r="I1051" s="388" t="s">
        <v>54</v>
      </c>
      <c r="J1051" s="389" t="s">
        <v>44</v>
      </c>
      <c r="K1051" s="387" t="s">
        <v>54</v>
      </c>
      <c r="L1051" s="390" t="s">
        <v>54</v>
      </c>
      <c r="M1051" s="383"/>
      <c r="N1051" s="391" t="s">
        <v>54</v>
      </c>
      <c r="O1051" s="392"/>
      <c r="P1051" s="383"/>
      <c r="Q1051" s="383"/>
      <c r="R1051" s="393"/>
      <c r="S1051" s="417">
        <f>IF(Table_1[[#This Row],[Kesto (min) /tapaaminen]]&lt;1,0,(Table_1[[#This Row],[Sisältöjen määrä 
]]*Table_1[[#This Row],[Kesto (min) /tapaaminen]]*Table_1[[#This Row],[Tapaamis-kerrat /osallistuja]]))</f>
        <v>0</v>
      </c>
      <c r="T1051" s="394" t="str">
        <f>IF(Table_1[[#This Row],[SISÄLLÖN NIMI]]="","",IF(Table_1[[#This Row],[Toteutuminen]]="Ei osallistujia",0,IF(Table_1[[#This Row],[Toteutuminen]]="Peruttu",0,1)))</f>
        <v/>
      </c>
      <c r="U1051" s="395"/>
      <c r="V1051" s="385"/>
      <c r="W1051" s="413">
        <f>Table_1[[#This Row],[Kävijämäärä a) lapset]]+Table_1[[#This Row],[Kävijämäärä b) aikuiset]]</f>
        <v>0</v>
      </c>
      <c r="X1051" s="413">
        <f>IF(Table_1[[#This Row],[Kokonaiskävijämäärä]]&lt;1,0,Table_1[[#This Row],[Kävijämäärä a) lapset]]*Table_1[[#This Row],[Tapaamis-kerrat /osallistuja]])</f>
        <v>0</v>
      </c>
      <c r="Y1051" s="413">
        <f>IF(Table_1[[#This Row],[Kokonaiskävijämäärä]]&lt;1,0,Table_1[[#This Row],[Kävijämäärä b) aikuiset]]*Table_1[[#This Row],[Tapaamis-kerrat /osallistuja]])</f>
        <v>0</v>
      </c>
      <c r="Z1051" s="413">
        <f>IF(Table_1[[#This Row],[Kokonaiskävijämäärä]]&lt;1,0,Table_1[[#This Row],[Kokonaiskävijämäärä]]*Table_1[[#This Row],[Tapaamis-kerrat /osallistuja]])</f>
        <v>0</v>
      </c>
      <c r="AA1051" s="390" t="s">
        <v>54</v>
      </c>
      <c r="AB1051" s="396"/>
      <c r="AC1051" s="397"/>
      <c r="AD1051" s="398" t="s">
        <v>54</v>
      </c>
      <c r="AE1051" s="399" t="s">
        <v>54</v>
      </c>
      <c r="AF1051" s="400" t="s">
        <v>54</v>
      </c>
      <c r="AG1051" s="400" t="s">
        <v>54</v>
      </c>
      <c r="AH1051" s="401" t="s">
        <v>53</v>
      </c>
      <c r="AI1051" s="402" t="s">
        <v>54</v>
      </c>
      <c r="AJ1051" s="402" t="s">
        <v>54</v>
      </c>
      <c r="AK1051" s="402" t="s">
        <v>54</v>
      </c>
      <c r="AL1051" s="403" t="s">
        <v>54</v>
      </c>
      <c r="AM1051" s="404" t="s">
        <v>54</v>
      </c>
    </row>
    <row r="1052" spans="1:39" ht="15.75" customHeight="1" x14ac:dyDescent="0.3">
      <c r="A1052" s="382"/>
      <c r="B1052" s="383"/>
      <c r="C1052" s="384" t="s">
        <v>40</v>
      </c>
      <c r="D1052" s="385" t="str">
        <f>IF(Table_1[[#This Row],[SISÄLLÖN NIMI]]="","",1)</f>
        <v/>
      </c>
      <c r="E1052" s="386"/>
      <c r="F1052" s="386"/>
      <c r="G1052" s="384" t="s">
        <v>54</v>
      </c>
      <c r="H1052" s="387" t="s">
        <v>54</v>
      </c>
      <c r="I1052" s="388" t="s">
        <v>54</v>
      </c>
      <c r="J1052" s="389" t="s">
        <v>44</v>
      </c>
      <c r="K1052" s="387" t="s">
        <v>54</v>
      </c>
      <c r="L1052" s="390" t="s">
        <v>54</v>
      </c>
      <c r="M1052" s="383"/>
      <c r="N1052" s="391" t="s">
        <v>54</v>
      </c>
      <c r="O1052" s="392"/>
      <c r="P1052" s="383"/>
      <c r="Q1052" s="383"/>
      <c r="R1052" s="393"/>
      <c r="S1052" s="417">
        <f>IF(Table_1[[#This Row],[Kesto (min) /tapaaminen]]&lt;1,0,(Table_1[[#This Row],[Sisältöjen määrä 
]]*Table_1[[#This Row],[Kesto (min) /tapaaminen]]*Table_1[[#This Row],[Tapaamis-kerrat /osallistuja]]))</f>
        <v>0</v>
      </c>
      <c r="T1052" s="394" t="str">
        <f>IF(Table_1[[#This Row],[SISÄLLÖN NIMI]]="","",IF(Table_1[[#This Row],[Toteutuminen]]="Ei osallistujia",0,IF(Table_1[[#This Row],[Toteutuminen]]="Peruttu",0,1)))</f>
        <v/>
      </c>
      <c r="U1052" s="395"/>
      <c r="V1052" s="385"/>
      <c r="W1052" s="413">
        <f>Table_1[[#This Row],[Kävijämäärä a) lapset]]+Table_1[[#This Row],[Kävijämäärä b) aikuiset]]</f>
        <v>0</v>
      </c>
      <c r="X1052" s="413">
        <f>IF(Table_1[[#This Row],[Kokonaiskävijämäärä]]&lt;1,0,Table_1[[#This Row],[Kävijämäärä a) lapset]]*Table_1[[#This Row],[Tapaamis-kerrat /osallistuja]])</f>
        <v>0</v>
      </c>
      <c r="Y1052" s="413">
        <f>IF(Table_1[[#This Row],[Kokonaiskävijämäärä]]&lt;1,0,Table_1[[#This Row],[Kävijämäärä b) aikuiset]]*Table_1[[#This Row],[Tapaamis-kerrat /osallistuja]])</f>
        <v>0</v>
      </c>
      <c r="Z1052" s="413">
        <f>IF(Table_1[[#This Row],[Kokonaiskävijämäärä]]&lt;1,0,Table_1[[#This Row],[Kokonaiskävijämäärä]]*Table_1[[#This Row],[Tapaamis-kerrat /osallistuja]])</f>
        <v>0</v>
      </c>
      <c r="AA1052" s="390" t="s">
        <v>54</v>
      </c>
      <c r="AB1052" s="396"/>
      <c r="AC1052" s="397"/>
      <c r="AD1052" s="398" t="s">
        <v>54</v>
      </c>
      <c r="AE1052" s="399" t="s">
        <v>54</v>
      </c>
      <c r="AF1052" s="400" t="s">
        <v>54</v>
      </c>
      <c r="AG1052" s="400" t="s">
        <v>54</v>
      </c>
      <c r="AH1052" s="401" t="s">
        <v>53</v>
      </c>
      <c r="AI1052" s="402" t="s">
        <v>54</v>
      </c>
      <c r="AJ1052" s="402" t="s">
        <v>54</v>
      </c>
      <c r="AK1052" s="402" t="s">
        <v>54</v>
      </c>
      <c r="AL1052" s="403" t="s">
        <v>54</v>
      </c>
      <c r="AM1052" s="404" t="s">
        <v>54</v>
      </c>
    </row>
    <row r="1053" spans="1:39" ht="15.75" customHeight="1" x14ac:dyDescent="0.3">
      <c r="A1053" s="382"/>
      <c r="B1053" s="383"/>
      <c r="C1053" s="384" t="s">
        <v>40</v>
      </c>
      <c r="D1053" s="385" t="str">
        <f>IF(Table_1[[#This Row],[SISÄLLÖN NIMI]]="","",1)</f>
        <v/>
      </c>
      <c r="E1053" s="386"/>
      <c r="F1053" s="386"/>
      <c r="G1053" s="384" t="s">
        <v>54</v>
      </c>
      <c r="H1053" s="387" t="s">
        <v>54</v>
      </c>
      <c r="I1053" s="388" t="s">
        <v>54</v>
      </c>
      <c r="J1053" s="389" t="s">
        <v>44</v>
      </c>
      <c r="K1053" s="387" t="s">
        <v>54</v>
      </c>
      <c r="L1053" s="390" t="s">
        <v>54</v>
      </c>
      <c r="M1053" s="383"/>
      <c r="N1053" s="391" t="s">
        <v>54</v>
      </c>
      <c r="O1053" s="392"/>
      <c r="P1053" s="383"/>
      <c r="Q1053" s="383"/>
      <c r="R1053" s="393"/>
      <c r="S1053" s="417">
        <f>IF(Table_1[[#This Row],[Kesto (min) /tapaaminen]]&lt;1,0,(Table_1[[#This Row],[Sisältöjen määrä 
]]*Table_1[[#This Row],[Kesto (min) /tapaaminen]]*Table_1[[#This Row],[Tapaamis-kerrat /osallistuja]]))</f>
        <v>0</v>
      </c>
      <c r="T1053" s="394" t="str">
        <f>IF(Table_1[[#This Row],[SISÄLLÖN NIMI]]="","",IF(Table_1[[#This Row],[Toteutuminen]]="Ei osallistujia",0,IF(Table_1[[#This Row],[Toteutuminen]]="Peruttu",0,1)))</f>
        <v/>
      </c>
      <c r="U1053" s="395"/>
      <c r="V1053" s="385"/>
      <c r="W1053" s="413">
        <f>Table_1[[#This Row],[Kävijämäärä a) lapset]]+Table_1[[#This Row],[Kävijämäärä b) aikuiset]]</f>
        <v>0</v>
      </c>
      <c r="X1053" s="413">
        <f>IF(Table_1[[#This Row],[Kokonaiskävijämäärä]]&lt;1,0,Table_1[[#This Row],[Kävijämäärä a) lapset]]*Table_1[[#This Row],[Tapaamis-kerrat /osallistuja]])</f>
        <v>0</v>
      </c>
      <c r="Y1053" s="413">
        <f>IF(Table_1[[#This Row],[Kokonaiskävijämäärä]]&lt;1,0,Table_1[[#This Row],[Kävijämäärä b) aikuiset]]*Table_1[[#This Row],[Tapaamis-kerrat /osallistuja]])</f>
        <v>0</v>
      </c>
      <c r="Z1053" s="413">
        <f>IF(Table_1[[#This Row],[Kokonaiskävijämäärä]]&lt;1,0,Table_1[[#This Row],[Kokonaiskävijämäärä]]*Table_1[[#This Row],[Tapaamis-kerrat /osallistuja]])</f>
        <v>0</v>
      </c>
      <c r="AA1053" s="390" t="s">
        <v>54</v>
      </c>
      <c r="AB1053" s="396"/>
      <c r="AC1053" s="397"/>
      <c r="AD1053" s="398" t="s">
        <v>54</v>
      </c>
      <c r="AE1053" s="399" t="s">
        <v>54</v>
      </c>
      <c r="AF1053" s="400" t="s">
        <v>54</v>
      </c>
      <c r="AG1053" s="400" t="s">
        <v>54</v>
      </c>
      <c r="AH1053" s="401" t="s">
        <v>53</v>
      </c>
      <c r="AI1053" s="402" t="s">
        <v>54</v>
      </c>
      <c r="AJ1053" s="402" t="s">
        <v>54</v>
      </c>
      <c r="AK1053" s="402" t="s">
        <v>54</v>
      </c>
      <c r="AL1053" s="403" t="s">
        <v>54</v>
      </c>
      <c r="AM1053" s="404" t="s">
        <v>54</v>
      </c>
    </row>
    <row r="1054" spans="1:39" ht="15.75" customHeight="1" x14ac:dyDescent="0.3">
      <c r="A1054" s="382"/>
      <c r="B1054" s="383"/>
      <c r="C1054" s="384" t="s">
        <v>40</v>
      </c>
      <c r="D1054" s="385" t="str">
        <f>IF(Table_1[[#This Row],[SISÄLLÖN NIMI]]="","",1)</f>
        <v/>
      </c>
      <c r="E1054" s="386"/>
      <c r="F1054" s="386"/>
      <c r="G1054" s="384" t="s">
        <v>54</v>
      </c>
      <c r="H1054" s="387" t="s">
        <v>54</v>
      </c>
      <c r="I1054" s="388" t="s">
        <v>54</v>
      </c>
      <c r="J1054" s="389" t="s">
        <v>44</v>
      </c>
      <c r="K1054" s="387" t="s">
        <v>54</v>
      </c>
      <c r="L1054" s="390" t="s">
        <v>54</v>
      </c>
      <c r="M1054" s="383"/>
      <c r="N1054" s="391" t="s">
        <v>54</v>
      </c>
      <c r="O1054" s="392"/>
      <c r="P1054" s="383"/>
      <c r="Q1054" s="383"/>
      <c r="R1054" s="393"/>
      <c r="S1054" s="417">
        <f>IF(Table_1[[#This Row],[Kesto (min) /tapaaminen]]&lt;1,0,(Table_1[[#This Row],[Sisältöjen määrä 
]]*Table_1[[#This Row],[Kesto (min) /tapaaminen]]*Table_1[[#This Row],[Tapaamis-kerrat /osallistuja]]))</f>
        <v>0</v>
      </c>
      <c r="T1054" s="394" t="str">
        <f>IF(Table_1[[#This Row],[SISÄLLÖN NIMI]]="","",IF(Table_1[[#This Row],[Toteutuminen]]="Ei osallistujia",0,IF(Table_1[[#This Row],[Toteutuminen]]="Peruttu",0,1)))</f>
        <v/>
      </c>
      <c r="U1054" s="395"/>
      <c r="V1054" s="385"/>
      <c r="W1054" s="413">
        <f>Table_1[[#This Row],[Kävijämäärä a) lapset]]+Table_1[[#This Row],[Kävijämäärä b) aikuiset]]</f>
        <v>0</v>
      </c>
      <c r="X1054" s="413">
        <f>IF(Table_1[[#This Row],[Kokonaiskävijämäärä]]&lt;1,0,Table_1[[#This Row],[Kävijämäärä a) lapset]]*Table_1[[#This Row],[Tapaamis-kerrat /osallistuja]])</f>
        <v>0</v>
      </c>
      <c r="Y1054" s="413">
        <f>IF(Table_1[[#This Row],[Kokonaiskävijämäärä]]&lt;1,0,Table_1[[#This Row],[Kävijämäärä b) aikuiset]]*Table_1[[#This Row],[Tapaamis-kerrat /osallistuja]])</f>
        <v>0</v>
      </c>
      <c r="Z1054" s="413">
        <f>IF(Table_1[[#This Row],[Kokonaiskävijämäärä]]&lt;1,0,Table_1[[#This Row],[Kokonaiskävijämäärä]]*Table_1[[#This Row],[Tapaamis-kerrat /osallistuja]])</f>
        <v>0</v>
      </c>
      <c r="AA1054" s="390" t="s">
        <v>54</v>
      </c>
      <c r="AB1054" s="396"/>
      <c r="AC1054" s="397"/>
      <c r="AD1054" s="398" t="s">
        <v>54</v>
      </c>
      <c r="AE1054" s="399" t="s">
        <v>54</v>
      </c>
      <c r="AF1054" s="400" t="s">
        <v>54</v>
      </c>
      <c r="AG1054" s="400" t="s">
        <v>54</v>
      </c>
      <c r="AH1054" s="401" t="s">
        <v>53</v>
      </c>
      <c r="AI1054" s="402" t="s">
        <v>54</v>
      </c>
      <c r="AJ1054" s="402" t="s">
        <v>54</v>
      </c>
      <c r="AK1054" s="402" t="s">
        <v>54</v>
      </c>
      <c r="AL1054" s="403" t="s">
        <v>54</v>
      </c>
      <c r="AM1054" s="404" t="s">
        <v>54</v>
      </c>
    </row>
    <row r="1055" spans="1:39" ht="15.75" customHeight="1" x14ac:dyDescent="0.3">
      <c r="A1055" s="382"/>
      <c r="B1055" s="383"/>
      <c r="C1055" s="384" t="s">
        <v>40</v>
      </c>
      <c r="D1055" s="385" t="str">
        <f>IF(Table_1[[#This Row],[SISÄLLÖN NIMI]]="","",1)</f>
        <v/>
      </c>
      <c r="E1055" s="386"/>
      <c r="F1055" s="386"/>
      <c r="G1055" s="384" t="s">
        <v>54</v>
      </c>
      <c r="H1055" s="387" t="s">
        <v>54</v>
      </c>
      <c r="I1055" s="388" t="s">
        <v>54</v>
      </c>
      <c r="J1055" s="389" t="s">
        <v>44</v>
      </c>
      <c r="K1055" s="387" t="s">
        <v>54</v>
      </c>
      <c r="L1055" s="390" t="s">
        <v>54</v>
      </c>
      <c r="M1055" s="383"/>
      <c r="N1055" s="391" t="s">
        <v>54</v>
      </c>
      <c r="O1055" s="392"/>
      <c r="P1055" s="383"/>
      <c r="Q1055" s="383"/>
      <c r="R1055" s="393"/>
      <c r="S1055" s="417">
        <f>IF(Table_1[[#This Row],[Kesto (min) /tapaaminen]]&lt;1,0,(Table_1[[#This Row],[Sisältöjen määrä 
]]*Table_1[[#This Row],[Kesto (min) /tapaaminen]]*Table_1[[#This Row],[Tapaamis-kerrat /osallistuja]]))</f>
        <v>0</v>
      </c>
      <c r="T1055" s="394" t="str">
        <f>IF(Table_1[[#This Row],[SISÄLLÖN NIMI]]="","",IF(Table_1[[#This Row],[Toteutuminen]]="Ei osallistujia",0,IF(Table_1[[#This Row],[Toteutuminen]]="Peruttu",0,1)))</f>
        <v/>
      </c>
      <c r="U1055" s="395"/>
      <c r="V1055" s="385"/>
      <c r="W1055" s="413">
        <f>Table_1[[#This Row],[Kävijämäärä a) lapset]]+Table_1[[#This Row],[Kävijämäärä b) aikuiset]]</f>
        <v>0</v>
      </c>
      <c r="X1055" s="413">
        <f>IF(Table_1[[#This Row],[Kokonaiskävijämäärä]]&lt;1,0,Table_1[[#This Row],[Kävijämäärä a) lapset]]*Table_1[[#This Row],[Tapaamis-kerrat /osallistuja]])</f>
        <v>0</v>
      </c>
      <c r="Y1055" s="413">
        <f>IF(Table_1[[#This Row],[Kokonaiskävijämäärä]]&lt;1,0,Table_1[[#This Row],[Kävijämäärä b) aikuiset]]*Table_1[[#This Row],[Tapaamis-kerrat /osallistuja]])</f>
        <v>0</v>
      </c>
      <c r="Z1055" s="413">
        <f>IF(Table_1[[#This Row],[Kokonaiskävijämäärä]]&lt;1,0,Table_1[[#This Row],[Kokonaiskävijämäärä]]*Table_1[[#This Row],[Tapaamis-kerrat /osallistuja]])</f>
        <v>0</v>
      </c>
      <c r="AA1055" s="390" t="s">
        <v>54</v>
      </c>
      <c r="AB1055" s="396"/>
      <c r="AC1055" s="397"/>
      <c r="AD1055" s="398" t="s">
        <v>54</v>
      </c>
      <c r="AE1055" s="399" t="s">
        <v>54</v>
      </c>
      <c r="AF1055" s="400" t="s">
        <v>54</v>
      </c>
      <c r="AG1055" s="400" t="s">
        <v>54</v>
      </c>
      <c r="AH1055" s="401" t="s">
        <v>53</v>
      </c>
      <c r="AI1055" s="402" t="s">
        <v>54</v>
      </c>
      <c r="AJ1055" s="402" t="s">
        <v>54</v>
      </c>
      <c r="AK1055" s="402" t="s">
        <v>54</v>
      </c>
      <c r="AL1055" s="403" t="s">
        <v>54</v>
      </c>
      <c r="AM1055" s="404" t="s">
        <v>54</v>
      </c>
    </row>
    <row r="1056" spans="1:39" ht="15.75" customHeight="1" x14ac:dyDescent="0.3">
      <c r="A1056" s="382"/>
      <c r="B1056" s="383"/>
      <c r="C1056" s="384" t="s">
        <v>40</v>
      </c>
      <c r="D1056" s="385" t="str">
        <f>IF(Table_1[[#This Row],[SISÄLLÖN NIMI]]="","",1)</f>
        <v/>
      </c>
      <c r="E1056" s="386"/>
      <c r="F1056" s="386"/>
      <c r="G1056" s="384" t="s">
        <v>54</v>
      </c>
      <c r="H1056" s="387" t="s">
        <v>54</v>
      </c>
      <c r="I1056" s="388" t="s">
        <v>54</v>
      </c>
      <c r="J1056" s="389" t="s">
        <v>44</v>
      </c>
      <c r="K1056" s="387" t="s">
        <v>54</v>
      </c>
      <c r="L1056" s="390" t="s">
        <v>54</v>
      </c>
      <c r="M1056" s="383"/>
      <c r="N1056" s="391" t="s">
        <v>54</v>
      </c>
      <c r="O1056" s="392"/>
      <c r="P1056" s="383"/>
      <c r="Q1056" s="383"/>
      <c r="R1056" s="393"/>
      <c r="S1056" s="417">
        <f>IF(Table_1[[#This Row],[Kesto (min) /tapaaminen]]&lt;1,0,(Table_1[[#This Row],[Sisältöjen määrä 
]]*Table_1[[#This Row],[Kesto (min) /tapaaminen]]*Table_1[[#This Row],[Tapaamis-kerrat /osallistuja]]))</f>
        <v>0</v>
      </c>
      <c r="T1056" s="394" t="str">
        <f>IF(Table_1[[#This Row],[SISÄLLÖN NIMI]]="","",IF(Table_1[[#This Row],[Toteutuminen]]="Ei osallistujia",0,IF(Table_1[[#This Row],[Toteutuminen]]="Peruttu",0,1)))</f>
        <v/>
      </c>
      <c r="U1056" s="395"/>
      <c r="V1056" s="385"/>
      <c r="W1056" s="413">
        <f>Table_1[[#This Row],[Kävijämäärä a) lapset]]+Table_1[[#This Row],[Kävijämäärä b) aikuiset]]</f>
        <v>0</v>
      </c>
      <c r="X1056" s="413">
        <f>IF(Table_1[[#This Row],[Kokonaiskävijämäärä]]&lt;1,0,Table_1[[#This Row],[Kävijämäärä a) lapset]]*Table_1[[#This Row],[Tapaamis-kerrat /osallistuja]])</f>
        <v>0</v>
      </c>
      <c r="Y1056" s="413">
        <f>IF(Table_1[[#This Row],[Kokonaiskävijämäärä]]&lt;1,0,Table_1[[#This Row],[Kävijämäärä b) aikuiset]]*Table_1[[#This Row],[Tapaamis-kerrat /osallistuja]])</f>
        <v>0</v>
      </c>
      <c r="Z1056" s="413">
        <f>IF(Table_1[[#This Row],[Kokonaiskävijämäärä]]&lt;1,0,Table_1[[#This Row],[Kokonaiskävijämäärä]]*Table_1[[#This Row],[Tapaamis-kerrat /osallistuja]])</f>
        <v>0</v>
      </c>
      <c r="AA1056" s="390" t="s">
        <v>54</v>
      </c>
      <c r="AB1056" s="396"/>
      <c r="AC1056" s="397"/>
      <c r="AD1056" s="398" t="s">
        <v>54</v>
      </c>
      <c r="AE1056" s="399" t="s">
        <v>54</v>
      </c>
      <c r="AF1056" s="400" t="s">
        <v>54</v>
      </c>
      <c r="AG1056" s="400" t="s">
        <v>54</v>
      </c>
      <c r="AH1056" s="401" t="s">
        <v>53</v>
      </c>
      <c r="AI1056" s="402" t="s">
        <v>54</v>
      </c>
      <c r="AJ1056" s="402" t="s">
        <v>54</v>
      </c>
      <c r="AK1056" s="402" t="s">
        <v>54</v>
      </c>
      <c r="AL1056" s="403" t="s">
        <v>54</v>
      </c>
      <c r="AM1056" s="404" t="s">
        <v>54</v>
      </c>
    </row>
    <row r="1057" spans="1:39" ht="15.75" customHeight="1" x14ac:dyDescent="0.3">
      <c r="A1057" s="382"/>
      <c r="B1057" s="383"/>
      <c r="C1057" s="384" t="s">
        <v>40</v>
      </c>
      <c r="D1057" s="385" t="str">
        <f>IF(Table_1[[#This Row],[SISÄLLÖN NIMI]]="","",1)</f>
        <v/>
      </c>
      <c r="E1057" s="386"/>
      <c r="F1057" s="386"/>
      <c r="G1057" s="384" t="s">
        <v>54</v>
      </c>
      <c r="H1057" s="387" t="s">
        <v>54</v>
      </c>
      <c r="I1057" s="388" t="s">
        <v>54</v>
      </c>
      <c r="J1057" s="389" t="s">
        <v>44</v>
      </c>
      <c r="K1057" s="387" t="s">
        <v>54</v>
      </c>
      <c r="L1057" s="390" t="s">
        <v>54</v>
      </c>
      <c r="M1057" s="383"/>
      <c r="N1057" s="391" t="s">
        <v>54</v>
      </c>
      <c r="O1057" s="392"/>
      <c r="P1057" s="383"/>
      <c r="Q1057" s="383"/>
      <c r="R1057" s="393"/>
      <c r="S1057" s="417">
        <f>IF(Table_1[[#This Row],[Kesto (min) /tapaaminen]]&lt;1,0,(Table_1[[#This Row],[Sisältöjen määrä 
]]*Table_1[[#This Row],[Kesto (min) /tapaaminen]]*Table_1[[#This Row],[Tapaamis-kerrat /osallistuja]]))</f>
        <v>0</v>
      </c>
      <c r="T1057" s="394" t="str">
        <f>IF(Table_1[[#This Row],[SISÄLLÖN NIMI]]="","",IF(Table_1[[#This Row],[Toteutuminen]]="Ei osallistujia",0,IF(Table_1[[#This Row],[Toteutuminen]]="Peruttu",0,1)))</f>
        <v/>
      </c>
      <c r="U1057" s="395"/>
      <c r="V1057" s="385"/>
      <c r="W1057" s="413">
        <f>Table_1[[#This Row],[Kävijämäärä a) lapset]]+Table_1[[#This Row],[Kävijämäärä b) aikuiset]]</f>
        <v>0</v>
      </c>
      <c r="X1057" s="413">
        <f>IF(Table_1[[#This Row],[Kokonaiskävijämäärä]]&lt;1,0,Table_1[[#This Row],[Kävijämäärä a) lapset]]*Table_1[[#This Row],[Tapaamis-kerrat /osallistuja]])</f>
        <v>0</v>
      </c>
      <c r="Y1057" s="413">
        <f>IF(Table_1[[#This Row],[Kokonaiskävijämäärä]]&lt;1,0,Table_1[[#This Row],[Kävijämäärä b) aikuiset]]*Table_1[[#This Row],[Tapaamis-kerrat /osallistuja]])</f>
        <v>0</v>
      </c>
      <c r="Z1057" s="413">
        <f>IF(Table_1[[#This Row],[Kokonaiskävijämäärä]]&lt;1,0,Table_1[[#This Row],[Kokonaiskävijämäärä]]*Table_1[[#This Row],[Tapaamis-kerrat /osallistuja]])</f>
        <v>0</v>
      </c>
      <c r="AA1057" s="390" t="s">
        <v>54</v>
      </c>
      <c r="AB1057" s="396"/>
      <c r="AC1057" s="397"/>
      <c r="AD1057" s="398" t="s">
        <v>54</v>
      </c>
      <c r="AE1057" s="399" t="s">
        <v>54</v>
      </c>
      <c r="AF1057" s="400" t="s">
        <v>54</v>
      </c>
      <c r="AG1057" s="400" t="s">
        <v>54</v>
      </c>
      <c r="AH1057" s="401" t="s">
        <v>53</v>
      </c>
      <c r="AI1057" s="402" t="s">
        <v>54</v>
      </c>
      <c r="AJ1057" s="402" t="s">
        <v>54</v>
      </c>
      <c r="AK1057" s="402" t="s">
        <v>54</v>
      </c>
      <c r="AL1057" s="403" t="s">
        <v>54</v>
      </c>
      <c r="AM1057" s="404" t="s">
        <v>54</v>
      </c>
    </row>
    <row r="1058" spans="1:39" ht="15.75" customHeight="1" x14ac:dyDescent="0.3">
      <c r="A1058" s="382"/>
      <c r="B1058" s="383"/>
      <c r="C1058" s="384" t="s">
        <v>40</v>
      </c>
      <c r="D1058" s="385" t="str">
        <f>IF(Table_1[[#This Row],[SISÄLLÖN NIMI]]="","",1)</f>
        <v/>
      </c>
      <c r="E1058" s="386"/>
      <c r="F1058" s="386"/>
      <c r="G1058" s="384" t="s">
        <v>54</v>
      </c>
      <c r="H1058" s="387" t="s">
        <v>54</v>
      </c>
      <c r="I1058" s="388" t="s">
        <v>54</v>
      </c>
      <c r="J1058" s="389" t="s">
        <v>44</v>
      </c>
      <c r="K1058" s="387" t="s">
        <v>54</v>
      </c>
      <c r="L1058" s="390" t="s">
        <v>54</v>
      </c>
      <c r="M1058" s="383"/>
      <c r="N1058" s="391" t="s">
        <v>54</v>
      </c>
      <c r="O1058" s="392"/>
      <c r="P1058" s="383"/>
      <c r="Q1058" s="383"/>
      <c r="R1058" s="393"/>
      <c r="S1058" s="417">
        <f>IF(Table_1[[#This Row],[Kesto (min) /tapaaminen]]&lt;1,0,(Table_1[[#This Row],[Sisältöjen määrä 
]]*Table_1[[#This Row],[Kesto (min) /tapaaminen]]*Table_1[[#This Row],[Tapaamis-kerrat /osallistuja]]))</f>
        <v>0</v>
      </c>
      <c r="T1058" s="394" t="str">
        <f>IF(Table_1[[#This Row],[SISÄLLÖN NIMI]]="","",IF(Table_1[[#This Row],[Toteutuminen]]="Ei osallistujia",0,IF(Table_1[[#This Row],[Toteutuminen]]="Peruttu",0,1)))</f>
        <v/>
      </c>
      <c r="U1058" s="395"/>
      <c r="V1058" s="385"/>
      <c r="W1058" s="413">
        <f>Table_1[[#This Row],[Kävijämäärä a) lapset]]+Table_1[[#This Row],[Kävijämäärä b) aikuiset]]</f>
        <v>0</v>
      </c>
      <c r="X1058" s="413">
        <f>IF(Table_1[[#This Row],[Kokonaiskävijämäärä]]&lt;1,0,Table_1[[#This Row],[Kävijämäärä a) lapset]]*Table_1[[#This Row],[Tapaamis-kerrat /osallistuja]])</f>
        <v>0</v>
      </c>
      <c r="Y1058" s="413">
        <f>IF(Table_1[[#This Row],[Kokonaiskävijämäärä]]&lt;1,0,Table_1[[#This Row],[Kävijämäärä b) aikuiset]]*Table_1[[#This Row],[Tapaamis-kerrat /osallistuja]])</f>
        <v>0</v>
      </c>
      <c r="Z1058" s="413">
        <f>IF(Table_1[[#This Row],[Kokonaiskävijämäärä]]&lt;1,0,Table_1[[#This Row],[Kokonaiskävijämäärä]]*Table_1[[#This Row],[Tapaamis-kerrat /osallistuja]])</f>
        <v>0</v>
      </c>
      <c r="AA1058" s="390" t="s">
        <v>54</v>
      </c>
      <c r="AB1058" s="396"/>
      <c r="AC1058" s="397"/>
      <c r="AD1058" s="398" t="s">
        <v>54</v>
      </c>
      <c r="AE1058" s="399" t="s">
        <v>54</v>
      </c>
      <c r="AF1058" s="400" t="s">
        <v>54</v>
      </c>
      <c r="AG1058" s="400" t="s">
        <v>54</v>
      </c>
      <c r="AH1058" s="401" t="s">
        <v>53</v>
      </c>
      <c r="AI1058" s="402" t="s">
        <v>54</v>
      </c>
      <c r="AJ1058" s="402" t="s">
        <v>54</v>
      </c>
      <c r="AK1058" s="402" t="s">
        <v>54</v>
      </c>
      <c r="AL1058" s="403" t="s">
        <v>54</v>
      </c>
      <c r="AM1058" s="404" t="s">
        <v>54</v>
      </c>
    </row>
    <row r="1059" spans="1:39" ht="15.75" customHeight="1" x14ac:dyDescent="0.3">
      <c r="A1059" s="382"/>
      <c r="B1059" s="383"/>
      <c r="C1059" s="384" t="s">
        <v>40</v>
      </c>
      <c r="D1059" s="385" t="str">
        <f>IF(Table_1[[#This Row],[SISÄLLÖN NIMI]]="","",1)</f>
        <v/>
      </c>
      <c r="E1059" s="386"/>
      <c r="F1059" s="386"/>
      <c r="G1059" s="384" t="s">
        <v>54</v>
      </c>
      <c r="H1059" s="387" t="s">
        <v>54</v>
      </c>
      <c r="I1059" s="388" t="s">
        <v>54</v>
      </c>
      <c r="J1059" s="389" t="s">
        <v>44</v>
      </c>
      <c r="K1059" s="387" t="s">
        <v>54</v>
      </c>
      <c r="L1059" s="390" t="s">
        <v>54</v>
      </c>
      <c r="M1059" s="383"/>
      <c r="N1059" s="391" t="s">
        <v>54</v>
      </c>
      <c r="O1059" s="392"/>
      <c r="P1059" s="383"/>
      <c r="Q1059" s="383"/>
      <c r="R1059" s="393"/>
      <c r="S1059" s="417">
        <f>IF(Table_1[[#This Row],[Kesto (min) /tapaaminen]]&lt;1,0,(Table_1[[#This Row],[Sisältöjen määrä 
]]*Table_1[[#This Row],[Kesto (min) /tapaaminen]]*Table_1[[#This Row],[Tapaamis-kerrat /osallistuja]]))</f>
        <v>0</v>
      </c>
      <c r="T1059" s="394" t="str">
        <f>IF(Table_1[[#This Row],[SISÄLLÖN NIMI]]="","",IF(Table_1[[#This Row],[Toteutuminen]]="Ei osallistujia",0,IF(Table_1[[#This Row],[Toteutuminen]]="Peruttu",0,1)))</f>
        <v/>
      </c>
      <c r="U1059" s="395"/>
      <c r="V1059" s="385"/>
      <c r="W1059" s="413">
        <f>Table_1[[#This Row],[Kävijämäärä a) lapset]]+Table_1[[#This Row],[Kävijämäärä b) aikuiset]]</f>
        <v>0</v>
      </c>
      <c r="X1059" s="413">
        <f>IF(Table_1[[#This Row],[Kokonaiskävijämäärä]]&lt;1,0,Table_1[[#This Row],[Kävijämäärä a) lapset]]*Table_1[[#This Row],[Tapaamis-kerrat /osallistuja]])</f>
        <v>0</v>
      </c>
      <c r="Y1059" s="413">
        <f>IF(Table_1[[#This Row],[Kokonaiskävijämäärä]]&lt;1,0,Table_1[[#This Row],[Kävijämäärä b) aikuiset]]*Table_1[[#This Row],[Tapaamis-kerrat /osallistuja]])</f>
        <v>0</v>
      </c>
      <c r="Z1059" s="413">
        <f>IF(Table_1[[#This Row],[Kokonaiskävijämäärä]]&lt;1,0,Table_1[[#This Row],[Kokonaiskävijämäärä]]*Table_1[[#This Row],[Tapaamis-kerrat /osallistuja]])</f>
        <v>0</v>
      </c>
      <c r="AA1059" s="390" t="s">
        <v>54</v>
      </c>
      <c r="AB1059" s="396"/>
      <c r="AC1059" s="397"/>
      <c r="AD1059" s="398" t="s">
        <v>54</v>
      </c>
      <c r="AE1059" s="399" t="s">
        <v>54</v>
      </c>
      <c r="AF1059" s="400" t="s">
        <v>54</v>
      </c>
      <c r="AG1059" s="400" t="s">
        <v>54</v>
      </c>
      <c r="AH1059" s="401" t="s">
        <v>53</v>
      </c>
      <c r="AI1059" s="402" t="s">
        <v>54</v>
      </c>
      <c r="AJ1059" s="402" t="s">
        <v>54</v>
      </c>
      <c r="AK1059" s="402" t="s">
        <v>54</v>
      </c>
      <c r="AL1059" s="403" t="s">
        <v>54</v>
      </c>
      <c r="AM1059" s="404" t="s">
        <v>54</v>
      </c>
    </row>
    <row r="1060" spans="1:39" ht="15.75" customHeight="1" x14ac:dyDescent="0.3">
      <c r="A1060" s="382"/>
      <c r="B1060" s="383"/>
      <c r="C1060" s="384" t="s">
        <v>40</v>
      </c>
      <c r="D1060" s="385" t="str">
        <f>IF(Table_1[[#This Row],[SISÄLLÖN NIMI]]="","",1)</f>
        <v/>
      </c>
      <c r="E1060" s="386"/>
      <c r="F1060" s="386"/>
      <c r="G1060" s="384" t="s">
        <v>54</v>
      </c>
      <c r="H1060" s="387" t="s">
        <v>54</v>
      </c>
      <c r="I1060" s="388" t="s">
        <v>54</v>
      </c>
      <c r="J1060" s="389" t="s">
        <v>44</v>
      </c>
      <c r="K1060" s="387" t="s">
        <v>54</v>
      </c>
      <c r="L1060" s="390" t="s">
        <v>54</v>
      </c>
      <c r="M1060" s="383"/>
      <c r="N1060" s="391" t="s">
        <v>54</v>
      </c>
      <c r="O1060" s="392"/>
      <c r="P1060" s="383"/>
      <c r="Q1060" s="383"/>
      <c r="R1060" s="393"/>
      <c r="S1060" s="417">
        <f>IF(Table_1[[#This Row],[Kesto (min) /tapaaminen]]&lt;1,0,(Table_1[[#This Row],[Sisältöjen määrä 
]]*Table_1[[#This Row],[Kesto (min) /tapaaminen]]*Table_1[[#This Row],[Tapaamis-kerrat /osallistuja]]))</f>
        <v>0</v>
      </c>
      <c r="T1060" s="394" t="str">
        <f>IF(Table_1[[#This Row],[SISÄLLÖN NIMI]]="","",IF(Table_1[[#This Row],[Toteutuminen]]="Ei osallistujia",0,IF(Table_1[[#This Row],[Toteutuminen]]="Peruttu",0,1)))</f>
        <v/>
      </c>
      <c r="U1060" s="395"/>
      <c r="V1060" s="385"/>
      <c r="W1060" s="413">
        <f>Table_1[[#This Row],[Kävijämäärä a) lapset]]+Table_1[[#This Row],[Kävijämäärä b) aikuiset]]</f>
        <v>0</v>
      </c>
      <c r="X1060" s="413">
        <f>IF(Table_1[[#This Row],[Kokonaiskävijämäärä]]&lt;1,0,Table_1[[#This Row],[Kävijämäärä a) lapset]]*Table_1[[#This Row],[Tapaamis-kerrat /osallistuja]])</f>
        <v>0</v>
      </c>
      <c r="Y1060" s="413">
        <f>IF(Table_1[[#This Row],[Kokonaiskävijämäärä]]&lt;1,0,Table_1[[#This Row],[Kävijämäärä b) aikuiset]]*Table_1[[#This Row],[Tapaamis-kerrat /osallistuja]])</f>
        <v>0</v>
      </c>
      <c r="Z1060" s="413">
        <f>IF(Table_1[[#This Row],[Kokonaiskävijämäärä]]&lt;1,0,Table_1[[#This Row],[Kokonaiskävijämäärä]]*Table_1[[#This Row],[Tapaamis-kerrat /osallistuja]])</f>
        <v>0</v>
      </c>
      <c r="AA1060" s="390" t="s">
        <v>54</v>
      </c>
      <c r="AB1060" s="396"/>
      <c r="AC1060" s="397"/>
      <c r="AD1060" s="398" t="s">
        <v>54</v>
      </c>
      <c r="AE1060" s="399" t="s">
        <v>54</v>
      </c>
      <c r="AF1060" s="400" t="s">
        <v>54</v>
      </c>
      <c r="AG1060" s="400" t="s">
        <v>54</v>
      </c>
      <c r="AH1060" s="401" t="s">
        <v>53</v>
      </c>
      <c r="AI1060" s="402" t="s">
        <v>54</v>
      </c>
      <c r="AJ1060" s="402" t="s">
        <v>54</v>
      </c>
      <c r="AK1060" s="402" t="s">
        <v>54</v>
      </c>
      <c r="AL1060" s="403" t="s">
        <v>54</v>
      </c>
      <c r="AM1060" s="404" t="s">
        <v>54</v>
      </c>
    </row>
    <row r="1061" spans="1:39" ht="15.75" customHeight="1" x14ac:dyDescent="0.3">
      <c r="A1061" s="382"/>
      <c r="B1061" s="383"/>
      <c r="C1061" s="384" t="s">
        <v>40</v>
      </c>
      <c r="D1061" s="385" t="str">
        <f>IF(Table_1[[#This Row],[SISÄLLÖN NIMI]]="","",1)</f>
        <v/>
      </c>
      <c r="E1061" s="386"/>
      <c r="F1061" s="386"/>
      <c r="G1061" s="384" t="s">
        <v>54</v>
      </c>
      <c r="H1061" s="387" t="s">
        <v>54</v>
      </c>
      <c r="I1061" s="388" t="s">
        <v>54</v>
      </c>
      <c r="J1061" s="389" t="s">
        <v>44</v>
      </c>
      <c r="K1061" s="387" t="s">
        <v>54</v>
      </c>
      <c r="L1061" s="390" t="s">
        <v>54</v>
      </c>
      <c r="M1061" s="383"/>
      <c r="N1061" s="391" t="s">
        <v>54</v>
      </c>
      <c r="O1061" s="392"/>
      <c r="P1061" s="383"/>
      <c r="Q1061" s="383"/>
      <c r="R1061" s="393"/>
      <c r="S1061" s="417">
        <f>IF(Table_1[[#This Row],[Kesto (min) /tapaaminen]]&lt;1,0,(Table_1[[#This Row],[Sisältöjen määrä 
]]*Table_1[[#This Row],[Kesto (min) /tapaaminen]]*Table_1[[#This Row],[Tapaamis-kerrat /osallistuja]]))</f>
        <v>0</v>
      </c>
      <c r="T1061" s="394" t="str">
        <f>IF(Table_1[[#This Row],[SISÄLLÖN NIMI]]="","",IF(Table_1[[#This Row],[Toteutuminen]]="Ei osallistujia",0,IF(Table_1[[#This Row],[Toteutuminen]]="Peruttu",0,1)))</f>
        <v/>
      </c>
      <c r="U1061" s="395"/>
      <c r="V1061" s="385"/>
      <c r="W1061" s="413">
        <f>Table_1[[#This Row],[Kävijämäärä a) lapset]]+Table_1[[#This Row],[Kävijämäärä b) aikuiset]]</f>
        <v>0</v>
      </c>
      <c r="X1061" s="413">
        <f>IF(Table_1[[#This Row],[Kokonaiskävijämäärä]]&lt;1,0,Table_1[[#This Row],[Kävijämäärä a) lapset]]*Table_1[[#This Row],[Tapaamis-kerrat /osallistuja]])</f>
        <v>0</v>
      </c>
      <c r="Y1061" s="413">
        <f>IF(Table_1[[#This Row],[Kokonaiskävijämäärä]]&lt;1,0,Table_1[[#This Row],[Kävijämäärä b) aikuiset]]*Table_1[[#This Row],[Tapaamis-kerrat /osallistuja]])</f>
        <v>0</v>
      </c>
      <c r="Z1061" s="413">
        <f>IF(Table_1[[#This Row],[Kokonaiskävijämäärä]]&lt;1,0,Table_1[[#This Row],[Kokonaiskävijämäärä]]*Table_1[[#This Row],[Tapaamis-kerrat /osallistuja]])</f>
        <v>0</v>
      </c>
      <c r="AA1061" s="390" t="s">
        <v>54</v>
      </c>
      <c r="AB1061" s="396"/>
      <c r="AC1061" s="397"/>
      <c r="AD1061" s="398" t="s">
        <v>54</v>
      </c>
      <c r="AE1061" s="399" t="s">
        <v>54</v>
      </c>
      <c r="AF1061" s="400" t="s">
        <v>54</v>
      </c>
      <c r="AG1061" s="400" t="s">
        <v>54</v>
      </c>
      <c r="AH1061" s="401" t="s">
        <v>53</v>
      </c>
      <c r="AI1061" s="402" t="s">
        <v>54</v>
      </c>
      <c r="AJ1061" s="402" t="s">
        <v>54</v>
      </c>
      <c r="AK1061" s="402" t="s">
        <v>54</v>
      </c>
      <c r="AL1061" s="403" t="s">
        <v>54</v>
      </c>
      <c r="AM1061" s="404" t="s">
        <v>54</v>
      </c>
    </row>
    <row r="1062" spans="1:39" ht="15.75" customHeight="1" x14ac:dyDescent="0.3">
      <c r="A1062" s="382"/>
      <c r="B1062" s="383"/>
      <c r="C1062" s="384" t="s">
        <v>40</v>
      </c>
      <c r="D1062" s="385" t="str">
        <f>IF(Table_1[[#This Row],[SISÄLLÖN NIMI]]="","",1)</f>
        <v/>
      </c>
      <c r="E1062" s="386"/>
      <c r="F1062" s="386"/>
      <c r="G1062" s="384" t="s">
        <v>54</v>
      </c>
      <c r="H1062" s="387" t="s">
        <v>54</v>
      </c>
      <c r="I1062" s="388" t="s">
        <v>54</v>
      </c>
      <c r="J1062" s="389" t="s">
        <v>44</v>
      </c>
      <c r="K1062" s="387" t="s">
        <v>54</v>
      </c>
      <c r="L1062" s="390" t="s">
        <v>54</v>
      </c>
      <c r="M1062" s="383"/>
      <c r="N1062" s="391" t="s">
        <v>54</v>
      </c>
      <c r="O1062" s="392"/>
      <c r="P1062" s="383"/>
      <c r="Q1062" s="383"/>
      <c r="R1062" s="393"/>
      <c r="S1062" s="417">
        <f>IF(Table_1[[#This Row],[Kesto (min) /tapaaminen]]&lt;1,0,(Table_1[[#This Row],[Sisältöjen määrä 
]]*Table_1[[#This Row],[Kesto (min) /tapaaminen]]*Table_1[[#This Row],[Tapaamis-kerrat /osallistuja]]))</f>
        <v>0</v>
      </c>
      <c r="T1062" s="394" t="str">
        <f>IF(Table_1[[#This Row],[SISÄLLÖN NIMI]]="","",IF(Table_1[[#This Row],[Toteutuminen]]="Ei osallistujia",0,IF(Table_1[[#This Row],[Toteutuminen]]="Peruttu",0,1)))</f>
        <v/>
      </c>
      <c r="U1062" s="395"/>
      <c r="V1062" s="385"/>
      <c r="W1062" s="413">
        <f>Table_1[[#This Row],[Kävijämäärä a) lapset]]+Table_1[[#This Row],[Kävijämäärä b) aikuiset]]</f>
        <v>0</v>
      </c>
      <c r="X1062" s="413">
        <f>IF(Table_1[[#This Row],[Kokonaiskävijämäärä]]&lt;1,0,Table_1[[#This Row],[Kävijämäärä a) lapset]]*Table_1[[#This Row],[Tapaamis-kerrat /osallistuja]])</f>
        <v>0</v>
      </c>
      <c r="Y1062" s="413">
        <f>IF(Table_1[[#This Row],[Kokonaiskävijämäärä]]&lt;1,0,Table_1[[#This Row],[Kävijämäärä b) aikuiset]]*Table_1[[#This Row],[Tapaamis-kerrat /osallistuja]])</f>
        <v>0</v>
      </c>
      <c r="Z1062" s="413">
        <f>IF(Table_1[[#This Row],[Kokonaiskävijämäärä]]&lt;1,0,Table_1[[#This Row],[Kokonaiskävijämäärä]]*Table_1[[#This Row],[Tapaamis-kerrat /osallistuja]])</f>
        <v>0</v>
      </c>
      <c r="AA1062" s="390" t="s">
        <v>54</v>
      </c>
      <c r="AB1062" s="396"/>
      <c r="AC1062" s="397"/>
      <c r="AD1062" s="398" t="s">
        <v>54</v>
      </c>
      <c r="AE1062" s="399" t="s">
        <v>54</v>
      </c>
      <c r="AF1062" s="400" t="s">
        <v>54</v>
      </c>
      <c r="AG1062" s="400" t="s">
        <v>54</v>
      </c>
      <c r="AH1062" s="401" t="s">
        <v>53</v>
      </c>
      <c r="AI1062" s="402" t="s">
        <v>54</v>
      </c>
      <c r="AJ1062" s="402" t="s">
        <v>54</v>
      </c>
      <c r="AK1062" s="402" t="s">
        <v>54</v>
      </c>
      <c r="AL1062" s="403" t="s">
        <v>54</v>
      </c>
      <c r="AM1062" s="404" t="s">
        <v>54</v>
      </c>
    </row>
    <row r="1063" spans="1:39" ht="15.75" customHeight="1" x14ac:dyDescent="0.3">
      <c r="A1063" s="382"/>
      <c r="B1063" s="383"/>
      <c r="C1063" s="384" t="s">
        <v>40</v>
      </c>
      <c r="D1063" s="385" t="str">
        <f>IF(Table_1[[#This Row],[SISÄLLÖN NIMI]]="","",1)</f>
        <v/>
      </c>
      <c r="E1063" s="386"/>
      <c r="F1063" s="386"/>
      <c r="G1063" s="384" t="s">
        <v>54</v>
      </c>
      <c r="H1063" s="387" t="s">
        <v>54</v>
      </c>
      <c r="I1063" s="388" t="s">
        <v>54</v>
      </c>
      <c r="J1063" s="389" t="s">
        <v>44</v>
      </c>
      <c r="K1063" s="387" t="s">
        <v>54</v>
      </c>
      <c r="L1063" s="390" t="s">
        <v>54</v>
      </c>
      <c r="M1063" s="383"/>
      <c r="N1063" s="391" t="s">
        <v>54</v>
      </c>
      <c r="O1063" s="392"/>
      <c r="P1063" s="383"/>
      <c r="Q1063" s="383"/>
      <c r="R1063" s="393"/>
      <c r="S1063" s="417">
        <f>IF(Table_1[[#This Row],[Kesto (min) /tapaaminen]]&lt;1,0,(Table_1[[#This Row],[Sisältöjen määrä 
]]*Table_1[[#This Row],[Kesto (min) /tapaaminen]]*Table_1[[#This Row],[Tapaamis-kerrat /osallistuja]]))</f>
        <v>0</v>
      </c>
      <c r="T1063" s="394" t="str">
        <f>IF(Table_1[[#This Row],[SISÄLLÖN NIMI]]="","",IF(Table_1[[#This Row],[Toteutuminen]]="Ei osallistujia",0,IF(Table_1[[#This Row],[Toteutuminen]]="Peruttu",0,1)))</f>
        <v/>
      </c>
      <c r="U1063" s="395"/>
      <c r="V1063" s="385"/>
      <c r="W1063" s="413">
        <f>Table_1[[#This Row],[Kävijämäärä a) lapset]]+Table_1[[#This Row],[Kävijämäärä b) aikuiset]]</f>
        <v>0</v>
      </c>
      <c r="X1063" s="413">
        <f>IF(Table_1[[#This Row],[Kokonaiskävijämäärä]]&lt;1,0,Table_1[[#This Row],[Kävijämäärä a) lapset]]*Table_1[[#This Row],[Tapaamis-kerrat /osallistuja]])</f>
        <v>0</v>
      </c>
      <c r="Y1063" s="413">
        <f>IF(Table_1[[#This Row],[Kokonaiskävijämäärä]]&lt;1,0,Table_1[[#This Row],[Kävijämäärä b) aikuiset]]*Table_1[[#This Row],[Tapaamis-kerrat /osallistuja]])</f>
        <v>0</v>
      </c>
      <c r="Z1063" s="413">
        <f>IF(Table_1[[#This Row],[Kokonaiskävijämäärä]]&lt;1,0,Table_1[[#This Row],[Kokonaiskävijämäärä]]*Table_1[[#This Row],[Tapaamis-kerrat /osallistuja]])</f>
        <v>0</v>
      </c>
      <c r="AA1063" s="390" t="s">
        <v>54</v>
      </c>
      <c r="AB1063" s="396"/>
      <c r="AC1063" s="397"/>
      <c r="AD1063" s="398" t="s">
        <v>54</v>
      </c>
      <c r="AE1063" s="399" t="s">
        <v>54</v>
      </c>
      <c r="AF1063" s="400" t="s">
        <v>54</v>
      </c>
      <c r="AG1063" s="400" t="s">
        <v>54</v>
      </c>
      <c r="AH1063" s="401" t="s">
        <v>53</v>
      </c>
      <c r="AI1063" s="402" t="s">
        <v>54</v>
      </c>
      <c r="AJ1063" s="402" t="s">
        <v>54</v>
      </c>
      <c r="AK1063" s="402" t="s">
        <v>54</v>
      </c>
      <c r="AL1063" s="403" t="s">
        <v>54</v>
      </c>
      <c r="AM1063" s="404" t="s">
        <v>54</v>
      </c>
    </row>
    <row r="1064" spans="1:39" ht="15.75" customHeight="1" x14ac:dyDescent="0.3">
      <c r="A1064" s="382"/>
      <c r="B1064" s="383"/>
      <c r="C1064" s="384" t="s">
        <v>40</v>
      </c>
      <c r="D1064" s="385" t="str">
        <f>IF(Table_1[[#This Row],[SISÄLLÖN NIMI]]="","",1)</f>
        <v/>
      </c>
      <c r="E1064" s="386"/>
      <c r="F1064" s="386"/>
      <c r="G1064" s="384" t="s">
        <v>54</v>
      </c>
      <c r="H1064" s="387" t="s">
        <v>54</v>
      </c>
      <c r="I1064" s="388" t="s">
        <v>54</v>
      </c>
      <c r="J1064" s="389" t="s">
        <v>44</v>
      </c>
      <c r="K1064" s="387" t="s">
        <v>54</v>
      </c>
      <c r="L1064" s="390" t="s">
        <v>54</v>
      </c>
      <c r="M1064" s="383"/>
      <c r="N1064" s="391" t="s">
        <v>54</v>
      </c>
      <c r="O1064" s="392"/>
      <c r="P1064" s="383"/>
      <c r="Q1064" s="383"/>
      <c r="R1064" s="393"/>
      <c r="S1064" s="417">
        <f>IF(Table_1[[#This Row],[Kesto (min) /tapaaminen]]&lt;1,0,(Table_1[[#This Row],[Sisältöjen määrä 
]]*Table_1[[#This Row],[Kesto (min) /tapaaminen]]*Table_1[[#This Row],[Tapaamis-kerrat /osallistuja]]))</f>
        <v>0</v>
      </c>
      <c r="T1064" s="394" t="str">
        <f>IF(Table_1[[#This Row],[SISÄLLÖN NIMI]]="","",IF(Table_1[[#This Row],[Toteutuminen]]="Ei osallistujia",0,IF(Table_1[[#This Row],[Toteutuminen]]="Peruttu",0,1)))</f>
        <v/>
      </c>
      <c r="U1064" s="395"/>
      <c r="V1064" s="385"/>
      <c r="W1064" s="413">
        <f>Table_1[[#This Row],[Kävijämäärä a) lapset]]+Table_1[[#This Row],[Kävijämäärä b) aikuiset]]</f>
        <v>0</v>
      </c>
      <c r="X1064" s="413">
        <f>IF(Table_1[[#This Row],[Kokonaiskävijämäärä]]&lt;1,0,Table_1[[#This Row],[Kävijämäärä a) lapset]]*Table_1[[#This Row],[Tapaamis-kerrat /osallistuja]])</f>
        <v>0</v>
      </c>
      <c r="Y1064" s="413">
        <f>IF(Table_1[[#This Row],[Kokonaiskävijämäärä]]&lt;1,0,Table_1[[#This Row],[Kävijämäärä b) aikuiset]]*Table_1[[#This Row],[Tapaamis-kerrat /osallistuja]])</f>
        <v>0</v>
      </c>
      <c r="Z1064" s="413">
        <f>IF(Table_1[[#This Row],[Kokonaiskävijämäärä]]&lt;1,0,Table_1[[#This Row],[Kokonaiskävijämäärä]]*Table_1[[#This Row],[Tapaamis-kerrat /osallistuja]])</f>
        <v>0</v>
      </c>
      <c r="AA1064" s="390" t="s">
        <v>54</v>
      </c>
      <c r="AB1064" s="396"/>
      <c r="AC1064" s="397"/>
      <c r="AD1064" s="398" t="s">
        <v>54</v>
      </c>
      <c r="AE1064" s="399" t="s">
        <v>54</v>
      </c>
      <c r="AF1064" s="400" t="s">
        <v>54</v>
      </c>
      <c r="AG1064" s="400" t="s">
        <v>54</v>
      </c>
      <c r="AH1064" s="401" t="s">
        <v>53</v>
      </c>
      <c r="AI1064" s="402" t="s">
        <v>54</v>
      </c>
      <c r="AJ1064" s="402" t="s">
        <v>54</v>
      </c>
      <c r="AK1064" s="402" t="s">
        <v>54</v>
      </c>
      <c r="AL1064" s="403" t="s">
        <v>54</v>
      </c>
      <c r="AM1064" s="404" t="s">
        <v>54</v>
      </c>
    </row>
    <row r="1065" spans="1:39" ht="15.75" customHeight="1" x14ac:dyDescent="0.3">
      <c r="A1065" s="382"/>
      <c r="B1065" s="383"/>
      <c r="C1065" s="384" t="s">
        <v>40</v>
      </c>
      <c r="D1065" s="385" t="str">
        <f>IF(Table_1[[#This Row],[SISÄLLÖN NIMI]]="","",1)</f>
        <v/>
      </c>
      <c r="E1065" s="386"/>
      <c r="F1065" s="386"/>
      <c r="G1065" s="384" t="s">
        <v>54</v>
      </c>
      <c r="H1065" s="387" t="s">
        <v>54</v>
      </c>
      <c r="I1065" s="388" t="s">
        <v>54</v>
      </c>
      <c r="J1065" s="389" t="s">
        <v>44</v>
      </c>
      <c r="K1065" s="387" t="s">
        <v>54</v>
      </c>
      <c r="L1065" s="390" t="s">
        <v>54</v>
      </c>
      <c r="M1065" s="383"/>
      <c r="N1065" s="391" t="s">
        <v>54</v>
      </c>
      <c r="O1065" s="392"/>
      <c r="P1065" s="383"/>
      <c r="Q1065" s="383"/>
      <c r="R1065" s="393"/>
      <c r="S1065" s="417">
        <f>IF(Table_1[[#This Row],[Kesto (min) /tapaaminen]]&lt;1,0,(Table_1[[#This Row],[Sisältöjen määrä 
]]*Table_1[[#This Row],[Kesto (min) /tapaaminen]]*Table_1[[#This Row],[Tapaamis-kerrat /osallistuja]]))</f>
        <v>0</v>
      </c>
      <c r="T1065" s="394" t="str">
        <f>IF(Table_1[[#This Row],[SISÄLLÖN NIMI]]="","",IF(Table_1[[#This Row],[Toteutuminen]]="Ei osallistujia",0,IF(Table_1[[#This Row],[Toteutuminen]]="Peruttu",0,1)))</f>
        <v/>
      </c>
      <c r="U1065" s="395"/>
      <c r="V1065" s="385"/>
      <c r="W1065" s="413">
        <f>Table_1[[#This Row],[Kävijämäärä a) lapset]]+Table_1[[#This Row],[Kävijämäärä b) aikuiset]]</f>
        <v>0</v>
      </c>
      <c r="X1065" s="413">
        <f>IF(Table_1[[#This Row],[Kokonaiskävijämäärä]]&lt;1,0,Table_1[[#This Row],[Kävijämäärä a) lapset]]*Table_1[[#This Row],[Tapaamis-kerrat /osallistuja]])</f>
        <v>0</v>
      </c>
      <c r="Y1065" s="413">
        <f>IF(Table_1[[#This Row],[Kokonaiskävijämäärä]]&lt;1,0,Table_1[[#This Row],[Kävijämäärä b) aikuiset]]*Table_1[[#This Row],[Tapaamis-kerrat /osallistuja]])</f>
        <v>0</v>
      </c>
      <c r="Z1065" s="413">
        <f>IF(Table_1[[#This Row],[Kokonaiskävijämäärä]]&lt;1,0,Table_1[[#This Row],[Kokonaiskävijämäärä]]*Table_1[[#This Row],[Tapaamis-kerrat /osallistuja]])</f>
        <v>0</v>
      </c>
      <c r="AA1065" s="390" t="s">
        <v>54</v>
      </c>
      <c r="AB1065" s="396"/>
      <c r="AC1065" s="397"/>
      <c r="AD1065" s="398" t="s">
        <v>54</v>
      </c>
      <c r="AE1065" s="399" t="s">
        <v>54</v>
      </c>
      <c r="AF1065" s="400" t="s">
        <v>54</v>
      </c>
      <c r="AG1065" s="400" t="s">
        <v>54</v>
      </c>
      <c r="AH1065" s="401" t="s">
        <v>53</v>
      </c>
      <c r="AI1065" s="402" t="s">
        <v>54</v>
      </c>
      <c r="AJ1065" s="402" t="s">
        <v>54</v>
      </c>
      <c r="AK1065" s="402" t="s">
        <v>54</v>
      </c>
      <c r="AL1065" s="403" t="s">
        <v>54</v>
      </c>
      <c r="AM1065" s="404" t="s">
        <v>54</v>
      </c>
    </row>
    <row r="1066" spans="1:39" ht="15.75" customHeight="1" x14ac:dyDescent="0.3">
      <c r="A1066" s="382"/>
      <c r="B1066" s="383"/>
      <c r="C1066" s="384" t="s">
        <v>40</v>
      </c>
      <c r="D1066" s="385" t="str">
        <f>IF(Table_1[[#This Row],[SISÄLLÖN NIMI]]="","",1)</f>
        <v/>
      </c>
      <c r="E1066" s="386"/>
      <c r="F1066" s="386"/>
      <c r="G1066" s="384" t="s">
        <v>54</v>
      </c>
      <c r="H1066" s="387" t="s">
        <v>54</v>
      </c>
      <c r="I1066" s="388" t="s">
        <v>54</v>
      </c>
      <c r="J1066" s="389" t="s">
        <v>44</v>
      </c>
      <c r="K1066" s="387" t="s">
        <v>54</v>
      </c>
      <c r="L1066" s="390" t="s">
        <v>54</v>
      </c>
      <c r="M1066" s="383"/>
      <c r="N1066" s="391" t="s">
        <v>54</v>
      </c>
      <c r="O1066" s="392"/>
      <c r="P1066" s="383"/>
      <c r="Q1066" s="383"/>
      <c r="R1066" s="393"/>
      <c r="S1066" s="417">
        <f>IF(Table_1[[#This Row],[Kesto (min) /tapaaminen]]&lt;1,0,(Table_1[[#This Row],[Sisältöjen määrä 
]]*Table_1[[#This Row],[Kesto (min) /tapaaminen]]*Table_1[[#This Row],[Tapaamis-kerrat /osallistuja]]))</f>
        <v>0</v>
      </c>
      <c r="T1066" s="394" t="str">
        <f>IF(Table_1[[#This Row],[SISÄLLÖN NIMI]]="","",IF(Table_1[[#This Row],[Toteutuminen]]="Ei osallistujia",0,IF(Table_1[[#This Row],[Toteutuminen]]="Peruttu",0,1)))</f>
        <v/>
      </c>
      <c r="U1066" s="395"/>
      <c r="V1066" s="385"/>
      <c r="W1066" s="413">
        <f>Table_1[[#This Row],[Kävijämäärä a) lapset]]+Table_1[[#This Row],[Kävijämäärä b) aikuiset]]</f>
        <v>0</v>
      </c>
      <c r="X1066" s="413">
        <f>IF(Table_1[[#This Row],[Kokonaiskävijämäärä]]&lt;1,0,Table_1[[#This Row],[Kävijämäärä a) lapset]]*Table_1[[#This Row],[Tapaamis-kerrat /osallistuja]])</f>
        <v>0</v>
      </c>
      <c r="Y1066" s="413">
        <f>IF(Table_1[[#This Row],[Kokonaiskävijämäärä]]&lt;1,0,Table_1[[#This Row],[Kävijämäärä b) aikuiset]]*Table_1[[#This Row],[Tapaamis-kerrat /osallistuja]])</f>
        <v>0</v>
      </c>
      <c r="Z1066" s="413">
        <f>IF(Table_1[[#This Row],[Kokonaiskävijämäärä]]&lt;1,0,Table_1[[#This Row],[Kokonaiskävijämäärä]]*Table_1[[#This Row],[Tapaamis-kerrat /osallistuja]])</f>
        <v>0</v>
      </c>
      <c r="AA1066" s="390" t="s">
        <v>54</v>
      </c>
      <c r="AB1066" s="396"/>
      <c r="AC1066" s="397"/>
      <c r="AD1066" s="398" t="s">
        <v>54</v>
      </c>
      <c r="AE1066" s="399" t="s">
        <v>54</v>
      </c>
      <c r="AF1066" s="400" t="s">
        <v>54</v>
      </c>
      <c r="AG1066" s="400" t="s">
        <v>54</v>
      </c>
      <c r="AH1066" s="401" t="s">
        <v>53</v>
      </c>
      <c r="AI1066" s="402" t="s">
        <v>54</v>
      </c>
      <c r="AJ1066" s="402" t="s">
        <v>54</v>
      </c>
      <c r="AK1066" s="402" t="s">
        <v>54</v>
      </c>
      <c r="AL1066" s="403" t="s">
        <v>54</v>
      </c>
      <c r="AM1066" s="404" t="s">
        <v>54</v>
      </c>
    </row>
    <row r="1067" spans="1:39" ht="15.75" customHeight="1" x14ac:dyDescent="0.3">
      <c r="A1067" s="382"/>
      <c r="B1067" s="383"/>
      <c r="C1067" s="384" t="s">
        <v>40</v>
      </c>
      <c r="D1067" s="385" t="str">
        <f>IF(Table_1[[#This Row],[SISÄLLÖN NIMI]]="","",1)</f>
        <v/>
      </c>
      <c r="E1067" s="386"/>
      <c r="F1067" s="386"/>
      <c r="G1067" s="384" t="s">
        <v>54</v>
      </c>
      <c r="H1067" s="387" t="s">
        <v>54</v>
      </c>
      <c r="I1067" s="388" t="s">
        <v>54</v>
      </c>
      <c r="J1067" s="389" t="s">
        <v>44</v>
      </c>
      <c r="K1067" s="387" t="s">
        <v>54</v>
      </c>
      <c r="L1067" s="390" t="s">
        <v>54</v>
      </c>
      <c r="M1067" s="383"/>
      <c r="N1067" s="391" t="s">
        <v>54</v>
      </c>
      <c r="O1067" s="392"/>
      <c r="P1067" s="383"/>
      <c r="Q1067" s="383"/>
      <c r="R1067" s="393"/>
      <c r="S1067" s="417">
        <f>IF(Table_1[[#This Row],[Kesto (min) /tapaaminen]]&lt;1,0,(Table_1[[#This Row],[Sisältöjen määrä 
]]*Table_1[[#This Row],[Kesto (min) /tapaaminen]]*Table_1[[#This Row],[Tapaamis-kerrat /osallistuja]]))</f>
        <v>0</v>
      </c>
      <c r="T1067" s="394" t="str">
        <f>IF(Table_1[[#This Row],[SISÄLLÖN NIMI]]="","",IF(Table_1[[#This Row],[Toteutuminen]]="Ei osallistujia",0,IF(Table_1[[#This Row],[Toteutuminen]]="Peruttu",0,1)))</f>
        <v/>
      </c>
      <c r="U1067" s="395"/>
      <c r="V1067" s="385"/>
      <c r="W1067" s="413">
        <f>Table_1[[#This Row],[Kävijämäärä a) lapset]]+Table_1[[#This Row],[Kävijämäärä b) aikuiset]]</f>
        <v>0</v>
      </c>
      <c r="X1067" s="413">
        <f>IF(Table_1[[#This Row],[Kokonaiskävijämäärä]]&lt;1,0,Table_1[[#This Row],[Kävijämäärä a) lapset]]*Table_1[[#This Row],[Tapaamis-kerrat /osallistuja]])</f>
        <v>0</v>
      </c>
      <c r="Y1067" s="413">
        <f>IF(Table_1[[#This Row],[Kokonaiskävijämäärä]]&lt;1,0,Table_1[[#This Row],[Kävijämäärä b) aikuiset]]*Table_1[[#This Row],[Tapaamis-kerrat /osallistuja]])</f>
        <v>0</v>
      </c>
      <c r="Z1067" s="413">
        <f>IF(Table_1[[#This Row],[Kokonaiskävijämäärä]]&lt;1,0,Table_1[[#This Row],[Kokonaiskävijämäärä]]*Table_1[[#This Row],[Tapaamis-kerrat /osallistuja]])</f>
        <v>0</v>
      </c>
      <c r="AA1067" s="390" t="s">
        <v>54</v>
      </c>
      <c r="AB1067" s="396"/>
      <c r="AC1067" s="397"/>
      <c r="AD1067" s="398" t="s">
        <v>54</v>
      </c>
      <c r="AE1067" s="399" t="s">
        <v>54</v>
      </c>
      <c r="AF1067" s="400" t="s">
        <v>54</v>
      </c>
      <c r="AG1067" s="400" t="s">
        <v>54</v>
      </c>
      <c r="AH1067" s="401" t="s">
        <v>53</v>
      </c>
      <c r="AI1067" s="402" t="s">
        <v>54</v>
      </c>
      <c r="AJ1067" s="402" t="s">
        <v>54</v>
      </c>
      <c r="AK1067" s="402" t="s">
        <v>54</v>
      </c>
      <c r="AL1067" s="403" t="s">
        <v>54</v>
      </c>
      <c r="AM1067" s="404" t="s">
        <v>54</v>
      </c>
    </row>
    <row r="1068" spans="1:39" ht="15.75" customHeight="1" x14ac:dyDescent="0.3">
      <c r="A1068" s="382"/>
      <c r="B1068" s="383"/>
      <c r="C1068" s="384" t="s">
        <v>40</v>
      </c>
      <c r="D1068" s="385" t="str">
        <f>IF(Table_1[[#This Row],[SISÄLLÖN NIMI]]="","",1)</f>
        <v/>
      </c>
      <c r="E1068" s="386"/>
      <c r="F1068" s="386"/>
      <c r="G1068" s="384" t="s">
        <v>54</v>
      </c>
      <c r="H1068" s="387" t="s">
        <v>54</v>
      </c>
      <c r="I1068" s="388" t="s">
        <v>54</v>
      </c>
      <c r="J1068" s="389" t="s">
        <v>44</v>
      </c>
      <c r="K1068" s="387" t="s">
        <v>54</v>
      </c>
      <c r="L1068" s="390" t="s">
        <v>54</v>
      </c>
      <c r="M1068" s="383"/>
      <c r="N1068" s="391" t="s">
        <v>54</v>
      </c>
      <c r="O1068" s="392"/>
      <c r="P1068" s="383"/>
      <c r="Q1068" s="383"/>
      <c r="R1068" s="393"/>
      <c r="S1068" s="417">
        <f>IF(Table_1[[#This Row],[Kesto (min) /tapaaminen]]&lt;1,0,(Table_1[[#This Row],[Sisältöjen määrä 
]]*Table_1[[#This Row],[Kesto (min) /tapaaminen]]*Table_1[[#This Row],[Tapaamis-kerrat /osallistuja]]))</f>
        <v>0</v>
      </c>
      <c r="T1068" s="394" t="str">
        <f>IF(Table_1[[#This Row],[SISÄLLÖN NIMI]]="","",IF(Table_1[[#This Row],[Toteutuminen]]="Ei osallistujia",0,IF(Table_1[[#This Row],[Toteutuminen]]="Peruttu",0,1)))</f>
        <v/>
      </c>
      <c r="U1068" s="395"/>
      <c r="V1068" s="385"/>
      <c r="W1068" s="413">
        <f>Table_1[[#This Row],[Kävijämäärä a) lapset]]+Table_1[[#This Row],[Kävijämäärä b) aikuiset]]</f>
        <v>0</v>
      </c>
      <c r="X1068" s="413">
        <f>IF(Table_1[[#This Row],[Kokonaiskävijämäärä]]&lt;1,0,Table_1[[#This Row],[Kävijämäärä a) lapset]]*Table_1[[#This Row],[Tapaamis-kerrat /osallistuja]])</f>
        <v>0</v>
      </c>
      <c r="Y1068" s="413">
        <f>IF(Table_1[[#This Row],[Kokonaiskävijämäärä]]&lt;1,0,Table_1[[#This Row],[Kävijämäärä b) aikuiset]]*Table_1[[#This Row],[Tapaamis-kerrat /osallistuja]])</f>
        <v>0</v>
      </c>
      <c r="Z1068" s="413">
        <f>IF(Table_1[[#This Row],[Kokonaiskävijämäärä]]&lt;1,0,Table_1[[#This Row],[Kokonaiskävijämäärä]]*Table_1[[#This Row],[Tapaamis-kerrat /osallistuja]])</f>
        <v>0</v>
      </c>
      <c r="AA1068" s="390" t="s">
        <v>54</v>
      </c>
      <c r="AB1068" s="396"/>
      <c r="AC1068" s="397"/>
      <c r="AD1068" s="398" t="s">
        <v>54</v>
      </c>
      <c r="AE1068" s="399" t="s">
        <v>54</v>
      </c>
      <c r="AF1068" s="400" t="s">
        <v>54</v>
      </c>
      <c r="AG1068" s="400" t="s">
        <v>54</v>
      </c>
      <c r="AH1068" s="401" t="s">
        <v>53</v>
      </c>
      <c r="AI1068" s="402" t="s">
        <v>54</v>
      </c>
      <c r="AJ1068" s="402" t="s">
        <v>54</v>
      </c>
      <c r="AK1068" s="402" t="s">
        <v>54</v>
      </c>
      <c r="AL1068" s="403" t="s">
        <v>54</v>
      </c>
      <c r="AM1068" s="404" t="s">
        <v>54</v>
      </c>
    </row>
    <row r="1069" spans="1:39" ht="15.75" customHeight="1" x14ac:dyDescent="0.3">
      <c r="A1069" s="382"/>
      <c r="B1069" s="383"/>
      <c r="C1069" s="384" t="s">
        <v>40</v>
      </c>
      <c r="D1069" s="385" t="str">
        <f>IF(Table_1[[#This Row],[SISÄLLÖN NIMI]]="","",1)</f>
        <v/>
      </c>
      <c r="E1069" s="386"/>
      <c r="F1069" s="386"/>
      <c r="G1069" s="384" t="s">
        <v>54</v>
      </c>
      <c r="H1069" s="387" t="s">
        <v>54</v>
      </c>
      <c r="I1069" s="388" t="s">
        <v>54</v>
      </c>
      <c r="J1069" s="389" t="s">
        <v>44</v>
      </c>
      <c r="K1069" s="387" t="s">
        <v>54</v>
      </c>
      <c r="L1069" s="390" t="s">
        <v>54</v>
      </c>
      <c r="M1069" s="383"/>
      <c r="N1069" s="391" t="s">
        <v>54</v>
      </c>
      <c r="O1069" s="392"/>
      <c r="P1069" s="383"/>
      <c r="Q1069" s="383"/>
      <c r="R1069" s="393"/>
      <c r="S1069" s="417">
        <f>IF(Table_1[[#This Row],[Kesto (min) /tapaaminen]]&lt;1,0,(Table_1[[#This Row],[Sisältöjen määrä 
]]*Table_1[[#This Row],[Kesto (min) /tapaaminen]]*Table_1[[#This Row],[Tapaamis-kerrat /osallistuja]]))</f>
        <v>0</v>
      </c>
      <c r="T1069" s="394" t="str">
        <f>IF(Table_1[[#This Row],[SISÄLLÖN NIMI]]="","",IF(Table_1[[#This Row],[Toteutuminen]]="Ei osallistujia",0,IF(Table_1[[#This Row],[Toteutuminen]]="Peruttu",0,1)))</f>
        <v/>
      </c>
      <c r="U1069" s="395"/>
      <c r="V1069" s="385"/>
      <c r="W1069" s="413">
        <f>Table_1[[#This Row],[Kävijämäärä a) lapset]]+Table_1[[#This Row],[Kävijämäärä b) aikuiset]]</f>
        <v>0</v>
      </c>
      <c r="X1069" s="413">
        <f>IF(Table_1[[#This Row],[Kokonaiskävijämäärä]]&lt;1,0,Table_1[[#This Row],[Kävijämäärä a) lapset]]*Table_1[[#This Row],[Tapaamis-kerrat /osallistuja]])</f>
        <v>0</v>
      </c>
      <c r="Y1069" s="413">
        <f>IF(Table_1[[#This Row],[Kokonaiskävijämäärä]]&lt;1,0,Table_1[[#This Row],[Kävijämäärä b) aikuiset]]*Table_1[[#This Row],[Tapaamis-kerrat /osallistuja]])</f>
        <v>0</v>
      </c>
      <c r="Z1069" s="413">
        <f>IF(Table_1[[#This Row],[Kokonaiskävijämäärä]]&lt;1,0,Table_1[[#This Row],[Kokonaiskävijämäärä]]*Table_1[[#This Row],[Tapaamis-kerrat /osallistuja]])</f>
        <v>0</v>
      </c>
      <c r="AA1069" s="390" t="s">
        <v>54</v>
      </c>
      <c r="AB1069" s="396"/>
      <c r="AC1069" s="397"/>
      <c r="AD1069" s="398" t="s">
        <v>54</v>
      </c>
      <c r="AE1069" s="399" t="s">
        <v>54</v>
      </c>
      <c r="AF1069" s="400" t="s">
        <v>54</v>
      </c>
      <c r="AG1069" s="400" t="s">
        <v>54</v>
      </c>
      <c r="AH1069" s="401" t="s">
        <v>53</v>
      </c>
      <c r="AI1069" s="402" t="s">
        <v>54</v>
      </c>
      <c r="AJ1069" s="402" t="s">
        <v>54</v>
      </c>
      <c r="AK1069" s="402" t="s">
        <v>54</v>
      </c>
      <c r="AL1069" s="403" t="s">
        <v>54</v>
      </c>
      <c r="AM1069" s="404" t="s">
        <v>54</v>
      </c>
    </row>
    <row r="1070" spans="1:39" ht="15.75" customHeight="1" x14ac:dyDescent="0.3">
      <c r="A1070" s="382"/>
      <c r="B1070" s="383"/>
      <c r="C1070" s="384" t="s">
        <v>40</v>
      </c>
      <c r="D1070" s="385" t="str">
        <f>IF(Table_1[[#This Row],[SISÄLLÖN NIMI]]="","",1)</f>
        <v/>
      </c>
      <c r="E1070" s="386"/>
      <c r="F1070" s="386"/>
      <c r="G1070" s="384" t="s">
        <v>54</v>
      </c>
      <c r="H1070" s="387" t="s">
        <v>54</v>
      </c>
      <c r="I1070" s="388" t="s">
        <v>54</v>
      </c>
      <c r="J1070" s="389" t="s">
        <v>44</v>
      </c>
      <c r="K1070" s="387" t="s">
        <v>54</v>
      </c>
      <c r="L1070" s="390" t="s">
        <v>54</v>
      </c>
      <c r="M1070" s="383"/>
      <c r="N1070" s="391" t="s">
        <v>54</v>
      </c>
      <c r="O1070" s="392"/>
      <c r="P1070" s="383"/>
      <c r="Q1070" s="383"/>
      <c r="R1070" s="393"/>
      <c r="S1070" s="417">
        <f>IF(Table_1[[#This Row],[Kesto (min) /tapaaminen]]&lt;1,0,(Table_1[[#This Row],[Sisältöjen määrä 
]]*Table_1[[#This Row],[Kesto (min) /tapaaminen]]*Table_1[[#This Row],[Tapaamis-kerrat /osallistuja]]))</f>
        <v>0</v>
      </c>
      <c r="T1070" s="394" t="str">
        <f>IF(Table_1[[#This Row],[SISÄLLÖN NIMI]]="","",IF(Table_1[[#This Row],[Toteutuminen]]="Ei osallistujia",0,IF(Table_1[[#This Row],[Toteutuminen]]="Peruttu",0,1)))</f>
        <v/>
      </c>
      <c r="U1070" s="395"/>
      <c r="V1070" s="385"/>
      <c r="W1070" s="413">
        <f>Table_1[[#This Row],[Kävijämäärä a) lapset]]+Table_1[[#This Row],[Kävijämäärä b) aikuiset]]</f>
        <v>0</v>
      </c>
      <c r="X1070" s="413">
        <f>IF(Table_1[[#This Row],[Kokonaiskävijämäärä]]&lt;1,0,Table_1[[#This Row],[Kävijämäärä a) lapset]]*Table_1[[#This Row],[Tapaamis-kerrat /osallistuja]])</f>
        <v>0</v>
      </c>
      <c r="Y1070" s="413">
        <f>IF(Table_1[[#This Row],[Kokonaiskävijämäärä]]&lt;1,0,Table_1[[#This Row],[Kävijämäärä b) aikuiset]]*Table_1[[#This Row],[Tapaamis-kerrat /osallistuja]])</f>
        <v>0</v>
      </c>
      <c r="Z1070" s="413">
        <f>IF(Table_1[[#This Row],[Kokonaiskävijämäärä]]&lt;1,0,Table_1[[#This Row],[Kokonaiskävijämäärä]]*Table_1[[#This Row],[Tapaamis-kerrat /osallistuja]])</f>
        <v>0</v>
      </c>
      <c r="AA1070" s="390" t="s">
        <v>54</v>
      </c>
      <c r="AB1070" s="396"/>
      <c r="AC1070" s="397"/>
      <c r="AD1070" s="398" t="s">
        <v>54</v>
      </c>
      <c r="AE1070" s="399" t="s">
        <v>54</v>
      </c>
      <c r="AF1070" s="400" t="s">
        <v>54</v>
      </c>
      <c r="AG1070" s="400" t="s">
        <v>54</v>
      </c>
      <c r="AH1070" s="401" t="s">
        <v>53</v>
      </c>
      <c r="AI1070" s="402" t="s">
        <v>54</v>
      </c>
      <c r="AJ1070" s="402" t="s">
        <v>54</v>
      </c>
      <c r="AK1070" s="402" t="s">
        <v>54</v>
      </c>
      <c r="AL1070" s="403" t="s">
        <v>54</v>
      </c>
      <c r="AM1070" s="404" t="s">
        <v>54</v>
      </c>
    </row>
    <row r="1071" spans="1:39" ht="15.75" customHeight="1" x14ac:dyDescent="0.3">
      <c r="A1071" s="382"/>
      <c r="B1071" s="383"/>
      <c r="C1071" s="384" t="s">
        <v>40</v>
      </c>
      <c r="D1071" s="385" t="str">
        <f>IF(Table_1[[#This Row],[SISÄLLÖN NIMI]]="","",1)</f>
        <v/>
      </c>
      <c r="E1071" s="386"/>
      <c r="F1071" s="386"/>
      <c r="G1071" s="384" t="s">
        <v>54</v>
      </c>
      <c r="H1071" s="387" t="s">
        <v>54</v>
      </c>
      <c r="I1071" s="388" t="s">
        <v>54</v>
      </c>
      <c r="J1071" s="389" t="s">
        <v>44</v>
      </c>
      <c r="K1071" s="387" t="s">
        <v>54</v>
      </c>
      <c r="L1071" s="390" t="s">
        <v>54</v>
      </c>
      <c r="M1071" s="383"/>
      <c r="N1071" s="391" t="s">
        <v>54</v>
      </c>
      <c r="O1071" s="392"/>
      <c r="P1071" s="383"/>
      <c r="Q1071" s="383"/>
      <c r="R1071" s="393"/>
      <c r="S1071" s="417">
        <f>IF(Table_1[[#This Row],[Kesto (min) /tapaaminen]]&lt;1,0,(Table_1[[#This Row],[Sisältöjen määrä 
]]*Table_1[[#This Row],[Kesto (min) /tapaaminen]]*Table_1[[#This Row],[Tapaamis-kerrat /osallistuja]]))</f>
        <v>0</v>
      </c>
      <c r="T1071" s="394" t="str">
        <f>IF(Table_1[[#This Row],[SISÄLLÖN NIMI]]="","",IF(Table_1[[#This Row],[Toteutuminen]]="Ei osallistujia",0,IF(Table_1[[#This Row],[Toteutuminen]]="Peruttu",0,1)))</f>
        <v/>
      </c>
      <c r="U1071" s="395"/>
      <c r="V1071" s="385"/>
      <c r="W1071" s="413">
        <f>Table_1[[#This Row],[Kävijämäärä a) lapset]]+Table_1[[#This Row],[Kävijämäärä b) aikuiset]]</f>
        <v>0</v>
      </c>
      <c r="X1071" s="413">
        <f>IF(Table_1[[#This Row],[Kokonaiskävijämäärä]]&lt;1,0,Table_1[[#This Row],[Kävijämäärä a) lapset]]*Table_1[[#This Row],[Tapaamis-kerrat /osallistuja]])</f>
        <v>0</v>
      </c>
      <c r="Y1071" s="413">
        <f>IF(Table_1[[#This Row],[Kokonaiskävijämäärä]]&lt;1,0,Table_1[[#This Row],[Kävijämäärä b) aikuiset]]*Table_1[[#This Row],[Tapaamis-kerrat /osallistuja]])</f>
        <v>0</v>
      </c>
      <c r="Z1071" s="413">
        <f>IF(Table_1[[#This Row],[Kokonaiskävijämäärä]]&lt;1,0,Table_1[[#This Row],[Kokonaiskävijämäärä]]*Table_1[[#This Row],[Tapaamis-kerrat /osallistuja]])</f>
        <v>0</v>
      </c>
      <c r="AA1071" s="390" t="s">
        <v>54</v>
      </c>
      <c r="AB1071" s="396"/>
      <c r="AC1071" s="397"/>
      <c r="AD1071" s="398" t="s">
        <v>54</v>
      </c>
      <c r="AE1071" s="399" t="s">
        <v>54</v>
      </c>
      <c r="AF1071" s="400" t="s">
        <v>54</v>
      </c>
      <c r="AG1071" s="400" t="s">
        <v>54</v>
      </c>
      <c r="AH1071" s="401" t="s">
        <v>53</v>
      </c>
      <c r="AI1071" s="402" t="s">
        <v>54</v>
      </c>
      <c r="AJ1071" s="402" t="s">
        <v>54</v>
      </c>
      <c r="AK1071" s="402" t="s">
        <v>54</v>
      </c>
      <c r="AL1071" s="403" t="s">
        <v>54</v>
      </c>
      <c r="AM1071" s="404" t="s">
        <v>54</v>
      </c>
    </row>
    <row r="1072" spans="1:39" ht="15.75" customHeight="1" x14ac:dyDescent="0.3">
      <c r="A1072" s="382"/>
      <c r="B1072" s="383"/>
      <c r="C1072" s="384" t="s">
        <v>40</v>
      </c>
      <c r="D1072" s="385" t="str">
        <f>IF(Table_1[[#This Row],[SISÄLLÖN NIMI]]="","",1)</f>
        <v/>
      </c>
      <c r="E1072" s="386"/>
      <c r="F1072" s="386"/>
      <c r="G1072" s="384" t="s">
        <v>54</v>
      </c>
      <c r="H1072" s="387" t="s">
        <v>54</v>
      </c>
      <c r="I1072" s="388" t="s">
        <v>54</v>
      </c>
      <c r="J1072" s="389" t="s">
        <v>44</v>
      </c>
      <c r="K1072" s="387" t="s">
        <v>54</v>
      </c>
      <c r="L1072" s="390" t="s">
        <v>54</v>
      </c>
      <c r="M1072" s="383"/>
      <c r="N1072" s="391" t="s">
        <v>54</v>
      </c>
      <c r="O1072" s="392"/>
      <c r="P1072" s="383"/>
      <c r="Q1072" s="383"/>
      <c r="R1072" s="393"/>
      <c r="S1072" s="417">
        <f>IF(Table_1[[#This Row],[Kesto (min) /tapaaminen]]&lt;1,0,(Table_1[[#This Row],[Sisältöjen määrä 
]]*Table_1[[#This Row],[Kesto (min) /tapaaminen]]*Table_1[[#This Row],[Tapaamis-kerrat /osallistuja]]))</f>
        <v>0</v>
      </c>
      <c r="T1072" s="394" t="str">
        <f>IF(Table_1[[#This Row],[SISÄLLÖN NIMI]]="","",IF(Table_1[[#This Row],[Toteutuminen]]="Ei osallistujia",0,IF(Table_1[[#This Row],[Toteutuminen]]="Peruttu",0,1)))</f>
        <v/>
      </c>
      <c r="U1072" s="395"/>
      <c r="V1072" s="385"/>
      <c r="W1072" s="413">
        <f>Table_1[[#This Row],[Kävijämäärä a) lapset]]+Table_1[[#This Row],[Kävijämäärä b) aikuiset]]</f>
        <v>0</v>
      </c>
      <c r="X1072" s="413">
        <f>IF(Table_1[[#This Row],[Kokonaiskävijämäärä]]&lt;1,0,Table_1[[#This Row],[Kävijämäärä a) lapset]]*Table_1[[#This Row],[Tapaamis-kerrat /osallistuja]])</f>
        <v>0</v>
      </c>
      <c r="Y1072" s="413">
        <f>IF(Table_1[[#This Row],[Kokonaiskävijämäärä]]&lt;1,0,Table_1[[#This Row],[Kävijämäärä b) aikuiset]]*Table_1[[#This Row],[Tapaamis-kerrat /osallistuja]])</f>
        <v>0</v>
      </c>
      <c r="Z1072" s="413">
        <f>IF(Table_1[[#This Row],[Kokonaiskävijämäärä]]&lt;1,0,Table_1[[#This Row],[Kokonaiskävijämäärä]]*Table_1[[#This Row],[Tapaamis-kerrat /osallistuja]])</f>
        <v>0</v>
      </c>
      <c r="AA1072" s="390" t="s">
        <v>54</v>
      </c>
      <c r="AB1072" s="396"/>
      <c r="AC1072" s="397"/>
      <c r="AD1072" s="398" t="s">
        <v>54</v>
      </c>
      <c r="AE1072" s="399" t="s">
        <v>54</v>
      </c>
      <c r="AF1072" s="400" t="s">
        <v>54</v>
      </c>
      <c r="AG1072" s="400" t="s">
        <v>54</v>
      </c>
      <c r="AH1072" s="401" t="s">
        <v>53</v>
      </c>
      <c r="AI1072" s="402" t="s">
        <v>54</v>
      </c>
      <c r="AJ1072" s="402" t="s">
        <v>54</v>
      </c>
      <c r="AK1072" s="402" t="s">
        <v>54</v>
      </c>
      <c r="AL1072" s="403" t="s">
        <v>54</v>
      </c>
      <c r="AM1072" s="404" t="s">
        <v>54</v>
      </c>
    </row>
    <row r="1073" spans="1:39" ht="15.75" customHeight="1" x14ac:dyDescent="0.3">
      <c r="A1073" s="382"/>
      <c r="B1073" s="383"/>
      <c r="C1073" s="384" t="s">
        <v>40</v>
      </c>
      <c r="D1073" s="385" t="str">
        <f>IF(Table_1[[#This Row],[SISÄLLÖN NIMI]]="","",1)</f>
        <v/>
      </c>
      <c r="E1073" s="386"/>
      <c r="F1073" s="386"/>
      <c r="G1073" s="384" t="s">
        <v>54</v>
      </c>
      <c r="H1073" s="387" t="s">
        <v>54</v>
      </c>
      <c r="I1073" s="388" t="s">
        <v>54</v>
      </c>
      <c r="J1073" s="389" t="s">
        <v>44</v>
      </c>
      <c r="K1073" s="387" t="s">
        <v>54</v>
      </c>
      <c r="L1073" s="390" t="s">
        <v>54</v>
      </c>
      <c r="M1073" s="383"/>
      <c r="N1073" s="391" t="s">
        <v>54</v>
      </c>
      <c r="O1073" s="392"/>
      <c r="P1073" s="383"/>
      <c r="Q1073" s="383"/>
      <c r="R1073" s="393"/>
      <c r="S1073" s="417">
        <f>IF(Table_1[[#This Row],[Kesto (min) /tapaaminen]]&lt;1,0,(Table_1[[#This Row],[Sisältöjen määrä 
]]*Table_1[[#This Row],[Kesto (min) /tapaaminen]]*Table_1[[#This Row],[Tapaamis-kerrat /osallistuja]]))</f>
        <v>0</v>
      </c>
      <c r="T1073" s="394" t="str">
        <f>IF(Table_1[[#This Row],[SISÄLLÖN NIMI]]="","",IF(Table_1[[#This Row],[Toteutuminen]]="Ei osallistujia",0,IF(Table_1[[#This Row],[Toteutuminen]]="Peruttu",0,1)))</f>
        <v/>
      </c>
      <c r="U1073" s="395"/>
      <c r="V1073" s="385"/>
      <c r="W1073" s="413">
        <f>Table_1[[#This Row],[Kävijämäärä a) lapset]]+Table_1[[#This Row],[Kävijämäärä b) aikuiset]]</f>
        <v>0</v>
      </c>
      <c r="X1073" s="413">
        <f>IF(Table_1[[#This Row],[Kokonaiskävijämäärä]]&lt;1,0,Table_1[[#This Row],[Kävijämäärä a) lapset]]*Table_1[[#This Row],[Tapaamis-kerrat /osallistuja]])</f>
        <v>0</v>
      </c>
      <c r="Y1073" s="413">
        <f>IF(Table_1[[#This Row],[Kokonaiskävijämäärä]]&lt;1,0,Table_1[[#This Row],[Kävijämäärä b) aikuiset]]*Table_1[[#This Row],[Tapaamis-kerrat /osallistuja]])</f>
        <v>0</v>
      </c>
      <c r="Z1073" s="413">
        <f>IF(Table_1[[#This Row],[Kokonaiskävijämäärä]]&lt;1,0,Table_1[[#This Row],[Kokonaiskävijämäärä]]*Table_1[[#This Row],[Tapaamis-kerrat /osallistuja]])</f>
        <v>0</v>
      </c>
      <c r="AA1073" s="390" t="s">
        <v>54</v>
      </c>
      <c r="AB1073" s="396"/>
      <c r="AC1073" s="397"/>
      <c r="AD1073" s="398" t="s">
        <v>54</v>
      </c>
      <c r="AE1073" s="399" t="s">
        <v>54</v>
      </c>
      <c r="AF1073" s="400" t="s">
        <v>54</v>
      </c>
      <c r="AG1073" s="400" t="s">
        <v>54</v>
      </c>
      <c r="AH1073" s="401" t="s">
        <v>53</v>
      </c>
      <c r="AI1073" s="402" t="s">
        <v>54</v>
      </c>
      <c r="AJ1073" s="402" t="s">
        <v>54</v>
      </c>
      <c r="AK1073" s="402" t="s">
        <v>54</v>
      </c>
      <c r="AL1073" s="403" t="s">
        <v>54</v>
      </c>
      <c r="AM1073" s="404" t="s">
        <v>54</v>
      </c>
    </row>
    <row r="1074" spans="1:39" ht="15.75" customHeight="1" x14ac:dyDescent="0.3">
      <c r="A1074" s="382"/>
      <c r="B1074" s="383"/>
      <c r="C1074" s="384" t="s">
        <v>40</v>
      </c>
      <c r="D1074" s="385" t="str">
        <f>IF(Table_1[[#This Row],[SISÄLLÖN NIMI]]="","",1)</f>
        <v/>
      </c>
      <c r="E1074" s="386"/>
      <c r="F1074" s="386"/>
      <c r="G1074" s="384" t="s">
        <v>54</v>
      </c>
      <c r="H1074" s="387" t="s">
        <v>54</v>
      </c>
      <c r="I1074" s="388" t="s">
        <v>54</v>
      </c>
      <c r="J1074" s="389" t="s">
        <v>44</v>
      </c>
      <c r="K1074" s="387" t="s">
        <v>54</v>
      </c>
      <c r="L1074" s="390" t="s">
        <v>54</v>
      </c>
      <c r="M1074" s="383"/>
      <c r="N1074" s="391" t="s">
        <v>54</v>
      </c>
      <c r="O1074" s="392"/>
      <c r="P1074" s="383"/>
      <c r="Q1074" s="383"/>
      <c r="R1074" s="393"/>
      <c r="S1074" s="417">
        <f>IF(Table_1[[#This Row],[Kesto (min) /tapaaminen]]&lt;1,0,(Table_1[[#This Row],[Sisältöjen määrä 
]]*Table_1[[#This Row],[Kesto (min) /tapaaminen]]*Table_1[[#This Row],[Tapaamis-kerrat /osallistuja]]))</f>
        <v>0</v>
      </c>
      <c r="T1074" s="394" t="str">
        <f>IF(Table_1[[#This Row],[SISÄLLÖN NIMI]]="","",IF(Table_1[[#This Row],[Toteutuminen]]="Ei osallistujia",0,IF(Table_1[[#This Row],[Toteutuminen]]="Peruttu",0,1)))</f>
        <v/>
      </c>
      <c r="U1074" s="395"/>
      <c r="V1074" s="385"/>
      <c r="W1074" s="413">
        <f>Table_1[[#This Row],[Kävijämäärä a) lapset]]+Table_1[[#This Row],[Kävijämäärä b) aikuiset]]</f>
        <v>0</v>
      </c>
      <c r="X1074" s="413">
        <f>IF(Table_1[[#This Row],[Kokonaiskävijämäärä]]&lt;1,0,Table_1[[#This Row],[Kävijämäärä a) lapset]]*Table_1[[#This Row],[Tapaamis-kerrat /osallistuja]])</f>
        <v>0</v>
      </c>
      <c r="Y1074" s="413">
        <f>IF(Table_1[[#This Row],[Kokonaiskävijämäärä]]&lt;1,0,Table_1[[#This Row],[Kävijämäärä b) aikuiset]]*Table_1[[#This Row],[Tapaamis-kerrat /osallistuja]])</f>
        <v>0</v>
      </c>
      <c r="Z1074" s="413">
        <f>IF(Table_1[[#This Row],[Kokonaiskävijämäärä]]&lt;1,0,Table_1[[#This Row],[Kokonaiskävijämäärä]]*Table_1[[#This Row],[Tapaamis-kerrat /osallistuja]])</f>
        <v>0</v>
      </c>
      <c r="AA1074" s="390" t="s">
        <v>54</v>
      </c>
      <c r="AB1074" s="396"/>
      <c r="AC1074" s="397"/>
      <c r="AD1074" s="398" t="s">
        <v>54</v>
      </c>
      <c r="AE1074" s="399" t="s">
        <v>54</v>
      </c>
      <c r="AF1074" s="400" t="s">
        <v>54</v>
      </c>
      <c r="AG1074" s="400" t="s">
        <v>54</v>
      </c>
      <c r="AH1074" s="401" t="s">
        <v>53</v>
      </c>
      <c r="AI1074" s="402" t="s">
        <v>54</v>
      </c>
      <c r="AJ1074" s="402" t="s">
        <v>54</v>
      </c>
      <c r="AK1074" s="402" t="s">
        <v>54</v>
      </c>
      <c r="AL1074" s="403" t="s">
        <v>54</v>
      </c>
      <c r="AM1074" s="404" t="s">
        <v>54</v>
      </c>
    </row>
    <row r="1075" spans="1:39" ht="15.75" customHeight="1" x14ac:dyDescent="0.3">
      <c r="A1075" s="382"/>
      <c r="B1075" s="383"/>
      <c r="C1075" s="384" t="s">
        <v>40</v>
      </c>
      <c r="D1075" s="385" t="str">
        <f>IF(Table_1[[#This Row],[SISÄLLÖN NIMI]]="","",1)</f>
        <v/>
      </c>
      <c r="E1075" s="386"/>
      <c r="F1075" s="386"/>
      <c r="G1075" s="384" t="s">
        <v>54</v>
      </c>
      <c r="H1075" s="387" t="s">
        <v>54</v>
      </c>
      <c r="I1075" s="388" t="s">
        <v>54</v>
      </c>
      <c r="J1075" s="389" t="s">
        <v>44</v>
      </c>
      <c r="K1075" s="387" t="s">
        <v>54</v>
      </c>
      <c r="L1075" s="390" t="s">
        <v>54</v>
      </c>
      <c r="M1075" s="383"/>
      <c r="N1075" s="391" t="s">
        <v>54</v>
      </c>
      <c r="O1075" s="392"/>
      <c r="P1075" s="383"/>
      <c r="Q1075" s="383"/>
      <c r="R1075" s="393"/>
      <c r="S1075" s="417">
        <f>IF(Table_1[[#This Row],[Kesto (min) /tapaaminen]]&lt;1,0,(Table_1[[#This Row],[Sisältöjen määrä 
]]*Table_1[[#This Row],[Kesto (min) /tapaaminen]]*Table_1[[#This Row],[Tapaamis-kerrat /osallistuja]]))</f>
        <v>0</v>
      </c>
      <c r="T1075" s="394" t="str">
        <f>IF(Table_1[[#This Row],[SISÄLLÖN NIMI]]="","",IF(Table_1[[#This Row],[Toteutuminen]]="Ei osallistujia",0,IF(Table_1[[#This Row],[Toteutuminen]]="Peruttu",0,1)))</f>
        <v/>
      </c>
      <c r="U1075" s="395"/>
      <c r="V1075" s="385"/>
      <c r="W1075" s="413">
        <f>Table_1[[#This Row],[Kävijämäärä a) lapset]]+Table_1[[#This Row],[Kävijämäärä b) aikuiset]]</f>
        <v>0</v>
      </c>
      <c r="X1075" s="413">
        <f>IF(Table_1[[#This Row],[Kokonaiskävijämäärä]]&lt;1,0,Table_1[[#This Row],[Kävijämäärä a) lapset]]*Table_1[[#This Row],[Tapaamis-kerrat /osallistuja]])</f>
        <v>0</v>
      </c>
      <c r="Y1075" s="413">
        <f>IF(Table_1[[#This Row],[Kokonaiskävijämäärä]]&lt;1,0,Table_1[[#This Row],[Kävijämäärä b) aikuiset]]*Table_1[[#This Row],[Tapaamis-kerrat /osallistuja]])</f>
        <v>0</v>
      </c>
      <c r="Z1075" s="413">
        <f>IF(Table_1[[#This Row],[Kokonaiskävijämäärä]]&lt;1,0,Table_1[[#This Row],[Kokonaiskävijämäärä]]*Table_1[[#This Row],[Tapaamis-kerrat /osallistuja]])</f>
        <v>0</v>
      </c>
      <c r="AA1075" s="390" t="s">
        <v>54</v>
      </c>
      <c r="AB1075" s="396"/>
      <c r="AC1075" s="397"/>
      <c r="AD1075" s="398" t="s">
        <v>54</v>
      </c>
      <c r="AE1075" s="399" t="s">
        <v>54</v>
      </c>
      <c r="AF1075" s="400" t="s">
        <v>54</v>
      </c>
      <c r="AG1075" s="400" t="s">
        <v>54</v>
      </c>
      <c r="AH1075" s="401" t="s">
        <v>53</v>
      </c>
      <c r="AI1075" s="402" t="s">
        <v>54</v>
      </c>
      <c r="AJ1075" s="402" t="s">
        <v>54</v>
      </c>
      <c r="AK1075" s="402" t="s">
        <v>54</v>
      </c>
      <c r="AL1075" s="403" t="s">
        <v>54</v>
      </c>
      <c r="AM1075" s="404" t="s">
        <v>54</v>
      </c>
    </row>
    <row r="1076" spans="1:39" ht="15.75" customHeight="1" x14ac:dyDescent="0.3">
      <c r="A1076" s="382"/>
      <c r="B1076" s="383"/>
      <c r="C1076" s="384" t="s">
        <v>40</v>
      </c>
      <c r="D1076" s="385" t="str">
        <f>IF(Table_1[[#This Row],[SISÄLLÖN NIMI]]="","",1)</f>
        <v/>
      </c>
      <c r="E1076" s="386"/>
      <c r="F1076" s="386"/>
      <c r="G1076" s="384" t="s">
        <v>54</v>
      </c>
      <c r="H1076" s="387" t="s">
        <v>54</v>
      </c>
      <c r="I1076" s="388" t="s">
        <v>54</v>
      </c>
      <c r="J1076" s="389" t="s">
        <v>44</v>
      </c>
      <c r="K1076" s="387" t="s">
        <v>54</v>
      </c>
      <c r="L1076" s="390" t="s">
        <v>54</v>
      </c>
      <c r="M1076" s="383"/>
      <c r="N1076" s="391" t="s">
        <v>54</v>
      </c>
      <c r="O1076" s="392"/>
      <c r="P1076" s="383"/>
      <c r="Q1076" s="383"/>
      <c r="R1076" s="393"/>
      <c r="S1076" s="417">
        <f>IF(Table_1[[#This Row],[Kesto (min) /tapaaminen]]&lt;1,0,(Table_1[[#This Row],[Sisältöjen määrä 
]]*Table_1[[#This Row],[Kesto (min) /tapaaminen]]*Table_1[[#This Row],[Tapaamis-kerrat /osallistuja]]))</f>
        <v>0</v>
      </c>
      <c r="T1076" s="394" t="str">
        <f>IF(Table_1[[#This Row],[SISÄLLÖN NIMI]]="","",IF(Table_1[[#This Row],[Toteutuminen]]="Ei osallistujia",0,IF(Table_1[[#This Row],[Toteutuminen]]="Peruttu",0,1)))</f>
        <v/>
      </c>
      <c r="U1076" s="395"/>
      <c r="V1076" s="385"/>
      <c r="W1076" s="413">
        <f>Table_1[[#This Row],[Kävijämäärä a) lapset]]+Table_1[[#This Row],[Kävijämäärä b) aikuiset]]</f>
        <v>0</v>
      </c>
      <c r="X1076" s="413">
        <f>IF(Table_1[[#This Row],[Kokonaiskävijämäärä]]&lt;1,0,Table_1[[#This Row],[Kävijämäärä a) lapset]]*Table_1[[#This Row],[Tapaamis-kerrat /osallistuja]])</f>
        <v>0</v>
      </c>
      <c r="Y1076" s="413">
        <f>IF(Table_1[[#This Row],[Kokonaiskävijämäärä]]&lt;1,0,Table_1[[#This Row],[Kävijämäärä b) aikuiset]]*Table_1[[#This Row],[Tapaamis-kerrat /osallistuja]])</f>
        <v>0</v>
      </c>
      <c r="Z1076" s="413">
        <f>IF(Table_1[[#This Row],[Kokonaiskävijämäärä]]&lt;1,0,Table_1[[#This Row],[Kokonaiskävijämäärä]]*Table_1[[#This Row],[Tapaamis-kerrat /osallistuja]])</f>
        <v>0</v>
      </c>
      <c r="AA1076" s="390" t="s">
        <v>54</v>
      </c>
      <c r="AB1076" s="396"/>
      <c r="AC1076" s="397"/>
      <c r="AD1076" s="398" t="s">
        <v>54</v>
      </c>
      <c r="AE1076" s="399" t="s">
        <v>54</v>
      </c>
      <c r="AF1076" s="400" t="s">
        <v>54</v>
      </c>
      <c r="AG1076" s="400" t="s">
        <v>54</v>
      </c>
      <c r="AH1076" s="401" t="s">
        <v>53</v>
      </c>
      <c r="AI1076" s="402" t="s">
        <v>54</v>
      </c>
      <c r="AJ1076" s="402" t="s">
        <v>54</v>
      </c>
      <c r="AK1076" s="402" t="s">
        <v>54</v>
      </c>
      <c r="AL1076" s="403" t="s">
        <v>54</v>
      </c>
      <c r="AM1076" s="404" t="s">
        <v>54</v>
      </c>
    </row>
    <row r="1077" spans="1:39" ht="15.75" customHeight="1" x14ac:dyDescent="0.3">
      <c r="A1077" s="382"/>
      <c r="B1077" s="383"/>
      <c r="C1077" s="384" t="s">
        <v>40</v>
      </c>
      <c r="D1077" s="385" t="str">
        <f>IF(Table_1[[#This Row],[SISÄLLÖN NIMI]]="","",1)</f>
        <v/>
      </c>
      <c r="E1077" s="386"/>
      <c r="F1077" s="386"/>
      <c r="G1077" s="384" t="s">
        <v>54</v>
      </c>
      <c r="H1077" s="387" t="s">
        <v>54</v>
      </c>
      <c r="I1077" s="388" t="s">
        <v>54</v>
      </c>
      <c r="J1077" s="389" t="s">
        <v>44</v>
      </c>
      <c r="K1077" s="387" t="s">
        <v>54</v>
      </c>
      <c r="L1077" s="390" t="s">
        <v>54</v>
      </c>
      <c r="M1077" s="383"/>
      <c r="N1077" s="391" t="s">
        <v>54</v>
      </c>
      <c r="O1077" s="392"/>
      <c r="P1077" s="383"/>
      <c r="Q1077" s="383"/>
      <c r="R1077" s="393"/>
      <c r="S1077" s="417">
        <f>IF(Table_1[[#This Row],[Kesto (min) /tapaaminen]]&lt;1,0,(Table_1[[#This Row],[Sisältöjen määrä 
]]*Table_1[[#This Row],[Kesto (min) /tapaaminen]]*Table_1[[#This Row],[Tapaamis-kerrat /osallistuja]]))</f>
        <v>0</v>
      </c>
      <c r="T1077" s="394" t="str">
        <f>IF(Table_1[[#This Row],[SISÄLLÖN NIMI]]="","",IF(Table_1[[#This Row],[Toteutuminen]]="Ei osallistujia",0,IF(Table_1[[#This Row],[Toteutuminen]]="Peruttu",0,1)))</f>
        <v/>
      </c>
      <c r="U1077" s="395"/>
      <c r="V1077" s="385"/>
      <c r="W1077" s="413">
        <f>Table_1[[#This Row],[Kävijämäärä a) lapset]]+Table_1[[#This Row],[Kävijämäärä b) aikuiset]]</f>
        <v>0</v>
      </c>
      <c r="X1077" s="413">
        <f>IF(Table_1[[#This Row],[Kokonaiskävijämäärä]]&lt;1,0,Table_1[[#This Row],[Kävijämäärä a) lapset]]*Table_1[[#This Row],[Tapaamis-kerrat /osallistuja]])</f>
        <v>0</v>
      </c>
      <c r="Y1077" s="413">
        <f>IF(Table_1[[#This Row],[Kokonaiskävijämäärä]]&lt;1,0,Table_1[[#This Row],[Kävijämäärä b) aikuiset]]*Table_1[[#This Row],[Tapaamis-kerrat /osallistuja]])</f>
        <v>0</v>
      </c>
      <c r="Z1077" s="413">
        <f>IF(Table_1[[#This Row],[Kokonaiskävijämäärä]]&lt;1,0,Table_1[[#This Row],[Kokonaiskävijämäärä]]*Table_1[[#This Row],[Tapaamis-kerrat /osallistuja]])</f>
        <v>0</v>
      </c>
      <c r="AA1077" s="390" t="s">
        <v>54</v>
      </c>
      <c r="AB1077" s="396"/>
      <c r="AC1077" s="397"/>
      <c r="AD1077" s="398" t="s">
        <v>54</v>
      </c>
      <c r="AE1077" s="399" t="s">
        <v>54</v>
      </c>
      <c r="AF1077" s="400" t="s">
        <v>54</v>
      </c>
      <c r="AG1077" s="400" t="s">
        <v>54</v>
      </c>
      <c r="AH1077" s="401" t="s">
        <v>53</v>
      </c>
      <c r="AI1077" s="402" t="s">
        <v>54</v>
      </c>
      <c r="AJ1077" s="402" t="s">
        <v>54</v>
      </c>
      <c r="AK1077" s="402" t="s">
        <v>54</v>
      </c>
      <c r="AL1077" s="403" t="s">
        <v>54</v>
      </c>
      <c r="AM1077" s="404" t="s">
        <v>54</v>
      </c>
    </row>
    <row r="1078" spans="1:39" ht="15.75" customHeight="1" x14ac:dyDescent="0.3">
      <c r="A1078" s="382"/>
      <c r="B1078" s="383"/>
      <c r="C1078" s="384" t="s">
        <v>40</v>
      </c>
      <c r="D1078" s="385" t="str">
        <f>IF(Table_1[[#This Row],[SISÄLLÖN NIMI]]="","",1)</f>
        <v/>
      </c>
      <c r="E1078" s="386"/>
      <c r="F1078" s="386"/>
      <c r="G1078" s="384" t="s">
        <v>54</v>
      </c>
      <c r="H1078" s="387" t="s">
        <v>54</v>
      </c>
      <c r="I1078" s="388" t="s">
        <v>54</v>
      </c>
      <c r="J1078" s="389" t="s">
        <v>44</v>
      </c>
      <c r="K1078" s="387" t="s">
        <v>54</v>
      </c>
      <c r="L1078" s="390" t="s">
        <v>54</v>
      </c>
      <c r="M1078" s="383"/>
      <c r="N1078" s="391" t="s">
        <v>54</v>
      </c>
      <c r="O1078" s="392"/>
      <c r="P1078" s="383"/>
      <c r="Q1078" s="383"/>
      <c r="R1078" s="393"/>
      <c r="S1078" s="417">
        <f>IF(Table_1[[#This Row],[Kesto (min) /tapaaminen]]&lt;1,0,(Table_1[[#This Row],[Sisältöjen määrä 
]]*Table_1[[#This Row],[Kesto (min) /tapaaminen]]*Table_1[[#This Row],[Tapaamis-kerrat /osallistuja]]))</f>
        <v>0</v>
      </c>
      <c r="T1078" s="394" t="str">
        <f>IF(Table_1[[#This Row],[SISÄLLÖN NIMI]]="","",IF(Table_1[[#This Row],[Toteutuminen]]="Ei osallistujia",0,IF(Table_1[[#This Row],[Toteutuminen]]="Peruttu",0,1)))</f>
        <v/>
      </c>
      <c r="U1078" s="395"/>
      <c r="V1078" s="385"/>
      <c r="W1078" s="413">
        <f>Table_1[[#This Row],[Kävijämäärä a) lapset]]+Table_1[[#This Row],[Kävijämäärä b) aikuiset]]</f>
        <v>0</v>
      </c>
      <c r="X1078" s="413">
        <f>IF(Table_1[[#This Row],[Kokonaiskävijämäärä]]&lt;1,0,Table_1[[#This Row],[Kävijämäärä a) lapset]]*Table_1[[#This Row],[Tapaamis-kerrat /osallistuja]])</f>
        <v>0</v>
      </c>
      <c r="Y1078" s="413">
        <f>IF(Table_1[[#This Row],[Kokonaiskävijämäärä]]&lt;1,0,Table_1[[#This Row],[Kävijämäärä b) aikuiset]]*Table_1[[#This Row],[Tapaamis-kerrat /osallistuja]])</f>
        <v>0</v>
      </c>
      <c r="Z1078" s="413">
        <f>IF(Table_1[[#This Row],[Kokonaiskävijämäärä]]&lt;1,0,Table_1[[#This Row],[Kokonaiskävijämäärä]]*Table_1[[#This Row],[Tapaamis-kerrat /osallistuja]])</f>
        <v>0</v>
      </c>
      <c r="AA1078" s="390" t="s">
        <v>54</v>
      </c>
      <c r="AB1078" s="396"/>
      <c r="AC1078" s="397"/>
      <c r="AD1078" s="398" t="s">
        <v>54</v>
      </c>
      <c r="AE1078" s="399" t="s">
        <v>54</v>
      </c>
      <c r="AF1078" s="400" t="s">
        <v>54</v>
      </c>
      <c r="AG1078" s="400" t="s">
        <v>54</v>
      </c>
      <c r="AH1078" s="401" t="s">
        <v>53</v>
      </c>
      <c r="AI1078" s="402" t="s">
        <v>54</v>
      </c>
      <c r="AJ1078" s="402" t="s">
        <v>54</v>
      </c>
      <c r="AK1078" s="402" t="s">
        <v>54</v>
      </c>
      <c r="AL1078" s="403" t="s">
        <v>54</v>
      </c>
      <c r="AM1078" s="404" t="s">
        <v>54</v>
      </c>
    </row>
    <row r="1079" spans="1:39" ht="15.75" customHeight="1" x14ac:dyDescent="0.3">
      <c r="A1079" s="382"/>
      <c r="B1079" s="383"/>
      <c r="C1079" s="384" t="s">
        <v>40</v>
      </c>
      <c r="D1079" s="385" t="str">
        <f>IF(Table_1[[#This Row],[SISÄLLÖN NIMI]]="","",1)</f>
        <v/>
      </c>
      <c r="E1079" s="386"/>
      <c r="F1079" s="386"/>
      <c r="G1079" s="384" t="s">
        <v>54</v>
      </c>
      <c r="H1079" s="387" t="s">
        <v>54</v>
      </c>
      <c r="I1079" s="388" t="s">
        <v>54</v>
      </c>
      <c r="J1079" s="389" t="s">
        <v>44</v>
      </c>
      <c r="K1079" s="387" t="s">
        <v>54</v>
      </c>
      <c r="L1079" s="390" t="s">
        <v>54</v>
      </c>
      <c r="M1079" s="383"/>
      <c r="N1079" s="391" t="s">
        <v>54</v>
      </c>
      <c r="O1079" s="392"/>
      <c r="P1079" s="383"/>
      <c r="Q1079" s="383"/>
      <c r="R1079" s="393"/>
      <c r="S1079" s="417">
        <f>IF(Table_1[[#This Row],[Kesto (min) /tapaaminen]]&lt;1,0,(Table_1[[#This Row],[Sisältöjen määrä 
]]*Table_1[[#This Row],[Kesto (min) /tapaaminen]]*Table_1[[#This Row],[Tapaamis-kerrat /osallistuja]]))</f>
        <v>0</v>
      </c>
      <c r="T1079" s="394" t="str">
        <f>IF(Table_1[[#This Row],[SISÄLLÖN NIMI]]="","",IF(Table_1[[#This Row],[Toteutuminen]]="Ei osallistujia",0,IF(Table_1[[#This Row],[Toteutuminen]]="Peruttu",0,1)))</f>
        <v/>
      </c>
      <c r="U1079" s="395"/>
      <c r="V1079" s="385"/>
      <c r="W1079" s="413">
        <f>Table_1[[#This Row],[Kävijämäärä a) lapset]]+Table_1[[#This Row],[Kävijämäärä b) aikuiset]]</f>
        <v>0</v>
      </c>
      <c r="X1079" s="413">
        <f>IF(Table_1[[#This Row],[Kokonaiskävijämäärä]]&lt;1,0,Table_1[[#This Row],[Kävijämäärä a) lapset]]*Table_1[[#This Row],[Tapaamis-kerrat /osallistuja]])</f>
        <v>0</v>
      </c>
      <c r="Y1079" s="413">
        <f>IF(Table_1[[#This Row],[Kokonaiskävijämäärä]]&lt;1,0,Table_1[[#This Row],[Kävijämäärä b) aikuiset]]*Table_1[[#This Row],[Tapaamis-kerrat /osallistuja]])</f>
        <v>0</v>
      </c>
      <c r="Z1079" s="413">
        <f>IF(Table_1[[#This Row],[Kokonaiskävijämäärä]]&lt;1,0,Table_1[[#This Row],[Kokonaiskävijämäärä]]*Table_1[[#This Row],[Tapaamis-kerrat /osallistuja]])</f>
        <v>0</v>
      </c>
      <c r="AA1079" s="390" t="s">
        <v>54</v>
      </c>
      <c r="AB1079" s="396"/>
      <c r="AC1079" s="397"/>
      <c r="AD1079" s="398" t="s">
        <v>54</v>
      </c>
      <c r="AE1079" s="399" t="s">
        <v>54</v>
      </c>
      <c r="AF1079" s="400" t="s">
        <v>54</v>
      </c>
      <c r="AG1079" s="400" t="s">
        <v>54</v>
      </c>
      <c r="AH1079" s="401" t="s">
        <v>53</v>
      </c>
      <c r="AI1079" s="402" t="s">
        <v>54</v>
      </c>
      <c r="AJ1079" s="402" t="s">
        <v>54</v>
      </c>
      <c r="AK1079" s="402" t="s">
        <v>54</v>
      </c>
      <c r="AL1079" s="403" t="s">
        <v>54</v>
      </c>
      <c r="AM1079" s="404" t="s">
        <v>54</v>
      </c>
    </row>
    <row r="1080" spans="1:39" ht="15.75" customHeight="1" x14ac:dyDescent="0.3">
      <c r="A1080" s="382"/>
      <c r="B1080" s="383"/>
      <c r="C1080" s="384" t="s">
        <v>40</v>
      </c>
      <c r="D1080" s="385" t="str">
        <f>IF(Table_1[[#This Row],[SISÄLLÖN NIMI]]="","",1)</f>
        <v/>
      </c>
      <c r="E1080" s="386"/>
      <c r="F1080" s="386"/>
      <c r="G1080" s="384" t="s">
        <v>54</v>
      </c>
      <c r="H1080" s="387" t="s">
        <v>54</v>
      </c>
      <c r="I1080" s="388" t="s">
        <v>54</v>
      </c>
      <c r="J1080" s="389" t="s">
        <v>44</v>
      </c>
      <c r="K1080" s="387" t="s">
        <v>54</v>
      </c>
      <c r="L1080" s="390" t="s">
        <v>54</v>
      </c>
      <c r="M1080" s="383"/>
      <c r="N1080" s="391" t="s">
        <v>54</v>
      </c>
      <c r="O1080" s="392"/>
      <c r="P1080" s="383"/>
      <c r="Q1080" s="383"/>
      <c r="R1080" s="393"/>
      <c r="S1080" s="417">
        <f>IF(Table_1[[#This Row],[Kesto (min) /tapaaminen]]&lt;1,0,(Table_1[[#This Row],[Sisältöjen määrä 
]]*Table_1[[#This Row],[Kesto (min) /tapaaminen]]*Table_1[[#This Row],[Tapaamis-kerrat /osallistuja]]))</f>
        <v>0</v>
      </c>
      <c r="T1080" s="394" t="str">
        <f>IF(Table_1[[#This Row],[SISÄLLÖN NIMI]]="","",IF(Table_1[[#This Row],[Toteutuminen]]="Ei osallistujia",0,IF(Table_1[[#This Row],[Toteutuminen]]="Peruttu",0,1)))</f>
        <v/>
      </c>
      <c r="U1080" s="395"/>
      <c r="V1080" s="385"/>
      <c r="W1080" s="413">
        <f>Table_1[[#This Row],[Kävijämäärä a) lapset]]+Table_1[[#This Row],[Kävijämäärä b) aikuiset]]</f>
        <v>0</v>
      </c>
      <c r="X1080" s="413">
        <f>IF(Table_1[[#This Row],[Kokonaiskävijämäärä]]&lt;1,0,Table_1[[#This Row],[Kävijämäärä a) lapset]]*Table_1[[#This Row],[Tapaamis-kerrat /osallistuja]])</f>
        <v>0</v>
      </c>
      <c r="Y1080" s="413">
        <f>IF(Table_1[[#This Row],[Kokonaiskävijämäärä]]&lt;1,0,Table_1[[#This Row],[Kävijämäärä b) aikuiset]]*Table_1[[#This Row],[Tapaamis-kerrat /osallistuja]])</f>
        <v>0</v>
      </c>
      <c r="Z1080" s="413">
        <f>IF(Table_1[[#This Row],[Kokonaiskävijämäärä]]&lt;1,0,Table_1[[#This Row],[Kokonaiskävijämäärä]]*Table_1[[#This Row],[Tapaamis-kerrat /osallistuja]])</f>
        <v>0</v>
      </c>
      <c r="AA1080" s="390" t="s">
        <v>54</v>
      </c>
      <c r="AB1080" s="396"/>
      <c r="AC1080" s="397"/>
      <c r="AD1080" s="398" t="s">
        <v>54</v>
      </c>
      <c r="AE1080" s="399" t="s">
        <v>54</v>
      </c>
      <c r="AF1080" s="400" t="s">
        <v>54</v>
      </c>
      <c r="AG1080" s="400" t="s">
        <v>54</v>
      </c>
      <c r="AH1080" s="401" t="s">
        <v>53</v>
      </c>
      <c r="AI1080" s="402" t="s">
        <v>54</v>
      </c>
      <c r="AJ1080" s="402" t="s">
        <v>54</v>
      </c>
      <c r="AK1080" s="402" t="s">
        <v>54</v>
      </c>
      <c r="AL1080" s="403" t="s">
        <v>54</v>
      </c>
      <c r="AM1080" s="404" t="s">
        <v>54</v>
      </c>
    </row>
    <row r="1081" spans="1:39" ht="15.75" customHeight="1" x14ac:dyDescent="0.3">
      <c r="A1081" s="382"/>
      <c r="B1081" s="383"/>
      <c r="C1081" s="384" t="s">
        <v>40</v>
      </c>
      <c r="D1081" s="385" t="str">
        <f>IF(Table_1[[#This Row],[SISÄLLÖN NIMI]]="","",1)</f>
        <v/>
      </c>
      <c r="E1081" s="386"/>
      <c r="F1081" s="386"/>
      <c r="G1081" s="384" t="s">
        <v>54</v>
      </c>
      <c r="H1081" s="387" t="s">
        <v>54</v>
      </c>
      <c r="I1081" s="388" t="s">
        <v>54</v>
      </c>
      <c r="J1081" s="389" t="s">
        <v>44</v>
      </c>
      <c r="K1081" s="387" t="s">
        <v>54</v>
      </c>
      <c r="L1081" s="390" t="s">
        <v>54</v>
      </c>
      <c r="M1081" s="383"/>
      <c r="N1081" s="391" t="s">
        <v>54</v>
      </c>
      <c r="O1081" s="392"/>
      <c r="P1081" s="383"/>
      <c r="Q1081" s="383"/>
      <c r="R1081" s="393"/>
      <c r="S1081" s="417">
        <f>IF(Table_1[[#This Row],[Kesto (min) /tapaaminen]]&lt;1,0,(Table_1[[#This Row],[Sisältöjen määrä 
]]*Table_1[[#This Row],[Kesto (min) /tapaaminen]]*Table_1[[#This Row],[Tapaamis-kerrat /osallistuja]]))</f>
        <v>0</v>
      </c>
      <c r="T1081" s="394" t="str">
        <f>IF(Table_1[[#This Row],[SISÄLLÖN NIMI]]="","",IF(Table_1[[#This Row],[Toteutuminen]]="Ei osallistujia",0,IF(Table_1[[#This Row],[Toteutuminen]]="Peruttu",0,1)))</f>
        <v/>
      </c>
      <c r="U1081" s="395"/>
      <c r="V1081" s="385"/>
      <c r="W1081" s="413">
        <f>Table_1[[#This Row],[Kävijämäärä a) lapset]]+Table_1[[#This Row],[Kävijämäärä b) aikuiset]]</f>
        <v>0</v>
      </c>
      <c r="X1081" s="413">
        <f>IF(Table_1[[#This Row],[Kokonaiskävijämäärä]]&lt;1,0,Table_1[[#This Row],[Kävijämäärä a) lapset]]*Table_1[[#This Row],[Tapaamis-kerrat /osallistuja]])</f>
        <v>0</v>
      </c>
      <c r="Y1081" s="413">
        <f>IF(Table_1[[#This Row],[Kokonaiskävijämäärä]]&lt;1,0,Table_1[[#This Row],[Kävijämäärä b) aikuiset]]*Table_1[[#This Row],[Tapaamis-kerrat /osallistuja]])</f>
        <v>0</v>
      </c>
      <c r="Z1081" s="413">
        <f>IF(Table_1[[#This Row],[Kokonaiskävijämäärä]]&lt;1,0,Table_1[[#This Row],[Kokonaiskävijämäärä]]*Table_1[[#This Row],[Tapaamis-kerrat /osallistuja]])</f>
        <v>0</v>
      </c>
      <c r="AA1081" s="390" t="s">
        <v>54</v>
      </c>
      <c r="AB1081" s="396"/>
      <c r="AC1081" s="397"/>
      <c r="AD1081" s="398" t="s">
        <v>54</v>
      </c>
      <c r="AE1081" s="399" t="s">
        <v>54</v>
      </c>
      <c r="AF1081" s="400" t="s">
        <v>54</v>
      </c>
      <c r="AG1081" s="400" t="s">
        <v>54</v>
      </c>
      <c r="AH1081" s="401" t="s">
        <v>53</v>
      </c>
      <c r="AI1081" s="402" t="s">
        <v>54</v>
      </c>
      <c r="AJ1081" s="402" t="s">
        <v>54</v>
      </c>
      <c r="AK1081" s="402" t="s">
        <v>54</v>
      </c>
      <c r="AL1081" s="403" t="s">
        <v>54</v>
      </c>
      <c r="AM1081" s="404" t="s">
        <v>54</v>
      </c>
    </row>
    <row r="1082" spans="1:39" ht="15.75" customHeight="1" x14ac:dyDescent="0.3">
      <c r="A1082" s="382"/>
      <c r="B1082" s="383"/>
      <c r="C1082" s="384" t="s">
        <v>40</v>
      </c>
      <c r="D1082" s="385" t="str">
        <f>IF(Table_1[[#This Row],[SISÄLLÖN NIMI]]="","",1)</f>
        <v/>
      </c>
      <c r="E1082" s="386"/>
      <c r="F1082" s="386"/>
      <c r="G1082" s="384" t="s">
        <v>54</v>
      </c>
      <c r="H1082" s="387" t="s">
        <v>54</v>
      </c>
      <c r="I1082" s="388" t="s">
        <v>54</v>
      </c>
      <c r="J1082" s="389" t="s">
        <v>44</v>
      </c>
      <c r="K1082" s="387" t="s">
        <v>54</v>
      </c>
      <c r="L1082" s="390" t="s">
        <v>54</v>
      </c>
      <c r="M1082" s="383"/>
      <c r="N1082" s="391" t="s">
        <v>54</v>
      </c>
      <c r="O1082" s="392"/>
      <c r="P1082" s="383"/>
      <c r="Q1082" s="383"/>
      <c r="R1082" s="393"/>
      <c r="S1082" s="417">
        <f>IF(Table_1[[#This Row],[Kesto (min) /tapaaminen]]&lt;1,0,(Table_1[[#This Row],[Sisältöjen määrä 
]]*Table_1[[#This Row],[Kesto (min) /tapaaminen]]*Table_1[[#This Row],[Tapaamis-kerrat /osallistuja]]))</f>
        <v>0</v>
      </c>
      <c r="T1082" s="394" t="str">
        <f>IF(Table_1[[#This Row],[SISÄLLÖN NIMI]]="","",IF(Table_1[[#This Row],[Toteutuminen]]="Ei osallistujia",0,IF(Table_1[[#This Row],[Toteutuminen]]="Peruttu",0,1)))</f>
        <v/>
      </c>
      <c r="U1082" s="395"/>
      <c r="V1082" s="385"/>
      <c r="W1082" s="413">
        <f>Table_1[[#This Row],[Kävijämäärä a) lapset]]+Table_1[[#This Row],[Kävijämäärä b) aikuiset]]</f>
        <v>0</v>
      </c>
      <c r="X1082" s="413">
        <f>IF(Table_1[[#This Row],[Kokonaiskävijämäärä]]&lt;1,0,Table_1[[#This Row],[Kävijämäärä a) lapset]]*Table_1[[#This Row],[Tapaamis-kerrat /osallistuja]])</f>
        <v>0</v>
      </c>
      <c r="Y1082" s="413">
        <f>IF(Table_1[[#This Row],[Kokonaiskävijämäärä]]&lt;1,0,Table_1[[#This Row],[Kävijämäärä b) aikuiset]]*Table_1[[#This Row],[Tapaamis-kerrat /osallistuja]])</f>
        <v>0</v>
      </c>
      <c r="Z1082" s="413">
        <f>IF(Table_1[[#This Row],[Kokonaiskävijämäärä]]&lt;1,0,Table_1[[#This Row],[Kokonaiskävijämäärä]]*Table_1[[#This Row],[Tapaamis-kerrat /osallistuja]])</f>
        <v>0</v>
      </c>
      <c r="AA1082" s="390" t="s">
        <v>54</v>
      </c>
      <c r="AB1082" s="396"/>
      <c r="AC1082" s="397"/>
      <c r="AD1082" s="398" t="s">
        <v>54</v>
      </c>
      <c r="AE1082" s="399" t="s">
        <v>54</v>
      </c>
      <c r="AF1082" s="400" t="s">
        <v>54</v>
      </c>
      <c r="AG1082" s="400" t="s">
        <v>54</v>
      </c>
      <c r="AH1082" s="401" t="s">
        <v>53</v>
      </c>
      <c r="AI1082" s="402" t="s">
        <v>54</v>
      </c>
      <c r="AJ1082" s="402" t="s">
        <v>54</v>
      </c>
      <c r="AK1082" s="402" t="s">
        <v>54</v>
      </c>
      <c r="AL1082" s="403" t="s">
        <v>54</v>
      </c>
      <c r="AM1082" s="404" t="s">
        <v>54</v>
      </c>
    </row>
    <row r="1083" spans="1:39" ht="15.75" customHeight="1" x14ac:dyDescent="0.3">
      <c r="A1083" s="382"/>
      <c r="B1083" s="383"/>
      <c r="C1083" s="384" t="s">
        <v>40</v>
      </c>
      <c r="D1083" s="385" t="str">
        <f>IF(Table_1[[#This Row],[SISÄLLÖN NIMI]]="","",1)</f>
        <v/>
      </c>
      <c r="E1083" s="386"/>
      <c r="F1083" s="386"/>
      <c r="G1083" s="384" t="s">
        <v>54</v>
      </c>
      <c r="H1083" s="387" t="s">
        <v>54</v>
      </c>
      <c r="I1083" s="388" t="s">
        <v>54</v>
      </c>
      <c r="J1083" s="389" t="s">
        <v>44</v>
      </c>
      <c r="K1083" s="387" t="s">
        <v>54</v>
      </c>
      <c r="L1083" s="390" t="s">
        <v>54</v>
      </c>
      <c r="M1083" s="383"/>
      <c r="N1083" s="391" t="s">
        <v>54</v>
      </c>
      <c r="O1083" s="392"/>
      <c r="P1083" s="383"/>
      <c r="Q1083" s="383"/>
      <c r="R1083" s="393"/>
      <c r="S1083" s="417">
        <f>IF(Table_1[[#This Row],[Kesto (min) /tapaaminen]]&lt;1,0,(Table_1[[#This Row],[Sisältöjen määrä 
]]*Table_1[[#This Row],[Kesto (min) /tapaaminen]]*Table_1[[#This Row],[Tapaamis-kerrat /osallistuja]]))</f>
        <v>0</v>
      </c>
      <c r="T1083" s="394" t="str">
        <f>IF(Table_1[[#This Row],[SISÄLLÖN NIMI]]="","",IF(Table_1[[#This Row],[Toteutuminen]]="Ei osallistujia",0,IF(Table_1[[#This Row],[Toteutuminen]]="Peruttu",0,1)))</f>
        <v/>
      </c>
      <c r="U1083" s="395"/>
      <c r="V1083" s="385"/>
      <c r="W1083" s="413">
        <f>Table_1[[#This Row],[Kävijämäärä a) lapset]]+Table_1[[#This Row],[Kävijämäärä b) aikuiset]]</f>
        <v>0</v>
      </c>
      <c r="X1083" s="413">
        <f>IF(Table_1[[#This Row],[Kokonaiskävijämäärä]]&lt;1,0,Table_1[[#This Row],[Kävijämäärä a) lapset]]*Table_1[[#This Row],[Tapaamis-kerrat /osallistuja]])</f>
        <v>0</v>
      </c>
      <c r="Y1083" s="413">
        <f>IF(Table_1[[#This Row],[Kokonaiskävijämäärä]]&lt;1,0,Table_1[[#This Row],[Kävijämäärä b) aikuiset]]*Table_1[[#This Row],[Tapaamis-kerrat /osallistuja]])</f>
        <v>0</v>
      </c>
      <c r="Z1083" s="413">
        <f>IF(Table_1[[#This Row],[Kokonaiskävijämäärä]]&lt;1,0,Table_1[[#This Row],[Kokonaiskävijämäärä]]*Table_1[[#This Row],[Tapaamis-kerrat /osallistuja]])</f>
        <v>0</v>
      </c>
      <c r="AA1083" s="390" t="s">
        <v>54</v>
      </c>
      <c r="AB1083" s="396"/>
      <c r="AC1083" s="397"/>
      <c r="AD1083" s="398" t="s">
        <v>54</v>
      </c>
      <c r="AE1083" s="399" t="s">
        <v>54</v>
      </c>
      <c r="AF1083" s="400" t="s">
        <v>54</v>
      </c>
      <c r="AG1083" s="400" t="s">
        <v>54</v>
      </c>
      <c r="AH1083" s="401" t="s">
        <v>53</v>
      </c>
      <c r="AI1083" s="402" t="s">
        <v>54</v>
      </c>
      <c r="AJ1083" s="402" t="s">
        <v>54</v>
      </c>
      <c r="AK1083" s="402" t="s">
        <v>54</v>
      </c>
      <c r="AL1083" s="403" t="s">
        <v>54</v>
      </c>
      <c r="AM1083" s="404" t="s">
        <v>54</v>
      </c>
    </row>
    <row r="1084" spans="1:39" ht="15.75" customHeight="1" x14ac:dyDescent="0.3">
      <c r="A1084" s="382"/>
      <c r="B1084" s="383"/>
      <c r="C1084" s="384" t="s">
        <v>40</v>
      </c>
      <c r="D1084" s="385" t="str">
        <f>IF(Table_1[[#This Row],[SISÄLLÖN NIMI]]="","",1)</f>
        <v/>
      </c>
      <c r="E1084" s="386"/>
      <c r="F1084" s="386"/>
      <c r="G1084" s="384" t="s">
        <v>54</v>
      </c>
      <c r="H1084" s="387" t="s">
        <v>54</v>
      </c>
      <c r="I1084" s="388" t="s">
        <v>54</v>
      </c>
      <c r="J1084" s="389" t="s">
        <v>44</v>
      </c>
      <c r="K1084" s="387" t="s">
        <v>54</v>
      </c>
      <c r="L1084" s="390" t="s">
        <v>54</v>
      </c>
      <c r="M1084" s="383"/>
      <c r="N1084" s="391" t="s">
        <v>54</v>
      </c>
      <c r="O1084" s="392"/>
      <c r="P1084" s="383"/>
      <c r="Q1084" s="383"/>
      <c r="R1084" s="393"/>
      <c r="S1084" s="417">
        <f>IF(Table_1[[#This Row],[Kesto (min) /tapaaminen]]&lt;1,0,(Table_1[[#This Row],[Sisältöjen määrä 
]]*Table_1[[#This Row],[Kesto (min) /tapaaminen]]*Table_1[[#This Row],[Tapaamis-kerrat /osallistuja]]))</f>
        <v>0</v>
      </c>
      <c r="T1084" s="394" t="str">
        <f>IF(Table_1[[#This Row],[SISÄLLÖN NIMI]]="","",IF(Table_1[[#This Row],[Toteutuminen]]="Ei osallistujia",0,IF(Table_1[[#This Row],[Toteutuminen]]="Peruttu",0,1)))</f>
        <v/>
      </c>
      <c r="U1084" s="395"/>
      <c r="V1084" s="385"/>
      <c r="W1084" s="413">
        <f>Table_1[[#This Row],[Kävijämäärä a) lapset]]+Table_1[[#This Row],[Kävijämäärä b) aikuiset]]</f>
        <v>0</v>
      </c>
      <c r="X1084" s="413">
        <f>IF(Table_1[[#This Row],[Kokonaiskävijämäärä]]&lt;1,0,Table_1[[#This Row],[Kävijämäärä a) lapset]]*Table_1[[#This Row],[Tapaamis-kerrat /osallistuja]])</f>
        <v>0</v>
      </c>
      <c r="Y1084" s="413">
        <f>IF(Table_1[[#This Row],[Kokonaiskävijämäärä]]&lt;1,0,Table_1[[#This Row],[Kävijämäärä b) aikuiset]]*Table_1[[#This Row],[Tapaamis-kerrat /osallistuja]])</f>
        <v>0</v>
      </c>
      <c r="Z1084" s="413">
        <f>IF(Table_1[[#This Row],[Kokonaiskävijämäärä]]&lt;1,0,Table_1[[#This Row],[Kokonaiskävijämäärä]]*Table_1[[#This Row],[Tapaamis-kerrat /osallistuja]])</f>
        <v>0</v>
      </c>
      <c r="AA1084" s="390" t="s">
        <v>54</v>
      </c>
      <c r="AB1084" s="396"/>
      <c r="AC1084" s="397"/>
      <c r="AD1084" s="398" t="s">
        <v>54</v>
      </c>
      <c r="AE1084" s="399" t="s">
        <v>54</v>
      </c>
      <c r="AF1084" s="400" t="s">
        <v>54</v>
      </c>
      <c r="AG1084" s="400" t="s">
        <v>54</v>
      </c>
      <c r="AH1084" s="401" t="s">
        <v>53</v>
      </c>
      <c r="AI1084" s="402" t="s">
        <v>54</v>
      </c>
      <c r="AJ1084" s="402" t="s">
        <v>54</v>
      </c>
      <c r="AK1084" s="402" t="s">
        <v>54</v>
      </c>
      <c r="AL1084" s="403" t="s">
        <v>54</v>
      </c>
      <c r="AM1084" s="404" t="s">
        <v>54</v>
      </c>
    </row>
    <row r="1085" spans="1:39" ht="15.75" customHeight="1" x14ac:dyDescent="0.3">
      <c r="A1085" s="382"/>
      <c r="B1085" s="383"/>
      <c r="C1085" s="384" t="s">
        <v>40</v>
      </c>
      <c r="D1085" s="385" t="str">
        <f>IF(Table_1[[#This Row],[SISÄLLÖN NIMI]]="","",1)</f>
        <v/>
      </c>
      <c r="E1085" s="386"/>
      <c r="F1085" s="386"/>
      <c r="G1085" s="384" t="s">
        <v>54</v>
      </c>
      <c r="H1085" s="387" t="s">
        <v>54</v>
      </c>
      <c r="I1085" s="388" t="s">
        <v>54</v>
      </c>
      <c r="J1085" s="389" t="s">
        <v>44</v>
      </c>
      <c r="K1085" s="387" t="s">
        <v>54</v>
      </c>
      <c r="L1085" s="390" t="s">
        <v>54</v>
      </c>
      <c r="M1085" s="383"/>
      <c r="N1085" s="391" t="s">
        <v>54</v>
      </c>
      <c r="O1085" s="392"/>
      <c r="P1085" s="383"/>
      <c r="Q1085" s="383"/>
      <c r="R1085" s="393"/>
      <c r="S1085" s="417">
        <f>IF(Table_1[[#This Row],[Kesto (min) /tapaaminen]]&lt;1,0,(Table_1[[#This Row],[Sisältöjen määrä 
]]*Table_1[[#This Row],[Kesto (min) /tapaaminen]]*Table_1[[#This Row],[Tapaamis-kerrat /osallistuja]]))</f>
        <v>0</v>
      </c>
      <c r="T1085" s="394" t="str">
        <f>IF(Table_1[[#This Row],[SISÄLLÖN NIMI]]="","",IF(Table_1[[#This Row],[Toteutuminen]]="Ei osallistujia",0,IF(Table_1[[#This Row],[Toteutuminen]]="Peruttu",0,1)))</f>
        <v/>
      </c>
      <c r="U1085" s="395"/>
      <c r="V1085" s="385"/>
      <c r="W1085" s="413">
        <f>Table_1[[#This Row],[Kävijämäärä a) lapset]]+Table_1[[#This Row],[Kävijämäärä b) aikuiset]]</f>
        <v>0</v>
      </c>
      <c r="X1085" s="413">
        <f>IF(Table_1[[#This Row],[Kokonaiskävijämäärä]]&lt;1,0,Table_1[[#This Row],[Kävijämäärä a) lapset]]*Table_1[[#This Row],[Tapaamis-kerrat /osallistuja]])</f>
        <v>0</v>
      </c>
      <c r="Y1085" s="413">
        <f>IF(Table_1[[#This Row],[Kokonaiskävijämäärä]]&lt;1,0,Table_1[[#This Row],[Kävijämäärä b) aikuiset]]*Table_1[[#This Row],[Tapaamis-kerrat /osallistuja]])</f>
        <v>0</v>
      </c>
      <c r="Z1085" s="413">
        <f>IF(Table_1[[#This Row],[Kokonaiskävijämäärä]]&lt;1,0,Table_1[[#This Row],[Kokonaiskävijämäärä]]*Table_1[[#This Row],[Tapaamis-kerrat /osallistuja]])</f>
        <v>0</v>
      </c>
      <c r="AA1085" s="390" t="s">
        <v>54</v>
      </c>
      <c r="AB1085" s="396"/>
      <c r="AC1085" s="397"/>
      <c r="AD1085" s="398" t="s">
        <v>54</v>
      </c>
      <c r="AE1085" s="399" t="s">
        <v>54</v>
      </c>
      <c r="AF1085" s="400" t="s">
        <v>54</v>
      </c>
      <c r="AG1085" s="400" t="s">
        <v>54</v>
      </c>
      <c r="AH1085" s="401" t="s">
        <v>53</v>
      </c>
      <c r="AI1085" s="402" t="s">
        <v>54</v>
      </c>
      <c r="AJ1085" s="402" t="s">
        <v>54</v>
      </c>
      <c r="AK1085" s="402" t="s">
        <v>54</v>
      </c>
      <c r="AL1085" s="403" t="s">
        <v>54</v>
      </c>
      <c r="AM1085" s="404" t="s">
        <v>54</v>
      </c>
    </row>
    <row r="1086" spans="1:39" ht="15.75" customHeight="1" x14ac:dyDescent="0.3">
      <c r="A1086" s="382"/>
      <c r="B1086" s="383"/>
      <c r="C1086" s="384" t="s">
        <v>40</v>
      </c>
      <c r="D1086" s="385" t="str">
        <f>IF(Table_1[[#This Row],[SISÄLLÖN NIMI]]="","",1)</f>
        <v/>
      </c>
      <c r="E1086" s="386"/>
      <c r="F1086" s="386"/>
      <c r="G1086" s="384" t="s">
        <v>54</v>
      </c>
      <c r="H1086" s="387" t="s">
        <v>54</v>
      </c>
      <c r="I1086" s="388" t="s">
        <v>54</v>
      </c>
      <c r="J1086" s="389" t="s">
        <v>44</v>
      </c>
      <c r="K1086" s="387" t="s">
        <v>54</v>
      </c>
      <c r="L1086" s="390" t="s">
        <v>54</v>
      </c>
      <c r="M1086" s="383"/>
      <c r="N1086" s="391" t="s">
        <v>54</v>
      </c>
      <c r="O1086" s="392"/>
      <c r="P1086" s="383"/>
      <c r="Q1086" s="383"/>
      <c r="R1086" s="393"/>
      <c r="S1086" s="417">
        <f>IF(Table_1[[#This Row],[Kesto (min) /tapaaminen]]&lt;1,0,(Table_1[[#This Row],[Sisältöjen määrä 
]]*Table_1[[#This Row],[Kesto (min) /tapaaminen]]*Table_1[[#This Row],[Tapaamis-kerrat /osallistuja]]))</f>
        <v>0</v>
      </c>
      <c r="T1086" s="394" t="str">
        <f>IF(Table_1[[#This Row],[SISÄLLÖN NIMI]]="","",IF(Table_1[[#This Row],[Toteutuminen]]="Ei osallistujia",0,IF(Table_1[[#This Row],[Toteutuminen]]="Peruttu",0,1)))</f>
        <v/>
      </c>
      <c r="U1086" s="395"/>
      <c r="V1086" s="385"/>
      <c r="W1086" s="413">
        <f>Table_1[[#This Row],[Kävijämäärä a) lapset]]+Table_1[[#This Row],[Kävijämäärä b) aikuiset]]</f>
        <v>0</v>
      </c>
      <c r="X1086" s="413">
        <f>IF(Table_1[[#This Row],[Kokonaiskävijämäärä]]&lt;1,0,Table_1[[#This Row],[Kävijämäärä a) lapset]]*Table_1[[#This Row],[Tapaamis-kerrat /osallistuja]])</f>
        <v>0</v>
      </c>
      <c r="Y1086" s="413">
        <f>IF(Table_1[[#This Row],[Kokonaiskävijämäärä]]&lt;1,0,Table_1[[#This Row],[Kävijämäärä b) aikuiset]]*Table_1[[#This Row],[Tapaamis-kerrat /osallistuja]])</f>
        <v>0</v>
      </c>
      <c r="Z1086" s="413">
        <f>IF(Table_1[[#This Row],[Kokonaiskävijämäärä]]&lt;1,0,Table_1[[#This Row],[Kokonaiskävijämäärä]]*Table_1[[#This Row],[Tapaamis-kerrat /osallistuja]])</f>
        <v>0</v>
      </c>
      <c r="AA1086" s="390" t="s">
        <v>54</v>
      </c>
      <c r="AB1086" s="396"/>
      <c r="AC1086" s="397"/>
      <c r="AD1086" s="398" t="s">
        <v>54</v>
      </c>
      <c r="AE1086" s="399" t="s">
        <v>54</v>
      </c>
      <c r="AF1086" s="400" t="s">
        <v>54</v>
      </c>
      <c r="AG1086" s="400" t="s">
        <v>54</v>
      </c>
      <c r="AH1086" s="401" t="s">
        <v>53</v>
      </c>
      <c r="AI1086" s="402" t="s">
        <v>54</v>
      </c>
      <c r="AJ1086" s="402" t="s">
        <v>54</v>
      </c>
      <c r="AK1086" s="402" t="s">
        <v>54</v>
      </c>
      <c r="AL1086" s="403" t="s">
        <v>54</v>
      </c>
      <c r="AM1086" s="404" t="s">
        <v>54</v>
      </c>
    </row>
    <row r="1087" spans="1:39" ht="15.75" customHeight="1" x14ac:dyDescent="0.3">
      <c r="A1087" s="382"/>
      <c r="B1087" s="383"/>
      <c r="C1087" s="384" t="s">
        <v>40</v>
      </c>
      <c r="D1087" s="385" t="str">
        <f>IF(Table_1[[#This Row],[SISÄLLÖN NIMI]]="","",1)</f>
        <v/>
      </c>
      <c r="E1087" s="386"/>
      <c r="F1087" s="386"/>
      <c r="G1087" s="384" t="s">
        <v>54</v>
      </c>
      <c r="H1087" s="387" t="s">
        <v>54</v>
      </c>
      <c r="I1087" s="388" t="s">
        <v>54</v>
      </c>
      <c r="J1087" s="389" t="s">
        <v>44</v>
      </c>
      <c r="K1087" s="387" t="s">
        <v>54</v>
      </c>
      <c r="L1087" s="390" t="s">
        <v>54</v>
      </c>
      <c r="M1087" s="383"/>
      <c r="N1087" s="391" t="s">
        <v>54</v>
      </c>
      <c r="O1087" s="392"/>
      <c r="P1087" s="383"/>
      <c r="Q1087" s="383"/>
      <c r="R1087" s="393"/>
      <c r="S1087" s="417">
        <f>IF(Table_1[[#This Row],[Kesto (min) /tapaaminen]]&lt;1,0,(Table_1[[#This Row],[Sisältöjen määrä 
]]*Table_1[[#This Row],[Kesto (min) /tapaaminen]]*Table_1[[#This Row],[Tapaamis-kerrat /osallistuja]]))</f>
        <v>0</v>
      </c>
      <c r="T1087" s="394" t="str">
        <f>IF(Table_1[[#This Row],[SISÄLLÖN NIMI]]="","",IF(Table_1[[#This Row],[Toteutuminen]]="Ei osallistujia",0,IF(Table_1[[#This Row],[Toteutuminen]]="Peruttu",0,1)))</f>
        <v/>
      </c>
      <c r="U1087" s="395"/>
      <c r="V1087" s="385"/>
      <c r="W1087" s="413">
        <f>Table_1[[#This Row],[Kävijämäärä a) lapset]]+Table_1[[#This Row],[Kävijämäärä b) aikuiset]]</f>
        <v>0</v>
      </c>
      <c r="X1087" s="413">
        <f>IF(Table_1[[#This Row],[Kokonaiskävijämäärä]]&lt;1,0,Table_1[[#This Row],[Kävijämäärä a) lapset]]*Table_1[[#This Row],[Tapaamis-kerrat /osallistuja]])</f>
        <v>0</v>
      </c>
      <c r="Y1087" s="413">
        <f>IF(Table_1[[#This Row],[Kokonaiskävijämäärä]]&lt;1,0,Table_1[[#This Row],[Kävijämäärä b) aikuiset]]*Table_1[[#This Row],[Tapaamis-kerrat /osallistuja]])</f>
        <v>0</v>
      </c>
      <c r="Z1087" s="413">
        <f>IF(Table_1[[#This Row],[Kokonaiskävijämäärä]]&lt;1,0,Table_1[[#This Row],[Kokonaiskävijämäärä]]*Table_1[[#This Row],[Tapaamis-kerrat /osallistuja]])</f>
        <v>0</v>
      </c>
      <c r="AA1087" s="390" t="s">
        <v>54</v>
      </c>
      <c r="AB1087" s="396"/>
      <c r="AC1087" s="397"/>
      <c r="AD1087" s="398" t="s">
        <v>54</v>
      </c>
      <c r="AE1087" s="399" t="s">
        <v>54</v>
      </c>
      <c r="AF1087" s="400" t="s">
        <v>54</v>
      </c>
      <c r="AG1087" s="400" t="s">
        <v>54</v>
      </c>
      <c r="AH1087" s="401" t="s">
        <v>53</v>
      </c>
      <c r="AI1087" s="402" t="s">
        <v>54</v>
      </c>
      <c r="AJ1087" s="402" t="s">
        <v>54</v>
      </c>
      <c r="AK1087" s="402" t="s">
        <v>54</v>
      </c>
      <c r="AL1087" s="403" t="s">
        <v>54</v>
      </c>
      <c r="AM1087" s="404" t="s">
        <v>54</v>
      </c>
    </row>
    <row r="1088" spans="1:39" ht="15.75" customHeight="1" x14ac:dyDescent="0.3">
      <c r="A1088" s="382"/>
      <c r="B1088" s="383"/>
      <c r="C1088" s="384" t="s">
        <v>40</v>
      </c>
      <c r="D1088" s="385" t="str">
        <f>IF(Table_1[[#This Row],[SISÄLLÖN NIMI]]="","",1)</f>
        <v/>
      </c>
      <c r="E1088" s="386"/>
      <c r="F1088" s="386"/>
      <c r="G1088" s="384" t="s">
        <v>54</v>
      </c>
      <c r="H1088" s="387" t="s">
        <v>54</v>
      </c>
      <c r="I1088" s="388" t="s">
        <v>54</v>
      </c>
      <c r="J1088" s="389" t="s">
        <v>44</v>
      </c>
      <c r="K1088" s="387" t="s">
        <v>54</v>
      </c>
      <c r="L1088" s="390" t="s">
        <v>54</v>
      </c>
      <c r="M1088" s="383"/>
      <c r="N1088" s="391" t="s">
        <v>54</v>
      </c>
      <c r="O1088" s="392"/>
      <c r="P1088" s="383"/>
      <c r="Q1088" s="383"/>
      <c r="R1088" s="393"/>
      <c r="S1088" s="417">
        <f>IF(Table_1[[#This Row],[Kesto (min) /tapaaminen]]&lt;1,0,(Table_1[[#This Row],[Sisältöjen määrä 
]]*Table_1[[#This Row],[Kesto (min) /tapaaminen]]*Table_1[[#This Row],[Tapaamis-kerrat /osallistuja]]))</f>
        <v>0</v>
      </c>
      <c r="T1088" s="394" t="str">
        <f>IF(Table_1[[#This Row],[SISÄLLÖN NIMI]]="","",IF(Table_1[[#This Row],[Toteutuminen]]="Ei osallistujia",0,IF(Table_1[[#This Row],[Toteutuminen]]="Peruttu",0,1)))</f>
        <v/>
      </c>
      <c r="U1088" s="395"/>
      <c r="V1088" s="385"/>
      <c r="W1088" s="413">
        <f>Table_1[[#This Row],[Kävijämäärä a) lapset]]+Table_1[[#This Row],[Kävijämäärä b) aikuiset]]</f>
        <v>0</v>
      </c>
      <c r="X1088" s="413">
        <f>IF(Table_1[[#This Row],[Kokonaiskävijämäärä]]&lt;1,0,Table_1[[#This Row],[Kävijämäärä a) lapset]]*Table_1[[#This Row],[Tapaamis-kerrat /osallistuja]])</f>
        <v>0</v>
      </c>
      <c r="Y1088" s="413">
        <f>IF(Table_1[[#This Row],[Kokonaiskävijämäärä]]&lt;1,0,Table_1[[#This Row],[Kävijämäärä b) aikuiset]]*Table_1[[#This Row],[Tapaamis-kerrat /osallistuja]])</f>
        <v>0</v>
      </c>
      <c r="Z1088" s="413">
        <f>IF(Table_1[[#This Row],[Kokonaiskävijämäärä]]&lt;1,0,Table_1[[#This Row],[Kokonaiskävijämäärä]]*Table_1[[#This Row],[Tapaamis-kerrat /osallistuja]])</f>
        <v>0</v>
      </c>
      <c r="AA1088" s="390" t="s">
        <v>54</v>
      </c>
      <c r="AB1088" s="396"/>
      <c r="AC1088" s="397"/>
      <c r="AD1088" s="398" t="s">
        <v>54</v>
      </c>
      <c r="AE1088" s="399" t="s">
        <v>54</v>
      </c>
      <c r="AF1088" s="400" t="s">
        <v>54</v>
      </c>
      <c r="AG1088" s="400" t="s">
        <v>54</v>
      </c>
      <c r="AH1088" s="401" t="s">
        <v>53</v>
      </c>
      <c r="AI1088" s="402" t="s">
        <v>54</v>
      </c>
      <c r="AJ1088" s="402" t="s">
        <v>54</v>
      </c>
      <c r="AK1088" s="402" t="s">
        <v>54</v>
      </c>
      <c r="AL1088" s="403" t="s">
        <v>54</v>
      </c>
      <c r="AM1088" s="404" t="s">
        <v>54</v>
      </c>
    </row>
    <row r="1089" spans="1:39" ht="15.75" customHeight="1" x14ac:dyDescent="0.3">
      <c r="A1089" s="382"/>
      <c r="B1089" s="383"/>
      <c r="C1089" s="384" t="s">
        <v>40</v>
      </c>
      <c r="D1089" s="385" t="str">
        <f>IF(Table_1[[#This Row],[SISÄLLÖN NIMI]]="","",1)</f>
        <v/>
      </c>
      <c r="E1089" s="386"/>
      <c r="F1089" s="386"/>
      <c r="G1089" s="384" t="s">
        <v>54</v>
      </c>
      <c r="H1089" s="387" t="s">
        <v>54</v>
      </c>
      <c r="I1089" s="388" t="s">
        <v>54</v>
      </c>
      <c r="J1089" s="389" t="s">
        <v>44</v>
      </c>
      <c r="K1089" s="387" t="s">
        <v>54</v>
      </c>
      <c r="L1089" s="390" t="s">
        <v>54</v>
      </c>
      <c r="M1089" s="383"/>
      <c r="N1089" s="391" t="s">
        <v>54</v>
      </c>
      <c r="O1089" s="392"/>
      <c r="P1089" s="383"/>
      <c r="Q1089" s="383"/>
      <c r="R1089" s="393"/>
      <c r="S1089" s="417">
        <f>IF(Table_1[[#This Row],[Kesto (min) /tapaaminen]]&lt;1,0,(Table_1[[#This Row],[Sisältöjen määrä 
]]*Table_1[[#This Row],[Kesto (min) /tapaaminen]]*Table_1[[#This Row],[Tapaamis-kerrat /osallistuja]]))</f>
        <v>0</v>
      </c>
      <c r="T1089" s="394" t="str">
        <f>IF(Table_1[[#This Row],[SISÄLLÖN NIMI]]="","",IF(Table_1[[#This Row],[Toteutuminen]]="Ei osallistujia",0,IF(Table_1[[#This Row],[Toteutuminen]]="Peruttu",0,1)))</f>
        <v/>
      </c>
      <c r="U1089" s="395"/>
      <c r="V1089" s="385"/>
      <c r="W1089" s="413">
        <f>Table_1[[#This Row],[Kävijämäärä a) lapset]]+Table_1[[#This Row],[Kävijämäärä b) aikuiset]]</f>
        <v>0</v>
      </c>
      <c r="X1089" s="413">
        <f>IF(Table_1[[#This Row],[Kokonaiskävijämäärä]]&lt;1,0,Table_1[[#This Row],[Kävijämäärä a) lapset]]*Table_1[[#This Row],[Tapaamis-kerrat /osallistuja]])</f>
        <v>0</v>
      </c>
      <c r="Y1089" s="413">
        <f>IF(Table_1[[#This Row],[Kokonaiskävijämäärä]]&lt;1,0,Table_1[[#This Row],[Kävijämäärä b) aikuiset]]*Table_1[[#This Row],[Tapaamis-kerrat /osallistuja]])</f>
        <v>0</v>
      </c>
      <c r="Z1089" s="413">
        <f>IF(Table_1[[#This Row],[Kokonaiskävijämäärä]]&lt;1,0,Table_1[[#This Row],[Kokonaiskävijämäärä]]*Table_1[[#This Row],[Tapaamis-kerrat /osallistuja]])</f>
        <v>0</v>
      </c>
      <c r="AA1089" s="390" t="s">
        <v>54</v>
      </c>
      <c r="AB1089" s="396"/>
      <c r="AC1089" s="397"/>
      <c r="AD1089" s="398" t="s">
        <v>54</v>
      </c>
      <c r="AE1089" s="399" t="s">
        <v>54</v>
      </c>
      <c r="AF1089" s="400" t="s">
        <v>54</v>
      </c>
      <c r="AG1089" s="400" t="s">
        <v>54</v>
      </c>
      <c r="AH1089" s="401" t="s">
        <v>53</v>
      </c>
      <c r="AI1089" s="402" t="s">
        <v>54</v>
      </c>
      <c r="AJ1089" s="402" t="s">
        <v>54</v>
      </c>
      <c r="AK1089" s="402" t="s">
        <v>54</v>
      </c>
      <c r="AL1089" s="403" t="s">
        <v>54</v>
      </c>
      <c r="AM1089" s="404" t="s">
        <v>54</v>
      </c>
    </row>
    <row r="1090" spans="1:39" ht="15.75" customHeight="1" x14ac:dyDescent="0.3">
      <c r="A1090" s="382"/>
      <c r="B1090" s="383"/>
      <c r="C1090" s="384" t="s">
        <v>40</v>
      </c>
      <c r="D1090" s="385" t="str">
        <f>IF(Table_1[[#This Row],[SISÄLLÖN NIMI]]="","",1)</f>
        <v/>
      </c>
      <c r="E1090" s="386"/>
      <c r="F1090" s="386"/>
      <c r="G1090" s="384" t="s">
        <v>54</v>
      </c>
      <c r="H1090" s="387" t="s">
        <v>54</v>
      </c>
      <c r="I1090" s="388" t="s">
        <v>54</v>
      </c>
      <c r="J1090" s="389" t="s">
        <v>44</v>
      </c>
      <c r="K1090" s="387" t="s">
        <v>54</v>
      </c>
      <c r="L1090" s="390" t="s">
        <v>54</v>
      </c>
      <c r="M1090" s="383"/>
      <c r="N1090" s="391" t="s">
        <v>54</v>
      </c>
      <c r="O1090" s="392"/>
      <c r="P1090" s="383"/>
      <c r="Q1090" s="383"/>
      <c r="R1090" s="393"/>
      <c r="S1090" s="417">
        <f>IF(Table_1[[#This Row],[Kesto (min) /tapaaminen]]&lt;1,0,(Table_1[[#This Row],[Sisältöjen määrä 
]]*Table_1[[#This Row],[Kesto (min) /tapaaminen]]*Table_1[[#This Row],[Tapaamis-kerrat /osallistuja]]))</f>
        <v>0</v>
      </c>
      <c r="T1090" s="394" t="str">
        <f>IF(Table_1[[#This Row],[SISÄLLÖN NIMI]]="","",IF(Table_1[[#This Row],[Toteutuminen]]="Ei osallistujia",0,IF(Table_1[[#This Row],[Toteutuminen]]="Peruttu",0,1)))</f>
        <v/>
      </c>
      <c r="U1090" s="395"/>
      <c r="V1090" s="385"/>
      <c r="W1090" s="413">
        <f>Table_1[[#This Row],[Kävijämäärä a) lapset]]+Table_1[[#This Row],[Kävijämäärä b) aikuiset]]</f>
        <v>0</v>
      </c>
      <c r="X1090" s="413">
        <f>IF(Table_1[[#This Row],[Kokonaiskävijämäärä]]&lt;1,0,Table_1[[#This Row],[Kävijämäärä a) lapset]]*Table_1[[#This Row],[Tapaamis-kerrat /osallistuja]])</f>
        <v>0</v>
      </c>
      <c r="Y1090" s="413">
        <f>IF(Table_1[[#This Row],[Kokonaiskävijämäärä]]&lt;1,0,Table_1[[#This Row],[Kävijämäärä b) aikuiset]]*Table_1[[#This Row],[Tapaamis-kerrat /osallistuja]])</f>
        <v>0</v>
      </c>
      <c r="Z1090" s="413">
        <f>IF(Table_1[[#This Row],[Kokonaiskävijämäärä]]&lt;1,0,Table_1[[#This Row],[Kokonaiskävijämäärä]]*Table_1[[#This Row],[Tapaamis-kerrat /osallistuja]])</f>
        <v>0</v>
      </c>
      <c r="AA1090" s="390" t="s">
        <v>54</v>
      </c>
      <c r="AB1090" s="396"/>
      <c r="AC1090" s="397"/>
      <c r="AD1090" s="398" t="s">
        <v>54</v>
      </c>
      <c r="AE1090" s="399" t="s">
        <v>54</v>
      </c>
      <c r="AF1090" s="400" t="s">
        <v>54</v>
      </c>
      <c r="AG1090" s="400" t="s">
        <v>54</v>
      </c>
      <c r="AH1090" s="401" t="s">
        <v>53</v>
      </c>
      <c r="AI1090" s="402" t="s">
        <v>54</v>
      </c>
      <c r="AJ1090" s="402" t="s">
        <v>54</v>
      </c>
      <c r="AK1090" s="402" t="s">
        <v>54</v>
      </c>
      <c r="AL1090" s="403" t="s">
        <v>54</v>
      </c>
      <c r="AM1090" s="404" t="s">
        <v>54</v>
      </c>
    </row>
    <row r="1091" spans="1:39" ht="15.75" customHeight="1" x14ac:dyDescent="0.3">
      <c r="A1091" s="382"/>
      <c r="B1091" s="383"/>
      <c r="C1091" s="384" t="s">
        <v>40</v>
      </c>
      <c r="D1091" s="385" t="str">
        <f>IF(Table_1[[#This Row],[SISÄLLÖN NIMI]]="","",1)</f>
        <v/>
      </c>
      <c r="E1091" s="386"/>
      <c r="F1091" s="386"/>
      <c r="G1091" s="384" t="s">
        <v>54</v>
      </c>
      <c r="H1091" s="387" t="s">
        <v>54</v>
      </c>
      <c r="I1091" s="388" t="s">
        <v>54</v>
      </c>
      <c r="J1091" s="389" t="s">
        <v>44</v>
      </c>
      <c r="K1091" s="387" t="s">
        <v>54</v>
      </c>
      <c r="L1091" s="390" t="s">
        <v>54</v>
      </c>
      <c r="M1091" s="383"/>
      <c r="N1091" s="391" t="s">
        <v>54</v>
      </c>
      <c r="O1091" s="392"/>
      <c r="P1091" s="383"/>
      <c r="Q1091" s="383"/>
      <c r="R1091" s="393"/>
      <c r="S1091" s="417">
        <f>IF(Table_1[[#This Row],[Kesto (min) /tapaaminen]]&lt;1,0,(Table_1[[#This Row],[Sisältöjen määrä 
]]*Table_1[[#This Row],[Kesto (min) /tapaaminen]]*Table_1[[#This Row],[Tapaamis-kerrat /osallistuja]]))</f>
        <v>0</v>
      </c>
      <c r="T1091" s="394" t="str">
        <f>IF(Table_1[[#This Row],[SISÄLLÖN NIMI]]="","",IF(Table_1[[#This Row],[Toteutuminen]]="Ei osallistujia",0,IF(Table_1[[#This Row],[Toteutuminen]]="Peruttu",0,1)))</f>
        <v/>
      </c>
      <c r="U1091" s="395"/>
      <c r="V1091" s="385"/>
      <c r="W1091" s="413">
        <f>Table_1[[#This Row],[Kävijämäärä a) lapset]]+Table_1[[#This Row],[Kävijämäärä b) aikuiset]]</f>
        <v>0</v>
      </c>
      <c r="X1091" s="413">
        <f>IF(Table_1[[#This Row],[Kokonaiskävijämäärä]]&lt;1,0,Table_1[[#This Row],[Kävijämäärä a) lapset]]*Table_1[[#This Row],[Tapaamis-kerrat /osallistuja]])</f>
        <v>0</v>
      </c>
      <c r="Y1091" s="413">
        <f>IF(Table_1[[#This Row],[Kokonaiskävijämäärä]]&lt;1,0,Table_1[[#This Row],[Kävijämäärä b) aikuiset]]*Table_1[[#This Row],[Tapaamis-kerrat /osallistuja]])</f>
        <v>0</v>
      </c>
      <c r="Z1091" s="413">
        <f>IF(Table_1[[#This Row],[Kokonaiskävijämäärä]]&lt;1,0,Table_1[[#This Row],[Kokonaiskävijämäärä]]*Table_1[[#This Row],[Tapaamis-kerrat /osallistuja]])</f>
        <v>0</v>
      </c>
      <c r="AA1091" s="390" t="s">
        <v>54</v>
      </c>
      <c r="AB1091" s="396"/>
      <c r="AC1091" s="397"/>
      <c r="AD1091" s="398" t="s">
        <v>54</v>
      </c>
      <c r="AE1091" s="399" t="s">
        <v>54</v>
      </c>
      <c r="AF1091" s="400" t="s">
        <v>54</v>
      </c>
      <c r="AG1091" s="400" t="s">
        <v>54</v>
      </c>
      <c r="AH1091" s="401" t="s">
        <v>53</v>
      </c>
      <c r="AI1091" s="402" t="s">
        <v>54</v>
      </c>
      <c r="AJ1091" s="402" t="s">
        <v>54</v>
      </c>
      <c r="AK1091" s="402" t="s">
        <v>54</v>
      </c>
      <c r="AL1091" s="403" t="s">
        <v>54</v>
      </c>
      <c r="AM1091" s="404" t="s">
        <v>54</v>
      </c>
    </row>
    <row r="1092" spans="1:39" ht="15.75" customHeight="1" x14ac:dyDescent="0.3">
      <c r="A1092" s="382"/>
      <c r="B1092" s="383"/>
      <c r="C1092" s="384" t="s">
        <v>40</v>
      </c>
      <c r="D1092" s="385" t="str">
        <f>IF(Table_1[[#This Row],[SISÄLLÖN NIMI]]="","",1)</f>
        <v/>
      </c>
      <c r="E1092" s="386"/>
      <c r="F1092" s="386"/>
      <c r="G1092" s="384" t="s">
        <v>54</v>
      </c>
      <c r="H1092" s="387" t="s">
        <v>54</v>
      </c>
      <c r="I1092" s="388" t="s">
        <v>54</v>
      </c>
      <c r="J1092" s="389" t="s">
        <v>44</v>
      </c>
      <c r="K1092" s="387" t="s">
        <v>54</v>
      </c>
      <c r="L1092" s="390" t="s">
        <v>54</v>
      </c>
      <c r="M1092" s="383"/>
      <c r="N1092" s="391" t="s">
        <v>54</v>
      </c>
      <c r="O1092" s="392"/>
      <c r="P1092" s="383"/>
      <c r="Q1092" s="383"/>
      <c r="R1092" s="393"/>
      <c r="S1092" s="417">
        <f>IF(Table_1[[#This Row],[Kesto (min) /tapaaminen]]&lt;1,0,(Table_1[[#This Row],[Sisältöjen määrä 
]]*Table_1[[#This Row],[Kesto (min) /tapaaminen]]*Table_1[[#This Row],[Tapaamis-kerrat /osallistuja]]))</f>
        <v>0</v>
      </c>
      <c r="T1092" s="394" t="str">
        <f>IF(Table_1[[#This Row],[SISÄLLÖN NIMI]]="","",IF(Table_1[[#This Row],[Toteutuminen]]="Ei osallistujia",0,IF(Table_1[[#This Row],[Toteutuminen]]="Peruttu",0,1)))</f>
        <v/>
      </c>
      <c r="U1092" s="395"/>
      <c r="V1092" s="385"/>
      <c r="W1092" s="413">
        <f>Table_1[[#This Row],[Kävijämäärä a) lapset]]+Table_1[[#This Row],[Kävijämäärä b) aikuiset]]</f>
        <v>0</v>
      </c>
      <c r="X1092" s="413">
        <f>IF(Table_1[[#This Row],[Kokonaiskävijämäärä]]&lt;1,0,Table_1[[#This Row],[Kävijämäärä a) lapset]]*Table_1[[#This Row],[Tapaamis-kerrat /osallistuja]])</f>
        <v>0</v>
      </c>
      <c r="Y1092" s="413">
        <f>IF(Table_1[[#This Row],[Kokonaiskävijämäärä]]&lt;1,0,Table_1[[#This Row],[Kävijämäärä b) aikuiset]]*Table_1[[#This Row],[Tapaamis-kerrat /osallistuja]])</f>
        <v>0</v>
      </c>
      <c r="Z1092" s="413">
        <f>IF(Table_1[[#This Row],[Kokonaiskävijämäärä]]&lt;1,0,Table_1[[#This Row],[Kokonaiskävijämäärä]]*Table_1[[#This Row],[Tapaamis-kerrat /osallistuja]])</f>
        <v>0</v>
      </c>
      <c r="AA1092" s="390" t="s">
        <v>54</v>
      </c>
      <c r="AB1092" s="396"/>
      <c r="AC1092" s="397"/>
      <c r="AD1092" s="398" t="s">
        <v>54</v>
      </c>
      <c r="AE1092" s="399" t="s">
        <v>54</v>
      </c>
      <c r="AF1092" s="400" t="s">
        <v>54</v>
      </c>
      <c r="AG1092" s="400" t="s">
        <v>54</v>
      </c>
      <c r="AH1092" s="401" t="s">
        <v>53</v>
      </c>
      <c r="AI1092" s="402" t="s">
        <v>54</v>
      </c>
      <c r="AJ1092" s="402" t="s">
        <v>54</v>
      </c>
      <c r="AK1092" s="402" t="s">
        <v>54</v>
      </c>
      <c r="AL1092" s="403" t="s">
        <v>54</v>
      </c>
      <c r="AM1092" s="404" t="s">
        <v>54</v>
      </c>
    </row>
    <row r="1093" spans="1:39" ht="15.75" customHeight="1" x14ac:dyDescent="0.3">
      <c r="A1093" s="382"/>
      <c r="B1093" s="383"/>
      <c r="C1093" s="384" t="s">
        <v>40</v>
      </c>
      <c r="D1093" s="385" t="str">
        <f>IF(Table_1[[#This Row],[SISÄLLÖN NIMI]]="","",1)</f>
        <v/>
      </c>
      <c r="E1093" s="386"/>
      <c r="F1093" s="386"/>
      <c r="G1093" s="384" t="s">
        <v>54</v>
      </c>
      <c r="H1093" s="387" t="s">
        <v>54</v>
      </c>
      <c r="I1093" s="388" t="s">
        <v>54</v>
      </c>
      <c r="J1093" s="389" t="s">
        <v>44</v>
      </c>
      <c r="K1093" s="387" t="s">
        <v>54</v>
      </c>
      <c r="L1093" s="390" t="s">
        <v>54</v>
      </c>
      <c r="M1093" s="383"/>
      <c r="N1093" s="391" t="s">
        <v>54</v>
      </c>
      <c r="O1093" s="392"/>
      <c r="P1093" s="383"/>
      <c r="Q1093" s="383"/>
      <c r="R1093" s="393"/>
      <c r="S1093" s="417">
        <f>IF(Table_1[[#This Row],[Kesto (min) /tapaaminen]]&lt;1,0,(Table_1[[#This Row],[Sisältöjen määrä 
]]*Table_1[[#This Row],[Kesto (min) /tapaaminen]]*Table_1[[#This Row],[Tapaamis-kerrat /osallistuja]]))</f>
        <v>0</v>
      </c>
      <c r="T1093" s="394" t="str">
        <f>IF(Table_1[[#This Row],[SISÄLLÖN NIMI]]="","",IF(Table_1[[#This Row],[Toteutuminen]]="Ei osallistujia",0,IF(Table_1[[#This Row],[Toteutuminen]]="Peruttu",0,1)))</f>
        <v/>
      </c>
      <c r="U1093" s="395"/>
      <c r="V1093" s="385"/>
      <c r="W1093" s="413">
        <f>Table_1[[#This Row],[Kävijämäärä a) lapset]]+Table_1[[#This Row],[Kävijämäärä b) aikuiset]]</f>
        <v>0</v>
      </c>
      <c r="X1093" s="413">
        <f>IF(Table_1[[#This Row],[Kokonaiskävijämäärä]]&lt;1,0,Table_1[[#This Row],[Kävijämäärä a) lapset]]*Table_1[[#This Row],[Tapaamis-kerrat /osallistuja]])</f>
        <v>0</v>
      </c>
      <c r="Y1093" s="413">
        <f>IF(Table_1[[#This Row],[Kokonaiskävijämäärä]]&lt;1,0,Table_1[[#This Row],[Kävijämäärä b) aikuiset]]*Table_1[[#This Row],[Tapaamis-kerrat /osallistuja]])</f>
        <v>0</v>
      </c>
      <c r="Z1093" s="413">
        <f>IF(Table_1[[#This Row],[Kokonaiskävijämäärä]]&lt;1,0,Table_1[[#This Row],[Kokonaiskävijämäärä]]*Table_1[[#This Row],[Tapaamis-kerrat /osallistuja]])</f>
        <v>0</v>
      </c>
      <c r="AA1093" s="390" t="s">
        <v>54</v>
      </c>
      <c r="AB1093" s="396"/>
      <c r="AC1093" s="397"/>
      <c r="AD1093" s="398" t="s">
        <v>54</v>
      </c>
      <c r="AE1093" s="399" t="s">
        <v>54</v>
      </c>
      <c r="AF1093" s="400" t="s">
        <v>54</v>
      </c>
      <c r="AG1093" s="400" t="s">
        <v>54</v>
      </c>
      <c r="AH1093" s="401" t="s">
        <v>53</v>
      </c>
      <c r="AI1093" s="402" t="s">
        <v>54</v>
      </c>
      <c r="AJ1093" s="402" t="s">
        <v>54</v>
      </c>
      <c r="AK1093" s="402" t="s">
        <v>54</v>
      </c>
      <c r="AL1093" s="403" t="s">
        <v>54</v>
      </c>
      <c r="AM1093" s="404" t="s">
        <v>54</v>
      </c>
    </row>
    <row r="1094" spans="1:39" ht="15.75" customHeight="1" x14ac:dyDescent="0.3">
      <c r="A1094" s="382"/>
      <c r="B1094" s="383"/>
      <c r="C1094" s="384" t="s">
        <v>40</v>
      </c>
      <c r="D1094" s="385" t="str">
        <f>IF(Table_1[[#This Row],[SISÄLLÖN NIMI]]="","",1)</f>
        <v/>
      </c>
      <c r="E1094" s="386"/>
      <c r="F1094" s="386"/>
      <c r="G1094" s="384" t="s">
        <v>54</v>
      </c>
      <c r="H1094" s="387" t="s">
        <v>54</v>
      </c>
      <c r="I1094" s="388" t="s">
        <v>54</v>
      </c>
      <c r="J1094" s="389" t="s">
        <v>44</v>
      </c>
      <c r="K1094" s="387" t="s">
        <v>54</v>
      </c>
      <c r="L1094" s="390" t="s">
        <v>54</v>
      </c>
      <c r="M1094" s="383"/>
      <c r="N1094" s="391" t="s">
        <v>54</v>
      </c>
      <c r="O1094" s="392"/>
      <c r="P1094" s="383"/>
      <c r="Q1094" s="383"/>
      <c r="R1094" s="393"/>
      <c r="S1094" s="417">
        <f>IF(Table_1[[#This Row],[Kesto (min) /tapaaminen]]&lt;1,0,(Table_1[[#This Row],[Sisältöjen määrä 
]]*Table_1[[#This Row],[Kesto (min) /tapaaminen]]*Table_1[[#This Row],[Tapaamis-kerrat /osallistuja]]))</f>
        <v>0</v>
      </c>
      <c r="T1094" s="394" t="str">
        <f>IF(Table_1[[#This Row],[SISÄLLÖN NIMI]]="","",IF(Table_1[[#This Row],[Toteutuminen]]="Ei osallistujia",0,IF(Table_1[[#This Row],[Toteutuminen]]="Peruttu",0,1)))</f>
        <v/>
      </c>
      <c r="U1094" s="395"/>
      <c r="V1094" s="385"/>
      <c r="W1094" s="413">
        <f>Table_1[[#This Row],[Kävijämäärä a) lapset]]+Table_1[[#This Row],[Kävijämäärä b) aikuiset]]</f>
        <v>0</v>
      </c>
      <c r="X1094" s="413">
        <f>IF(Table_1[[#This Row],[Kokonaiskävijämäärä]]&lt;1,0,Table_1[[#This Row],[Kävijämäärä a) lapset]]*Table_1[[#This Row],[Tapaamis-kerrat /osallistuja]])</f>
        <v>0</v>
      </c>
      <c r="Y1094" s="413">
        <f>IF(Table_1[[#This Row],[Kokonaiskävijämäärä]]&lt;1,0,Table_1[[#This Row],[Kävijämäärä b) aikuiset]]*Table_1[[#This Row],[Tapaamis-kerrat /osallistuja]])</f>
        <v>0</v>
      </c>
      <c r="Z1094" s="413">
        <f>IF(Table_1[[#This Row],[Kokonaiskävijämäärä]]&lt;1,0,Table_1[[#This Row],[Kokonaiskävijämäärä]]*Table_1[[#This Row],[Tapaamis-kerrat /osallistuja]])</f>
        <v>0</v>
      </c>
      <c r="AA1094" s="390" t="s">
        <v>54</v>
      </c>
      <c r="AB1094" s="396"/>
      <c r="AC1094" s="397"/>
      <c r="AD1094" s="398" t="s">
        <v>54</v>
      </c>
      <c r="AE1094" s="399" t="s">
        <v>54</v>
      </c>
      <c r="AF1094" s="400" t="s">
        <v>54</v>
      </c>
      <c r="AG1094" s="400" t="s">
        <v>54</v>
      </c>
      <c r="AH1094" s="401" t="s">
        <v>53</v>
      </c>
      <c r="AI1094" s="402" t="s">
        <v>54</v>
      </c>
      <c r="AJ1094" s="402" t="s">
        <v>54</v>
      </c>
      <c r="AK1094" s="402" t="s">
        <v>54</v>
      </c>
      <c r="AL1094" s="403" t="s">
        <v>54</v>
      </c>
      <c r="AM1094" s="404" t="s">
        <v>54</v>
      </c>
    </row>
    <row r="1095" spans="1:39" ht="15.75" customHeight="1" x14ac:dyDescent="0.3">
      <c r="A1095" s="382"/>
      <c r="B1095" s="383"/>
      <c r="C1095" s="384" t="s">
        <v>40</v>
      </c>
      <c r="D1095" s="385" t="str">
        <f>IF(Table_1[[#This Row],[SISÄLLÖN NIMI]]="","",1)</f>
        <v/>
      </c>
      <c r="E1095" s="386"/>
      <c r="F1095" s="386"/>
      <c r="G1095" s="384" t="s">
        <v>54</v>
      </c>
      <c r="H1095" s="387" t="s">
        <v>54</v>
      </c>
      <c r="I1095" s="388" t="s">
        <v>54</v>
      </c>
      <c r="J1095" s="389" t="s">
        <v>44</v>
      </c>
      <c r="K1095" s="387" t="s">
        <v>54</v>
      </c>
      <c r="L1095" s="390" t="s">
        <v>54</v>
      </c>
      <c r="M1095" s="383"/>
      <c r="N1095" s="391" t="s">
        <v>54</v>
      </c>
      <c r="O1095" s="392"/>
      <c r="P1095" s="383"/>
      <c r="Q1095" s="383"/>
      <c r="R1095" s="393"/>
      <c r="S1095" s="417">
        <f>IF(Table_1[[#This Row],[Kesto (min) /tapaaminen]]&lt;1,0,(Table_1[[#This Row],[Sisältöjen määrä 
]]*Table_1[[#This Row],[Kesto (min) /tapaaminen]]*Table_1[[#This Row],[Tapaamis-kerrat /osallistuja]]))</f>
        <v>0</v>
      </c>
      <c r="T1095" s="394" t="str">
        <f>IF(Table_1[[#This Row],[SISÄLLÖN NIMI]]="","",IF(Table_1[[#This Row],[Toteutuminen]]="Ei osallistujia",0,IF(Table_1[[#This Row],[Toteutuminen]]="Peruttu",0,1)))</f>
        <v/>
      </c>
      <c r="U1095" s="395"/>
      <c r="V1095" s="385"/>
      <c r="W1095" s="413">
        <f>Table_1[[#This Row],[Kävijämäärä a) lapset]]+Table_1[[#This Row],[Kävijämäärä b) aikuiset]]</f>
        <v>0</v>
      </c>
      <c r="X1095" s="413">
        <f>IF(Table_1[[#This Row],[Kokonaiskävijämäärä]]&lt;1,0,Table_1[[#This Row],[Kävijämäärä a) lapset]]*Table_1[[#This Row],[Tapaamis-kerrat /osallistuja]])</f>
        <v>0</v>
      </c>
      <c r="Y1095" s="413">
        <f>IF(Table_1[[#This Row],[Kokonaiskävijämäärä]]&lt;1,0,Table_1[[#This Row],[Kävijämäärä b) aikuiset]]*Table_1[[#This Row],[Tapaamis-kerrat /osallistuja]])</f>
        <v>0</v>
      </c>
      <c r="Z1095" s="413">
        <f>IF(Table_1[[#This Row],[Kokonaiskävijämäärä]]&lt;1,0,Table_1[[#This Row],[Kokonaiskävijämäärä]]*Table_1[[#This Row],[Tapaamis-kerrat /osallistuja]])</f>
        <v>0</v>
      </c>
      <c r="AA1095" s="390" t="s">
        <v>54</v>
      </c>
      <c r="AB1095" s="396"/>
      <c r="AC1095" s="397"/>
      <c r="AD1095" s="398" t="s">
        <v>54</v>
      </c>
      <c r="AE1095" s="399" t="s">
        <v>54</v>
      </c>
      <c r="AF1095" s="400" t="s">
        <v>54</v>
      </c>
      <c r="AG1095" s="400" t="s">
        <v>54</v>
      </c>
      <c r="AH1095" s="401" t="s">
        <v>53</v>
      </c>
      <c r="AI1095" s="402" t="s">
        <v>54</v>
      </c>
      <c r="AJ1095" s="402" t="s">
        <v>54</v>
      </c>
      <c r="AK1095" s="402" t="s">
        <v>54</v>
      </c>
      <c r="AL1095" s="403" t="s">
        <v>54</v>
      </c>
      <c r="AM1095" s="404" t="s">
        <v>54</v>
      </c>
    </row>
    <row r="1096" spans="1:39" ht="15.75" customHeight="1" x14ac:dyDescent="0.3">
      <c r="A1096" s="382"/>
      <c r="B1096" s="383"/>
      <c r="C1096" s="384" t="s">
        <v>40</v>
      </c>
      <c r="D1096" s="385" t="str">
        <f>IF(Table_1[[#This Row],[SISÄLLÖN NIMI]]="","",1)</f>
        <v/>
      </c>
      <c r="E1096" s="386"/>
      <c r="F1096" s="386"/>
      <c r="G1096" s="384" t="s">
        <v>54</v>
      </c>
      <c r="H1096" s="387" t="s">
        <v>54</v>
      </c>
      <c r="I1096" s="388" t="s">
        <v>54</v>
      </c>
      <c r="J1096" s="389" t="s">
        <v>44</v>
      </c>
      <c r="K1096" s="387" t="s">
        <v>54</v>
      </c>
      <c r="L1096" s="390" t="s">
        <v>54</v>
      </c>
      <c r="M1096" s="383"/>
      <c r="N1096" s="391" t="s">
        <v>54</v>
      </c>
      <c r="O1096" s="392"/>
      <c r="P1096" s="383"/>
      <c r="Q1096" s="383"/>
      <c r="R1096" s="393"/>
      <c r="S1096" s="417">
        <f>IF(Table_1[[#This Row],[Kesto (min) /tapaaminen]]&lt;1,0,(Table_1[[#This Row],[Sisältöjen määrä 
]]*Table_1[[#This Row],[Kesto (min) /tapaaminen]]*Table_1[[#This Row],[Tapaamis-kerrat /osallistuja]]))</f>
        <v>0</v>
      </c>
      <c r="T1096" s="394" t="str">
        <f>IF(Table_1[[#This Row],[SISÄLLÖN NIMI]]="","",IF(Table_1[[#This Row],[Toteutuminen]]="Ei osallistujia",0,IF(Table_1[[#This Row],[Toteutuminen]]="Peruttu",0,1)))</f>
        <v/>
      </c>
      <c r="U1096" s="395"/>
      <c r="V1096" s="385"/>
      <c r="W1096" s="413">
        <f>Table_1[[#This Row],[Kävijämäärä a) lapset]]+Table_1[[#This Row],[Kävijämäärä b) aikuiset]]</f>
        <v>0</v>
      </c>
      <c r="X1096" s="413">
        <f>IF(Table_1[[#This Row],[Kokonaiskävijämäärä]]&lt;1,0,Table_1[[#This Row],[Kävijämäärä a) lapset]]*Table_1[[#This Row],[Tapaamis-kerrat /osallistuja]])</f>
        <v>0</v>
      </c>
      <c r="Y1096" s="413">
        <f>IF(Table_1[[#This Row],[Kokonaiskävijämäärä]]&lt;1,0,Table_1[[#This Row],[Kävijämäärä b) aikuiset]]*Table_1[[#This Row],[Tapaamis-kerrat /osallistuja]])</f>
        <v>0</v>
      </c>
      <c r="Z1096" s="413">
        <f>IF(Table_1[[#This Row],[Kokonaiskävijämäärä]]&lt;1,0,Table_1[[#This Row],[Kokonaiskävijämäärä]]*Table_1[[#This Row],[Tapaamis-kerrat /osallistuja]])</f>
        <v>0</v>
      </c>
      <c r="AA1096" s="390" t="s">
        <v>54</v>
      </c>
      <c r="AB1096" s="396"/>
      <c r="AC1096" s="397"/>
      <c r="AD1096" s="398" t="s">
        <v>54</v>
      </c>
      <c r="AE1096" s="399" t="s">
        <v>54</v>
      </c>
      <c r="AF1096" s="400" t="s">
        <v>54</v>
      </c>
      <c r="AG1096" s="400" t="s">
        <v>54</v>
      </c>
      <c r="AH1096" s="401" t="s">
        <v>53</v>
      </c>
      <c r="AI1096" s="402" t="s">
        <v>54</v>
      </c>
      <c r="AJ1096" s="402" t="s">
        <v>54</v>
      </c>
      <c r="AK1096" s="402" t="s">
        <v>54</v>
      </c>
      <c r="AL1096" s="403" t="s">
        <v>54</v>
      </c>
      <c r="AM1096" s="404" t="s">
        <v>54</v>
      </c>
    </row>
    <row r="1097" spans="1:39" ht="15.75" customHeight="1" x14ac:dyDescent="0.3">
      <c r="A1097" s="382"/>
      <c r="B1097" s="383"/>
      <c r="C1097" s="384" t="s">
        <v>40</v>
      </c>
      <c r="D1097" s="385" t="str">
        <f>IF(Table_1[[#This Row],[SISÄLLÖN NIMI]]="","",1)</f>
        <v/>
      </c>
      <c r="E1097" s="386"/>
      <c r="F1097" s="386"/>
      <c r="G1097" s="384" t="s">
        <v>54</v>
      </c>
      <c r="H1097" s="387" t="s">
        <v>54</v>
      </c>
      <c r="I1097" s="388" t="s">
        <v>54</v>
      </c>
      <c r="J1097" s="389" t="s">
        <v>44</v>
      </c>
      <c r="K1097" s="387" t="s">
        <v>54</v>
      </c>
      <c r="L1097" s="390" t="s">
        <v>54</v>
      </c>
      <c r="M1097" s="383"/>
      <c r="N1097" s="391" t="s">
        <v>54</v>
      </c>
      <c r="O1097" s="392"/>
      <c r="P1097" s="383"/>
      <c r="Q1097" s="383"/>
      <c r="R1097" s="393"/>
      <c r="S1097" s="417">
        <f>IF(Table_1[[#This Row],[Kesto (min) /tapaaminen]]&lt;1,0,(Table_1[[#This Row],[Sisältöjen määrä 
]]*Table_1[[#This Row],[Kesto (min) /tapaaminen]]*Table_1[[#This Row],[Tapaamis-kerrat /osallistuja]]))</f>
        <v>0</v>
      </c>
      <c r="T1097" s="394" t="str">
        <f>IF(Table_1[[#This Row],[SISÄLLÖN NIMI]]="","",IF(Table_1[[#This Row],[Toteutuminen]]="Ei osallistujia",0,IF(Table_1[[#This Row],[Toteutuminen]]="Peruttu",0,1)))</f>
        <v/>
      </c>
      <c r="U1097" s="395"/>
      <c r="V1097" s="385"/>
      <c r="W1097" s="413">
        <f>Table_1[[#This Row],[Kävijämäärä a) lapset]]+Table_1[[#This Row],[Kävijämäärä b) aikuiset]]</f>
        <v>0</v>
      </c>
      <c r="X1097" s="413">
        <f>IF(Table_1[[#This Row],[Kokonaiskävijämäärä]]&lt;1,0,Table_1[[#This Row],[Kävijämäärä a) lapset]]*Table_1[[#This Row],[Tapaamis-kerrat /osallistuja]])</f>
        <v>0</v>
      </c>
      <c r="Y1097" s="413">
        <f>IF(Table_1[[#This Row],[Kokonaiskävijämäärä]]&lt;1,0,Table_1[[#This Row],[Kävijämäärä b) aikuiset]]*Table_1[[#This Row],[Tapaamis-kerrat /osallistuja]])</f>
        <v>0</v>
      </c>
      <c r="Z1097" s="413">
        <f>IF(Table_1[[#This Row],[Kokonaiskävijämäärä]]&lt;1,0,Table_1[[#This Row],[Kokonaiskävijämäärä]]*Table_1[[#This Row],[Tapaamis-kerrat /osallistuja]])</f>
        <v>0</v>
      </c>
      <c r="AA1097" s="390" t="s">
        <v>54</v>
      </c>
      <c r="AB1097" s="396"/>
      <c r="AC1097" s="397"/>
      <c r="AD1097" s="398" t="s">
        <v>54</v>
      </c>
      <c r="AE1097" s="399" t="s">
        <v>54</v>
      </c>
      <c r="AF1097" s="400" t="s">
        <v>54</v>
      </c>
      <c r="AG1097" s="400" t="s">
        <v>54</v>
      </c>
      <c r="AH1097" s="401" t="s">
        <v>53</v>
      </c>
      <c r="AI1097" s="402" t="s">
        <v>54</v>
      </c>
      <c r="AJ1097" s="402" t="s">
        <v>54</v>
      </c>
      <c r="AK1097" s="402" t="s">
        <v>54</v>
      </c>
      <c r="AL1097" s="403" t="s">
        <v>54</v>
      </c>
      <c r="AM1097" s="404" t="s">
        <v>54</v>
      </c>
    </row>
    <row r="1098" spans="1:39" ht="15.75" customHeight="1" x14ac:dyDescent="0.3">
      <c r="A1098" s="382"/>
      <c r="B1098" s="383"/>
      <c r="C1098" s="384" t="s">
        <v>40</v>
      </c>
      <c r="D1098" s="385" t="str">
        <f>IF(Table_1[[#This Row],[SISÄLLÖN NIMI]]="","",1)</f>
        <v/>
      </c>
      <c r="E1098" s="386"/>
      <c r="F1098" s="386"/>
      <c r="G1098" s="384" t="s">
        <v>54</v>
      </c>
      <c r="H1098" s="387" t="s">
        <v>54</v>
      </c>
      <c r="I1098" s="388" t="s">
        <v>54</v>
      </c>
      <c r="J1098" s="389" t="s">
        <v>44</v>
      </c>
      <c r="K1098" s="387" t="s">
        <v>54</v>
      </c>
      <c r="L1098" s="390" t="s">
        <v>54</v>
      </c>
      <c r="M1098" s="383"/>
      <c r="N1098" s="391" t="s">
        <v>54</v>
      </c>
      <c r="O1098" s="392"/>
      <c r="P1098" s="383"/>
      <c r="Q1098" s="383"/>
      <c r="R1098" s="393"/>
      <c r="S1098" s="417">
        <f>IF(Table_1[[#This Row],[Kesto (min) /tapaaminen]]&lt;1,0,(Table_1[[#This Row],[Sisältöjen määrä 
]]*Table_1[[#This Row],[Kesto (min) /tapaaminen]]*Table_1[[#This Row],[Tapaamis-kerrat /osallistuja]]))</f>
        <v>0</v>
      </c>
      <c r="T1098" s="394" t="str">
        <f>IF(Table_1[[#This Row],[SISÄLLÖN NIMI]]="","",IF(Table_1[[#This Row],[Toteutuminen]]="Ei osallistujia",0,IF(Table_1[[#This Row],[Toteutuminen]]="Peruttu",0,1)))</f>
        <v/>
      </c>
      <c r="U1098" s="395"/>
      <c r="V1098" s="385"/>
      <c r="W1098" s="413">
        <f>Table_1[[#This Row],[Kävijämäärä a) lapset]]+Table_1[[#This Row],[Kävijämäärä b) aikuiset]]</f>
        <v>0</v>
      </c>
      <c r="X1098" s="413">
        <f>IF(Table_1[[#This Row],[Kokonaiskävijämäärä]]&lt;1,0,Table_1[[#This Row],[Kävijämäärä a) lapset]]*Table_1[[#This Row],[Tapaamis-kerrat /osallistuja]])</f>
        <v>0</v>
      </c>
      <c r="Y1098" s="413">
        <f>IF(Table_1[[#This Row],[Kokonaiskävijämäärä]]&lt;1,0,Table_1[[#This Row],[Kävijämäärä b) aikuiset]]*Table_1[[#This Row],[Tapaamis-kerrat /osallistuja]])</f>
        <v>0</v>
      </c>
      <c r="Z1098" s="413">
        <f>IF(Table_1[[#This Row],[Kokonaiskävijämäärä]]&lt;1,0,Table_1[[#This Row],[Kokonaiskävijämäärä]]*Table_1[[#This Row],[Tapaamis-kerrat /osallistuja]])</f>
        <v>0</v>
      </c>
      <c r="AA1098" s="390" t="s">
        <v>54</v>
      </c>
      <c r="AB1098" s="396"/>
      <c r="AC1098" s="397"/>
      <c r="AD1098" s="398" t="s">
        <v>54</v>
      </c>
      <c r="AE1098" s="399" t="s">
        <v>54</v>
      </c>
      <c r="AF1098" s="400" t="s">
        <v>54</v>
      </c>
      <c r="AG1098" s="400" t="s">
        <v>54</v>
      </c>
      <c r="AH1098" s="401" t="s">
        <v>53</v>
      </c>
      <c r="AI1098" s="402" t="s">
        <v>54</v>
      </c>
      <c r="AJ1098" s="402" t="s">
        <v>54</v>
      </c>
      <c r="AK1098" s="402" t="s">
        <v>54</v>
      </c>
      <c r="AL1098" s="403" t="s">
        <v>54</v>
      </c>
      <c r="AM1098" s="404" t="s">
        <v>54</v>
      </c>
    </row>
    <row r="1099" spans="1:39" ht="15.75" customHeight="1" x14ac:dyDescent="0.3">
      <c r="A1099" s="382"/>
      <c r="B1099" s="383"/>
      <c r="C1099" s="384" t="s">
        <v>40</v>
      </c>
      <c r="D1099" s="385" t="str">
        <f>IF(Table_1[[#This Row],[SISÄLLÖN NIMI]]="","",1)</f>
        <v/>
      </c>
      <c r="E1099" s="386"/>
      <c r="F1099" s="386"/>
      <c r="G1099" s="384" t="s">
        <v>54</v>
      </c>
      <c r="H1099" s="387" t="s">
        <v>54</v>
      </c>
      <c r="I1099" s="388" t="s">
        <v>54</v>
      </c>
      <c r="J1099" s="389" t="s">
        <v>44</v>
      </c>
      <c r="K1099" s="387" t="s">
        <v>54</v>
      </c>
      <c r="L1099" s="390" t="s">
        <v>54</v>
      </c>
      <c r="M1099" s="383"/>
      <c r="N1099" s="391" t="s">
        <v>54</v>
      </c>
      <c r="O1099" s="392"/>
      <c r="P1099" s="383"/>
      <c r="Q1099" s="383"/>
      <c r="R1099" s="393"/>
      <c r="S1099" s="417">
        <f>IF(Table_1[[#This Row],[Kesto (min) /tapaaminen]]&lt;1,0,(Table_1[[#This Row],[Sisältöjen määrä 
]]*Table_1[[#This Row],[Kesto (min) /tapaaminen]]*Table_1[[#This Row],[Tapaamis-kerrat /osallistuja]]))</f>
        <v>0</v>
      </c>
      <c r="T1099" s="394" t="str">
        <f>IF(Table_1[[#This Row],[SISÄLLÖN NIMI]]="","",IF(Table_1[[#This Row],[Toteutuminen]]="Ei osallistujia",0,IF(Table_1[[#This Row],[Toteutuminen]]="Peruttu",0,1)))</f>
        <v/>
      </c>
      <c r="U1099" s="395"/>
      <c r="V1099" s="385"/>
      <c r="W1099" s="413">
        <f>Table_1[[#This Row],[Kävijämäärä a) lapset]]+Table_1[[#This Row],[Kävijämäärä b) aikuiset]]</f>
        <v>0</v>
      </c>
      <c r="X1099" s="413">
        <f>IF(Table_1[[#This Row],[Kokonaiskävijämäärä]]&lt;1,0,Table_1[[#This Row],[Kävijämäärä a) lapset]]*Table_1[[#This Row],[Tapaamis-kerrat /osallistuja]])</f>
        <v>0</v>
      </c>
      <c r="Y1099" s="413">
        <f>IF(Table_1[[#This Row],[Kokonaiskävijämäärä]]&lt;1,0,Table_1[[#This Row],[Kävijämäärä b) aikuiset]]*Table_1[[#This Row],[Tapaamis-kerrat /osallistuja]])</f>
        <v>0</v>
      </c>
      <c r="Z1099" s="413">
        <f>IF(Table_1[[#This Row],[Kokonaiskävijämäärä]]&lt;1,0,Table_1[[#This Row],[Kokonaiskävijämäärä]]*Table_1[[#This Row],[Tapaamis-kerrat /osallistuja]])</f>
        <v>0</v>
      </c>
      <c r="AA1099" s="390" t="s">
        <v>54</v>
      </c>
      <c r="AB1099" s="396"/>
      <c r="AC1099" s="397"/>
      <c r="AD1099" s="398" t="s">
        <v>54</v>
      </c>
      <c r="AE1099" s="399" t="s">
        <v>54</v>
      </c>
      <c r="AF1099" s="400" t="s">
        <v>54</v>
      </c>
      <c r="AG1099" s="400" t="s">
        <v>54</v>
      </c>
      <c r="AH1099" s="401" t="s">
        <v>53</v>
      </c>
      <c r="AI1099" s="402" t="s">
        <v>54</v>
      </c>
      <c r="AJ1099" s="402" t="s">
        <v>54</v>
      </c>
      <c r="AK1099" s="402" t="s">
        <v>54</v>
      </c>
      <c r="AL1099" s="403" t="s">
        <v>54</v>
      </c>
      <c r="AM1099" s="404" t="s">
        <v>54</v>
      </c>
    </row>
    <row r="1100" spans="1:39" ht="15.75" customHeight="1" x14ac:dyDescent="0.3">
      <c r="A1100" s="382"/>
      <c r="B1100" s="383"/>
      <c r="C1100" s="384" t="s">
        <v>40</v>
      </c>
      <c r="D1100" s="385" t="str">
        <f>IF(Table_1[[#This Row],[SISÄLLÖN NIMI]]="","",1)</f>
        <v/>
      </c>
      <c r="E1100" s="386"/>
      <c r="F1100" s="386"/>
      <c r="G1100" s="384" t="s">
        <v>54</v>
      </c>
      <c r="H1100" s="387" t="s">
        <v>54</v>
      </c>
      <c r="I1100" s="388" t="s">
        <v>54</v>
      </c>
      <c r="J1100" s="389" t="s">
        <v>44</v>
      </c>
      <c r="K1100" s="387" t="s">
        <v>54</v>
      </c>
      <c r="L1100" s="390" t="s">
        <v>54</v>
      </c>
      <c r="M1100" s="383"/>
      <c r="N1100" s="391" t="s">
        <v>54</v>
      </c>
      <c r="O1100" s="392"/>
      <c r="P1100" s="383"/>
      <c r="Q1100" s="383"/>
      <c r="R1100" s="393"/>
      <c r="S1100" s="417">
        <f>IF(Table_1[[#This Row],[Kesto (min) /tapaaminen]]&lt;1,0,(Table_1[[#This Row],[Sisältöjen määrä 
]]*Table_1[[#This Row],[Kesto (min) /tapaaminen]]*Table_1[[#This Row],[Tapaamis-kerrat /osallistuja]]))</f>
        <v>0</v>
      </c>
      <c r="T1100" s="394" t="str">
        <f>IF(Table_1[[#This Row],[SISÄLLÖN NIMI]]="","",IF(Table_1[[#This Row],[Toteutuminen]]="Ei osallistujia",0,IF(Table_1[[#This Row],[Toteutuminen]]="Peruttu",0,1)))</f>
        <v/>
      </c>
      <c r="U1100" s="395"/>
      <c r="V1100" s="385"/>
      <c r="W1100" s="413">
        <f>Table_1[[#This Row],[Kävijämäärä a) lapset]]+Table_1[[#This Row],[Kävijämäärä b) aikuiset]]</f>
        <v>0</v>
      </c>
      <c r="X1100" s="413">
        <f>IF(Table_1[[#This Row],[Kokonaiskävijämäärä]]&lt;1,0,Table_1[[#This Row],[Kävijämäärä a) lapset]]*Table_1[[#This Row],[Tapaamis-kerrat /osallistuja]])</f>
        <v>0</v>
      </c>
      <c r="Y1100" s="413">
        <f>IF(Table_1[[#This Row],[Kokonaiskävijämäärä]]&lt;1,0,Table_1[[#This Row],[Kävijämäärä b) aikuiset]]*Table_1[[#This Row],[Tapaamis-kerrat /osallistuja]])</f>
        <v>0</v>
      </c>
      <c r="Z1100" s="413">
        <f>IF(Table_1[[#This Row],[Kokonaiskävijämäärä]]&lt;1,0,Table_1[[#This Row],[Kokonaiskävijämäärä]]*Table_1[[#This Row],[Tapaamis-kerrat /osallistuja]])</f>
        <v>0</v>
      </c>
      <c r="AA1100" s="390" t="s">
        <v>54</v>
      </c>
      <c r="AB1100" s="396"/>
      <c r="AC1100" s="397"/>
      <c r="AD1100" s="398" t="s">
        <v>54</v>
      </c>
      <c r="AE1100" s="399" t="s">
        <v>54</v>
      </c>
      <c r="AF1100" s="400" t="s">
        <v>54</v>
      </c>
      <c r="AG1100" s="400" t="s">
        <v>54</v>
      </c>
      <c r="AH1100" s="401" t="s">
        <v>53</v>
      </c>
      <c r="AI1100" s="402" t="s">
        <v>54</v>
      </c>
      <c r="AJ1100" s="402" t="s">
        <v>54</v>
      </c>
      <c r="AK1100" s="402" t="s">
        <v>54</v>
      </c>
      <c r="AL1100" s="403" t="s">
        <v>54</v>
      </c>
      <c r="AM1100" s="404" t="s">
        <v>54</v>
      </c>
    </row>
    <row r="1101" spans="1:39" ht="15.75" customHeight="1" x14ac:dyDescent="0.3">
      <c r="A1101" s="382"/>
      <c r="B1101" s="383"/>
      <c r="C1101" s="384" t="s">
        <v>40</v>
      </c>
      <c r="D1101" s="385" t="str">
        <f>IF(Table_1[[#This Row],[SISÄLLÖN NIMI]]="","",1)</f>
        <v/>
      </c>
      <c r="E1101" s="386"/>
      <c r="F1101" s="386"/>
      <c r="G1101" s="384" t="s">
        <v>54</v>
      </c>
      <c r="H1101" s="387" t="s">
        <v>54</v>
      </c>
      <c r="I1101" s="388" t="s">
        <v>54</v>
      </c>
      <c r="J1101" s="389" t="s">
        <v>44</v>
      </c>
      <c r="K1101" s="387" t="s">
        <v>54</v>
      </c>
      <c r="L1101" s="390" t="s">
        <v>54</v>
      </c>
      <c r="M1101" s="383"/>
      <c r="N1101" s="391" t="s">
        <v>54</v>
      </c>
      <c r="O1101" s="392"/>
      <c r="P1101" s="383"/>
      <c r="Q1101" s="383"/>
      <c r="R1101" s="393"/>
      <c r="S1101" s="417">
        <f>IF(Table_1[[#This Row],[Kesto (min) /tapaaminen]]&lt;1,0,(Table_1[[#This Row],[Sisältöjen määrä 
]]*Table_1[[#This Row],[Kesto (min) /tapaaminen]]*Table_1[[#This Row],[Tapaamis-kerrat /osallistuja]]))</f>
        <v>0</v>
      </c>
      <c r="T1101" s="394" t="str">
        <f>IF(Table_1[[#This Row],[SISÄLLÖN NIMI]]="","",IF(Table_1[[#This Row],[Toteutuminen]]="Ei osallistujia",0,IF(Table_1[[#This Row],[Toteutuminen]]="Peruttu",0,1)))</f>
        <v/>
      </c>
      <c r="U1101" s="395"/>
      <c r="V1101" s="385"/>
      <c r="W1101" s="413">
        <f>Table_1[[#This Row],[Kävijämäärä a) lapset]]+Table_1[[#This Row],[Kävijämäärä b) aikuiset]]</f>
        <v>0</v>
      </c>
      <c r="X1101" s="413">
        <f>IF(Table_1[[#This Row],[Kokonaiskävijämäärä]]&lt;1,0,Table_1[[#This Row],[Kävijämäärä a) lapset]]*Table_1[[#This Row],[Tapaamis-kerrat /osallistuja]])</f>
        <v>0</v>
      </c>
      <c r="Y1101" s="413">
        <f>IF(Table_1[[#This Row],[Kokonaiskävijämäärä]]&lt;1,0,Table_1[[#This Row],[Kävijämäärä b) aikuiset]]*Table_1[[#This Row],[Tapaamis-kerrat /osallistuja]])</f>
        <v>0</v>
      </c>
      <c r="Z1101" s="413">
        <f>IF(Table_1[[#This Row],[Kokonaiskävijämäärä]]&lt;1,0,Table_1[[#This Row],[Kokonaiskävijämäärä]]*Table_1[[#This Row],[Tapaamis-kerrat /osallistuja]])</f>
        <v>0</v>
      </c>
      <c r="AA1101" s="390" t="s">
        <v>54</v>
      </c>
      <c r="AB1101" s="396"/>
      <c r="AC1101" s="397"/>
      <c r="AD1101" s="398" t="s">
        <v>54</v>
      </c>
      <c r="AE1101" s="399" t="s">
        <v>54</v>
      </c>
      <c r="AF1101" s="400" t="s">
        <v>54</v>
      </c>
      <c r="AG1101" s="400" t="s">
        <v>54</v>
      </c>
      <c r="AH1101" s="401" t="s">
        <v>53</v>
      </c>
      <c r="AI1101" s="402" t="s">
        <v>54</v>
      </c>
      <c r="AJ1101" s="402" t="s">
        <v>54</v>
      </c>
      <c r="AK1101" s="402" t="s">
        <v>54</v>
      </c>
      <c r="AL1101" s="403" t="s">
        <v>54</v>
      </c>
      <c r="AM1101" s="404" t="s">
        <v>54</v>
      </c>
    </row>
    <row r="1102" spans="1:39" ht="15.75" customHeight="1" x14ac:dyDescent="0.3">
      <c r="A1102" s="382"/>
      <c r="B1102" s="383"/>
      <c r="C1102" s="384" t="s">
        <v>40</v>
      </c>
      <c r="D1102" s="385" t="str">
        <f>IF(Table_1[[#This Row],[SISÄLLÖN NIMI]]="","",1)</f>
        <v/>
      </c>
      <c r="E1102" s="386"/>
      <c r="F1102" s="386"/>
      <c r="G1102" s="384" t="s">
        <v>54</v>
      </c>
      <c r="H1102" s="387" t="s">
        <v>54</v>
      </c>
      <c r="I1102" s="388" t="s">
        <v>54</v>
      </c>
      <c r="J1102" s="389" t="s">
        <v>44</v>
      </c>
      <c r="K1102" s="387" t="s">
        <v>54</v>
      </c>
      <c r="L1102" s="390" t="s">
        <v>54</v>
      </c>
      <c r="M1102" s="383"/>
      <c r="N1102" s="391" t="s">
        <v>54</v>
      </c>
      <c r="O1102" s="392"/>
      <c r="P1102" s="383"/>
      <c r="Q1102" s="383"/>
      <c r="R1102" s="393"/>
      <c r="S1102" s="417">
        <f>IF(Table_1[[#This Row],[Kesto (min) /tapaaminen]]&lt;1,0,(Table_1[[#This Row],[Sisältöjen määrä 
]]*Table_1[[#This Row],[Kesto (min) /tapaaminen]]*Table_1[[#This Row],[Tapaamis-kerrat /osallistuja]]))</f>
        <v>0</v>
      </c>
      <c r="T1102" s="394" t="str">
        <f>IF(Table_1[[#This Row],[SISÄLLÖN NIMI]]="","",IF(Table_1[[#This Row],[Toteutuminen]]="Ei osallistujia",0,IF(Table_1[[#This Row],[Toteutuminen]]="Peruttu",0,1)))</f>
        <v/>
      </c>
      <c r="U1102" s="395"/>
      <c r="V1102" s="385"/>
      <c r="W1102" s="413">
        <f>Table_1[[#This Row],[Kävijämäärä a) lapset]]+Table_1[[#This Row],[Kävijämäärä b) aikuiset]]</f>
        <v>0</v>
      </c>
      <c r="X1102" s="413">
        <f>IF(Table_1[[#This Row],[Kokonaiskävijämäärä]]&lt;1,0,Table_1[[#This Row],[Kävijämäärä a) lapset]]*Table_1[[#This Row],[Tapaamis-kerrat /osallistuja]])</f>
        <v>0</v>
      </c>
      <c r="Y1102" s="413">
        <f>IF(Table_1[[#This Row],[Kokonaiskävijämäärä]]&lt;1,0,Table_1[[#This Row],[Kävijämäärä b) aikuiset]]*Table_1[[#This Row],[Tapaamis-kerrat /osallistuja]])</f>
        <v>0</v>
      </c>
      <c r="Z1102" s="413">
        <f>IF(Table_1[[#This Row],[Kokonaiskävijämäärä]]&lt;1,0,Table_1[[#This Row],[Kokonaiskävijämäärä]]*Table_1[[#This Row],[Tapaamis-kerrat /osallistuja]])</f>
        <v>0</v>
      </c>
      <c r="AA1102" s="390" t="s">
        <v>54</v>
      </c>
      <c r="AB1102" s="396"/>
      <c r="AC1102" s="397"/>
      <c r="AD1102" s="398" t="s">
        <v>54</v>
      </c>
      <c r="AE1102" s="399" t="s">
        <v>54</v>
      </c>
      <c r="AF1102" s="400" t="s">
        <v>54</v>
      </c>
      <c r="AG1102" s="400" t="s">
        <v>54</v>
      </c>
      <c r="AH1102" s="401" t="s">
        <v>53</v>
      </c>
      <c r="AI1102" s="402" t="s">
        <v>54</v>
      </c>
      <c r="AJ1102" s="402" t="s">
        <v>54</v>
      </c>
      <c r="AK1102" s="402" t="s">
        <v>54</v>
      </c>
      <c r="AL1102" s="403" t="s">
        <v>54</v>
      </c>
      <c r="AM1102" s="404" t="s">
        <v>54</v>
      </c>
    </row>
    <row r="1103" spans="1:39" ht="15.75" customHeight="1" x14ac:dyDescent="0.3">
      <c r="A1103" s="382"/>
      <c r="B1103" s="383"/>
      <c r="C1103" s="384" t="s">
        <v>40</v>
      </c>
      <c r="D1103" s="385" t="str">
        <f>IF(Table_1[[#This Row],[SISÄLLÖN NIMI]]="","",1)</f>
        <v/>
      </c>
      <c r="E1103" s="386"/>
      <c r="F1103" s="386"/>
      <c r="G1103" s="384" t="s">
        <v>54</v>
      </c>
      <c r="H1103" s="387" t="s">
        <v>54</v>
      </c>
      <c r="I1103" s="388" t="s">
        <v>54</v>
      </c>
      <c r="J1103" s="389" t="s">
        <v>44</v>
      </c>
      <c r="K1103" s="387" t="s">
        <v>54</v>
      </c>
      <c r="L1103" s="390" t="s">
        <v>54</v>
      </c>
      <c r="M1103" s="383"/>
      <c r="N1103" s="391" t="s">
        <v>54</v>
      </c>
      <c r="O1103" s="392"/>
      <c r="P1103" s="383"/>
      <c r="Q1103" s="383"/>
      <c r="R1103" s="393"/>
      <c r="S1103" s="417">
        <f>IF(Table_1[[#This Row],[Kesto (min) /tapaaminen]]&lt;1,0,(Table_1[[#This Row],[Sisältöjen määrä 
]]*Table_1[[#This Row],[Kesto (min) /tapaaminen]]*Table_1[[#This Row],[Tapaamis-kerrat /osallistuja]]))</f>
        <v>0</v>
      </c>
      <c r="T1103" s="394" t="str">
        <f>IF(Table_1[[#This Row],[SISÄLLÖN NIMI]]="","",IF(Table_1[[#This Row],[Toteutuminen]]="Ei osallistujia",0,IF(Table_1[[#This Row],[Toteutuminen]]="Peruttu",0,1)))</f>
        <v/>
      </c>
      <c r="U1103" s="395"/>
      <c r="V1103" s="385"/>
      <c r="W1103" s="413">
        <f>Table_1[[#This Row],[Kävijämäärä a) lapset]]+Table_1[[#This Row],[Kävijämäärä b) aikuiset]]</f>
        <v>0</v>
      </c>
      <c r="X1103" s="413">
        <f>IF(Table_1[[#This Row],[Kokonaiskävijämäärä]]&lt;1,0,Table_1[[#This Row],[Kävijämäärä a) lapset]]*Table_1[[#This Row],[Tapaamis-kerrat /osallistuja]])</f>
        <v>0</v>
      </c>
      <c r="Y1103" s="413">
        <f>IF(Table_1[[#This Row],[Kokonaiskävijämäärä]]&lt;1,0,Table_1[[#This Row],[Kävijämäärä b) aikuiset]]*Table_1[[#This Row],[Tapaamis-kerrat /osallistuja]])</f>
        <v>0</v>
      </c>
      <c r="Z1103" s="413">
        <f>IF(Table_1[[#This Row],[Kokonaiskävijämäärä]]&lt;1,0,Table_1[[#This Row],[Kokonaiskävijämäärä]]*Table_1[[#This Row],[Tapaamis-kerrat /osallistuja]])</f>
        <v>0</v>
      </c>
      <c r="AA1103" s="390" t="s">
        <v>54</v>
      </c>
      <c r="AB1103" s="396"/>
      <c r="AC1103" s="397"/>
      <c r="AD1103" s="398" t="s">
        <v>54</v>
      </c>
      <c r="AE1103" s="399" t="s">
        <v>54</v>
      </c>
      <c r="AF1103" s="400" t="s">
        <v>54</v>
      </c>
      <c r="AG1103" s="400" t="s">
        <v>54</v>
      </c>
      <c r="AH1103" s="401" t="s">
        <v>53</v>
      </c>
      <c r="AI1103" s="402" t="s">
        <v>54</v>
      </c>
      <c r="AJ1103" s="402" t="s">
        <v>54</v>
      </c>
      <c r="AK1103" s="402" t="s">
        <v>54</v>
      </c>
      <c r="AL1103" s="403" t="s">
        <v>54</v>
      </c>
      <c r="AM1103" s="404" t="s">
        <v>54</v>
      </c>
    </row>
    <row r="1104" spans="1:39" ht="15.75" customHeight="1" x14ac:dyDescent="0.3">
      <c r="A1104" s="382"/>
      <c r="B1104" s="383"/>
      <c r="C1104" s="384" t="s">
        <v>40</v>
      </c>
      <c r="D1104" s="385" t="str">
        <f>IF(Table_1[[#This Row],[SISÄLLÖN NIMI]]="","",1)</f>
        <v/>
      </c>
      <c r="E1104" s="386"/>
      <c r="F1104" s="386"/>
      <c r="G1104" s="384" t="s">
        <v>54</v>
      </c>
      <c r="H1104" s="387" t="s">
        <v>54</v>
      </c>
      <c r="I1104" s="388" t="s">
        <v>54</v>
      </c>
      <c r="J1104" s="389" t="s">
        <v>44</v>
      </c>
      <c r="K1104" s="387" t="s">
        <v>54</v>
      </c>
      <c r="L1104" s="390" t="s">
        <v>54</v>
      </c>
      <c r="M1104" s="383"/>
      <c r="N1104" s="391" t="s">
        <v>54</v>
      </c>
      <c r="O1104" s="392"/>
      <c r="P1104" s="383"/>
      <c r="Q1104" s="383"/>
      <c r="R1104" s="393"/>
      <c r="S1104" s="417">
        <f>IF(Table_1[[#This Row],[Kesto (min) /tapaaminen]]&lt;1,0,(Table_1[[#This Row],[Sisältöjen määrä 
]]*Table_1[[#This Row],[Kesto (min) /tapaaminen]]*Table_1[[#This Row],[Tapaamis-kerrat /osallistuja]]))</f>
        <v>0</v>
      </c>
      <c r="T1104" s="394" t="str">
        <f>IF(Table_1[[#This Row],[SISÄLLÖN NIMI]]="","",IF(Table_1[[#This Row],[Toteutuminen]]="Ei osallistujia",0,IF(Table_1[[#This Row],[Toteutuminen]]="Peruttu",0,1)))</f>
        <v/>
      </c>
      <c r="U1104" s="395"/>
      <c r="V1104" s="385"/>
      <c r="W1104" s="413">
        <f>Table_1[[#This Row],[Kävijämäärä a) lapset]]+Table_1[[#This Row],[Kävijämäärä b) aikuiset]]</f>
        <v>0</v>
      </c>
      <c r="X1104" s="413">
        <f>IF(Table_1[[#This Row],[Kokonaiskävijämäärä]]&lt;1,0,Table_1[[#This Row],[Kävijämäärä a) lapset]]*Table_1[[#This Row],[Tapaamis-kerrat /osallistuja]])</f>
        <v>0</v>
      </c>
      <c r="Y1104" s="413">
        <f>IF(Table_1[[#This Row],[Kokonaiskävijämäärä]]&lt;1,0,Table_1[[#This Row],[Kävijämäärä b) aikuiset]]*Table_1[[#This Row],[Tapaamis-kerrat /osallistuja]])</f>
        <v>0</v>
      </c>
      <c r="Z1104" s="413">
        <f>IF(Table_1[[#This Row],[Kokonaiskävijämäärä]]&lt;1,0,Table_1[[#This Row],[Kokonaiskävijämäärä]]*Table_1[[#This Row],[Tapaamis-kerrat /osallistuja]])</f>
        <v>0</v>
      </c>
      <c r="AA1104" s="390" t="s">
        <v>54</v>
      </c>
      <c r="AB1104" s="396"/>
      <c r="AC1104" s="397"/>
      <c r="AD1104" s="398" t="s">
        <v>54</v>
      </c>
      <c r="AE1104" s="399" t="s">
        <v>54</v>
      </c>
      <c r="AF1104" s="400" t="s">
        <v>54</v>
      </c>
      <c r="AG1104" s="400" t="s">
        <v>54</v>
      </c>
      <c r="AH1104" s="401" t="s">
        <v>53</v>
      </c>
      <c r="AI1104" s="402" t="s">
        <v>54</v>
      </c>
      <c r="AJ1104" s="402" t="s">
        <v>54</v>
      </c>
      <c r="AK1104" s="402" t="s">
        <v>54</v>
      </c>
      <c r="AL1104" s="403" t="s">
        <v>54</v>
      </c>
      <c r="AM1104" s="404" t="s">
        <v>54</v>
      </c>
    </row>
    <row r="1105" spans="1:39" ht="15.75" customHeight="1" x14ac:dyDescent="0.3">
      <c r="A1105" s="382"/>
      <c r="B1105" s="383"/>
      <c r="C1105" s="384" t="s">
        <v>40</v>
      </c>
      <c r="D1105" s="385" t="str">
        <f>IF(Table_1[[#This Row],[SISÄLLÖN NIMI]]="","",1)</f>
        <v/>
      </c>
      <c r="E1105" s="386"/>
      <c r="F1105" s="386"/>
      <c r="G1105" s="384" t="s">
        <v>54</v>
      </c>
      <c r="H1105" s="387" t="s">
        <v>54</v>
      </c>
      <c r="I1105" s="388" t="s">
        <v>54</v>
      </c>
      <c r="J1105" s="389" t="s">
        <v>44</v>
      </c>
      <c r="K1105" s="387" t="s">
        <v>54</v>
      </c>
      <c r="L1105" s="390" t="s">
        <v>54</v>
      </c>
      <c r="M1105" s="383"/>
      <c r="N1105" s="391" t="s">
        <v>54</v>
      </c>
      <c r="O1105" s="392"/>
      <c r="P1105" s="383"/>
      <c r="Q1105" s="383"/>
      <c r="R1105" s="393"/>
      <c r="S1105" s="417">
        <f>IF(Table_1[[#This Row],[Kesto (min) /tapaaminen]]&lt;1,0,(Table_1[[#This Row],[Sisältöjen määrä 
]]*Table_1[[#This Row],[Kesto (min) /tapaaminen]]*Table_1[[#This Row],[Tapaamis-kerrat /osallistuja]]))</f>
        <v>0</v>
      </c>
      <c r="T1105" s="394" t="str">
        <f>IF(Table_1[[#This Row],[SISÄLLÖN NIMI]]="","",IF(Table_1[[#This Row],[Toteutuminen]]="Ei osallistujia",0,IF(Table_1[[#This Row],[Toteutuminen]]="Peruttu",0,1)))</f>
        <v/>
      </c>
      <c r="U1105" s="395"/>
      <c r="V1105" s="385"/>
      <c r="W1105" s="413">
        <f>Table_1[[#This Row],[Kävijämäärä a) lapset]]+Table_1[[#This Row],[Kävijämäärä b) aikuiset]]</f>
        <v>0</v>
      </c>
      <c r="X1105" s="413">
        <f>IF(Table_1[[#This Row],[Kokonaiskävijämäärä]]&lt;1,0,Table_1[[#This Row],[Kävijämäärä a) lapset]]*Table_1[[#This Row],[Tapaamis-kerrat /osallistuja]])</f>
        <v>0</v>
      </c>
      <c r="Y1105" s="413">
        <f>IF(Table_1[[#This Row],[Kokonaiskävijämäärä]]&lt;1,0,Table_1[[#This Row],[Kävijämäärä b) aikuiset]]*Table_1[[#This Row],[Tapaamis-kerrat /osallistuja]])</f>
        <v>0</v>
      </c>
      <c r="Z1105" s="413">
        <f>IF(Table_1[[#This Row],[Kokonaiskävijämäärä]]&lt;1,0,Table_1[[#This Row],[Kokonaiskävijämäärä]]*Table_1[[#This Row],[Tapaamis-kerrat /osallistuja]])</f>
        <v>0</v>
      </c>
      <c r="AA1105" s="390" t="s">
        <v>54</v>
      </c>
      <c r="AB1105" s="396"/>
      <c r="AC1105" s="397"/>
      <c r="AD1105" s="398" t="s">
        <v>54</v>
      </c>
      <c r="AE1105" s="399" t="s">
        <v>54</v>
      </c>
      <c r="AF1105" s="400" t="s">
        <v>54</v>
      </c>
      <c r="AG1105" s="400" t="s">
        <v>54</v>
      </c>
      <c r="AH1105" s="401" t="s">
        <v>53</v>
      </c>
      <c r="AI1105" s="402" t="s">
        <v>54</v>
      </c>
      <c r="AJ1105" s="402" t="s">
        <v>54</v>
      </c>
      <c r="AK1105" s="402" t="s">
        <v>54</v>
      </c>
      <c r="AL1105" s="403" t="s">
        <v>54</v>
      </c>
      <c r="AM1105" s="404" t="s">
        <v>54</v>
      </c>
    </row>
    <row r="1106" spans="1:39" ht="15.75" customHeight="1" x14ac:dyDescent="0.3">
      <c r="A1106" s="382"/>
      <c r="B1106" s="383"/>
      <c r="C1106" s="384" t="s">
        <v>40</v>
      </c>
      <c r="D1106" s="385" t="str">
        <f>IF(Table_1[[#This Row],[SISÄLLÖN NIMI]]="","",1)</f>
        <v/>
      </c>
      <c r="E1106" s="386"/>
      <c r="F1106" s="386"/>
      <c r="G1106" s="384" t="s">
        <v>54</v>
      </c>
      <c r="H1106" s="387" t="s">
        <v>54</v>
      </c>
      <c r="I1106" s="388" t="s">
        <v>54</v>
      </c>
      <c r="J1106" s="389" t="s">
        <v>44</v>
      </c>
      <c r="K1106" s="387" t="s">
        <v>54</v>
      </c>
      <c r="L1106" s="390" t="s">
        <v>54</v>
      </c>
      <c r="M1106" s="383"/>
      <c r="N1106" s="391" t="s">
        <v>54</v>
      </c>
      <c r="O1106" s="392"/>
      <c r="P1106" s="383"/>
      <c r="Q1106" s="383"/>
      <c r="R1106" s="393"/>
      <c r="S1106" s="417">
        <f>IF(Table_1[[#This Row],[Kesto (min) /tapaaminen]]&lt;1,0,(Table_1[[#This Row],[Sisältöjen määrä 
]]*Table_1[[#This Row],[Kesto (min) /tapaaminen]]*Table_1[[#This Row],[Tapaamis-kerrat /osallistuja]]))</f>
        <v>0</v>
      </c>
      <c r="T1106" s="394" t="str">
        <f>IF(Table_1[[#This Row],[SISÄLLÖN NIMI]]="","",IF(Table_1[[#This Row],[Toteutuminen]]="Ei osallistujia",0,IF(Table_1[[#This Row],[Toteutuminen]]="Peruttu",0,1)))</f>
        <v/>
      </c>
      <c r="U1106" s="395"/>
      <c r="V1106" s="385"/>
      <c r="W1106" s="413">
        <f>Table_1[[#This Row],[Kävijämäärä a) lapset]]+Table_1[[#This Row],[Kävijämäärä b) aikuiset]]</f>
        <v>0</v>
      </c>
      <c r="X1106" s="413">
        <f>IF(Table_1[[#This Row],[Kokonaiskävijämäärä]]&lt;1,0,Table_1[[#This Row],[Kävijämäärä a) lapset]]*Table_1[[#This Row],[Tapaamis-kerrat /osallistuja]])</f>
        <v>0</v>
      </c>
      <c r="Y1106" s="413">
        <f>IF(Table_1[[#This Row],[Kokonaiskävijämäärä]]&lt;1,0,Table_1[[#This Row],[Kävijämäärä b) aikuiset]]*Table_1[[#This Row],[Tapaamis-kerrat /osallistuja]])</f>
        <v>0</v>
      </c>
      <c r="Z1106" s="413">
        <f>IF(Table_1[[#This Row],[Kokonaiskävijämäärä]]&lt;1,0,Table_1[[#This Row],[Kokonaiskävijämäärä]]*Table_1[[#This Row],[Tapaamis-kerrat /osallistuja]])</f>
        <v>0</v>
      </c>
      <c r="AA1106" s="390" t="s">
        <v>54</v>
      </c>
      <c r="AB1106" s="396"/>
      <c r="AC1106" s="397"/>
      <c r="AD1106" s="398" t="s">
        <v>54</v>
      </c>
      <c r="AE1106" s="399" t="s">
        <v>54</v>
      </c>
      <c r="AF1106" s="400" t="s">
        <v>54</v>
      </c>
      <c r="AG1106" s="400" t="s">
        <v>54</v>
      </c>
      <c r="AH1106" s="401" t="s">
        <v>53</v>
      </c>
      <c r="AI1106" s="402" t="s">
        <v>54</v>
      </c>
      <c r="AJ1106" s="402" t="s">
        <v>54</v>
      </c>
      <c r="AK1106" s="402" t="s">
        <v>54</v>
      </c>
      <c r="AL1106" s="403" t="s">
        <v>54</v>
      </c>
      <c r="AM1106" s="404" t="s">
        <v>54</v>
      </c>
    </row>
    <row r="1107" spans="1:39" ht="15.75" customHeight="1" x14ac:dyDescent="0.3">
      <c r="A1107" s="382"/>
      <c r="B1107" s="383"/>
      <c r="C1107" s="384" t="s">
        <v>40</v>
      </c>
      <c r="D1107" s="385" t="str">
        <f>IF(Table_1[[#This Row],[SISÄLLÖN NIMI]]="","",1)</f>
        <v/>
      </c>
      <c r="E1107" s="386"/>
      <c r="F1107" s="386"/>
      <c r="G1107" s="384" t="s">
        <v>54</v>
      </c>
      <c r="H1107" s="387" t="s">
        <v>54</v>
      </c>
      <c r="I1107" s="388" t="s">
        <v>54</v>
      </c>
      <c r="J1107" s="389" t="s">
        <v>44</v>
      </c>
      <c r="K1107" s="387" t="s">
        <v>54</v>
      </c>
      <c r="L1107" s="390" t="s">
        <v>54</v>
      </c>
      <c r="M1107" s="383"/>
      <c r="N1107" s="391" t="s">
        <v>54</v>
      </c>
      <c r="O1107" s="392"/>
      <c r="P1107" s="383"/>
      <c r="Q1107" s="383"/>
      <c r="R1107" s="393"/>
      <c r="S1107" s="417">
        <f>IF(Table_1[[#This Row],[Kesto (min) /tapaaminen]]&lt;1,0,(Table_1[[#This Row],[Sisältöjen määrä 
]]*Table_1[[#This Row],[Kesto (min) /tapaaminen]]*Table_1[[#This Row],[Tapaamis-kerrat /osallistuja]]))</f>
        <v>0</v>
      </c>
      <c r="T1107" s="394" t="str">
        <f>IF(Table_1[[#This Row],[SISÄLLÖN NIMI]]="","",IF(Table_1[[#This Row],[Toteutuminen]]="Ei osallistujia",0,IF(Table_1[[#This Row],[Toteutuminen]]="Peruttu",0,1)))</f>
        <v/>
      </c>
      <c r="U1107" s="395"/>
      <c r="V1107" s="385"/>
      <c r="W1107" s="413">
        <f>Table_1[[#This Row],[Kävijämäärä a) lapset]]+Table_1[[#This Row],[Kävijämäärä b) aikuiset]]</f>
        <v>0</v>
      </c>
      <c r="X1107" s="413">
        <f>IF(Table_1[[#This Row],[Kokonaiskävijämäärä]]&lt;1,0,Table_1[[#This Row],[Kävijämäärä a) lapset]]*Table_1[[#This Row],[Tapaamis-kerrat /osallistuja]])</f>
        <v>0</v>
      </c>
      <c r="Y1107" s="413">
        <f>IF(Table_1[[#This Row],[Kokonaiskävijämäärä]]&lt;1,0,Table_1[[#This Row],[Kävijämäärä b) aikuiset]]*Table_1[[#This Row],[Tapaamis-kerrat /osallistuja]])</f>
        <v>0</v>
      </c>
      <c r="Z1107" s="413">
        <f>IF(Table_1[[#This Row],[Kokonaiskävijämäärä]]&lt;1,0,Table_1[[#This Row],[Kokonaiskävijämäärä]]*Table_1[[#This Row],[Tapaamis-kerrat /osallistuja]])</f>
        <v>0</v>
      </c>
      <c r="AA1107" s="390" t="s">
        <v>54</v>
      </c>
      <c r="AB1107" s="396"/>
      <c r="AC1107" s="397"/>
      <c r="AD1107" s="398" t="s">
        <v>54</v>
      </c>
      <c r="AE1107" s="399" t="s">
        <v>54</v>
      </c>
      <c r="AF1107" s="400" t="s">
        <v>54</v>
      </c>
      <c r="AG1107" s="400" t="s">
        <v>54</v>
      </c>
      <c r="AH1107" s="401" t="s">
        <v>53</v>
      </c>
      <c r="AI1107" s="402" t="s">
        <v>54</v>
      </c>
      <c r="AJ1107" s="402" t="s">
        <v>54</v>
      </c>
      <c r="AK1107" s="402" t="s">
        <v>54</v>
      </c>
      <c r="AL1107" s="403" t="s">
        <v>54</v>
      </c>
      <c r="AM1107" s="404" t="s">
        <v>54</v>
      </c>
    </row>
    <row r="1108" spans="1:39" ht="15.75" customHeight="1" x14ac:dyDescent="0.3">
      <c r="A1108" s="382"/>
      <c r="B1108" s="383"/>
      <c r="C1108" s="384" t="s">
        <v>40</v>
      </c>
      <c r="D1108" s="385" t="str">
        <f>IF(Table_1[[#This Row],[SISÄLLÖN NIMI]]="","",1)</f>
        <v/>
      </c>
      <c r="E1108" s="386"/>
      <c r="F1108" s="386"/>
      <c r="G1108" s="384" t="s">
        <v>54</v>
      </c>
      <c r="H1108" s="387" t="s">
        <v>54</v>
      </c>
      <c r="I1108" s="388" t="s">
        <v>54</v>
      </c>
      <c r="J1108" s="389" t="s">
        <v>44</v>
      </c>
      <c r="K1108" s="387" t="s">
        <v>54</v>
      </c>
      <c r="L1108" s="390" t="s">
        <v>54</v>
      </c>
      <c r="M1108" s="383"/>
      <c r="N1108" s="391" t="s">
        <v>54</v>
      </c>
      <c r="O1108" s="392"/>
      <c r="P1108" s="383"/>
      <c r="Q1108" s="383"/>
      <c r="R1108" s="393"/>
      <c r="S1108" s="417">
        <f>IF(Table_1[[#This Row],[Kesto (min) /tapaaminen]]&lt;1,0,(Table_1[[#This Row],[Sisältöjen määrä 
]]*Table_1[[#This Row],[Kesto (min) /tapaaminen]]*Table_1[[#This Row],[Tapaamis-kerrat /osallistuja]]))</f>
        <v>0</v>
      </c>
      <c r="T1108" s="394" t="str">
        <f>IF(Table_1[[#This Row],[SISÄLLÖN NIMI]]="","",IF(Table_1[[#This Row],[Toteutuminen]]="Ei osallistujia",0,IF(Table_1[[#This Row],[Toteutuminen]]="Peruttu",0,1)))</f>
        <v/>
      </c>
      <c r="U1108" s="395"/>
      <c r="V1108" s="385"/>
      <c r="W1108" s="413">
        <f>Table_1[[#This Row],[Kävijämäärä a) lapset]]+Table_1[[#This Row],[Kävijämäärä b) aikuiset]]</f>
        <v>0</v>
      </c>
      <c r="X1108" s="413">
        <f>IF(Table_1[[#This Row],[Kokonaiskävijämäärä]]&lt;1,0,Table_1[[#This Row],[Kävijämäärä a) lapset]]*Table_1[[#This Row],[Tapaamis-kerrat /osallistuja]])</f>
        <v>0</v>
      </c>
      <c r="Y1108" s="413">
        <f>IF(Table_1[[#This Row],[Kokonaiskävijämäärä]]&lt;1,0,Table_1[[#This Row],[Kävijämäärä b) aikuiset]]*Table_1[[#This Row],[Tapaamis-kerrat /osallistuja]])</f>
        <v>0</v>
      </c>
      <c r="Z1108" s="413">
        <f>IF(Table_1[[#This Row],[Kokonaiskävijämäärä]]&lt;1,0,Table_1[[#This Row],[Kokonaiskävijämäärä]]*Table_1[[#This Row],[Tapaamis-kerrat /osallistuja]])</f>
        <v>0</v>
      </c>
      <c r="AA1108" s="390" t="s">
        <v>54</v>
      </c>
      <c r="AB1108" s="396"/>
      <c r="AC1108" s="397"/>
      <c r="AD1108" s="398" t="s">
        <v>54</v>
      </c>
      <c r="AE1108" s="399" t="s">
        <v>54</v>
      </c>
      <c r="AF1108" s="400" t="s">
        <v>54</v>
      </c>
      <c r="AG1108" s="400" t="s">
        <v>54</v>
      </c>
      <c r="AH1108" s="401" t="s">
        <v>53</v>
      </c>
      <c r="AI1108" s="402" t="s">
        <v>54</v>
      </c>
      <c r="AJ1108" s="402" t="s">
        <v>54</v>
      </c>
      <c r="AK1108" s="402" t="s">
        <v>54</v>
      </c>
      <c r="AL1108" s="403" t="s">
        <v>54</v>
      </c>
      <c r="AM1108" s="404" t="s">
        <v>54</v>
      </c>
    </row>
    <row r="1109" spans="1:39" ht="15.75" customHeight="1" x14ac:dyDescent="0.3">
      <c r="A1109" s="382"/>
      <c r="B1109" s="383"/>
      <c r="C1109" s="384" t="s">
        <v>40</v>
      </c>
      <c r="D1109" s="385" t="str">
        <f>IF(Table_1[[#This Row],[SISÄLLÖN NIMI]]="","",1)</f>
        <v/>
      </c>
      <c r="E1109" s="386"/>
      <c r="F1109" s="386"/>
      <c r="G1109" s="384" t="s">
        <v>54</v>
      </c>
      <c r="H1109" s="387" t="s">
        <v>54</v>
      </c>
      <c r="I1109" s="388" t="s">
        <v>54</v>
      </c>
      <c r="J1109" s="389" t="s">
        <v>44</v>
      </c>
      <c r="K1109" s="387" t="s">
        <v>54</v>
      </c>
      <c r="L1109" s="390" t="s">
        <v>54</v>
      </c>
      <c r="M1109" s="383"/>
      <c r="N1109" s="391" t="s">
        <v>54</v>
      </c>
      <c r="O1109" s="392"/>
      <c r="P1109" s="383"/>
      <c r="Q1109" s="383"/>
      <c r="R1109" s="393"/>
      <c r="S1109" s="417">
        <f>IF(Table_1[[#This Row],[Kesto (min) /tapaaminen]]&lt;1,0,(Table_1[[#This Row],[Sisältöjen määrä 
]]*Table_1[[#This Row],[Kesto (min) /tapaaminen]]*Table_1[[#This Row],[Tapaamis-kerrat /osallistuja]]))</f>
        <v>0</v>
      </c>
      <c r="T1109" s="394" t="str">
        <f>IF(Table_1[[#This Row],[SISÄLLÖN NIMI]]="","",IF(Table_1[[#This Row],[Toteutuminen]]="Ei osallistujia",0,IF(Table_1[[#This Row],[Toteutuminen]]="Peruttu",0,1)))</f>
        <v/>
      </c>
      <c r="U1109" s="395"/>
      <c r="V1109" s="385"/>
      <c r="W1109" s="413">
        <f>Table_1[[#This Row],[Kävijämäärä a) lapset]]+Table_1[[#This Row],[Kävijämäärä b) aikuiset]]</f>
        <v>0</v>
      </c>
      <c r="X1109" s="413">
        <f>IF(Table_1[[#This Row],[Kokonaiskävijämäärä]]&lt;1,0,Table_1[[#This Row],[Kävijämäärä a) lapset]]*Table_1[[#This Row],[Tapaamis-kerrat /osallistuja]])</f>
        <v>0</v>
      </c>
      <c r="Y1109" s="413">
        <f>IF(Table_1[[#This Row],[Kokonaiskävijämäärä]]&lt;1,0,Table_1[[#This Row],[Kävijämäärä b) aikuiset]]*Table_1[[#This Row],[Tapaamis-kerrat /osallistuja]])</f>
        <v>0</v>
      </c>
      <c r="Z1109" s="413">
        <f>IF(Table_1[[#This Row],[Kokonaiskävijämäärä]]&lt;1,0,Table_1[[#This Row],[Kokonaiskävijämäärä]]*Table_1[[#This Row],[Tapaamis-kerrat /osallistuja]])</f>
        <v>0</v>
      </c>
      <c r="AA1109" s="390" t="s">
        <v>54</v>
      </c>
      <c r="AB1109" s="396"/>
      <c r="AC1109" s="397"/>
      <c r="AD1109" s="398" t="s">
        <v>54</v>
      </c>
      <c r="AE1109" s="399" t="s">
        <v>54</v>
      </c>
      <c r="AF1109" s="400" t="s">
        <v>54</v>
      </c>
      <c r="AG1109" s="400" t="s">
        <v>54</v>
      </c>
      <c r="AH1109" s="401" t="s">
        <v>53</v>
      </c>
      <c r="AI1109" s="402" t="s">
        <v>54</v>
      </c>
      <c r="AJ1109" s="402" t="s">
        <v>54</v>
      </c>
      <c r="AK1109" s="402" t="s">
        <v>54</v>
      </c>
      <c r="AL1109" s="403" t="s">
        <v>54</v>
      </c>
      <c r="AM1109" s="404" t="s">
        <v>54</v>
      </c>
    </row>
    <row r="1110" spans="1:39" ht="15.75" customHeight="1" x14ac:dyDescent="0.3">
      <c r="A1110" s="382"/>
      <c r="B1110" s="383"/>
      <c r="C1110" s="384" t="s">
        <v>40</v>
      </c>
      <c r="D1110" s="385" t="str">
        <f>IF(Table_1[[#This Row],[SISÄLLÖN NIMI]]="","",1)</f>
        <v/>
      </c>
      <c r="E1110" s="386"/>
      <c r="F1110" s="386"/>
      <c r="G1110" s="384" t="s">
        <v>54</v>
      </c>
      <c r="H1110" s="387" t="s">
        <v>54</v>
      </c>
      <c r="I1110" s="388" t="s">
        <v>54</v>
      </c>
      <c r="J1110" s="389" t="s">
        <v>44</v>
      </c>
      <c r="K1110" s="387" t="s">
        <v>54</v>
      </c>
      <c r="L1110" s="390" t="s">
        <v>54</v>
      </c>
      <c r="M1110" s="383"/>
      <c r="N1110" s="391" t="s">
        <v>54</v>
      </c>
      <c r="O1110" s="392"/>
      <c r="P1110" s="383"/>
      <c r="Q1110" s="383"/>
      <c r="R1110" s="393"/>
      <c r="S1110" s="417">
        <f>IF(Table_1[[#This Row],[Kesto (min) /tapaaminen]]&lt;1,0,(Table_1[[#This Row],[Sisältöjen määrä 
]]*Table_1[[#This Row],[Kesto (min) /tapaaminen]]*Table_1[[#This Row],[Tapaamis-kerrat /osallistuja]]))</f>
        <v>0</v>
      </c>
      <c r="T1110" s="394" t="str">
        <f>IF(Table_1[[#This Row],[SISÄLLÖN NIMI]]="","",IF(Table_1[[#This Row],[Toteutuminen]]="Ei osallistujia",0,IF(Table_1[[#This Row],[Toteutuminen]]="Peruttu",0,1)))</f>
        <v/>
      </c>
      <c r="U1110" s="395"/>
      <c r="V1110" s="385"/>
      <c r="W1110" s="413">
        <f>Table_1[[#This Row],[Kävijämäärä a) lapset]]+Table_1[[#This Row],[Kävijämäärä b) aikuiset]]</f>
        <v>0</v>
      </c>
      <c r="X1110" s="413">
        <f>IF(Table_1[[#This Row],[Kokonaiskävijämäärä]]&lt;1,0,Table_1[[#This Row],[Kävijämäärä a) lapset]]*Table_1[[#This Row],[Tapaamis-kerrat /osallistuja]])</f>
        <v>0</v>
      </c>
      <c r="Y1110" s="413">
        <f>IF(Table_1[[#This Row],[Kokonaiskävijämäärä]]&lt;1,0,Table_1[[#This Row],[Kävijämäärä b) aikuiset]]*Table_1[[#This Row],[Tapaamis-kerrat /osallistuja]])</f>
        <v>0</v>
      </c>
      <c r="Z1110" s="413">
        <f>IF(Table_1[[#This Row],[Kokonaiskävijämäärä]]&lt;1,0,Table_1[[#This Row],[Kokonaiskävijämäärä]]*Table_1[[#This Row],[Tapaamis-kerrat /osallistuja]])</f>
        <v>0</v>
      </c>
      <c r="AA1110" s="390" t="s">
        <v>54</v>
      </c>
      <c r="AB1110" s="396"/>
      <c r="AC1110" s="397"/>
      <c r="AD1110" s="398" t="s">
        <v>54</v>
      </c>
      <c r="AE1110" s="399" t="s">
        <v>54</v>
      </c>
      <c r="AF1110" s="400" t="s">
        <v>54</v>
      </c>
      <c r="AG1110" s="400" t="s">
        <v>54</v>
      </c>
      <c r="AH1110" s="401" t="s">
        <v>53</v>
      </c>
      <c r="AI1110" s="402" t="s">
        <v>54</v>
      </c>
      <c r="AJ1110" s="402" t="s">
        <v>54</v>
      </c>
      <c r="AK1110" s="402" t="s">
        <v>54</v>
      </c>
      <c r="AL1110" s="403" t="s">
        <v>54</v>
      </c>
      <c r="AM1110" s="404" t="s">
        <v>54</v>
      </c>
    </row>
    <row r="1111" spans="1:39" ht="15.75" customHeight="1" x14ac:dyDescent="0.3">
      <c r="A1111" s="382"/>
      <c r="B1111" s="383"/>
      <c r="C1111" s="384" t="s">
        <v>40</v>
      </c>
      <c r="D1111" s="385" t="str">
        <f>IF(Table_1[[#This Row],[SISÄLLÖN NIMI]]="","",1)</f>
        <v/>
      </c>
      <c r="E1111" s="386"/>
      <c r="F1111" s="386"/>
      <c r="G1111" s="384" t="s">
        <v>54</v>
      </c>
      <c r="H1111" s="387" t="s">
        <v>54</v>
      </c>
      <c r="I1111" s="388" t="s">
        <v>54</v>
      </c>
      <c r="J1111" s="389" t="s">
        <v>44</v>
      </c>
      <c r="K1111" s="387" t="s">
        <v>54</v>
      </c>
      <c r="L1111" s="390" t="s">
        <v>54</v>
      </c>
      <c r="M1111" s="383"/>
      <c r="N1111" s="391" t="s">
        <v>54</v>
      </c>
      <c r="O1111" s="392"/>
      <c r="P1111" s="383"/>
      <c r="Q1111" s="383"/>
      <c r="R1111" s="393"/>
      <c r="S1111" s="417">
        <f>IF(Table_1[[#This Row],[Kesto (min) /tapaaminen]]&lt;1,0,(Table_1[[#This Row],[Sisältöjen määrä 
]]*Table_1[[#This Row],[Kesto (min) /tapaaminen]]*Table_1[[#This Row],[Tapaamis-kerrat /osallistuja]]))</f>
        <v>0</v>
      </c>
      <c r="T1111" s="394" t="str">
        <f>IF(Table_1[[#This Row],[SISÄLLÖN NIMI]]="","",IF(Table_1[[#This Row],[Toteutuminen]]="Ei osallistujia",0,IF(Table_1[[#This Row],[Toteutuminen]]="Peruttu",0,1)))</f>
        <v/>
      </c>
      <c r="U1111" s="395"/>
      <c r="V1111" s="385"/>
      <c r="W1111" s="413">
        <f>Table_1[[#This Row],[Kävijämäärä a) lapset]]+Table_1[[#This Row],[Kävijämäärä b) aikuiset]]</f>
        <v>0</v>
      </c>
      <c r="X1111" s="413">
        <f>IF(Table_1[[#This Row],[Kokonaiskävijämäärä]]&lt;1,0,Table_1[[#This Row],[Kävijämäärä a) lapset]]*Table_1[[#This Row],[Tapaamis-kerrat /osallistuja]])</f>
        <v>0</v>
      </c>
      <c r="Y1111" s="413">
        <f>IF(Table_1[[#This Row],[Kokonaiskävijämäärä]]&lt;1,0,Table_1[[#This Row],[Kävijämäärä b) aikuiset]]*Table_1[[#This Row],[Tapaamis-kerrat /osallistuja]])</f>
        <v>0</v>
      </c>
      <c r="Z1111" s="413">
        <f>IF(Table_1[[#This Row],[Kokonaiskävijämäärä]]&lt;1,0,Table_1[[#This Row],[Kokonaiskävijämäärä]]*Table_1[[#This Row],[Tapaamis-kerrat /osallistuja]])</f>
        <v>0</v>
      </c>
      <c r="AA1111" s="390" t="s">
        <v>54</v>
      </c>
      <c r="AB1111" s="396"/>
      <c r="AC1111" s="397"/>
      <c r="AD1111" s="398" t="s">
        <v>54</v>
      </c>
      <c r="AE1111" s="399" t="s">
        <v>54</v>
      </c>
      <c r="AF1111" s="400" t="s">
        <v>54</v>
      </c>
      <c r="AG1111" s="400" t="s">
        <v>54</v>
      </c>
      <c r="AH1111" s="401" t="s">
        <v>53</v>
      </c>
      <c r="AI1111" s="402" t="s">
        <v>54</v>
      </c>
      <c r="AJ1111" s="402" t="s">
        <v>54</v>
      </c>
      <c r="AK1111" s="402" t="s">
        <v>54</v>
      </c>
      <c r="AL1111" s="403" t="s">
        <v>54</v>
      </c>
      <c r="AM1111" s="404" t="s">
        <v>54</v>
      </c>
    </row>
    <row r="1112" spans="1:39" ht="15.75" customHeight="1" x14ac:dyDescent="0.3">
      <c r="A1112" s="382"/>
      <c r="B1112" s="383"/>
      <c r="C1112" s="384" t="s">
        <v>40</v>
      </c>
      <c r="D1112" s="385" t="str">
        <f>IF(Table_1[[#This Row],[SISÄLLÖN NIMI]]="","",1)</f>
        <v/>
      </c>
      <c r="E1112" s="386"/>
      <c r="F1112" s="386"/>
      <c r="G1112" s="384" t="s">
        <v>54</v>
      </c>
      <c r="H1112" s="387" t="s">
        <v>54</v>
      </c>
      <c r="I1112" s="388" t="s">
        <v>54</v>
      </c>
      <c r="J1112" s="389" t="s">
        <v>44</v>
      </c>
      <c r="K1112" s="387" t="s">
        <v>54</v>
      </c>
      <c r="L1112" s="390" t="s">
        <v>54</v>
      </c>
      <c r="M1112" s="383"/>
      <c r="N1112" s="391" t="s">
        <v>54</v>
      </c>
      <c r="O1112" s="392"/>
      <c r="P1112" s="383"/>
      <c r="Q1112" s="383"/>
      <c r="R1112" s="393"/>
      <c r="S1112" s="417">
        <f>IF(Table_1[[#This Row],[Kesto (min) /tapaaminen]]&lt;1,0,(Table_1[[#This Row],[Sisältöjen määrä 
]]*Table_1[[#This Row],[Kesto (min) /tapaaminen]]*Table_1[[#This Row],[Tapaamis-kerrat /osallistuja]]))</f>
        <v>0</v>
      </c>
      <c r="T1112" s="394" t="str">
        <f>IF(Table_1[[#This Row],[SISÄLLÖN NIMI]]="","",IF(Table_1[[#This Row],[Toteutuminen]]="Ei osallistujia",0,IF(Table_1[[#This Row],[Toteutuminen]]="Peruttu",0,1)))</f>
        <v/>
      </c>
      <c r="U1112" s="395"/>
      <c r="V1112" s="385"/>
      <c r="W1112" s="413">
        <f>Table_1[[#This Row],[Kävijämäärä a) lapset]]+Table_1[[#This Row],[Kävijämäärä b) aikuiset]]</f>
        <v>0</v>
      </c>
      <c r="X1112" s="413">
        <f>IF(Table_1[[#This Row],[Kokonaiskävijämäärä]]&lt;1,0,Table_1[[#This Row],[Kävijämäärä a) lapset]]*Table_1[[#This Row],[Tapaamis-kerrat /osallistuja]])</f>
        <v>0</v>
      </c>
      <c r="Y1112" s="413">
        <f>IF(Table_1[[#This Row],[Kokonaiskävijämäärä]]&lt;1,0,Table_1[[#This Row],[Kävijämäärä b) aikuiset]]*Table_1[[#This Row],[Tapaamis-kerrat /osallistuja]])</f>
        <v>0</v>
      </c>
      <c r="Z1112" s="413">
        <f>IF(Table_1[[#This Row],[Kokonaiskävijämäärä]]&lt;1,0,Table_1[[#This Row],[Kokonaiskävijämäärä]]*Table_1[[#This Row],[Tapaamis-kerrat /osallistuja]])</f>
        <v>0</v>
      </c>
      <c r="AA1112" s="390" t="s">
        <v>54</v>
      </c>
      <c r="AB1112" s="396"/>
      <c r="AC1112" s="397"/>
      <c r="AD1112" s="398" t="s">
        <v>54</v>
      </c>
      <c r="AE1112" s="399" t="s">
        <v>54</v>
      </c>
      <c r="AF1112" s="400" t="s">
        <v>54</v>
      </c>
      <c r="AG1112" s="400" t="s">
        <v>54</v>
      </c>
      <c r="AH1112" s="401" t="s">
        <v>53</v>
      </c>
      <c r="AI1112" s="402" t="s">
        <v>54</v>
      </c>
      <c r="AJ1112" s="402" t="s">
        <v>54</v>
      </c>
      <c r="AK1112" s="402" t="s">
        <v>54</v>
      </c>
      <c r="AL1112" s="403" t="s">
        <v>54</v>
      </c>
      <c r="AM1112" s="404" t="s">
        <v>54</v>
      </c>
    </row>
    <row r="1113" spans="1:39" ht="15.75" customHeight="1" x14ac:dyDescent="0.3">
      <c r="A1113" s="382"/>
      <c r="B1113" s="383"/>
      <c r="C1113" s="384" t="s">
        <v>40</v>
      </c>
      <c r="D1113" s="385" t="str">
        <f>IF(Table_1[[#This Row],[SISÄLLÖN NIMI]]="","",1)</f>
        <v/>
      </c>
      <c r="E1113" s="386"/>
      <c r="F1113" s="386"/>
      <c r="G1113" s="384" t="s">
        <v>54</v>
      </c>
      <c r="H1113" s="387" t="s">
        <v>54</v>
      </c>
      <c r="I1113" s="388" t="s">
        <v>54</v>
      </c>
      <c r="J1113" s="389" t="s">
        <v>44</v>
      </c>
      <c r="K1113" s="387" t="s">
        <v>54</v>
      </c>
      <c r="L1113" s="390" t="s">
        <v>54</v>
      </c>
      <c r="M1113" s="383"/>
      <c r="N1113" s="391" t="s">
        <v>54</v>
      </c>
      <c r="O1113" s="392"/>
      <c r="P1113" s="383"/>
      <c r="Q1113" s="383"/>
      <c r="R1113" s="393"/>
      <c r="S1113" s="417">
        <f>IF(Table_1[[#This Row],[Kesto (min) /tapaaminen]]&lt;1,0,(Table_1[[#This Row],[Sisältöjen määrä 
]]*Table_1[[#This Row],[Kesto (min) /tapaaminen]]*Table_1[[#This Row],[Tapaamis-kerrat /osallistuja]]))</f>
        <v>0</v>
      </c>
      <c r="T1113" s="394" t="str">
        <f>IF(Table_1[[#This Row],[SISÄLLÖN NIMI]]="","",IF(Table_1[[#This Row],[Toteutuminen]]="Ei osallistujia",0,IF(Table_1[[#This Row],[Toteutuminen]]="Peruttu",0,1)))</f>
        <v/>
      </c>
      <c r="U1113" s="395"/>
      <c r="V1113" s="385"/>
      <c r="W1113" s="413">
        <f>Table_1[[#This Row],[Kävijämäärä a) lapset]]+Table_1[[#This Row],[Kävijämäärä b) aikuiset]]</f>
        <v>0</v>
      </c>
      <c r="X1113" s="413">
        <f>IF(Table_1[[#This Row],[Kokonaiskävijämäärä]]&lt;1,0,Table_1[[#This Row],[Kävijämäärä a) lapset]]*Table_1[[#This Row],[Tapaamis-kerrat /osallistuja]])</f>
        <v>0</v>
      </c>
      <c r="Y1113" s="413">
        <f>IF(Table_1[[#This Row],[Kokonaiskävijämäärä]]&lt;1,0,Table_1[[#This Row],[Kävijämäärä b) aikuiset]]*Table_1[[#This Row],[Tapaamis-kerrat /osallistuja]])</f>
        <v>0</v>
      </c>
      <c r="Z1113" s="413">
        <f>IF(Table_1[[#This Row],[Kokonaiskävijämäärä]]&lt;1,0,Table_1[[#This Row],[Kokonaiskävijämäärä]]*Table_1[[#This Row],[Tapaamis-kerrat /osallistuja]])</f>
        <v>0</v>
      </c>
      <c r="AA1113" s="390" t="s">
        <v>54</v>
      </c>
      <c r="AB1113" s="396"/>
      <c r="AC1113" s="397"/>
      <c r="AD1113" s="398" t="s">
        <v>54</v>
      </c>
      <c r="AE1113" s="399" t="s">
        <v>54</v>
      </c>
      <c r="AF1113" s="400" t="s">
        <v>54</v>
      </c>
      <c r="AG1113" s="400" t="s">
        <v>54</v>
      </c>
      <c r="AH1113" s="401" t="s">
        <v>53</v>
      </c>
      <c r="AI1113" s="402" t="s">
        <v>54</v>
      </c>
      <c r="AJ1113" s="402" t="s">
        <v>54</v>
      </c>
      <c r="AK1113" s="402" t="s">
        <v>54</v>
      </c>
      <c r="AL1113" s="403" t="s">
        <v>54</v>
      </c>
      <c r="AM1113" s="404" t="s">
        <v>54</v>
      </c>
    </row>
    <row r="1114" spans="1:39" ht="15.75" customHeight="1" x14ac:dyDescent="0.3">
      <c r="A1114" s="382"/>
      <c r="B1114" s="383"/>
      <c r="C1114" s="384" t="s">
        <v>40</v>
      </c>
      <c r="D1114" s="385" t="str">
        <f>IF(Table_1[[#This Row],[SISÄLLÖN NIMI]]="","",1)</f>
        <v/>
      </c>
      <c r="E1114" s="386"/>
      <c r="F1114" s="386"/>
      <c r="G1114" s="384" t="s">
        <v>54</v>
      </c>
      <c r="H1114" s="387" t="s">
        <v>54</v>
      </c>
      <c r="I1114" s="388" t="s">
        <v>54</v>
      </c>
      <c r="J1114" s="389" t="s">
        <v>44</v>
      </c>
      <c r="K1114" s="387" t="s">
        <v>54</v>
      </c>
      <c r="L1114" s="390" t="s">
        <v>54</v>
      </c>
      <c r="M1114" s="383"/>
      <c r="N1114" s="391" t="s">
        <v>54</v>
      </c>
      <c r="O1114" s="392"/>
      <c r="P1114" s="383"/>
      <c r="Q1114" s="383"/>
      <c r="R1114" s="393"/>
      <c r="S1114" s="417">
        <f>IF(Table_1[[#This Row],[Kesto (min) /tapaaminen]]&lt;1,0,(Table_1[[#This Row],[Sisältöjen määrä 
]]*Table_1[[#This Row],[Kesto (min) /tapaaminen]]*Table_1[[#This Row],[Tapaamis-kerrat /osallistuja]]))</f>
        <v>0</v>
      </c>
      <c r="T1114" s="394" t="str">
        <f>IF(Table_1[[#This Row],[SISÄLLÖN NIMI]]="","",IF(Table_1[[#This Row],[Toteutuminen]]="Ei osallistujia",0,IF(Table_1[[#This Row],[Toteutuminen]]="Peruttu",0,1)))</f>
        <v/>
      </c>
      <c r="U1114" s="395"/>
      <c r="V1114" s="385"/>
      <c r="W1114" s="413">
        <f>Table_1[[#This Row],[Kävijämäärä a) lapset]]+Table_1[[#This Row],[Kävijämäärä b) aikuiset]]</f>
        <v>0</v>
      </c>
      <c r="X1114" s="413">
        <f>IF(Table_1[[#This Row],[Kokonaiskävijämäärä]]&lt;1,0,Table_1[[#This Row],[Kävijämäärä a) lapset]]*Table_1[[#This Row],[Tapaamis-kerrat /osallistuja]])</f>
        <v>0</v>
      </c>
      <c r="Y1114" s="413">
        <f>IF(Table_1[[#This Row],[Kokonaiskävijämäärä]]&lt;1,0,Table_1[[#This Row],[Kävijämäärä b) aikuiset]]*Table_1[[#This Row],[Tapaamis-kerrat /osallistuja]])</f>
        <v>0</v>
      </c>
      <c r="Z1114" s="413">
        <f>IF(Table_1[[#This Row],[Kokonaiskävijämäärä]]&lt;1,0,Table_1[[#This Row],[Kokonaiskävijämäärä]]*Table_1[[#This Row],[Tapaamis-kerrat /osallistuja]])</f>
        <v>0</v>
      </c>
      <c r="AA1114" s="390" t="s">
        <v>54</v>
      </c>
      <c r="AB1114" s="396"/>
      <c r="AC1114" s="397"/>
      <c r="AD1114" s="398" t="s">
        <v>54</v>
      </c>
      <c r="AE1114" s="399" t="s">
        <v>54</v>
      </c>
      <c r="AF1114" s="400" t="s">
        <v>54</v>
      </c>
      <c r="AG1114" s="400" t="s">
        <v>54</v>
      </c>
      <c r="AH1114" s="401" t="s">
        <v>53</v>
      </c>
      <c r="AI1114" s="402" t="s">
        <v>54</v>
      </c>
      <c r="AJ1114" s="402" t="s">
        <v>54</v>
      </c>
      <c r="AK1114" s="402" t="s">
        <v>54</v>
      </c>
      <c r="AL1114" s="403" t="s">
        <v>54</v>
      </c>
      <c r="AM1114" s="404" t="s">
        <v>54</v>
      </c>
    </row>
    <row r="1115" spans="1:39" ht="15.75" customHeight="1" x14ac:dyDescent="0.3">
      <c r="A1115" s="382"/>
      <c r="B1115" s="383"/>
      <c r="C1115" s="384" t="s">
        <v>40</v>
      </c>
      <c r="D1115" s="385" t="str">
        <f>IF(Table_1[[#This Row],[SISÄLLÖN NIMI]]="","",1)</f>
        <v/>
      </c>
      <c r="E1115" s="386"/>
      <c r="F1115" s="386"/>
      <c r="G1115" s="384" t="s">
        <v>54</v>
      </c>
      <c r="H1115" s="387" t="s">
        <v>54</v>
      </c>
      <c r="I1115" s="388" t="s">
        <v>54</v>
      </c>
      <c r="J1115" s="389" t="s">
        <v>44</v>
      </c>
      <c r="K1115" s="387" t="s">
        <v>54</v>
      </c>
      <c r="L1115" s="390" t="s">
        <v>54</v>
      </c>
      <c r="M1115" s="383"/>
      <c r="N1115" s="391" t="s">
        <v>54</v>
      </c>
      <c r="O1115" s="392"/>
      <c r="P1115" s="383"/>
      <c r="Q1115" s="383"/>
      <c r="R1115" s="393"/>
      <c r="S1115" s="417">
        <f>IF(Table_1[[#This Row],[Kesto (min) /tapaaminen]]&lt;1,0,(Table_1[[#This Row],[Sisältöjen määrä 
]]*Table_1[[#This Row],[Kesto (min) /tapaaminen]]*Table_1[[#This Row],[Tapaamis-kerrat /osallistuja]]))</f>
        <v>0</v>
      </c>
      <c r="T1115" s="394" t="str">
        <f>IF(Table_1[[#This Row],[SISÄLLÖN NIMI]]="","",IF(Table_1[[#This Row],[Toteutuminen]]="Ei osallistujia",0,IF(Table_1[[#This Row],[Toteutuminen]]="Peruttu",0,1)))</f>
        <v/>
      </c>
      <c r="U1115" s="395"/>
      <c r="V1115" s="385"/>
      <c r="W1115" s="413">
        <f>Table_1[[#This Row],[Kävijämäärä a) lapset]]+Table_1[[#This Row],[Kävijämäärä b) aikuiset]]</f>
        <v>0</v>
      </c>
      <c r="X1115" s="413">
        <f>IF(Table_1[[#This Row],[Kokonaiskävijämäärä]]&lt;1,0,Table_1[[#This Row],[Kävijämäärä a) lapset]]*Table_1[[#This Row],[Tapaamis-kerrat /osallistuja]])</f>
        <v>0</v>
      </c>
      <c r="Y1115" s="413">
        <f>IF(Table_1[[#This Row],[Kokonaiskävijämäärä]]&lt;1,0,Table_1[[#This Row],[Kävijämäärä b) aikuiset]]*Table_1[[#This Row],[Tapaamis-kerrat /osallistuja]])</f>
        <v>0</v>
      </c>
      <c r="Z1115" s="413">
        <f>IF(Table_1[[#This Row],[Kokonaiskävijämäärä]]&lt;1,0,Table_1[[#This Row],[Kokonaiskävijämäärä]]*Table_1[[#This Row],[Tapaamis-kerrat /osallistuja]])</f>
        <v>0</v>
      </c>
      <c r="AA1115" s="390" t="s">
        <v>54</v>
      </c>
      <c r="AB1115" s="396"/>
      <c r="AC1115" s="397"/>
      <c r="AD1115" s="398" t="s">
        <v>54</v>
      </c>
      <c r="AE1115" s="399" t="s">
        <v>54</v>
      </c>
      <c r="AF1115" s="400" t="s">
        <v>54</v>
      </c>
      <c r="AG1115" s="400" t="s">
        <v>54</v>
      </c>
      <c r="AH1115" s="401" t="s">
        <v>53</v>
      </c>
      <c r="AI1115" s="402" t="s">
        <v>54</v>
      </c>
      <c r="AJ1115" s="402" t="s">
        <v>54</v>
      </c>
      <c r="AK1115" s="402" t="s">
        <v>54</v>
      </c>
      <c r="AL1115" s="403" t="s">
        <v>54</v>
      </c>
      <c r="AM1115" s="404" t="s">
        <v>54</v>
      </c>
    </row>
    <row r="1116" spans="1:39" ht="15.75" customHeight="1" x14ac:dyDescent="0.3">
      <c r="A1116" s="382"/>
      <c r="B1116" s="383"/>
      <c r="C1116" s="384" t="s">
        <v>40</v>
      </c>
      <c r="D1116" s="385" t="str">
        <f>IF(Table_1[[#This Row],[SISÄLLÖN NIMI]]="","",1)</f>
        <v/>
      </c>
      <c r="E1116" s="386"/>
      <c r="F1116" s="386"/>
      <c r="G1116" s="384" t="s">
        <v>54</v>
      </c>
      <c r="H1116" s="387" t="s">
        <v>54</v>
      </c>
      <c r="I1116" s="388" t="s">
        <v>54</v>
      </c>
      <c r="J1116" s="389" t="s">
        <v>44</v>
      </c>
      <c r="K1116" s="387" t="s">
        <v>54</v>
      </c>
      <c r="L1116" s="390" t="s">
        <v>54</v>
      </c>
      <c r="M1116" s="383"/>
      <c r="N1116" s="391" t="s">
        <v>54</v>
      </c>
      <c r="O1116" s="392"/>
      <c r="P1116" s="383"/>
      <c r="Q1116" s="383"/>
      <c r="R1116" s="393"/>
      <c r="S1116" s="417">
        <f>IF(Table_1[[#This Row],[Kesto (min) /tapaaminen]]&lt;1,0,(Table_1[[#This Row],[Sisältöjen määrä 
]]*Table_1[[#This Row],[Kesto (min) /tapaaminen]]*Table_1[[#This Row],[Tapaamis-kerrat /osallistuja]]))</f>
        <v>0</v>
      </c>
      <c r="T1116" s="394" t="str">
        <f>IF(Table_1[[#This Row],[SISÄLLÖN NIMI]]="","",IF(Table_1[[#This Row],[Toteutuminen]]="Ei osallistujia",0,IF(Table_1[[#This Row],[Toteutuminen]]="Peruttu",0,1)))</f>
        <v/>
      </c>
      <c r="U1116" s="395"/>
      <c r="V1116" s="385"/>
      <c r="W1116" s="413">
        <f>Table_1[[#This Row],[Kävijämäärä a) lapset]]+Table_1[[#This Row],[Kävijämäärä b) aikuiset]]</f>
        <v>0</v>
      </c>
      <c r="X1116" s="413">
        <f>IF(Table_1[[#This Row],[Kokonaiskävijämäärä]]&lt;1,0,Table_1[[#This Row],[Kävijämäärä a) lapset]]*Table_1[[#This Row],[Tapaamis-kerrat /osallistuja]])</f>
        <v>0</v>
      </c>
      <c r="Y1116" s="413">
        <f>IF(Table_1[[#This Row],[Kokonaiskävijämäärä]]&lt;1,0,Table_1[[#This Row],[Kävijämäärä b) aikuiset]]*Table_1[[#This Row],[Tapaamis-kerrat /osallistuja]])</f>
        <v>0</v>
      </c>
      <c r="Z1116" s="413">
        <f>IF(Table_1[[#This Row],[Kokonaiskävijämäärä]]&lt;1,0,Table_1[[#This Row],[Kokonaiskävijämäärä]]*Table_1[[#This Row],[Tapaamis-kerrat /osallistuja]])</f>
        <v>0</v>
      </c>
      <c r="AA1116" s="390" t="s">
        <v>54</v>
      </c>
      <c r="AB1116" s="396"/>
      <c r="AC1116" s="397"/>
      <c r="AD1116" s="398" t="s">
        <v>54</v>
      </c>
      <c r="AE1116" s="399" t="s">
        <v>54</v>
      </c>
      <c r="AF1116" s="400" t="s">
        <v>54</v>
      </c>
      <c r="AG1116" s="400" t="s">
        <v>54</v>
      </c>
      <c r="AH1116" s="401" t="s">
        <v>53</v>
      </c>
      <c r="AI1116" s="402" t="s">
        <v>54</v>
      </c>
      <c r="AJ1116" s="402" t="s">
        <v>54</v>
      </c>
      <c r="AK1116" s="402" t="s">
        <v>54</v>
      </c>
      <c r="AL1116" s="403" t="s">
        <v>54</v>
      </c>
      <c r="AM1116" s="404" t="s">
        <v>54</v>
      </c>
    </row>
    <row r="1117" spans="1:39" ht="15.75" customHeight="1" x14ac:dyDescent="0.3">
      <c r="A1117" s="382"/>
      <c r="B1117" s="383"/>
      <c r="C1117" s="384" t="s">
        <v>40</v>
      </c>
      <c r="D1117" s="385" t="str">
        <f>IF(Table_1[[#This Row],[SISÄLLÖN NIMI]]="","",1)</f>
        <v/>
      </c>
      <c r="E1117" s="386"/>
      <c r="F1117" s="386"/>
      <c r="G1117" s="384" t="s">
        <v>54</v>
      </c>
      <c r="H1117" s="387" t="s">
        <v>54</v>
      </c>
      <c r="I1117" s="388" t="s">
        <v>54</v>
      </c>
      <c r="J1117" s="389" t="s">
        <v>44</v>
      </c>
      <c r="K1117" s="387" t="s">
        <v>54</v>
      </c>
      <c r="L1117" s="390" t="s">
        <v>54</v>
      </c>
      <c r="M1117" s="383"/>
      <c r="N1117" s="391" t="s">
        <v>54</v>
      </c>
      <c r="O1117" s="392"/>
      <c r="P1117" s="383"/>
      <c r="Q1117" s="383"/>
      <c r="R1117" s="393"/>
      <c r="S1117" s="417">
        <f>IF(Table_1[[#This Row],[Kesto (min) /tapaaminen]]&lt;1,0,(Table_1[[#This Row],[Sisältöjen määrä 
]]*Table_1[[#This Row],[Kesto (min) /tapaaminen]]*Table_1[[#This Row],[Tapaamis-kerrat /osallistuja]]))</f>
        <v>0</v>
      </c>
      <c r="T1117" s="394" t="str">
        <f>IF(Table_1[[#This Row],[SISÄLLÖN NIMI]]="","",IF(Table_1[[#This Row],[Toteutuminen]]="Ei osallistujia",0,IF(Table_1[[#This Row],[Toteutuminen]]="Peruttu",0,1)))</f>
        <v/>
      </c>
      <c r="U1117" s="395"/>
      <c r="V1117" s="385"/>
      <c r="W1117" s="413">
        <f>Table_1[[#This Row],[Kävijämäärä a) lapset]]+Table_1[[#This Row],[Kävijämäärä b) aikuiset]]</f>
        <v>0</v>
      </c>
      <c r="X1117" s="413">
        <f>IF(Table_1[[#This Row],[Kokonaiskävijämäärä]]&lt;1,0,Table_1[[#This Row],[Kävijämäärä a) lapset]]*Table_1[[#This Row],[Tapaamis-kerrat /osallistuja]])</f>
        <v>0</v>
      </c>
      <c r="Y1117" s="413">
        <f>IF(Table_1[[#This Row],[Kokonaiskävijämäärä]]&lt;1,0,Table_1[[#This Row],[Kävijämäärä b) aikuiset]]*Table_1[[#This Row],[Tapaamis-kerrat /osallistuja]])</f>
        <v>0</v>
      </c>
      <c r="Z1117" s="413">
        <f>IF(Table_1[[#This Row],[Kokonaiskävijämäärä]]&lt;1,0,Table_1[[#This Row],[Kokonaiskävijämäärä]]*Table_1[[#This Row],[Tapaamis-kerrat /osallistuja]])</f>
        <v>0</v>
      </c>
      <c r="AA1117" s="390" t="s">
        <v>54</v>
      </c>
      <c r="AB1117" s="396"/>
      <c r="AC1117" s="397"/>
      <c r="AD1117" s="398" t="s">
        <v>54</v>
      </c>
      <c r="AE1117" s="399" t="s">
        <v>54</v>
      </c>
      <c r="AF1117" s="400" t="s">
        <v>54</v>
      </c>
      <c r="AG1117" s="400" t="s">
        <v>54</v>
      </c>
      <c r="AH1117" s="401" t="s">
        <v>53</v>
      </c>
      <c r="AI1117" s="402" t="s">
        <v>54</v>
      </c>
      <c r="AJ1117" s="402" t="s">
        <v>54</v>
      </c>
      <c r="AK1117" s="402" t="s">
        <v>54</v>
      </c>
      <c r="AL1117" s="403" t="s">
        <v>54</v>
      </c>
      <c r="AM1117" s="404" t="s">
        <v>54</v>
      </c>
    </row>
    <row r="1118" spans="1:39" ht="15.75" customHeight="1" x14ac:dyDescent="0.3">
      <c r="A1118" s="382"/>
      <c r="B1118" s="383"/>
      <c r="C1118" s="384" t="s">
        <v>40</v>
      </c>
      <c r="D1118" s="385" t="str">
        <f>IF(Table_1[[#This Row],[SISÄLLÖN NIMI]]="","",1)</f>
        <v/>
      </c>
      <c r="E1118" s="386"/>
      <c r="F1118" s="386"/>
      <c r="G1118" s="384" t="s">
        <v>54</v>
      </c>
      <c r="H1118" s="387" t="s">
        <v>54</v>
      </c>
      <c r="I1118" s="388" t="s">
        <v>54</v>
      </c>
      <c r="J1118" s="389" t="s">
        <v>44</v>
      </c>
      <c r="K1118" s="387" t="s">
        <v>54</v>
      </c>
      <c r="L1118" s="390" t="s">
        <v>54</v>
      </c>
      <c r="M1118" s="383"/>
      <c r="N1118" s="391" t="s">
        <v>54</v>
      </c>
      <c r="O1118" s="392"/>
      <c r="P1118" s="383"/>
      <c r="Q1118" s="383"/>
      <c r="R1118" s="393"/>
      <c r="S1118" s="417">
        <f>IF(Table_1[[#This Row],[Kesto (min) /tapaaminen]]&lt;1,0,(Table_1[[#This Row],[Sisältöjen määrä 
]]*Table_1[[#This Row],[Kesto (min) /tapaaminen]]*Table_1[[#This Row],[Tapaamis-kerrat /osallistuja]]))</f>
        <v>0</v>
      </c>
      <c r="T1118" s="394" t="str">
        <f>IF(Table_1[[#This Row],[SISÄLLÖN NIMI]]="","",IF(Table_1[[#This Row],[Toteutuminen]]="Ei osallistujia",0,IF(Table_1[[#This Row],[Toteutuminen]]="Peruttu",0,1)))</f>
        <v/>
      </c>
      <c r="U1118" s="395"/>
      <c r="V1118" s="385"/>
      <c r="W1118" s="413">
        <f>Table_1[[#This Row],[Kävijämäärä a) lapset]]+Table_1[[#This Row],[Kävijämäärä b) aikuiset]]</f>
        <v>0</v>
      </c>
      <c r="X1118" s="413">
        <f>IF(Table_1[[#This Row],[Kokonaiskävijämäärä]]&lt;1,0,Table_1[[#This Row],[Kävijämäärä a) lapset]]*Table_1[[#This Row],[Tapaamis-kerrat /osallistuja]])</f>
        <v>0</v>
      </c>
      <c r="Y1118" s="413">
        <f>IF(Table_1[[#This Row],[Kokonaiskävijämäärä]]&lt;1,0,Table_1[[#This Row],[Kävijämäärä b) aikuiset]]*Table_1[[#This Row],[Tapaamis-kerrat /osallistuja]])</f>
        <v>0</v>
      </c>
      <c r="Z1118" s="413">
        <f>IF(Table_1[[#This Row],[Kokonaiskävijämäärä]]&lt;1,0,Table_1[[#This Row],[Kokonaiskävijämäärä]]*Table_1[[#This Row],[Tapaamis-kerrat /osallistuja]])</f>
        <v>0</v>
      </c>
      <c r="AA1118" s="390" t="s">
        <v>54</v>
      </c>
      <c r="AB1118" s="396"/>
      <c r="AC1118" s="397"/>
      <c r="AD1118" s="398" t="s">
        <v>54</v>
      </c>
      <c r="AE1118" s="399" t="s">
        <v>54</v>
      </c>
      <c r="AF1118" s="400" t="s">
        <v>54</v>
      </c>
      <c r="AG1118" s="400" t="s">
        <v>54</v>
      </c>
      <c r="AH1118" s="401" t="s">
        <v>53</v>
      </c>
      <c r="AI1118" s="402" t="s">
        <v>54</v>
      </c>
      <c r="AJ1118" s="402" t="s">
        <v>54</v>
      </c>
      <c r="AK1118" s="402" t="s">
        <v>54</v>
      </c>
      <c r="AL1118" s="403" t="s">
        <v>54</v>
      </c>
      <c r="AM1118" s="404" t="s">
        <v>54</v>
      </c>
    </row>
    <row r="1119" spans="1:39" ht="15.75" customHeight="1" x14ac:dyDescent="0.3">
      <c r="A1119" s="382"/>
      <c r="B1119" s="383"/>
      <c r="C1119" s="384" t="s">
        <v>40</v>
      </c>
      <c r="D1119" s="385" t="str">
        <f>IF(Table_1[[#This Row],[SISÄLLÖN NIMI]]="","",1)</f>
        <v/>
      </c>
      <c r="E1119" s="386"/>
      <c r="F1119" s="386"/>
      <c r="G1119" s="384" t="s">
        <v>54</v>
      </c>
      <c r="H1119" s="387" t="s">
        <v>54</v>
      </c>
      <c r="I1119" s="388" t="s">
        <v>54</v>
      </c>
      <c r="J1119" s="389" t="s">
        <v>44</v>
      </c>
      <c r="K1119" s="387" t="s">
        <v>54</v>
      </c>
      <c r="L1119" s="390" t="s">
        <v>54</v>
      </c>
      <c r="M1119" s="383"/>
      <c r="N1119" s="391" t="s">
        <v>54</v>
      </c>
      <c r="O1119" s="392"/>
      <c r="P1119" s="383"/>
      <c r="Q1119" s="383"/>
      <c r="R1119" s="393"/>
      <c r="S1119" s="417">
        <f>IF(Table_1[[#This Row],[Kesto (min) /tapaaminen]]&lt;1,0,(Table_1[[#This Row],[Sisältöjen määrä 
]]*Table_1[[#This Row],[Kesto (min) /tapaaminen]]*Table_1[[#This Row],[Tapaamis-kerrat /osallistuja]]))</f>
        <v>0</v>
      </c>
      <c r="T1119" s="394" t="str">
        <f>IF(Table_1[[#This Row],[SISÄLLÖN NIMI]]="","",IF(Table_1[[#This Row],[Toteutuminen]]="Ei osallistujia",0,IF(Table_1[[#This Row],[Toteutuminen]]="Peruttu",0,1)))</f>
        <v/>
      </c>
      <c r="U1119" s="395"/>
      <c r="V1119" s="385"/>
      <c r="W1119" s="413">
        <f>Table_1[[#This Row],[Kävijämäärä a) lapset]]+Table_1[[#This Row],[Kävijämäärä b) aikuiset]]</f>
        <v>0</v>
      </c>
      <c r="X1119" s="413">
        <f>IF(Table_1[[#This Row],[Kokonaiskävijämäärä]]&lt;1,0,Table_1[[#This Row],[Kävijämäärä a) lapset]]*Table_1[[#This Row],[Tapaamis-kerrat /osallistuja]])</f>
        <v>0</v>
      </c>
      <c r="Y1119" s="413">
        <f>IF(Table_1[[#This Row],[Kokonaiskävijämäärä]]&lt;1,0,Table_1[[#This Row],[Kävijämäärä b) aikuiset]]*Table_1[[#This Row],[Tapaamis-kerrat /osallistuja]])</f>
        <v>0</v>
      </c>
      <c r="Z1119" s="413">
        <f>IF(Table_1[[#This Row],[Kokonaiskävijämäärä]]&lt;1,0,Table_1[[#This Row],[Kokonaiskävijämäärä]]*Table_1[[#This Row],[Tapaamis-kerrat /osallistuja]])</f>
        <v>0</v>
      </c>
      <c r="AA1119" s="390" t="s">
        <v>54</v>
      </c>
      <c r="AB1119" s="396"/>
      <c r="AC1119" s="397"/>
      <c r="AD1119" s="398" t="s">
        <v>54</v>
      </c>
      <c r="AE1119" s="399" t="s">
        <v>54</v>
      </c>
      <c r="AF1119" s="400" t="s">
        <v>54</v>
      </c>
      <c r="AG1119" s="400" t="s">
        <v>54</v>
      </c>
      <c r="AH1119" s="401" t="s">
        <v>53</v>
      </c>
      <c r="AI1119" s="402" t="s">
        <v>54</v>
      </c>
      <c r="AJ1119" s="402" t="s">
        <v>54</v>
      </c>
      <c r="AK1119" s="402" t="s">
        <v>54</v>
      </c>
      <c r="AL1119" s="403" t="s">
        <v>54</v>
      </c>
      <c r="AM1119" s="404" t="s">
        <v>54</v>
      </c>
    </row>
    <row r="1120" spans="1:39" ht="15.75" customHeight="1" x14ac:dyDescent="0.3">
      <c r="A1120" s="382"/>
      <c r="B1120" s="383"/>
      <c r="C1120" s="384" t="s">
        <v>40</v>
      </c>
      <c r="D1120" s="385" t="str">
        <f>IF(Table_1[[#This Row],[SISÄLLÖN NIMI]]="","",1)</f>
        <v/>
      </c>
      <c r="E1120" s="386"/>
      <c r="F1120" s="386"/>
      <c r="G1120" s="384" t="s">
        <v>54</v>
      </c>
      <c r="H1120" s="387" t="s">
        <v>54</v>
      </c>
      <c r="I1120" s="388" t="s">
        <v>54</v>
      </c>
      <c r="J1120" s="389" t="s">
        <v>44</v>
      </c>
      <c r="K1120" s="387" t="s">
        <v>54</v>
      </c>
      <c r="L1120" s="390" t="s">
        <v>54</v>
      </c>
      <c r="M1120" s="383"/>
      <c r="N1120" s="391" t="s">
        <v>54</v>
      </c>
      <c r="O1120" s="392"/>
      <c r="P1120" s="383"/>
      <c r="Q1120" s="383"/>
      <c r="R1120" s="393"/>
      <c r="S1120" s="417">
        <f>IF(Table_1[[#This Row],[Kesto (min) /tapaaminen]]&lt;1,0,(Table_1[[#This Row],[Sisältöjen määrä 
]]*Table_1[[#This Row],[Kesto (min) /tapaaminen]]*Table_1[[#This Row],[Tapaamis-kerrat /osallistuja]]))</f>
        <v>0</v>
      </c>
      <c r="T1120" s="394" t="str">
        <f>IF(Table_1[[#This Row],[SISÄLLÖN NIMI]]="","",IF(Table_1[[#This Row],[Toteutuminen]]="Ei osallistujia",0,IF(Table_1[[#This Row],[Toteutuminen]]="Peruttu",0,1)))</f>
        <v/>
      </c>
      <c r="U1120" s="395"/>
      <c r="V1120" s="385"/>
      <c r="W1120" s="413">
        <f>Table_1[[#This Row],[Kävijämäärä a) lapset]]+Table_1[[#This Row],[Kävijämäärä b) aikuiset]]</f>
        <v>0</v>
      </c>
      <c r="X1120" s="413">
        <f>IF(Table_1[[#This Row],[Kokonaiskävijämäärä]]&lt;1,0,Table_1[[#This Row],[Kävijämäärä a) lapset]]*Table_1[[#This Row],[Tapaamis-kerrat /osallistuja]])</f>
        <v>0</v>
      </c>
      <c r="Y1120" s="413">
        <f>IF(Table_1[[#This Row],[Kokonaiskävijämäärä]]&lt;1,0,Table_1[[#This Row],[Kävijämäärä b) aikuiset]]*Table_1[[#This Row],[Tapaamis-kerrat /osallistuja]])</f>
        <v>0</v>
      </c>
      <c r="Z1120" s="413">
        <f>IF(Table_1[[#This Row],[Kokonaiskävijämäärä]]&lt;1,0,Table_1[[#This Row],[Kokonaiskävijämäärä]]*Table_1[[#This Row],[Tapaamis-kerrat /osallistuja]])</f>
        <v>0</v>
      </c>
      <c r="AA1120" s="390" t="s">
        <v>54</v>
      </c>
      <c r="AB1120" s="396"/>
      <c r="AC1120" s="397"/>
      <c r="AD1120" s="398" t="s">
        <v>54</v>
      </c>
      <c r="AE1120" s="399" t="s">
        <v>54</v>
      </c>
      <c r="AF1120" s="400" t="s">
        <v>54</v>
      </c>
      <c r="AG1120" s="400" t="s">
        <v>54</v>
      </c>
      <c r="AH1120" s="401" t="s">
        <v>53</v>
      </c>
      <c r="AI1120" s="402" t="s">
        <v>54</v>
      </c>
      <c r="AJ1120" s="402" t="s">
        <v>54</v>
      </c>
      <c r="AK1120" s="402" t="s">
        <v>54</v>
      </c>
      <c r="AL1120" s="403" t="s">
        <v>54</v>
      </c>
      <c r="AM1120" s="404" t="s">
        <v>54</v>
      </c>
    </row>
    <row r="1121" spans="1:39" ht="15.75" customHeight="1" x14ac:dyDescent="0.3">
      <c r="A1121" s="382"/>
      <c r="B1121" s="383"/>
      <c r="C1121" s="384" t="s">
        <v>40</v>
      </c>
      <c r="D1121" s="385" t="str">
        <f>IF(Table_1[[#This Row],[SISÄLLÖN NIMI]]="","",1)</f>
        <v/>
      </c>
      <c r="E1121" s="386"/>
      <c r="F1121" s="386"/>
      <c r="G1121" s="384" t="s">
        <v>54</v>
      </c>
      <c r="H1121" s="387" t="s">
        <v>54</v>
      </c>
      <c r="I1121" s="388" t="s">
        <v>54</v>
      </c>
      <c r="J1121" s="389" t="s">
        <v>44</v>
      </c>
      <c r="K1121" s="387" t="s">
        <v>54</v>
      </c>
      <c r="L1121" s="390" t="s">
        <v>54</v>
      </c>
      <c r="M1121" s="383"/>
      <c r="N1121" s="391" t="s">
        <v>54</v>
      </c>
      <c r="O1121" s="392"/>
      <c r="P1121" s="383"/>
      <c r="Q1121" s="383"/>
      <c r="R1121" s="393"/>
      <c r="S1121" s="417">
        <f>IF(Table_1[[#This Row],[Kesto (min) /tapaaminen]]&lt;1,0,(Table_1[[#This Row],[Sisältöjen määrä 
]]*Table_1[[#This Row],[Kesto (min) /tapaaminen]]*Table_1[[#This Row],[Tapaamis-kerrat /osallistuja]]))</f>
        <v>0</v>
      </c>
      <c r="T1121" s="394" t="str">
        <f>IF(Table_1[[#This Row],[SISÄLLÖN NIMI]]="","",IF(Table_1[[#This Row],[Toteutuminen]]="Ei osallistujia",0,IF(Table_1[[#This Row],[Toteutuminen]]="Peruttu",0,1)))</f>
        <v/>
      </c>
      <c r="U1121" s="395"/>
      <c r="V1121" s="385"/>
      <c r="W1121" s="413">
        <f>Table_1[[#This Row],[Kävijämäärä a) lapset]]+Table_1[[#This Row],[Kävijämäärä b) aikuiset]]</f>
        <v>0</v>
      </c>
      <c r="X1121" s="413">
        <f>IF(Table_1[[#This Row],[Kokonaiskävijämäärä]]&lt;1,0,Table_1[[#This Row],[Kävijämäärä a) lapset]]*Table_1[[#This Row],[Tapaamis-kerrat /osallistuja]])</f>
        <v>0</v>
      </c>
      <c r="Y1121" s="413">
        <f>IF(Table_1[[#This Row],[Kokonaiskävijämäärä]]&lt;1,0,Table_1[[#This Row],[Kävijämäärä b) aikuiset]]*Table_1[[#This Row],[Tapaamis-kerrat /osallistuja]])</f>
        <v>0</v>
      </c>
      <c r="Z1121" s="413">
        <f>IF(Table_1[[#This Row],[Kokonaiskävijämäärä]]&lt;1,0,Table_1[[#This Row],[Kokonaiskävijämäärä]]*Table_1[[#This Row],[Tapaamis-kerrat /osallistuja]])</f>
        <v>0</v>
      </c>
      <c r="AA1121" s="390" t="s">
        <v>54</v>
      </c>
      <c r="AB1121" s="396"/>
      <c r="AC1121" s="397"/>
      <c r="AD1121" s="398" t="s">
        <v>54</v>
      </c>
      <c r="AE1121" s="399" t="s">
        <v>54</v>
      </c>
      <c r="AF1121" s="400" t="s">
        <v>54</v>
      </c>
      <c r="AG1121" s="400" t="s">
        <v>54</v>
      </c>
      <c r="AH1121" s="401" t="s">
        <v>53</v>
      </c>
      <c r="AI1121" s="402" t="s">
        <v>54</v>
      </c>
      <c r="AJ1121" s="402" t="s">
        <v>54</v>
      </c>
      <c r="AK1121" s="402" t="s">
        <v>54</v>
      </c>
      <c r="AL1121" s="403" t="s">
        <v>54</v>
      </c>
      <c r="AM1121" s="404" t="s">
        <v>54</v>
      </c>
    </row>
    <row r="1122" spans="1:39" ht="15.75" customHeight="1" x14ac:dyDescent="0.3">
      <c r="A1122" s="382"/>
      <c r="B1122" s="383"/>
      <c r="C1122" s="384" t="s">
        <v>40</v>
      </c>
      <c r="D1122" s="385" t="str">
        <f>IF(Table_1[[#This Row],[SISÄLLÖN NIMI]]="","",1)</f>
        <v/>
      </c>
      <c r="E1122" s="386"/>
      <c r="F1122" s="386"/>
      <c r="G1122" s="384" t="s">
        <v>54</v>
      </c>
      <c r="H1122" s="387" t="s">
        <v>54</v>
      </c>
      <c r="I1122" s="388" t="s">
        <v>54</v>
      </c>
      <c r="J1122" s="389" t="s">
        <v>44</v>
      </c>
      <c r="K1122" s="387" t="s">
        <v>54</v>
      </c>
      <c r="L1122" s="390" t="s">
        <v>54</v>
      </c>
      <c r="M1122" s="383"/>
      <c r="N1122" s="391" t="s">
        <v>54</v>
      </c>
      <c r="O1122" s="392"/>
      <c r="P1122" s="383"/>
      <c r="Q1122" s="383"/>
      <c r="R1122" s="393"/>
      <c r="S1122" s="417">
        <f>IF(Table_1[[#This Row],[Kesto (min) /tapaaminen]]&lt;1,0,(Table_1[[#This Row],[Sisältöjen määrä 
]]*Table_1[[#This Row],[Kesto (min) /tapaaminen]]*Table_1[[#This Row],[Tapaamis-kerrat /osallistuja]]))</f>
        <v>0</v>
      </c>
      <c r="T1122" s="394" t="str">
        <f>IF(Table_1[[#This Row],[SISÄLLÖN NIMI]]="","",IF(Table_1[[#This Row],[Toteutuminen]]="Ei osallistujia",0,IF(Table_1[[#This Row],[Toteutuminen]]="Peruttu",0,1)))</f>
        <v/>
      </c>
      <c r="U1122" s="395"/>
      <c r="V1122" s="385"/>
      <c r="W1122" s="413">
        <f>Table_1[[#This Row],[Kävijämäärä a) lapset]]+Table_1[[#This Row],[Kävijämäärä b) aikuiset]]</f>
        <v>0</v>
      </c>
      <c r="X1122" s="413">
        <f>IF(Table_1[[#This Row],[Kokonaiskävijämäärä]]&lt;1,0,Table_1[[#This Row],[Kävijämäärä a) lapset]]*Table_1[[#This Row],[Tapaamis-kerrat /osallistuja]])</f>
        <v>0</v>
      </c>
      <c r="Y1122" s="413">
        <f>IF(Table_1[[#This Row],[Kokonaiskävijämäärä]]&lt;1,0,Table_1[[#This Row],[Kävijämäärä b) aikuiset]]*Table_1[[#This Row],[Tapaamis-kerrat /osallistuja]])</f>
        <v>0</v>
      </c>
      <c r="Z1122" s="413">
        <f>IF(Table_1[[#This Row],[Kokonaiskävijämäärä]]&lt;1,0,Table_1[[#This Row],[Kokonaiskävijämäärä]]*Table_1[[#This Row],[Tapaamis-kerrat /osallistuja]])</f>
        <v>0</v>
      </c>
      <c r="AA1122" s="390" t="s">
        <v>54</v>
      </c>
      <c r="AB1122" s="396"/>
      <c r="AC1122" s="397"/>
      <c r="AD1122" s="398" t="s">
        <v>54</v>
      </c>
      <c r="AE1122" s="399" t="s">
        <v>54</v>
      </c>
      <c r="AF1122" s="400" t="s">
        <v>54</v>
      </c>
      <c r="AG1122" s="400" t="s">
        <v>54</v>
      </c>
      <c r="AH1122" s="401" t="s">
        <v>53</v>
      </c>
      <c r="AI1122" s="402" t="s">
        <v>54</v>
      </c>
      <c r="AJ1122" s="402" t="s">
        <v>54</v>
      </c>
      <c r="AK1122" s="402" t="s">
        <v>54</v>
      </c>
      <c r="AL1122" s="403" t="s">
        <v>54</v>
      </c>
      <c r="AM1122" s="404" t="s">
        <v>54</v>
      </c>
    </row>
    <row r="1123" spans="1:39" ht="15.75" customHeight="1" x14ac:dyDescent="0.3">
      <c r="A1123" s="382"/>
      <c r="B1123" s="383"/>
      <c r="C1123" s="384" t="s">
        <v>40</v>
      </c>
      <c r="D1123" s="385" t="str">
        <f>IF(Table_1[[#This Row],[SISÄLLÖN NIMI]]="","",1)</f>
        <v/>
      </c>
      <c r="E1123" s="386"/>
      <c r="F1123" s="386"/>
      <c r="G1123" s="384" t="s">
        <v>54</v>
      </c>
      <c r="H1123" s="387" t="s">
        <v>54</v>
      </c>
      <c r="I1123" s="388" t="s">
        <v>54</v>
      </c>
      <c r="J1123" s="389" t="s">
        <v>44</v>
      </c>
      <c r="K1123" s="387" t="s">
        <v>54</v>
      </c>
      <c r="L1123" s="390" t="s">
        <v>54</v>
      </c>
      <c r="M1123" s="383"/>
      <c r="N1123" s="391" t="s">
        <v>54</v>
      </c>
      <c r="O1123" s="392"/>
      <c r="P1123" s="383"/>
      <c r="Q1123" s="383"/>
      <c r="R1123" s="393"/>
      <c r="S1123" s="417">
        <f>IF(Table_1[[#This Row],[Kesto (min) /tapaaminen]]&lt;1,0,(Table_1[[#This Row],[Sisältöjen määrä 
]]*Table_1[[#This Row],[Kesto (min) /tapaaminen]]*Table_1[[#This Row],[Tapaamis-kerrat /osallistuja]]))</f>
        <v>0</v>
      </c>
      <c r="T1123" s="394" t="str">
        <f>IF(Table_1[[#This Row],[SISÄLLÖN NIMI]]="","",IF(Table_1[[#This Row],[Toteutuminen]]="Ei osallistujia",0,IF(Table_1[[#This Row],[Toteutuminen]]="Peruttu",0,1)))</f>
        <v/>
      </c>
      <c r="U1123" s="395"/>
      <c r="V1123" s="385"/>
      <c r="W1123" s="413">
        <f>Table_1[[#This Row],[Kävijämäärä a) lapset]]+Table_1[[#This Row],[Kävijämäärä b) aikuiset]]</f>
        <v>0</v>
      </c>
      <c r="X1123" s="413">
        <f>IF(Table_1[[#This Row],[Kokonaiskävijämäärä]]&lt;1,0,Table_1[[#This Row],[Kävijämäärä a) lapset]]*Table_1[[#This Row],[Tapaamis-kerrat /osallistuja]])</f>
        <v>0</v>
      </c>
      <c r="Y1123" s="413">
        <f>IF(Table_1[[#This Row],[Kokonaiskävijämäärä]]&lt;1,0,Table_1[[#This Row],[Kävijämäärä b) aikuiset]]*Table_1[[#This Row],[Tapaamis-kerrat /osallistuja]])</f>
        <v>0</v>
      </c>
      <c r="Z1123" s="413">
        <f>IF(Table_1[[#This Row],[Kokonaiskävijämäärä]]&lt;1,0,Table_1[[#This Row],[Kokonaiskävijämäärä]]*Table_1[[#This Row],[Tapaamis-kerrat /osallistuja]])</f>
        <v>0</v>
      </c>
      <c r="AA1123" s="390" t="s">
        <v>54</v>
      </c>
      <c r="AB1123" s="396"/>
      <c r="AC1123" s="397"/>
      <c r="AD1123" s="398" t="s">
        <v>54</v>
      </c>
      <c r="AE1123" s="399" t="s">
        <v>54</v>
      </c>
      <c r="AF1123" s="400" t="s">
        <v>54</v>
      </c>
      <c r="AG1123" s="400" t="s">
        <v>54</v>
      </c>
      <c r="AH1123" s="401" t="s">
        <v>53</v>
      </c>
      <c r="AI1123" s="402" t="s">
        <v>54</v>
      </c>
      <c r="AJ1123" s="402" t="s">
        <v>54</v>
      </c>
      <c r="AK1123" s="402" t="s">
        <v>54</v>
      </c>
      <c r="AL1123" s="403" t="s">
        <v>54</v>
      </c>
      <c r="AM1123" s="404" t="s">
        <v>54</v>
      </c>
    </row>
    <row r="1124" spans="1:39" ht="15.75" customHeight="1" x14ac:dyDescent="0.3">
      <c r="A1124" s="382"/>
      <c r="B1124" s="383"/>
      <c r="C1124" s="384" t="s">
        <v>40</v>
      </c>
      <c r="D1124" s="385" t="str">
        <f>IF(Table_1[[#This Row],[SISÄLLÖN NIMI]]="","",1)</f>
        <v/>
      </c>
      <c r="E1124" s="386"/>
      <c r="F1124" s="386"/>
      <c r="G1124" s="384" t="s">
        <v>54</v>
      </c>
      <c r="H1124" s="387" t="s">
        <v>54</v>
      </c>
      <c r="I1124" s="388" t="s">
        <v>54</v>
      </c>
      <c r="J1124" s="389" t="s">
        <v>44</v>
      </c>
      <c r="K1124" s="387" t="s">
        <v>54</v>
      </c>
      <c r="L1124" s="390" t="s">
        <v>54</v>
      </c>
      <c r="M1124" s="383"/>
      <c r="N1124" s="391" t="s">
        <v>54</v>
      </c>
      <c r="O1124" s="392"/>
      <c r="P1124" s="383"/>
      <c r="Q1124" s="383"/>
      <c r="R1124" s="393"/>
      <c r="S1124" s="417">
        <f>IF(Table_1[[#This Row],[Kesto (min) /tapaaminen]]&lt;1,0,(Table_1[[#This Row],[Sisältöjen määrä 
]]*Table_1[[#This Row],[Kesto (min) /tapaaminen]]*Table_1[[#This Row],[Tapaamis-kerrat /osallistuja]]))</f>
        <v>0</v>
      </c>
      <c r="T1124" s="394" t="str">
        <f>IF(Table_1[[#This Row],[SISÄLLÖN NIMI]]="","",IF(Table_1[[#This Row],[Toteutuminen]]="Ei osallistujia",0,IF(Table_1[[#This Row],[Toteutuminen]]="Peruttu",0,1)))</f>
        <v/>
      </c>
      <c r="U1124" s="395"/>
      <c r="V1124" s="385"/>
      <c r="W1124" s="413">
        <f>Table_1[[#This Row],[Kävijämäärä a) lapset]]+Table_1[[#This Row],[Kävijämäärä b) aikuiset]]</f>
        <v>0</v>
      </c>
      <c r="X1124" s="413">
        <f>IF(Table_1[[#This Row],[Kokonaiskävijämäärä]]&lt;1,0,Table_1[[#This Row],[Kävijämäärä a) lapset]]*Table_1[[#This Row],[Tapaamis-kerrat /osallistuja]])</f>
        <v>0</v>
      </c>
      <c r="Y1124" s="413">
        <f>IF(Table_1[[#This Row],[Kokonaiskävijämäärä]]&lt;1,0,Table_1[[#This Row],[Kävijämäärä b) aikuiset]]*Table_1[[#This Row],[Tapaamis-kerrat /osallistuja]])</f>
        <v>0</v>
      </c>
      <c r="Z1124" s="413">
        <f>IF(Table_1[[#This Row],[Kokonaiskävijämäärä]]&lt;1,0,Table_1[[#This Row],[Kokonaiskävijämäärä]]*Table_1[[#This Row],[Tapaamis-kerrat /osallistuja]])</f>
        <v>0</v>
      </c>
      <c r="AA1124" s="390" t="s">
        <v>54</v>
      </c>
      <c r="AB1124" s="396"/>
      <c r="AC1124" s="397"/>
      <c r="AD1124" s="398" t="s">
        <v>54</v>
      </c>
      <c r="AE1124" s="399" t="s">
        <v>54</v>
      </c>
      <c r="AF1124" s="400" t="s">
        <v>54</v>
      </c>
      <c r="AG1124" s="400" t="s">
        <v>54</v>
      </c>
      <c r="AH1124" s="401" t="s">
        <v>53</v>
      </c>
      <c r="AI1124" s="402" t="s">
        <v>54</v>
      </c>
      <c r="AJ1124" s="402" t="s">
        <v>54</v>
      </c>
      <c r="AK1124" s="402" t="s">
        <v>54</v>
      </c>
      <c r="AL1124" s="403" t="s">
        <v>54</v>
      </c>
      <c r="AM1124" s="404" t="s">
        <v>54</v>
      </c>
    </row>
    <row r="1125" spans="1:39" ht="15.75" customHeight="1" x14ac:dyDescent="0.3">
      <c r="A1125" s="382"/>
      <c r="B1125" s="383"/>
      <c r="C1125" s="384" t="s">
        <v>40</v>
      </c>
      <c r="D1125" s="385" t="str">
        <f>IF(Table_1[[#This Row],[SISÄLLÖN NIMI]]="","",1)</f>
        <v/>
      </c>
      <c r="E1125" s="386"/>
      <c r="F1125" s="386"/>
      <c r="G1125" s="384" t="s">
        <v>54</v>
      </c>
      <c r="H1125" s="387" t="s">
        <v>54</v>
      </c>
      <c r="I1125" s="388" t="s">
        <v>54</v>
      </c>
      <c r="J1125" s="389" t="s">
        <v>44</v>
      </c>
      <c r="K1125" s="387" t="s">
        <v>54</v>
      </c>
      <c r="L1125" s="390" t="s">
        <v>54</v>
      </c>
      <c r="M1125" s="383"/>
      <c r="N1125" s="391" t="s">
        <v>54</v>
      </c>
      <c r="O1125" s="392"/>
      <c r="P1125" s="383"/>
      <c r="Q1125" s="383"/>
      <c r="R1125" s="393"/>
      <c r="S1125" s="417">
        <f>IF(Table_1[[#This Row],[Kesto (min) /tapaaminen]]&lt;1,0,(Table_1[[#This Row],[Sisältöjen määrä 
]]*Table_1[[#This Row],[Kesto (min) /tapaaminen]]*Table_1[[#This Row],[Tapaamis-kerrat /osallistuja]]))</f>
        <v>0</v>
      </c>
      <c r="T1125" s="394" t="str">
        <f>IF(Table_1[[#This Row],[SISÄLLÖN NIMI]]="","",IF(Table_1[[#This Row],[Toteutuminen]]="Ei osallistujia",0,IF(Table_1[[#This Row],[Toteutuminen]]="Peruttu",0,1)))</f>
        <v/>
      </c>
      <c r="U1125" s="395"/>
      <c r="V1125" s="385"/>
      <c r="W1125" s="413">
        <f>Table_1[[#This Row],[Kävijämäärä a) lapset]]+Table_1[[#This Row],[Kävijämäärä b) aikuiset]]</f>
        <v>0</v>
      </c>
      <c r="X1125" s="413">
        <f>IF(Table_1[[#This Row],[Kokonaiskävijämäärä]]&lt;1,0,Table_1[[#This Row],[Kävijämäärä a) lapset]]*Table_1[[#This Row],[Tapaamis-kerrat /osallistuja]])</f>
        <v>0</v>
      </c>
      <c r="Y1125" s="413">
        <f>IF(Table_1[[#This Row],[Kokonaiskävijämäärä]]&lt;1,0,Table_1[[#This Row],[Kävijämäärä b) aikuiset]]*Table_1[[#This Row],[Tapaamis-kerrat /osallistuja]])</f>
        <v>0</v>
      </c>
      <c r="Z1125" s="413">
        <f>IF(Table_1[[#This Row],[Kokonaiskävijämäärä]]&lt;1,0,Table_1[[#This Row],[Kokonaiskävijämäärä]]*Table_1[[#This Row],[Tapaamis-kerrat /osallistuja]])</f>
        <v>0</v>
      </c>
      <c r="AA1125" s="390" t="s">
        <v>54</v>
      </c>
      <c r="AB1125" s="396"/>
      <c r="AC1125" s="397"/>
      <c r="AD1125" s="398" t="s">
        <v>54</v>
      </c>
      <c r="AE1125" s="399" t="s">
        <v>54</v>
      </c>
      <c r="AF1125" s="400" t="s">
        <v>54</v>
      </c>
      <c r="AG1125" s="400" t="s">
        <v>54</v>
      </c>
      <c r="AH1125" s="401" t="s">
        <v>53</v>
      </c>
      <c r="AI1125" s="402" t="s">
        <v>54</v>
      </c>
      <c r="AJ1125" s="402" t="s">
        <v>54</v>
      </c>
      <c r="AK1125" s="402" t="s">
        <v>54</v>
      </c>
      <c r="AL1125" s="403" t="s">
        <v>54</v>
      </c>
      <c r="AM1125" s="404" t="s">
        <v>54</v>
      </c>
    </row>
    <row r="1126" spans="1:39" ht="15.75" customHeight="1" x14ac:dyDescent="0.3">
      <c r="A1126" s="382"/>
      <c r="B1126" s="383"/>
      <c r="C1126" s="384" t="s">
        <v>40</v>
      </c>
      <c r="D1126" s="385" t="str">
        <f>IF(Table_1[[#This Row],[SISÄLLÖN NIMI]]="","",1)</f>
        <v/>
      </c>
      <c r="E1126" s="386"/>
      <c r="F1126" s="386"/>
      <c r="G1126" s="384" t="s">
        <v>54</v>
      </c>
      <c r="H1126" s="387" t="s">
        <v>54</v>
      </c>
      <c r="I1126" s="388" t="s">
        <v>54</v>
      </c>
      <c r="J1126" s="389" t="s">
        <v>44</v>
      </c>
      <c r="K1126" s="387" t="s">
        <v>54</v>
      </c>
      <c r="L1126" s="390" t="s">
        <v>54</v>
      </c>
      <c r="M1126" s="383"/>
      <c r="N1126" s="391" t="s">
        <v>54</v>
      </c>
      <c r="O1126" s="392"/>
      <c r="P1126" s="383"/>
      <c r="Q1126" s="383"/>
      <c r="R1126" s="393"/>
      <c r="S1126" s="417">
        <f>IF(Table_1[[#This Row],[Kesto (min) /tapaaminen]]&lt;1,0,(Table_1[[#This Row],[Sisältöjen määrä 
]]*Table_1[[#This Row],[Kesto (min) /tapaaminen]]*Table_1[[#This Row],[Tapaamis-kerrat /osallistuja]]))</f>
        <v>0</v>
      </c>
      <c r="T1126" s="394" t="str">
        <f>IF(Table_1[[#This Row],[SISÄLLÖN NIMI]]="","",IF(Table_1[[#This Row],[Toteutuminen]]="Ei osallistujia",0,IF(Table_1[[#This Row],[Toteutuminen]]="Peruttu",0,1)))</f>
        <v/>
      </c>
      <c r="U1126" s="395"/>
      <c r="V1126" s="385"/>
      <c r="W1126" s="413">
        <f>Table_1[[#This Row],[Kävijämäärä a) lapset]]+Table_1[[#This Row],[Kävijämäärä b) aikuiset]]</f>
        <v>0</v>
      </c>
      <c r="X1126" s="413">
        <f>IF(Table_1[[#This Row],[Kokonaiskävijämäärä]]&lt;1,0,Table_1[[#This Row],[Kävijämäärä a) lapset]]*Table_1[[#This Row],[Tapaamis-kerrat /osallistuja]])</f>
        <v>0</v>
      </c>
      <c r="Y1126" s="413">
        <f>IF(Table_1[[#This Row],[Kokonaiskävijämäärä]]&lt;1,0,Table_1[[#This Row],[Kävijämäärä b) aikuiset]]*Table_1[[#This Row],[Tapaamis-kerrat /osallistuja]])</f>
        <v>0</v>
      </c>
      <c r="Z1126" s="413">
        <f>IF(Table_1[[#This Row],[Kokonaiskävijämäärä]]&lt;1,0,Table_1[[#This Row],[Kokonaiskävijämäärä]]*Table_1[[#This Row],[Tapaamis-kerrat /osallistuja]])</f>
        <v>0</v>
      </c>
      <c r="AA1126" s="390" t="s">
        <v>54</v>
      </c>
      <c r="AB1126" s="396"/>
      <c r="AC1126" s="397"/>
      <c r="AD1126" s="398" t="s">
        <v>54</v>
      </c>
      <c r="AE1126" s="399" t="s">
        <v>54</v>
      </c>
      <c r="AF1126" s="400" t="s">
        <v>54</v>
      </c>
      <c r="AG1126" s="400" t="s">
        <v>54</v>
      </c>
      <c r="AH1126" s="401" t="s">
        <v>53</v>
      </c>
      <c r="AI1126" s="402" t="s">
        <v>54</v>
      </c>
      <c r="AJ1126" s="402" t="s">
        <v>54</v>
      </c>
      <c r="AK1126" s="402" t="s">
        <v>54</v>
      </c>
      <c r="AL1126" s="403" t="s">
        <v>54</v>
      </c>
      <c r="AM1126" s="404" t="s">
        <v>54</v>
      </c>
    </row>
    <row r="1127" spans="1:39" ht="15.75" customHeight="1" x14ac:dyDescent="0.3">
      <c r="A1127" s="382"/>
      <c r="B1127" s="383"/>
      <c r="C1127" s="384" t="s">
        <v>40</v>
      </c>
      <c r="D1127" s="385" t="str">
        <f>IF(Table_1[[#This Row],[SISÄLLÖN NIMI]]="","",1)</f>
        <v/>
      </c>
      <c r="E1127" s="386"/>
      <c r="F1127" s="386"/>
      <c r="G1127" s="384" t="s">
        <v>54</v>
      </c>
      <c r="H1127" s="387" t="s">
        <v>54</v>
      </c>
      <c r="I1127" s="388" t="s">
        <v>54</v>
      </c>
      <c r="J1127" s="389" t="s">
        <v>44</v>
      </c>
      <c r="K1127" s="387" t="s">
        <v>54</v>
      </c>
      <c r="L1127" s="390" t="s">
        <v>54</v>
      </c>
      <c r="M1127" s="383"/>
      <c r="N1127" s="391" t="s">
        <v>54</v>
      </c>
      <c r="O1127" s="392"/>
      <c r="P1127" s="383"/>
      <c r="Q1127" s="383"/>
      <c r="R1127" s="393"/>
      <c r="S1127" s="417">
        <f>IF(Table_1[[#This Row],[Kesto (min) /tapaaminen]]&lt;1,0,(Table_1[[#This Row],[Sisältöjen määrä 
]]*Table_1[[#This Row],[Kesto (min) /tapaaminen]]*Table_1[[#This Row],[Tapaamis-kerrat /osallistuja]]))</f>
        <v>0</v>
      </c>
      <c r="T1127" s="394" t="str">
        <f>IF(Table_1[[#This Row],[SISÄLLÖN NIMI]]="","",IF(Table_1[[#This Row],[Toteutuminen]]="Ei osallistujia",0,IF(Table_1[[#This Row],[Toteutuminen]]="Peruttu",0,1)))</f>
        <v/>
      </c>
      <c r="U1127" s="395"/>
      <c r="V1127" s="385"/>
      <c r="W1127" s="413">
        <f>Table_1[[#This Row],[Kävijämäärä a) lapset]]+Table_1[[#This Row],[Kävijämäärä b) aikuiset]]</f>
        <v>0</v>
      </c>
      <c r="X1127" s="413">
        <f>IF(Table_1[[#This Row],[Kokonaiskävijämäärä]]&lt;1,0,Table_1[[#This Row],[Kävijämäärä a) lapset]]*Table_1[[#This Row],[Tapaamis-kerrat /osallistuja]])</f>
        <v>0</v>
      </c>
      <c r="Y1127" s="413">
        <f>IF(Table_1[[#This Row],[Kokonaiskävijämäärä]]&lt;1,0,Table_1[[#This Row],[Kävijämäärä b) aikuiset]]*Table_1[[#This Row],[Tapaamis-kerrat /osallistuja]])</f>
        <v>0</v>
      </c>
      <c r="Z1127" s="413">
        <f>IF(Table_1[[#This Row],[Kokonaiskävijämäärä]]&lt;1,0,Table_1[[#This Row],[Kokonaiskävijämäärä]]*Table_1[[#This Row],[Tapaamis-kerrat /osallistuja]])</f>
        <v>0</v>
      </c>
      <c r="AA1127" s="390" t="s">
        <v>54</v>
      </c>
      <c r="AB1127" s="396"/>
      <c r="AC1127" s="397"/>
      <c r="AD1127" s="398" t="s">
        <v>54</v>
      </c>
      <c r="AE1127" s="399" t="s">
        <v>54</v>
      </c>
      <c r="AF1127" s="400" t="s">
        <v>54</v>
      </c>
      <c r="AG1127" s="400" t="s">
        <v>54</v>
      </c>
      <c r="AH1127" s="401" t="s">
        <v>53</v>
      </c>
      <c r="AI1127" s="402" t="s">
        <v>54</v>
      </c>
      <c r="AJ1127" s="402" t="s">
        <v>54</v>
      </c>
      <c r="AK1127" s="402" t="s">
        <v>54</v>
      </c>
      <c r="AL1127" s="403" t="s">
        <v>54</v>
      </c>
      <c r="AM1127" s="404" t="s">
        <v>54</v>
      </c>
    </row>
    <row r="1128" spans="1:39" ht="15.75" customHeight="1" x14ac:dyDescent="0.3">
      <c r="A1128" s="382"/>
      <c r="B1128" s="383"/>
      <c r="C1128" s="384" t="s">
        <v>40</v>
      </c>
      <c r="D1128" s="385" t="str">
        <f>IF(Table_1[[#This Row],[SISÄLLÖN NIMI]]="","",1)</f>
        <v/>
      </c>
      <c r="E1128" s="386"/>
      <c r="F1128" s="386"/>
      <c r="G1128" s="384" t="s">
        <v>54</v>
      </c>
      <c r="H1128" s="387" t="s">
        <v>54</v>
      </c>
      <c r="I1128" s="388" t="s">
        <v>54</v>
      </c>
      <c r="J1128" s="389" t="s">
        <v>44</v>
      </c>
      <c r="K1128" s="387" t="s">
        <v>54</v>
      </c>
      <c r="L1128" s="390" t="s">
        <v>54</v>
      </c>
      <c r="M1128" s="383"/>
      <c r="N1128" s="391" t="s">
        <v>54</v>
      </c>
      <c r="O1128" s="392"/>
      <c r="P1128" s="383"/>
      <c r="Q1128" s="383"/>
      <c r="R1128" s="393"/>
      <c r="S1128" s="417">
        <f>IF(Table_1[[#This Row],[Kesto (min) /tapaaminen]]&lt;1,0,(Table_1[[#This Row],[Sisältöjen määrä 
]]*Table_1[[#This Row],[Kesto (min) /tapaaminen]]*Table_1[[#This Row],[Tapaamis-kerrat /osallistuja]]))</f>
        <v>0</v>
      </c>
      <c r="T1128" s="394" t="str">
        <f>IF(Table_1[[#This Row],[SISÄLLÖN NIMI]]="","",IF(Table_1[[#This Row],[Toteutuminen]]="Ei osallistujia",0,IF(Table_1[[#This Row],[Toteutuminen]]="Peruttu",0,1)))</f>
        <v/>
      </c>
      <c r="U1128" s="395"/>
      <c r="V1128" s="385"/>
      <c r="W1128" s="413">
        <f>Table_1[[#This Row],[Kävijämäärä a) lapset]]+Table_1[[#This Row],[Kävijämäärä b) aikuiset]]</f>
        <v>0</v>
      </c>
      <c r="X1128" s="413">
        <f>IF(Table_1[[#This Row],[Kokonaiskävijämäärä]]&lt;1,0,Table_1[[#This Row],[Kävijämäärä a) lapset]]*Table_1[[#This Row],[Tapaamis-kerrat /osallistuja]])</f>
        <v>0</v>
      </c>
      <c r="Y1128" s="413">
        <f>IF(Table_1[[#This Row],[Kokonaiskävijämäärä]]&lt;1,0,Table_1[[#This Row],[Kävijämäärä b) aikuiset]]*Table_1[[#This Row],[Tapaamis-kerrat /osallistuja]])</f>
        <v>0</v>
      </c>
      <c r="Z1128" s="413">
        <f>IF(Table_1[[#This Row],[Kokonaiskävijämäärä]]&lt;1,0,Table_1[[#This Row],[Kokonaiskävijämäärä]]*Table_1[[#This Row],[Tapaamis-kerrat /osallistuja]])</f>
        <v>0</v>
      </c>
      <c r="AA1128" s="390" t="s">
        <v>54</v>
      </c>
      <c r="AB1128" s="396"/>
      <c r="AC1128" s="397"/>
      <c r="AD1128" s="398" t="s">
        <v>54</v>
      </c>
      <c r="AE1128" s="399" t="s">
        <v>54</v>
      </c>
      <c r="AF1128" s="400" t="s">
        <v>54</v>
      </c>
      <c r="AG1128" s="400" t="s">
        <v>54</v>
      </c>
      <c r="AH1128" s="401" t="s">
        <v>53</v>
      </c>
      <c r="AI1128" s="402" t="s">
        <v>54</v>
      </c>
      <c r="AJ1128" s="402" t="s">
        <v>54</v>
      </c>
      <c r="AK1128" s="402" t="s">
        <v>54</v>
      </c>
      <c r="AL1128" s="403" t="s">
        <v>54</v>
      </c>
      <c r="AM1128" s="404" t="s">
        <v>54</v>
      </c>
    </row>
    <row r="1129" spans="1:39" ht="15.75" customHeight="1" x14ac:dyDescent="0.3">
      <c r="A1129" s="382"/>
      <c r="B1129" s="383"/>
      <c r="C1129" s="384" t="s">
        <v>40</v>
      </c>
      <c r="D1129" s="385" t="str">
        <f>IF(Table_1[[#This Row],[SISÄLLÖN NIMI]]="","",1)</f>
        <v/>
      </c>
      <c r="E1129" s="386"/>
      <c r="F1129" s="386"/>
      <c r="G1129" s="384" t="s">
        <v>54</v>
      </c>
      <c r="H1129" s="387" t="s">
        <v>54</v>
      </c>
      <c r="I1129" s="388" t="s">
        <v>54</v>
      </c>
      <c r="J1129" s="389" t="s">
        <v>44</v>
      </c>
      <c r="K1129" s="387" t="s">
        <v>54</v>
      </c>
      <c r="L1129" s="390" t="s">
        <v>54</v>
      </c>
      <c r="M1129" s="383"/>
      <c r="N1129" s="391" t="s">
        <v>54</v>
      </c>
      <c r="O1129" s="392"/>
      <c r="P1129" s="383"/>
      <c r="Q1129" s="383"/>
      <c r="R1129" s="393"/>
      <c r="S1129" s="417">
        <f>IF(Table_1[[#This Row],[Kesto (min) /tapaaminen]]&lt;1,0,(Table_1[[#This Row],[Sisältöjen määrä 
]]*Table_1[[#This Row],[Kesto (min) /tapaaminen]]*Table_1[[#This Row],[Tapaamis-kerrat /osallistuja]]))</f>
        <v>0</v>
      </c>
      <c r="T1129" s="394" t="str">
        <f>IF(Table_1[[#This Row],[SISÄLLÖN NIMI]]="","",IF(Table_1[[#This Row],[Toteutuminen]]="Ei osallistujia",0,IF(Table_1[[#This Row],[Toteutuminen]]="Peruttu",0,1)))</f>
        <v/>
      </c>
      <c r="U1129" s="395"/>
      <c r="V1129" s="385"/>
      <c r="W1129" s="413">
        <f>Table_1[[#This Row],[Kävijämäärä a) lapset]]+Table_1[[#This Row],[Kävijämäärä b) aikuiset]]</f>
        <v>0</v>
      </c>
      <c r="X1129" s="413">
        <f>IF(Table_1[[#This Row],[Kokonaiskävijämäärä]]&lt;1,0,Table_1[[#This Row],[Kävijämäärä a) lapset]]*Table_1[[#This Row],[Tapaamis-kerrat /osallistuja]])</f>
        <v>0</v>
      </c>
      <c r="Y1129" s="413">
        <f>IF(Table_1[[#This Row],[Kokonaiskävijämäärä]]&lt;1,0,Table_1[[#This Row],[Kävijämäärä b) aikuiset]]*Table_1[[#This Row],[Tapaamis-kerrat /osallistuja]])</f>
        <v>0</v>
      </c>
      <c r="Z1129" s="413">
        <f>IF(Table_1[[#This Row],[Kokonaiskävijämäärä]]&lt;1,0,Table_1[[#This Row],[Kokonaiskävijämäärä]]*Table_1[[#This Row],[Tapaamis-kerrat /osallistuja]])</f>
        <v>0</v>
      </c>
      <c r="AA1129" s="390" t="s">
        <v>54</v>
      </c>
      <c r="AB1129" s="396"/>
      <c r="AC1129" s="397"/>
      <c r="AD1129" s="398" t="s">
        <v>54</v>
      </c>
      <c r="AE1129" s="399" t="s">
        <v>54</v>
      </c>
      <c r="AF1129" s="400" t="s">
        <v>54</v>
      </c>
      <c r="AG1129" s="400" t="s">
        <v>54</v>
      </c>
      <c r="AH1129" s="401" t="s">
        <v>53</v>
      </c>
      <c r="AI1129" s="402" t="s">
        <v>54</v>
      </c>
      <c r="AJ1129" s="402" t="s">
        <v>54</v>
      </c>
      <c r="AK1129" s="402" t="s">
        <v>54</v>
      </c>
      <c r="AL1129" s="403" t="s">
        <v>54</v>
      </c>
      <c r="AM1129" s="404" t="s">
        <v>54</v>
      </c>
    </row>
    <row r="1130" spans="1:39" ht="15.75" customHeight="1" x14ac:dyDescent="0.3">
      <c r="A1130" s="382"/>
      <c r="B1130" s="383"/>
      <c r="C1130" s="384" t="s">
        <v>40</v>
      </c>
      <c r="D1130" s="385" t="str">
        <f>IF(Table_1[[#This Row],[SISÄLLÖN NIMI]]="","",1)</f>
        <v/>
      </c>
      <c r="E1130" s="386"/>
      <c r="F1130" s="386"/>
      <c r="G1130" s="384" t="s">
        <v>54</v>
      </c>
      <c r="H1130" s="387" t="s">
        <v>54</v>
      </c>
      <c r="I1130" s="388" t="s">
        <v>54</v>
      </c>
      <c r="J1130" s="389" t="s">
        <v>44</v>
      </c>
      <c r="K1130" s="387" t="s">
        <v>54</v>
      </c>
      <c r="L1130" s="390" t="s">
        <v>54</v>
      </c>
      <c r="M1130" s="383"/>
      <c r="N1130" s="391" t="s">
        <v>54</v>
      </c>
      <c r="O1130" s="392"/>
      <c r="P1130" s="383"/>
      <c r="Q1130" s="383"/>
      <c r="R1130" s="393"/>
      <c r="S1130" s="417">
        <f>IF(Table_1[[#This Row],[Kesto (min) /tapaaminen]]&lt;1,0,(Table_1[[#This Row],[Sisältöjen määrä 
]]*Table_1[[#This Row],[Kesto (min) /tapaaminen]]*Table_1[[#This Row],[Tapaamis-kerrat /osallistuja]]))</f>
        <v>0</v>
      </c>
      <c r="T1130" s="394" t="str">
        <f>IF(Table_1[[#This Row],[SISÄLLÖN NIMI]]="","",IF(Table_1[[#This Row],[Toteutuminen]]="Ei osallistujia",0,IF(Table_1[[#This Row],[Toteutuminen]]="Peruttu",0,1)))</f>
        <v/>
      </c>
      <c r="U1130" s="395"/>
      <c r="V1130" s="385"/>
      <c r="W1130" s="413">
        <f>Table_1[[#This Row],[Kävijämäärä a) lapset]]+Table_1[[#This Row],[Kävijämäärä b) aikuiset]]</f>
        <v>0</v>
      </c>
      <c r="X1130" s="413">
        <f>IF(Table_1[[#This Row],[Kokonaiskävijämäärä]]&lt;1,0,Table_1[[#This Row],[Kävijämäärä a) lapset]]*Table_1[[#This Row],[Tapaamis-kerrat /osallistuja]])</f>
        <v>0</v>
      </c>
      <c r="Y1130" s="413">
        <f>IF(Table_1[[#This Row],[Kokonaiskävijämäärä]]&lt;1,0,Table_1[[#This Row],[Kävijämäärä b) aikuiset]]*Table_1[[#This Row],[Tapaamis-kerrat /osallistuja]])</f>
        <v>0</v>
      </c>
      <c r="Z1130" s="413">
        <f>IF(Table_1[[#This Row],[Kokonaiskävijämäärä]]&lt;1,0,Table_1[[#This Row],[Kokonaiskävijämäärä]]*Table_1[[#This Row],[Tapaamis-kerrat /osallistuja]])</f>
        <v>0</v>
      </c>
      <c r="AA1130" s="390" t="s">
        <v>54</v>
      </c>
      <c r="AB1130" s="396"/>
      <c r="AC1130" s="397"/>
      <c r="AD1130" s="398" t="s">
        <v>54</v>
      </c>
      <c r="AE1130" s="399" t="s">
        <v>54</v>
      </c>
      <c r="AF1130" s="400" t="s">
        <v>54</v>
      </c>
      <c r="AG1130" s="400" t="s">
        <v>54</v>
      </c>
      <c r="AH1130" s="401" t="s">
        <v>53</v>
      </c>
      <c r="AI1130" s="402" t="s">
        <v>54</v>
      </c>
      <c r="AJ1130" s="402" t="s">
        <v>54</v>
      </c>
      <c r="AK1130" s="402" t="s">
        <v>54</v>
      </c>
      <c r="AL1130" s="403" t="s">
        <v>54</v>
      </c>
      <c r="AM1130" s="404" t="s">
        <v>54</v>
      </c>
    </row>
    <row r="1131" spans="1:39" ht="15.75" customHeight="1" x14ac:dyDescent="0.3">
      <c r="A1131" s="382"/>
      <c r="B1131" s="383"/>
      <c r="C1131" s="384" t="s">
        <v>40</v>
      </c>
      <c r="D1131" s="385" t="str">
        <f>IF(Table_1[[#This Row],[SISÄLLÖN NIMI]]="","",1)</f>
        <v/>
      </c>
      <c r="E1131" s="386"/>
      <c r="F1131" s="386"/>
      <c r="G1131" s="384" t="s">
        <v>54</v>
      </c>
      <c r="H1131" s="387" t="s">
        <v>54</v>
      </c>
      <c r="I1131" s="388" t="s">
        <v>54</v>
      </c>
      <c r="J1131" s="389" t="s">
        <v>44</v>
      </c>
      <c r="K1131" s="387" t="s">
        <v>54</v>
      </c>
      <c r="L1131" s="390" t="s">
        <v>54</v>
      </c>
      <c r="M1131" s="383"/>
      <c r="N1131" s="391" t="s">
        <v>54</v>
      </c>
      <c r="O1131" s="392"/>
      <c r="P1131" s="383"/>
      <c r="Q1131" s="383"/>
      <c r="R1131" s="393"/>
      <c r="S1131" s="417">
        <f>IF(Table_1[[#This Row],[Kesto (min) /tapaaminen]]&lt;1,0,(Table_1[[#This Row],[Sisältöjen määrä 
]]*Table_1[[#This Row],[Kesto (min) /tapaaminen]]*Table_1[[#This Row],[Tapaamis-kerrat /osallistuja]]))</f>
        <v>0</v>
      </c>
      <c r="T1131" s="394" t="str">
        <f>IF(Table_1[[#This Row],[SISÄLLÖN NIMI]]="","",IF(Table_1[[#This Row],[Toteutuminen]]="Ei osallistujia",0,IF(Table_1[[#This Row],[Toteutuminen]]="Peruttu",0,1)))</f>
        <v/>
      </c>
      <c r="U1131" s="395"/>
      <c r="V1131" s="385"/>
      <c r="W1131" s="413">
        <f>Table_1[[#This Row],[Kävijämäärä a) lapset]]+Table_1[[#This Row],[Kävijämäärä b) aikuiset]]</f>
        <v>0</v>
      </c>
      <c r="X1131" s="413">
        <f>IF(Table_1[[#This Row],[Kokonaiskävijämäärä]]&lt;1,0,Table_1[[#This Row],[Kävijämäärä a) lapset]]*Table_1[[#This Row],[Tapaamis-kerrat /osallistuja]])</f>
        <v>0</v>
      </c>
      <c r="Y1131" s="413">
        <f>IF(Table_1[[#This Row],[Kokonaiskävijämäärä]]&lt;1,0,Table_1[[#This Row],[Kävijämäärä b) aikuiset]]*Table_1[[#This Row],[Tapaamis-kerrat /osallistuja]])</f>
        <v>0</v>
      </c>
      <c r="Z1131" s="413">
        <f>IF(Table_1[[#This Row],[Kokonaiskävijämäärä]]&lt;1,0,Table_1[[#This Row],[Kokonaiskävijämäärä]]*Table_1[[#This Row],[Tapaamis-kerrat /osallistuja]])</f>
        <v>0</v>
      </c>
      <c r="AA1131" s="390" t="s">
        <v>54</v>
      </c>
      <c r="AB1131" s="396"/>
      <c r="AC1131" s="397"/>
      <c r="AD1131" s="398" t="s">
        <v>54</v>
      </c>
      <c r="AE1131" s="399" t="s">
        <v>54</v>
      </c>
      <c r="AF1131" s="400" t="s">
        <v>54</v>
      </c>
      <c r="AG1131" s="400" t="s">
        <v>54</v>
      </c>
      <c r="AH1131" s="401" t="s">
        <v>53</v>
      </c>
      <c r="AI1131" s="402" t="s">
        <v>54</v>
      </c>
      <c r="AJ1131" s="402" t="s">
        <v>54</v>
      </c>
      <c r="AK1131" s="402" t="s">
        <v>54</v>
      </c>
      <c r="AL1131" s="403" t="s">
        <v>54</v>
      </c>
      <c r="AM1131" s="404" t="s">
        <v>54</v>
      </c>
    </row>
    <row r="1132" spans="1:39" ht="15.75" customHeight="1" x14ac:dyDescent="0.3">
      <c r="A1132" s="382"/>
      <c r="B1132" s="383"/>
      <c r="C1132" s="384" t="s">
        <v>40</v>
      </c>
      <c r="D1132" s="385" t="str">
        <f>IF(Table_1[[#This Row],[SISÄLLÖN NIMI]]="","",1)</f>
        <v/>
      </c>
      <c r="E1132" s="386"/>
      <c r="F1132" s="386"/>
      <c r="G1132" s="384" t="s">
        <v>54</v>
      </c>
      <c r="H1132" s="387" t="s">
        <v>54</v>
      </c>
      <c r="I1132" s="388" t="s">
        <v>54</v>
      </c>
      <c r="J1132" s="389" t="s">
        <v>44</v>
      </c>
      <c r="K1132" s="387" t="s">
        <v>54</v>
      </c>
      <c r="L1132" s="390" t="s">
        <v>54</v>
      </c>
      <c r="M1132" s="383"/>
      <c r="N1132" s="391" t="s">
        <v>54</v>
      </c>
      <c r="O1132" s="392"/>
      <c r="P1132" s="383"/>
      <c r="Q1132" s="383"/>
      <c r="R1132" s="393"/>
      <c r="S1132" s="417">
        <f>IF(Table_1[[#This Row],[Kesto (min) /tapaaminen]]&lt;1,0,(Table_1[[#This Row],[Sisältöjen määrä 
]]*Table_1[[#This Row],[Kesto (min) /tapaaminen]]*Table_1[[#This Row],[Tapaamis-kerrat /osallistuja]]))</f>
        <v>0</v>
      </c>
      <c r="T1132" s="394" t="str">
        <f>IF(Table_1[[#This Row],[SISÄLLÖN NIMI]]="","",IF(Table_1[[#This Row],[Toteutuminen]]="Ei osallistujia",0,IF(Table_1[[#This Row],[Toteutuminen]]="Peruttu",0,1)))</f>
        <v/>
      </c>
      <c r="U1132" s="395"/>
      <c r="V1132" s="385"/>
      <c r="W1132" s="413">
        <f>Table_1[[#This Row],[Kävijämäärä a) lapset]]+Table_1[[#This Row],[Kävijämäärä b) aikuiset]]</f>
        <v>0</v>
      </c>
      <c r="X1132" s="413">
        <f>IF(Table_1[[#This Row],[Kokonaiskävijämäärä]]&lt;1,0,Table_1[[#This Row],[Kävijämäärä a) lapset]]*Table_1[[#This Row],[Tapaamis-kerrat /osallistuja]])</f>
        <v>0</v>
      </c>
      <c r="Y1132" s="413">
        <f>IF(Table_1[[#This Row],[Kokonaiskävijämäärä]]&lt;1,0,Table_1[[#This Row],[Kävijämäärä b) aikuiset]]*Table_1[[#This Row],[Tapaamis-kerrat /osallistuja]])</f>
        <v>0</v>
      </c>
      <c r="Z1132" s="413">
        <f>IF(Table_1[[#This Row],[Kokonaiskävijämäärä]]&lt;1,0,Table_1[[#This Row],[Kokonaiskävijämäärä]]*Table_1[[#This Row],[Tapaamis-kerrat /osallistuja]])</f>
        <v>0</v>
      </c>
      <c r="AA1132" s="390" t="s">
        <v>54</v>
      </c>
      <c r="AB1132" s="396"/>
      <c r="AC1132" s="397"/>
      <c r="AD1132" s="398" t="s">
        <v>54</v>
      </c>
      <c r="AE1132" s="399" t="s">
        <v>54</v>
      </c>
      <c r="AF1132" s="400" t="s">
        <v>54</v>
      </c>
      <c r="AG1132" s="400" t="s">
        <v>54</v>
      </c>
      <c r="AH1132" s="401" t="s">
        <v>53</v>
      </c>
      <c r="AI1132" s="402" t="s">
        <v>54</v>
      </c>
      <c r="AJ1132" s="402" t="s">
        <v>54</v>
      </c>
      <c r="AK1132" s="402" t="s">
        <v>54</v>
      </c>
      <c r="AL1132" s="403" t="s">
        <v>54</v>
      </c>
      <c r="AM1132" s="404" t="s">
        <v>54</v>
      </c>
    </row>
    <row r="1133" spans="1:39" ht="15.75" customHeight="1" x14ac:dyDescent="0.3">
      <c r="A1133" s="382"/>
      <c r="B1133" s="383"/>
      <c r="C1133" s="384" t="s">
        <v>40</v>
      </c>
      <c r="D1133" s="385" t="str">
        <f>IF(Table_1[[#This Row],[SISÄLLÖN NIMI]]="","",1)</f>
        <v/>
      </c>
      <c r="E1133" s="386"/>
      <c r="F1133" s="386"/>
      <c r="G1133" s="384" t="s">
        <v>54</v>
      </c>
      <c r="H1133" s="387" t="s">
        <v>54</v>
      </c>
      <c r="I1133" s="388" t="s">
        <v>54</v>
      </c>
      <c r="J1133" s="389" t="s">
        <v>44</v>
      </c>
      <c r="K1133" s="387" t="s">
        <v>54</v>
      </c>
      <c r="L1133" s="390" t="s">
        <v>54</v>
      </c>
      <c r="M1133" s="383"/>
      <c r="N1133" s="391" t="s">
        <v>54</v>
      </c>
      <c r="O1133" s="392"/>
      <c r="P1133" s="383"/>
      <c r="Q1133" s="383"/>
      <c r="R1133" s="393"/>
      <c r="S1133" s="417">
        <f>IF(Table_1[[#This Row],[Kesto (min) /tapaaminen]]&lt;1,0,(Table_1[[#This Row],[Sisältöjen määrä 
]]*Table_1[[#This Row],[Kesto (min) /tapaaminen]]*Table_1[[#This Row],[Tapaamis-kerrat /osallistuja]]))</f>
        <v>0</v>
      </c>
      <c r="T1133" s="394" t="str">
        <f>IF(Table_1[[#This Row],[SISÄLLÖN NIMI]]="","",IF(Table_1[[#This Row],[Toteutuminen]]="Ei osallistujia",0,IF(Table_1[[#This Row],[Toteutuminen]]="Peruttu",0,1)))</f>
        <v/>
      </c>
      <c r="U1133" s="395"/>
      <c r="V1133" s="385"/>
      <c r="W1133" s="413">
        <f>Table_1[[#This Row],[Kävijämäärä a) lapset]]+Table_1[[#This Row],[Kävijämäärä b) aikuiset]]</f>
        <v>0</v>
      </c>
      <c r="X1133" s="413">
        <f>IF(Table_1[[#This Row],[Kokonaiskävijämäärä]]&lt;1,0,Table_1[[#This Row],[Kävijämäärä a) lapset]]*Table_1[[#This Row],[Tapaamis-kerrat /osallistuja]])</f>
        <v>0</v>
      </c>
      <c r="Y1133" s="413">
        <f>IF(Table_1[[#This Row],[Kokonaiskävijämäärä]]&lt;1,0,Table_1[[#This Row],[Kävijämäärä b) aikuiset]]*Table_1[[#This Row],[Tapaamis-kerrat /osallistuja]])</f>
        <v>0</v>
      </c>
      <c r="Z1133" s="413">
        <f>IF(Table_1[[#This Row],[Kokonaiskävijämäärä]]&lt;1,0,Table_1[[#This Row],[Kokonaiskävijämäärä]]*Table_1[[#This Row],[Tapaamis-kerrat /osallistuja]])</f>
        <v>0</v>
      </c>
      <c r="AA1133" s="390" t="s">
        <v>54</v>
      </c>
      <c r="AB1133" s="396"/>
      <c r="AC1133" s="397"/>
      <c r="AD1133" s="398" t="s">
        <v>54</v>
      </c>
      <c r="AE1133" s="399" t="s">
        <v>54</v>
      </c>
      <c r="AF1133" s="400" t="s">
        <v>54</v>
      </c>
      <c r="AG1133" s="400" t="s">
        <v>54</v>
      </c>
      <c r="AH1133" s="401" t="s">
        <v>53</v>
      </c>
      <c r="AI1133" s="402" t="s">
        <v>54</v>
      </c>
      <c r="AJ1133" s="402" t="s">
        <v>54</v>
      </c>
      <c r="AK1133" s="402" t="s">
        <v>54</v>
      </c>
      <c r="AL1133" s="403" t="s">
        <v>54</v>
      </c>
      <c r="AM1133" s="404" t="s">
        <v>54</v>
      </c>
    </row>
    <row r="1134" spans="1:39" ht="15.75" customHeight="1" x14ac:dyDescent="0.3">
      <c r="A1134" s="382"/>
      <c r="B1134" s="383"/>
      <c r="C1134" s="384" t="s">
        <v>40</v>
      </c>
      <c r="D1134" s="385" t="str">
        <f>IF(Table_1[[#This Row],[SISÄLLÖN NIMI]]="","",1)</f>
        <v/>
      </c>
      <c r="E1134" s="386"/>
      <c r="F1134" s="386"/>
      <c r="G1134" s="384" t="s">
        <v>54</v>
      </c>
      <c r="H1134" s="387" t="s">
        <v>54</v>
      </c>
      <c r="I1134" s="388" t="s">
        <v>54</v>
      </c>
      <c r="J1134" s="389" t="s">
        <v>44</v>
      </c>
      <c r="K1134" s="387" t="s">
        <v>54</v>
      </c>
      <c r="L1134" s="390" t="s">
        <v>54</v>
      </c>
      <c r="M1134" s="383"/>
      <c r="N1134" s="391" t="s">
        <v>54</v>
      </c>
      <c r="O1134" s="392"/>
      <c r="P1134" s="383"/>
      <c r="Q1134" s="383"/>
      <c r="R1134" s="393"/>
      <c r="S1134" s="417">
        <f>IF(Table_1[[#This Row],[Kesto (min) /tapaaminen]]&lt;1,0,(Table_1[[#This Row],[Sisältöjen määrä 
]]*Table_1[[#This Row],[Kesto (min) /tapaaminen]]*Table_1[[#This Row],[Tapaamis-kerrat /osallistuja]]))</f>
        <v>0</v>
      </c>
      <c r="T1134" s="394" t="str">
        <f>IF(Table_1[[#This Row],[SISÄLLÖN NIMI]]="","",IF(Table_1[[#This Row],[Toteutuminen]]="Ei osallistujia",0,IF(Table_1[[#This Row],[Toteutuminen]]="Peruttu",0,1)))</f>
        <v/>
      </c>
      <c r="U1134" s="395"/>
      <c r="V1134" s="385"/>
      <c r="W1134" s="413">
        <f>Table_1[[#This Row],[Kävijämäärä a) lapset]]+Table_1[[#This Row],[Kävijämäärä b) aikuiset]]</f>
        <v>0</v>
      </c>
      <c r="X1134" s="413">
        <f>IF(Table_1[[#This Row],[Kokonaiskävijämäärä]]&lt;1,0,Table_1[[#This Row],[Kävijämäärä a) lapset]]*Table_1[[#This Row],[Tapaamis-kerrat /osallistuja]])</f>
        <v>0</v>
      </c>
      <c r="Y1134" s="413">
        <f>IF(Table_1[[#This Row],[Kokonaiskävijämäärä]]&lt;1,0,Table_1[[#This Row],[Kävijämäärä b) aikuiset]]*Table_1[[#This Row],[Tapaamis-kerrat /osallistuja]])</f>
        <v>0</v>
      </c>
      <c r="Z1134" s="413">
        <f>IF(Table_1[[#This Row],[Kokonaiskävijämäärä]]&lt;1,0,Table_1[[#This Row],[Kokonaiskävijämäärä]]*Table_1[[#This Row],[Tapaamis-kerrat /osallistuja]])</f>
        <v>0</v>
      </c>
      <c r="AA1134" s="390" t="s">
        <v>54</v>
      </c>
      <c r="AB1134" s="396"/>
      <c r="AC1134" s="397"/>
      <c r="AD1134" s="398" t="s">
        <v>54</v>
      </c>
      <c r="AE1134" s="399" t="s">
        <v>54</v>
      </c>
      <c r="AF1134" s="400" t="s">
        <v>54</v>
      </c>
      <c r="AG1134" s="400" t="s">
        <v>54</v>
      </c>
      <c r="AH1134" s="401" t="s">
        <v>53</v>
      </c>
      <c r="AI1134" s="402" t="s">
        <v>54</v>
      </c>
      <c r="AJ1134" s="402" t="s">
        <v>54</v>
      </c>
      <c r="AK1134" s="402" t="s">
        <v>54</v>
      </c>
      <c r="AL1134" s="403" t="s">
        <v>54</v>
      </c>
      <c r="AM1134" s="404" t="s">
        <v>54</v>
      </c>
    </row>
    <row r="1135" spans="1:39" ht="15.75" customHeight="1" x14ac:dyDescent="0.3">
      <c r="A1135" s="382"/>
      <c r="B1135" s="383"/>
      <c r="C1135" s="384" t="s">
        <v>40</v>
      </c>
      <c r="D1135" s="385" t="str">
        <f>IF(Table_1[[#This Row],[SISÄLLÖN NIMI]]="","",1)</f>
        <v/>
      </c>
      <c r="E1135" s="386"/>
      <c r="F1135" s="386"/>
      <c r="G1135" s="384" t="s">
        <v>54</v>
      </c>
      <c r="H1135" s="387" t="s">
        <v>54</v>
      </c>
      <c r="I1135" s="388" t="s">
        <v>54</v>
      </c>
      <c r="J1135" s="389" t="s">
        <v>44</v>
      </c>
      <c r="K1135" s="387" t="s">
        <v>54</v>
      </c>
      <c r="L1135" s="390" t="s">
        <v>54</v>
      </c>
      <c r="M1135" s="383"/>
      <c r="N1135" s="391" t="s">
        <v>54</v>
      </c>
      <c r="O1135" s="392"/>
      <c r="P1135" s="383"/>
      <c r="Q1135" s="383"/>
      <c r="R1135" s="393"/>
      <c r="S1135" s="417">
        <f>IF(Table_1[[#This Row],[Kesto (min) /tapaaminen]]&lt;1,0,(Table_1[[#This Row],[Sisältöjen määrä 
]]*Table_1[[#This Row],[Kesto (min) /tapaaminen]]*Table_1[[#This Row],[Tapaamis-kerrat /osallistuja]]))</f>
        <v>0</v>
      </c>
      <c r="T1135" s="394" t="str">
        <f>IF(Table_1[[#This Row],[SISÄLLÖN NIMI]]="","",IF(Table_1[[#This Row],[Toteutuminen]]="Ei osallistujia",0,IF(Table_1[[#This Row],[Toteutuminen]]="Peruttu",0,1)))</f>
        <v/>
      </c>
      <c r="U1135" s="395"/>
      <c r="V1135" s="385"/>
      <c r="W1135" s="413">
        <f>Table_1[[#This Row],[Kävijämäärä a) lapset]]+Table_1[[#This Row],[Kävijämäärä b) aikuiset]]</f>
        <v>0</v>
      </c>
      <c r="X1135" s="413">
        <f>IF(Table_1[[#This Row],[Kokonaiskävijämäärä]]&lt;1,0,Table_1[[#This Row],[Kävijämäärä a) lapset]]*Table_1[[#This Row],[Tapaamis-kerrat /osallistuja]])</f>
        <v>0</v>
      </c>
      <c r="Y1135" s="413">
        <f>IF(Table_1[[#This Row],[Kokonaiskävijämäärä]]&lt;1,0,Table_1[[#This Row],[Kävijämäärä b) aikuiset]]*Table_1[[#This Row],[Tapaamis-kerrat /osallistuja]])</f>
        <v>0</v>
      </c>
      <c r="Z1135" s="413">
        <f>IF(Table_1[[#This Row],[Kokonaiskävijämäärä]]&lt;1,0,Table_1[[#This Row],[Kokonaiskävijämäärä]]*Table_1[[#This Row],[Tapaamis-kerrat /osallistuja]])</f>
        <v>0</v>
      </c>
      <c r="AA1135" s="390" t="s">
        <v>54</v>
      </c>
      <c r="AB1135" s="396"/>
      <c r="AC1135" s="397"/>
      <c r="AD1135" s="398" t="s">
        <v>54</v>
      </c>
      <c r="AE1135" s="399" t="s">
        <v>54</v>
      </c>
      <c r="AF1135" s="400" t="s">
        <v>54</v>
      </c>
      <c r="AG1135" s="400" t="s">
        <v>54</v>
      </c>
      <c r="AH1135" s="401" t="s">
        <v>53</v>
      </c>
      <c r="AI1135" s="402" t="s">
        <v>54</v>
      </c>
      <c r="AJ1135" s="402" t="s">
        <v>54</v>
      </c>
      <c r="AK1135" s="402" t="s">
        <v>54</v>
      </c>
      <c r="AL1135" s="403" t="s">
        <v>54</v>
      </c>
      <c r="AM1135" s="404" t="s">
        <v>54</v>
      </c>
    </row>
    <row r="1136" spans="1:39" ht="15.75" customHeight="1" x14ac:dyDescent="0.3">
      <c r="A1136" s="382"/>
      <c r="B1136" s="383"/>
      <c r="C1136" s="384" t="s">
        <v>40</v>
      </c>
      <c r="D1136" s="385" t="str">
        <f>IF(Table_1[[#This Row],[SISÄLLÖN NIMI]]="","",1)</f>
        <v/>
      </c>
      <c r="E1136" s="386"/>
      <c r="F1136" s="386"/>
      <c r="G1136" s="384" t="s">
        <v>54</v>
      </c>
      <c r="H1136" s="387" t="s">
        <v>54</v>
      </c>
      <c r="I1136" s="388" t="s">
        <v>54</v>
      </c>
      <c r="J1136" s="389" t="s">
        <v>44</v>
      </c>
      <c r="K1136" s="387" t="s">
        <v>54</v>
      </c>
      <c r="L1136" s="390" t="s">
        <v>54</v>
      </c>
      <c r="M1136" s="383"/>
      <c r="N1136" s="391" t="s">
        <v>54</v>
      </c>
      <c r="O1136" s="392"/>
      <c r="P1136" s="383"/>
      <c r="Q1136" s="383"/>
      <c r="R1136" s="393"/>
      <c r="S1136" s="417">
        <f>IF(Table_1[[#This Row],[Kesto (min) /tapaaminen]]&lt;1,0,(Table_1[[#This Row],[Sisältöjen määrä 
]]*Table_1[[#This Row],[Kesto (min) /tapaaminen]]*Table_1[[#This Row],[Tapaamis-kerrat /osallistuja]]))</f>
        <v>0</v>
      </c>
      <c r="T1136" s="394" t="str">
        <f>IF(Table_1[[#This Row],[SISÄLLÖN NIMI]]="","",IF(Table_1[[#This Row],[Toteutuminen]]="Ei osallistujia",0,IF(Table_1[[#This Row],[Toteutuminen]]="Peruttu",0,1)))</f>
        <v/>
      </c>
      <c r="U1136" s="395"/>
      <c r="V1136" s="385"/>
      <c r="W1136" s="413">
        <f>Table_1[[#This Row],[Kävijämäärä a) lapset]]+Table_1[[#This Row],[Kävijämäärä b) aikuiset]]</f>
        <v>0</v>
      </c>
      <c r="X1136" s="413">
        <f>IF(Table_1[[#This Row],[Kokonaiskävijämäärä]]&lt;1,0,Table_1[[#This Row],[Kävijämäärä a) lapset]]*Table_1[[#This Row],[Tapaamis-kerrat /osallistuja]])</f>
        <v>0</v>
      </c>
      <c r="Y1136" s="413">
        <f>IF(Table_1[[#This Row],[Kokonaiskävijämäärä]]&lt;1,0,Table_1[[#This Row],[Kävijämäärä b) aikuiset]]*Table_1[[#This Row],[Tapaamis-kerrat /osallistuja]])</f>
        <v>0</v>
      </c>
      <c r="Z1136" s="413">
        <f>IF(Table_1[[#This Row],[Kokonaiskävijämäärä]]&lt;1,0,Table_1[[#This Row],[Kokonaiskävijämäärä]]*Table_1[[#This Row],[Tapaamis-kerrat /osallistuja]])</f>
        <v>0</v>
      </c>
      <c r="AA1136" s="390" t="s">
        <v>54</v>
      </c>
      <c r="AB1136" s="396"/>
      <c r="AC1136" s="397"/>
      <c r="AD1136" s="398" t="s">
        <v>54</v>
      </c>
      <c r="AE1136" s="399" t="s">
        <v>54</v>
      </c>
      <c r="AF1136" s="400" t="s">
        <v>54</v>
      </c>
      <c r="AG1136" s="400" t="s">
        <v>54</v>
      </c>
      <c r="AH1136" s="401" t="s">
        <v>53</v>
      </c>
      <c r="AI1136" s="402" t="s">
        <v>54</v>
      </c>
      <c r="AJ1136" s="402" t="s">
        <v>54</v>
      </c>
      <c r="AK1136" s="402" t="s">
        <v>54</v>
      </c>
      <c r="AL1136" s="403" t="s">
        <v>54</v>
      </c>
      <c r="AM1136" s="404" t="s">
        <v>54</v>
      </c>
    </row>
    <row r="1137" spans="1:39" ht="15.75" customHeight="1" x14ac:dyDescent="0.3">
      <c r="A1137" s="382"/>
      <c r="B1137" s="383"/>
      <c r="C1137" s="384" t="s">
        <v>40</v>
      </c>
      <c r="D1137" s="385" t="str">
        <f>IF(Table_1[[#This Row],[SISÄLLÖN NIMI]]="","",1)</f>
        <v/>
      </c>
      <c r="E1137" s="386"/>
      <c r="F1137" s="386"/>
      <c r="G1137" s="384" t="s">
        <v>54</v>
      </c>
      <c r="H1137" s="387" t="s">
        <v>54</v>
      </c>
      <c r="I1137" s="388" t="s">
        <v>54</v>
      </c>
      <c r="J1137" s="389" t="s">
        <v>44</v>
      </c>
      <c r="K1137" s="387" t="s">
        <v>54</v>
      </c>
      <c r="L1137" s="390" t="s">
        <v>54</v>
      </c>
      <c r="M1137" s="383"/>
      <c r="N1137" s="391" t="s">
        <v>54</v>
      </c>
      <c r="O1137" s="392"/>
      <c r="P1137" s="383"/>
      <c r="Q1137" s="383"/>
      <c r="R1137" s="393"/>
      <c r="S1137" s="417">
        <f>IF(Table_1[[#This Row],[Kesto (min) /tapaaminen]]&lt;1,0,(Table_1[[#This Row],[Sisältöjen määrä 
]]*Table_1[[#This Row],[Kesto (min) /tapaaminen]]*Table_1[[#This Row],[Tapaamis-kerrat /osallistuja]]))</f>
        <v>0</v>
      </c>
      <c r="T1137" s="394" t="str">
        <f>IF(Table_1[[#This Row],[SISÄLLÖN NIMI]]="","",IF(Table_1[[#This Row],[Toteutuminen]]="Ei osallistujia",0,IF(Table_1[[#This Row],[Toteutuminen]]="Peruttu",0,1)))</f>
        <v/>
      </c>
      <c r="U1137" s="395"/>
      <c r="V1137" s="385"/>
      <c r="W1137" s="413">
        <f>Table_1[[#This Row],[Kävijämäärä a) lapset]]+Table_1[[#This Row],[Kävijämäärä b) aikuiset]]</f>
        <v>0</v>
      </c>
      <c r="X1137" s="413">
        <f>IF(Table_1[[#This Row],[Kokonaiskävijämäärä]]&lt;1,0,Table_1[[#This Row],[Kävijämäärä a) lapset]]*Table_1[[#This Row],[Tapaamis-kerrat /osallistuja]])</f>
        <v>0</v>
      </c>
      <c r="Y1137" s="413">
        <f>IF(Table_1[[#This Row],[Kokonaiskävijämäärä]]&lt;1,0,Table_1[[#This Row],[Kävijämäärä b) aikuiset]]*Table_1[[#This Row],[Tapaamis-kerrat /osallistuja]])</f>
        <v>0</v>
      </c>
      <c r="Z1137" s="413">
        <f>IF(Table_1[[#This Row],[Kokonaiskävijämäärä]]&lt;1,0,Table_1[[#This Row],[Kokonaiskävijämäärä]]*Table_1[[#This Row],[Tapaamis-kerrat /osallistuja]])</f>
        <v>0</v>
      </c>
      <c r="AA1137" s="390" t="s">
        <v>54</v>
      </c>
      <c r="AB1137" s="396"/>
      <c r="AC1137" s="397"/>
      <c r="AD1137" s="398" t="s">
        <v>54</v>
      </c>
      <c r="AE1137" s="399" t="s">
        <v>54</v>
      </c>
      <c r="AF1137" s="400" t="s">
        <v>54</v>
      </c>
      <c r="AG1137" s="400" t="s">
        <v>54</v>
      </c>
      <c r="AH1137" s="401" t="s">
        <v>53</v>
      </c>
      <c r="AI1137" s="402" t="s">
        <v>54</v>
      </c>
      <c r="AJ1137" s="402" t="s">
        <v>54</v>
      </c>
      <c r="AK1137" s="402" t="s">
        <v>54</v>
      </c>
      <c r="AL1137" s="403" t="s">
        <v>54</v>
      </c>
      <c r="AM1137" s="404" t="s">
        <v>54</v>
      </c>
    </row>
    <row r="1138" spans="1:39" ht="15.75" customHeight="1" x14ac:dyDescent="0.3">
      <c r="A1138" s="382"/>
      <c r="B1138" s="383"/>
      <c r="C1138" s="384" t="s">
        <v>40</v>
      </c>
      <c r="D1138" s="385" t="str">
        <f>IF(Table_1[[#This Row],[SISÄLLÖN NIMI]]="","",1)</f>
        <v/>
      </c>
      <c r="E1138" s="386"/>
      <c r="F1138" s="386"/>
      <c r="G1138" s="384" t="s">
        <v>54</v>
      </c>
      <c r="H1138" s="387" t="s">
        <v>54</v>
      </c>
      <c r="I1138" s="388" t="s">
        <v>54</v>
      </c>
      <c r="J1138" s="389" t="s">
        <v>44</v>
      </c>
      <c r="K1138" s="387" t="s">
        <v>54</v>
      </c>
      <c r="L1138" s="390" t="s">
        <v>54</v>
      </c>
      <c r="M1138" s="383"/>
      <c r="N1138" s="391" t="s">
        <v>54</v>
      </c>
      <c r="O1138" s="392"/>
      <c r="P1138" s="383"/>
      <c r="Q1138" s="383"/>
      <c r="R1138" s="393"/>
      <c r="S1138" s="417">
        <f>IF(Table_1[[#This Row],[Kesto (min) /tapaaminen]]&lt;1,0,(Table_1[[#This Row],[Sisältöjen määrä 
]]*Table_1[[#This Row],[Kesto (min) /tapaaminen]]*Table_1[[#This Row],[Tapaamis-kerrat /osallistuja]]))</f>
        <v>0</v>
      </c>
      <c r="T1138" s="394" t="str">
        <f>IF(Table_1[[#This Row],[SISÄLLÖN NIMI]]="","",IF(Table_1[[#This Row],[Toteutuminen]]="Ei osallistujia",0,IF(Table_1[[#This Row],[Toteutuminen]]="Peruttu",0,1)))</f>
        <v/>
      </c>
      <c r="U1138" s="395"/>
      <c r="V1138" s="385"/>
      <c r="W1138" s="413">
        <f>Table_1[[#This Row],[Kävijämäärä a) lapset]]+Table_1[[#This Row],[Kävijämäärä b) aikuiset]]</f>
        <v>0</v>
      </c>
      <c r="X1138" s="413">
        <f>IF(Table_1[[#This Row],[Kokonaiskävijämäärä]]&lt;1,0,Table_1[[#This Row],[Kävijämäärä a) lapset]]*Table_1[[#This Row],[Tapaamis-kerrat /osallistuja]])</f>
        <v>0</v>
      </c>
      <c r="Y1138" s="413">
        <f>IF(Table_1[[#This Row],[Kokonaiskävijämäärä]]&lt;1,0,Table_1[[#This Row],[Kävijämäärä b) aikuiset]]*Table_1[[#This Row],[Tapaamis-kerrat /osallistuja]])</f>
        <v>0</v>
      </c>
      <c r="Z1138" s="413">
        <f>IF(Table_1[[#This Row],[Kokonaiskävijämäärä]]&lt;1,0,Table_1[[#This Row],[Kokonaiskävijämäärä]]*Table_1[[#This Row],[Tapaamis-kerrat /osallistuja]])</f>
        <v>0</v>
      </c>
      <c r="AA1138" s="390" t="s">
        <v>54</v>
      </c>
      <c r="AB1138" s="396"/>
      <c r="AC1138" s="397"/>
      <c r="AD1138" s="398" t="s">
        <v>54</v>
      </c>
      <c r="AE1138" s="399" t="s">
        <v>54</v>
      </c>
      <c r="AF1138" s="400" t="s">
        <v>54</v>
      </c>
      <c r="AG1138" s="400" t="s">
        <v>54</v>
      </c>
      <c r="AH1138" s="401" t="s">
        <v>53</v>
      </c>
      <c r="AI1138" s="402" t="s">
        <v>54</v>
      </c>
      <c r="AJ1138" s="402" t="s">
        <v>54</v>
      </c>
      <c r="AK1138" s="402" t="s">
        <v>54</v>
      </c>
      <c r="AL1138" s="403" t="s">
        <v>54</v>
      </c>
      <c r="AM1138" s="404" t="s">
        <v>54</v>
      </c>
    </row>
    <row r="1139" spans="1:39" ht="15.75" customHeight="1" x14ac:dyDescent="0.3">
      <c r="A1139" s="382"/>
      <c r="B1139" s="383"/>
      <c r="C1139" s="384" t="s">
        <v>40</v>
      </c>
      <c r="D1139" s="385" t="str">
        <f>IF(Table_1[[#This Row],[SISÄLLÖN NIMI]]="","",1)</f>
        <v/>
      </c>
      <c r="E1139" s="386"/>
      <c r="F1139" s="386"/>
      <c r="G1139" s="384" t="s">
        <v>54</v>
      </c>
      <c r="H1139" s="387" t="s">
        <v>54</v>
      </c>
      <c r="I1139" s="388" t="s">
        <v>54</v>
      </c>
      <c r="J1139" s="389" t="s">
        <v>44</v>
      </c>
      <c r="K1139" s="387" t="s">
        <v>54</v>
      </c>
      <c r="L1139" s="390" t="s">
        <v>54</v>
      </c>
      <c r="M1139" s="383"/>
      <c r="N1139" s="391" t="s">
        <v>54</v>
      </c>
      <c r="O1139" s="392"/>
      <c r="P1139" s="383"/>
      <c r="Q1139" s="383"/>
      <c r="R1139" s="393"/>
      <c r="S1139" s="417">
        <f>IF(Table_1[[#This Row],[Kesto (min) /tapaaminen]]&lt;1,0,(Table_1[[#This Row],[Sisältöjen määrä 
]]*Table_1[[#This Row],[Kesto (min) /tapaaminen]]*Table_1[[#This Row],[Tapaamis-kerrat /osallistuja]]))</f>
        <v>0</v>
      </c>
      <c r="T1139" s="394" t="str">
        <f>IF(Table_1[[#This Row],[SISÄLLÖN NIMI]]="","",IF(Table_1[[#This Row],[Toteutuminen]]="Ei osallistujia",0,IF(Table_1[[#This Row],[Toteutuminen]]="Peruttu",0,1)))</f>
        <v/>
      </c>
      <c r="U1139" s="395"/>
      <c r="V1139" s="385"/>
      <c r="W1139" s="413">
        <f>Table_1[[#This Row],[Kävijämäärä a) lapset]]+Table_1[[#This Row],[Kävijämäärä b) aikuiset]]</f>
        <v>0</v>
      </c>
      <c r="X1139" s="413">
        <f>IF(Table_1[[#This Row],[Kokonaiskävijämäärä]]&lt;1,0,Table_1[[#This Row],[Kävijämäärä a) lapset]]*Table_1[[#This Row],[Tapaamis-kerrat /osallistuja]])</f>
        <v>0</v>
      </c>
      <c r="Y1139" s="413">
        <f>IF(Table_1[[#This Row],[Kokonaiskävijämäärä]]&lt;1,0,Table_1[[#This Row],[Kävijämäärä b) aikuiset]]*Table_1[[#This Row],[Tapaamis-kerrat /osallistuja]])</f>
        <v>0</v>
      </c>
      <c r="Z1139" s="413">
        <f>IF(Table_1[[#This Row],[Kokonaiskävijämäärä]]&lt;1,0,Table_1[[#This Row],[Kokonaiskävijämäärä]]*Table_1[[#This Row],[Tapaamis-kerrat /osallistuja]])</f>
        <v>0</v>
      </c>
      <c r="AA1139" s="390" t="s">
        <v>54</v>
      </c>
      <c r="AB1139" s="396"/>
      <c r="AC1139" s="397"/>
      <c r="AD1139" s="398" t="s">
        <v>54</v>
      </c>
      <c r="AE1139" s="399" t="s">
        <v>54</v>
      </c>
      <c r="AF1139" s="400" t="s">
        <v>54</v>
      </c>
      <c r="AG1139" s="400" t="s">
        <v>54</v>
      </c>
      <c r="AH1139" s="401" t="s">
        <v>53</v>
      </c>
      <c r="AI1139" s="402" t="s">
        <v>54</v>
      </c>
      <c r="AJ1139" s="402" t="s">
        <v>54</v>
      </c>
      <c r="AK1139" s="402" t="s">
        <v>54</v>
      </c>
      <c r="AL1139" s="403" t="s">
        <v>54</v>
      </c>
      <c r="AM1139" s="404" t="s">
        <v>54</v>
      </c>
    </row>
    <row r="1140" spans="1:39" ht="15.75" customHeight="1" x14ac:dyDescent="0.3">
      <c r="A1140" s="382"/>
      <c r="B1140" s="383"/>
      <c r="C1140" s="384" t="s">
        <v>40</v>
      </c>
      <c r="D1140" s="385" t="str">
        <f>IF(Table_1[[#This Row],[SISÄLLÖN NIMI]]="","",1)</f>
        <v/>
      </c>
      <c r="E1140" s="386"/>
      <c r="F1140" s="386"/>
      <c r="G1140" s="384" t="s">
        <v>54</v>
      </c>
      <c r="H1140" s="387" t="s">
        <v>54</v>
      </c>
      <c r="I1140" s="388" t="s">
        <v>54</v>
      </c>
      <c r="J1140" s="389" t="s">
        <v>44</v>
      </c>
      <c r="K1140" s="387" t="s">
        <v>54</v>
      </c>
      <c r="L1140" s="390" t="s">
        <v>54</v>
      </c>
      <c r="M1140" s="383"/>
      <c r="N1140" s="391" t="s">
        <v>54</v>
      </c>
      <c r="O1140" s="392"/>
      <c r="P1140" s="383"/>
      <c r="Q1140" s="383"/>
      <c r="R1140" s="393"/>
      <c r="S1140" s="417">
        <f>IF(Table_1[[#This Row],[Kesto (min) /tapaaminen]]&lt;1,0,(Table_1[[#This Row],[Sisältöjen määrä 
]]*Table_1[[#This Row],[Kesto (min) /tapaaminen]]*Table_1[[#This Row],[Tapaamis-kerrat /osallistuja]]))</f>
        <v>0</v>
      </c>
      <c r="T1140" s="394" t="str">
        <f>IF(Table_1[[#This Row],[SISÄLLÖN NIMI]]="","",IF(Table_1[[#This Row],[Toteutuminen]]="Ei osallistujia",0,IF(Table_1[[#This Row],[Toteutuminen]]="Peruttu",0,1)))</f>
        <v/>
      </c>
      <c r="U1140" s="395"/>
      <c r="V1140" s="385"/>
      <c r="W1140" s="413">
        <f>Table_1[[#This Row],[Kävijämäärä a) lapset]]+Table_1[[#This Row],[Kävijämäärä b) aikuiset]]</f>
        <v>0</v>
      </c>
      <c r="X1140" s="413">
        <f>IF(Table_1[[#This Row],[Kokonaiskävijämäärä]]&lt;1,0,Table_1[[#This Row],[Kävijämäärä a) lapset]]*Table_1[[#This Row],[Tapaamis-kerrat /osallistuja]])</f>
        <v>0</v>
      </c>
      <c r="Y1140" s="413">
        <f>IF(Table_1[[#This Row],[Kokonaiskävijämäärä]]&lt;1,0,Table_1[[#This Row],[Kävijämäärä b) aikuiset]]*Table_1[[#This Row],[Tapaamis-kerrat /osallistuja]])</f>
        <v>0</v>
      </c>
      <c r="Z1140" s="413">
        <f>IF(Table_1[[#This Row],[Kokonaiskävijämäärä]]&lt;1,0,Table_1[[#This Row],[Kokonaiskävijämäärä]]*Table_1[[#This Row],[Tapaamis-kerrat /osallistuja]])</f>
        <v>0</v>
      </c>
      <c r="AA1140" s="390" t="s">
        <v>54</v>
      </c>
      <c r="AB1140" s="396"/>
      <c r="AC1140" s="397"/>
      <c r="AD1140" s="398" t="s">
        <v>54</v>
      </c>
      <c r="AE1140" s="399" t="s">
        <v>54</v>
      </c>
      <c r="AF1140" s="400" t="s">
        <v>54</v>
      </c>
      <c r="AG1140" s="400" t="s">
        <v>54</v>
      </c>
      <c r="AH1140" s="401" t="s">
        <v>53</v>
      </c>
      <c r="AI1140" s="402" t="s">
        <v>54</v>
      </c>
      <c r="AJ1140" s="402" t="s">
        <v>54</v>
      </c>
      <c r="AK1140" s="402" t="s">
        <v>54</v>
      </c>
      <c r="AL1140" s="403" t="s">
        <v>54</v>
      </c>
      <c r="AM1140" s="404" t="s">
        <v>54</v>
      </c>
    </row>
    <row r="1141" spans="1:39" ht="15.75" customHeight="1" x14ac:dyDescent="0.3">
      <c r="A1141" s="382"/>
      <c r="B1141" s="383"/>
      <c r="C1141" s="384" t="s">
        <v>40</v>
      </c>
      <c r="D1141" s="385" t="str">
        <f>IF(Table_1[[#This Row],[SISÄLLÖN NIMI]]="","",1)</f>
        <v/>
      </c>
      <c r="E1141" s="386"/>
      <c r="F1141" s="386"/>
      <c r="G1141" s="384" t="s">
        <v>54</v>
      </c>
      <c r="H1141" s="387" t="s">
        <v>54</v>
      </c>
      <c r="I1141" s="388" t="s">
        <v>54</v>
      </c>
      <c r="J1141" s="389" t="s">
        <v>44</v>
      </c>
      <c r="K1141" s="387" t="s">
        <v>54</v>
      </c>
      <c r="L1141" s="390" t="s">
        <v>54</v>
      </c>
      <c r="M1141" s="383"/>
      <c r="N1141" s="391" t="s">
        <v>54</v>
      </c>
      <c r="O1141" s="392"/>
      <c r="P1141" s="383"/>
      <c r="Q1141" s="383"/>
      <c r="R1141" s="393"/>
      <c r="S1141" s="417">
        <f>IF(Table_1[[#This Row],[Kesto (min) /tapaaminen]]&lt;1,0,(Table_1[[#This Row],[Sisältöjen määrä 
]]*Table_1[[#This Row],[Kesto (min) /tapaaminen]]*Table_1[[#This Row],[Tapaamis-kerrat /osallistuja]]))</f>
        <v>0</v>
      </c>
      <c r="T1141" s="394" t="str">
        <f>IF(Table_1[[#This Row],[SISÄLLÖN NIMI]]="","",IF(Table_1[[#This Row],[Toteutuminen]]="Ei osallistujia",0,IF(Table_1[[#This Row],[Toteutuminen]]="Peruttu",0,1)))</f>
        <v/>
      </c>
      <c r="U1141" s="395"/>
      <c r="V1141" s="385"/>
      <c r="W1141" s="413">
        <f>Table_1[[#This Row],[Kävijämäärä a) lapset]]+Table_1[[#This Row],[Kävijämäärä b) aikuiset]]</f>
        <v>0</v>
      </c>
      <c r="X1141" s="413">
        <f>IF(Table_1[[#This Row],[Kokonaiskävijämäärä]]&lt;1,0,Table_1[[#This Row],[Kävijämäärä a) lapset]]*Table_1[[#This Row],[Tapaamis-kerrat /osallistuja]])</f>
        <v>0</v>
      </c>
      <c r="Y1141" s="413">
        <f>IF(Table_1[[#This Row],[Kokonaiskävijämäärä]]&lt;1,0,Table_1[[#This Row],[Kävijämäärä b) aikuiset]]*Table_1[[#This Row],[Tapaamis-kerrat /osallistuja]])</f>
        <v>0</v>
      </c>
      <c r="Z1141" s="413">
        <f>IF(Table_1[[#This Row],[Kokonaiskävijämäärä]]&lt;1,0,Table_1[[#This Row],[Kokonaiskävijämäärä]]*Table_1[[#This Row],[Tapaamis-kerrat /osallistuja]])</f>
        <v>0</v>
      </c>
      <c r="AA1141" s="390" t="s">
        <v>54</v>
      </c>
      <c r="AB1141" s="396"/>
      <c r="AC1141" s="397"/>
      <c r="AD1141" s="398" t="s">
        <v>54</v>
      </c>
      <c r="AE1141" s="399" t="s">
        <v>54</v>
      </c>
      <c r="AF1141" s="400" t="s">
        <v>54</v>
      </c>
      <c r="AG1141" s="400" t="s">
        <v>54</v>
      </c>
      <c r="AH1141" s="401" t="s">
        <v>53</v>
      </c>
      <c r="AI1141" s="402" t="s">
        <v>54</v>
      </c>
      <c r="AJ1141" s="402" t="s">
        <v>54</v>
      </c>
      <c r="AK1141" s="402" t="s">
        <v>54</v>
      </c>
      <c r="AL1141" s="403" t="s">
        <v>54</v>
      </c>
      <c r="AM1141" s="404" t="s">
        <v>54</v>
      </c>
    </row>
    <row r="1142" spans="1:39" ht="15.75" customHeight="1" x14ac:dyDescent="0.3">
      <c r="A1142" s="382"/>
      <c r="B1142" s="383"/>
      <c r="C1142" s="384" t="s">
        <v>40</v>
      </c>
      <c r="D1142" s="385" t="str">
        <f>IF(Table_1[[#This Row],[SISÄLLÖN NIMI]]="","",1)</f>
        <v/>
      </c>
      <c r="E1142" s="386"/>
      <c r="F1142" s="386"/>
      <c r="G1142" s="384" t="s">
        <v>54</v>
      </c>
      <c r="H1142" s="387" t="s">
        <v>54</v>
      </c>
      <c r="I1142" s="388" t="s">
        <v>54</v>
      </c>
      <c r="J1142" s="389" t="s">
        <v>44</v>
      </c>
      <c r="K1142" s="387" t="s">
        <v>54</v>
      </c>
      <c r="L1142" s="390" t="s">
        <v>54</v>
      </c>
      <c r="M1142" s="383"/>
      <c r="N1142" s="391" t="s">
        <v>54</v>
      </c>
      <c r="O1142" s="392"/>
      <c r="P1142" s="383"/>
      <c r="Q1142" s="383"/>
      <c r="R1142" s="393"/>
      <c r="S1142" s="417">
        <f>IF(Table_1[[#This Row],[Kesto (min) /tapaaminen]]&lt;1,0,(Table_1[[#This Row],[Sisältöjen määrä 
]]*Table_1[[#This Row],[Kesto (min) /tapaaminen]]*Table_1[[#This Row],[Tapaamis-kerrat /osallistuja]]))</f>
        <v>0</v>
      </c>
      <c r="T1142" s="394" t="str">
        <f>IF(Table_1[[#This Row],[SISÄLLÖN NIMI]]="","",IF(Table_1[[#This Row],[Toteutuminen]]="Ei osallistujia",0,IF(Table_1[[#This Row],[Toteutuminen]]="Peruttu",0,1)))</f>
        <v/>
      </c>
      <c r="U1142" s="395"/>
      <c r="V1142" s="385"/>
      <c r="W1142" s="413">
        <f>Table_1[[#This Row],[Kävijämäärä a) lapset]]+Table_1[[#This Row],[Kävijämäärä b) aikuiset]]</f>
        <v>0</v>
      </c>
      <c r="X1142" s="413">
        <f>IF(Table_1[[#This Row],[Kokonaiskävijämäärä]]&lt;1,0,Table_1[[#This Row],[Kävijämäärä a) lapset]]*Table_1[[#This Row],[Tapaamis-kerrat /osallistuja]])</f>
        <v>0</v>
      </c>
      <c r="Y1142" s="413">
        <f>IF(Table_1[[#This Row],[Kokonaiskävijämäärä]]&lt;1,0,Table_1[[#This Row],[Kävijämäärä b) aikuiset]]*Table_1[[#This Row],[Tapaamis-kerrat /osallistuja]])</f>
        <v>0</v>
      </c>
      <c r="Z1142" s="413">
        <f>IF(Table_1[[#This Row],[Kokonaiskävijämäärä]]&lt;1,0,Table_1[[#This Row],[Kokonaiskävijämäärä]]*Table_1[[#This Row],[Tapaamis-kerrat /osallistuja]])</f>
        <v>0</v>
      </c>
      <c r="AA1142" s="390" t="s">
        <v>54</v>
      </c>
      <c r="AB1142" s="396"/>
      <c r="AC1142" s="397"/>
      <c r="AD1142" s="398" t="s">
        <v>54</v>
      </c>
      <c r="AE1142" s="399" t="s">
        <v>54</v>
      </c>
      <c r="AF1142" s="400" t="s">
        <v>54</v>
      </c>
      <c r="AG1142" s="400" t="s">
        <v>54</v>
      </c>
      <c r="AH1142" s="401" t="s">
        <v>53</v>
      </c>
      <c r="AI1142" s="402" t="s">
        <v>54</v>
      </c>
      <c r="AJ1142" s="402" t="s">
        <v>54</v>
      </c>
      <c r="AK1142" s="402" t="s">
        <v>54</v>
      </c>
      <c r="AL1142" s="403" t="s">
        <v>54</v>
      </c>
      <c r="AM1142" s="404" t="s">
        <v>54</v>
      </c>
    </row>
    <row r="1143" spans="1:39" ht="15.75" customHeight="1" x14ac:dyDescent="0.3">
      <c r="A1143" s="382"/>
      <c r="B1143" s="383"/>
      <c r="C1143" s="384" t="s">
        <v>40</v>
      </c>
      <c r="D1143" s="385" t="str">
        <f>IF(Table_1[[#This Row],[SISÄLLÖN NIMI]]="","",1)</f>
        <v/>
      </c>
      <c r="E1143" s="386"/>
      <c r="F1143" s="386"/>
      <c r="G1143" s="384" t="s">
        <v>54</v>
      </c>
      <c r="H1143" s="387" t="s">
        <v>54</v>
      </c>
      <c r="I1143" s="388" t="s">
        <v>54</v>
      </c>
      <c r="J1143" s="389" t="s">
        <v>44</v>
      </c>
      <c r="K1143" s="387" t="s">
        <v>54</v>
      </c>
      <c r="L1143" s="390" t="s">
        <v>54</v>
      </c>
      <c r="M1143" s="383"/>
      <c r="N1143" s="391" t="s">
        <v>54</v>
      </c>
      <c r="O1143" s="392"/>
      <c r="P1143" s="383"/>
      <c r="Q1143" s="383"/>
      <c r="R1143" s="393"/>
      <c r="S1143" s="417">
        <f>IF(Table_1[[#This Row],[Kesto (min) /tapaaminen]]&lt;1,0,(Table_1[[#This Row],[Sisältöjen määrä 
]]*Table_1[[#This Row],[Kesto (min) /tapaaminen]]*Table_1[[#This Row],[Tapaamis-kerrat /osallistuja]]))</f>
        <v>0</v>
      </c>
      <c r="T1143" s="394" t="str">
        <f>IF(Table_1[[#This Row],[SISÄLLÖN NIMI]]="","",IF(Table_1[[#This Row],[Toteutuminen]]="Ei osallistujia",0,IF(Table_1[[#This Row],[Toteutuminen]]="Peruttu",0,1)))</f>
        <v/>
      </c>
      <c r="U1143" s="395"/>
      <c r="V1143" s="385"/>
      <c r="W1143" s="413">
        <f>Table_1[[#This Row],[Kävijämäärä a) lapset]]+Table_1[[#This Row],[Kävijämäärä b) aikuiset]]</f>
        <v>0</v>
      </c>
      <c r="X1143" s="413">
        <f>IF(Table_1[[#This Row],[Kokonaiskävijämäärä]]&lt;1,0,Table_1[[#This Row],[Kävijämäärä a) lapset]]*Table_1[[#This Row],[Tapaamis-kerrat /osallistuja]])</f>
        <v>0</v>
      </c>
      <c r="Y1143" s="413">
        <f>IF(Table_1[[#This Row],[Kokonaiskävijämäärä]]&lt;1,0,Table_1[[#This Row],[Kävijämäärä b) aikuiset]]*Table_1[[#This Row],[Tapaamis-kerrat /osallistuja]])</f>
        <v>0</v>
      </c>
      <c r="Z1143" s="413">
        <f>IF(Table_1[[#This Row],[Kokonaiskävijämäärä]]&lt;1,0,Table_1[[#This Row],[Kokonaiskävijämäärä]]*Table_1[[#This Row],[Tapaamis-kerrat /osallistuja]])</f>
        <v>0</v>
      </c>
      <c r="AA1143" s="390" t="s">
        <v>54</v>
      </c>
      <c r="AB1143" s="396"/>
      <c r="AC1143" s="397"/>
      <c r="AD1143" s="398" t="s">
        <v>54</v>
      </c>
      <c r="AE1143" s="399" t="s">
        <v>54</v>
      </c>
      <c r="AF1143" s="400" t="s">
        <v>54</v>
      </c>
      <c r="AG1143" s="400" t="s">
        <v>54</v>
      </c>
      <c r="AH1143" s="401" t="s">
        <v>53</v>
      </c>
      <c r="AI1143" s="402" t="s">
        <v>54</v>
      </c>
      <c r="AJ1143" s="402" t="s">
        <v>54</v>
      </c>
      <c r="AK1143" s="402" t="s">
        <v>54</v>
      </c>
      <c r="AL1143" s="403" t="s">
        <v>54</v>
      </c>
      <c r="AM1143" s="404" t="s">
        <v>54</v>
      </c>
    </row>
    <row r="1144" spans="1:39" ht="15.75" customHeight="1" x14ac:dyDescent="0.3">
      <c r="A1144" s="382"/>
      <c r="B1144" s="383"/>
      <c r="C1144" s="384" t="s">
        <v>40</v>
      </c>
      <c r="D1144" s="385" t="str">
        <f>IF(Table_1[[#This Row],[SISÄLLÖN NIMI]]="","",1)</f>
        <v/>
      </c>
      <c r="E1144" s="386"/>
      <c r="F1144" s="386"/>
      <c r="G1144" s="384" t="s">
        <v>54</v>
      </c>
      <c r="H1144" s="387" t="s">
        <v>54</v>
      </c>
      <c r="I1144" s="388" t="s">
        <v>54</v>
      </c>
      <c r="J1144" s="389" t="s">
        <v>44</v>
      </c>
      <c r="K1144" s="387" t="s">
        <v>54</v>
      </c>
      <c r="L1144" s="390" t="s">
        <v>54</v>
      </c>
      <c r="M1144" s="383"/>
      <c r="N1144" s="391" t="s">
        <v>54</v>
      </c>
      <c r="O1144" s="392"/>
      <c r="P1144" s="383"/>
      <c r="Q1144" s="383"/>
      <c r="R1144" s="393"/>
      <c r="S1144" s="417">
        <f>IF(Table_1[[#This Row],[Kesto (min) /tapaaminen]]&lt;1,0,(Table_1[[#This Row],[Sisältöjen määrä 
]]*Table_1[[#This Row],[Kesto (min) /tapaaminen]]*Table_1[[#This Row],[Tapaamis-kerrat /osallistuja]]))</f>
        <v>0</v>
      </c>
      <c r="T1144" s="394" t="str">
        <f>IF(Table_1[[#This Row],[SISÄLLÖN NIMI]]="","",IF(Table_1[[#This Row],[Toteutuminen]]="Ei osallistujia",0,IF(Table_1[[#This Row],[Toteutuminen]]="Peruttu",0,1)))</f>
        <v/>
      </c>
      <c r="U1144" s="395"/>
      <c r="V1144" s="385"/>
      <c r="W1144" s="413">
        <f>Table_1[[#This Row],[Kävijämäärä a) lapset]]+Table_1[[#This Row],[Kävijämäärä b) aikuiset]]</f>
        <v>0</v>
      </c>
      <c r="X1144" s="413">
        <f>IF(Table_1[[#This Row],[Kokonaiskävijämäärä]]&lt;1,0,Table_1[[#This Row],[Kävijämäärä a) lapset]]*Table_1[[#This Row],[Tapaamis-kerrat /osallistuja]])</f>
        <v>0</v>
      </c>
      <c r="Y1144" s="413">
        <f>IF(Table_1[[#This Row],[Kokonaiskävijämäärä]]&lt;1,0,Table_1[[#This Row],[Kävijämäärä b) aikuiset]]*Table_1[[#This Row],[Tapaamis-kerrat /osallistuja]])</f>
        <v>0</v>
      </c>
      <c r="Z1144" s="413">
        <f>IF(Table_1[[#This Row],[Kokonaiskävijämäärä]]&lt;1,0,Table_1[[#This Row],[Kokonaiskävijämäärä]]*Table_1[[#This Row],[Tapaamis-kerrat /osallistuja]])</f>
        <v>0</v>
      </c>
      <c r="AA1144" s="390" t="s">
        <v>54</v>
      </c>
      <c r="AB1144" s="396"/>
      <c r="AC1144" s="397"/>
      <c r="AD1144" s="398" t="s">
        <v>54</v>
      </c>
      <c r="AE1144" s="399" t="s">
        <v>54</v>
      </c>
      <c r="AF1144" s="400" t="s">
        <v>54</v>
      </c>
      <c r="AG1144" s="400" t="s">
        <v>54</v>
      </c>
      <c r="AH1144" s="401" t="s">
        <v>53</v>
      </c>
      <c r="AI1144" s="402" t="s">
        <v>54</v>
      </c>
      <c r="AJ1144" s="402" t="s">
        <v>54</v>
      </c>
      <c r="AK1144" s="402" t="s">
        <v>54</v>
      </c>
      <c r="AL1144" s="403" t="s">
        <v>54</v>
      </c>
      <c r="AM1144" s="404" t="s">
        <v>54</v>
      </c>
    </row>
    <row r="1145" spans="1:39" ht="15.75" customHeight="1" x14ac:dyDescent="0.3">
      <c r="A1145" s="382"/>
      <c r="B1145" s="383"/>
      <c r="C1145" s="384" t="s">
        <v>40</v>
      </c>
      <c r="D1145" s="385" t="str">
        <f>IF(Table_1[[#This Row],[SISÄLLÖN NIMI]]="","",1)</f>
        <v/>
      </c>
      <c r="E1145" s="386"/>
      <c r="F1145" s="386"/>
      <c r="G1145" s="384" t="s">
        <v>54</v>
      </c>
      <c r="H1145" s="387" t="s">
        <v>54</v>
      </c>
      <c r="I1145" s="388" t="s">
        <v>54</v>
      </c>
      <c r="J1145" s="389" t="s">
        <v>44</v>
      </c>
      <c r="K1145" s="387" t="s">
        <v>54</v>
      </c>
      <c r="L1145" s="390" t="s">
        <v>54</v>
      </c>
      <c r="M1145" s="383"/>
      <c r="N1145" s="391" t="s">
        <v>54</v>
      </c>
      <c r="O1145" s="392"/>
      <c r="P1145" s="383"/>
      <c r="Q1145" s="383"/>
      <c r="R1145" s="393"/>
      <c r="S1145" s="417">
        <f>IF(Table_1[[#This Row],[Kesto (min) /tapaaminen]]&lt;1,0,(Table_1[[#This Row],[Sisältöjen määrä 
]]*Table_1[[#This Row],[Kesto (min) /tapaaminen]]*Table_1[[#This Row],[Tapaamis-kerrat /osallistuja]]))</f>
        <v>0</v>
      </c>
      <c r="T1145" s="394" t="str">
        <f>IF(Table_1[[#This Row],[SISÄLLÖN NIMI]]="","",IF(Table_1[[#This Row],[Toteutuminen]]="Ei osallistujia",0,IF(Table_1[[#This Row],[Toteutuminen]]="Peruttu",0,1)))</f>
        <v/>
      </c>
      <c r="U1145" s="395"/>
      <c r="V1145" s="385"/>
      <c r="W1145" s="413">
        <f>Table_1[[#This Row],[Kävijämäärä a) lapset]]+Table_1[[#This Row],[Kävijämäärä b) aikuiset]]</f>
        <v>0</v>
      </c>
      <c r="X1145" s="413">
        <f>IF(Table_1[[#This Row],[Kokonaiskävijämäärä]]&lt;1,0,Table_1[[#This Row],[Kävijämäärä a) lapset]]*Table_1[[#This Row],[Tapaamis-kerrat /osallistuja]])</f>
        <v>0</v>
      </c>
      <c r="Y1145" s="413">
        <f>IF(Table_1[[#This Row],[Kokonaiskävijämäärä]]&lt;1,0,Table_1[[#This Row],[Kävijämäärä b) aikuiset]]*Table_1[[#This Row],[Tapaamis-kerrat /osallistuja]])</f>
        <v>0</v>
      </c>
      <c r="Z1145" s="413">
        <f>IF(Table_1[[#This Row],[Kokonaiskävijämäärä]]&lt;1,0,Table_1[[#This Row],[Kokonaiskävijämäärä]]*Table_1[[#This Row],[Tapaamis-kerrat /osallistuja]])</f>
        <v>0</v>
      </c>
      <c r="AA1145" s="390" t="s">
        <v>54</v>
      </c>
      <c r="AB1145" s="396"/>
      <c r="AC1145" s="397"/>
      <c r="AD1145" s="398" t="s">
        <v>54</v>
      </c>
      <c r="AE1145" s="399" t="s">
        <v>54</v>
      </c>
      <c r="AF1145" s="400" t="s">
        <v>54</v>
      </c>
      <c r="AG1145" s="400" t="s">
        <v>54</v>
      </c>
      <c r="AH1145" s="401" t="s">
        <v>53</v>
      </c>
      <c r="AI1145" s="402" t="s">
        <v>54</v>
      </c>
      <c r="AJ1145" s="402" t="s">
        <v>54</v>
      </c>
      <c r="AK1145" s="402" t="s">
        <v>54</v>
      </c>
      <c r="AL1145" s="403" t="s">
        <v>54</v>
      </c>
      <c r="AM1145" s="404" t="s">
        <v>54</v>
      </c>
    </row>
    <row r="1146" spans="1:39" ht="15.75" customHeight="1" x14ac:dyDescent="0.3">
      <c r="A1146" s="382"/>
      <c r="B1146" s="383"/>
      <c r="C1146" s="384" t="s">
        <v>40</v>
      </c>
      <c r="D1146" s="385" t="str">
        <f>IF(Table_1[[#This Row],[SISÄLLÖN NIMI]]="","",1)</f>
        <v/>
      </c>
      <c r="E1146" s="386"/>
      <c r="F1146" s="386"/>
      <c r="G1146" s="384" t="s">
        <v>54</v>
      </c>
      <c r="H1146" s="387" t="s">
        <v>54</v>
      </c>
      <c r="I1146" s="388" t="s">
        <v>54</v>
      </c>
      <c r="J1146" s="389" t="s">
        <v>44</v>
      </c>
      <c r="K1146" s="387" t="s">
        <v>54</v>
      </c>
      <c r="L1146" s="390" t="s">
        <v>54</v>
      </c>
      <c r="M1146" s="383"/>
      <c r="N1146" s="391" t="s">
        <v>54</v>
      </c>
      <c r="O1146" s="392"/>
      <c r="P1146" s="383"/>
      <c r="Q1146" s="383"/>
      <c r="R1146" s="393"/>
      <c r="S1146" s="417">
        <f>IF(Table_1[[#This Row],[Kesto (min) /tapaaminen]]&lt;1,0,(Table_1[[#This Row],[Sisältöjen määrä 
]]*Table_1[[#This Row],[Kesto (min) /tapaaminen]]*Table_1[[#This Row],[Tapaamis-kerrat /osallistuja]]))</f>
        <v>0</v>
      </c>
      <c r="T1146" s="394" t="str">
        <f>IF(Table_1[[#This Row],[SISÄLLÖN NIMI]]="","",IF(Table_1[[#This Row],[Toteutuminen]]="Ei osallistujia",0,IF(Table_1[[#This Row],[Toteutuminen]]="Peruttu",0,1)))</f>
        <v/>
      </c>
      <c r="U1146" s="395"/>
      <c r="V1146" s="385"/>
      <c r="W1146" s="413">
        <f>Table_1[[#This Row],[Kävijämäärä a) lapset]]+Table_1[[#This Row],[Kävijämäärä b) aikuiset]]</f>
        <v>0</v>
      </c>
      <c r="X1146" s="413">
        <f>IF(Table_1[[#This Row],[Kokonaiskävijämäärä]]&lt;1,0,Table_1[[#This Row],[Kävijämäärä a) lapset]]*Table_1[[#This Row],[Tapaamis-kerrat /osallistuja]])</f>
        <v>0</v>
      </c>
      <c r="Y1146" s="413">
        <f>IF(Table_1[[#This Row],[Kokonaiskävijämäärä]]&lt;1,0,Table_1[[#This Row],[Kävijämäärä b) aikuiset]]*Table_1[[#This Row],[Tapaamis-kerrat /osallistuja]])</f>
        <v>0</v>
      </c>
      <c r="Z1146" s="413">
        <f>IF(Table_1[[#This Row],[Kokonaiskävijämäärä]]&lt;1,0,Table_1[[#This Row],[Kokonaiskävijämäärä]]*Table_1[[#This Row],[Tapaamis-kerrat /osallistuja]])</f>
        <v>0</v>
      </c>
      <c r="AA1146" s="390" t="s">
        <v>54</v>
      </c>
      <c r="AB1146" s="396"/>
      <c r="AC1146" s="397"/>
      <c r="AD1146" s="398" t="s">
        <v>54</v>
      </c>
      <c r="AE1146" s="399" t="s">
        <v>54</v>
      </c>
      <c r="AF1146" s="400" t="s">
        <v>54</v>
      </c>
      <c r="AG1146" s="400" t="s">
        <v>54</v>
      </c>
      <c r="AH1146" s="401" t="s">
        <v>53</v>
      </c>
      <c r="AI1146" s="402" t="s">
        <v>54</v>
      </c>
      <c r="AJ1146" s="402" t="s">
        <v>54</v>
      </c>
      <c r="AK1146" s="402" t="s">
        <v>54</v>
      </c>
      <c r="AL1146" s="403" t="s">
        <v>54</v>
      </c>
      <c r="AM1146" s="404" t="s">
        <v>54</v>
      </c>
    </row>
    <row r="1147" spans="1:39" ht="15.75" customHeight="1" x14ac:dyDescent="0.3">
      <c r="A1147" s="382"/>
      <c r="B1147" s="383"/>
      <c r="C1147" s="384" t="s">
        <v>40</v>
      </c>
      <c r="D1147" s="385" t="str">
        <f>IF(Table_1[[#This Row],[SISÄLLÖN NIMI]]="","",1)</f>
        <v/>
      </c>
      <c r="E1147" s="386"/>
      <c r="F1147" s="386"/>
      <c r="G1147" s="384" t="s">
        <v>54</v>
      </c>
      <c r="H1147" s="387" t="s">
        <v>54</v>
      </c>
      <c r="I1147" s="388" t="s">
        <v>54</v>
      </c>
      <c r="J1147" s="389" t="s">
        <v>44</v>
      </c>
      <c r="K1147" s="387" t="s">
        <v>54</v>
      </c>
      <c r="L1147" s="390" t="s">
        <v>54</v>
      </c>
      <c r="M1147" s="383"/>
      <c r="N1147" s="391" t="s">
        <v>54</v>
      </c>
      <c r="O1147" s="392"/>
      <c r="P1147" s="383"/>
      <c r="Q1147" s="383"/>
      <c r="R1147" s="393"/>
      <c r="S1147" s="417">
        <f>IF(Table_1[[#This Row],[Kesto (min) /tapaaminen]]&lt;1,0,(Table_1[[#This Row],[Sisältöjen määrä 
]]*Table_1[[#This Row],[Kesto (min) /tapaaminen]]*Table_1[[#This Row],[Tapaamis-kerrat /osallistuja]]))</f>
        <v>0</v>
      </c>
      <c r="T1147" s="394" t="str">
        <f>IF(Table_1[[#This Row],[SISÄLLÖN NIMI]]="","",IF(Table_1[[#This Row],[Toteutuminen]]="Ei osallistujia",0,IF(Table_1[[#This Row],[Toteutuminen]]="Peruttu",0,1)))</f>
        <v/>
      </c>
      <c r="U1147" s="395"/>
      <c r="V1147" s="385"/>
      <c r="W1147" s="413">
        <f>Table_1[[#This Row],[Kävijämäärä a) lapset]]+Table_1[[#This Row],[Kävijämäärä b) aikuiset]]</f>
        <v>0</v>
      </c>
      <c r="X1147" s="413">
        <f>IF(Table_1[[#This Row],[Kokonaiskävijämäärä]]&lt;1,0,Table_1[[#This Row],[Kävijämäärä a) lapset]]*Table_1[[#This Row],[Tapaamis-kerrat /osallistuja]])</f>
        <v>0</v>
      </c>
      <c r="Y1147" s="413">
        <f>IF(Table_1[[#This Row],[Kokonaiskävijämäärä]]&lt;1,0,Table_1[[#This Row],[Kävijämäärä b) aikuiset]]*Table_1[[#This Row],[Tapaamis-kerrat /osallistuja]])</f>
        <v>0</v>
      </c>
      <c r="Z1147" s="413">
        <f>IF(Table_1[[#This Row],[Kokonaiskävijämäärä]]&lt;1,0,Table_1[[#This Row],[Kokonaiskävijämäärä]]*Table_1[[#This Row],[Tapaamis-kerrat /osallistuja]])</f>
        <v>0</v>
      </c>
      <c r="AA1147" s="390" t="s">
        <v>54</v>
      </c>
      <c r="AB1147" s="396"/>
      <c r="AC1147" s="397"/>
      <c r="AD1147" s="398" t="s">
        <v>54</v>
      </c>
      <c r="AE1147" s="399" t="s">
        <v>54</v>
      </c>
      <c r="AF1147" s="400" t="s">
        <v>54</v>
      </c>
      <c r="AG1147" s="400" t="s">
        <v>54</v>
      </c>
      <c r="AH1147" s="401" t="s">
        <v>53</v>
      </c>
      <c r="AI1147" s="402" t="s">
        <v>54</v>
      </c>
      <c r="AJ1147" s="402" t="s">
        <v>54</v>
      </c>
      <c r="AK1147" s="402" t="s">
        <v>54</v>
      </c>
      <c r="AL1147" s="403" t="s">
        <v>54</v>
      </c>
      <c r="AM1147" s="404" t="s">
        <v>54</v>
      </c>
    </row>
    <row r="1148" spans="1:39" ht="15.75" customHeight="1" x14ac:dyDescent="0.3">
      <c r="A1148" s="382"/>
      <c r="B1148" s="383"/>
      <c r="C1148" s="384" t="s">
        <v>40</v>
      </c>
      <c r="D1148" s="385" t="str">
        <f>IF(Table_1[[#This Row],[SISÄLLÖN NIMI]]="","",1)</f>
        <v/>
      </c>
      <c r="E1148" s="386"/>
      <c r="F1148" s="386"/>
      <c r="G1148" s="384" t="s">
        <v>54</v>
      </c>
      <c r="H1148" s="387" t="s">
        <v>54</v>
      </c>
      <c r="I1148" s="388" t="s">
        <v>54</v>
      </c>
      <c r="J1148" s="389" t="s">
        <v>44</v>
      </c>
      <c r="K1148" s="387" t="s">
        <v>54</v>
      </c>
      <c r="L1148" s="390" t="s">
        <v>54</v>
      </c>
      <c r="M1148" s="383"/>
      <c r="N1148" s="391" t="s">
        <v>54</v>
      </c>
      <c r="O1148" s="392"/>
      <c r="P1148" s="383"/>
      <c r="Q1148" s="383"/>
      <c r="R1148" s="393"/>
      <c r="S1148" s="417">
        <f>IF(Table_1[[#This Row],[Kesto (min) /tapaaminen]]&lt;1,0,(Table_1[[#This Row],[Sisältöjen määrä 
]]*Table_1[[#This Row],[Kesto (min) /tapaaminen]]*Table_1[[#This Row],[Tapaamis-kerrat /osallistuja]]))</f>
        <v>0</v>
      </c>
      <c r="T1148" s="394" t="str">
        <f>IF(Table_1[[#This Row],[SISÄLLÖN NIMI]]="","",IF(Table_1[[#This Row],[Toteutuminen]]="Ei osallistujia",0,IF(Table_1[[#This Row],[Toteutuminen]]="Peruttu",0,1)))</f>
        <v/>
      </c>
      <c r="U1148" s="395"/>
      <c r="V1148" s="385"/>
      <c r="W1148" s="413">
        <f>Table_1[[#This Row],[Kävijämäärä a) lapset]]+Table_1[[#This Row],[Kävijämäärä b) aikuiset]]</f>
        <v>0</v>
      </c>
      <c r="X1148" s="413">
        <f>IF(Table_1[[#This Row],[Kokonaiskävijämäärä]]&lt;1,0,Table_1[[#This Row],[Kävijämäärä a) lapset]]*Table_1[[#This Row],[Tapaamis-kerrat /osallistuja]])</f>
        <v>0</v>
      </c>
      <c r="Y1148" s="413">
        <f>IF(Table_1[[#This Row],[Kokonaiskävijämäärä]]&lt;1,0,Table_1[[#This Row],[Kävijämäärä b) aikuiset]]*Table_1[[#This Row],[Tapaamis-kerrat /osallistuja]])</f>
        <v>0</v>
      </c>
      <c r="Z1148" s="413">
        <f>IF(Table_1[[#This Row],[Kokonaiskävijämäärä]]&lt;1,0,Table_1[[#This Row],[Kokonaiskävijämäärä]]*Table_1[[#This Row],[Tapaamis-kerrat /osallistuja]])</f>
        <v>0</v>
      </c>
      <c r="AA1148" s="390" t="s">
        <v>54</v>
      </c>
      <c r="AB1148" s="396"/>
      <c r="AC1148" s="397"/>
      <c r="AD1148" s="398" t="s">
        <v>54</v>
      </c>
      <c r="AE1148" s="399" t="s">
        <v>54</v>
      </c>
      <c r="AF1148" s="400" t="s">
        <v>54</v>
      </c>
      <c r="AG1148" s="400" t="s">
        <v>54</v>
      </c>
      <c r="AH1148" s="401" t="s">
        <v>53</v>
      </c>
      <c r="AI1148" s="402" t="s">
        <v>54</v>
      </c>
      <c r="AJ1148" s="402" t="s">
        <v>54</v>
      </c>
      <c r="AK1148" s="402" t="s">
        <v>54</v>
      </c>
      <c r="AL1148" s="403" t="s">
        <v>54</v>
      </c>
      <c r="AM1148" s="404" t="s">
        <v>54</v>
      </c>
    </row>
    <row r="1149" spans="1:39" ht="15.75" customHeight="1" x14ac:dyDescent="0.3">
      <c r="A1149" s="382"/>
      <c r="B1149" s="383"/>
      <c r="C1149" s="384" t="s">
        <v>40</v>
      </c>
      <c r="D1149" s="385" t="str">
        <f>IF(Table_1[[#This Row],[SISÄLLÖN NIMI]]="","",1)</f>
        <v/>
      </c>
      <c r="E1149" s="386"/>
      <c r="F1149" s="386"/>
      <c r="G1149" s="384" t="s">
        <v>54</v>
      </c>
      <c r="H1149" s="387" t="s">
        <v>54</v>
      </c>
      <c r="I1149" s="388" t="s">
        <v>54</v>
      </c>
      <c r="J1149" s="389" t="s">
        <v>44</v>
      </c>
      <c r="K1149" s="387" t="s">
        <v>54</v>
      </c>
      <c r="L1149" s="390" t="s">
        <v>54</v>
      </c>
      <c r="M1149" s="383"/>
      <c r="N1149" s="391" t="s">
        <v>54</v>
      </c>
      <c r="O1149" s="392"/>
      <c r="P1149" s="383"/>
      <c r="Q1149" s="383"/>
      <c r="R1149" s="393"/>
      <c r="S1149" s="417">
        <f>IF(Table_1[[#This Row],[Kesto (min) /tapaaminen]]&lt;1,0,(Table_1[[#This Row],[Sisältöjen määrä 
]]*Table_1[[#This Row],[Kesto (min) /tapaaminen]]*Table_1[[#This Row],[Tapaamis-kerrat /osallistuja]]))</f>
        <v>0</v>
      </c>
      <c r="T1149" s="394" t="str">
        <f>IF(Table_1[[#This Row],[SISÄLLÖN NIMI]]="","",IF(Table_1[[#This Row],[Toteutuminen]]="Ei osallistujia",0,IF(Table_1[[#This Row],[Toteutuminen]]="Peruttu",0,1)))</f>
        <v/>
      </c>
      <c r="U1149" s="395"/>
      <c r="V1149" s="385"/>
      <c r="W1149" s="413">
        <f>Table_1[[#This Row],[Kävijämäärä a) lapset]]+Table_1[[#This Row],[Kävijämäärä b) aikuiset]]</f>
        <v>0</v>
      </c>
      <c r="X1149" s="413">
        <f>IF(Table_1[[#This Row],[Kokonaiskävijämäärä]]&lt;1,0,Table_1[[#This Row],[Kävijämäärä a) lapset]]*Table_1[[#This Row],[Tapaamis-kerrat /osallistuja]])</f>
        <v>0</v>
      </c>
      <c r="Y1149" s="413">
        <f>IF(Table_1[[#This Row],[Kokonaiskävijämäärä]]&lt;1,0,Table_1[[#This Row],[Kävijämäärä b) aikuiset]]*Table_1[[#This Row],[Tapaamis-kerrat /osallistuja]])</f>
        <v>0</v>
      </c>
      <c r="Z1149" s="413">
        <f>IF(Table_1[[#This Row],[Kokonaiskävijämäärä]]&lt;1,0,Table_1[[#This Row],[Kokonaiskävijämäärä]]*Table_1[[#This Row],[Tapaamis-kerrat /osallistuja]])</f>
        <v>0</v>
      </c>
      <c r="AA1149" s="390" t="s">
        <v>54</v>
      </c>
      <c r="AB1149" s="396"/>
      <c r="AC1149" s="397"/>
      <c r="AD1149" s="398" t="s">
        <v>54</v>
      </c>
      <c r="AE1149" s="399" t="s">
        <v>54</v>
      </c>
      <c r="AF1149" s="400" t="s">
        <v>54</v>
      </c>
      <c r="AG1149" s="400" t="s">
        <v>54</v>
      </c>
      <c r="AH1149" s="401" t="s">
        <v>53</v>
      </c>
      <c r="AI1149" s="402" t="s">
        <v>54</v>
      </c>
      <c r="AJ1149" s="402" t="s">
        <v>54</v>
      </c>
      <c r="AK1149" s="402" t="s">
        <v>54</v>
      </c>
      <c r="AL1149" s="403" t="s">
        <v>54</v>
      </c>
      <c r="AM1149" s="404" t="s">
        <v>54</v>
      </c>
    </row>
    <row r="1150" spans="1:39" ht="15.75" customHeight="1" x14ac:dyDescent="0.3">
      <c r="A1150" s="382"/>
      <c r="B1150" s="383"/>
      <c r="C1150" s="384" t="s">
        <v>40</v>
      </c>
      <c r="D1150" s="385" t="str">
        <f>IF(Table_1[[#This Row],[SISÄLLÖN NIMI]]="","",1)</f>
        <v/>
      </c>
      <c r="E1150" s="386"/>
      <c r="F1150" s="386"/>
      <c r="G1150" s="384" t="s">
        <v>54</v>
      </c>
      <c r="H1150" s="387" t="s">
        <v>54</v>
      </c>
      <c r="I1150" s="388" t="s">
        <v>54</v>
      </c>
      <c r="J1150" s="389" t="s">
        <v>44</v>
      </c>
      <c r="K1150" s="387" t="s">
        <v>54</v>
      </c>
      <c r="L1150" s="390" t="s">
        <v>54</v>
      </c>
      <c r="M1150" s="383"/>
      <c r="N1150" s="391" t="s">
        <v>54</v>
      </c>
      <c r="O1150" s="392"/>
      <c r="P1150" s="383"/>
      <c r="Q1150" s="383"/>
      <c r="R1150" s="393"/>
      <c r="S1150" s="417">
        <f>IF(Table_1[[#This Row],[Kesto (min) /tapaaminen]]&lt;1,0,(Table_1[[#This Row],[Sisältöjen määrä 
]]*Table_1[[#This Row],[Kesto (min) /tapaaminen]]*Table_1[[#This Row],[Tapaamis-kerrat /osallistuja]]))</f>
        <v>0</v>
      </c>
      <c r="T1150" s="394" t="str">
        <f>IF(Table_1[[#This Row],[SISÄLLÖN NIMI]]="","",IF(Table_1[[#This Row],[Toteutuminen]]="Ei osallistujia",0,IF(Table_1[[#This Row],[Toteutuminen]]="Peruttu",0,1)))</f>
        <v/>
      </c>
      <c r="U1150" s="395"/>
      <c r="V1150" s="385"/>
      <c r="W1150" s="413">
        <f>Table_1[[#This Row],[Kävijämäärä a) lapset]]+Table_1[[#This Row],[Kävijämäärä b) aikuiset]]</f>
        <v>0</v>
      </c>
      <c r="X1150" s="413">
        <f>IF(Table_1[[#This Row],[Kokonaiskävijämäärä]]&lt;1,0,Table_1[[#This Row],[Kävijämäärä a) lapset]]*Table_1[[#This Row],[Tapaamis-kerrat /osallistuja]])</f>
        <v>0</v>
      </c>
      <c r="Y1150" s="413">
        <f>IF(Table_1[[#This Row],[Kokonaiskävijämäärä]]&lt;1,0,Table_1[[#This Row],[Kävijämäärä b) aikuiset]]*Table_1[[#This Row],[Tapaamis-kerrat /osallistuja]])</f>
        <v>0</v>
      </c>
      <c r="Z1150" s="413">
        <f>IF(Table_1[[#This Row],[Kokonaiskävijämäärä]]&lt;1,0,Table_1[[#This Row],[Kokonaiskävijämäärä]]*Table_1[[#This Row],[Tapaamis-kerrat /osallistuja]])</f>
        <v>0</v>
      </c>
      <c r="AA1150" s="390" t="s">
        <v>54</v>
      </c>
      <c r="AB1150" s="396"/>
      <c r="AC1150" s="397"/>
      <c r="AD1150" s="398" t="s">
        <v>54</v>
      </c>
      <c r="AE1150" s="399" t="s">
        <v>54</v>
      </c>
      <c r="AF1150" s="400" t="s">
        <v>54</v>
      </c>
      <c r="AG1150" s="400" t="s">
        <v>54</v>
      </c>
      <c r="AH1150" s="401" t="s">
        <v>53</v>
      </c>
      <c r="AI1150" s="402" t="s">
        <v>54</v>
      </c>
      <c r="AJ1150" s="402" t="s">
        <v>54</v>
      </c>
      <c r="AK1150" s="402" t="s">
        <v>54</v>
      </c>
      <c r="AL1150" s="403" t="s">
        <v>54</v>
      </c>
      <c r="AM1150" s="404" t="s">
        <v>54</v>
      </c>
    </row>
    <row r="1151" spans="1:39" ht="15.75" customHeight="1" x14ac:dyDescent="0.3">
      <c r="A1151" s="382"/>
      <c r="B1151" s="383"/>
      <c r="C1151" s="384" t="s">
        <v>40</v>
      </c>
      <c r="D1151" s="385" t="str">
        <f>IF(Table_1[[#This Row],[SISÄLLÖN NIMI]]="","",1)</f>
        <v/>
      </c>
      <c r="E1151" s="386"/>
      <c r="F1151" s="386"/>
      <c r="G1151" s="384" t="s">
        <v>54</v>
      </c>
      <c r="H1151" s="387" t="s">
        <v>54</v>
      </c>
      <c r="I1151" s="388" t="s">
        <v>54</v>
      </c>
      <c r="J1151" s="389" t="s">
        <v>44</v>
      </c>
      <c r="K1151" s="387" t="s">
        <v>54</v>
      </c>
      <c r="L1151" s="390" t="s">
        <v>54</v>
      </c>
      <c r="M1151" s="383"/>
      <c r="N1151" s="391" t="s">
        <v>54</v>
      </c>
      <c r="O1151" s="392"/>
      <c r="P1151" s="383"/>
      <c r="Q1151" s="383"/>
      <c r="R1151" s="393"/>
      <c r="S1151" s="417">
        <f>IF(Table_1[[#This Row],[Kesto (min) /tapaaminen]]&lt;1,0,(Table_1[[#This Row],[Sisältöjen määrä 
]]*Table_1[[#This Row],[Kesto (min) /tapaaminen]]*Table_1[[#This Row],[Tapaamis-kerrat /osallistuja]]))</f>
        <v>0</v>
      </c>
      <c r="T1151" s="394" t="str">
        <f>IF(Table_1[[#This Row],[SISÄLLÖN NIMI]]="","",IF(Table_1[[#This Row],[Toteutuminen]]="Ei osallistujia",0,IF(Table_1[[#This Row],[Toteutuminen]]="Peruttu",0,1)))</f>
        <v/>
      </c>
      <c r="U1151" s="395"/>
      <c r="V1151" s="385"/>
      <c r="W1151" s="413">
        <f>Table_1[[#This Row],[Kävijämäärä a) lapset]]+Table_1[[#This Row],[Kävijämäärä b) aikuiset]]</f>
        <v>0</v>
      </c>
      <c r="X1151" s="413">
        <f>IF(Table_1[[#This Row],[Kokonaiskävijämäärä]]&lt;1,0,Table_1[[#This Row],[Kävijämäärä a) lapset]]*Table_1[[#This Row],[Tapaamis-kerrat /osallistuja]])</f>
        <v>0</v>
      </c>
      <c r="Y1151" s="413">
        <f>IF(Table_1[[#This Row],[Kokonaiskävijämäärä]]&lt;1,0,Table_1[[#This Row],[Kävijämäärä b) aikuiset]]*Table_1[[#This Row],[Tapaamis-kerrat /osallistuja]])</f>
        <v>0</v>
      </c>
      <c r="Z1151" s="413">
        <f>IF(Table_1[[#This Row],[Kokonaiskävijämäärä]]&lt;1,0,Table_1[[#This Row],[Kokonaiskävijämäärä]]*Table_1[[#This Row],[Tapaamis-kerrat /osallistuja]])</f>
        <v>0</v>
      </c>
      <c r="AA1151" s="390" t="s">
        <v>54</v>
      </c>
      <c r="AB1151" s="396"/>
      <c r="AC1151" s="397"/>
      <c r="AD1151" s="398" t="s">
        <v>54</v>
      </c>
      <c r="AE1151" s="399" t="s">
        <v>54</v>
      </c>
      <c r="AF1151" s="400" t="s">
        <v>54</v>
      </c>
      <c r="AG1151" s="400" t="s">
        <v>54</v>
      </c>
      <c r="AH1151" s="401" t="s">
        <v>53</v>
      </c>
      <c r="AI1151" s="402" t="s">
        <v>54</v>
      </c>
      <c r="AJ1151" s="402" t="s">
        <v>54</v>
      </c>
      <c r="AK1151" s="402" t="s">
        <v>54</v>
      </c>
      <c r="AL1151" s="403" t="s">
        <v>54</v>
      </c>
      <c r="AM1151" s="404" t="s">
        <v>54</v>
      </c>
    </row>
    <row r="1152" spans="1:39" ht="15.75" customHeight="1" x14ac:dyDescent="0.3">
      <c r="A1152" s="382"/>
      <c r="B1152" s="383"/>
      <c r="C1152" s="384" t="s">
        <v>40</v>
      </c>
      <c r="D1152" s="385" t="str">
        <f>IF(Table_1[[#This Row],[SISÄLLÖN NIMI]]="","",1)</f>
        <v/>
      </c>
      <c r="E1152" s="386"/>
      <c r="F1152" s="386"/>
      <c r="G1152" s="384" t="s">
        <v>54</v>
      </c>
      <c r="H1152" s="387" t="s">
        <v>54</v>
      </c>
      <c r="I1152" s="388" t="s">
        <v>54</v>
      </c>
      <c r="J1152" s="389" t="s">
        <v>44</v>
      </c>
      <c r="K1152" s="387" t="s">
        <v>54</v>
      </c>
      <c r="L1152" s="390" t="s">
        <v>54</v>
      </c>
      <c r="M1152" s="383"/>
      <c r="N1152" s="391" t="s">
        <v>54</v>
      </c>
      <c r="O1152" s="392"/>
      <c r="P1152" s="383"/>
      <c r="Q1152" s="383"/>
      <c r="R1152" s="393"/>
      <c r="S1152" s="417">
        <f>IF(Table_1[[#This Row],[Kesto (min) /tapaaminen]]&lt;1,0,(Table_1[[#This Row],[Sisältöjen määrä 
]]*Table_1[[#This Row],[Kesto (min) /tapaaminen]]*Table_1[[#This Row],[Tapaamis-kerrat /osallistuja]]))</f>
        <v>0</v>
      </c>
      <c r="T1152" s="394" t="str">
        <f>IF(Table_1[[#This Row],[SISÄLLÖN NIMI]]="","",IF(Table_1[[#This Row],[Toteutuminen]]="Ei osallistujia",0,IF(Table_1[[#This Row],[Toteutuminen]]="Peruttu",0,1)))</f>
        <v/>
      </c>
      <c r="U1152" s="395"/>
      <c r="V1152" s="385"/>
      <c r="W1152" s="413">
        <f>Table_1[[#This Row],[Kävijämäärä a) lapset]]+Table_1[[#This Row],[Kävijämäärä b) aikuiset]]</f>
        <v>0</v>
      </c>
      <c r="X1152" s="413">
        <f>IF(Table_1[[#This Row],[Kokonaiskävijämäärä]]&lt;1,0,Table_1[[#This Row],[Kävijämäärä a) lapset]]*Table_1[[#This Row],[Tapaamis-kerrat /osallistuja]])</f>
        <v>0</v>
      </c>
      <c r="Y1152" s="413">
        <f>IF(Table_1[[#This Row],[Kokonaiskävijämäärä]]&lt;1,0,Table_1[[#This Row],[Kävijämäärä b) aikuiset]]*Table_1[[#This Row],[Tapaamis-kerrat /osallistuja]])</f>
        <v>0</v>
      </c>
      <c r="Z1152" s="413">
        <f>IF(Table_1[[#This Row],[Kokonaiskävijämäärä]]&lt;1,0,Table_1[[#This Row],[Kokonaiskävijämäärä]]*Table_1[[#This Row],[Tapaamis-kerrat /osallistuja]])</f>
        <v>0</v>
      </c>
      <c r="AA1152" s="390" t="s">
        <v>54</v>
      </c>
      <c r="AB1152" s="396"/>
      <c r="AC1152" s="397"/>
      <c r="AD1152" s="398" t="s">
        <v>54</v>
      </c>
      <c r="AE1152" s="399" t="s">
        <v>54</v>
      </c>
      <c r="AF1152" s="400" t="s">
        <v>54</v>
      </c>
      <c r="AG1152" s="400" t="s">
        <v>54</v>
      </c>
      <c r="AH1152" s="401" t="s">
        <v>53</v>
      </c>
      <c r="AI1152" s="402" t="s">
        <v>54</v>
      </c>
      <c r="AJ1152" s="402" t="s">
        <v>54</v>
      </c>
      <c r="AK1152" s="402" t="s">
        <v>54</v>
      </c>
      <c r="AL1152" s="403" t="s">
        <v>54</v>
      </c>
      <c r="AM1152" s="404" t="s">
        <v>54</v>
      </c>
    </row>
    <row r="1153" spans="1:39" ht="15.75" customHeight="1" x14ac:dyDescent="0.3">
      <c r="A1153" s="382"/>
      <c r="B1153" s="383"/>
      <c r="C1153" s="384" t="s">
        <v>40</v>
      </c>
      <c r="D1153" s="385" t="str">
        <f>IF(Table_1[[#This Row],[SISÄLLÖN NIMI]]="","",1)</f>
        <v/>
      </c>
      <c r="E1153" s="386"/>
      <c r="F1153" s="386"/>
      <c r="G1153" s="384" t="s">
        <v>54</v>
      </c>
      <c r="H1153" s="387" t="s">
        <v>54</v>
      </c>
      <c r="I1153" s="388" t="s">
        <v>54</v>
      </c>
      <c r="J1153" s="389" t="s">
        <v>44</v>
      </c>
      <c r="K1153" s="387" t="s">
        <v>54</v>
      </c>
      <c r="L1153" s="390" t="s">
        <v>54</v>
      </c>
      <c r="M1153" s="383"/>
      <c r="N1153" s="391" t="s">
        <v>54</v>
      </c>
      <c r="O1153" s="392"/>
      <c r="P1153" s="383"/>
      <c r="Q1153" s="383"/>
      <c r="R1153" s="393"/>
      <c r="S1153" s="417">
        <f>IF(Table_1[[#This Row],[Kesto (min) /tapaaminen]]&lt;1,0,(Table_1[[#This Row],[Sisältöjen määrä 
]]*Table_1[[#This Row],[Kesto (min) /tapaaminen]]*Table_1[[#This Row],[Tapaamis-kerrat /osallistuja]]))</f>
        <v>0</v>
      </c>
      <c r="T1153" s="394" t="str">
        <f>IF(Table_1[[#This Row],[SISÄLLÖN NIMI]]="","",IF(Table_1[[#This Row],[Toteutuminen]]="Ei osallistujia",0,IF(Table_1[[#This Row],[Toteutuminen]]="Peruttu",0,1)))</f>
        <v/>
      </c>
      <c r="U1153" s="395"/>
      <c r="V1153" s="385"/>
      <c r="W1153" s="413">
        <f>Table_1[[#This Row],[Kävijämäärä a) lapset]]+Table_1[[#This Row],[Kävijämäärä b) aikuiset]]</f>
        <v>0</v>
      </c>
      <c r="X1153" s="413">
        <f>IF(Table_1[[#This Row],[Kokonaiskävijämäärä]]&lt;1,0,Table_1[[#This Row],[Kävijämäärä a) lapset]]*Table_1[[#This Row],[Tapaamis-kerrat /osallistuja]])</f>
        <v>0</v>
      </c>
      <c r="Y1153" s="413">
        <f>IF(Table_1[[#This Row],[Kokonaiskävijämäärä]]&lt;1,0,Table_1[[#This Row],[Kävijämäärä b) aikuiset]]*Table_1[[#This Row],[Tapaamis-kerrat /osallistuja]])</f>
        <v>0</v>
      </c>
      <c r="Z1153" s="413">
        <f>IF(Table_1[[#This Row],[Kokonaiskävijämäärä]]&lt;1,0,Table_1[[#This Row],[Kokonaiskävijämäärä]]*Table_1[[#This Row],[Tapaamis-kerrat /osallistuja]])</f>
        <v>0</v>
      </c>
      <c r="AA1153" s="390" t="s">
        <v>54</v>
      </c>
      <c r="AB1153" s="396"/>
      <c r="AC1153" s="397"/>
      <c r="AD1153" s="398" t="s">
        <v>54</v>
      </c>
      <c r="AE1153" s="399" t="s">
        <v>54</v>
      </c>
      <c r="AF1153" s="400" t="s">
        <v>54</v>
      </c>
      <c r="AG1153" s="400" t="s">
        <v>54</v>
      </c>
      <c r="AH1153" s="401" t="s">
        <v>53</v>
      </c>
      <c r="AI1153" s="402" t="s">
        <v>54</v>
      </c>
      <c r="AJ1153" s="402" t="s">
        <v>54</v>
      </c>
      <c r="AK1153" s="402" t="s">
        <v>54</v>
      </c>
      <c r="AL1153" s="403" t="s">
        <v>54</v>
      </c>
      <c r="AM1153" s="404" t="s">
        <v>54</v>
      </c>
    </row>
    <row r="1154" spans="1:39" ht="15.75" customHeight="1" x14ac:dyDescent="0.3">
      <c r="A1154" s="382"/>
      <c r="B1154" s="383"/>
      <c r="C1154" s="384" t="s">
        <v>40</v>
      </c>
      <c r="D1154" s="385" t="str">
        <f>IF(Table_1[[#This Row],[SISÄLLÖN NIMI]]="","",1)</f>
        <v/>
      </c>
      <c r="E1154" s="386"/>
      <c r="F1154" s="386"/>
      <c r="G1154" s="384" t="s">
        <v>54</v>
      </c>
      <c r="H1154" s="387" t="s">
        <v>54</v>
      </c>
      <c r="I1154" s="388" t="s">
        <v>54</v>
      </c>
      <c r="J1154" s="389" t="s">
        <v>44</v>
      </c>
      <c r="K1154" s="387" t="s">
        <v>54</v>
      </c>
      <c r="L1154" s="390" t="s">
        <v>54</v>
      </c>
      <c r="M1154" s="383"/>
      <c r="N1154" s="391" t="s">
        <v>54</v>
      </c>
      <c r="O1154" s="392"/>
      <c r="P1154" s="383"/>
      <c r="Q1154" s="383"/>
      <c r="R1154" s="393"/>
      <c r="S1154" s="417">
        <f>IF(Table_1[[#This Row],[Kesto (min) /tapaaminen]]&lt;1,0,(Table_1[[#This Row],[Sisältöjen määrä 
]]*Table_1[[#This Row],[Kesto (min) /tapaaminen]]*Table_1[[#This Row],[Tapaamis-kerrat /osallistuja]]))</f>
        <v>0</v>
      </c>
      <c r="T1154" s="394" t="str">
        <f>IF(Table_1[[#This Row],[SISÄLLÖN NIMI]]="","",IF(Table_1[[#This Row],[Toteutuminen]]="Ei osallistujia",0,IF(Table_1[[#This Row],[Toteutuminen]]="Peruttu",0,1)))</f>
        <v/>
      </c>
      <c r="U1154" s="395"/>
      <c r="V1154" s="385"/>
      <c r="W1154" s="413">
        <f>Table_1[[#This Row],[Kävijämäärä a) lapset]]+Table_1[[#This Row],[Kävijämäärä b) aikuiset]]</f>
        <v>0</v>
      </c>
      <c r="X1154" s="413">
        <f>IF(Table_1[[#This Row],[Kokonaiskävijämäärä]]&lt;1,0,Table_1[[#This Row],[Kävijämäärä a) lapset]]*Table_1[[#This Row],[Tapaamis-kerrat /osallistuja]])</f>
        <v>0</v>
      </c>
      <c r="Y1154" s="413">
        <f>IF(Table_1[[#This Row],[Kokonaiskävijämäärä]]&lt;1,0,Table_1[[#This Row],[Kävijämäärä b) aikuiset]]*Table_1[[#This Row],[Tapaamis-kerrat /osallistuja]])</f>
        <v>0</v>
      </c>
      <c r="Z1154" s="413">
        <f>IF(Table_1[[#This Row],[Kokonaiskävijämäärä]]&lt;1,0,Table_1[[#This Row],[Kokonaiskävijämäärä]]*Table_1[[#This Row],[Tapaamis-kerrat /osallistuja]])</f>
        <v>0</v>
      </c>
      <c r="AA1154" s="390" t="s">
        <v>54</v>
      </c>
      <c r="AB1154" s="396"/>
      <c r="AC1154" s="397"/>
      <c r="AD1154" s="398" t="s">
        <v>54</v>
      </c>
      <c r="AE1154" s="399" t="s">
        <v>54</v>
      </c>
      <c r="AF1154" s="400" t="s">
        <v>54</v>
      </c>
      <c r="AG1154" s="400" t="s">
        <v>54</v>
      </c>
      <c r="AH1154" s="401" t="s">
        <v>53</v>
      </c>
      <c r="AI1154" s="402" t="s">
        <v>54</v>
      </c>
      <c r="AJ1154" s="402" t="s">
        <v>54</v>
      </c>
      <c r="AK1154" s="402" t="s">
        <v>54</v>
      </c>
      <c r="AL1154" s="403" t="s">
        <v>54</v>
      </c>
      <c r="AM1154" s="404" t="s">
        <v>54</v>
      </c>
    </row>
    <row r="1155" spans="1:39" ht="15.75" customHeight="1" x14ac:dyDescent="0.3">
      <c r="A1155" s="382"/>
      <c r="B1155" s="383"/>
      <c r="C1155" s="384" t="s">
        <v>40</v>
      </c>
      <c r="D1155" s="385" t="str">
        <f>IF(Table_1[[#This Row],[SISÄLLÖN NIMI]]="","",1)</f>
        <v/>
      </c>
      <c r="E1155" s="386"/>
      <c r="F1155" s="386"/>
      <c r="G1155" s="384" t="s">
        <v>54</v>
      </c>
      <c r="H1155" s="387" t="s">
        <v>54</v>
      </c>
      <c r="I1155" s="388" t="s">
        <v>54</v>
      </c>
      <c r="J1155" s="389" t="s">
        <v>44</v>
      </c>
      <c r="K1155" s="387" t="s">
        <v>54</v>
      </c>
      <c r="L1155" s="390" t="s">
        <v>54</v>
      </c>
      <c r="M1155" s="383"/>
      <c r="N1155" s="391" t="s">
        <v>54</v>
      </c>
      <c r="O1155" s="392"/>
      <c r="P1155" s="383"/>
      <c r="Q1155" s="383"/>
      <c r="R1155" s="393"/>
      <c r="S1155" s="417">
        <f>IF(Table_1[[#This Row],[Kesto (min) /tapaaminen]]&lt;1,0,(Table_1[[#This Row],[Sisältöjen määrä 
]]*Table_1[[#This Row],[Kesto (min) /tapaaminen]]*Table_1[[#This Row],[Tapaamis-kerrat /osallistuja]]))</f>
        <v>0</v>
      </c>
      <c r="T1155" s="394" t="str">
        <f>IF(Table_1[[#This Row],[SISÄLLÖN NIMI]]="","",IF(Table_1[[#This Row],[Toteutuminen]]="Ei osallistujia",0,IF(Table_1[[#This Row],[Toteutuminen]]="Peruttu",0,1)))</f>
        <v/>
      </c>
      <c r="U1155" s="395"/>
      <c r="V1155" s="385"/>
      <c r="W1155" s="413">
        <f>Table_1[[#This Row],[Kävijämäärä a) lapset]]+Table_1[[#This Row],[Kävijämäärä b) aikuiset]]</f>
        <v>0</v>
      </c>
      <c r="X1155" s="413">
        <f>IF(Table_1[[#This Row],[Kokonaiskävijämäärä]]&lt;1,0,Table_1[[#This Row],[Kävijämäärä a) lapset]]*Table_1[[#This Row],[Tapaamis-kerrat /osallistuja]])</f>
        <v>0</v>
      </c>
      <c r="Y1155" s="413">
        <f>IF(Table_1[[#This Row],[Kokonaiskävijämäärä]]&lt;1,0,Table_1[[#This Row],[Kävijämäärä b) aikuiset]]*Table_1[[#This Row],[Tapaamis-kerrat /osallistuja]])</f>
        <v>0</v>
      </c>
      <c r="Z1155" s="413">
        <f>IF(Table_1[[#This Row],[Kokonaiskävijämäärä]]&lt;1,0,Table_1[[#This Row],[Kokonaiskävijämäärä]]*Table_1[[#This Row],[Tapaamis-kerrat /osallistuja]])</f>
        <v>0</v>
      </c>
      <c r="AA1155" s="390" t="s">
        <v>54</v>
      </c>
      <c r="AB1155" s="396"/>
      <c r="AC1155" s="397"/>
      <c r="AD1155" s="398" t="s">
        <v>54</v>
      </c>
      <c r="AE1155" s="399" t="s">
        <v>54</v>
      </c>
      <c r="AF1155" s="400" t="s">
        <v>54</v>
      </c>
      <c r="AG1155" s="400" t="s">
        <v>54</v>
      </c>
      <c r="AH1155" s="401" t="s">
        <v>53</v>
      </c>
      <c r="AI1155" s="402" t="s">
        <v>54</v>
      </c>
      <c r="AJ1155" s="402" t="s">
        <v>54</v>
      </c>
      <c r="AK1155" s="402" t="s">
        <v>54</v>
      </c>
      <c r="AL1155" s="403" t="s">
        <v>54</v>
      </c>
      <c r="AM1155" s="404" t="s">
        <v>54</v>
      </c>
    </row>
    <row r="1156" spans="1:39" ht="15.75" customHeight="1" x14ac:dyDescent="0.3">
      <c r="A1156" s="382"/>
      <c r="B1156" s="383"/>
      <c r="C1156" s="384" t="s">
        <v>40</v>
      </c>
      <c r="D1156" s="385" t="str">
        <f>IF(Table_1[[#This Row],[SISÄLLÖN NIMI]]="","",1)</f>
        <v/>
      </c>
      <c r="E1156" s="386"/>
      <c r="F1156" s="386"/>
      <c r="G1156" s="384" t="s">
        <v>54</v>
      </c>
      <c r="H1156" s="387" t="s">
        <v>54</v>
      </c>
      <c r="I1156" s="388" t="s">
        <v>54</v>
      </c>
      <c r="J1156" s="389" t="s">
        <v>44</v>
      </c>
      <c r="K1156" s="387" t="s">
        <v>54</v>
      </c>
      <c r="L1156" s="390" t="s">
        <v>54</v>
      </c>
      <c r="M1156" s="383"/>
      <c r="N1156" s="391" t="s">
        <v>54</v>
      </c>
      <c r="O1156" s="392"/>
      <c r="P1156" s="383"/>
      <c r="Q1156" s="383"/>
      <c r="R1156" s="393"/>
      <c r="S1156" s="417">
        <f>IF(Table_1[[#This Row],[Kesto (min) /tapaaminen]]&lt;1,0,(Table_1[[#This Row],[Sisältöjen määrä 
]]*Table_1[[#This Row],[Kesto (min) /tapaaminen]]*Table_1[[#This Row],[Tapaamis-kerrat /osallistuja]]))</f>
        <v>0</v>
      </c>
      <c r="T1156" s="394" t="str">
        <f>IF(Table_1[[#This Row],[SISÄLLÖN NIMI]]="","",IF(Table_1[[#This Row],[Toteutuminen]]="Ei osallistujia",0,IF(Table_1[[#This Row],[Toteutuminen]]="Peruttu",0,1)))</f>
        <v/>
      </c>
      <c r="U1156" s="395"/>
      <c r="V1156" s="385"/>
      <c r="W1156" s="413">
        <f>Table_1[[#This Row],[Kävijämäärä a) lapset]]+Table_1[[#This Row],[Kävijämäärä b) aikuiset]]</f>
        <v>0</v>
      </c>
      <c r="X1156" s="413">
        <f>IF(Table_1[[#This Row],[Kokonaiskävijämäärä]]&lt;1,0,Table_1[[#This Row],[Kävijämäärä a) lapset]]*Table_1[[#This Row],[Tapaamis-kerrat /osallistuja]])</f>
        <v>0</v>
      </c>
      <c r="Y1156" s="413">
        <f>IF(Table_1[[#This Row],[Kokonaiskävijämäärä]]&lt;1,0,Table_1[[#This Row],[Kävijämäärä b) aikuiset]]*Table_1[[#This Row],[Tapaamis-kerrat /osallistuja]])</f>
        <v>0</v>
      </c>
      <c r="Z1156" s="413">
        <f>IF(Table_1[[#This Row],[Kokonaiskävijämäärä]]&lt;1,0,Table_1[[#This Row],[Kokonaiskävijämäärä]]*Table_1[[#This Row],[Tapaamis-kerrat /osallistuja]])</f>
        <v>0</v>
      </c>
      <c r="AA1156" s="390" t="s">
        <v>54</v>
      </c>
      <c r="AB1156" s="396"/>
      <c r="AC1156" s="397"/>
      <c r="AD1156" s="398" t="s">
        <v>54</v>
      </c>
      <c r="AE1156" s="399" t="s">
        <v>54</v>
      </c>
      <c r="AF1156" s="400" t="s">
        <v>54</v>
      </c>
      <c r="AG1156" s="400" t="s">
        <v>54</v>
      </c>
      <c r="AH1156" s="401" t="s">
        <v>53</v>
      </c>
      <c r="AI1156" s="402" t="s">
        <v>54</v>
      </c>
      <c r="AJ1156" s="402" t="s">
        <v>54</v>
      </c>
      <c r="AK1156" s="402" t="s">
        <v>54</v>
      </c>
      <c r="AL1156" s="403" t="s">
        <v>54</v>
      </c>
      <c r="AM1156" s="404" t="s">
        <v>54</v>
      </c>
    </row>
    <row r="1157" spans="1:39" ht="15.75" customHeight="1" x14ac:dyDescent="0.3">
      <c r="A1157" s="382"/>
      <c r="B1157" s="383"/>
      <c r="C1157" s="384" t="s">
        <v>40</v>
      </c>
      <c r="D1157" s="385" t="str">
        <f>IF(Table_1[[#This Row],[SISÄLLÖN NIMI]]="","",1)</f>
        <v/>
      </c>
      <c r="E1157" s="386"/>
      <c r="F1157" s="386"/>
      <c r="G1157" s="384" t="s">
        <v>54</v>
      </c>
      <c r="H1157" s="387" t="s">
        <v>54</v>
      </c>
      <c r="I1157" s="388" t="s">
        <v>54</v>
      </c>
      <c r="J1157" s="389" t="s">
        <v>44</v>
      </c>
      <c r="K1157" s="387" t="s">
        <v>54</v>
      </c>
      <c r="L1157" s="390" t="s">
        <v>54</v>
      </c>
      <c r="M1157" s="383"/>
      <c r="N1157" s="391" t="s">
        <v>54</v>
      </c>
      <c r="O1157" s="392"/>
      <c r="P1157" s="383"/>
      <c r="Q1157" s="383"/>
      <c r="R1157" s="393"/>
      <c r="S1157" s="417">
        <f>IF(Table_1[[#This Row],[Kesto (min) /tapaaminen]]&lt;1,0,(Table_1[[#This Row],[Sisältöjen määrä 
]]*Table_1[[#This Row],[Kesto (min) /tapaaminen]]*Table_1[[#This Row],[Tapaamis-kerrat /osallistuja]]))</f>
        <v>0</v>
      </c>
      <c r="T1157" s="394" t="str">
        <f>IF(Table_1[[#This Row],[SISÄLLÖN NIMI]]="","",IF(Table_1[[#This Row],[Toteutuminen]]="Ei osallistujia",0,IF(Table_1[[#This Row],[Toteutuminen]]="Peruttu",0,1)))</f>
        <v/>
      </c>
      <c r="U1157" s="395"/>
      <c r="V1157" s="385"/>
      <c r="W1157" s="413">
        <f>Table_1[[#This Row],[Kävijämäärä a) lapset]]+Table_1[[#This Row],[Kävijämäärä b) aikuiset]]</f>
        <v>0</v>
      </c>
      <c r="X1157" s="413">
        <f>IF(Table_1[[#This Row],[Kokonaiskävijämäärä]]&lt;1,0,Table_1[[#This Row],[Kävijämäärä a) lapset]]*Table_1[[#This Row],[Tapaamis-kerrat /osallistuja]])</f>
        <v>0</v>
      </c>
      <c r="Y1157" s="413">
        <f>IF(Table_1[[#This Row],[Kokonaiskävijämäärä]]&lt;1,0,Table_1[[#This Row],[Kävijämäärä b) aikuiset]]*Table_1[[#This Row],[Tapaamis-kerrat /osallistuja]])</f>
        <v>0</v>
      </c>
      <c r="Z1157" s="413">
        <f>IF(Table_1[[#This Row],[Kokonaiskävijämäärä]]&lt;1,0,Table_1[[#This Row],[Kokonaiskävijämäärä]]*Table_1[[#This Row],[Tapaamis-kerrat /osallistuja]])</f>
        <v>0</v>
      </c>
      <c r="AA1157" s="390" t="s">
        <v>54</v>
      </c>
      <c r="AB1157" s="396"/>
      <c r="AC1157" s="397"/>
      <c r="AD1157" s="398" t="s">
        <v>54</v>
      </c>
      <c r="AE1157" s="399" t="s">
        <v>54</v>
      </c>
      <c r="AF1157" s="400" t="s">
        <v>54</v>
      </c>
      <c r="AG1157" s="400" t="s">
        <v>54</v>
      </c>
      <c r="AH1157" s="401" t="s">
        <v>53</v>
      </c>
      <c r="AI1157" s="402" t="s">
        <v>54</v>
      </c>
      <c r="AJ1157" s="402" t="s">
        <v>54</v>
      </c>
      <c r="AK1157" s="402" t="s">
        <v>54</v>
      </c>
      <c r="AL1157" s="403" t="s">
        <v>54</v>
      </c>
      <c r="AM1157" s="404" t="s">
        <v>54</v>
      </c>
    </row>
    <row r="1158" spans="1:39" ht="15.75" customHeight="1" x14ac:dyDescent="0.3">
      <c r="A1158" s="382"/>
      <c r="B1158" s="383"/>
      <c r="C1158" s="384" t="s">
        <v>40</v>
      </c>
      <c r="D1158" s="385" t="str">
        <f>IF(Table_1[[#This Row],[SISÄLLÖN NIMI]]="","",1)</f>
        <v/>
      </c>
      <c r="E1158" s="386"/>
      <c r="F1158" s="386"/>
      <c r="G1158" s="384" t="s">
        <v>54</v>
      </c>
      <c r="H1158" s="387" t="s">
        <v>54</v>
      </c>
      <c r="I1158" s="388" t="s">
        <v>54</v>
      </c>
      <c r="J1158" s="389" t="s">
        <v>44</v>
      </c>
      <c r="K1158" s="387" t="s">
        <v>54</v>
      </c>
      <c r="L1158" s="390" t="s">
        <v>54</v>
      </c>
      <c r="M1158" s="383"/>
      <c r="N1158" s="391" t="s">
        <v>54</v>
      </c>
      <c r="O1158" s="392"/>
      <c r="P1158" s="383"/>
      <c r="Q1158" s="383"/>
      <c r="R1158" s="393"/>
      <c r="S1158" s="417">
        <f>IF(Table_1[[#This Row],[Kesto (min) /tapaaminen]]&lt;1,0,(Table_1[[#This Row],[Sisältöjen määrä 
]]*Table_1[[#This Row],[Kesto (min) /tapaaminen]]*Table_1[[#This Row],[Tapaamis-kerrat /osallistuja]]))</f>
        <v>0</v>
      </c>
      <c r="T1158" s="394" t="str">
        <f>IF(Table_1[[#This Row],[SISÄLLÖN NIMI]]="","",IF(Table_1[[#This Row],[Toteutuminen]]="Ei osallistujia",0,IF(Table_1[[#This Row],[Toteutuminen]]="Peruttu",0,1)))</f>
        <v/>
      </c>
      <c r="U1158" s="395"/>
      <c r="V1158" s="385"/>
      <c r="W1158" s="413">
        <f>Table_1[[#This Row],[Kävijämäärä a) lapset]]+Table_1[[#This Row],[Kävijämäärä b) aikuiset]]</f>
        <v>0</v>
      </c>
      <c r="X1158" s="413">
        <f>IF(Table_1[[#This Row],[Kokonaiskävijämäärä]]&lt;1,0,Table_1[[#This Row],[Kävijämäärä a) lapset]]*Table_1[[#This Row],[Tapaamis-kerrat /osallistuja]])</f>
        <v>0</v>
      </c>
      <c r="Y1158" s="413">
        <f>IF(Table_1[[#This Row],[Kokonaiskävijämäärä]]&lt;1,0,Table_1[[#This Row],[Kävijämäärä b) aikuiset]]*Table_1[[#This Row],[Tapaamis-kerrat /osallistuja]])</f>
        <v>0</v>
      </c>
      <c r="Z1158" s="413">
        <f>IF(Table_1[[#This Row],[Kokonaiskävijämäärä]]&lt;1,0,Table_1[[#This Row],[Kokonaiskävijämäärä]]*Table_1[[#This Row],[Tapaamis-kerrat /osallistuja]])</f>
        <v>0</v>
      </c>
      <c r="AA1158" s="390" t="s">
        <v>54</v>
      </c>
      <c r="AB1158" s="396"/>
      <c r="AC1158" s="397"/>
      <c r="AD1158" s="398" t="s">
        <v>54</v>
      </c>
      <c r="AE1158" s="399" t="s">
        <v>54</v>
      </c>
      <c r="AF1158" s="400" t="s">
        <v>54</v>
      </c>
      <c r="AG1158" s="400" t="s">
        <v>54</v>
      </c>
      <c r="AH1158" s="401" t="s">
        <v>53</v>
      </c>
      <c r="AI1158" s="402" t="s">
        <v>54</v>
      </c>
      <c r="AJ1158" s="402" t="s">
        <v>54</v>
      </c>
      <c r="AK1158" s="402" t="s">
        <v>54</v>
      </c>
      <c r="AL1158" s="403" t="s">
        <v>54</v>
      </c>
      <c r="AM1158" s="404" t="s">
        <v>54</v>
      </c>
    </row>
    <row r="1159" spans="1:39" ht="15.75" customHeight="1" x14ac:dyDescent="0.3">
      <c r="A1159" s="382"/>
      <c r="B1159" s="383"/>
      <c r="C1159" s="384" t="s">
        <v>40</v>
      </c>
      <c r="D1159" s="385" t="str">
        <f>IF(Table_1[[#This Row],[SISÄLLÖN NIMI]]="","",1)</f>
        <v/>
      </c>
      <c r="E1159" s="386"/>
      <c r="F1159" s="386"/>
      <c r="G1159" s="384" t="s">
        <v>54</v>
      </c>
      <c r="H1159" s="387" t="s">
        <v>54</v>
      </c>
      <c r="I1159" s="388" t="s">
        <v>54</v>
      </c>
      <c r="J1159" s="389" t="s">
        <v>44</v>
      </c>
      <c r="K1159" s="387" t="s">
        <v>54</v>
      </c>
      <c r="L1159" s="390" t="s">
        <v>54</v>
      </c>
      <c r="M1159" s="383"/>
      <c r="N1159" s="391" t="s">
        <v>54</v>
      </c>
      <c r="O1159" s="392"/>
      <c r="P1159" s="383"/>
      <c r="Q1159" s="383"/>
      <c r="R1159" s="393"/>
      <c r="S1159" s="417">
        <f>IF(Table_1[[#This Row],[Kesto (min) /tapaaminen]]&lt;1,0,(Table_1[[#This Row],[Sisältöjen määrä 
]]*Table_1[[#This Row],[Kesto (min) /tapaaminen]]*Table_1[[#This Row],[Tapaamis-kerrat /osallistuja]]))</f>
        <v>0</v>
      </c>
      <c r="T1159" s="394" t="str">
        <f>IF(Table_1[[#This Row],[SISÄLLÖN NIMI]]="","",IF(Table_1[[#This Row],[Toteutuminen]]="Ei osallistujia",0,IF(Table_1[[#This Row],[Toteutuminen]]="Peruttu",0,1)))</f>
        <v/>
      </c>
      <c r="U1159" s="395"/>
      <c r="V1159" s="385"/>
      <c r="W1159" s="413">
        <f>Table_1[[#This Row],[Kävijämäärä a) lapset]]+Table_1[[#This Row],[Kävijämäärä b) aikuiset]]</f>
        <v>0</v>
      </c>
      <c r="X1159" s="413">
        <f>IF(Table_1[[#This Row],[Kokonaiskävijämäärä]]&lt;1,0,Table_1[[#This Row],[Kävijämäärä a) lapset]]*Table_1[[#This Row],[Tapaamis-kerrat /osallistuja]])</f>
        <v>0</v>
      </c>
      <c r="Y1159" s="413">
        <f>IF(Table_1[[#This Row],[Kokonaiskävijämäärä]]&lt;1,0,Table_1[[#This Row],[Kävijämäärä b) aikuiset]]*Table_1[[#This Row],[Tapaamis-kerrat /osallistuja]])</f>
        <v>0</v>
      </c>
      <c r="Z1159" s="413">
        <f>IF(Table_1[[#This Row],[Kokonaiskävijämäärä]]&lt;1,0,Table_1[[#This Row],[Kokonaiskävijämäärä]]*Table_1[[#This Row],[Tapaamis-kerrat /osallistuja]])</f>
        <v>0</v>
      </c>
      <c r="AA1159" s="390" t="s">
        <v>54</v>
      </c>
      <c r="AB1159" s="396"/>
      <c r="AC1159" s="397"/>
      <c r="AD1159" s="398" t="s">
        <v>54</v>
      </c>
      <c r="AE1159" s="399" t="s">
        <v>54</v>
      </c>
      <c r="AF1159" s="400" t="s">
        <v>54</v>
      </c>
      <c r="AG1159" s="400" t="s">
        <v>54</v>
      </c>
      <c r="AH1159" s="401" t="s">
        <v>53</v>
      </c>
      <c r="AI1159" s="402" t="s">
        <v>54</v>
      </c>
      <c r="AJ1159" s="402" t="s">
        <v>54</v>
      </c>
      <c r="AK1159" s="402" t="s">
        <v>54</v>
      </c>
      <c r="AL1159" s="403" t="s">
        <v>54</v>
      </c>
      <c r="AM1159" s="404" t="s">
        <v>54</v>
      </c>
    </row>
    <row r="1160" spans="1:39" ht="15.75" customHeight="1" x14ac:dyDescent="0.3">
      <c r="A1160" s="382"/>
      <c r="B1160" s="383"/>
      <c r="C1160" s="384" t="s">
        <v>40</v>
      </c>
      <c r="D1160" s="385" t="str">
        <f>IF(Table_1[[#This Row],[SISÄLLÖN NIMI]]="","",1)</f>
        <v/>
      </c>
      <c r="E1160" s="386"/>
      <c r="F1160" s="386"/>
      <c r="G1160" s="384" t="s">
        <v>54</v>
      </c>
      <c r="H1160" s="387" t="s">
        <v>54</v>
      </c>
      <c r="I1160" s="388" t="s">
        <v>54</v>
      </c>
      <c r="J1160" s="389" t="s">
        <v>44</v>
      </c>
      <c r="K1160" s="387" t="s">
        <v>54</v>
      </c>
      <c r="L1160" s="390" t="s">
        <v>54</v>
      </c>
      <c r="M1160" s="383"/>
      <c r="N1160" s="391" t="s">
        <v>54</v>
      </c>
      <c r="O1160" s="392"/>
      <c r="P1160" s="383"/>
      <c r="Q1160" s="383"/>
      <c r="R1160" s="393"/>
      <c r="S1160" s="417">
        <f>IF(Table_1[[#This Row],[Kesto (min) /tapaaminen]]&lt;1,0,(Table_1[[#This Row],[Sisältöjen määrä 
]]*Table_1[[#This Row],[Kesto (min) /tapaaminen]]*Table_1[[#This Row],[Tapaamis-kerrat /osallistuja]]))</f>
        <v>0</v>
      </c>
      <c r="T1160" s="394" t="str">
        <f>IF(Table_1[[#This Row],[SISÄLLÖN NIMI]]="","",IF(Table_1[[#This Row],[Toteutuminen]]="Ei osallistujia",0,IF(Table_1[[#This Row],[Toteutuminen]]="Peruttu",0,1)))</f>
        <v/>
      </c>
      <c r="U1160" s="395"/>
      <c r="V1160" s="385"/>
      <c r="W1160" s="413">
        <f>Table_1[[#This Row],[Kävijämäärä a) lapset]]+Table_1[[#This Row],[Kävijämäärä b) aikuiset]]</f>
        <v>0</v>
      </c>
      <c r="X1160" s="413">
        <f>IF(Table_1[[#This Row],[Kokonaiskävijämäärä]]&lt;1,0,Table_1[[#This Row],[Kävijämäärä a) lapset]]*Table_1[[#This Row],[Tapaamis-kerrat /osallistuja]])</f>
        <v>0</v>
      </c>
      <c r="Y1160" s="413">
        <f>IF(Table_1[[#This Row],[Kokonaiskävijämäärä]]&lt;1,0,Table_1[[#This Row],[Kävijämäärä b) aikuiset]]*Table_1[[#This Row],[Tapaamis-kerrat /osallistuja]])</f>
        <v>0</v>
      </c>
      <c r="Z1160" s="413">
        <f>IF(Table_1[[#This Row],[Kokonaiskävijämäärä]]&lt;1,0,Table_1[[#This Row],[Kokonaiskävijämäärä]]*Table_1[[#This Row],[Tapaamis-kerrat /osallistuja]])</f>
        <v>0</v>
      </c>
      <c r="AA1160" s="390" t="s">
        <v>54</v>
      </c>
      <c r="AB1160" s="396"/>
      <c r="AC1160" s="397"/>
      <c r="AD1160" s="398" t="s">
        <v>54</v>
      </c>
      <c r="AE1160" s="399" t="s">
        <v>54</v>
      </c>
      <c r="AF1160" s="400" t="s">
        <v>54</v>
      </c>
      <c r="AG1160" s="400" t="s">
        <v>54</v>
      </c>
      <c r="AH1160" s="401" t="s">
        <v>53</v>
      </c>
      <c r="AI1160" s="402" t="s">
        <v>54</v>
      </c>
      <c r="AJ1160" s="402" t="s">
        <v>54</v>
      </c>
      <c r="AK1160" s="402" t="s">
        <v>54</v>
      </c>
      <c r="AL1160" s="403" t="s">
        <v>54</v>
      </c>
      <c r="AM1160" s="404" t="s">
        <v>54</v>
      </c>
    </row>
    <row r="1161" spans="1:39" ht="15.75" customHeight="1" x14ac:dyDescent="0.3">
      <c r="A1161" s="382"/>
      <c r="B1161" s="383"/>
      <c r="C1161" s="384" t="s">
        <v>40</v>
      </c>
      <c r="D1161" s="385" t="str">
        <f>IF(Table_1[[#This Row],[SISÄLLÖN NIMI]]="","",1)</f>
        <v/>
      </c>
      <c r="E1161" s="386"/>
      <c r="F1161" s="386"/>
      <c r="G1161" s="384" t="s">
        <v>54</v>
      </c>
      <c r="H1161" s="387" t="s">
        <v>54</v>
      </c>
      <c r="I1161" s="388" t="s">
        <v>54</v>
      </c>
      <c r="J1161" s="389" t="s">
        <v>44</v>
      </c>
      <c r="K1161" s="387" t="s">
        <v>54</v>
      </c>
      <c r="L1161" s="390" t="s">
        <v>54</v>
      </c>
      <c r="M1161" s="383"/>
      <c r="N1161" s="391" t="s">
        <v>54</v>
      </c>
      <c r="O1161" s="392"/>
      <c r="P1161" s="383"/>
      <c r="Q1161" s="383"/>
      <c r="R1161" s="393"/>
      <c r="S1161" s="417">
        <f>IF(Table_1[[#This Row],[Kesto (min) /tapaaminen]]&lt;1,0,(Table_1[[#This Row],[Sisältöjen määrä 
]]*Table_1[[#This Row],[Kesto (min) /tapaaminen]]*Table_1[[#This Row],[Tapaamis-kerrat /osallistuja]]))</f>
        <v>0</v>
      </c>
      <c r="T1161" s="394" t="str">
        <f>IF(Table_1[[#This Row],[SISÄLLÖN NIMI]]="","",IF(Table_1[[#This Row],[Toteutuminen]]="Ei osallistujia",0,IF(Table_1[[#This Row],[Toteutuminen]]="Peruttu",0,1)))</f>
        <v/>
      </c>
      <c r="U1161" s="395"/>
      <c r="V1161" s="385"/>
      <c r="W1161" s="413">
        <f>Table_1[[#This Row],[Kävijämäärä a) lapset]]+Table_1[[#This Row],[Kävijämäärä b) aikuiset]]</f>
        <v>0</v>
      </c>
      <c r="X1161" s="413">
        <f>IF(Table_1[[#This Row],[Kokonaiskävijämäärä]]&lt;1,0,Table_1[[#This Row],[Kävijämäärä a) lapset]]*Table_1[[#This Row],[Tapaamis-kerrat /osallistuja]])</f>
        <v>0</v>
      </c>
      <c r="Y1161" s="413">
        <f>IF(Table_1[[#This Row],[Kokonaiskävijämäärä]]&lt;1,0,Table_1[[#This Row],[Kävijämäärä b) aikuiset]]*Table_1[[#This Row],[Tapaamis-kerrat /osallistuja]])</f>
        <v>0</v>
      </c>
      <c r="Z1161" s="413">
        <f>IF(Table_1[[#This Row],[Kokonaiskävijämäärä]]&lt;1,0,Table_1[[#This Row],[Kokonaiskävijämäärä]]*Table_1[[#This Row],[Tapaamis-kerrat /osallistuja]])</f>
        <v>0</v>
      </c>
      <c r="AA1161" s="390" t="s">
        <v>54</v>
      </c>
      <c r="AB1161" s="396"/>
      <c r="AC1161" s="397"/>
      <c r="AD1161" s="398" t="s">
        <v>54</v>
      </c>
      <c r="AE1161" s="399" t="s">
        <v>54</v>
      </c>
      <c r="AF1161" s="400" t="s">
        <v>54</v>
      </c>
      <c r="AG1161" s="400" t="s">
        <v>54</v>
      </c>
      <c r="AH1161" s="401" t="s">
        <v>53</v>
      </c>
      <c r="AI1161" s="402" t="s">
        <v>54</v>
      </c>
      <c r="AJ1161" s="402" t="s">
        <v>54</v>
      </c>
      <c r="AK1161" s="402" t="s">
        <v>54</v>
      </c>
      <c r="AL1161" s="403" t="s">
        <v>54</v>
      </c>
      <c r="AM1161" s="404" t="s">
        <v>54</v>
      </c>
    </row>
    <row r="1162" spans="1:39" ht="15.75" customHeight="1" x14ac:dyDescent="0.3">
      <c r="A1162" s="382"/>
      <c r="B1162" s="383"/>
      <c r="C1162" s="384" t="s">
        <v>40</v>
      </c>
      <c r="D1162" s="385" t="str">
        <f>IF(Table_1[[#This Row],[SISÄLLÖN NIMI]]="","",1)</f>
        <v/>
      </c>
      <c r="E1162" s="386"/>
      <c r="F1162" s="386"/>
      <c r="G1162" s="384" t="s">
        <v>54</v>
      </c>
      <c r="H1162" s="387" t="s">
        <v>54</v>
      </c>
      <c r="I1162" s="388" t="s">
        <v>54</v>
      </c>
      <c r="J1162" s="389" t="s">
        <v>44</v>
      </c>
      <c r="K1162" s="387" t="s">
        <v>54</v>
      </c>
      <c r="L1162" s="390" t="s">
        <v>54</v>
      </c>
      <c r="M1162" s="383"/>
      <c r="N1162" s="391" t="s">
        <v>54</v>
      </c>
      <c r="O1162" s="392"/>
      <c r="P1162" s="383"/>
      <c r="Q1162" s="383"/>
      <c r="R1162" s="393"/>
      <c r="S1162" s="417">
        <f>IF(Table_1[[#This Row],[Kesto (min) /tapaaminen]]&lt;1,0,(Table_1[[#This Row],[Sisältöjen määrä 
]]*Table_1[[#This Row],[Kesto (min) /tapaaminen]]*Table_1[[#This Row],[Tapaamis-kerrat /osallistuja]]))</f>
        <v>0</v>
      </c>
      <c r="T1162" s="394" t="str">
        <f>IF(Table_1[[#This Row],[SISÄLLÖN NIMI]]="","",IF(Table_1[[#This Row],[Toteutuminen]]="Ei osallistujia",0,IF(Table_1[[#This Row],[Toteutuminen]]="Peruttu",0,1)))</f>
        <v/>
      </c>
      <c r="U1162" s="395"/>
      <c r="V1162" s="385"/>
      <c r="W1162" s="413">
        <f>Table_1[[#This Row],[Kävijämäärä a) lapset]]+Table_1[[#This Row],[Kävijämäärä b) aikuiset]]</f>
        <v>0</v>
      </c>
      <c r="X1162" s="413">
        <f>IF(Table_1[[#This Row],[Kokonaiskävijämäärä]]&lt;1,0,Table_1[[#This Row],[Kävijämäärä a) lapset]]*Table_1[[#This Row],[Tapaamis-kerrat /osallistuja]])</f>
        <v>0</v>
      </c>
      <c r="Y1162" s="413">
        <f>IF(Table_1[[#This Row],[Kokonaiskävijämäärä]]&lt;1,0,Table_1[[#This Row],[Kävijämäärä b) aikuiset]]*Table_1[[#This Row],[Tapaamis-kerrat /osallistuja]])</f>
        <v>0</v>
      </c>
      <c r="Z1162" s="413">
        <f>IF(Table_1[[#This Row],[Kokonaiskävijämäärä]]&lt;1,0,Table_1[[#This Row],[Kokonaiskävijämäärä]]*Table_1[[#This Row],[Tapaamis-kerrat /osallistuja]])</f>
        <v>0</v>
      </c>
      <c r="AA1162" s="390" t="s">
        <v>54</v>
      </c>
      <c r="AB1162" s="396"/>
      <c r="AC1162" s="397"/>
      <c r="AD1162" s="398" t="s">
        <v>54</v>
      </c>
      <c r="AE1162" s="399" t="s">
        <v>54</v>
      </c>
      <c r="AF1162" s="400" t="s">
        <v>54</v>
      </c>
      <c r="AG1162" s="400" t="s">
        <v>54</v>
      </c>
      <c r="AH1162" s="401" t="s">
        <v>53</v>
      </c>
      <c r="AI1162" s="402" t="s">
        <v>54</v>
      </c>
      <c r="AJ1162" s="402" t="s">
        <v>54</v>
      </c>
      <c r="AK1162" s="402" t="s">
        <v>54</v>
      </c>
      <c r="AL1162" s="403" t="s">
        <v>54</v>
      </c>
      <c r="AM1162" s="404" t="s">
        <v>54</v>
      </c>
    </row>
    <row r="1163" spans="1:39" ht="15.75" customHeight="1" x14ac:dyDescent="0.3">
      <c r="A1163" s="382"/>
      <c r="B1163" s="383"/>
      <c r="C1163" s="384" t="s">
        <v>40</v>
      </c>
      <c r="D1163" s="385" t="str">
        <f>IF(Table_1[[#This Row],[SISÄLLÖN NIMI]]="","",1)</f>
        <v/>
      </c>
      <c r="E1163" s="386"/>
      <c r="F1163" s="386"/>
      <c r="G1163" s="384" t="s">
        <v>54</v>
      </c>
      <c r="H1163" s="387" t="s">
        <v>54</v>
      </c>
      <c r="I1163" s="388" t="s">
        <v>54</v>
      </c>
      <c r="J1163" s="389" t="s">
        <v>44</v>
      </c>
      <c r="K1163" s="387" t="s">
        <v>54</v>
      </c>
      <c r="L1163" s="390" t="s">
        <v>54</v>
      </c>
      <c r="M1163" s="383"/>
      <c r="N1163" s="391" t="s">
        <v>54</v>
      </c>
      <c r="O1163" s="392"/>
      <c r="P1163" s="383"/>
      <c r="Q1163" s="383"/>
      <c r="R1163" s="393"/>
      <c r="S1163" s="417">
        <f>IF(Table_1[[#This Row],[Kesto (min) /tapaaminen]]&lt;1,0,(Table_1[[#This Row],[Sisältöjen määrä 
]]*Table_1[[#This Row],[Kesto (min) /tapaaminen]]*Table_1[[#This Row],[Tapaamis-kerrat /osallistuja]]))</f>
        <v>0</v>
      </c>
      <c r="T1163" s="394" t="str">
        <f>IF(Table_1[[#This Row],[SISÄLLÖN NIMI]]="","",IF(Table_1[[#This Row],[Toteutuminen]]="Ei osallistujia",0,IF(Table_1[[#This Row],[Toteutuminen]]="Peruttu",0,1)))</f>
        <v/>
      </c>
      <c r="U1163" s="395"/>
      <c r="V1163" s="385"/>
      <c r="W1163" s="413">
        <f>Table_1[[#This Row],[Kävijämäärä a) lapset]]+Table_1[[#This Row],[Kävijämäärä b) aikuiset]]</f>
        <v>0</v>
      </c>
      <c r="X1163" s="413">
        <f>IF(Table_1[[#This Row],[Kokonaiskävijämäärä]]&lt;1,0,Table_1[[#This Row],[Kävijämäärä a) lapset]]*Table_1[[#This Row],[Tapaamis-kerrat /osallistuja]])</f>
        <v>0</v>
      </c>
      <c r="Y1163" s="413">
        <f>IF(Table_1[[#This Row],[Kokonaiskävijämäärä]]&lt;1,0,Table_1[[#This Row],[Kävijämäärä b) aikuiset]]*Table_1[[#This Row],[Tapaamis-kerrat /osallistuja]])</f>
        <v>0</v>
      </c>
      <c r="Z1163" s="413">
        <f>IF(Table_1[[#This Row],[Kokonaiskävijämäärä]]&lt;1,0,Table_1[[#This Row],[Kokonaiskävijämäärä]]*Table_1[[#This Row],[Tapaamis-kerrat /osallistuja]])</f>
        <v>0</v>
      </c>
      <c r="AA1163" s="390" t="s">
        <v>54</v>
      </c>
      <c r="AB1163" s="396"/>
      <c r="AC1163" s="397"/>
      <c r="AD1163" s="398" t="s">
        <v>54</v>
      </c>
      <c r="AE1163" s="399" t="s">
        <v>54</v>
      </c>
      <c r="AF1163" s="400" t="s">
        <v>54</v>
      </c>
      <c r="AG1163" s="400" t="s">
        <v>54</v>
      </c>
      <c r="AH1163" s="401" t="s">
        <v>53</v>
      </c>
      <c r="AI1163" s="402" t="s">
        <v>54</v>
      </c>
      <c r="AJ1163" s="402" t="s">
        <v>54</v>
      </c>
      <c r="AK1163" s="402" t="s">
        <v>54</v>
      </c>
      <c r="AL1163" s="403" t="s">
        <v>54</v>
      </c>
      <c r="AM1163" s="404" t="s">
        <v>54</v>
      </c>
    </row>
    <row r="1164" spans="1:39" ht="15.75" customHeight="1" x14ac:dyDescent="0.3">
      <c r="A1164" s="382"/>
      <c r="B1164" s="383"/>
      <c r="C1164" s="384" t="s">
        <v>40</v>
      </c>
      <c r="D1164" s="385" t="str">
        <f>IF(Table_1[[#This Row],[SISÄLLÖN NIMI]]="","",1)</f>
        <v/>
      </c>
      <c r="E1164" s="386"/>
      <c r="F1164" s="386"/>
      <c r="G1164" s="384" t="s">
        <v>54</v>
      </c>
      <c r="H1164" s="387" t="s">
        <v>54</v>
      </c>
      <c r="I1164" s="388" t="s">
        <v>54</v>
      </c>
      <c r="J1164" s="389" t="s">
        <v>44</v>
      </c>
      <c r="K1164" s="387" t="s">
        <v>54</v>
      </c>
      <c r="L1164" s="390" t="s">
        <v>54</v>
      </c>
      <c r="M1164" s="383"/>
      <c r="N1164" s="391" t="s">
        <v>54</v>
      </c>
      <c r="O1164" s="392"/>
      <c r="P1164" s="383"/>
      <c r="Q1164" s="383"/>
      <c r="R1164" s="393"/>
      <c r="S1164" s="417">
        <f>IF(Table_1[[#This Row],[Kesto (min) /tapaaminen]]&lt;1,0,(Table_1[[#This Row],[Sisältöjen määrä 
]]*Table_1[[#This Row],[Kesto (min) /tapaaminen]]*Table_1[[#This Row],[Tapaamis-kerrat /osallistuja]]))</f>
        <v>0</v>
      </c>
      <c r="T1164" s="394" t="str">
        <f>IF(Table_1[[#This Row],[SISÄLLÖN NIMI]]="","",IF(Table_1[[#This Row],[Toteutuminen]]="Ei osallistujia",0,IF(Table_1[[#This Row],[Toteutuminen]]="Peruttu",0,1)))</f>
        <v/>
      </c>
      <c r="U1164" s="395"/>
      <c r="V1164" s="385"/>
      <c r="W1164" s="413">
        <f>Table_1[[#This Row],[Kävijämäärä a) lapset]]+Table_1[[#This Row],[Kävijämäärä b) aikuiset]]</f>
        <v>0</v>
      </c>
      <c r="X1164" s="413">
        <f>IF(Table_1[[#This Row],[Kokonaiskävijämäärä]]&lt;1,0,Table_1[[#This Row],[Kävijämäärä a) lapset]]*Table_1[[#This Row],[Tapaamis-kerrat /osallistuja]])</f>
        <v>0</v>
      </c>
      <c r="Y1164" s="413">
        <f>IF(Table_1[[#This Row],[Kokonaiskävijämäärä]]&lt;1,0,Table_1[[#This Row],[Kävijämäärä b) aikuiset]]*Table_1[[#This Row],[Tapaamis-kerrat /osallistuja]])</f>
        <v>0</v>
      </c>
      <c r="Z1164" s="413">
        <f>IF(Table_1[[#This Row],[Kokonaiskävijämäärä]]&lt;1,0,Table_1[[#This Row],[Kokonaiskävijämäärä]]*Table_1[[#This Row],[Tapaamis-kerrat /osallistuja]])</f>
        <v>0</v>
      </c>
      <c r="AA1164" s="390" t="s">
        <v>54</v>
      </c>
      <c r="AB1164" s="396"/>
      <c r="AC1164" s="397"/>
      <c r="AD1164" s="398" t="s">
        <v>54</v>
      </c>
      <c r="AE1164" s="399" t="s">
        <v>54</v>
      </c>
      <c r="AF1164" s="400" t="s">
        <v>54</v>
      </c>
      <c r="AG1164" s="400" t="s">
        <v>54</v>
      </c>
      <c r="AH1164" s="401" t="s">
        <v>53</v>
      </c>
      <c r="AI1164" s="402" t="s">
        <v>54</v>
      </c>
      <c r="AJ1164" s="402" t="s">
        <v>54</v>
      </c>
      <c r="AK1164" s="402" t="s">
        <v>54</v>
      </c>
      <c r="AL1164" s="403" t="s">
        <v>54</v>
      </c>
      <c r="AM1164" s="404" t="s">
        <v>54</v>
      </c>
    </row>
    <row r="1165" spans="1:39" ht="15.75" customHeight="1" x14ac:dyDescent="0.3">
      <c r="A1165" s="382"/>
      <c r="B1165" s="383"/>
      <c r="C1165" s="384" t="s">
        <v>40</v>
      </c>
      <c r="D1165" s="385" t="str">
        <f>IF(Table_1[[#This Row],[SISÄLLÖN NIMI]]="","",1)</f>
        <v/>
      </c>
      <c r="E1165" s="386"/>
      <c r="F1165" s="386"/>
      <c r="G1165" s="384" t="s">
        <v>54</v>
      </c>
      <c r="H1165" s="387" t="s">
        <v>54</v>
      </c>
      <c r="I1165" s="388" t="s">
        <v>54</v>
      </c>
      <c r="J1165" s="389" t="s">
        <v>44</v>
      </c>
      <c r="K1165" s="387" t="s">
        <v>54</v>
      </c>
      <c r="L1165" s="390" t="s">
        <v>54</v>
      </c>
      <c r="M1165" s="383"/>
      <c r="N1165" s="391" t="s">
        <v>54</v>
      </c>
      <c r="O1165" s="392"/>
      <c r="P1165" s="383"/>
      <c r="Q1165" s="383"/>
      <c r="R1165" s="393"/>
      <c r="S1165" s="417">
        <f>IF(Table_1[[#This Row],[Kesto (min) /tapaaminen]]&lt;1,0,(Table_1[[#This Row],[Sisältöjen määrä 
]]*Table_1[[#This Row],[Kesto (min) /tapaaminen]]*Table_1[[#This Row],[Tapaamis-kerrat /osallistuja]]))</f>
        <v>0</v>
      </c>
      <c r="T1165" s="394" t="str">
        <f>IF(Table_1[[#This Row],[SISÄLLÖN NIMI]]="","",IF(Table_1[[#This Row],[Toteutuminen]]="Ei osallistujia",0,IF(Table_1[[#This Row],[Toteutuminen]]="Peruttu",0,1)))</f>
        <v/>
      </c>
      <c r="U1165" s="395"/>
      <c r="V1165" s="385"/>
      <c r="W1165" s="413">
        <f>Table_1[[#This Row],[Kävijämäärä a) lapset]]+Table_1[[#This Row],[Kävijämäärä b) aikuiset]]</f>
        <v>0</v>
      </c>
      <c r="X1165" s="413">
        <f>IF(Table_1[[#This Row],[Kokonaiskävijämäärä]]&lt;1,0,Table_1[[#This Row],[Kävijämäärä a) lapset]]*Table_1[[#This Row],[Tapaamis-kerrat /osallistuja]])</f>
        <v>0</v>
      </c>
      <c r="Y1165" s="413">
        <f>IF(Table_1[[#This Row],[Kokonaiskävijämäärä]]&lt;1,0,Table_1[[#This Row],[Kävijämäärä b) aikuiset]]*Table_1[[#This Row],[Tapaamis-kerrat /osallistuja]])</f>
        <v>0</v>
      </c>
      <c r="Z1165" s="413">
        <f>IF(Table_1[[#This Row],[Kokonaiskävijämäärä]]&lt;1,0,Table_1[[#This Row],[Kokonaiskävijämäärä]]*Table_1[[#This Row],[Tapaamis-kerrat /osallistuja]])</f>
        <v>0</v>
      </c>
      <c r="AA1165" s="390" t="s">
        <v>54</v>
      </c>
      <c r="AB1165" s="396"/>
      <c r="AC1165" s="397"/>
      <c r="AD1165" s="398" t="s">
        <v>54</v>
      </c>
      <c r="AE1165" s="399" t="s">
        <v>54</v>
      </c>
      <c r="AF1165" s="400" t="s">
        <v>54</v>
      </c>
      <c r="AG1165" s="400" t="s">
        <v>54</v>
      </c>
      <c r="AH1165" s="401" t="s">
        <v>53</v>
      </c>
      <c r="AI1165" s="402" t="s">
        <v>54</v>
      </c>
      <c r="AJ1165" s="402" t="s">
        <v>54</v>
      </c>
      <c r="AK1165" s="402" t="s">
        <v>54</v>
      </c>
      <c r="AL1165" s="403" t="s">
        <v>54</v>
      </c>
      <c r="AM1165" s="404" t="s">
        <v>54</v>
      </c>
    </row>
    <row r="1166" spans="1:39" ht="15.75" customHeight="1" x14ac:dyDescent="0.3">
      <c r="A1166" s="382"/>
      <c r="B1166" s="383"/>
      <c r="C1166" s="384" t="s">
        <v>40</v>
      </c>
      <c r="D1166" s="385" t="str">
        <f>IF(Table_1[[#This Row],[SISÄLLÖN NIMI]]="","",1)</f>
        <v/>
      </c>
      <c r="E1166" s="386"/>
      <c r="F1166" s="386"/>
      <c r="G1166" s="384" t="s">
        <v>54</v>
      </c>
      <c r="H1166" s="387" t="s">
        <v>54</v>
      </c>
      <c r="I1166" s="388" t="s">
        <v>54</v>
      </c>
      <c r="J1166" s="389" t="s">
        <v>44</v>
      </c>
      <c r="K1166" s="387" t="s">
        <v>54</v>
      </c>
      <c r="L1166" s="390" t="s">
        <v>54</v>
      </c>
      <c r="M1166" s="383"/>
      <c r="N1166" s="391" t="s">
        <v>54</v>
      </c>
      <c r="O1166" s="392"/>
      <c r="P1166" s="383"/>
      <c r="Q1166" s="383"/>
      <c r="R1166" s="393"/>
      <c r="S1166" s="417">
        <f>IF(Table_1[[#This Row],[Kesto (min) /tapaaminen]]&lt;1,0,(Table_1[[#This Row],[Sisältöjen määrä 
]]*Table_1[[#This Row],[Kesto (min) /tapaaminen]]*Table_1[[#This Row],[Tapaamis-kerrat /osallistuja]]))</f>
        <v>0</v>
      </c>
      <c r="T1166" s="394" t="str">
        <f>IF(Table_1[[#This Row],[SISÄLLÖN NIMI]]="","",IF(Table_1[[#This Row],[Toteutuminen]]="Ei osallistujia",0,IF(Table_1[[#This Row],[Toteutuminen]]="Peruttu",0,1)))</f>
        <v/>
      </c>
      <c r="U1166" s="395"/>
      <c r="V1166" s="385"/>
      <c r="W1166" s="413">
        <f>Table_1[[#This Row],[Kävijämäärä a) lapset]]+Table_1[[#This Row],[Kävijämäärä b) aikuiset]]</f>
        <v>0</v>
      </c>
      <c r="X1166" s="413">
        <f>IF(Table_1[[#This Row],[Kokonaiskävijämäärä]]&lt;1,0,Table_1[[#This Row],[Kävijämäärä a) lapset]]*Table_1[[#This Row],[Tapaamis-kerrat /osallistuja]])</f>
        <v>0</v>
      </c>
      <c r="Y1166" s="413">
        <f>IF(Table_1[[#This Row],[Kokonaiskävijämäärä]]&lt;1,0,Table_1[[#This Row],[Kävijämäärä b) aikuiset]]*Table_1[[#This Row],[Tapaamis-kerrat /osallistuja]])</f>
        <v>0</v>
      </c>
      <c r="Z1166" s="413">
        <f>IF(Table_1[[#This Row],[Kokonaiskävijämäärä]]&lt;1,0,Table_1[[#This Row],[Kokonaiskävijämäärä]]*Table_1[[#This Row],[Tapaamis-kerrat /osallistuja]])</f>
        <v>0</v>
      </c>
      <c r="AA1166" s="390" t="s">
        <v>54</v>
      </c>
      <c r="AB1166" s="396"/>
      <c r="AC1166" s="397"/>
      <c r="AD1166" s="398" t="s">
        <v>54</v>
      </c>
      <c r="AE1166" s="399" t="s">
        <v>54</v>
      </c>
      <c r="AF1166" s="400" t="s">
        <v>54</v>
      </c>
      <c r="AG1166" s="400" t="s">
        <v>54</v>
      </c>
      <c r="AH1166" s="401" t="s">
        <v>53</v>
      </c>
      <c r="AI1166" s="402" t="s">
        <v>54</v>
      </c>
      <c r="AJ1166" s="402" t="s">
        <v>54</v>
      </c>
      <c r="AK1166" s="402" t="s">
        <v>54</v>
      </c>
      <c r="AL1166" s="403" t="s">
        <v>54</v>
      </c>
      <c r="AM1166" s="404" t="s">
        <v>54</v>
      </c>
    </row>
    <row r="1167" spans="1:39" ht="15.75" customHeight="1" x14ac:dyDescent="0.3">
      <c r="A1167" s="382"/>
      <c r="B1167" s="383"/>
      <c r="C1167" s="384" t="s">
        <v>40</v>
      </c>
      <c r="D1167" s="385" t="str">
        <f>IF(Table_1[[#This Row],[SISÄLLÖN NIMI]]="","",1)</f>
        <v/>
      </c>
      <c r="E1167" s="386"/>
      <c r="F1167" s="386"/>
      <c r="G1167" s="384" t="s">
        <v>54</v>
      </c>
      <c r="H1167" s="387" t="s">
        <v>54</v>
      </c>
      <c r="I1167" s="388" t="s">
        <v>54</v>
      </c>
      <c r="J1167" s="389" t="s">
        <v>44</v>
      </c>
      <c r="K1167" s="387" t="s">
        <v>54</v>
      </c>
      <c r="L1167" s="390" t="s">
        <v>54</v>
      </c>
      <c r="M1167" s="383"/>
      <c r="N1167" s="391" t="s">
        <v>54</v>
      </c>
      <c r="O1167" s="392"/>
      <c r="P1167" s="383"/>
      <c r="Q1167" s="383"/>
      <c r="R1167" s="393"/>
      <c r="S1167" s="417">
        <f>IF(Table_1[[#This Row],[Kesto (min) /tapaaminen]]&lt;1,0,(Table_1[[#This Row],[Sisältöjen määrä 
]]*Table_1[[#This Row],[Kesto (min) /tapaaminen]]*Table_1[[#This Row],[Tapaamis-kerrat /osallistuja]]))</f>
        <v>0</v>
      </c>
      <c r="T1167" s="394" t="str">
        <f>IF(Table_1[[#This Row],[SISÄLLÖN NIMI]]="","",IF(Table_1[[#This Row],[Toteutuminen]]="Ei osallistujia",0,IF(Table_1[[#This Row],[Toteutuminen]]="Peruttu",0,1)))</f>
        <v/>
      </c>
      <c r="U1167" s="395"/>
      <c r="V1167" s="385"/>
      <c r="W1167" s="413">
        <f>Table_1[[#This Row],[Kävijämäärä a) lapset]]+Table_1[[#This Row],[Kävijämäärä b) aikuiset]]</f>
        <v>0</v>
      </c>
      <c r="X1167" s="413">
        <f>IF(Table_1[[#This Row],[Kokonaiskävijämäärä]]&lt;1,0,Table_1[[#This Row],[Kävijämäärä a) lapset]]*Table_1[[#This Row],[Tapaamis-kerrat /osallistuja]])</f>
        <v>0</v>
      </c>
      <c r="Y1167" s="413">
        <f>IF(Table_1[[#This Row],[Kokonaiskävijämäärä]]&lt;1,0,Table_1[[#This Row],[Kävijämäärä b) aikuiset]]*Table_1[[#This Row],[Tapaamis-kerrat /osallistuja]])</f>
        <v>0</v>
      </c>
      <c r="Z1167" s="413">
        <f>IF(Table_1[[#This Row],[Kokonaiskävijämäärä]]&lt;1,0,Table_1[[#This Row],[Kokonaiskävijämäärä]]*Table_1[[#This Row],[Tapaamis-kerrat /osallistuja]])</f>
        <v>0</v>
      </c>
      <c r="AA1167" s="390" t="s">
        <v>54</v>
      </c>
      <c r="AB1167" s="396"/>
      <c r="AC1167" s="397"/>
      <c r="AD1167" s="398" t="s">
        <v>54</v>
      </c>
      <c r="AE1167" s="399" t="s">
        <v>54</v>
      </c>
      <c r="AF1167" s="400" t="s">
        <v>54</v>
      </c>
      <c r="AG1167" s="400" t="s">
        <v>54</v>
      </c>
      <c r="AH1167" s="401" t="s">
        <v>53</v>
      </c>
      <c r="AI1167" s="402" t="s">
        <v>54</v>
      </c>
      <c r="AJ1167" s="402" t="s">
        <v>54</v>
      </c>
      <c r="AK1167" s="402" t="s">
        <v>54</v>
      </c>
      <c r="AL1167" s="403" t="s">
        <v>54</v>
      </c>
      <c r="AM1167" s="404" t="s">
        <v>54</v>
      </c>
    </row>
    <row r="1168" spans="1:39" ht="15.75" customHeight="1" x14ac:dyDescent="0.3">
      <c r="A1168" s="382"/>
      <c r="B1168" s="383"/>
      <c r="C1168" s="384" t="s">
        <v>40</v>
      </c>
      <c r="D1168" s="385" t="str">
        <f>IF(Table_1[[#This Row],[SISÄLLÖN NIMI]]="","",1)</f>
        <v/>
      </c>
      <c r="E1168" s="386"/>
      <c r="F1168" s="386"/>
      <c r="G1168" s="384" t="s">
        <v>54</v>
      </c>
      <c r="H1168" s="387" t="s">
        <v>54</v>
      </c>
      <c r="I1168" s="388" t="s">
        <v>54</v>
      </c>
      <c r="J1168" s="389" t="s">
        <v>44</v>
      </c>
      <c r="K1168" s="387" t="s">
        <v>54</v>
      </c>
      <c r="L1168" s="390" t="s">
        <v>54</v>
      </c>
      <c r="M1168" s="383"/>
      <c r="N1168" s="391" t="s">
        <v>54</v>
      </c>
      <c r="O1168" s="392"/>
      <c r="P1168" s="383"/>
      <c r="Q1168" s="383"/>
      <c r="R1168" s="393"/>
      <c r="S1168" s="417">
        <f>IF(Table_1[[#This Row],[Kesto (min) /tapaaminen]]&lt;1,0,(Table_1[[#This Row],[Sisältöjen määrä 
]]*Table_1[[#This Row],[Kesto (min) /tapaaminen]]*Table_1[[#This Row],[Tapaamis-kerrat /osallistuja]]))</f>
        <v>0</v>
      </c>
      <c r="T1168" s="394" t="str">
        <f>IF(Table_1[[#This Row],[SISÄLLÖN NIMI]]="","",IF(Table_1[[#This Row],[Toteutuminen]]="Ei osallistujia",0,IF(Table_1[[#This Row],[Toteutuminen]]="Peruttu",0,1)))</f>
        <v/>
      </c>
      <c r="U1168" s="395"/>
      <c r="V1168" s="385"/>
      <c r="W1168" s="413">
        <f>Table_1[[#This Row],[Kävijämäärä a) lapset]]+Table_1[[#This Row],[Kävijämäärä b) aikuiset]]</f>
        <v>0</v>
      </c>
      <c r="X1168" s="413">
        <f>IF(Table_1[[#This Row],[Kokonaiskävijämäärä]]&lt;1,0,Table_1[[#This Row],[Kävijämäärä a) lapset]]*Table_1[[#This Row],[Tapaamis-kerrat /osallistuja]])</f>
        <v>0</v>
      </c>
      <c r="Y1168" s="413">
        <f>IF(Table_1[[#This Row],[Kokonaiskävijämäärä]]&lt;1,0,Table_1[[#This Row],[Kävijämäärä b) aikuiset]]*Table_1[[#This Row],[Tapaamis-kerrat /osallistuja]])</f>
        <v>0</v>
      </c>
      <c r="Z1168" s="413">
        <f>IF(Table_1[[#This Row],[Kokonaiskävijämäärä]]&lt;1,0,Table_1[[#This Row],[Kokonaiskävijämäärä]]*Table_1[[#This Row],[Tapaamis-kerrat /osallistuja]])</f>
        <v>0</v>
      </c>
      <c r="AA1168" s="390" t="s">
        <v>54</v>
      </c>
      <c r="AB1168" s="396"/>
      <c r="AC1168" s="397"/>
      <c r="AD1168" s="398" t="s">
        <v>54</v>
      </c>
      <c r="AE1168" s="399" t="s">
        <v>54</v>
      </c>
      <c r="AF1168" s="400" t="s">
        <v>54</v>
      </c>
      <c r="AG1168" s="400" t="s">
        <v>54</v>
      </c>
      <c r="AH1168" s="401" t="s">
        <v>53</v>
      </c>
      <c r="AI1168" s="402" t="s">
        <v>54</v>
      </c>
      <c r="AJ1168" s="402" t="s">
        <v>54</v>
      </c>
      <c r="AK1168" s="402" t="s">
        <v>54</v>
      </c>
      <c r="AL1168" s="403" t="s">
        <v>54</v>
      </c>
      <c r="AM1168" s="404" t="s">
        <v>54</v>
      </c>
    </row>
    <row r="1169" spans="1:39" ht="15.75" customHeight="1" x14ac:dyDescent="0.3">
      <c r="A1169" s="382"/>
      <c r="B1169" s="383"/>
      <c r="C1169" s="384" t="s">
        <v>40</v>
      </c>
      <c r="D1169" s="385" t="str">
        <f>IF(Table_1[[#This Row],[SISÄLLÖN NIMI]]="","",1)</f>
        <v/>
      </c>
      <c r="E1169" s="386"/>
      <c r="F1169" s="386"/>
      <c r="G1169" s="384" t="s">
        <v>54</v>
      </c>
      <c r="H1169" s="387" t="s">
        <v>54</v>
      </c>
      <c r="I1169" s="388" t="s">
        <v>54</v>
      </c>
      <c r="J1169" s="389" t="s">
        <v>44</v>
      </c>
      <c r="K1169" s="387" t="s">
        <v>54</v>
      </c>
      <c r="L1169" s="390" t="s">
        <v>54</v>
      </c>
      <c r="M1169" s="383"/>
      <c r="N1169" s="391" t="s">
        <v>54</v>
      </c>
      <c r="O1169" s="392"/>
      <c r="P1169" s="383"/>
      <c r="Q1169" s="383"/>
      <c r="R1169" s="393"/>
      <c r="S1169" s="417">
        <f>IF(Table_1[[#This Row],[Kesto (min) /tapaaminen]]&lt;1,0,(Table_1[[#This Row],[Sisältöjen määrä 
]]*Table_1[[#This Row],[Kesto (min) /tapaaminen]]*Table_1[[#This Row],[Tapaamis-kerrat /osallistuja]]))</f>
        <v>0</v>
      </c>
      <c r="T1169" s="394" t="str">
        <f>IF(Table_1[[#This Row],[SISÄLLÖN NIMI]]="","",IF(Table_1[[#This Row],[Toteutuminen]]="Ei osallistujia",0,IF(Table_1[[#This Row],[Toteutuminen]]="Peruttu",0,1)))</f>
        <v/>
      </c>
      <c r="U1169" s="395"/>
      <c r="V1169" s="385"/>
      <c r="W1169" s="413">
        <f>Table_1[[#This Row],[Kävijämäärä a) lapset]]+Table_1[[#This Row],[Kävijämäärä b) aikuiset]]</f>
        <v>0</v>
      </c>
      <c r="X1169" s="413">
        <f>IF(Table_1[[#This Row],[Kokonaiskävijämäärä]]&lt;1,0,Table_1[[#This Row],[Kävijämäärä a) lapset]]*Table_1[[#This Row],[Tapaamis-kerrat /osallistuja]])</f>
        <v>0</v>
      </c>
      <c r="Y1169" s="413">
        <f>IF(Table_1[[#This Row],[Kokonaiskävijämäärä]]&lt;1,0,Table_1[[#This Row],[Kävijämäärä b) aikuiset]]*Table_1[[#This Row],[Tapaamis-kerrat /osallistuja]])</f>
        <v>0</v>
      </c>
      <c r="Z1169" s="413">
        <f>IF(Table_1[[#This Row],[Kokonaiskävijämäärä]]&lt;1,0,Table_1[[#This Row],[Kokonaiskävijämäärä]]*Table_1[[#This Row],[Tapaamis-kerrat /osallistuja]])</f>
        <v>0</v>
      </c>
      <c r="AA1169" s="390" t="s">
        <v>54</v>
      </c>
      <c r="AB1169" s="396"/>
      <c r="AC1169" s="397"/>
      <c r="AD1169" s="398" t="s">
        <v>54</v>
      </c>
      <c r="AE1169" s="399" t="s">
        <v>54</v>
      </c>
      <c r="AF1169" s="400" t="s">
        <v>54</v>
      </c>
      <c r="AG1169" s="400" t="s">
        <v>54</v>
      </c>
      <c r="AH1169" s="401" t="s">
        <v>53</v>
      </c>
      <c r="AI1169" s="402" t="s">
        <v>54</v>
      </c>
      <c r="AJ1169" s="402" t="s">
        <v>54</v>
      </c>
      <c r="AK1169" s="402" t="s">
        <v>54</v>
      </c>
      <c r="AL1169" s="403" t="s">
        <v>54</v>
      </c>
      <c r="AM1169" s="404" t="s">
        <v>54</v>
      </c>
    </row>
    <row r="1170" spans="1:39" ht="15.75" customHeight="1" x14ac:dyDescent="0.3">
      <c r="A1170" s="382"/>
      <c r="B1170" s="383"/>
      <c r="C1170" s="384" t="s">
        <v>40</v>
      </c>
      <c r="D1170" s="385" t="str">
        <f>IF(Table_1[[#This Row],[SISÄLLÖN NIMI]]="","",1)</f>
        <v/>
      </c>
      <c r="E1170" s="386"/>
      <c r="F1170" s="386"/>
      <c r="G1170" s="384" t="s">
        <v>54</v>
      </c>
      <c r="H1170" s="387" t="s">
        <v>54</v>
      </c>
      <c r="I1170" s="388" t="s">
        <v>54</v>
      </c>
      <c r="J1170" s="389" t="s">
        <v>44</v>
      </c>
      <c r="K1170" s="387" t="s">
        <v>54</v>
      </c>
      <c r="L1170" s="390" t="s">
        <v>54</v>
      </c>
      <c r="M1170" s="383"/>
      <c r="N1170" s="391" t="s">
        <v>54</v>
      </c>
      <c r="O1170" s="392"/>
      <c r="P1170" s="383"/>
      <c r="Q1170" s="383"/>
      <c r="R1170" s="393"/>
      <c r="S1170" s="417">
        <f>IF(Table_1[[#This Row],[Kesto (min) /tapaaminen]]&lt;1,0,(Table_1[[#This Row],[Sisältöjen määrä 
]]*Table_1[[#This Row],[Kesto (min) /tapaaminen]]*Table_1[[#This Row],[Tapaamis-kerrat /osallistuja]]))</f>
        <v>0</v>
      </c>
      <c r="T1170" s="394" t="str">
        <f>IF(Table_1[[#This Row],[SISÄLLÖN NIMI]]="","",IF(Table_1[[#This Row],[Toteutuminen]]="Ei osallistujia",0,IF(Table_1[[#This Row],[Toteutuminen]]="Peruttu",0,1)))</f>
        <v/>
      </c>
      <c r="U1170" s="395"/>
      <c r="V1170" s="385"/>
      <c r="W1170" s="413">
        <f>Table_1[[#This Row],[Kävijämäärä a) lapset]]+Table_1[[#This Row],[Kävijämäärä b) aikuiset]]</f>
        <v>0</v>
      </c>
      <c r="X1170" s="413">
        <f>IF(Table_1[[#This Row],[Kokonaiskävijämäärä]]&lt;1,0,Table_1[[#This Row],[Kävijämäärä a) lapset]]*Table_1[[#This Row],[Tapaamis-kerrat /osallistuja]])</f>
        <v>0</v>
      </c>
      <c r="Y1170" s="413">
        <f>IF(Table_1[[#This Row],[Kokonaiskävijämäärä]]&lt;1,0,Table_1[[#This Row],[Kävijämäärä b) aikuiset]]*Table_1[[#This Row],[Tapaamis-kerrat /osallistuja]])</f>
        <v>0</v>
      </c>
      <c r="Z1170" s="413">
        <f>IF(Table_1[[#This Row],[Kokonaiskävijämäärä]]&lt;1,0,Table_1[[#This Row],[Kokonaiskävijämäärä]]*Table_1[[#This Row],[Tapaamis-kerrat /osallistuja]])</f>
        <v>0</v>
      </c>
      <c r="AA1170" s="390" t="s">
        <v>54</v>
      </c>
      <c r="AB1170" s="396"/>
      <c r="AC1170" s="397"/>
      <c r="AD1170" s="398" t="s">
        <v>54</v>
      </c>
      <c r="AE1170" s="399" t="s">
        <v>54</v>
      </c>
      <c r="AF1170" s="400" t="s">
        <v>54</v>
      </c>
      <c r="AG1170" s="400" t="s">
        <v>54</v>
      </c>
      <c r="AH1170" s="401" t="s">
        <v>53</v>
      </c>
      <c r="AI1170" s="402" t="s">
        <v>54</v>
      </c>
      <c r="AJ1170" s="402" t="s">
        <v>54</v>
      </c>
      <c r="AK1170" s="402" t="s">
        <v>54</v>
      </c>
      <c r="AL1170" s="403" t="s">
        <v>54</v>
      </c>
      <c r="AM1170" s="404" t="s">
        <v>54</v>
      </c>
    </row>
    <row r="1171" spans="1:39" ht="15.75" customHeight="1" x14ac:dyDescent="0.3">
      <c r="A1171" s="382"/>
      <c r="B1171" s="383"/>
      <c r="C1171" s="384" t="s">
        <v>40</v>
      </c>
      <c r="D1171" s="385" t="str">
        <f>IF(Table_1[[#This Row],[SISÄLLÖN NIMI]]="","",1)</f>
        <v/>
      </c>
      <c r="E1171" s="386"/>
      <c r="F1171" s="386"/>
      <c r="G1171" s="384" t="s">
        <v>54</v>
      </c>
      <c r="H1171" s="387" t="s">
        <v>54</v>
      </c>
      <c r="I1171" s="388" t="s">
        <v>54</v>
      </c>
      <c r="J1171" s="389" t="s">
        <v>44</v>
      </c>
      <c r="K1171" s="387" t="s">
        <v>54</v>
      </c>
      <c r="L1171" s="390" t="s">
        <v>54</v>
      </c>
      <c r="M1171" s="383"/>
      <c r="N1171" s="391" t="s">
        <v>54</v>
      </c>
      <c r="O1171" s="392"/>
      <c r="P1171" s="383"/>
      <c r="Q1171" s="383"/>
      <c r="R1171" s="393"/>
      <c r="S1171" s="417">
        <f>IF(Table_1[[#This Row],[Kesto (min) /tapaaminen]]&lt;1,0,(Table_1[[#This Row],[Sisältöjen määrä 
]]*Table_1[[#This Row],[Kesto (min) /tapaaminen]]*Table_1[[#This Row],[Tapaamis-kerrat /osallistuja]]))</f>
        <v>0</v>
      </c>
      <c r="T1171" s="394" t="str">
        <f>IF(Table_1[[#This Row],[SISÄLLÖN NIMI]]="","",IF(Table_1[[#This Row],[Toteutuminen]]="Ei osallistujia",0,IF(Table_1[[#This Row],[Toteutuminen]]="Peruttu",0,1)))</f>
        <v/>
      </c>
      <c r="U1171" s="395"/>
      <c r="V1171" s="385"/>
      <c r="W1171" s="413">
        <f>Table_1[[#This Row],[Kävijämäärä a) lapset]]+Table_1[[#This Row],[Kävijämäärä b) aikuiset]]</f>
        <v>0</v>
      </c>
      <c r="X1171" s="413">
        <f>IF(Table_1[[#This Row],[Kokonaiskävijämäärä]]&lt;1,0,Table_1[[#This Row],[Kävijämäärä a) lapset]]*Table_1[[#This Row],[Tapaamis-kerrat /osallistuja]])</f>
        <v>0</v>
      </c>
      <c r="Y1171" s="413">
        <f>IF(Table_1[[#This Row],[Kokonaiskävijämäärä]]&lt;1,0,Table_1[[#This Row],[Kävijämäärä b) aikuiset]]*Table_1[[#This Row],[Tapaamis-kerrat /osallistuja]])</f>
        <v>0</v>
      </c>
      <c r="Z1171" s="413">
        <f>IF(Table_1[[#This Row],[Kokonaiskävijämäärä]]&lt;1,0,Table_1[[#This Row],[Kokonaiskävijämäärä]]*Table_1[[#This Row],[Tapaamis-kerrat /osallistuja]])</f>
        <v>0</v>
      </c>
      <c r="AA1171" s="390" t="s">
        <v>54</v>
      </c>
      <c r="AB1171" s="396"/>
      <c r="AC1171" s="397"/>
      <c r="AD1171" s="398" t="s">
        <v>54</v>
      </c>
      <c r="AE1171" s="399" t="s">
        <v>54</v>
      </c>
      <c r="AF1171" s="400" t="s">
        <v>54</v>
      </c>
      <c r="AG1171" s="400" t="s">
        <v>54</v>
      </c>
      <c r="AH1171" s="401" t="s">
        <v>53</v>
      </c>
      <c r="AI1171" s="402" t="s">
        <v>54</v>
      </c>
      <c r="AJ1171" s="402" t="s">
        <v>54</v>
      </c>
      <c r="AK1171" s="402" t="s">
        <v>54</v>
      </c>
      <c r="AL1171" s="403" t="s">
        <v>54</v>
      </c>
      <c r="AM1171" s="404" t="s">
        <v>54</v>
      </c>
    </row>
    <row r="1172" spans="1:39" ht="15.75" customHeight="1" x14ac:dyDescent="0.3">
      <c r="A1172" s="382"/>
      <c r="B1172" s="383"/>
      <c r="C1172" s="384" t="s">
        <v>40</v>
      </c>
      <c r="D1172" s="385" t="str">
        <f>IF(Table_1[[#This Row],[SISÄLLÖN NIMI]]="","",1)</f>
        <v/>
      </c>
      <c r="E1172" s="386"/>
      <c r="F1172" s="386"/>
      <c r="G1172" s="384" t="s">
        <v>54</v>
      </c>
      <c r="H1172" s="387" t="s">
        <v>54</v>
      </c>
      <c r="I1172" s="388" t="s">
        <v>54</v>
      </c>
      <c r="J1172" s="389" t="s">
        <v>44</v>
      </c>
      <c r="K1172" s="387" t="s">
        <v>54</v>
      </c>
      <c r="L1172" s="390" t="s">
        <v>54</v>
      </c>
      <c r="M1172" s="383"/>
      <c r="N1172" s="391" t="s">
        <v>54</v>
      </c>
      <c r="O1172" s="392"/>
      <c r="P1172" s="383"/>
      <c r="Q1172" s="383"/>
      <c r="R1172" s="393"/>
      <c r="S1172" s="417">
        <f>IF(Table_1[[#This Row],[Kesto (min) /tapaaminen]]&lt;1,0,(Table_1[[#This Row],[Sisältöjen määrä 
]]*Table_1[[#This Row],[Kesto (min) /tapaaminen]]*Table_1[[#This Row],[Tapaamis-kerrat /osallistuja]]))</f>
        <v>0</v>
      </c>
      <c r="T1172" s="394" t="str">
        <f>IF(Table_1[[#This Row],[SISÄLLÖN NIMI]]="","",IF(Table_1[[#This Row],[Toteutuminen]]="Ei osallistujia",0,IF(Table_1[[#This Row],[Toteutuminen]]="Peruttu",0,1)))</f>
        <v/>
      </c>
      <c r="U1172" s="395"/>
      <c r="V1172" s="385"/>
      <c r="W1172" s="413">
        <f>Table_1[[#This Row],[Kävijämäärä a) lapset]]+Table_1[[#This Row],[Kävijämäärä b) aikuiset]]</f>
        <v>0</v>
      </c>
      <c r="X1172" s="413">
        <f>IF(Table_1[[#This Row],[Kokonaiskävijämäärä]]&lt;1,0,Table_1[[#This Row],[Kävijämäärä a) lapset]]*Table_1[[#This Row],[Tapaamis-kerrat /osallistuja]])</f>
        <v>0</v>
      </c>
      <c r="Y1172" s="413">
        <f>IF(Table_1[[#This Row],[Kokonaiskävijämäärä]]&lt;1,0,Table_1[[#This Row],[Kävijämäärä b) aikuiset]]*Table_1[[#This Row],[Tapaamis-kerrat /osallistuja]])</f>
        <v>0</v>
      </c>
      <c r="Z1172" s="413">
        <f>IF(Table_1[[#This Row],[Kokonaiskävijämäärä]]&lt;1,0,Table_1[[#This Row],[Kokonaiskävijämäärä]]*Table_1[[#This Row],[Tapaamis-kerrat /osallistuja]])</f>
        <v>0</v>
      </c>
      <c r="AA1172" s="390" t="s">
        <v>54</v>
      </c>
      <c r="AB1172" s="396"/>
      <c r="AC1172" s="397"/>
      <c r="AD1172" s="398" t="s">
        <v>54</v>
      </c>
      <c r="AE1172" s="399" t="s">
        <v>54</v>
      </c>
      <c r="AF1172" s="400" t="s">
        <v>54</v>
      </c>
      <c r="AG1172" s="400" t="s">
        <v>54</v>
      </c>
      <c r="AH1172" s="401" t="s">
        <v>53</v>
      </c>
      <c r="AI1172" s="402" t="s">
        <v>54</v>
      </c>
      <c r="AJ1172" s="402" t="s">
        <v>54</v>
      </c>
      <c r="AK1172" s="402" t="s">
        <v>54</v>
      </c>
      <c r="AL1172" s="403" t="s">
        <v>54</v>
      </c>
      <c r="AM1172" s="404" t="s">
        <v>54</v>
      </c>
    </row>
    <row r="1173" spans="1:39" ht="15.75" customHeight="1" x14ac:dyDescent="0.3">
      <c r="A1173" s="382"/>
      <c r="B1173" s="383"/>
      <c r="C1173" s="384" t="s">
        <v>40</v>
      </c>
      <c r="D1173" s="385" t="str">
        <f>IF(Table_1[[#This Row],[SISÄLLÖN NIMI]]="","",1)</f>
        <v/>
      </c>
      <c r="E1173" s="386"/>
      <c r="F1173" s="386"/>
      <c r="G1173" s="384" t="s">
        <v>54</v>
      </c>
      <c r="H1173" s="387" t="s">
        <v>54</v>
      </c>
      <c r="I1173" s="388" t="s">
        <v>54</v>
      </c>
      <c r="J1173" s="389" t="s">
        <v>44</v>
      </c>
      <c r="K1173" s="387" t="s">
        <v>54</v>
      </c>
      <c r="L1173" s="390" t="s">
        <v>54</v>
      </c>
      <c r="M1173" s="383"/>
      <c r="N1173" s="391" t="s">
        <v>54</v>
      </c>
      <c r="O1173" s="392"/>
      <c r="P1173" s="383"/>
      <c r="Q1173" s="383"/>
      <c r="R1173" s="393"/>
      <c r="S1173" s="417">
        <f>IF(Table_1[[#This Row],[Kesto (min) /tapaaminen]]&lt;1,0,(Table_1[[#This Row],[Sisältöjen määrä 
]]*Table_1[[#This Row],[Kesto (min) /tapaaminen]]*Table_1[[#This Row],[Tapaamis-kerrat /osallistuja]]))</f>
        <v>0</v>
      </c>
      <c r="T1173" s="394" t="str">
        <f>IF(Table_1[[#This Row],[SISÄLLÖN NIMI]]="","",IF(Table_1[[#This Row],[Toteutuminen]]="Ei osallistujia",0,IF(Table_1[[#This Row],[Toteutuminen]]="Peruttu",0,1)))</f>
        <v/>
      </c>
      <c r="U1173" s="395"/>
      <c r="V1173" s="385"/>
      <c r="W1173" s="413">
        <f>Table_1[[#This Row],[Kävijämäärä a) lapset]]+Table_1[[#This Row],[Kävijämäärä b) aikuiset]]</f>
        <v>0</v>
      </c>
      <c r="X1173" s="413">
        <f>IF(Table_1[[#This Row],[Kokonaiskävijämäärä]]&lt;1,0,Table_1[[#This Row],[Kävijämäärä a) lapset]]*Table_1[[#This Row],[Tapaamis-kerrat /osallistuja]])</f>
        <v>0</v>
      </c>
      <c r="Y1173" s="413">
        <f>IF(Table_1[[#This Row],[Kokonaiskävijämäärä]]&lt;1,0,Table_1[[#This Row],[Kävijämäärä b) aikuiset]]*Table_1[[#This Row],[Tapaamis-kerrat /osallistuja]])</f>
        <v>0</v>
      </c>
      <c r="Z1173" s="413">
        <f>IF(Table_1[[#This Row],[Kokonaiskävijämäärä]]&lt;1,0,Table_1[[#This Row],[Kokonaiskävijämäärä]]*Table_1[[#This Row],[Tapaamis-kerrat /osallistuja]])</f>
        <v>0</v>
      </c>
      <c r="AA1173" s="390" t="s">
        <v>54</v>
      </c>
      <c r="AB1173" s="396"/>
      <c r="AC1173" s="397"/>
      <c r="AD1173" s="398" t="s">
        <v>54</v>
      </c>
      <c r="AE1173" s="399" t="s">
        <v>54</v>
      </c>
      <c r="AF1173" s="400" t="s">
        <v>54</v>
      </c>
      <c r="AG1173" s="400" t="s">
        <v>54</v>
      </c>
      <c r="AH1173" s="401" t="s">
        <v>53</v>
      </c>
      <c r="AI1173" s="402" t="s">
        <v>54</v>
      </c>
      <c r="AJ1173" s="402" t="s">
        <v>54</v>
      </c>
      <c r="AK1173" s="402" t="s">
        <v>54</v>
      </c>
      <c r="AL1173" s="403" t="s">
        <v>54</v>
      </c>
      <c r="AM1173" s="404" t="s">
        <v>54</v>
      </c>
    </row>
    <row r="1174" spans="1:39" ht="15.75" customHeight="1" x14ac:dyDescent="0.3">
      <c r="A1174" s="382"/>
      <c r="B1174" s="383"/>
      <c r="C1174" s="384" t="s">
        <v>40</v>
      </c>
      <c r="D1174" s="385" t="str">
        <f>IF(Table_1[[#This Row],[SISÄLLÖN NIMI]]="","",1)</f>
        <v/>
      </c>
      <c r="E1174" s="386"/>
      <c r="F1174" s="386"/>
      <c r="G1174" s="384" t="s">
        <v>54</v>
      </c>
      <c r="H1174" s="387" t="s">
        <v>54</v>
      </c>
      <c r="I1174" s="388" t="s">
        <v>54</v>
      </c>
      <c r="J1174" s="389" t="s">
        <v>44</v>
      </c>
      <c r="K1174" s="387" t="s">
        <v>54</v>
      </c>
      <c r="L1174" s="390" t="s">
        <v>54</v>
      </c>
      <c r="M1174" s="383"/>
      <c r="N1174" s="391" t="s">
        <v>54</v>
      </c>
      <c r="O1174" s="392"/>
      <c r="P1174" s="383"/>
      <c r="Q1174" s="383"/>
      <c r="R1174" s="393"/>
      <c r="S1174" s="417">
        <f>IF(Table_1[[#This Row],[Kesto (min) /tapaaminen]]&lt;1,0,(Table_1[[#This Row],[Sisältöjen määrä 
]]*Table_1[[#This Row],[Kesto (min) /tapaaminen]]*Table_1[[#This Row],[Tapaamis-kerrat /osallistuja]]))</f>
        <v>0</v>
      </c>
      <c r="T1174" s="394" t="str">
        <f>IF(Table_1[[#This Row],[SISÄLLÖN NIMI]]="","",IF(Table_1[[#This Row],[Toteutuminen]]="Ei osallistujia",0,IF(Table_1[[#This Row],[Toteutuminen]]="Peruttu",0,1)))</f>
        <v/>
      </c>
      <c r="U1174" s="395"/>
      <c r="V1174" s="385"/>
      <c r="W1174" s="413">
        <f>Table_1[[#This Row],[Kävijämäärä a) lapset]]+Table_1[[#This Row],[Kävijämäärä b) aikuiset]]</f>
        <v>0</v>
      </c>
      <c r="X1174" s="413">
        <f>IF(Table_1[[#This Row],[Kokonaiskävijämäärä]]&lt;1,0,Table_1[[#This Row],[Kävijämäärä a) lapset]]*Table_1[[#This Row],[Tapaamis-kerrat /osallistuja]])</f>
        <v>0</v>
      </c>
      <c r="Y1174" s="413">
        <f>IF(Table_1[[#This Row],[Kokonaiskävijämäärä]]&lt;1,0,Table_1[[#This Row],[Kävijämäärä b) aikuiset]]*Table_1[[#This Row],[Tapaamis-kerrat /osallistuja]])</f>
        <v>0</v>
      </c>
      <c r="Z1174" s="413">
        <f>IF(Table_1[[#This Row],[Kokonaiskävijämäärä]]&lt;1,0,Table_1[[#This Row],[Kokonaiskävijämäärä]]*Table_1[[#This Row],[Tapaamis-kerrat /osallistuja]])</f>
        <v>0</v>
      </c>
      <c r="AA1174" s="390" t="s">
        <v>54</v>
      </c>
      <c r="AB1174" s="396"/>
      <c r="AC1174" s="397"/>
      <c r="AD1174" s="398" t="s">
        <v>54</v>
      </c>
      <c r="AE1174" s="399" t="s">
        <v>54</v>
      </c>
      <c r="AF1174" s="400" t="s">
        <v>54</v>
      </c>
      <c r="AG1174" s="400" t="s">
        <v>54</v>
      </c>
      <c r="AH1174" s="401" t="s">
        <v>53</v>
      </c>
      <c r="AI1174" s="402" t="s">
        <v>54</v>
      </c>
      <c r="AJ1174" s="402" t="s">
        <v>54</v>
      </c>
      <c r="AK1174" s="402" t="s">
        <v>54</v>
      </c>
      <c r="AL1174" s="403" t="s">
        <v>54</v>
      </c>
      <c r="AM1174" s="404" t="s">
        <v>54</v>
      </c>
    </row>
    <row r="1175" spans="1:39" ht="15.75" customHeight="1" x14ac:dyDescent="0.3">
      <c r="A1175" s="382"/>
      <c r="B1175" s="383"/>
      <c r="C1175" s="384" t="s">
        <v>40</v>
      </c>
      <c r="D1175" s="385" t="str">
        <f>IF(Table_1[[#This Row],[SISÄLLÖN NIMI]]="","",1)</f>
        <v/>
      </c>
      <c r="E1175" s="386"/>
      <c r="F1175" s="386"/>
      <c r="G1175" s="384" t="s">
        <v>54</v>
      </c>
      <c r="H1175" s="387" t="s">
        <v>54</v>
      </c>
      <c r="I1175" s="388" t="s">
        <v>54</v>
      </c>
      <c r="J1175" s="389" t="s">
        <v>44</v>
      </c>
      <c r="K1175" s="387" t="s">
        <v>54</v>
      </c>
      <c r="L1175" s="390" t="s">
        <v>54</v>
      </c>
      <c r="M1175" s="383"/>
      <c r="N1175" s="391" t="s">
        <v>54</v>
      </c>
      <c r="O1175" s="392"/>
      <c r="P1175" s="383"/>
      <c r="Q1175" s="383"/>
      <c r="R1175" s="393"/>
      <c r="S1175" s="417">
        <f>IF(Table_1[[#This Row],[Kesto (min) /tapaaminen]]&lt;1,0,(Table_1[[#This Row],[Sisältöjen määrä 
]]*Table_1[[#This Row],[Kesto (min) /tapaaminen]]*Table_1[[#This Row],[Tapaamis-kerrat /osallistuja]]))</f>
        <v>0</v>
      </c>
      <c r="T1175" s="394" t="str">
        <f>IF(Table_1[[#This Row],[SISÄLLÖN NIMI]]="","",IF(Table_1[[#This Row],[Toteutuminen]]="Ei osallistujia",0,IF(Table_1[[#This Row],[Toteutuminen]]="Peruttu",0,1)))</f>
        <v/>
      </c>
      <c r="U1175" s="395"/>
      <c r="V1175" s="385"/>
      <c r="W1175" s="413">
        <f>Table_1[[#This Row],[Kävijämäärä a) lapset]]+Table_1[[#This Row],[Kävijämäärä b) aikuiset]]</f>
        <v>0</v>
      </c>
      <c r="X1175" s="413">
        <f>IF(Table_1[[#This Row],[Kokonaiskävijämäärä]]&lt;1,0,Table_1[[#This Row],[Kävijämäärä a) lapset]]*Table_1[[#This Row],[Tapaamis-kerrat /osallistuja]])</f>
        <v>0</v>
      </c>
      <c r="Y1175" s="413">
        <f>IF(Table_1[[#This Row],[Kokonaiskävijämäärä]]&lt;1,0,Table_1[[#This Row],[Kävijämäärä b) aikuiset]]*Table_1[[#This Row],[Tapaamis-kerrat /osallistuja]])</f>
        <v>0</v>
      </c>
      <c r="Z1175" s="413">
        <f>IF(Table_1[[#This Row],[Kokonaiskävijämäärä]]&lt;1,0,Table_1[[#This Row],[Kokonaiskävijämäärä]]*Table_1[[#This Row],[Tapaamis-kerrat /osallistuja]])</f>
        <v>0</v>
      </c>
      <c r="AA1175" s="390" t="s">
        <v>54</v>
      </c>
      <c r="AB1175" s="396"/>
      <c r="AC1175" s="397"/>
      <c r="AD1175" s="398" t="s">
        <v>54</v>
      </c>
      <c r="AE1175" s="399" t="s">
        <v>54</v>
      </c>
      <c r="AF1175" s="400" t="s">
        <v>54</v>
      </c>
      <c r="AG1175" s="400" t="s">
        <v>54</v>
      </c>
      <c r="AH1175" s="401" t="s">
        <v>53</v>
      </c>
      <c r="AI1175" s="402" t="s">
        <v>54</v>
      </c>
      <c r="AJ1175" s="402" t="s">
        <v>54</v>
      </c>
      <c r="AK1175" s="402" t="s">
        <v>54</v>
      </c>
      <c r="AL1175" s="403" t="s">
        <v>54</v>
      </c>
      <c r="AM1175" s="404" t="s">
        <v>54</v>
      </c>
    </row>
    <row r="1176" spans="1:39" ht="15.75" customHeight="1" x14ac:dyDescent="0.3">
      <c r="A1176" s="382"/>
      <c r="B1176" s="383"/>
      <c r="C1176" s="384" t="s">
        <v>40</v>
      </c>
      <c r="D1176" s="385" t="str">
        <f>IF(Table_1[[#This Row],[SISÄLLÖN NIMI]]="","",1)</f>
        <v/>
      </c>
      <c r="E1176" s="386"/>
      <c r="F1176" s="386"/>
      <c r="G1176" s="384" t="s">
        <v>54</v>
      </c>
      <c r="H1176" s="387" t="s">
        <v>54</v>
      </c>
      <c r="I1176" s="388" t="s">
        <v>54</v>
      </c>
      <c r="J1176" s="389" t="s">
        <v>44</v>
      </c>
      <c r="K1176" s="387" t="s">
        <v>54</v>
      </c>
      <c r="L1176" s="390" t="s">
        <v>54</v>
      </c>
      <c r="M1176" s="383"/>
      <c r="N1176" s="391" t="s">
        <v>54</v>
      </c>
      <c r="O1176" s="392"/>
      <c r="P1176" s="383"/>
      <c r="Q1176" s="383"/>
      <c r="R1176" s="393"/>
      <c r="S1176" s="417">
        <f>IF(Table_1[[#This Row],[Kesto (min) /tapaaminen]]&lt;1,0,(Table_1[[#This Row],[Sisältöjen määrä 
]]*Table_1[[#This Row],[Kesto (min) /tapaaminen]]*Table_1[[#This Row],[Tapaamis-kerrat /osallistuja]]))</f>
        <v>0</v>
      </c>
      <c r="T1176" s="394" t="str">
        <f>IF(Table_1[[#This Row],[SISÄLLÖN NIMI]]="","",IF(Table_1[[#This Row],[Toteutuminen]]="Ei osallistujia",0,IF(Table_1[[#This Row],[Toteutuminen]]="Peruttu",0,1)))</f>
        <v/>
      </c>
      <c r="U1176" s="395"/>
      <c r="V1176" s="385"/>
      <c r="W1176" s="413">
        <f>Table_1[[#This Row],[Kävijämäärä a) lapset]]+Table_1[[#This Row],[Kävijämäärä b) aikuiset]]</f>
        <v>0</v>
      </c>
      <c r="X1176" s="413">
        <f>IF(Table_1[[#This Row],[Kokonaiskävijämäärä]]&lt;1,0,Table_1[[#This Row],[Kävijämäärä a) lapset]]*Table_1[[#This Row],[Tapaamis-kerrat /osallistuja]])</f>
        <v>0</v>
      </c>
      <c r="Y1176" s="413">
        <f>IF(Table_1[[#This Row],[Kokonaiskävijämäärä]]&lt;1,0,Table_1[[#This Row],[Kävijämäärä b) aikuiset]]*Table_1[[#This Row],[Tapaamis-kerrat /osallistuja]])</f>
        <v>0</v>
      </c>
      <c r="Z1176" s="413">
        <f>IF(Table_1[[#This Row],[Kokonaiskävijämäärä]]&lt;1,0,Table_1[[#This Row],[Kokonaiskävijämäärä]]*Table_1[[#This Row],[Tapaamis-kerrat /osallistuja]])</f>
        <v>0</v>
      </c>
      <c r="AA1176" s="390" t="s">
        <v>54</v>
      </c>
      <c r="AB1176" s="396"/>
      <c r="AC1176" s="397"/>
      <c r="AD1176" s="398" t="s">
        <v>54</v>
      </c>
      <c r="AE1176" s="399" t="s">
        <v>54</v>
      </c>
      <c r="AF1176" s="400" t="s">
        <v>54</v>
      </c>
      <c r="AG1176" s="400" t="s">
        <v>54</v>
      </c>
      <c r="AH1176" s="401" t="s">
        <v>53</v>
      </c>
      <c r="AI1176" s="402" t="s">
        <v>54</v>
      </c>
      <c r="AJ1176" s="402" t="s">
        <v>54</v>
      </c>
      <c r="AK1176" s="402" t="s">
        <v>54</v>
      </c>
      <c r="AL1176" s="403" t="s">
        <v>54</v>
      </c>
      <c r="AM1176" s="404" t="s">
        <v>54</v>
      </c>
    </row>
    <row r="1177" spans="1:39" ht="15.75" customHeight="1" x14ac:dyDescent="0.3">
      <c r="A1177" s="382"/>
      <c r="B1177" s="383"/>
      <c r="C1177" s="384" t="s">
        <v>40</v>
      </c>
      <c r="D1177" s="385" t="str">
        <f>IF(Table_1[[#This Row],[SISÄLLÖN NIMI]]="","",1)</f>
        <v/>
      </c>
      <c r="E1177" s="386"/>
      <c r="F1177" s="386"/>
      <c r="G1177" s="384" t="s">
        <v>54</v>
      </c>
      <c r="H1177" s="387" t="s">
        <v>54</v>
      </c>
      <c r="I1177" s="388" t="s">
        <v>54</v>
      </c>
      <c r="J1177" s="389" t="s">
        <v>44</v>
      </c>
      <c r="K1177" s="387" t="s">
        <v>54</v>
      </c>
      <c r="L1177" s="390" t="s">
        <v>54</v>
      </c>
      <c r="M1177" s="383"/>
      <c r="N1177" s="391" t="s">
        <v>54</v>
      </c>
      <c r="O1177" s="392"/>
      <c r="P1177" s="383"/>
      <c r="Q1177" s="383"/>
      <c r="R1177" s="393"/>
      <c r="S1177" s="417">
        <f>IF(Table_1[[#This Row],[Kesto (min) /tapaaminen]]&lt;1,0,(Table_1[[#This Row],[Sisältöjen määrä 
]]*Table_1[[#This Row],[Kesto (min) /tapaaminen]]*Table_1[[#This Row],[Tapaamis-kerrat /osallistuja]]))</f>
        <v>0</v>
      </c>
      <c r="T1177" s="394" t="str">
        <f>IF(Table_1[[#This Row],[SISÄLLÖN NIMI]]="","",IF(Table_1[[#This Row],[Toteutuminen]]="Ei osallistujia",0,IF(Table_1[[#This Row],[Toteutuminen]]="Peruttu",0,1)))</f>
        <v/>
      </c>
      <c r="U1177" s="395"/>
      <c r="V1177" s="385"/>
      <c r="W1177" s="413">
        <f>Table_1[[#This Row],[Kävijämäärä a) lapset]]+Table_1[[#This Row],[Kävijämäärä b) aikuiset]]</f>
        <v>0</v>
      </c>
      <c r="X1177" s="413">
        <f>IF(Table_1[[#This Row],[Kokonaiskävijämäärä]]&lt;1,0,Table_1[[#This Row],[Kävijämäärä a) lapset]]*Table_1[[#This Row],[Tapaamis-kerrat /osallistuja]])</f>
        <v>0</v>
      </c>
      <c r="Y1177" s="413">
        <f>IF(Table_1[[#This Row],[Kokonaiskävijämäärä]]&lt;1,0,Table_1[[#This Row],[Kävijämäärä b) aikuiset]]*Table_1[[#This Row],[Tapaamis-kerrat /osallistuja]])</f>
        <v>0</v>
      </c>
      <c r="Z1177" s="413">
        <f>IF(Table_1[[#This Row],[Kokonaiskävijämäärä]]&lt;1,0,Table_1[[#This Row],[Kokonaiskävijämäärä]]*Table_1[[#This Row],[Tapaamis-kerrat /osallistuja]])</f>
        <v>0</v>
      </c>
      <c r="AA1177" s="390" t="s">
        <v>54</v>
      </c>
      <c r="AB1177" s="396"/>
      <c r="AC1177" s="397"/>
      <c r="AD1177" s="398" t="s">
        <v>54</v>
      </c>
      <c r="AE1177" s="399" t="s">
        <v>54</v>
      </c>
      <c r="AF1177" s="400" t="s">
        <v>54</v>
      </c>
      <c r="AG1177" s="400" t="s">
        <v>54</v>
      </c>
      <c r="AH1177" s="401" t="s">
        <v>53</v>
      </c>
      <c r="AI1177" s="402" t="s">
        <v>54</v>
      </c>
      <c r="AJ1177" s="402" t="s">
        <v>54</v>
      </c>
      <c r="AK1177" s="402" t="s">
        <v>54</v>
      </c>
      <c r="AL1177" s="403" t="s">
        <v>54</v>
      </c>
      <c r="AM1177" s="404" t="s">
        <v>54</v>
      </c>
    </row>
    <row r="1178" spans="1:39" ht="15.75" customHeight="1" x14ac:dyDescent="0.3">
      <c r="A1178" s="382"/>
      <c r="B1178" s="383"/>
      <c r="C1178" s="384" t="s">
        <v>40</v>
      </c>
      <c r="D1178" s="385" t="str">
        <f>IF(Table_1[[#This Row],[SISÄLLÖN NIMI]]="","",1)</f>
        <v/>
      </c>
      <c r="E1178" s="386"/>
      <c r="F1178" s="386"/>
      <c r="G1178" s="384" t="s">
        <v>54</v>
      </c>
      <c r="H1178" s="387" t="s">
        <v>54</v>
      </c>
      <c r="I1178" s="388" t="s">
        <v>54</v>
      </c>
      <c r="J1178" s="389" t="s">
        <v>44</v>
      </c>
      <c r="K1178" s="387" t="s">
        <v>54</v>
      </c>
      <c r="L1178" s="390" t="s">
        <v>54</v>
      </c>
      <c r="M1178" s="383"/>
      <c r="N1178" s="391" t="s">
        <v>54</v>
      </c>
      <c r="O1178" s="392"/>
      <c r="P1178" s="383"/>
      <c r="Q1178" s="383"/>
      <c r="R1178" s="393"/>
      <c r="S1178" s="417">
        <f>IF(Table_1[[#This Row],[Kesto (min) /tapaaminen]]&lt;1,0,(Table_1[[#This Row],[Sisältöjen määrä 
]]*Table_1[[#This Row],[Kesto (min) /tapaaminen]]*Table_1[[#This Row],[Tapaamis-kerrat /osallistuja]]))</f>
        <v>0</v>
      </c>
      <c r="T1178" s="394" t="str">
        <f>IF(Table_1[[#This Row],[SISÄLLÖN NIMI]]="","",IF(Table_1[[#This Row],[Toteutuminen]]="Ei osallistujia",0,IF(Table_1[[#This Row],[Toteutuminen]]="Peruttu",0,1)))</f>
        <v/>
      </c>
      <c r="U1178" s="395"/>
      <c r="V1178" s="385"/>
      <c r="W1178" s="413">
        <f>Table_1[[#This Row],[Kävijämäärä a) lapset]]+Table_1[[#This Row],[Kävijämäärä b) aikuiset]]</f>
        <v>0</v>
      </c>
      <c r="X1178" s="413">
        <f>IF(Table_1[[#This Row],[Kokonaiskävijämäärä]]&lt;1,0,Table_1[[#This Row],[Kävijämäärä a) lapset]]*Table_1[[#This Row],[Tapaamis-kerrat /osallistuja]])</f>
        <v>0</v>
      </c>
      <c r="Y1178" s="413">
        <f>IF(Table_1[[#This Row],[Kokonaiskävijämäärä]]&lt;1,0,Table_1[[#This Row],[Kävijämäärä b) aikuiset]]*Table_1[[#This Row],[Tapaamis-kerrat /osallistuja]])</f>
        <v>0</v>
      </c>
      <c r="Z1178" s="413">
        <f>IF(Table_1[[#This Row],[Kokonaiskävijämäärä]]&lt;1,0,Table_1[[#This Row],[Kokonaiskävijämäärä]]*Table_1[[#This Row],[Tapaamis-kerrat /osallistuja]])</f>
        <v>0</v>
      </c>
      <c r="AA1178" s="390" t="s">
        <v>54</v>
      </c>
      <c r="AB1178" s="396"/>
      <c r="AC1178" s="397"/>
      <c r="AD1178" s="398" t="s">
        <v>54</v>
      </c>
      <c r="AE1178" s="399" t="s">
        <v>54</v>
      </c>
      <c r="AF1178" s="400" t="s">
        <v>54</v>
      </c>
      <c r="AG1178" s="400" t="s">
        <v>54</v>
      </c>
      <c r="AH1178" s="401" t="s">
        <v>53</v>
      </c>
      <c r="AI1178" s="402" t="s">
        <v>54</v>
      </c>
      <c r="AJ1178" s="402" t="s">
        <v>54</v>
      </c>
      <c r="AK1178" s="402" t="s">
        <v>54</v>
      </c>
      <c r="AL1178" s="403" t="s">
        <v>54</v>
      </c>
      <c r="AM1178" s="404" t="s">
        <v>54</v>
      </c>
    </row>
    <row r="1179" spans="1:39" ht="15.75" customHeight="1" x14ac:dyDescent="0.3">
      <c r="A1179" s="382"/>
      <c r="B1179" s="383"/>
      <c r="C1179" s="384" t="s">
        <v>40</v>
      </c>
      <c r="D1179" s="385" t="str">
        <f>IF(Table_1[[#This Row],[SISÄLLÖN NIMI]]="","",1)</f>
        <v/>
      </c>
      <c r="E1179" s="386"/>
      <c r="F1179" s="386"/>
      <c r="G1179" s="384" t="s">
        <v>54</v>
      </c>
      <c r="H1179" s="387" t="s">
        <v>54</v>
      </c>
      <c r="I1179" s="388" t="s">
        <v>54</v>
      </c>
      <c r="J1179" s="389" t="s">
        <v>44</v>
      </c>
      <c r="K1179" s="387" t="s">
        <v>54</v>
      </c>
      <c r="L1179" s="390" t="s">
        <v>54</v>
      </c>
      <c r="M1179" s="383"/>
      <c r="N1179" s="391" t="s">
        <v>54</v>
      </c>
      <c r="O1179" s="392"/>
      <c r="P1179" s="383"/>
      <c r="Q1179" s="383"/>
      <c r="R1179" s="393"/>
      <c r="S1179" s="417">
        <f>IF(Table_1[[#This Row],[Kesto (min) /tapaaminen]]&lt;1,0,(Table_1[[#This Row],[Sisältöjen määrä 
]]*Table_1[[#This Row],[Kesto (min) /tapaaminen]]*Table_1[[#This Row],[Tapaamis-kerrat /osallistuja]]))</f>
        <v>0</v>
      </c>
      <c r="T1179" s="394" t="str">
        <f>IF(Table_1[[#This Row],[SISÄLLÖN NIMI]]="","",IF(Table_1[[#This Row],[Toteutuminen]]="Ei osallistujia",0,IF(Table_1[[#This Row],[Toteutuminen]]="Peruttu",0,1)))</f>
        <v/>
      </c>
      <c r="U1179" s="395"/>
      <c r="V1179" s="385"/>
      <c r="W1179" s="413">
        <f>Table_1[[#This Row],[Kävijämäärä a) lapset]]+Table_1[[#This Row],[Kävijämäärä b) aikuiset]]</f>
        <v>0</v>
      </c>
      <c r="X1179" s="413">
        <f>IF(Table_1[[#This Row],[Kokonaiskävijämäärä]]&lt;1,0,Table_1[[#This Row],[Kävijämäärä a) lapset]]*Table_1[[#This Row],[Tapaamis-kerrat /osallistuja]])</f>
        <v>0</v>
      </c>
      <c r="Y1179" s="413">
        <f>IF(Table_1[[#This Row],[Kokonaiskävijämäärä]]&lt;1,0,Table_1[[#This Row],[Kävijämäärä b) aikuiset]]*Table_1[[#This Row],[Tapaamis-kerrat /osallistuja]])</f>
        <v>0</v>
      </c>
      <c r="Z1179" s="413">
        <f>IF(Table_1[[#This Row],[Kokonaiskävijämäärä]]&lt;1,0,Table_1[[#This Row],[Kokonaiskävijämäärä]]*Table_1[[#This Row],[Tapaamis-kerrat /osallistuja]])</f>
        <v>0</v>
      </c>
      <c r="AA1179" s="390" t="s">
        <v>54</v>
      </c>
      <c r="AB1179" s="396"/>
      <c r="AC1179" s="397"/>
      <c r="AD1179" s="398" t="s">
        <v>54</v>
      </c>
      <c r="AE1179" s="399" t="s">
        <v>54</v>
      </c>
      <c r="AF1179" s="400" t="s">
        <v>54</v>
      </c>
      <c r="AG1179" s="400" t="s">
        <v>54</v>
      </c>
      <c r="AH1179" s="401" t="s">
        <v>53</v>
      </c>
      <c r="AI1179" s="402" t="s">
        <v>54</v>
      </c>
      <c r="AJ1179" s="402" t="s">
        <v>54</v>
      </c>
      <c r="AK1179" s="402" t="s">
        <v>54</v>
      </c>
      <c r="AL1179" s="403" t="s">
        <v>54</v>
      </c>
      <c r="AM1179" s="404" t="s">
        <v>54</v>
      </c>
    </row>
    <row r="1180" spans="1:39" ht="15.75" customHeight="1" x14ac:dyDescent="0.3">
      <c r="A1180" s="382"/>
      <c r="B1180" s="383"/>
      <c r="C1180" s="384" t="s">
        <v>40</v>
      </c>
      <c r="D1180" s="385" t="str">
        <f>IF(Table_1[[#This Row],[SISÄLLÖN NIMI]]="","",1)</f>
        <v/>
      </c>
      <c r="E1180" s="386"/>
      <c r="F1180" s="386"/>
      <c r="G1180" s="384" t="s">
        <v>54</v>
      </c>
      <c r="H1180" s="387" t="s">
        <v>54</v>
      </c>
      <c r="I1180" s="388" t="s">
        <v>54</v>
      </c>
      <c r="J1180" s="389" t="s">
        <v>44</v>
      </c>
      <c r="K1180" s="387" t="s">
        <v>54</v>
      </c>
      <c r="L1180" s="390" t="s">
        <v>54</v>
      </c>
      <c r="M1180" s="383"/>
      <c r="N1180" s="391" t="s">
        <v>54</v>
      </c>
      <c r="O1180" s="392"/>
      <c r="P1180" s="383"/>
      <c r="Q1180" s="383"/>
      <c r="R1180" s="393"/>
      <c r="S1180" s="417">
        <f>IF(Table_1[[#This Row],[Kesto (min) /tapaaminen]]&lt;1,0,(Table_1[[#This Row],[Sisältöjen määrä 
]]*Table_1[[#This Row],[Kesto (min) /tapaaminen]]*Table_1[[#This Row],[Tapaamis-kerrat /osallistuja]]))</f>
        <v>0</v>
      </c>
      <c r="T1180" s="394" t="str">
        <f>IF(Table_1[[#This Row],[SISÄLLÖN NIMI]]="","",IF(Table_1[[#This Row],[Toteutuminen]]="Ei osallistujia",0,IF(Table_1[[#This Row],[Toteutuminen]]="Peruttu",0,1)))</f>
        <v/>
      </c>
      <c r="U1180" s="395"/>
      <c r="V1180" s="385"/>
      <c r="W1180" s="413">
        <f>Table_1[[#This Row],[Kävijämäärä a) lapset]]+Table_1[[#This Row],[Kävijämäärä b) aikuiset]]</f>
        <v>0</v>
      </c>
      <c r="X1180" s="413">
        <f>IF(Table_1[[#This Row],[Kokonaiskävijämäärä]]&lt;1,0,Table_1[[#This Row],[Kävijämäärä a) lapset]]*Table_1[[#This Row],[Tapaamis-kerrat /osallistuja]])</f>
        <v>0</v>
      </c>
      <c r="Y1180" s="413">
        <f>IF(Table_1[[#This Row],[Kokonaiskävijämäärä]]&lt;1,0,Table_1[[#This Row],[Kävijämäärä b) aikuiset]]*Table_1[[#This Row],[Tapaamis-kerrat /osallistuja]])</f>
        <v>0</v>
      </c>
      <c r="Z1180" s="413">
        <f>IF(Table_1[[#This Row],[Kokonaiskävijämäärä]]&lt;1,0,Table_1[[#This Row],[Kokonaiskävijämäärä]]*Table_1[[#This Row],[Tapaamis-kerrat /osallistuja]])</f>
        <v>0</v>
      </c>
      <c r="AA1180" s="390" t="s">
        <v>54</v>
      </c>
      <c r="AB1180" s="396"/>
      <c r="AC1180" s="397"/>
      <c r="AD1180" s="398" t="s">
        <v>54</v>
      </c>
      <c r="AE1180" s="399" t="s">
        <v>54</v>
      </c>
      <c r="AF1180" s="400" t="s">
        <v>54</v>
      </c>
      <c r="AG1180" s="400" t="s">
        <v>54</v>
      </c>
      <c r="AH1180" s="401" t="s">
        <v>53</v>
      </c>
      <c r="AI1180" s="402" t="s">
        <v>54</v>
      </c>
      <c r="AJ1180" s="402" t="s">
        <v>54</v>
      </c>
      <c r="AK1180" s="402" t="s">
        <v>54</v>
      </c>
      <c r="AL1180" s="403" t="s">
        <v>54</v>
      </c>
      <c r="AM1180" s="404" t="s">
        <v>54</v>
      </c>
    </row>
    <row r="1181" spans="1:39" ht="15.75" customHeight="1" x14ac:dyDescent="0.3">
      <c r="A1181" s="382"/>
      <c r="B1181" s="383"/>
      <c r="C1181" s="384" t="s">
        <v>40</v>
      </c>
      <c r="D1181" s="385" t="str">
        <f>IF(Table_1[[#This Row],[SISÄLLÖN NIMI]]="","",1)</f>
        <v/>
      </c>
      <c r="E1181" s="386"/>
      <c r="F1181" s="386"/>
      <c r="G1181" s="384" t="s">
        <v>54</v>
      </c>
      <c r="H1181" s="387" t="s">
        <v>54</v>
      </c>
      <c r="I1181" s="388" t="s">
        <v>54</v>
      </c>
      <c r="J1181" s="389" t="s">
        <v>44</v>
      </c>
      <c r="K1181" s="387" t="s">
        <v>54</v>
      </c>
      <c r="L1181" s="390" t="s">
        <v>54</v>
      </c>
      <c r="M1181" s="383"/>
      <c r="N1181" s="391" t="s">
        <v>54</v>
      </c>
      <c r="O1181" s="392"/>
      <c r="P1181" s="383"/>
      <c r="Q1181" s="383"/>
      <c r="R1181" s="393"/>
      <c r="S1181" s="417">
        <f>IF(Table_1[[#This Row],[Kesto (min) /tapaaminen]]&lt;1,0,(Table_1[[#This Row],[Sisältöjen määrä 
]]*Table_1[[#This Row],[Kesto (min) /tapaaminen]]*Table_1[[#This Row],[Tapaamis-kerrat /osallistuja]]))</f>
        <v>0</v>
      </c>
      <c r="T1181" s="394" t="str">
        <f>IF(Table_1[[#This Row],[SISÄLLÖN NIMI]]="","",IF(Table_1[[#This Row],[Toteutuminen]]="Ei osallistujia",0,IF(Table_1[[#This Row],[Toteutuminen]]="Peruttu",0,1)))</f>
        <v/>
      </c>
      <c r="U1181" s="395"/>
      <c r="V1181" s="385"/>
      <c r="W1181" s="413">
        <f>Table_1[[#This Row],[Kävijämäärä a) lapset]]+Table_1[[#This Row],[Kävijämäärä b) aikuiset]]</f>
        <v>0</v>
      </c>
      <c r="X1181" s="413">
        <f>IF(Table_1[[#This Row],[Kokonaiskävijämäärä]]&lt;1,0,Table_1[[#This Row],[Kävijämäärä a) lapset]]*Table_1[[#This Row],[Tapaamis-kerrat /osallistuja]])</f>
        <v>0</v>
      </c>
      <c r="Y1181" s="413">
        <f>IF(Table_1[[#This Row],[Kokonaiskävijämäärä]]&lt;1,0,Table_1[[#This Row],[Kävijämäärä b) aikuiset]]*Table_1[[#This Row],[Tapaamis-kerrat /osallistuja]])</f>
        <v>0</v>
      </c>
      <c r="Z1181" s="413">
        <f>IF(Table_1[[#This Row],[Kokonaiskävijämäärä]]&lt;1,0,Table_1[[#This Row],[Kokonaiskävijämäärä]]*Table_1[[#This Row],[Tapaamis-kerrat /osallistuja]])</f>
        <v>0</v>
      </c>
      <c r="AA1181" s="390" t="s">
        <v>54</v>
      </c>
      <c r="AB1181" s="396"/>
      <c r="AC1181" s="397"/>
      <c r="AD1181" s="398" t="s">
        <v>54</v>
      </c>
      <c r="AE1181" s="399" t="s">
        <v>54</v>
      </c>
      <c r="AF1181" s="400" t="s">
        <v>54</v>
      </c>
      <c r="AG1181" s="400" t="s">
        <v>54</v>
      </c>
      <c r="AH1181" s="401" t="s">
        <v>53</v>
      </c>
      <c r="AI1181" s="402" t="s">
        <v>54</v>
      </c>
      <c r="AJ1181" s="402" t="s">
        <v>54</v>
      </c>
      <c r="AK1181" s="402" t="s">
        <v>54</v>
      </c>
      <c r="AL1181" s="403" t="s">
        <v>54</v>
      </c>
      <c r="AM1181" s="404" t="s">
        <v>54</v>
      </c>
    </row>
    <row r="1182" spans="1:39" ht="15.75" customHeight="1" x14ac:dyDescent="0.3">
      <c r="A1182" s="382"/>
      <c r="B1182" s="383"/>
      <c r="C1182" s="384" t="s">
        <v>40</v>
      </c>
      <c r="D1182" s="385" t="str">
        <f>IF(Table_1[[#This Row],[SISÄLLÖN NIMI]]="","",1)</f>
        <v/>
      </c>
      <c r="E1182" s="386"/>
      <c r="F1182" s="386"/>
      <c r="G1182" s="384" t="s">
        <v>54</v>
      </c>
      <c r="H1182" s="387" t="s">
        <v>54</v>
      </c>
      <c r="I1182" s="388" t="s">
        <v>54</v>
      </c>
      <c r="J1182" s="389" t="s">
        <v>44</v>
      </c>
      <c r="K1182" s="387" t="s">
        <v>54</v>
      </c>
      <c r="L1182" s="390" t="s">
        <v>54</v>
      </c>
      <c r="M1182" s="383"/>
      <c r="N1182" s="391" t="s">
        <v>54</v>
      </c>
      <c r="O1182" s="392"/>
      <c r="P1182" s="383"/>
      <c r="Q1182" s="383"/>
      <c r="R1182" s="393"/>
      <c r="S1182" s="417">
        <f>IF(Table_1[[#This Row],[Kesto (min) /tapaaminen]]&lt;1,0,(Table_1[[#This Row],[Sisältöjen määrä 
]]*Table_1[[#This Row],[Kesto (min) /tapaaminen]]*Table_1[[#This Row],[Tapaamis-kerrat /osallistuja]]))</f>
        <v>0</v>
      </c>
      <c r="T1182" s="394" t="str">
        <f>IF(Table_1[[#This Row],[SISÄLLÖN NIMI]]="","",IF(Table_1[[#This Row],[Toteutuminen]]="Ei osallistujia",0,IF(Table_1[[#This Row],[Toteutuminen]]="Peruttu",0,1)))</f>
        <v/>
      </c>
      <c r="U1182" s="395"/>
      <c r="V1182" s="385"/>
      <c r="W1182" s="413">
        <f>Table_1[[#This Row],[Kävijämäärä a) lapset]]+Table_1[[#This Row],[Kävijämäärä b) aikuiset]]</f>
        <v>0</v>
      </c>
      <c r="X1182" s="413">
        <f>IF(Table_1[[#This Row],[Kokonaiskävijämäärä]]&lt;1,0,Table_1[[#This Row],[Kävijämäärä a) lapset]]*Table_1[[#This Row],[Tapaamis-kerrat /osallistuja]])</f>
        <v>0</v>
      </c>
      <c r="Y1182" s="413">
        <f>IF(Table_1[[#This Row],[Kokonaiskävijämäärä]]&lt;1,0,Table_1[[#This Row],[Kävijämäärä b) aikuiset]]*Table_1[[#This Row],[Tapaamis-kerrat /osallistuja]])</f>
        <v>0</v>
      </c>
      <c r="Z1182" s="413">
        <f>IF(Table_1[[#This Row],[Kokonaiskävijämäärä]]&lt;1,0,Table_1[[#This Row],[Kokonaiskävijämäärä]]*Table_1[[#This Row],[Tapaamis-kerrat /osallistuja]])</f>
        <v>0</v>
      </c>
      <c r="AA1182" s="390" t="s">
        <v>54</v>
      </c>
      <c r="AB1182" s="396"/>
      <c r="AC1182" s="397"/>
      <c r="AD1182" s="398" t="s">
        <v>54</v>
      </c>
      <c r="AE1182" s="399" t="s">
        <v>54</v>
      </c>
      <c r="AF1182" s="400" t="s">
        <v>54</v>
      </c>
      <c r="AG1182" s="400" t="s">
        <v>54</v>
      </c>
      <c r="AH1182" s="401" t="s">
        <v>53</v>
      </c>
      <c r="AI1182" s="402" t="s">
        <v>54</v>
      </c>
      <c r="AJ1182" s="402" t="s">
        <v>54</v>
      </c>
      <c r="AK1182" s="402" t="s">
        <v>54</v>
      </c>
      <c r="AL1182" s="403" t="s">
        <v>54</v>
      </c>
      <c r="AM1182" s="404" t="s">
        <v>54</v>
      </c>
    </row>
    <row r="1183" spans="1:39" ht="15.75" customHeight="1" x14ac:dyDescent="0.3">
      <c r="A1183" s="382"/>
      <c r="B1183" s="383"/>
      <c r="C1183" s="384" t="s">
        <v>40</v>
      </c>
      <c r="D1183" s="385" t="str">
        <f>IF(Table_1[[#This Row],[SISÄLLÖN NIMI]]="","",1)</f>
        <v/>
      </c>
      <c r="E1183" s="386"/>
      <c r="F1183" s="386"/>
      <c r="G1183" s="384" t="s">
        <v>54</v>
      </c>
      <c r="H1183" s="387" t="s">
        <v>54</v>
      </c>
      <c r="I1183" s="388" t="s">
        <v>54</v>
      </c>
      <c r="J1183" s="389" t="s">
        <v>44</v>
      </c>
      <c r="K1183" s="387" t="s">
        <v>54</v>
      </c>
      <c r="L1183" s="390" t="s">
        <v>54</v>
      </c>
      <c r="M1183" s="383"/>
      <c r="N1183" s="391" t="s">
        <v>54</v>
      </c>
      <c r="O1183" s="392"/>
      <c r="P1183" s="383"/>
      <c r="Q1183" s="383"/>
      <c r="R1183" s="393"/>
      <c r="S1183" s="417">
        <f>IF(Table_1[[#This Row],[Kesto (min) /tapaaminen]]&lt;1,0,(Table_1[[#This Row],[Sisältöjen määrä 
]]*Table_1[[#This Row],[Kesto (min) /tapaaminen]]*Table_1[[#This Row],[Tapaamis-kerrat /osallistuja]]))</f>
        <v>0</v>
      </c>
      <c r="T1183" s="394" t="str">
        <f>IF(Table_1[[#This Row],[SISÄLLÖN NIMI]]="","",IF(Table_1[[#This Row],[Toteutuminen]]="Ei osallistujia",0,IF(Table_1[[#This Row],[Toteutuminen]]="Peruttu",0,1)))</f>
        <v/>
      </c>
      <c r="U1183" s="395"/>
      <c r="V1183" s="385"/>
      <c r="W1183" s="413">
        <f>Table_1[[#This Row],[Kävijämäärä a) lapset]]+Table_1[[#This Row],[Kävijämäärä b) aikuiset]]</f>
        <v>0</v>
      </c>
      <c r="X1183" s="413">
        <f>IF(Table_1[[#This Row],[Kokonaiskävijämäärä]]&lt;1,0,Table_1[[#This Row],[Kävijämäärä a) lapset]]*Table_1[[#This Row],[Tapaamis-kerrat /osallistuja]])</f>
        <v>0</v>
      </c>
      <c r="Y1183" s="413">
        <f>IF(Table_1[[#This Row],[Kokonaiskävijämäärä]]&lt;1,0,Table_1[[#This Row],[Kävijämäärä b) aikuiset]]*Table_1[[#This Row],[Tapaamis-kerrat /osallistuja]])</f>
        <v>0</v>
      </c>
      <c r="Z1183" s="413">
        <f>IF(Table_1[[#This Row],[Kokonaiskävijämäärä]]&lt;1,0,Table_1[[#This Row],[Kokonaiskävijämäärä]]*Table_1[[#This Row],[Tapaamis-kerrat /osallistuja]])</f>
        <v>0</v>
      </c>
      <c r="AA1183" s="390" t="s">
        <v>54</v>
      </c>
      <c r="AB1183" s="396"/>
      <c r="AC1183" s="397"/>
      <c r="AD1183" s="398" t="s">
        <v>54</v>
      </c>
      <c r="AE1183" s="399" t="s">
        <v>54</v>
      </c>
      <c r="AF1183" s="400" t="s">
        <v>54</v>
      </c>
      <c r="AG1183" s="400" t="s">
        <v>54</v>
      </c>
      <c r="AH1183" s="401" t="s">
        <v>53</v>
      </c>
      <c r="AI1183" s="402" t="s">
        <v>54</v>
      </c>
      <c r="AJ1183" s="402" t="s">
        <v>54</v>
      </c>
      <c r="AK1183" s="402" t="s">
        <v>54</v>
      </c>
      <c r="AL1183" s="403" t="s">
        <v>54</v>
      </c>
      <c r="AM1183" s="404" t="s">
        <v>54</v>
      </c>
    </row>
    <row r="1184" spans="1:39" ht="15.75" customHeight="1" x14ac:dyDescent="0.3">
      <c r="A1184" s="382"/>
      <c r="B1184" s="383"/>
      <c r="C1184" s="384" t="s">
        <v>40</v>
      </c>
      <c r="D1184" s="385" t="str">
        <f>IF(Table_1[[#This Row],[SISÄLLÖN NIMI]]="","",1)</f>
        <v/>
      </c>
      <c r="E1184" s="386"/>
      <c r="F1184" s="386"/>
      <c r="G1184" s="384" t="s">
        <v>54</v>
      </c>
      <c r="H1184" s="387" t="s">
        <v>54</v>
      </c>
      <c r="I1184" s="388" t="s">
        <v>54</v>
      </c>
      <c r="J1184" s="389" t="s">
        <v>44</v>
      </c>
      <c r="K1184" s="387" t="s">
        <v>54</v>
      </c>
      <c r="L1184" s="390" t="s">
        <v>54</v>
      </c>
      <c r="M1184" s="383"/>
      <c r="N1184" s="391" t="s">
        <v>54</v>
      </c>
      <c r="O1184" s="392"/>
      <c r="P1184" s="383"/>
      <c r="Q1184" s="383"/>
      <c r="R1184" s="393"/>
      <c r="S1184" s="417">
        <f>IF(Table_1[[#This Row],[Kesto (min) /tapaaminen]]&lt;1,0,(Table_1[[#This Row],[Sisältöjen määrä 
]]*Table_1[[#This Row],[Kesto (min) /tapaaminen]]*Table_1[[#This Row],[Tapaamis-kerrat /osallistuja]]))</f>
        <v>0</v>
      </c>
      <c r="T1184" s="394" t="str">
        <f>IF(Table_1[[#This Row],[SISÄLLÖN NIMI]]="","",IF(Table_1[[#This Row],[Toteutuminen]]="Ei osallistujia",0,IF(Table_1[[#This Row],[Toteutuminen]]="Peruttu",0,1)))</f>
        <v/>
      </c>
      <c r="U1184" s="395"/>
      <c r="V1184" s="385"/>
      <c r="W1184" s="413">
        <f>Table_1[[#This Row],[Kävijämäärä a) lapset]]+Table_1[[#This Row],[Kävijämäärä b) aikuiset]]</f>
        <v>0</v>
      </c>
      <c r="X1184" s="413">
        <f>IF(Table_1[[#This Row],[Kokonaiskävijämäärä]]&lt;1,0,Table_1[[#This Row],[Kävijämäärä a) lapset]]*Table_1[[#This Row],[Tapaamis-kerrat /osallistuja]])</f>
        <v>0</v>
      </c>
      <c r="Y1184" s="413">
        <f>IF(Table_1[[#This Row],[Kokonaiskävijämäärä]]&lt;1,0,Table_1[[#This Row],[Kävijämäärä b) aikuiset]]*Table_1[[#This Row],[Tapaamis-kerrat /osallistuja]])</f>
        <v>0</v>
      </c>
      <c r="Z1184" s="413">
        <f>IF(Table_1[[#This Row],[Kokonaiskävijämäärä]]&lt;1,0,Table_1[[#This Row],[Kokonaiskävijämäärä]]*Table_1[[#This Row],[Tapaamis-kerrat /osallistuja]])</f>
        <v>0</v>
      </c>
      <c r="AA1184" s="390" t="s">
        <v>54</v>
      </c>
      <c r="AB1184" s="396"/>
      <c r="AC1184" s="397"/>
      <c r="AD1184" s="398" t="s">
        <v>54</v>
      </c>
      <c r="AE1184" s="399" t="s">
        <v>54</v>
      </c>
      <c r="AF1184" s="400" t="s">
        <v>54</v>
      </c>
      <c r="AG1184" s="400" t="s">
        <v>54</v>
      </c>
      <c r="AH1184" s="401" t="s">
        <v>53</v>
      </c>
      <c r="AI1184" s="402" t="s">
        <v>54</v>
      </c>
      <c r="AJ1184" s="402" t="s">
        <v>54</v>
      </c>
      <c r="AK1184" s="402" t="s">
        <v>54</v>
      </c>
      <c r="AL1184" s="403" t="s">
        <v>54</v>
      </c>
      <c r="AM1184" s="404" t="s">
        <v>54</v>
      </c>
    </row>
    <row r="1185" spans="1:39" ht="15.75" customHeight="1" x14ac:dyDescent="0.3">
      <c r="A1185" s="382"/>
      <c r="B1185" s="383"/>
      <c r="C1185" s="384" t="s">
        <v>40</v>
      </c>
      <c r="D1185" s="385" t="str">
        <f>IF(Table_1[[#This Row],[SISÄLLÖN NIMI]]="","",1)</f>
        <v/>
      </c>
      <c r="E1185" s="386"/>
      <c r="F1185" s="386"/>
      <c r="G1185" s="384" t="s">
        <v>54</v>
      </c>
      <c r="H1185" s="387" t="s">
        <v>54</v>
      </c>
      <c r="I1185" s="388" t="s">
        <v>54</v>
      </c>
      <c r="J1185" s="389" t="s">
        <v>44</v>
      </c>
      <c r="K1185" s="387" t="s">
        <v>54</v>
      </c>
      <c r="L1185" s="390" t="s">
        <v>54</v>
      </c>
      <c r="M1185" s="383"/>
      <c r="N1185" s="391" t="s">
        <v>54</v>
      </c>
      <c r="O1185" s="392"/>
      <c r="P1185" s="383"/>
      <c r="Q1185" s="383"/>
      <c r="R1185" s="393"/>
      <c r="S1185" s="417">
        <f>IF(Table_1[[#This Row],[Kesto (min) /tapaaminen]]&lt;1,0,(Table_1[[#This Row],[Sisältöjen määrä 
]]*Table_1[[#This Row],[Kesto (min) /tapaaminen]]*Table_1[[#This Row],[Tapaamis-kerrat /osallistuja]]))</f>
        <v>0</v>
      </c>
      <c r="T1185" s="394" t="str">
        <f>IF(Table_1[[#This Row],[SISÄLLÖN NIMI]]="","",IF(Table_1[[#This Row],[Toteutuminen]]="Ei osallistujia",0,IF(Table_1[[#This Row],[Toteutuminen]]="Peruttu",0,1)))</f>
        <v/>
      </c>
      <c r="U1185" s="395"/>
      <c r="V1185" s="385"/>
      <c r="W1185" s="413">
        <f>Table_1[[#This Row],[Kävijämäärä a) lapset]]+Table_1[[#This Row],[Kävijämäärä b) aikuiset]]</f>
        <v>0</v>
      </c>
      <c r="X1185" s="413">
        <f>IF(Table_1[[#This Row],[Kokonaiskävijämäärä]]&lt;1,0,Table_1[[#This Row],[Kävijämäärä a) lapset]]*Table_1[[#This Row],[Tapaamis-kerrat /osallistuja]])</f>
        <v>0</v>
      </c>
      <c r="Y1185" s="413">
        <f>IF(Table_1[[#This Row],[Kokonaiskävijämäärä]]&lt;1,0,Table_1[[#This Row],[Kävijämäärä b) aikuiset]]*Table_1[[#This Row],[Tapaamis-kerrat /osallistuja]])</f>
        <v>0</v>
      </c>
      <c r="Z1185" s="413">
        <f>IF(Table_1[[#This Row],[Kokonaiskävijämäärä]]&lt;1,0,Table_1[[#This Row],[Kokonaiskävijämäärä]]*Table_1[[#This Row],[Tapaamis-kerrat /osallistuja]])</f>
        <v>0</v>
      </c>
      <c r="AA1185" s="390" t="s">
        <v>54</v>
      </c>
      <c r="AB1185" s="396"/>
      <c r="AC1185" s="397"/>
      <c r="AD1185" s="398" t="s">
        <v>54</v>
      </c>
      <c r="AE1185" s="399" t="s">
        <v>54</v>
      </c>
      <c r="AF1185" s="400" t="s">
        <v>54</v>
      </c>
      <c r="AG1185" s="400" t="s">
        <v>54</v>
      </c>
      <c r="AH1185" s="401" t="s">
        <v>53</v>
      </c>
      <c r="AI1185" s="402" t="s">
        <v>54</v>
      </c>
      <c r="AJ1185" s="402" t="s">
        <v>54</v>
      </c>
      <c r="AK1185" s="402" t="s">
        <v>54</v>
      </c>
      <c r="AL1185" s="403" t="s">
        <v>54</v>
      </c>
      <c r="AM1185" s="404" t="s">
        <v>54</v>
      </c>
    </row>
    <row r="1186" spans="1:39" ht="15.75" customHeight="1" x14ac:dyDescent="0.3">
      <c r="A1186" s="382"/>
      <c r="B1186" s="383"/>
      <c r="C1186" s="384" t="s">
        <v>40</v>
      </c>
      <c r="D1186" s="385" t="str">
        <f>IF(Table_1[[#This Row],[SISÄLLÖN NIMI]]="","",1)</f>
        <v/>
      </c>
      <c r="E1186" s="386"/>
      <c r="F1186" s="386"/>
      <c r="G1186" s="384" t="s">
        <v>54</v>
      </c>
      <c r="H1186" s="387" t="s">
        <v>54</v>
      </c>
      <c r="I1186" s="388" t="s">
        <v>54</v>
      </c>
      <c r="J1186" s="389" t="s">
        <v>44</v>
      </c>
      <c r="K1186" s="387" t="s">
        <v>54</v>
      </c>
      <c r="L1186" s="390" t="s">
        <v>54</v>
      </c>
      <c r="M1186" s="383"/>
      <c r="N1186" s="391" t="s">
        <v>54</v>
      </c>
      <c r="O1186" s="392"/>
      <c r="P1186" s="383"/>
      <c r="Q1186" s="383"/>
      <c r="R1186" s="393"/>
      <c r="S1186" s="417">
        <f>IF(Table_1[[#This Row],[Kesto (min) /tapaaminen]]&lt;1,0,(Table_1[[#This Row],[Sisältöjen määrä 
]]*Table_1[[#This Row],[Kesto (min) /tapaaminen]]*Table_1[[#This Row],[Tapaamis-kerrat /osallistuja]]))</f>
        <v>0</v>
      </c>
      <c r="T1186" s="394" t="str">
        <f>IF(Table_1[[#This Row],[SISÄLLÖN NIMI]]="","",IF(Table_1[[#This Row],[Toteutuminen]]="Ei osallistujia",0,IF(Table_1[[#This Row],[Toteutuminen]]="Peruttu",0,1)))</f>
        <v/>
      </c>
      <c r="U1186" s="395"/>
      <c r="V1186" s="385"/>
      <c r="W1186" s="413">
        <f>Table_1[[#This Row],[Kävijämäärä a) lapset]]+Table_1[[#This Row],[Kävijämäärä b) aikuiset]]</f>
        <v>0</v>
      </c>
      <c r="X1186" s="413">
        <f>IF(Table_1[[#This Row],[Kokonaiskävijämäärä]]&lt;1,0,Table_1[[#This Row],[Kävijämäärä a) lapset]]*Table_1[[#This Row],[Tapaamis-kerrat /osallistuja]])</f>
        <v>0</v>
      </c>
      <c r="Y1186" s="413">
        <f>IF(Table_1[[#This Row],[Kokonaiskävijämäärä]]&lt;1,0,Table_1[[#This Row],[Kävijämäärä b) aikuiset]]*Table_1[[#This Row],[Tapaamis-kerrat /osallistuja]])</f>
        <v>0</v>
      </c>
      <c r="Z1186" s="413">
        <f>IF(Table_1[[#This Row],[Kokonaiskävijämäärä]]&lt;1,0,Table_1[[#This Row],[Kokonaiskävijämäärä]]*Table_1[[#This Row],[Tapaamis-kerrat /osallistuja]])</f>
        <v>0</v>
      </c>
      <c r="AA1186" s="390" t="s">
        <v>54</v>
      </c>
      <c r="AB1186" s="396"/>
      <c r="AC1186" s="397"/>
      <c r="AD1186" s="398" t="s">
        <v>54</v>
      </c>
      <c r="AE1186" s="399" t="s">
        <v>54</v>
      </c>
      <c r="AF1186" s="400" t="s">
        <v>54</v>
      </c>
      <c r="AG1186" s="400" t="s">
        <v>54</v>
      </c>
      <c r="AH1186" s="401" t="s">
        <v>53</v>
      </c>
      <c r="AI1186" s="402" t="s">
        <v>54</v>
      </c>
      <c r="AJ1186" s="402" t="s">
        <v>54</v>
      </c>
      <c r="AK1186" s="402" t="s">
        <v>54</v>
      </c>
      <c r="AL1186" s="403" t="s">
        <v>54</v>
      </c>
      <c r="AM1186" s="404" t="s">
        <v>54</v>
      </c>
    </row>
    <row r="1187" spans="1:39" ht="15.75" customHeight="1" x14ac:dyDescent="0.3">
      <c r="A1187" s="382"/>
      <c r="B1187" s="383"/>
      <c r="C1187" s="384" t="s">
        <v>40</v>
      </c>
      <c r="D1187" s="385" t="str">
        <f>IF(Table_1[[#This Row],[SISÄLLÖN NIMI]]="","",1)</f>
        <v/>
      </c>
      <c r="E1187" s="386"/>
      <c r="F1187" s="386"/>
      <c r="G1187" s="384" t="s">
        <v>54</v>
      </c>
      <c r="H1187" s="387" t="s">
        <v>54</v>
      </c>
      <c r="I1187" s="388" t="s">
        <v>54</v>
      </c>
      <c r="J1187" s="389" t="s">
        <v>44</v>
      </c>
      <c r="K1187" s="387" t="s">
        <v>54</v>
      </c>
      <c r="L1187" s="390" t="s">
        <v>54</v>
      </c>
      <c r="M1187" s="383"/>
      <c r="N1187" s="391" t="s">
        <v>54</v>
      </c>
      <c r="O1187" s="392"/>
      <c r="P1187" s="383"/>
      <c r="Q1187" s="383"/>
      <c r="R1187" s="393"/>
      <c r="S1187" s="417">
        <f>IF(Table_1[[#This Row],[Kesto (min) /tapaaminen]]&lt;1,0,(Table_1[[#This Row],[Sisältöjen määrä 
]]*Table_1[[#This Row],[Kesto (min) /tapaaminen]]*Table_1[[#This Row],[Tapaamis-kerrat /osallistuja]]))</f>
        <v>0</v>
      </c>
      <c r="T1187" s="394" t="str">
        <f>IF(Table_1[[#This Row],[SISÄLLÖN NIMI]]="","",IF(Table_1[[#This Row],[Toteutuminen]]="Ei osallistujia",0,IF(Table_1[[#This Row],[Toteutuminen]]="Peruttu",0,1)))</f>
        <v/>
      </c>
      <c r="U1187" s="395"/>
      <c r="V1187" s="385"/>
      <c r="W1187" s="413">
        <f>Table_1[[#This Row],[Kävijämäärä a) lapset]]+Table_1[[#This Row],[Kävijämäärä b) aikuiset]]</f>
        <v>0</v>
      </c>
      <c r="X1187" s="413">
        <f>IF(Table_1[[#This Row],[Kokonaiskävijämäärä]]&lt;1,0,Table_1[[#This Row],[Kävijämäärä a) lapset]]*Table_1[[#This Row],[Tapaamis-kerrat /osallistuja]])</f>
        <v>0</v>
      </c>
      <c r="Y1187" s="413">
        <f>IF(Table_1[[#This Row],[Kokonaiskävijämäärä]]&lt;1,0,Table_1[[#This Row],[Kävijämäärä b) aikuiset]]*Table_1[[#This Row],[Tapaamis-kerrat /osallistuja]])</f>
        <v>0</v>
      </c>
      <c r="Z1187" s="413">
        <f>IF(Table_1[[#This Row],[Kokonaiskävijämäärä]]&lt;1,0,Table_1[[#This Row],[Kokonaiskävijämäärä]]*Table_1[[#This Row],[Tapaamis-kerrat /osallistuja]])</f>
        <v>0</v>
      </c>
      <c r="AA1187" s="390" t="s">
        <v>54</v>
      </c>
      <c r="AB1187" s="396"/>
      <c r="AC1187" s="397"/>
      <c r="AD1187" s="398" t="s">
        <v>54</v>
      </c>
      <c r="AE1187" s="399" t="s">
        <v>54</v>
      </c>
      <c r="AF1187" s="400" t="s">
        <v>54</v>
      </c>
      <c r="AG1187" s="400" t="s">
        <v>54</v>
      </c>
      <c r="AH1187" s="401" t="s">
        <v>53</v>
      </c>
      <c r="AI1187" s="402" t="s">
        <v>54</v>
      </c>
      <c r="AJ1187" s="402" t="s">
        <v>54</v>
      </c>
      <c r="AK1187" s="402" t="s">
        <v>54</v>
      </c>
      <c r="AL1187" s="403" t="s">
        <v>54</v>
      </c>
      <c r="AM1187" s="404" t="s">
        <v>54</v>
      </c>
    </row>
    <row r="1188" spans="1:39" ht="15.75" customHeight="1" x14ac:dyDescent="0.3">
      <c r="A1188" s="382"/>
      <c r="B1188" s="383"/>
      <c r="C1188" s="384" t="s">
        <v>40</v>
      </c>
      <c r="D1188" s="385" t="str">
        <f>IF(Table_1[[#This Row],[SISÄLLÖN NIMI]]="","",1)</f>
        <v/>
      </c>
      <c r="E1188" s="386"/>
      <c r="F1188" s="386"/>
      <c r="G1188" s="384" t="s">
        <v>54</v>
      </c>
      <c r="H1188" s="387" t="s">
        <v>54</v>
      </c>
      <c r="I1188" s="388" t="s">
        <v>54</v>
      </c>
      <c r="J1188" s="389" t="s">
        <v>44</v>
      </c>
      <c r="K1188" s="387" t="s">
        <v>54</v>
      </c>
      <c r="L1188" s="390" t="s">
        <v>54</v>
      </c>
      <c r="M1188" s="383"/>
      <c r="N1188" s="391" t="s">
        <v>54</v>
      </c>
      <c r="O1188" s="392"/>
      <c r="P1188" s="383"/>
      <c r="Q1188" s="383"/>
      <c r="R1188" s="393"/>
      <c r="S1188" s="417">
        <f>IF(Table_1[[#This Row],[Kesto (min) /tapaaminen]]&lt;1,0,(Table_1[[#This Row],[Sisältöjen määrä 
]]*Table_1[[#This Row],[Kesto (min) /tapaaminen]]*Table_1[[#This Row],[Tapaamis-kerrat /osallistuja]]))</f>
        <v>0</v>
      </c>
      <c r="T1188" s="394" t="str">
        <f>IF(Table_1[[#This Row],[SISÄLLÖN NIMI]]="","",IF(Table_1[[#This Row],[Toteutuminen]]="Ei osallistujia",0,IF(Table_1[[#This Row],[Toteutuminen]]="Peruttu",0,1)))</f>
        <v/>
      </c>
      <c r="U1188" s="395"/>
      <c r="V1188" s="385"/>
      <c r="W1188" s="413">
        <f>Table_1[[#This Row],[Kävijämäärä a) lapset]]+Table_1[[#This Row],[Kävijämäärä b) aikuiset]]</f>
        <v>0</v>
      </c>
      <c r="X1188" s="413">
        <f>IF(Table_1[[#This Row],[Kokonaiskävijämäärä]]&lt;1,0,Table_1[[#This Row],[Kävijämäärä a) lapset]]*Table_1[[#This Row],[Tapaamis-kerrat /osallistuja]])</f>
        <v>0</v>
      </c>
      <c r="Y1188" s="413">
        <f>IF(Table_1[[#This Row],[Kokonaiskävijämäärä]]&lt;1,0,Table_1[[#This Row],[Kävijämäärä b) aikuiset]]*Table_1[[#This Row],[Tapaamis-kerrat /osallistuja]])</f>
        <v>0</v>
      </c>
      <c r="Z1188" s="413">
        <f>IF(Table_1[[#This Row],[Kokonaiskävijämäärä]]&lt;1,0,Table_1[[#This Row],[Kokonaiskävijämäärä]]*Table_1[[#This Row],[Tapaamis-kerrat /osallistuja]])</f>
        <v>0</v>
      </c>
      <c r="AA1188" s="390" t="s">
        <v>54</v>
      </c>
      <c r="AB1188" s="396"/>
      <c r="AC1188" s="397"/>
      <c r="AD1188" s="398" t="s">
        <v>54</v>
      </c>
      <c r="AE1188" s="399" t="s">
        <v>54</v>
      </c>
      <c r="AF1188" s="400" t="s">
        <v>54</v>
      </c>
      <c r="AG1188" s="400" t="s">
        <v>54</v>
      </c>
      <c r="AH1188" s="401" t="s">
        <v>53</v>
      </c>
      <c r="AI1188" s="402" t="s">
        <v>54</v>
      </c>
      <c r="AJ1188" s="402" t="s">
        <v>54</v>
      </c>
      <c r="AK1188" s="402" t="s">
        <v>54</v>
      </c>
      <c r="AL1188" s="403" t="s">
        <v>54</v>
      </c>
      <c r="AM1188" s="404" t="s">
        <v>54</v>
      </c>
    </row>
    <row r="1189" spans="1:39" ht="15.75" customHeight="1" x14ac:dyDescent="0.3">
      <c r="A1189" s="382"/>
      <c r="B1189" s="383"/>
      <c r="C1189" s="384" t="s">
        <v>40</v>
      </c>
      <c r="D1189" s="385" t="str">
        <f>IF(Table_1[[#This Row],[SISÄLLÖN NIMI]]="","",1)</f>
        <v/>
      </c>
      <c r="E1189" s="386"/>
      <c r="F1189" s="386"/>
      <c r="G1189" s="384" t="s">
        <v>54</v>
      </c>
      <c r="H1189" s="387" t="s">
        <v>54</v>
      </c>
      <c r="I1189" s="388" t="s">
        <v>54</v>
      </c>
      <c r="J1189" s="389" t="s">
        <v>44</v>
      </c>
      <c r="K1189" s="387" t="s">
        <v>54</v>
      </c>
      <c r="L1189" s="390" t="s">
        <v>54</v>
      </c>
      <c r="M1189" s="383"/>
      <c r="N1189" s="391" t="s">
        <v>54</v>
      </c>
      <c r="O1189" s="392"/>
      <c r="P1189" s="383"/>
      <c r="Q1189" s="383"/>
      <c r="R1189" s="393"/>
      <c r="S1189" s="417">
        <f>IF(Table_1[[#This Row],[Kesto (min) /tapaaminen]]&lt;1,0,(Table_1[[#This Row],[Sisältöjen määrä 
]]*Table_1[[#This Row],[Kesto (min) /tapaaminen]]*Table_1[[#This Row],[Tapaamis-kerrat /osallistuja]]))</f>
        <v>0</v>
      </c>
      <c r="T1189" s="394" t="str">
        <f>IF(Table_1[[#This Row],[SISÄLLÖN NIMI]]="","",IF(Table_1[[#This Row],[Toteutuminen]]="Ei osallistujia",0,IF(Table_1[[#This Row],[Toteutuminen]]="Peruttu",0,1)))</f>
        <v/>
      </c>
      <c r="U1189" s="395"/>
      <c r="V1189" s="385"/>
      <c r="W1189" s="413">
        <f>Table_1[[#This Row],[Kävijämäärä a) lapset]]+Table_1[[#This Row],[Kävijämäärä b) aikuiset]]</f>
        <v>0</v>
      </c>
      <c r="X1189" s="413">
        <f>IF(Table_1[[#This Row],[Kokonaiskävijämäärä]]&lt;1,0,Table_1[[#This Row],[Kävijämäärä a) lapset]]*Table_1[[#This Row],[Tapaamis-kerrat /osallistuja]])</f>
        <v>0</v>
      </c>
      <c r="Y1189" s="413">
        <f>IF(Table_1[[#This Row],[Kokonaiskävijämäärä]]&lt;1,0,Table_1[[#This Row],[Kävijämäärä b) aikuiset]]*Table_1[[#This Row],[Tapaamis-kerrat /osallistuja]])</f>
        <v>0</v>
      </c>
      <c r="Z1189" s="413">
        <f>IF(Table_1[[#This Row],[Kokonaiskävijämäärä]]&lt;1,0,Table_1[[#This Row],[Kokonaiskävijämäärä]]*Table_1[[#This Row],[Tapaamis-kerrat /osallistuja]])</f>
        <v>0</v>
      </c>
      <c r="AA1189" s="390" t="s">
        <v>54</v>
      </c>
      <c r="AB1189" s="396"/>
      <c r="AC1189" s="397"/>
      <c r="AD1189" s="398" t="s">
        <v>54</v>
      </c>
      <c r="AE1189" s="399" t="s">
        <v>54</v>
      </c>
      <c r="AF1189" s="400" t="s">
        <v>54</v>
      </c>
      <c r="AG1189" s="400" t="s">
        <v>54</v>
      </c>
      <c r="AH1189" s="401" t="s">
        <v>53</v>
      </c>
      <c r="AI1189" s="402" t="s">
        <v>54</v>
      </c>
      <c r="AJ1189" s="402" t="s">
        <v>54</v>
      </c>
      <c r="AK1189" s="402" t="s">
        <v>54</v>
      </c>
      <c r="AL1189" s="403" t="s">
        <v>54</v>
      </c>
      <c r="AM1189" s="404" t="s">
        <v>54</v>
      </c>
    </row>
    <row r="1190" spans="1:39" ht="15.75" customHeight="1" x14ac:dyDescent="0.3">
      <c r="A1190" s="382"/>
      <c r="B1190" s="383"/>
      <c r="C1190" s="384" t="s">
        <v>40</v>
      </c>
      <c r="D1190" s="385" t="str">
        <f>IF(Table_1[[#This Row],[SISÄLLÖN NIMI]]="","",1)</f>
        <v/>
      </c>
      <c r="E1190" s="386"/>
      <c r="F1190" s="386"/>
      <c r="G1190" s="384" t="s">
        <v>54</v>
      </c>
      <c r="H1190" s="387" t="s">
        <v>54</v>
      </c>
      <c r="I1190" s="388" t="s">
        <v>54</v>
      </c>
      <c r="J1190" s="389" t="s">
        <v>44</v>
      </c>
      <c r="K1190" s="387" t="s">
        <v>54</v>
      </c>
      <c r="L1190" s="390" t="s">
        <v>54</v>
      </c>
      <c r="M1190" s="383"/>
      <c r="N1190" s="391" t="s">
        <v>54</v>
      </c>
      <c r="O1190" s="392"/>
      <c r="P1190" s="383"/>
      <c r="Q1190" s="383"/>
      <c r="R1190" s="393"/>
      <c r="S1190" s="417">
        <f>IF(Table_1[[#This Row],[Kesto (min) /tapaaminen]]&lt;1,0,(Table_1[[#This Row],[Sisältöjen määrä 
]]*Table_1[[#This Row],[Kesto (min) /tapaaminen]]*Table_1[[#This Row],[Tapaamis-kerrat /osallistuja]]))</f>
        <v>0</v>
      </c>
      <c r="T1190" s="394" t="str">
        <f>IF(Table_1[[#This Row],[SISÄLLÖN NIMI]]="","",IF(Table_1[[#This Row],[Toteutuminen]]="Ei osallistujia",0,IF(Table_1[[#This Row],[Toteutuminen]]="Peruttu",0,1)))</f>
        <v/>
      </c>
      <c r="U1190" s="395"/>
      <c r="V1190" s="385"/>
      <c r="W1190" s="413">
        <f>Table_1[[#This Row],[Kävijämäärä a) lapset]]+Table_1[[#This Row],[Kävijämäärä b) aikuiset]]</f>
        <v>0</v>
      </c>
      <c r="X1190" s="413">
        <f>IF(Table_1[[#This Row],[Kokonaiskävijämäärä]]&lt;1,0,Table_1[[#This Row],[Kävijämäärä a) lapset]]*Table_1[[#This Row],[Tapaamis-kerrat /osallistuja]])</f>
        <v>0</v>
      </c>
      <c r="Y1190" s="413">
        <f>IF(Table_1[[#This Row],[Kokonaiskävijämäärä]]&lt;1,0,Table_1[[#This Row],[Kävijämäärä b) aikuiset]]*Table_1[[#This Row],[Tapaamis-kerrat /osallistuja]])</f>
        <v>0</v>
      </c>
      <c r="Z1190" s="413">
        <f>IF(Table_1[[#This Row],[Kokonaiskävijämäärä]]&lt;1,0,Table_1[[#This Row],[Kokonaiskävijämäärä]]*Table_1[[#This Row],[Tapaamis-kerrat /osallistuja]])</f>
        <v>0</v>
      </c>
      <c r="AA1190" s="390" t="s">
        <v>54</v>
      </c>
      <c r="AB1190" s="396"/>
      <c r="AC1190" s="397"/>
      <c r="AD1190" s="398" t="s">
        <v>54</v>
      </c>
      <c r="AE1190" s="399" t="s">
        <v>54</v>
      </c>
      <c r="AF1190" s="400" t="s">
        <v>54</v>
      </c>
      <c r="AG1190" s="400" t="s">
        <v>54</v>
      </c>
      <c r="AH1190" s="401" t="s">
        <v>53</v>
      </c>
      <c r="AI1190" s="402" t="s">
        <v>54</v>
      </c>
      <c r="AJ1190" s="402" t="s">
        <v>54</v>
      </c>
      <c r="AK1190" s="402" t="s">
        <v>54</v>
      </c>
      <c r="AL1190" s="403" t="s">
        <v>54</v>
      </c>
      <c r="AM1190" s="404" t="s">
        <v>54</v>
      </c>
    </row>
    <row r="1191" spans="1:39" ht="15.75" customHeight="1" x14ac:dyDescent="0.3">
      <c r="A1191" s="382"/>
      <c r="B1191" s="383"/>
      <c r="C1191" s="384" t="s">
        <v>40</v>
      </c>
      <c r="D1191" s="385" t="str">
        <f>IF(Table_1[[#This Row],[SISÄLLÖN NIMI]]="","",1)</f>
        <v/>
      </c>
      <c r="E1191" s="386"/>
      <c r="F1191" s="386"/>
      <c r="G1191" s="384" t="s">
        <v>54</v>
      </c>
      <c r="H1191" s="387" t="s">
        <v>54</v>
      </c>
      <c r="I1191" s="388" t="s">
        <v>54</v>
      </c>
      <c r="J1191" s="389" t="s">
        <v>44</v>
      </c>
      <c r="K1191" s="387" t="s">
        <v>54</v>
      </c>
      <c r="L1191" s="390" t="s">
        <v>54</v>
      </c>
      <c r="M1191" s="383"/>
      <c r="N1191" s="391" t="s">
        <v>54</v>
      </c>
      <c r="O1191" s="392"/>
      <c r="P1191" s="383"/>
      <c r="Q1191" s="383"/>
      <c r="R1191" s="393"/>
      <c r="S1191" s="417">
        <f>IF(Table_1[[#This Row],[Kesto (min) /tapaaminen]]&lt;1,0,(Table_1[[#This Row],[Sisältöjen määrä 
]]*Table_1[[#This Row],[Kesto (min) /tapaaminen]]*Table_1[[#This Row],[Tapaamis-kerrat /osallistuja]]))</f>
        <v>0</v>
      </c>
      <c r="T1191" s="394" t="str">
        <f>IF(Table_1[[#This Row],[SISÄLLÖN NIMI]]="","",IF(Table_1[[#This Row],[Toteutuminen]]="Ei osallistujia",0,IF(Table_1[[#This Row],[Toteutuminen]]="Peruttu",0,1)))</f>
        <v/>
      </c>
      <c r="U1191" s="395"/>
      <c r="V1191" s="385"/>
      <c r="W1191" s="413">
        <f>Table_1[[#This Row],[Kävijämäärä a) lapset]]+Table_1[[#This Row],[Kävijämäärä b) aikuiset]]</f>
        <v>0</v>
      </c>
      <c r="X1191" s="413">
        <f>IF(Table_1[[#This Row],[Kokonaiskävijämäärä]]&lt;1,0,Table_1[[#This Row],[Kävijämäärä a) lapset]]*Table_1[[#This Row],[Tapaamis-kerrat /osallistuja]])</f>
        <v>0</v>
      </c>
      <c r="Y1191" s="413">
        <f>IF(Table_1[[#This Row],[Kokonaiskävijämäärä]]&lt;1,0,Table_1[[#This Row],[Kävijämäärä b) aikuiset]]*Table_1[[#This Row],[Tapaamis-kerrat /osallistuja]])</f>
        <v>0</v>
      </c>
      <c r="Z1191" s="413">
        <f>IF(Table_1[[#This Row],[Kokonaiskävijämäärä]]&lt;1,0,Table_1[[#This Row],[Kokonaiskävijämäärä]]*Table_1[[#This Row],[Tapaamis-kerrat /osallistuja]])</f>
        <v>0</v>
      </c>
      <c r="AA1191" s="390" t="s">
        <v>54</v>
      </c>
      <c r="AB1191" s="396"/>
      <c r="AC1191" s="397"/>
      <c r="AD1191" s="398" t="s">
        <v>54</v>
      </c>
      <c r="AE1191" s="399" t="s">
        <v>54</v>
      </c>
      <c r="AF1191" s="400" t="s">
        <v>54</v>
      </c>
      <c r="AG1191" s="400" t="s">
        <v>54</v>
      </c>
      <c r="AH1191" s="401" t="s">
        <v>53</v>
      </c>
      <c r="AI1191" s="402" t="s">
        <v>54</v>
      </c>
      <c r="AJ1191" s="402" t="s">
        <v>54</v>
      </c>
      <c r="AK1191" s="402" t="s">
        <v>54</v>
      </c>
      <c r="AL1191" s="403" t="s">
        <v>54</v>
      </c>
      <c r="AM1191" s="404" t="s">
        <v>54</v>
      </c>
    </row>
    <row r="1192" spans="1:39" ht="15.75" customHeight="1" x14ac:dyDescent="0.3">
      <c r="A1192" s="382"/>
      <c r="B1192" s="383"/>
      <c r="C1192" s="384" t="s">
        <v>40</v>
      </c>
      <c r="D1192" s="385" t="str">
        <f>IF(Table_1[[#This Row],[SISÄLLÖN NIMI]]="","",1)</f>
        <v/>
      </c>
      <c r="E1192" s="386"/>
      <c r="F1192" s="386"/>
      <c r="G1192" s="384" t="s">
        <v>54</v>
      </c>
      <c r="H1192" s="387" t="s">
        <v>54</v>
      </c>
      <c r="I1192" s="388" t="s">
        <v>54</v>
      </c>
      <c r="J1192" s="389" t="s">
        <v>44</v>
      </c>
      <c r="K1192" s="387" t="s">
        <v>54</v>
      </c>
      <c r="L1192" s="390" t="s">
        <v>54</v>
      </c>
      <c r="M1192" s="383"/>
      <c r="N1192" s="391" t="s">
        <v>54</v>
      </c>
      <c r="O1192" s="392"/>
      <c r="P1192" s="383"/>
      <c r="Q1192" s="383"/>
      <c r="R1192" s="393"/>
      <c r="S1192" s="417">
        <f>IF(Table_1[[#This Row],[Kesto (min) /tapaaminen]]&lt;1,0,(Table_1[[#This Row],[Sisältöjen määrä 
]]*Table_1[[#This Row],[Kesto (min) /tapaaminen]]*Table_1[[#This Row],[Tapaamis-kerrat /osallistuja]]))</f>
        <v>0</v>
      </c>
      <c r="T1192" s="394" t="str">
        <f>IF(Table_1[[#This Row],[SISÄLLÖN NIMI]]="","",IF(Table_1[[#This Row],[Toteutuminen]]="Ei osallistujia",0,IF(Table_1[[#This Row],[Toteutuminen]]="Peruttu",0,1)))</f>
        <v/>
      </c>
      <c r="U1192" s="395"/>
      <c r="V1192" s="385"/>
      <c r="W1192" s="413">
        <f>Table_1[[#This Row],[Kävijämäärä a) lapset]]+Table_1[[#This Row],[Kävijämäärä b) aikuiset]]</f>
        <v>0</v>
      </c>
      <c r="X1192" s="413">
        <f>IF(Table_1[[#This Row],[Kokonaiskävijämäärä]]&lt;1,0,Table_1[[#This Row],[Kävijämäärä a) lapset]]*Table_1[[#This Row],[Tapaamis-kerrat /osallistuja]])</f>
        <v>0</v>
      </c>
      <c r="Y1192" s="413">
        <f>IF(Table_1[[#This Row],[Kokonaiskävijämäärä]]&lt;1,0,Table_1[[#This Row],[Kävijämäärä b) aikuiset]]*Table_1[[#This Row],[Tapaamis-kerrat /osallistuja]])</f>
        <v>0</v>
      </c>
      <c r="Z1192" s="413">
        <f>IF(Table_1[[#This Row],[Kokonaiskävijämäärä]]&lt;1,0,Table_1[[#This Row],[Kokonaiskävijämäärä]]*Table_1[[#This Row],[Tapaamis-kerrat /osallistuja]])</f>
        <v>0</v>
      </c>
      <c r="AA1192" s="390" t="s">
        <v>54</v>
      </c>
      <c r="AB1192" s="396"/>
      <c r="AC1192" s="397"/>
      <c r="AD1192" s="398" t="s">
        <v>54</v>
      </c>
      <c r="AE1192" s="399" t="s">
        <v>54</v>
      </c>
      <c r="AF1192" s="400" t="s">
        <v>54</v>
      </c>
      <c r="AG1192" s="400" t="s">
        <v>54</v>
      </c>
      <c r="AH1192" s="401" t="s">
        <v>53</v>
      </c>
      <c r="AI1192" s="402" t="s">
        <v>54</v>
      </c>
      <c r="AJ1192" s="402" t="s">
        <v>54</v>
      </c>
      <c r="AK1192" s="402" t="s">
        <v>54</v>
      </c>
      <c r="AL1192" s="403" t="s">
        <v>54</v>
      </c>
      <c r="AM1192" s="404" t="s">
        <v>54</v>
      </c>
    </row>
    <row r="1193" spans="1:39" ht="15.75" customHeight="1" x14ac:dyDescent="0.3">
      <c r="A1193" s="382"/>
      <c r="B1193" s="383"/>
      <c r="C1193" s="384" t="s">
        <v>40</v>
      </c>
      <c r="D1193" s="385" t="str">
        <f>IF(Table_1[[#This Row],[SISÄLLÖN NIMI]]="","",1)</f>
        <v/>
      </c>
      <c r="E1193" s="386"/>
      <c r="F1193" s="386"/>
      <c r="G1193" s="384" t="s">
        <v>54</v>
      </c>
      <c r="H1193" s="387" t="s">
        <v>54</v>
      </c>
      <c r="I1193" s="388" t="s">
        <v>54</v>
      </c>
      <c r="J1193" s="389" t="s">
        <v>44</v>
      </c>
      <c r="K1193" s="387" t="s">
        <v>54</v>
      </c>
      <c r="L1193" s="390" t="s">
        <v>54</v>
      </c>
      <c r="M1193" s="383"/>
      <c r="N1193" s="391" t="s">
        <v>54</v>
      </c>
      <c r="O1193" s="392"/>
      <c r="P1193" s="383"/>
      <c r="Q1193" s="383"/>
      <c r="R1193" s="393"/>
      <c r="S1193" s="417">
        <f>IF(Table_1[[#This Row],[Kesto (min) /tapaaminen]]&lt;1,0,(Table_1[[#This Row],[Sisältöjen määrä 
]]*Table_1[[#This Row],[Kesto (min) /tapaaminen]]*Table_1[[#This Row],[Tapaamis-kerrat /osallistuja]]))</f>
        <v>0</v>
      </c>
      <c r="T1193" s="394" t="str">
        <f>IF(Table_1[[#This Row],[SISÄLLÖN NIMI]]="","",IF(Table_1[[#This Row],[Toteutuminen]]="Ei osallistujia",0,IF(Table_1[[#This Row],[Toteutuminen]]="Peruttu",0,1)))</f>
        <v/>
      </c>
      <c r="U1193" s="395"/>
      <c r="V1193" s="385"/>
      <c r="W1193" s="413">
        <f>Table_1[[#This Row],[Kävijämäärä a) lapset]]+Table_1[[#This Row],[Kävijämäärä b) aikuiset]]</f>
        <v>0</v>
      </c>
      <c r="X1193" s="413">
        <f>IF(Table_1[[#This Row],[Kokonaiskävijämäärä]]&lt;1,0,Table_1[[#This Row],[Kävijämäärä a) lapset]]*Table_1[[#This Row],[Tapaamis-kerrat /osallistuja]])</f>
        <v>0</v>
      </c>
      <c r="Y1193" s="413">
        <f>IF(Table_1[[#This Row],[Kokonaiskävijämäärä]]&lt;1,0,Table_1[[#This Row],[Kävijämäärä b) aikuiset]]*Table_1[[#This Row],[Tapaamis-kerrat /osallistuja]])</f>
        <v>0</v>
      </c>
      <c r="Z1193" s="413">
        <f>IF(Table_1[[#This Row],[Kokonaiskävijämäärä]]&lt;1,0,Table_1[[#This Row],[Kokonaiskävijämäärä]]*Table_1[[#This Row],[Tapaamis-kerrat /osallistuja]])</f>
        <v>0</v>
      </c>
      <c r="AA1193" s="390" t="s">
        <v>54</v>
      </c>
      <c r="AB1193" s="396"/>
      <c r="AC1193" s="397"/>
      <c r="AD1193" s="398" t="s">
        <v>54</v>
      </c>
      <c r="AE1193" s="399" t="s">
        <v>54</v>
      </c>
      <c r="AF1193" s="400" t="s">
        <v>54</v>
      </c>
      <c r="AG1193" s="400" t="s">
        <v>54</v>
      </c>
      <c r="AH1193" s="401" t="s">
        <v>53</v>
      </c>
      <c r="AI1193" s="402" t="s">
        <v>54</v>
      </c>
      <c r="AJ1193" s="402" t="s">
        <v>54</v>
      </c>
      <c r="AK1193" s="402" t="s">
        <v>54</v>
      </c>
      <c r="AL1193" s="403" t="s">
        <v>54</v>
      </c>
      <c r="AM1193" s="404" t="s">
        <v>54</v>
      </c>
    </row>
    <row r="1194" spans="1:39" ht="15.75" customHeight="1" x14ac:dyDescent="0.3">
      <c r="A1194" s="382"/>
      <c r="B1194" s="383"/>
      <c r="C1194" s="384" t="s">
        <v>40</v>
      </c>
      <c r="D1194" s="385" t="str">
        <f>IF(Table_1[[#This Row],[SISÄLLÖN NIMI]]="","",1)</f>
        <v/>
      </c>
      <c r="E1194" s="386"/>
      <c r="F1194" s="386"/>
      <c r="G1194" s="384" t="s">
        <v>54</v>
      </c>
      <c r="H1194" s="387" t="s">
        <v>54</v>
      </c>
      <c r="I1194" s="388" t="s">
        <v>54</v>
      </c>
      <c r="J1194" s="389" t="s">
        <v>44</v>
      </c>
      <c r="K1194" s="387" t="s">
        <v>54</v>
      </c>
      <c r="L1194" s="390" t="s">
        <v>54</v>
      </c>
      <c r="M1194" s="383"/>
      <c r="N1194" s="391" t="s">
        <v>54</v>
      </c>
      <c r="O1194" s="392"/>
      <c r="P1194" s="383"/>
      <c r="Q1194" s="383"/>
      <c r="R1194" s="393"/>
      <c r="S1194" s="417">
        <f>IF(Table_1[[#This Row],[Kesto (min) /tapaaminen]]&lt;1,0,(Table_1[[#This Row],[Sisältöjen määrä 
]]*Table_1[[#This Row],[Kesto (min) /tapaaminen]]*Table_1[[#This Row],[Tapaamis-kerrat /osallistuja]]))</f>
        <v>0</v>
      </c>
      <c r="T1194" s="394" t="str">
        <f>IF(Table_1[[#This Row],[SISÄLLÖN NIMI]]="","",IF(Table_1[[#This Row],[Toteutuminen]]="Ei osallistujia",0,IF(Table_1[[#This Row],[Toteutuminen]]="Peruttu",0,1)))</f>
        <v/>
      </c>
      <c r="U1194" s="395"/>
      <c r="V1194" s="385"/>
      <c r="W1194" s="413">
        <f>Table_1[[#This Row],[Kävijämäärä a) lapset]]+Table_1[[#This Row],[Kävijämäärä b) aikuiset]]</f>
        <v>0</v>
      </c>
      <c r="X1194" s="413">
        <f>IF(Table_1[[#This Row],[Kokonaiskävijämäärä]]&lt;1,0,Table_1[[#This Row],[Kävijämäärä a) lapset]]*Table_1[[#This Row],[Tapaamis-kerrat /osallistuja]])</f>
        <v>0</v>
      </c>
      <c r="Y1194" s="413">
        <f>IF(Table_1[[#This Row],[Kokonaiskävijämäärä]]&lt;1,0,Table_1[[#This Row],[Kävijämäärä b) aikuiset]]*Table_1[[#This Row],[Tapaamis-kerrat /osallistuja]])</f>
        <v>0</v>
      </c>
      <c r="Z1194" s="413">
        <f>IF(Table_1[[#This Row],[Kokonaiskävijämäärä]]&lt;1,0,Table_1[[#This Row],[Kokonaiskävijämäärä]]*Table_1[[#This Row],[Tapaamis-kerrat /osallistuja]])</f>
        <v>0</v>
      </c>
      <c r="AA1194" s="390" t="s">
        <v>54</v>
      </c>
      <c r="AB1194" s="396"/>
      <c r="AC1194" s="397"/>
      <c r="AD1194" s="398" t="s">
        <v>54</v>
      </c>
      <c r="AE1194" s="399" t="s">
        <v>54</v>
      </c>
      <c r="AF1194" s="400" t="s">
        <v>54</v>
      </c>
      <c r="AG1194" s="400" t="s">
        <v>54</v>
      </c>
      <c r="AH1194" s="401" t="s">
        <v>53</v>
      </c>
      <c r="AI1194" s="402" t="s">
        <v>54</v>
      </c>
      <c r="AJ1194" s="402" t="s">
        <v>54</v>
      </c>
      <c r="AK1194" s="402" t="s">
        <v>54</v>
      </c>
      <c r="AL1194" s="403" t="s">
        <v>54</v>
      </c>
      <c r="AM1194" s="404" t="s">
        <v>54</v>
      </c>
    </row>
    <row r="1195" spans="1:39" ht="15.75" customHeight="1" x14ac:dyDescent="0.3">
      <c r="A1195" s="382"/>
      <c r="B1195" s="383"/>
      <c r="C1195" s="384" t="s">
        <v>40</v>
      </c>
      <c r="D1195" s="385" t="str">
        <f>IF(Table_1[[#This Row],[SISÄLLÖN NIMI]]="","",1)</f>
        <v/>
      </c>
      <c r="E1195" s="386"/>
      <c r="F1195" s="386"/>
      <c r="G1195" s="384" t="s">
        <v>54</v>
      </c>
      <c r="H1195" s="387" t="s">
        <v>54</v>
      </c>
      <c r="I1195" s="388" t="s">
        <v>54</v>
      </c>
      <c r="J1195" s="389" t="s">
        <v>44</v>
      </c>
      <c r="K1195" s="387" t="s">
        <v>54</v>
      </c>
      <c r="L1195" s="390" t="s">
        <v>54</v>
      </c>
      <c r="M1195" s="383"/>
      <c r="N1195" s="391" t="s">
        <v>54</v>
      </c>
      <c r="O1195" s="392"/>
      <c r="P1195" s="383"/>
      <c r="Q1195" s="383"/>
      <c r="R1195" s="393"/>
      <c r="S1195" s="417">
        <f>IF(Table_1[[#This Row],[Kesto (min) /tapaaminen]]&lt;1,0,(Table_1[[#This Row],[Sisältöjen määrä 
]]*Table_1[[#This Row],[Kesto (min) /tapaaminen]]*Table_1[[#This Row],[Tapaamis-kerrat /osallistuja]]))</f>
        <v>0</v>
      </c>
      <c r="T1195" s="394" t="str">
        <f>IF(Table_1[[#This Row],[SISÄLLÖN NIMI]]="","",IF(Table_1[[#This Row],[Toteutuminen]]="Ei osallistujia",0,IF(Table_1[[#This Row],[Toteutuminen]]="Peruttu",0,1)))</f>
        <v/>
      </c>
      <c r="U1195" s="395"/>
      <c r="V1195" s="385"/>
      <c r="W1195" s="413">
        <f>Table_1[[#This Row],[Kävijämäärä a) lapset]]+Table_1[[#This Row],[Kävijämäärä b) aikuiset]]</f>
        <v>0</v>
      </c>
      <c r="X1195" s="413">
        <f>IF(Table_1[[#This Row],[Kokonaiskävijämäärä]]&lt;1,0,Table_1[[#This Row],[Kävijämäärä a) lapset]]*Table_1[[#This Row],[Tapaamis-kerrat /osallistuja]])</f>
        <v>0</v>
      </c>
      <c r="Y1195" s="413">
        <f>IF(Table_1[[#This Row],[Kokonaiskävijämäärä]]&lt;1,0,Table_1[[#This Row],[Kävijämäärä b) aikuiset]]*Table_1[[#This Row],[Tapaamis-kerrat /osallistuja]])</f>
        <v>0</v>
      </c>
      <c r="Z1195" s="413">
        <f>IF(Table_1[[#This Row],[Kokonaiskävijämäärä]]&lt;1,0,Table_1[[#This Row],[Kokonaiskävijämäärä]]*Table_1[[#This Row],[Tapaamis-kerrat /osallistuja]])</f>
        <v>0</v>
      </c>
      <c r="AA1195" s="390" t="s">
        <v>54</v>
      </c>
      <c r="AB1195" s="396"/>
      <c r="AC1195" s="397"/>
      <c r="AD1195" s="398" t="s">
        <v>54</v>
      </c>
      <c r="AE1195" s="399" t="s">
        <v>54</v>
      </c>
      <c r="AF1195" s="400" t="s">
        <v>54</v>
      </c>
      <c r="AG1195" s="400" t="s">
        <v>54</v>
      </c>
      <c r="AH1195" s="401" t="s">
        <v>53</v>
      </c>
      <c r="AI1195" s="402" t="s">
        <v>54</v>
      </c>
      <c r="AJ1195" s="402" t="s">
        <v>54</v>
      </c>
      <c r="AK1195" s="402" t="s">
        <v>54</v>
      </c>
      <c r="AL1195" s="403" t="s">
        <v>54</v>
      </c>
      <c r="AM1195" s="404" t="s">
        <v>54</v>
      </c>
    </row>
    <row r="1196" spans="1:39" ht="15.75" customHeight="1" x14ac:dyDescent="0.3">
      <c r="A1196" s="382"/>
      <c r="B1196" s="383"/>
      <c r="C1196" s="384" t="s">
        <v>40</v>
      </c>
      <c r="D1196" s="385" t="str">
        <f>IF(Table_1[[#This Row],[SISÄLLÖN NIMI]]="","",1)</f>
        <v/>
      </c>
      <c r="E1196" s="386"/>
      <c r="F1196" s="386"/>
      <c r="G1196" s="384" t="s">
        <v>54</v>
      </c>
      <c r="H1196" s="387" t="s">
        <v>54</v>
      </c>
      <c r="I1196" s="388" t="s">
        <v>54</v>
      </c>
      <c r="J1196" s="389" t="s">
        <v>44</v>
      </c>
      <c r="K1196" s="387" t="s">
        <v>54</v>
      </c>
      <c r="L1196" s="390" t="s">
        <v>54</v>
      </c>
      <c r="M1196" s="383"/>
      <c r="N1196" s="391" t="s">
        <v>54</v>
      </c>
      <c r="O1196" s="392"/>
      <c r="P1196" s="383"/>
      <c r="Q1196" s="383"/>
      <c r="R1196" s="393"/>
      <c r="S1196" s="417">
        <f>IF(Table_1[[#This Row],[Kesto (min) /tapaaminen]]&lt;1,0,(Table_1[[#This Row],[Sisältöjen määrä 
]]*Table_1[[#This Row],[Kesto (min) /tapaaminen]]*Table_1[[#This Row],[Tapaamis-kerrat /osallistuja]]))</f>
        <v>0</v>
      </c>
      <c r="T1196" s="394" t="str">
        <f>IF(Table_1[[#This Row],[SISÄLLÖN NIMI]]="","",IF(Table_1[[#This Row],[Toteutuminen]]="Ei osallistujia",0,IF(Table_1[[#This Row],[Toteutuminen]]="Peruttu",0,1)))</f>
        <v/>
      </c>
      <c r="U1196" s="395"/>
      <c r="V1196" s="385"/>
      <c r="W1196" s="413">
        <f>Table_1[[#This Row],[Kävijämäärä a) lapset]]+Table_1[[#This Row],[Kävijämäärä b) aikuiset]]</f>
        <v>0</v>
      </c>
      <c r="X1196" s="413">
        <f>IF(Table_1[[#This Row],[Kokonaiskävijämäärä]]&lt;1,0,Table_1[[#This Row],[Kävijämäärä a) lapset]]*Table_1[[#This Row],[Tapaamis-kerrat /osallistuja]])</f>
        <v>0</v>
      </c>
      <c r="Y1196" s="413">
        <f>IF(Table_1[[#This Row],[Kokonaiskävijämäärä]]&lt;1,0,Table_1[[#This Row],[Kävijämäärä b) aikuiset]]*Table_1[[#This Row],[Tapaamis-kerrat /osallistuja]])</f>
        <v>0</v>
      </c>
      <c r="Z1196" s="413">
        <f>IF(Table_1[[#This Row],[Kokonaiskävijämäärä]]&lt;1,0,Table_1[[#This Row],[Kokonaiskävijämäärä]]*Table_1[[#This Row],[Tapaamis-kerrat /osallistuja]])</f>
        <v>0</v>
      </c>
      <c r="AA1196" s="390" t="s">
        <v>54</v>
      </c>
      <c r="AB1196" s="396"/>
      <c r="AC1196" s="397"/>
      <c r="AD1196" s="398" t="s">
        <v>54</v>
      </c>
      <c r="AE1196" s="399" t="s">
        <v>54</v>
      </c>
      <c r="AF1196" s="400" t="s">
        <v>54</v>
      </c>
      <c r="AG1196" s="400" t="s">
        <v>54</v>
      </c>
      <c r="AH1196" s="401" t="s">
        <v>53</v>
      </c>
      <c r="AI1196" s="402" t="s">
        <v>54</v>
      </c>
      <c r="AJ1196" s="402" t="s">
        <v>54</v>
      </c>
      <c r="AK1196" s="402" t="s">
        <v>54</v>
      </c>
      <c r="AL1196" s="403" t="s">
        <v>54</v>
      </c>
      <c r="AM1196" s="404" t="s">
        <v>54</v>
      </c>
    </row>
    <row r="1197" spans="1:39" ht="15.75" customHeight="1" x14ac:dyDescent="0.3">
      <c r="A1197" s="382"/>
      <c r="B1197" s="383"/>
      <c r="C1197" s="384" t="s">
        <v>40</v>
      </c>
      <c r="D1197" s="385" t="str">
        <f>IF(Table_1[[#This Row],[SISÄLLÖN NIMI]]="","",1)</f>
        <v/>
      </c>
      <c r="E1197" s="386"/>
      <c r="F1197" s="386"/>
      <c r="G1197" s="384" t="s">
        <v>54</v>
      </c>
      <c r="H1197" s="387" t="s">
        <v>54</v>
      </c>
      <c r="I1197" s="388" t="s">
        <v>54</v>
      </c>
      <c r="J1197" s="389" t="s">
        <v>44</v>
      </c>
      <c r="K1197" s="387" t="s">
        <v>54</v>
      </c>
      <c r="L1197" s="390" t="s">
        <v>54</v>
      </c>
      <c r="M1197" s="383"/>
      <c r="N1197" s="391" t="s">
        <v>54</v>
      </c>
      <c r="O1197" s="392"/>
      <c r="P1197" s="383"/>
      <c r="Q1197" s="383"/>
      <c r="R1197" s="393"/>
      <c r="S1197" s="417">
        <f>IF(Table_1[[#This Row],[Kesto (min) /tapaaminen]]&lt;1,0,(Table_1[[#This Row],[Sisältöjen määrä 
]]*Table_1[[#This Row],[Kesto (min) /tapaaminen]]*Table_1[[#This Row],[Tapaamis-kerrat /osallistuja]]))</f>
        <v>0</v>
      </c>
      <c r="T1197" s="394" t="str">
        <f>IF(Table_1[[#This Row],[SISÄLLÖN NIMI]]="","",IF(Table_1[[#This Row],[Toteutuminen]]="Ei osallistujia",0,IF(Table_1[[#This Row],[Toteutuminen]]="Peruttu",0,1)))</f>
        <v/>
      </c>
      <c r="U1197" s="395"/>
      <c r="V1197" s="385"/>
      <c r="W1197" s="413">
        <f>Table_1[[#This Row],[Kävijämäärä a) lapset]]+Table_1[[#This Row],[Kävijämäärä b) aikuiset]]</f>
        <v>0</v>
      </c>
      <c r="X1197" s="413">
        <f>IF(Table_1[[#This Row],[Kokonaiskävijämäärä]]&lt;1,0,Table_1[[#This Row],[Kävijämäärä a) lapset]]*Table_1[[#This Row],[Tapaamis-kerrat /osallistuja]])</f>
        <v>0</v>
      </c>
      <c r="Y1197" s="413">
        <f>IF(Table_1[[#This Row],[Kokonaiskävijämäärä]]&lt;1,0,Table_1[[#This Row],[Kävijämäärä b) aikuiset]]*Table_1[[#This Row],[Tapaamis-kerrat /osallistuja]])</f>
        <v>0</v>
      </c>
      <c r="Z1197" s="413">
        <f>IF(Table_1[[#This Row],[Kokonaiskävijämäärä]]&lt;1,0,Table_1[[#This Row],[Kokonaiskävijämäärä]]*Table_1[[#This Row],[Tapaamis-kerrat /osallistuja]])</f>
        <v>0</v>
      </c>
      <c r="AA1197" s="390" t="s">
        <v>54</v>
      </c>
      <c r="AB1197" s="396"/>
      <c r="AC1197" s="397"/>
      <c r="AD1197" s="398" t="s">
        <v>54</v>
      </c>
      <c r="AE1197" s="399" t="s">
        <v>54</v>
      </c>
      <c r="AF1197" s="400" t="s">
        <v>54</v>
      </c>
      <c r="AG1197" s="400" t="s">
        <v>54</v>
      </c>
      <c r="AH1197" s="401" t="s">
        <v>53</v>
      </c>
      <c r="AI1197" s="402" t="s">
        <v>54</v>
      </c>
      <c r="AJ1197" s="402" t="s">
        <v>54</v>
      </c>
      <c r="AK1197" s="402" t="s">
        <v>54</v>
      </c>
      <c r="AL1197" s="403" t="s">
        <v>54</v>
      </c>
      <c r="AM1197" s="404" t="s">
        <v>54</v>
      </c>
    </row>
    <row r="1198" spans="1:39" ht="15.75" customHeight="1" x14ac:dyDescent="0.3">
      <c r="A1198" s="382"/>
      <c r="B1198" s="383"/>
      <c r="C1198" s="384" t="s">
        <v>40</v>
      </c>
      <c r="D1198" s="385" t="str">
        <f>IF(Table_1[[#This Row],[SISÄLLÖN NIMI]]="","",1)</f>
        <v/>
      </c>
      <c r="E1198" s="386"/>
      <c r="F1198" s="386"/>
      <c r="G1198" s="384" t="s">
        <v>54</v>
      </c>
      <c r="H1198" s="387" t="s">
        <v>54</v>
      </c>
      <c r="I1198" s="388" t="s">
        <v>54</v>
      </c>
      <c r="J1198" s="389" t="s">
        <v>44</v>
      </c>
      <c r="K1198" s="387" t="s">
        <v>54</v>
      </c>
      <c r="L1198" s="390" t="s">
        <v>54</v>
      </c>
      <c r="M1198" s="383"/>
      <c r="N1198" s="391" t="s">
        <v>54</v>
      </c>
      <c r="O1198" s="392"/>
      <c r="P1198" s="383"/>
      <c r="Q1198" s="383"/>
      <c r="R1198" s="393"/>
      <c r="S1198" s="417">
        <f>IF(Table_1[[#This Row],[Kesto (min) /tapaaminen]]&lt;1,0,(Table_1[[#This Row],[Sisältöjen määrä 
]]*Table_1[[#This Row],[Kesto (min) /tapaaminen]]*Table_1[[#This Row],[Tapaamis-kerrat /osallistuja]]))</f>
        <v>0</v>
      </c>
      <c r="T1198" s="394" t="str">
        <f>IF(Table_1[[#This Row],[SISÄLLÖN NIMI]]="","",IF(Table_1[[#This Row],[Toteutuminen]]="Ei osallistujia",0,IF(Table_1[[#This Row],[Toteutuminen]]="Peruttu",0,1)))</f>
        <v/>
      </c>
      <c r="U1198" s="395"/>
      <c r="V1198" s="385"/>
      <c r="W1198" s="413">
        <f>Table_1[[#This Row],[Kävijämäärä a) lapset]]+Table_1[[#This Row],[Kävijämäärä b) aikuiset]]</f>
        <v>0</v>
      </c>
      <c r="X1198" s="413">
        <f>IF(Table_1[[#This Row],[Kokonaiskävijämäärä]]&lt;1,0,Table_1[[#This Row],[Kävijämäärä a) lapset]]*Table_1[[#This Row],[Tapaamis-kerrat /osallistuja]])</f>
        <v>0</v>
      </c>
      <c r="Y1198" s="413">
        <f>IF(Table_1[[#This Row],[Kokonaiskävijämäärä]]&lt;1,0,Table_1[[#This Row],[Kävijämäärä b) aikuiset]]*Table_1[[#This Row],[Tapaamis-kerrat /osallistuja]])</f>
        <v>0</v>
      </c>
      <c r="Z1198" s="413">
        <f>IF(Table_1[[#This Row],[Kokonaiskävijämäärä]]&lt;1,0,Table_1[[#This Row],[Kokonaiskävijämäärä]]*Table_1[[#This Row],[Tapaamis-kerrat /osallistuja]])</f>
        <v>0</v>
      </c>
      <c r="AA1198" s="390" t="s">
        <v>54</v>
      </c>
      <c r="AB1198" s="396"/>
      <c r="AC1198" s="397"/>
      <c r="AD1198" s="398" t="s">
        <v>54</v>
      </c>
      <c r="AE1198" s="399" t="s">
        <v>54</v>
      </c>
      <c r="AF1198" s="400" t="s">
        <v>54</v>
      </c>
      <c r="AG1198" s="400" t="s">
        <v>54</v>
      </c>
      <c r="AH1198" s="401" t="s">
        <v>53</v>
      </c>
      <c r="AI1198" s="402" t="s">
        <v>54</v>
      </c>
      <c r="AJ1198" s="402" t="s">
        <v>54</v>
      </c>
      <c r="AK1198" s="402" t="s">
        <v>54</v>
      </c>
      <c r="AL1198" s="403" t="s">
        <v>54</v>
      </c>
      <c r="AM1198" s="404" t="s">
        <v>54</v>
      </c>
    </row>
    <row r="1199" spans="1:39" ht="15.75" customHeight="1" x14ac:dyDescent="0.3">
      <c r="A1199" s="382"/>
      <c r="B1199" s="383"/>
      <c r="C1199" s="384" t="s">
        <v>40</v>
      </c>
      <c r="D1199" s="385" t="str">
        <f>IF(Table_1[[#This Row],[SISÄLLÖN NIMI]]="","",1)</f>
        <v/>
      </c>
      <c r="E1199" s="386"/>
      <c r="F1199" s="386"/>
      <c r="G1199" s="384" t="s">
        <v>54</v>
      </c>
      <c r="H1199" s="387" t="s">
        <v>54</v>
      </c>
      <c r="I1199" s="388" t="s">
        <v>54</v>
      </c>
      <c r="J1199" s="389" t="s">
        <v>44</v>
      </c>
      <c r="K1199" s="387" t="s">
        <v>54</v>
      </c>
      <c r="L1199" s="390" t="s">
        <v>54</v>
      </c>
      <c r="M1199" s="383"/>
      <c r="N1199" s="391" t="s">
        <v>54</v>
      </c>
      <c r="O1199" s="392"/>
      <c r="P1199" s="383"/>
      <c r="Q1199" s="383"/>
      <c r="R1199" s="393"/>
      <c r="S1199" s="417">
        <f>IF(Table_1[[#This Row],[Kesto (min) /tapaaminen]]&lt;1,0,(Table_1[[#This Row],[Sisältöjen määrä 
]]*Table_1[[#This Row],[Kesto (min) /tapaaminen]]*Table_1[[#This Row],[Tapaamis-kerrat /osallistuja]]))</f>
        <v>0</v>
      </c>
      <c r="T1199" s="394" t="str">
        <f>IF(Table_1[[#This Row],[SISÄLLÖN NIMI]]="","",IF(Table_1[[#This Row],[Toteutuminen]]="Ei osallistujia",0,IF(Table_1[[#This Row],[Toteutuminen]]="Peruttu",0,1)))</f>
        <v/>
      </c>
      <c r="U1199" s="395"/>
      <c r="V1199" s="385"/>
      <c r="W1199" s="413">
        <f>Table_1[[#This Row],[Kävijämäärä a) lapset]]+Table_1[[#This Row],[Kävijämäärä b) aikuiset]]</f>
        <v>0</v>
      </c>
      <c r="X1199" s="413">
        <f>IF(Table_1[[#This Row],[Kokonaiskävijämäärä]]&lt;1,0,Table_1[[#This Row],[Kävijämäärä a) lapset]]*Table_1[[#This Row],[Tapaamis-kerrat /osallistuja]])</f>
        <v>0</v>
      </c>
      <c r="Y1199" s="413">
        <f>IF(Table_1[[#This Row],[Kokonaiskävijämäärä]]&lt;1,0,Table_1[[#This Row],[Kävijämäärä b) aikuiset]]*Table_1[[#This Row],[Tapaamis-kerrat /osallistuja]])</f>
        <v>0</v>
      </c>
      <c r="Z1199" s="413">
        <f>IF(Table_1[[#This Row],[Kokonaiskävijämäärä]]&lt;1,0,Table_1[[#This Row],[Kokonaiskävijämäärä]]*Table_1[[#This Row],[Tapaamis-kerrat /osallistuja]])</f>
        <v>0</v>
      </c>
      <c r="AA1199" s="390" t="s">
        <v>54</v>
      </c>
      <c r="AB1199" s="396"/>
      <c r="AC1199" s="397"/>
      <c r="AD1199" s="398" t="s">
        <v>54</v>
      </c>
      <c r="AE1199" s="399" t="s">
        <v>54</v>
      </c>
      <c r="AF1199" s="400" t="s">
        <v>54</v>
      </c>
      <c r="AG1199" s="400" t="s">
        <v>54</v>
      </c>
      <c r="AH1199" s="401" t="s">
        <v>53</v>
      </c>
      <c r="AI1199" s="402" t="s">
        <v>54</v>
      </c>
      <c r="AJ1199" s="402" t="s">
        <v>54</v>
      </c>
      <c r="AK1199" s="402" t="s">
        <v>54</v>
      </c>
      <c r="AL1199" s="403" t="s">
        <v>54</v>
      </c>
      <c r="AM1199" s="404" t="s">
        <v>54</v>
      </c>
    </row>
    <row r="1200" spans="1:39" ht="15.75" customHeight="1" x14ac:dyDescent="0.3">
      <c r="A1200" s="382"/>
      <c r="B1200" s="383"/>
      <c r="C1200" s="384" t="s">
        <v>40</v>
      </c>
      <c r="D1200" s="385" t="str">
        <f>IF(Table_1[[#This Row],[SISÄLLÖN NIMI]]="","",1)</f>
        <v/>
      </c>
      <c r="E1200" s="386"/>
      <c r="F1200" s="386"/>
      <c r="G1200" s="384" t="s">
        <v>54</v>
      </c>
      <c r="H1200" s="387" t="s">
        <v>54</v>
      </c>
      <c r="I1200" s="388" t="s">
        <v>54</v>
      </c>
      <c r="J1200" s="389" t="s">
        <v>44</v>
      </c>
      <c r="K1200" s="387" t="s">
        <v>54</v>
      </c>
      <c r="L1200" s="390" t="s">
        <v>54</v>
      </c>
      <c r="M1200" s="383"/>
      <c r="N1200" s="391" t="s">
        <v>54</v>
      </c>
      <c r="O1200" s="392"/>
      <c r="P1200" s="383"/>
      <c r="Q1200" s="383"/>
      <c r="R1200" s="393"/>
      <c r="S1200" s="417">
        <f>IF(Table_1[[#This Row],[Kesto (min) /tapaaminen]]&lt;1,0,(Table_1[[#This Row],[Sisältöjen määrä 
]]*Table_1[[#This Row],[Kesto (min) /tapaaminen]]*Table_1[[#This Row],[Tapaamis-kerrat /osallistuja]]))</f>
        <v>0</v>
      </c>
      <c r="T1200" s="394" t="str">
        <f>IF(Table_1[[#This Row],[SISÄLLÖN NIMI]]="","",IF(Table_1[[#This Row],[Toteutuminen]]="Ei osallistujia",0,IF(Table_1[[#This Row],[Toteutuminen]]="Peruttu",0,1)))</f>
        <v/>
      </c>
      <c r="U1200" s="395"/>
      <c r="V1200" s="385"/>
      <c r="W1200" s="413">
        <f>Table_1[[#This Row],[Kävijämäärä a) lapset]]+Table_1[[#This Row],[Kävijämäärä b) aikuiset]]</f>
        <v>0</v>
      </c>
      <c r="X1200" s="413">
        <f>IF(Table_1[[#This Row],[Kokonaiskävijämäärä]]&lt;1,0,Table_1[[#This Row],[Kävijämäärä a) lapset]]*Table_1[[#This Row],[Tapaamis-kerrat /osallistuja]])</f>
        <v>0</v>
      </c>
      <c r="Y1200" s="413">
        <f>IF(Table_1[[#This Row],[Kokonaiskävijämäärä]]&lt;1,0,Table_1[[#This Row],[Kävijämäärä b) aikuiset]]*Table_1[[#This Row],[Tapaamis-kerrat /osallistuja]])</f>
        <v>0</v>
      </c>
      <c r="Z1200" s="413">
        <f>IF(Table_1[[#This Row],[Kokonaiskävijämäärä]]&lt;1,0,Table_1[[#This Row],[Kokonaiskävijämäärä]]*Table_1[[#This Row],[Tapaamis-kerrat /osallistuja]])</f>
        <v>0</v>
      </c>
      <c r="AA1200" s="390" t="s">
        <v>54</v>
      </c>
      <c r="AB1200" s="396"/>
      <c r="AC1200" s="397"/>
      <c r="AD1200" s="398" t="s">
        <v>54</v>
      </c>
      <c r="AE1200" s="399" t="s">
        <v>54</v>
      </c>
      <c r="AF1200" s="400" t="s">
        <v>54</v>
      </c>
      <c r="AG1200" s="400" t="s">
        <v>54</v>
      </c>
      <c r="AH1200" s="401" t="s">
        <v>53</v>
      </c>
      <c r="AI1200" s="402" t="s">
        <v>54</v>
      </c>
      <c r="AJ1200" s="402" t="s">
        <v>54</v>
      </c>
      <c r="AK1200" s="402" t="s">
        <v>54</v>
      </c>
      <c r="AL1200" s="403" t="s">
        <v>54</v>
      </c>
      <c r="AM1200" s="404" t="s">
        <v>54</v>
      </c>
    </row>
    <row r="1201" spans="1:39" ht="15.75" customHeight="1" x14ac:dyDescent="0.3">
      <c r="A1201" s="382"/>
      <c r="B1201" s="383"/>
      <c r="C1201" s="384" t="s">
        <v>40</v>
      </c>
      <c r="D1201" s="385" t="str">
        <f>IF(Table_1[[#This Row],[SISÄLLÖN NIMI]]="","",1)</f>
        <v/>
      </c>
      <c r="E1201" s="386"/>
      <c r="F1201" s="386"/>
      <c r="G1201" s="384" t="s">
        <v>54</v>
      </c>
      <c r="H1201" s="387" t="s">
        <v>54</v>
      </c>
      <c r="I1201" s="388" t="s">
        <v>54</v>
      </c>
      <c r="J1201" s="389" t="s">
        <v>44</v>
      </c>
      <c r="K1201" s="387" t="s">
        <v>54</v>
      </c>
      <c r="L1201" s="390" t="s">
        <v>54</v>
      </c>
      <c r="M1201" s="383"/>
      <c r="N1201" s="391" t="s">
        <v>54</v>
      </c>
      <c r="O1201" s="392"/>
      <c r="P1201" s="383"/>
      <c r="Q1201" s="383"/>
      <c r="R1201" s="393"/>
      <c r="S1201" s="417">
        <f>IF(Table_1[[#This Row],[Kesto (min) /tapaaminen]]&lt;1,0,(Table_1[[#This Row],[Sisältöjen määrä 
]]*Table_1[[#This Row],[Kesto (min) /tapaaminen]]*Table_1[[#This Row],[Tapaamis-kerrat /osallistuja]]))</f>
        <v>0</v>
      </c>
      <c r="T1201" s="394" t="str">
        <f>IF(Table_1[[#This Row],[SISÄLLÖN NIMI]]="","",IF(Table_1[[#This Row],[Toteutuminen]]="Ei osallistujia",0,IF(Table_1[[#This Row],[Toteutuminen]]="Peruttu",0,1)))</f>
        <v/>
      </c>
      <c r="U1201" s="395"/>
      <c r="V1201" s="385"/>
      <c r="W1201" s="413">
        <f>Table_1[[#This Row],[Kävijämäärä a) lapset]]+Table_1[[#This Row],[Kävijämäärä b) aikuiset]]</f>
        <v>0</v>
      </c>
      <c r="X1201" s="413">
        <f>IF(Table_1[[#This Row],[Kokonaiskävijämäärä]]&lt;1,0,Table_1[[#This Row],[Kävijämäärä a) lapset]]*Table_1[[#This Row],[Tapaamis-kerrat /osallistuja]])</f>
        <v>0</v>
      </c>
      <c r="Y1201" s="413">
        <f>IF(Table_1[[#This Row],[Kokonaiskävijämäärä]]&lt;1,0,Table_1[[#This Row],[Kävijämäärä b) aikuiset]]*Table_1[[#This Row],[Tapaamis-kerrat /osallistuja]])</f>
        <v>0</v>
      </c>
      <c r="Z1201" s="413">
        <f>IF(Table_1[[#This Row],[Kokonaiskävijämäärä]]&lt;1,0,Table_1[[#This Row],[Kokonaiskävijämäärä]]*Table_1[[#This Row],[Tapaamis-kerrat /osallistuja]])</f>
        <v>0</v>
      </c>
      <c r="AA1201" s="390" t="s">
        <v>54</v>
      </c>
      <c r="AB1201" s="396"/>
      <c r="AC1201" s="397"/>
      <c r="AD1201" s="398" t="s">
        <v>54</v>
      </c>
      <c r="AE1201" s="399" t="s">
        <v>54</v>
      </c>
      <c r="AF1201" s="400" t="s">
        <v>54</v>
      </c>
      <c r="AG1201" s="400" t="s">
        <v>54</v>
      </c>
      <c r="AH1201" s="401" t="s">
        <v>53</v>
      </c>
      <c r="AI1201" s="402" t="s">
        <v>54</v>
      </c>
      <c r="AJ1201" s="402" t="s">
        <v>54</v>
      </c>
      <c r="AK1201" s="402" t="s">
        <v>54</v>
      </c>
      <c r="AL1201" s="403" t="s">
        <v>54</v>
      </c>
      <c r="AM1201" s="404" t="s">
        <v>54</v>
      </c>
    </row>
    <row r="1202" spans="1:39" ht="15.75" customHeight="1" x14ac:dyDescent="0.3">
      <c r="A1202" s="382"/>
      <c r="B1202" s="383"/>
      <c r="C1202" s="384" t="s">
        <v>40</v>
      </c>
      <c r="D1202" s="385" t="str">
        <f>IF(Table_1[[#This Row],[SISÄLLÖN NIMI]]="","",1)</f>
        <v/>
      </c>
      <c r="E1202" s="386"/>
      <c r="F1202" s="386"/>
      <c r="G1202" s="384" t="s">
        <v>54</v>
      </c>
      <c r="H1202" s="387" t="s">
        <v>54</v>
      </c>
      <c r="I1202" s="388" t="s">
        <v>54</v>
      </c>
      <c r="J1202" s="389" t="s">
        <v>44</v>
      </c>
      <c r="K1202" s="387" t="s">
        <v>54</v>
      </c>
      <c r="L1202" s="390" t="s">
        <v>54</v>
      </c>
      <c r="M1202" s="383"/>
      <c r="N1202" s="391" t="s">
        <v>54</v>
      </c>
      <c r="O1202" s="392"/>
      <c r="P1202" s="383"/>
      <c r="Q1202" s="383"/>
      <c r="R1202" s="393"/>
      <c r="S1202" s="417">
        <f>IF(Table_1[[#This Row],[Kesto (min) /tapaaminen]]&lt;1,0,(Table_1[[#This Row],[Sisältöjen määrä 
]]*Table_1[[#This Row],[Kesto (min) /tapaaminen]]*Table_1[[#This Row],[Tapaamis-kerrat /osallistuja]]))</f>
        <v>0</v>
      </c>
      <c r="T1202" s="394" t="str">
        <f>IF(Table_1[[#This Row],[SISÄLLÖN NIMI]]="","",IF(Table_1[[#This Row],[Toteutuminen]]="Ei osallistujia",0,IF(Table_1[[#This Row],[Toteutuminen]]="Peruttu",0,1)))</f>
        <v/>
      </c>
      <c r="U1202" s="395"/>
      <c r="V1202" s="385"/>
      <c r="W1202" s="413">
        <f>Table_1[[#This Row],[Kävijämäärä a) lapset]]+Table_1[[#This Row],[Kävijämäärä b) aikuiset]]</f>
        <v>0</v>
      </c>
      <c r="X1202" s="413">
        <f>IF(Table_1[[#This Row],[Kokonaiskävijämäärä]]&lt;1,0,Table_1[[#This Row],[Kävijämäärä a) lapset]]*Table_1[[#This Row],[Tapaamis-kerrat /osallistuja]])</f>
        <v>0</v>
      </c>
      <c r="Y1202" s="413">
        <f>IF(Table_1[[#This Row],[Kokonaiskävijämäärä]]&lt;1,0,Table_1[[#This Row],[Kävijämäärä b) aikuiset]]*Table_1[[#This Row],[Tapaamis-kerrat /osallistuja]])</f>
        <v>0</v>
      </c>
      <c r="Z1202" s="413">
        <f>IF(Table_1[[#This Row],[Kokonaiskävijämäärä]]&lt;1,0,Table_1[[#This Row],[Kokonaiskävijämäärä]]*Table_1[[#This Row],[Tapaamis-kerrat /osallistuja]])</f>
        <v>0</v>
      </c>
      <c r="AA1202" s="390" t="s">
        <v>54</v>
      </c>
      <c r="AB1202" s="396"/>
      <c r="AC1202" s="397"/>
      <c r="AD1202" s="398" t="s">
        <v>54</v>
      </c>
      <c r="AE1202" s="399" t="s">
        <v>54</v>
      </c>
      <c r="AF1202" s="400" t="s">
        <v>54</v>
      </c>
      <c r="AG1202" s="400" t="s">
        <v>54</v>
      </c>
      <c r="AH1202" s="401" t="s">
        <v>53</v>
      </c>
      <c r="AI1202" s="402" t="s">
        <v>54</v>
      </c>
      <c r="AJ1202" s="402" t="s">
        <v>54</v>
      </c>
      <c r="AK1202" s="402" t="s">
        <v>54</v>
      </c>
      <c r="AL1202" s="403" t="s">
        <v>54</v>
      </c>
      <c r="AM1202" s="404" t="s">
        <v>54</v>
      </c>
    </row>
    <row r="1203" spans="1:39" ht="15.75" customHeight="1" x14ac:dyDescent="0.3">
      <c r="A1203" s="382"/>
      <c r="B1203" s="383"/>
      <c r="C1203" s="384" t="s">
        <v>40</v>
      </c>
      <c r="D1203" s="385" t="str">
        <f>IF(Table_1[[#This Row],[SISÄLLÖN NIMI]]="","",1)</f>
        <v/>
      </c>
      <c r="E1203" s="386"/>
      <c r="F1203" s="386"/>
      <c r="G1203" s="384" t="s">
        <v>54</v>
      </c>
      <c r="H1203" s="387" t="s">
        <v>54</v>
      </c>
      <c r="I1203" s="388" t="s">
        <v>54</v>
      </c>
      <c r="J1203" s="389" t="s">
        <v>44</v>
      </c>
      <c r="K1203" s="387" t="s">
        <v>54</v>
      </c>
      <c r="L1203" s="390" t="s">
        <v>54</v>
      </c>
      <c r="M1203" s="383"/>
      <c r="N1203" s="391" t="s">
        <v>54</v>
      </c>
      <c r="O1203" s="392"/>
      <c r="P1203" s="383"/>
      <c r="Q1203" s="383"/>
      <c r="R1203" s="393"/>
      <c r="S1203" s="417">
        <f>IF(Table_1[[#This Row],[Kesto (min) /tapaaminen]]&lt;1,0,(Table_1[[#This Row],[Sisältöjen määrä 
]]*Table_1[[#This Row],[Kesto (min) /tapaaminen]]*Table_1[[#This Row],[Tapaamis-kerrat /osallistuja]]))</f>
        <v>0</v>
      </c>
      <c r="T1203" s="394" t="str">
        <f>IF(Table_1[[#This Row],[SISÄLLÖN NIMI]]="","",IF(Table_1[[#This Row],[Toteutuminen]]="Ei osallistujia",0,IF(Table_1[[#This Row],[Toteutuminen]]="Peruttu",0,1)))</f>
        <v/>
      </c>
      <c r="U1203" s="395"/>
      <c r="V1203" s="385"/>
      <c r="W1203" s="413">
        <f>Table_1[[#This Row],[Kävijämäärä a) lapset]]+Table_1[[#This Row],[Kävijämäärä b) aikuiset]]</f>
        <v>0</v>
      </c>
      <c r="X1203" s="413">
        <f>IF(Table_1[[#This Row],[Kokonaiskävijämäärä]]&lt;1,0,Table_1[[#This Row],[Kävijämäärä a) lapset]]*Table_1[[#This Row],[Tapaamis-kerrat /osallistuja]])</f>
        <v>0</v>
      </c>
      <c r="Y1203" s="413">
        <f>IF(Table_1[[#This Row],[Kokonaiskävijämäärä]]&lt;1,0,Table_1[[#This Row],[Kävijämäärä b) aikuiset]]*Table_1[[#This Row],[Tapaamis-kerrat /osallistuja]])</f>
        <v>0</v>
      </c>
      <c r="Z1203" s="413">
        <f>IF(Table_1[[#This Row],[Kokonaiskävijämäärä]]&lt;1,0,Table_1[[#This Row],[Kokonaiskävijämäärä]]*Table_1[[#This Row],[Tapaamis-kerrat /osallistuja]])</f>
        <v>0</v>
      </c>
      <c r="AA1203" s="390" t="s">
        <v>54</v>
      </c>
      <c r="AB1203" s="396"/>
      <c r="AC1203" s="397"/>
      <c r="AD1203" s="398" t="s">
        <v>54</v>
      </c>
      <c r="AE1203" s="399" t="s">
        <v>54</v>
      </c>
      <c r="AF1203" s="400" t="s">
        <v>54</v>
      </c>
      <c r="AG1203" s="400" t="s">
        <v>54</v>
      </c>
      <c r="AH1203" s="401" t="s">
        <v>53</v>
      </c>
      <c r="AI1203" s="402" t="s">
        <v>54</v>
      </c>
      <c r="AJ1203" s="402" t="s">
        <v>54</v>
      </c>
      <c r="AK1203" s="402" t="s">
        <v>54</v>
      </c>
      <c r="AL1203" s="403" t="s">
        <v>54</v>
      </c>
      <c r="AM1203" s="404" t="s">
        <v>54</v>
      </c>
    </row>
    <row r="1204" spans="1:39" ht="15.75" customHeight="1" x14ac:dyDescent="0.3">
      <c r="A1204" s="382"/>
      <c r="B1204" s="383"/>
      <c r="C1204" s="384" t="s">
        <v>40</v>
      </c>
      <c r="D1204" s="385" t="str">
        <f>IF(Table_1[[#This Row],[SISÄLLÖN NIMI]]="","",1)</f>
        <v/>
      </c>
      <c r="E1204" s="386"/>
      <c r="F1204" s="386"/>
      <c r="G1204" s="384" t="s">
        <v>54</v>
      </c>
      <c r="H1204" s="387" t="s">
        <v>54</v>
      </c>
      <c r="I1204" s="388" t="s">
        <v>54</v>
      </c>
      <c r="J1204" s="389" t="s">
        <v>44</v>
      </c>
      <c r="K1204" s="387" t="s">
        <v>54</v>
      </c>
      <c r="L1204" s="390" t="s">
        <v>54</v>
      </c>
      <c r="M1204" s="383"/>
      <c r="N1204" s="391" t="s">
        <v>54</v>
      </c>
      <c r="O1204" s="392"/>
      <c r="P1204" s="383"/>
      <c r="Q1204" s="383"/>
      <c r="R1204" s="393"/>
      <c r="S1204" s="417">
        <f>IF(Table_1[[#This Row],[Kesto (min) /tapaaminen]]&lt;1,0,(Table_1[[#This Row],[Sisältöjen määrä 
]]*Table_1[[#This Row],[Kesto (min) /tapaaminen]]*Table_1[[#This Row],[Tapaamis-kerrat /osallistuja]]))</f>
        <v>0</v>
      </c>
      <c r="T1204" s="394" t="str">
        <f>IF(Table_1[[#This Row],[SISÄLLÖN NIMI]]="","",IF(Table_1[[#This Row],[Toteutuminen]]="Ei osallistujia",0,IF(Table_1[[#This Row],[Toteutuminen]]="Peruttu",0,1)))</f>
        <v/>
      </c>
      <c r="U1204" s="395"/>
      <c r="V1204" s="385"/>
      <c r="W1204" s="413">
        <f>Table_1[[#This Row],[Kävijämäärä a) lapset]]+Table_1[[#This Row],[Kävijämäärä b) aikuiset]]</f>
        <v>0</v>
      </c>
      <c r="X1204" s="413">
        <f>IF(Table_1[[#This Row],[Kokonaiskävijämäärä]]&lt;1,0,Table_1[[#This Row],[Kävijämäärä a) lapset]]*Table_1[[#This Row],[Tapaamis-kerrat /osallistuja]])</f>
        <v>0</v>
      </c>
      <c r="Y1204" s="413">
        <f>IF(Table_1[[#This Row],[Kokonaiskävijämäärä]]&lt;1,0,Table_1[[#This Row],[Kävijämäärä b) aikuiset]]*Table_1[[#This Row],[Tapaamis-kerrat /osallistuja]])</f>
        <v>0</v>
      </c>
      <c r="Z1204" s="413">
        <f>IF(Table_1[[#This Row],[Kokonaiskävijämäärä]]&lt;1,0,Table_1[[#This Row],[Kokonaiskävijämäärä]]*Table_1[[#This Row],[Tapaamis-kerrat /osallistuja]])</f>
        <v>0</v>
      </c>
      <c r="AA1204" s="390" t="s">
        <v>54</v>
      </c>
      <c r="AB1204" s="396"/>
      <c r="AC1204" s="397"/>
      <c r="AD1204" s="398" t="s">
        <v>54</v>
      </c>
      <c r="AE1204" s="399" t="s">
        <v>54</v>
      </c>
      <c r="AF1204" s="400" t="s">
        <v>54</v>
      </c>
      <c r="AG1204" s="400" t="s">
        <v>54</v>
      </c>
      <c r="AH1204" s="401" t="s">
        <v>53</v>
      </c>
      <c r="AI1204" s="402" t="s">
        <v>54</v>
      </c>
      <c r="AJ1204" s="402" t="s">
        <v>54</v>
      </c>
      <c r="AK1204" s="402" t="s">
        <v>54</v>
      </c>
      <c r="AL1204" s="403" t="s">
        <v>54</v>
      </c>
      <c r="AM1204" s="404" t="s">
        <v>54</v>
      </c>
    </row>
    <row r="1205" spans="1:39" ht="15.75" customHeight="1" x14ac:dyDescent="0.3">
      <c r="A1205" s="382"/>
      <c r="B1205" s="383"/>
      <c r="C1205" s="384" t="s">
        <v>40</v>
      </c>
      <c r="D1205" s="385" t="str">
        <f>IF(Table_1[[#This Row],[SISÄLLÖN NIMI]]="","",1)</f>
        <v/>
      </c>
      <c r="E1205" s="386"/>
      <c r="F1205" s="386"/>
      <c r="G1205" s="384" t="s">
        <v>54</v>
      </c>
      <c r="H1205" s="387" t="s">
        <v>54</v>
      </c>
      <c r="I1205" s="388" t="s">
        <v>54</v>
      </c>
      <c r="J1205" s="389" t="s">
        <v>44</v>
      </c>
      <c r="K1205" s="387" t="s">
        <v>54</v>
      </c>
      <c r="L1205" s="390" t="s">
        <v>54</v>
      </c>
      <c r="M1205" s="383"/>
      <c r="N1205" s="391" t="s">
        <v>54</v>
      </c>
      <c r="O1205" s="392"/>
      <c r="P1205" s="383"/>
      <c r="Q1205" s="383"/>
      <c r="R1205" s="393"/>
      <c r="S1205" s="417">
        <f>IF(Table_1[[#This Row],[Kesto (min) /tapaaminen]]&lt;1,0,(Table_1[[#This Row],[Sisältöjen määrä 
]]*Table_1[[#This Row],[Kesto (min) /tapaaminen]]*Table_1[[#This Row],[Tapaamis-kerrat /osallistuja]]))</f>
        <v>0</v>
      </c>
      <c r="T1205" s="394" t="str">
        <f>IF(Table_1[[#This Row],[SISÄLLÖN NIMI]]="","",IF(Table_1[[#This Row],[Toteutuminen]]="Ei osallistujia",0,IF(Table_1[[#This Row],[Toteutuminen]]="Peruttu",0,1)))</f>
        <v/>
      </c>
      <c r="U1205" s="395"/>
      <c r="V1205" s="385"/>
      <c r="W1205" s="413">
        <f>Table_1[[#This Row],[Kävijämäärä a) lapset]]+Table_1[[#This Row],[Kävijämäärä b) aikuiset]]</f>
        <v>0</v>
      </c>
      <c r="X1205" s="413">
        <f>IF(Table_1[[#This Row],[Kokonaiskävijämäärä]]&lt;1,0,Table_1[[#This Row],[Kävijämäärä a) lapset]]*Table_1[[#This Row],[Tapaamis-kerrat /osallistuja]])</f>
        <v>0</v>
      </c>
      <c r="Y1205" s="413">
        <f>IF(Table_1[[#This Row],[Kokonaiskävijämäärä]]&lt;1,0,Table_1[[#This Row],[Kävijämäärä b) aikuiset]]*Table_1[[#This Row],[Tapaamis-kerrat /osallistuja]])</f>
        <v>0</v>
      </c>
      <c r="Z1205" s="413">
        <f>IF(Table_1[[#This Row],[Kokonaiskävijämäärä]]&lt;1,0,Table_1[[#This Row],[Kokonaiskävijämäärä]]*Table_1[[#This Row],[Tapaamis-kerrat /osallistuja]])</f>
        <v>0</v>
      </c>
      <c r="AA1205" s="390" t="s">
        <v>54</v>
      </c>
      <c r="AB1205" s="396"/>
      <c r="AC1205" s="397"/>
      <c r="AD1205" s="398" t="s">
        <v>54</v>
      </c>
      <c r="AE1205" s="399" t="s">
        <v>54</v>
      </c>
      <c r="AF1205" s="400" t="s">
        <v>54</v>
      </c>
      <c r="AG1205" s="400" t="s">
        <v>54</v>
      </c>
      <c r="AH1205" s="401" t="s">
        <v>53</v>
      </c>
      <c r="AI1205" s="402" t="s">
        <v>54</v>
      </c>
      <c r="AJ1205" s="402" t="s">
        <v>54</v>
      </c>
      <c r="AK1205" s="402" t="s">
        <v>54</v>
      </c>
      <c r="AL1205" s="403" t="s">
        <v>54</v>
      </c>
      <c r="AM1205" s="404" t="s">
        <v>54</v>
      </c>
    </row>
    <row r="1206" spans="1:39" ht="15.75" customHeight="1" x14ac:dyDescent="0.3">
      <c r="A1206" s="382"/>
      <c r="B1206" s="383"/>
      <c r="C1206" s="384" t="s">
        <v>40</v>
      </c>
      <c r="D1206" s="385" t="str">
        <f>IF(Table_1[[#This Row],[SISÄLLÖN NIMI]]="","",1)</f>
        <v/>
      </c>
      <c r="E1206" s="386"/>
      <c r="F1206" s="386"/>
      <c r="G1206" s="384" t="s">
        <v>54</v>
      </c>
      <c r="H1206" s="387" t="s">
        <v>54</v>
      </c>
      <c r="I1206" s="388" t="s">
        <v>54</v>
      </c>
      <c r="J1206" s="389" t="s">
        <v>44</v>
      </c>
      <c r="K1206" s="387" t="s">
        <v>54</v>
      </c>
      <c r="L1206" s="390" t="s">
        <v>54</v>
      </c>
      <c r="M1206" s="383"/>
      <c r="N1206" s="391" t="s">
        <v>54</v>
      </c>
      <c r="O1206" s="392"/>
      <c r="P1206" s="383"/>
      <c r="Q1206" s="383"/>
      <c r="R1206" s="393"/>
      <c r="S1206" s="417">
        <f>IF(Table_1[[#This Row],[Kesto (min) /tapaaminen]]&lt;1,0,(Table_1[[#This Row],[Sisältöjen määrä 
]]*Table_1[[#This Row],[Kesto (min) /tapaaminen]]*Table_1[[#This Row],[Tapaamis-kerrat /osallistuja]]))</f>
        <v>0</v>
      </c>
      <c r="T1206" s="394" t="str">
        <f>IF(Table_1[[#This Row],[SISÄLLÖN NIMI]]="","",IF(Table_1[[#This Row],[Toteutuminen]]="Ei osallistujia",0,IF(Table_1[[#This Row],[Toteutuminen]]="Peruttu",0,1)))</f>
        <v/>
      </c>
      <c r="U1206" s="395"/>
      <c r="V1206" s="385"/>
      <c r="W1206" s="413">
        <f>Table_1[[#This Row],[Kävijämäärä a) lapset]]+Table_1[[#This Row],[Kävijämäärä b) aikuiset]]</f>
        <v>0</v>
      </c>
      <c r="X1206" s="413">
        <f>IF(Table_1[[#This Row],[Kokonaiskävijämäärä]]&lt;1,0,Table_1[[#This Row],[Kävijämäärä a) lapset]]*Table_1[[#This Row],[Tapaamis-kerrat /osallistuja]])</f>
        <v>0</v>
      </c>
      <c r="Y1206" s="413">
        <f>IF(Table_1[[#This Row],[Kokonaiskävijämäärä]]&lt;1,0,Table_1[[#This Row],[Kävijämäärä b) aikuiset]]*Table_1[[#This Row],[Tapaamis-kerrat /osallistuja]])</f>
        <v>0</v>
      </c>
      <c r="Z1206" s="413">
        <f>IF(Table_1[[#This Row],[Kokonaiskävijämäärä]]&lt;1,0,Table_1[[#This Row],[Kokonaiskävijämäärä]]*Table_1[[#This Row],[Tapaamis-kerrat /osallistuja]])</f>
        <v>0</v>
      </c>
      <c r="AA1206" s="390" t="s">
        <v>54</v>
      </c>
      <c r="AB1206" s="396"/>
      <c r="AC1206" s="397"/>
      <c r="AD1206" s="398" t="s">
        <v>54</v>
      </c>
      <c r="AE1206" s="399" t="s">
        <v>54</v>
      </c>
      <c r="AF1206" s="400" t="s">
        <v>54</v>
      </c>
      <c r="AG1206" s="400" t="s">
        <v>54</v>
      </c>
      <c r="AH1206" s="401" t="s">
        <v>53</v>
      </c>
      <c r="AI1206" s="402" t="s">
        <v>54</v>
      </c>
      <c r="AJ1206" s="402" t="s">
        <v>54</v>
      </c>
      <c r="AK1206" s="402" t="s">
        <v>54</v>
      </c>
      <c r="AL1206" s="403" t="s">
        <v>54</v>
      </c>
      <c r="AM1206" s="404" t="s">
        <v>54</v>
      </c>
    </row>
    <row r="1207" spans="1:39" ht="15.75" customHeight="1" x14ac:dyDescent="0.3">
      <c r="A1207" s="382"/>
      <c r="B1207" s="383"/>
      <c r="C1207" s="384" t="s">
        <v>40</v>
      </c>
      <c r="D1207" s="385" t="str">
        <f>IF(Table_1[[#This Row],[SISÄLLÖN NIMI]]="","",1)</f>
        <v/>
      </c>
      <c r="E1207" s="386"/>
      <c r="F1207" s="386"/>
      <c r="G1207" s="384" t="s">
        <v>54</v>
      </c>
      <c r="H1207" s="387" t="s">
        <v>54</v>
      </c>
      <c r="I1207" s="388" t="s">
        <v>54</v>
      </c>
      <c r="J1207" s="389" t="s">
        <v>44</v>
      </c>
      <c r="K1207" s="387" t="s">
        <v>54</v>
      </c>
      <c r="L1207" s="390" t="s">
        <v>54</v>
      </c>
      <c r="M1207" s="383"/>
      <c r="N1207" s="391" t="s">
        <v>54</v>
      </c>
      <c r="O1207" s="392"/>
      <c r="P1207" s="383"/>
      <c r="Q1207" s="383"/>
      <c r="R1207" s="393"/>
      <c r="S1207" s="417">
        <f>IF(Table_1[[#This Row],[Kesto (min) /tapaaminen]]&lt;1,0,(Table_1[[#This Row],[Sisältöjen määrä 
]]*Table_1[[#This Row],[Kesto (min) /tapaaminen]]*Table_1[[#This Row],[Tapaamis-kerrat /osallistuja]]))</f>
        <v>0</v>
      </c>
      <c r="T1207" s="394" t="str">
        <f>IF(Table_1[[#This Row],[SISÄLLÖN NIMI]]="","",IF(Table_1[[#This Row],[Toteutuminen]]="Ei osallistujia",0,IF(Table_1[[#This Row],[Toteutuminen]]="Peruttu",0,1)))</f>
        <v/>
      </c>
      <c r="U1207" s="395"/>
      <c r="V1207" s="385"/>
      <c r="W1207" s="413">
        <f>Table_1[[#This Row],[Kävijämäärä a) lapset]]+Table_1[[#This Row],[Kävijämäärä b) aikuiset]]</f>
        <v>0</v>
      </c>
      <c r="X1207" s="413">
        <f>IF(Table_1[[#This Row],[Kokonaiskävijämäärä]]&lt;1,0,Table_1[[#This Row],[Kävijämäärä a) lapset]]*Table_1[[#This Row],[Tapaamis-kerrat /osallistuja]])</f>
        <v>0</v>
      </c>
      <c r="Y1207" s="413">
        <f>IF(Table_1[[#This Row],[Kokonaiskävijämäärä]]&lt;1,0,Table_1[[#This Row],[Kävijämäärä b) aikuiset]]*Table_1[[#This Row],[Tapaamis-kerrat /osallistuja]])</f>
        <v>0</v>
      </c>
      <c r="Z1207" s="413">
        <f>IF(Table_1[[#This Row],[Kokonaiskävijämäärä]]&lt;1,0,Table_1[[#This Row],[Kokonaiskävijämäärä]]*Table_1[[#This Row],[Tapaamis-kerrat /osallistuja]])</f>
        <v>0</v>
      </c>
      <c r="AA1207" s="390" t="s">
        <v>54</v>
      </c>
      <c r="AB1207" s="396"/>
      <c r="AC1207" s="397"/>
      <c r="AD1207" s="398" t="s">
        <v>54</v>
      </c>
      <c r="AE1207" s="399" t="s">
        <v>54</v>
      </c>
      <c r="AF1207" s="400" t="s">
        <v>54</v>
      </c>
      <c r="AG1207" s="400" t="s">
        <v>54</v>
      </c>
      <c r="AH1207" s="401" t="s">
        <v>53</v>
      </c>
      <c r="AI1207" s="402" t="s">
        <v>54</v>
      </c>
      <c r="AJ1207" s="402" t="s">
        <v>54</v>
      </c>
      <c r="AK1207" s="402" t="s">
        <v>54</v>
      </c>
      <c r="AL1207" s="403" t="s">
        <v>54</v>
      </c>
      <c r="AM1207" s="404" t="s">
        <v>54</v>
      </c>
    </row>
    <row r="1208" spans="1:39" ht="15.75" customHeight="1" x14ac:dyDescent="0.3">
      <c r="A1208" s="382"/>
      <c r="B1208" s="383"/>
      <c r="C1208" s="384" t="s">
        <v>40</v>
      </c>
      <c r="D1208" s="385" t="str">
        <f>IF(Table_1[[#This Row],[SISÄLLÖN NIMI]]="","",1)</f>
        <v/>
      </c>
      <c r="E1208" s="386"/>
      <c r="F1208" s="386"/>
      <c r="G1208" s="384" t="s">
        <v>54</v>
      </c>
      <c r="H1208" s="387" t="s">
        <v>54</v>
      </c>
      <c r="I1208" s="388" t="s">
        <v>54</v>
      </c>
      <c r="J1208" s="389" t="s">
        <v>44</v>
      </c>
      <c r="K1208" s="387" t="s">
        <v>54</v>
      </c>
      <c r="L1208" s="390" t="s">
        <v>54</v>
      </c>
      <c r="M1208" s="383"/>
      <c r="N1208" s="391" t="s">
        <v>54</v>
      </c>
      <c r="O1208" s="392"/>
      <c r="P1208" s="383"/>
      <c r="Q1208" s="383"/>
      <c r="R1208" s="393"/>
      <c r="S1208" s="417">
        <f>IF(Table_1[[#This Row],[Kesto (min) /tapaaminen]]&lt;1,0,(Table_1[[#This Row],[Sisältöjen määrä 
]]*Table_1[[#This Row],[Kesto (min) /tapaaminen]]*Table_1[[#This Row],[Tapaamis-kerrat /osallistuja]]))</f>
        <v>0</v>
      </c>
      <c r="T1208" s="394" t="str">
        <f>IF(Table_1[[#This Row],[SISÄLLÖN NIMI]]="","",IF(Table_1[[#This Row],[Toteutuminen]]="Ei osallistujia",0,IF(Table_1[[#This Row],[Toteutuminen]]="Peruttu",0,1)))</f>
        <v/>
      </c>
      <c r="U1208" s="395"/>
      <c r="V1208" s="385"/>
      <c r="W1208" s="413">
        <f>Table_1[[#This Row],[Kävijämäärä a) lapset]]+Table_1[[#This Row],[Kävijämäärä b) aikuiset]]</f>
        <v>0</v>
      </c>
      <c r="X1208" s="413">
        <f>IF(Table_1[[#This Row],[Kokonaiskävijämäärä]]&lt;1,0,Table_1[[#This Row],[Kävijämäärä a) lapset]]*Table_1[[#This Row],[Tapaamis-kerrat /osallistuja]])</f>
        <v>0</v>
      </c>
      <c r="Y1208" s="413">
        <f>IF(Table_1[[#This Row],[Kokonaiskävijämäärä]]&lt;1,0,Table_1[[#This Row],[Kävijämäärä b) aikuiset]]*Table_1[[#This Row],[Tapaamis-kerrat /osallistuja]])</f>
        <v>0</v>
      </c>
      <c r="Z1208" s="413">
        <f>IF(Table_1[[#This Row],[Kokonaiskävijämäärä]]&lt;1,0,Table_1[[#This Row],[Kokonaiskävijämäärä]]*Table_1[[#This Row],[Tapaamis-kerrat /osallistuja]])</f>
        <v>0</v>
      </c>
      <c r="AA1208" s="390" t="s">
        <v>54</v>
      </c>
      <c r="AB1208" s="396"/>
      <c r="AC1208" s="397"/>
      <c r="AD1208" s="398" t="s">
        <v>54</v>
      </c>
      <c r="AE1208" s="399" t="s">
        <v>54</v>
      </c>
      <c r="AF1208" s="400" t="s">
        <v>54</v>
      </c>
      <c r="AG1208" s="400" t="s">
        <v>54</v>
      </c>
      <c r="AH1208" s="401" t="s">
        <v>53</v>
      </c>
      <c r="AI1208" s="402" t="s">
        <v>54</v>
      </c>
      <c r="AJ1208" s="402" t="s">
        <v>54</v>
      </c>
      <c r="AK1208" s="402" t="s">
        <v>54</v>
      </c>
      <c r="AL1208" s="403" t="s">
        <v>54</v>
      </c>
      <c r="AM1208" s="404" t="s">
        <v>54</v>
      </c>
    </row>
    <row r="1209" spans="1:39" ht="15.75" customHeight="1" x14ac:dyDescent="0.3">
      <c r="A1209" s="382"/>
      <c r="B1209" s="383"/>
      <c r="C1209" s="384" t="s">
        <v>40</v>
      </c>
      <c r="D1209" s="385" t="str">
        <f>IF(Table_1[[#This Row],[SISÄLLÖN NIMI]]="","",1)</f>
        <v/>
      </c>
      <c r="E1209" s="386"/>
      <c r="F1209" s="386"/>
      <c r="G1209" s="384" t="s">
        <v>54</v>
      </c>
      <c r="H1209" s="387" t="s">
        <v>54</v>
      </c>
      <c r="I1209" s="388" t="s">
        <v>54</v>
      </c>
      <c r="J1209" s="389" t="s">
        <v>44</v>
      </c>
      <c r="K1209" s="387" t="s">
        <v>54</v>
      </c>
      <c r="L1209" s="390" t="s">
        <v>54</v>
      </c>
      <c r="M1209" s="383"/>
      <c r="N1209" s="391" t="s">
        <v>54</v>
      </c>
      <c r="O1209" s="392"/>
      <c r="P1209" s="383"/>
      <c r="Q1209" s="383"/>
      <c r="R1209" s="393"/>
      <c r="S1209" s="417">
        <f>IF(Table_1[[#This Row],[Kesto (min) /tapaaminen]]&lt;1,0,(Table_1[[#This Row],[Sisältöjen määrä 
]]*Table_1[[#This Row],[Kesto (min) /tapaaminen]]*Table_1[[#This Row],[Tapaamis-kerrat /osallistuja]]))</f>
        <v>0</v>
      </c>
      <c r="T1209" s="394" t="str">
        <f>IF(Table_1[[#This Row],[SISÄLLÖN NIMI]]="","",IF(Table_1[[#This Row],[Toteutuminen]]="Ei osallistujia",0,IF(Table_1[[#This Row],[Toteutuminen]]="Peruttu",0,1)))</f>
        <v/>
      </c>
      <c r="U1209" s="395"/>
      <c r="V1209" s="385"/>
      <c r="W1209" s="413">
        <f>Table_1[[#This Row],[Kävijämäärä a) lapset]]+Table_1[[#This Row],[Kävijämäärä b) aikuiset]]</f>
        <v>0</v>
      </c>
      <c r="X1209" s="413">
        <f>IF(Table_1[[#This Row],[Kokonaiskävijämäärä]]&lt;1,0,Table_1[[#This Row],[Kävijämäärä a) lapset]]*Table_1[[#This Row],[Tapaamis-kerrat /osallistuja]])</f>
        <v>0</v>
      </c>
      <c r="Y1209" s="413">
        <f>IF(Table_1[[#This Row],[Kokonaiskävijämäärä]]&lt;1,0,Table_1[[#This Row],[Kävijämäärä b) aikuiset]]*Table_1[[#This Row],[Tapaamis-kerrat /osallistuja]])</f>
        <v>0</v>
      </c>
      <c r="Z1209" s="413">
        <f>IF(Table_1[[#This Row],[Kokonaiskävijämäärä]]&lt;1,0,Table_1[[#This Row],[Kokonaiskävijämäärä]]*Table_1[[#This Row],[Tapaamis-kerrat /osallistuja]])</f>
        <v>0</v>
      </c>
      <c r="AA1209" s="390" t="s">
        <v>54</v>
      </c>
      <c r="AB1209" s="396"/>
      <c r="AC1209" s="397"/>
      <c r="AD1209" s="398" t="s">
        <v>54</v>
      </c>
      <c r="AE1209" s="399" t="s">
        <v>54</v>
      </c>
      <c r="AF1209" s="400" t="s">
        <v>54</v>
      </c>
      <c r="AG1209" s="400" t="s">
        <v>54</v>
      </c>
      <c r="AH1209" s="401" t="s">
        <v>53</v>
      </c>
      <c r="AI1209" s="402" t="s">
        <v>54</v>
      </c>
      <c r="AJ1209" s="402" t="s">
        <v>54</v>
      </c>
      <c r="AK1209" s="402" t="s">
        <v>54</v>
      </c>
      <c r="AL1209" s="403" t="s">
        <v>54</v>
      </c>
      <c r="AM1209" s="404" t="s">
        <v>54</v>
      </c>
    </row>
    <row r="1210" spans="1:39" ht="15.75" customHeight="1" x14ac:dyDescent="0.3">
      <c r="A1210" s="382"/>
      <c r="B1210" s="383"/>
      <c r="C1210" s="384" t="s">
        <v>40</v>
      </c>
      <c r="D1210" s="385" t="str">
        <f>IF(Table_1[[#This Row],[SISÄLLÖN NIMI]]="","",1)</f>
        <v/>
      </c>
      <c r="E1210" s="386"/>
      <c r="F1210" s="386"/>
      <c r="G1210" s="384" t="s">
        <v>54</v>
      </c>
      <c r="H1210" s="387" t="s">
        <v>54</v>
      </c>
      <c r="I1210" s="388" t="s">
        <v>54</v>
      </c>
      <c r="J1210" s="389" t="s">
        <v>44</v>
      </c>
      <c r="K1210" s="387" t="s">
        <v>54</v>
      </c>
      <c r="L1210" s="390" t="s">
        <v>54</v>
      </c>
      <c r="M1210" s="383"/>
      <c r="N1210" s="391" t="s">
        <v>54</v>
      </c>
      <c r="O1210" s="392"/>
      <c r="P1210" s="383"/>
      <c r="Q1210" s="383"/>
      <c r="R1210" s="393"/>
      <c r="S1210" s="417">
        <f>IF(Table_1[[#This Row],[Kesto (min) /tapaaminen]]&lt;1,0,(Table_1[[#This Row],[Sisältöjen määrä 
]]*Table_1[[#This Row],[Kesto (min) /tapaaminen]]*Table_1[[#This Row],[Tapaamis-kerrat /osallistuja]]))</f>
        <v>0</v>
      </c>
      <c r="T1210" s="394" t="str">
        <f>IF(Table_1[[#This Row],[SISÄLLÖN NIMI]]="","",IF(Table_1[[#This Row],[Toteutuminen]]="Ei osallistujia",0,IF(Table_1[[#This Row],[Toteutuminen]]="Peruttu",0,1)))</f>
        <v/>
      </c>
      <c r="U1210" s="395"/>
      <c r="V1210" s="385"/>
      <c r="W1210" s="413">
        <f>Table_1[[#This Row],[Kävijämäärä a) lapset]]+Table_1[[#This Row],[Kävijämäärä b) aikuiset]]</f>
        <v>0</v>
      </c>
      <c r="X1210" s="413">
        <f>IF(Table_1[[#This Row],[Kokonaiskävijämäärä]]&lt;1,0,Table_1[[#This Row],[Kävijämäärä a) lapset]]*Table_1[[#This Row],[Tapaamis-kerrat /osallistuja]])</f>
        <v>0</v>
      </c>
      <c r="Y1210" s="413">
        <f>IF(Table_1[[#This Row],[Kokonaiskävijämäärä]]&lt;1,0,Table_1[[#This Row],[Kävijämäärä b) aikuiset]]*Table_1[[#This Row],[Tapaamis-kerrat /osallistuja]])</f>
        <v>0</v>
      </c>
      <c r="Z1210" s="413">
        <f>IF(Table_1[[#This Row],[Kokonaiskävijämäärä]]&lt;1,0,Table_1[[#This Row],[Kokonaiskävijämäärä]]*Table_1[[#This Row],[Tapaamis-kerrat /osallistuja]])</f>
        <v>0</v>
      </c>
      <c r="AA1210" s="390" t="s">
        <v>54</v>
      </c>
      <c r="AB1210" s="396"/>
      <c r="AC1210" s="397"/>
      <c r="AD1210" s="398" t="s">
        <v>54</v>
      </c>
      <c r="AE1210" s="399" t="s">
        <v>54</v>
      </c>
      <c r="AF1210" s="400" t="s">
        <v>54</v>
      </c>
      <c r="AG1210" s="400" t="s">
        <v>54</v>
      </c>
      <c r="AH1210" s="401" t="s">
        <v>53</v>
      </c>
      <c r="AI1210" s="402" t="s">
        <v>54</v>
      </c>
      <c r="AJ1210" s="402" t="s">
        <v>54</v>
      </c>
      <c r="AK1210" s="402" t="s">
        <v>54</v>
      </c>
      <c r="AL1210" s="403" t="s">
        <v>54</v>
      </c>
      <c r="AM1210" s="404" t="s">
        <v>54</v>
      </c>
    </row>
    <row r="1211" spans="1:39" ht="15.75" customHeight="1" x14ac:dyDescent="0.3">
      <c r="A1211" s="382"/>
      <c r="B1211" s="383"/>
      <c r="C1211" s="384" t="s">
        <v>40</v>
      </c>
      <c r="D1211" s="385" t="str">
        <f>IF(Table_1[[#This Row],[SISÄLLÖN NIMI]]="","",1)</f>
        <v/>
      </c>
      <c r="E1211" s="386"/>
      <c r="F1211" s="386"/>
      <c r="G1211" s="384" t="s">
        <v>54</v>
      </c>
      <c r="H1211" s="387" t="s">
        <v>54</v>
      </c>
      <c r="I1211" s="388" t="s">
        <v>54</v>
      </c>
      <c r="J1211" s="389" t="s">
        <v>44</v>
      </c>
      <c r="K1211" s="387" t="s">
        <v>54</v>
      </c>
      <c r="L1211" s="390" t="s">
        <v>54</v>
      </c>
      <c r="M1211" s="383"/>
      <c r="N1211" s="391" t="s">
        <v>54</v>
      </c>
      <c r="O1211" s="392"/>
      <c r="P1211" s="383"/>
      <c r="Q1211" s="383"/>
      <c r="R1211" s="393"/>
      <c r="S1211" s="417">
        <f>IF(Table_1[[#This Row],[Kesto (min) /tapaaminen]]&lt;1,0,(Table_1[[#This Row],[Sisältöjen määrä 
]]*Table_1[[#This Row],[Kesto (min) /tapaaminen]]*Table_1[[#This Row],[Tapaamis-kerrat /osallistuja]]))</f>
        <v>0</v>
      </c>
      <c r="T1211" s="394" t="str">
        <f>IF(Table_1[[#This Row],[SISÄLLÖN NIMI]]="","",IF(Table_1[[#This Row],[Toteutuminen]]="Ei osallistujia",0,IF(Table_1[[#This Row],[Toteutuminen]]="Peruttu",0,1)))</f>
        <v/>
      </c>
      <c r="U1211" s="395"/>
      <c r="V1211" s="385"/>
      <c r="W1211" s="413">
        <f>Table_1[[#This Row],[Kävijämäärä a) lapset]]+Table_1[[#This Row],[Kävijämäärä b) aikuiset]]</f>
        <v>0</v>
      </c>
      <c r="X1211" s="413">
        <f>IF(Table_1[[#This Row],[Kokonaiskävijämäärä]]&lt;1,0,Table_1[[#This Row],[Kävijämäärä a) lapset]]*Table_1[[#This Row],[Tapaamis-kerrat /osallistuja]])</f>
        <v>0</v>
      </c>
      <c r="Y1211" s="413">
        <f>IF(Table_1[[#This Row],[Kokonaiskävijämäärä]]&lt;1,0,Table_1[[#This Row],[Kävijämäärä b) aikuiset]]*Table_1[[#This Row],[Tapaamis-kerrat /osallistuja]])</f>
        <v>0</v>
      </c>
      <c r="Z1211" s="413">
        <f>IF(Table_1[[#This Row],[Kokonaiskävijämäärä]]&lt;1,0,Table_1[[#This Row],[Kokonaiskävijämäärä]]*Table_1[[#This Row],[Tapaamis-kerrat /osallistuja]])</f>
        <v>0</v>
      </c>
      <c r="AA1211" s="390" t="s">
        <v>54</v>
      </c>
      <c r="AB1211" s="396"/>
      <c r="AC1211" s="397"/>
      <c r="AD1211" s="398" t="s">
        <v>54</v>
      </c>
      <c r="AE1211" s="399" t="s">
        <v>54</v>
      </c>
      <c r="AF1211" s="400" t="s">
        <v>54</v>
      </c>
      <c r="AG1211" s="400" t="s">
        <v>54</v>
      </c>
      <c r="AH1211" s="401" t="s">
        <v>53</v>
      </c>
      <c r="AI1211" s="402" t="s">
        <v>54</v>
      </c>
      <c r="AJ1211" s="402" t="s">
        <v>54</v>
      </c>
      <c r="AK1211" s="402" t="s">
        <v>54</v>
      </c>
      <c r="AL1211" s="403" t="s">
        <v>54</v>
      </c>
      <c r="AM1211" s="404" t="s">
        <v>54</v>
      </c>
    </row>
    <row r="1212" spans="1:39" ht="15.75" customHeight="1" x14ac:dyDescent="0.3">
      <c r="A1212" s="382"/>
      <c r="B1212" s="383"/>
      <c r="C1212" s="384" t="s">
        <v>40</v>
      </c>
      <c r="D1212" s="385" t="str">
        <f>IF(Table_1[[#This Row],[SISÄLLÖN NIMI]]="","",1)</f>
        <v/>
      </c>
      <c r="E1212" s="386"/>
      <c r="F1212" s="386"/>
      <c r="G1212" s="384" t="s">
        <v>54</v>
      </c>
      <c r="H1212" s="387" t="s">
        <v>54</v>
      </c>
      <c r="I1212" s="388" t="s">
        <v>54</v>
      </c>
      <c r="J1212" s="389" t="s">
        <v>44</v>
      </c>
      <c r="K1212" s="387" t="s">
        <v>54</v>
      </c>
      <c r="L1212" s="390" t="s">
        <v>54</v>
      </c>
      <c r="M1212" s="383"/>
      <c r="N1212" s="391" t="s">
        <v>54</v>
      </c>
      <c r="O1212" s="392"/>
      <c r="P1212" s="383"/>
      <c r="Q1212" s="383"/>
      <c r="R1212" s="393"/>
      <c r="S1212" s="417">
        <f>IF(Table_1[[#This Row],[Kesto (min) /tapaaminen]]&lt;1,0,(Table_1[[#This Row],[Sisältöjen määrä 
]]*Table_1[[#This Row],[Kesto (min) /tapaaminen]]*Table_1[[#This Row],[Tapaamis-kerrat /osallistuja]]))</f>
        <v>0</v>
      </c>
      <c r="T1212" s="394" t="str">
        <f>IF(Table_1[[#This Row],[SISÄLLÖN NIMI]]="","",IF(Table_1[[#This Row],[Toteutuminen]]="Ei osallistujia",0,IF(Table_1[[#This Row],[Toteutuminen]]="Peruttu",0,1)))</f>
        <v/>
      </c>
      <c r="U1212" s="395"/>
      <c r="V1212" s="385"/>
      <c r="W1212" s="413">
        <f>Table_1[[#This Row],[Kävijämäärä a) lapset]]+Table_1[[#This Row],[Kävijämäärä b) aikuiset]]</f>
        <v>0</v>
      </c>
      <c r="X1212" s="413">
        <f>IF(Table_1[[#This Row],[Kokonaiskävijämäärä]]&lt;1,0,Table_1[[#This Row],[Kävijämäärä a) lapset]]*Table_1[[#This Row],[Tapaamis-kerrat /osallistuja]])</f>
        <v>0</v>
      </c>
      <c r="Y1212" s="413">
        <f>IF(Table_1[[#This Row],[Kokonaiskävijämäärä]]&lt;1,0,Table_1[[#This Row],[Kävijämäärä b) aikuiset]]*Table_1[[#This Row],[Tapaamis-kerrat /osallistuja]])</f>
        <v>0</v>
      </c>
      <c r="Z1212" s="413">
        <f>IF(Table_1[[#This Row],[Kokonaiskävijämäärä]]&lt;1,0,Table_1[[#This Row],[Kokonaiskävijämäärä]]*Table_1[[#This Row],[Tapaamis-kerrat /osallistuja]])</f>
        <v>0</v>
      </c>
      <c r="AA1212" s="390" t="s">
        <v>54</v>
      </c>
      <c r="AB1212" s="396"/>
      <c r="AC1212" s="397"/>
      <c r="AD1212" s="398" t="s">
        <v>54</v>
      </c>
      <c r="AE1212" s="399" t="s">
        <v>54</v>
      </c>
      <c r="AF1212" s="400" t="s">
        <v>54</v>
      </c>
      <c r="AG1212" s="400" t="s">
        <v>54</v>
      </c>
      <c r="AH1212" s="401" t="s">
        <v>53</v>
      </c>
      <c r="AI1212" s="402" t="s">
        <v>54</v>
      </c>
      <c r="AJ1212" s="402" t="s">
        <v>54</v>
      </c>
      <c r="AK1212" s="402" t="s">
        <v>54</v>
      </c>
      <c r="AL1212" s="403" t="s">
        <v>54</v>
      </c>
      <c r="AM1212" s="404" t="s">
        <v>54</v>
      </c>
    </row>
    <row r="1213" spans="1:39" ht="15.75" customHeight="1" x14ac:dyDescent="0.3">
      <c r="A1213" s="382"/>
      <c r="B1213" s="383"/>
      <c r="C1213" s="384" t="s">
        <v>40</v>
      </c>
      <c r="D1213" s="385" t="str">
        <f>IF(Table_1[[#This Row],[SISÄLLÖN NIMI]]="","",1)</f>
        <v/>
      </c>
      <c r="E1213" s="386"/>
      <c r="F1213" s="386"/>
      <c r="G1213" s="384" t="s">
        <v>54</v>
      </c>
      <c r="H1213" s="387" t="s">
        <v>54</v>
      </c>
      <c r="I1213" s="388" t="s">
        <v>54</v>
      </c>
      <c r="J1213" s="389" t="s">
        <v>44</v>
      </c>
      <c r="K1213" s="387" t="s">
        <v>54</v>
      </c>
      <c r="L1213" s="390" t="s">
        <v>54</v>
      </c>
      <c r="M1213" s="383"/>
      <c r="N1213" s="391" t="s">
        <v>54</v>
      </c>
      <c r="O1213" s="392"/>
      <c r="P1213" s="383"/>
      <c r="Q1213" s="383"/>
      <c r="R1213" s="393"/>
      <c r="S1213" s="417">
        <f>IF(Table_1[[#This Row],[Kesto (min) /tapaaminen]]&lt;1,0,(Table_1[[#This Row],[Sisältöjen määrä 
]]*Table_1[[#This Row],[Kesto (min) /tapaaminen]]*Table_1[[#This Row],[Tapaamis-kerrat /osallistuja]]))</f>
        <v>0</v>
      </c>
      <c r="T1213" s="394" t="str">
        <f>IF(Table_1[[#This Row],[SISÄLLÖN NIMI]]="","",IF(Table_1[[#This Row],[Toteutuminen]]="Ei osallistujia",0,IF(Table_1[[#This Row],[Toteutuminen]]="Peruttu",0,1)))</f>
        <v/>
      </c>
      <c r="U1213" s="395"/>
      <c r="V1213" s="385"/>
      <c r="W1213" s="413">
        <f>Table_1[[#This Row],[Kävijämäärä a) lapset]]+Table_1[[#This Row],[Kävijämäärä b) aikuiset]]</f>
        <v>0</v>
      </c>
      <c r="X1213" s="413">
        <f>IF(Table_1[[#This Row],[Kokonaiskävijämäärä]]&lt;1,0,Table_1[[#This Row],[Kävijämäärä a) lapset]]*Table_1[[#This Row],[Tapaamis-kerrat /osallistuja]])</f>
        <v>0</v>
      </c>
      <c r="Y1213" s="413">
        <f>IF(Table_1[[#This Row],[Kokonaiskävijämäärä]]&lt;1,0,Table_1[[#This Row],[Kävijämäärä b) aikuiset]]*Table_1[[#This Row],[Tapaamis-kerrat /osallistuja]])</f>
        <v>0</v>
      </c>
      <c r="Z1213" s="413">
        <f>IF(Table_1[[#This Row],[Kokonaiskävijämäärä]]&lt;1,0,Table_1[[#This Row],[Kokonaiskävijämäärä]]*Table_1[[#This Row],[Tapaamis-kerrat /osallistuja]])</f>
        <v>0</v>
      </c>
      <c r="AA1213" s="390" t="s">
        <v>54</v>
      </c>
      <c r="AB1213" s="396"/>
      <c r="AC1213" s="397"/>
      <c r="AD1213" s="398" t="s">
        <v>54</v>
      </c>
      <c r="AE1213" s="399" t="s">
        <v>54</v>
      </c>
      <c r="AF1213" s="400" t="s">
        <v>54</v>
      </c>
      <c r="AG1213" s="400" t="s">
        <v>54</v>
      </c>
      <c r="AH1213" s="401" t="s">
        <v>53</v>
      </c>
      <c r="AI1213" s="402" t="s">
        <v>54</v>
      </c>
      <c r="AJ1213" s="402" t="s">
        <v>54</v>
      </c>
      <c r="AK1213" s="402" t="s">
        <v>54</v>
      </c>
      <c r="AL1213" s="403" t="s">
        <v>54</v>
      </c>
      <c r="AM1213" s="404" t="s">
        <v>54</v>
      </c>
    </row>
    <row r="1214" spans="1:39" ht="15.75" customHeight="1" x14ac:dyDescent="0.3">
      <c r="A1214" s="382"/>
      <c r="B1214" s="383"/>
      <c r="C1214" s="384" t="s">
        <v>40</v>
      </c>
      <c r="D1214" s="385" t="str">
        <f>IF(Table_1[[#This Row],[SISÄLLÖN NIMI]]="","",1)</f>
        <v/>
      </c>
      <c r="E1214" s="386"/>
      <c r="F1214" s="386"/>
      <c r="G1214" s="384" t="s">
        <v>54</v>
      </c>
      <c r="H1214" s="387" t="s">
        <v>54</v>
      </c>
      <c r="I1214" s="388" t="s">
        <v>54</v>
      </c>
      <c r="J1214" s="389" t="s">
        <v>44</v>
      </c>
      <c r="K1214" s="387" t="s">
        <v>54</v>
      </c>
      <c r="L1214" s="390" t="s">
        <v>54</v>
      </c>
      <c r="M1214" s="383"/>
      <c r="N1214" s="391" t="s">
        <v>54</v>
      </c>
      <c r="O1214" s="392"/>
      <c r="P1214" s="383"/>
      <c r="Q1214" s="383"/>
      <c r="R1214" s="393"/>
      <c r="S1214" s="417">
        <f>IF(Table_1[[#This Row],[Kesto (min) /tapaaminen]]&lt;1,0,(Table_1[[#This Row],[Sisältöjen määrä 
]]*Table_1[[#This Row],[Kesto (min) /tapaaminen]]*Table_1[[#This Row],[Tapaamis-kerrat /osallistuja]]))</f>
        <v>0</v>
      </c>
      <c r="T1214" s="394" t="str">
        <f>IF(Table_1[[#This Row],[SISÄLLÖN NIMI]]="","",IF(Table_1[[#This Row],[Toteutuminen]]="Ei osallistujia",0,IF(Table_1[[#This Row],[Toteutuminen]]="Peruttu",0,1)))</f>
        <v/>
      </c>
      <c r="U1214" s="395"/>
      <c r="V1214" s="385"/>
      <c r="W1214" s="413">
        <f>Table_1[[#This Row],[Kävijämäärä a) lapset]]+Table_1[[#This Row],[Kävijämäärä b) aikuiset]]</f>
        <v>0</v>
      </c>
      <c r="X1214" s="413">
        <f>IF(Table_1[[#This Row],[Kokonaiskävijämäärä]]&lt;1,0,Table_1[[#This Row],[Kävijämäärä a) lapset]]*Table_1[[#This Row],[Tapaamis-kerrat /osallistuja]])</f>
        <v>0</v>
      </c>
      <c r="Y1214" s="413">
        <f>IF(Table_1[[#This Row],[Kokonaiskävijämäärä]]&lt;1,0,Table_1[[#This Row],[Kävijämäärä b) aikuiset]]*Table_1[[#This Row],[Tapaamis-kerrat /osallistuja]])</f>
        <v>0</v>
      </c>
      <c r="Z1214" s="413">
        <f>IF(Table_1[[#This Row],[Kokonaiskävijämäärä]]&lt;1,0,Table_1[[#This Row],[Kokonaiskävijämäärä]]*Table_1[[#This Row],[Tapaamis-kerrat /osallistuja]])</f>
        <v>0</v>
      </c>
      <c r="AA1214" s="390" t="s">
        <v>54</v>
      </c>
      <c r="AB1214" s="396"/>
      <c r="AC1214" s="397"/>
      <c r="AD1214" s="398" t="s">
        <v>54</v>
      </c>
      <c r="AE1214" s="399" t="s">
        <v>54</v>
      </c>
      <c r="AF1214" s="400" t="s">
        <v>54</v>
      </c>
      <c r="AG1214" s="400" t="s">
        <v>54</v>
      </c>
      <c r="AH1214" s="401" t="s">
        <v>53</v>
      </c>
      <c r="AI1214" s="402" t="s">
        <v>54</v>
      </c>
      <c r="AJ1214" s="402" t="s">
        <v>54</v>
      </c>
      <c r="AK1214" s="402" t="s">
        <v>54</v>
      </c>
      <c r="AL1214" s="403" t="s">
        <v>54</v>
      </c>
      <c r="AM1214" s="404" t="s">
        <v>54</v>
      </c>
    </row>
    <row r="1215" spans="1:39" ht="15.75" customHeight="1" x14ac:dyDescent="0.3">
      <c r="A1215" s="382"/>
      <c r="B1215" s="383"/>
      <c r="C1215" s="384" t="s">
        <v>40</v>
      </c>
      <c r="D1215" s="385" t="str">
        <f>IF(Table_1[[#This Row],[SISÄLLÖN NIMI]]="","",1)</f>
        <v/>
      </c>
      <c r="E1215" s="386"/>
      <c r="F1215" s="386"/>
      <c r="G1215" s="384" t="s">
        <v>54</v>
      </c>
      <c r="H1215" s="387" t="s">
        <v>54</v>
      </c>
      <c r="I1215" s="388" t="s">
        <v>54</v>
      </c>
      <c r="J1215" s="389" t="s">
        <v>44</v>
      </c>
      <c r="K1215" s="387" t="s">
        <v>54</v>
      </c>
      <c r="L1215" s="390" t="s">
        <v>54</v>
      </c>
      <c r="M1215" s="383"/>
      <c r="N1215" s="391" t="s">
        <v>54</v>
      </c>
      <c r="O1215" s="392"/>
      <c r="P1215" s="383"/>
      <c r="Q1215" s="383"/>
      <c r="R1215" s="393"/>
      <c r="S1215" s="417">
        <f>IF(Table_1[[#This Row],[Kesto (min) /tapaaminen]]&lt;1,0,(Table_1[[#This Row],[Sisältöjen määrä 
]]*Table_1[[#This Row],[Kesto (min) /tapaaminen]]*Table_1[[#This Row],[Tapaamis-kerrat /osallistuja]]))</f>
        <v>0</v>
      </c>
      <c r="T1215" s="394" t="str">
        <f>IF(Table_1[[#This Row],[SISÄLLÖN NIMI]]="","",IF(Table_1[[#This Row],[Toteutuminen]]="Ei osallistujia",0,IF(Table_1[[#This Row],[Toteutuminen]]="Peruttu",0,1)))</f>
        <v/>
      </c>
      <c r="U1215" s="395"/>
      <c r="V1215" s="385"/>
      <c r="W1215" s="413">
        <f>Table_1[[#This Row],[Kävijämäärä a) lapset]]+Table_1[[#This Row],[Kävijämäärä b) aikuiset]]</f>
        <v>0</v>
      </c>
      <c r="X1215" s="413">
        <f>IF(Table_1[[#This Row],[Kokonaiskävijämäärä]]&lt;1,0,Table_1[[#This Row],[Kävijämäärä a) lapset]]*Table_1[[#This Row],[Tapaamis-kerrat /osallistuja]])</f>
        <v>0</v>
      </c>
      <c r="Y1215" s="413">
        <f>IF(Table_1[[#This Row],[Kokonaiskävijämäärä]]&lt;1,0,Table_1[[#This Row],[Kävijämäärä b) aikuiset]]*Table_1[[#This Row],[Tapaamis-kerrat /osallistuja]])</f>
        <v>0</v>
      </c>
      <c r="Z1215" s="413">
        <f>IF(Table_1[[#This Row],[Kokonaiskävijämäärä]]&lt;1,0,Table_1[[#This Row],[Kokonaiskävijämäärä]]*Table_1[[#This Row],[Tapaamis-kerrat /osallistuja]])</f>
        <v>0</v>
      </c>
      <c r="AA1215" s="390" t="s">
        <v>54</v>
      </c>
      <c r="AB1215" s="396"/>
      <c r="AC1215" s="397"/>
      <c r="AD1215" s="398" t="s">
        <v>54</v>
      </c>
      <c r="AE1215" s="399" t="s">
        <v>54</v>
      </c>
      <c r="AF1215" s="400" t="s">
        <v>54</v>
      </c>
      <c r="AG1215" s="400" t="s">
        <v>54</v>
      </c>
      <c r="AH1215" s="401" t="s">
        <v>53</v>
      </c>
      <c r="AI1215" s="402" t="s">
        <v>54</v>
      </c>
      <c r="AJ1215" s="402" t="s">
        <v>54</v>
      </c>
      <c r="AK1215" s="402" t="s">
        <v>54</v>
      </c>
      <c r="AL1215" s="403" t="s">
        <v>54</v>
      </c>
      <c r="AM1215" s="404" t="s">
        <v>54</v>
      </c>
    </row>
    <row r="1216" spans="1:39" ht="15.75" customHeight="1" x14ac:dyDescent="0.3">
      <c r="A1216" s="382"/>
      <c r="B1216" s="383"/>
      <c r="C1216" s="384" t="s">
        <v>40</v>
      </c>
      <c r="D1216" s="385" t="str">
        <f>IF(Table_1[[#This Row],[SISÄLLÖN NIMI]]="","",1)</f>
        <v/>
      </c>
      <c r="E1216" s="386"/>
      <c r="F1216" s="386"/>
      <c r="G1216" s="384" t="s">
        <v>54</v>
      </c>
      <c r="H1216" s="387" t="s">
        <v>54</v>
      </c>
      <c r="I1216" s="388" t="s">
        <v>54</v>
      </c>
      <c r="J1216" s="389" t="s">
        <v>44</v>
      </c>
      <c r="K1216" s="387" t="s">
        <v>54</v>
      </c>
      <c r="L1216" s="390" t="s">
        <v>54</v>
      </c>
      <c r="M1216" s="383"/>
      <c r="N1216" s="391" t="s">
        <v>54</v>
      </c>
      <c r="O1216" s="392"/>
      <c r="P1216" s="383"/>
      <c r="Q1216" s="383"/>
      <c r="R1216" s="393"/>
      <c r="S1216" s="417">
        <f>IF(Table_1[[#This Row],[Kesto (min) /tapaaminen]]&lt;1,0,(Table_1[[#This Row],[Sisältöjen määrä 
]]*Table_1[[#This Row],[Kesto (min) /tapaaminen]]*Table_1[[#This Row],[Tapaamis-kerrat /osallistuja]]))</f>
        <v>0</v>
      </c>
      <c r="T1216" s="394" t="str">
        <f>IF(Table_1[[#This Row],[SISÄLLÖN NIMI]]="","",IF(Table_1[[#This Row],[Toteutuminen]]="Ei osallistujia",0,IF(Table_1[[#This Row],[Toteutuminen]]="Peruttu",0,1)))</f>
        <v/>
      </c>
      <c r="U1216" s="395"/>
      <c r="V1216" s="385"/>
      <c r="W1216" s="413">
        <f>Table_1[[#This Row],[Kävijämäärä a) lapset]]+Table_1[[#This Row],[Kävijämäärä b) aikuiset]]</f>
        <v>0</v>
      </c>
      <c r="X1216" s="413">
        <f>IF(Table_1[[#This Row],[Kokonaiskävijämäärä]]&lt;1,0,Table_1[[#This Row],[Kävijämäärä a) lapset]]*Table_1[[#This Row],[Tapaamis-kerrat /osallistuja]])</f>
        <v>0</v>
      </c>
      <c r="Y1216" s="413">
        <f>IF(Table_1[[#This Row],[Kokonaiskävijämäärä]]&lt;1,0,Table_1[[#This Row],[Kävijämäärä b) aikuiset]]*Table_1[[#This Row],[Tapaamis-kerrat /osallistuja]])</f>
        <v>0</v>
      </c>
      <c r="Z1216" s="413">
        <f>IF(Table_1[[#This Row],[Kokonaiskävijämäärä]]&lt;1,0,Table_1[[#This Row],[Kokonaiskävijämäärä]]*Table_1[[#This Row],[Tapaamis-kerrat /osallistuja]])</f>
        <v>0</v>
      </c>
      <c r="AA1216" s="390" t="s">
        <v>54</v>
      </c>
      <c r="AB1216" s="396"/>
      <c r="AC1216" s="397"/>
      <c r="AD1216" s="398" t="s">
        <v>54</v>
      </c>
      <c r="AE1216" s="399" t="s">
        <v>54</v>
      </c>
      <c r="AF1216" s="400" t="s">
        <v>54</v>
      </c>
      <c r="AG1216" s="400" t="s">
        <v>54</v>
      </c>
      <c r="AH1216" s="401" t="s">
        <v>53</v>
      </c>
      <c r="AI1216" s="402" t="s">
        <v>54</v>
      </c>
      <c r="AJ1216" s="402" t="s">
        <v>54</v>
      </c>
      <c r="AK1216" s="402" t="s">
        <v>54</v>
      </c>
      <c r="AL1216" s="403" t="s">
        <v>54</v>
      </c>
      <c r="AM1216" s="404" t="s">
        <v>54</v>
      </c>
    </row>
    <row r="1217" spans="1:39" ht="15.75" customHeight="1" x14ac:dyDescent="0.3">
      <c r="A1217" s="382"/>
      <c r="B1217" s="383"/>
      <c r="C1217" s="384" t="s">
        <v>40</v>
      </c>
      <c r="D1217" s="385" t="str">
        <f>IF(Table_1[[#This Row],[SISÄLLÖN NIMI]]="","",1)</f>
        <v/>
      </c>
      <c r="E1217" s="386"/>
      <c r="F1217" s="386"/>
      <c r="G1217" s="384" t="s">
        <v>54</v>
      </c>
      <c r="H1217" s="387" t="s">
        <v>54</v>
      </c>
      <c r="I1217" s="388" t="s">
        <v>54</v>
      </c>
      <c r="J1217" s="389" t="s">
        <v>44</v>
      </c>
      <c r="K1217" s="387" t="s">
        <v>54</v>
      </c>
      <c r="L1217" s="390" t="s">
        <v>54</v>
      </c>
      <c r="M1217" s="383"/>
      <c r="N1217" s="391" t="s">
        <v>54</v>
      </c>
      <c r="O1217" s="392"/>
      <c r="P1217" s="383"/>
      <c r="Q1217" s="383"/>
      <c r="R1217" s="393"/>
      <c r="S1217" s="417">
        <f>IF(Table_1[[#This Row],[Kesto (min) /tapaaminen]]&lt;1,0,(Table_1[[#This Row],[Sisältöjen määrä 
]]*Table_1[[#This Row],[Kesto (min) /tapaaminen]]*Table_1[[#This Row],[Tapaamis-kerrat /osallistuja]]))</f>
        <v>0</v>
      </c>
      <c r="T1217" s="394" t="str">
        <f>IF(Table_1[[#This Row],[SISÄLLÖN NIMI]]="","",IF(Table_1[[#This Row],[Toteutuminen]]="Ei osallistujia",0,IF(Table_1[[#This Row],[Toteutuminen]]="Peruttu",0,1)))</f>
        <v/>
      </c>
      <c r="U1217" s="395"/>
      <c r="V1217" s="385"/>
      <c r="W1217" s="413">
        <f>Table_1[[#This Row],[Kävijämäärä a) lapset]]+Table_1[[#This Row],[Kävijämäärä b) aikuiset]]</f>
        <v>0</v>
      </c>
      <c r="X1217" s="413">
        <f>IF(Table_1[[#This Row],[Kokonaiskävijämäärä]]&lt;1,0,Table_1[[#This Row],[Kävijämäärä a) lapset]]*Table_1[[#This Row],[Tapaamis-kerrat /osallistuja]])</f>
        <v>0</v>
      </c>
      <c r="Y1217" s="413">
        <f>IF(Table_1[[#This Row],[Kokonaiskävijämäärä]]&lt;1,0,Table_1[[#This Row],[Kävijämäärä b) aikuiset]]*Table_1[[#This Row],[Tapaamis-kerrat /osallistuja]])</f>
        <v>0</v>
      </c>
      <c r="Z1217" s="413">
        <f>IF(Table_1[[#This Row],[Kokonaiskävijämäärä]]&lt;1,0,Table_1[[#This Row],[Kokonaiskävijämäärä]]*Table_1[[#This Row],[Tapaamis-kerrat /osallistuja]])</f>
        <v>0</v>
      </c>
      <c r="AA1217" s="390" t="s">
        <v>54</v>
      </c>
      <c r="AB1217" s="396"/>
      <c r="AC1217" s="397"/>
      <c r="AD1217" s="398" t="s">
        <v>54</v>
      </c>
      <c r="AE1217" s="399" t="s">
        <v>54</v>
      </c>
      <c r="AF1217" s="400" t="s">
        <v>54</v>
      </c>
      <c r="AG1217" s="400" t="s">
        <v>54</v>
      </c>
      <c r="AH1217" s="401" t="s">
        <v>53</v>
      </c>
      <c r="AI1217" s="402" t="s">
        <v>54</v>
      </c>
      <c r="AJ1217" s="402" t="s">
        <v>54</v>
      </c>
      <c r="AK1217" s="402" t="s">
        <v>54</v>
      </c>
      <c r="AL1217" s="403" t="s">
        <v>54</v>
      </c>
      <c r="AM1217" s="404" t="s">
        <v>54</v>
      </c>
    </row>
    <row r="1218" spans="1:39" ht="15.75" customHeight="1" x14ac:dyDescent="0.3">
      <c r="A1218" s="382"/>
      <c r="B1218" s="383"/>
      <c r="C1218" s="384" t="s">
        <v>40</v>
      </c>
      <c r="D1218" s="385" t="str">
        <f>IF(Table_1[[#This Row],[SISÄLLÖN NIMI]]="","",1)</f>
        <v/>
      </c>
      <c r="E1218" s="386"/>
      <c r="F1218" s="386"/>
      <c r="G1218" s="384" t="s">
        <v>54</v>
      </c>
      <c r="H1218" s="387" t="s">
        <v>54</v>
      </c>
      <c r="I1218" s="388" t="s">
        <v>54</v>
      </c>
      <c r="J1218" s="389" t="s">
        <v>44</v>
      </c>
      <c r="K1218" s="387" t="s">
        <v>54</v>
      </c>
      <c r="L1218" s="390" t="s">
        <v>54</v>
      </c>
      <c r="M1218" s="383"/>
      <c r="N1218" s="391" t="s">
        <v>54</v>
      </c>
      <c r="O1218" s="392"/>
      <c r="P1218" s="383"/>
      <c r="Q1218" s="383"/>
      <c r="R1218" s="393"/>
      <c r="S1218" s="417">
        <f>IF(Table_1[[#This Row],[Kesto (min) /tapaaminen]]&lt;1,0,(Table_1[[#This Row],[Sisältöjen määrä 
]]*Table_1[[#This Row],[Kesto (min) /tapaaminen]]*Table_1[[#This Row],[Tapaamis-kerrat /osallistuja]]))</f>
        <v>0</v>
      </c>
      <c r="T1218" s="394" t="str">
        <f>IF(Table_1[[#This Row],[SISÄLLÖN NIMI]]="","",IF(Table_1[[#This Row],[Toteutuminen]]="Ei osallistujia",0,IF(Table_1[[#This Row],[Toteutuminen]]="Peruttu",0,1)))</f>
        <v/>
      </c>
      <c r="U1218" s="395"/>
      <c r="V1218" s="385"/>
      <c r="W1218" s="413">
        <f>Table_1[[#This Row],[Kävijämäärä a) lapset]]+Table_1[[#This Row],[Kävijämäärä b) aikuiset]]</f>
        <v>0</v>
      </c>
      <c r="X1218" s="413">
        <f>IF(Table_1[[#This Row],[Kokonaiskävijämäärä]]&lt;1,0,Table_1[[#This Row],[Kävijämäärä a) lapset]]*Table_1[[#This Row],[Tapaamis-kerrat /osallistuja]])</f>
        <v>0</v>
      </c>
      <c r="Y1218" s="413">
        <f>IF(Table_1[[#This Row],[Kokonaiskävijämäärä]]&lt;1,0,Table_1[[#This Row],[Kävijämäärä b) aikuiset]]*Table_1[[#This Row],[Tapaamis-kerrat /osallistuja]])</f>
        <v>0</v>
      </c>
      <c r="Z1218" s="413">
        <f>IF(Table_1[[#This Row],[Kokonaiskävijämäärä]]&lt;1,0,Table_1[[#This Row],[Kokonaiskävijämäärä]]*Table_1[[#This Row],[Tapaamis-kerrat /osallistuja]])</f>
        <v>0</v>
      </c>
      <c r="AA1218" s="390" t="s">
        <v>54</v>
      </c>
      <c r="AB1218" s="396"/>
      <c r="AC1218" s="397"/>
      <c r="AD1218" s="398" t="s">
        <v>54</v>
      </c>
      <c r="AE1218" s="399" t="s">
        <v>54</v>
      </c>
      <c r="AF1218" s="400" t="s">
        <v>54</v>
      </c>
      <c r="AG1218" s="400" t="s">
        <v>54</v>
      </c>
      <c r="AH1218" s="401" t="s">
        <v>53</v>
      </c>
      <c r="AI1218" s="402" t="s">
        <v>54</v>
      </c>
      <c r="AJ1218" s="402" t="s">
        <v>54</v>
      </c>
      <c r="AK1218" s="402" t="s">
        <v>54</v>
      </c>
      <c r="AL1218" s="403" t="s">
        <v>54</v>
      </c>
      <c r="AM1218" s="404" t="s">
        <v>54</v>
      </c>
    </row>
    <row r="1219" spans="1:39" ht="15.75" customHeight="1" x14ac:dyDescent="0.3">
      <c r="A1219" s="382"/>
      <c r="B1219" s="383"/>
      <c r="C1219" s="384" t="s">
        <v>40</v>
      </c>
      <c r="D1219" s="385" t="str">
        <f>IF(Table_1[[#This Row],[SISÄLLÖN NIMI]]="","",1)</f>
        <v/>
      </c>
      <c r="E1219" s="386"/>
      <c r="F1219" s="386"/>
      <c r="G1219" s="384" t="s">
        <v>54</v>
      </c>
      <c r="H1219" s="387" t="s">
        <v>54</v>
      </c>
      <c r="I1219" s="388" t="s">
        <v>54</v>
      </c>
      <c r="J1219" s="389" t="s">
        <v>44</v>
      </c>
      <c r="K1219" s="387" t="s">
        <v>54</v>
      </c>
      <c r="L1219" s="390" t="s">
        <v>54</v>
      </c>
      <c r="M1219" s="383"/>
      <c r="N1219" s="391" t="s">
        <v>54</v>
      </c>
      <c r="O1219" s="392"/>
      <c r="P1219" s="383"/>
      <c r="Q1219" s="383"/>
      <c r="R1219" s="393"/>
      <c r="S1219" s="417">
        <f>IF(Table_1[[#This Row],[Kesto (min) /tapaaminen]]&lt;1,0,(Table_1[[#This Row],[Sisältöjen määrä 
]]*Table_1[[#This Row],[Kesto (min) /tapaaminen]]*Table_1[[#This Row],[Tapaamis-kerrat /osallistuja]]))</f>
        <v>0</v>
      </c>
      <c r="T1219" s="394" t="str">
        <f>IF(Table_1[[#This Row],[SISÄLLÖN NIMI]]="","",IF(Table_1[[#This Row],[Toteutuminen]]="Ei osallistujia",0,IF(Table_1[[#This Row],[Toteutuminen]]="Peruttu",0,1)))</f>
        <v/>
      </c>
      <c r="U1219" s="395"/>
      <c r="V1219" s="385"/>
      <c r="W1219" s="413">
        <f>Table_1[[#This Row],[Kävijämäärä a) lapset]]+Table_1[[#This Row],[Kävijämäärä b) aikuiset]]</f>
        <v>0</v>
      </c>
      <c r="X1219" s="413">
        <f>IF(Table_1[[#This Row],[Kokonaiskävijämäärä]]&lt;1,0,Table_1[[#This Row],[Kävijämäärä a) lapset]]*Table_1[[#This Row],[Tapaamis-kerrat /osallistuja]])</f>
        <v>0</v>
      </c>
      <c r="Y1219" s="413">
        <f>IF(Table_1[[#This Row],[Kokonaiskävijämäärä]]&lt;1,0,Table_1[[#This Row],[Kävijämäärä b) aikuiset]]*Table_1[[#This Row],[Tapaamis-kerrat /osallistuja]])</f>
        <v>0</v>
      </c>
      <c r="Z1219" s="413">
        <f>IF(Table_1[[#This Row],[Kokonaiskävijämäärä]]&lt;1,0,Table_1[[#This Row],[Kokonaiskävijämäärä]]*Table_1[[#This Row],[Tapaamis-kerrat /osallistuja]])</f>
        <v>0</v>
      </c>
      <c r="AA1219" s="390" t="s">
        <v>54</v>
      </c>
      <c r="AB1219" s="396"/>
      <c r="AC1219" s="397"/>
      <c r="AD1219" s="398" t="s">
        <v>54</v>
      </c>
      <c r="AE1219" s="399" t="s">
        <v>54</v>
      </c>
      <c r="AF1219" s="400" t="s">
        <v>54</v>
      </c>
      <c r="AG1219" s="400" t="s">
        <v>54</v>
      </c>
      <c r="AH1219" s="401" t="s">
        <v>53</v>
      </c>
      <c r="AI1219" s="402" t="s">
        <v>54</v>
      </c>
      <c r="AJ1219" s="402" t="s">
        <v>54</v>
      </c>
      <c r="AK1219" s="402" t="s">
        <v>54</v>
      </c>
      <c r="AL1219" s="403" t="s">
        <v>54</v>
      </c>
      <c r="AM1219" s="404" t="s">
        <v>54</v>
      </c>
    </row>
    <row r="1220" spans="1:39" ht="15.75" customHeight="1" x14ac:dyDescent="0.3">
      <c r="A1220" s="382"/>
      <c r="B1220" s="383"/>
      <c r="C1220" s="384" t="s">
        <v>40</v>
      </c>
      <c r="D1220" s="385" t="str">
        <f>IF(Table_1[[#This Row],[SISÄLLÖN NIMI]]="","",1)</f>
        <v/>
      </c>
      <c r="E1220" s="386"/>
      <c r="F1220" s="386"/>
      <c r="G1220" s="384" t="s">
        <v>54</v>
      </c>
      <c r="H1220" s="387" t="s">
        <v>54</v>
      </c>
      <c r="I1220" s="388" t="s">
        <v>54</v>
      </c>
      <c r="J1220" s="389" t="s">
        <v>44</v>
      </c>
      <c r="K1220" s="387" t="s">
        <v>54</v>
      </c>
      <c r="L1220" s="390" t="s">
        <v>54</v>
      </c>
      <c r="M1220" s="383"/>
      <c r="N1220" s="391" t="s">
        <v>54</v>
      </c>
      <c r="O1220" s="392"/>
      <c r="P1220" s="383"/>
      <c r="Q1220" s="383"/>
      <c r="R1220" s="393"/>
      <c r="S1220" s="417">
        <f>IF(Table_1[[#This Row],[Kesto (min) /tapaaminen]]&lt;1,0,(Table_1[[#This Row],[Sisältöjen määrä 
]]*Table_1[[#This Row],[Kesto (min) /tapaaminen]]*Table_1[[#This Row],[Tapaamis-kerrat /osallistuja]]))</f>
        <v>0</v>
      </c>
      <c r="T1220" s="394" t="str">
        <f>IF(Table_1[[#This Row],[SISÄLLÖN NIMI]]="","",IF(Table_1[[#This Row],[Toteutuminen]]="Ei osallistujia",0,IF(Table_1[[#This Row],[Toteutuminen]]="Peruttu",0,1)))</f>
        <v/>
      </c>
      <c r="U1220" s="395"/>
      <c r="V1220" s="385"/>
      <c r="W1220" s="413">
        <f>Table_1[[#This Row],[Kävijämäärä a) lapset]]+Table_1[[#This Row],[Kävijämäärä b) aikuiset]]</f>
        <v>0</v>
      </c>
      <c r="X1220" s="413">
        <f>IF(Table_1[[#This Row],[Kokonaiskävijämäärä]]&lt;1,0,Table_1[[#This Row],[Kävijämäärä a) lapset]]*Table_1[[#This Row],[Tapaamis-kerrat /osallistuja]])</f>
        <v>0</v>
      </c>
      <c r="Y1220" s="413">
        <f>IF(Table_1[[#This Row],[Kokonaiskävijämäärä]]&lt;1,0,Table_1[[#This Row],[Kävijämäärä b) aikuiset]]*Table_1[[#This Row],[Tapaamis-kerrat /osallistuja]])</f>
        <v>0</v>
      </c>
      <c r="Z1220" s="413">
        <f>IF(Table_1[[#This Row],[Kokonaiskävijämäärä]]&lt;1,0,Table_1[[#This Row],[Kokonaiskävijämäärä]]*Table_1[[#This Row],[Tapaamis-kerrat /osallistuja]])</f>
        <v>0</v>
      </c>
      <c r="AA1220" s="390" t="s">
        <v>54</v>
      </c>
      <c r="AB1220" s="396"/>
      <c r="AC1220" s="397"/>
      <c r="AD1220" s="398" t="s">
        <v>54</v>
      </c>
      <c r="AE1220" s="399" t="s">
        <v>54</v>
      </c>
      <c r="AF1220" s="400" t="s">
        <v>54</v>
      </c>
      <c r="AG1220" s="400" t="s">
        <v>54</v>
      </c>
      <c r="AH1220" s="401" t="s">
        <v>53</v>
      </c>
      <c r="AI1220" s="402" t="s">
        <v>54</v>
      </c>
      <c r="AJ1220" s="402" t="s">
        <v>54</v>
      </c>
      <c r="AK1220" s="402" t="s">
        <v>54</v>
      </c>
      <c r="AL1220" s="403" t="s">
        <v>54</v>
      </c>
      <c r="AM1220" s="404" t="s">
        <v>54</v>
      </c>
    </row>
    <row r="1221" spans="1:39" ht="15.75" customHeight="1" x14ac:dyDescent="0.3">
      <c r="A1221" s="382"/>
      <c r="B1221" s="383"/>
      <c r="C1221" s="384" t="s">
        <v>40</v>
      </c>
      <c r="D1221" s="385" t="str">
        <f>IF(Table_1[[#This Row],[SISÄLLÖN NIMI]]="","",1)</f>
        <v/>
      </c>
      <c r="E1221" s="386"/>
      <c r="F1221" s="386"/>
      <c r="G1221" s="384" t="s">
        <v>54</v>
      </c>
      <c r="H1221" s="387" t="s">
        <v>54</v>
      </c>
      <c r="I1221" s="388" t="s">
        <v>54</v>
      </c>
      <c r="J1221" s="389" t="s">
        <v>44</v>
      </c>
      <c r="K1221" s="387" t="s">
        <v>54</v>
      </c>
      <c r="L1221" s="390" t="s">
        <v>54</v>
      </c>
      <c r="M1221" s="383"/>
      <c r="N1221" s="391" t="s">
        <v>54</v>
      </c>
      <c r="O1221" s="392"/>
      <c r="P1221" s="383"/>
      <c r="Q1221" s="383"/>
      <c r="R1221" s="393"/>
      <c r="S1221" s="417">
        <f>IF(Table_1[[#This Row],[Kesto (min) /tapaaminen]]&lt;1,0,(Table_1[[#This Row],[Sisältöjen määrä 
]]*Table_1[[#This Row],[Kesto (min) /tapaaminen]]*Table_1[[#This Row],[Tapaamis-kerrat /osallistuja]]))</f>
        <v>0</v>
      </c>
      <c r="T1221" s="394" t="str">
        <f>IF(Table_1[[#This Row],[SISÄLLÖN NIMI]]="","",IF(Table_1[[#This Row],[Toteutuminen]]="Ei osallistujia",0,IF(Table_1[[#This Row],[Toteutuminen]]="Peruttu",0,1)))</f>
        <v/>
      </c>
      <c r="U1221" s="395"/>
      <c r="V1221" s="385"/>
      <c r="W1221" s="413">
        <f>Table_1[[#This Row],[Kävijämäärä a) lapset]]+Table_1[[#This Row],[Kävijämäärä b) aikuiset]]</f>
        <v>0</v>
      </c>
      <c r="X1221" s="413">
        <f>IF(Table_1[[#This Row],[Kokonaiskävijämäärä]]&lt;1,0,Table_1[[#This Row],[Kävijämäärä a) lapset]]*Table_1[[#This Row],[Tapaamis-kerrat /osallistuja]])</f>
        <v>0</v>
      </c>
      <c r="Y1221" s="413">
        <f>IF(Table_1[[#This Row],[Kokonaiskävijämäärä]]&lt;1,0,Table_1[[#This Row],[Kävijämäärä b) aikuiset]]*Table_1[[#This Row],[Tapaamis-kerrat /osallistuja]])</f>
        <v>0</v>
      </c>
      <c r="Z1221" s="413">
        <f>IF(Table_1[[#This Row],[Kokonaiskävijämäärä]]&lt;1,0,Table_1[[#This Row],[Kokonaiskävijämäärä]]*Table_1[[#This Row],[Tapaamis-kerrat /osallistuja]])</f>
        <v>0</v>
      </c>
      <c r="AA1221" s="390" t="s">
        <v>54</v>
      </c>
      <c r="AB1221" s="396"/>
      <c r="AC1221" s="397"/>
      <c r="AD1221" s="398" t="s">
        <v>54</v>
      </c>
      <c r="AE1221" s="399" t="s">
        <v>54</v>
      </c>
      <c r="AF1221" s="400" t="s">
        <v>54</v>
      </c>
      <c r="AG1221" s="400" t="s">
        <v>54</v>
      </c>
      <c r="AH1221" s="401" t="s">
        <v>53</v>
      </c>
      <c r="AI1221" s="402" t="s">
        <v>54</v>
      </c>
      <c r="AJ1221" s="402" t="s">
        <v>54</v>
      </c>
      <c r="AK1221" s="402" t="s">
        <v>54</v>
      </c>
      <c r="AL1221" s="403" t="s">
        <v>54</v>
      </c>
      <c r="AM1221" s="404" t="s">
        <v>54</v>
      </c>
    </row>
    <row r="1222" spans="1:39" ht="15.75" customHeight="1" x14ac:dyDescent="0.3">
      <c r="A1222" s="382"/>
      <c r="B1222" s="383"/>
      <c r="C1222" s="384" t="s">
        <v>40</v>
      </c>
      <c r="D1222" s="385" t="str">
        <f>IF(Table_1[[#This Row],[SISÄLLÖN NIMI]]="","",1)</f>
        <v/>
      </c>
      <c r="E1222" s="386"/>
      <c r="F1222" s="386"/>
      <c r="G1222" s="384" t="s">
        <v>54</v>
      </c>
      <c r="H1222" s="387" t="s">
        <v>54</v>
      </c>
      <c r="I1222" s="388" t="s">
        <v>54</v>
      </c>
      <c r="J1222" s="389" t="s">
        <v>44</v>
      </c>
      <c r="K1222" s="387" t="s">
        <v>54</v>
      </c>
      <c r="L1222" s="390" t="s">
        <v>54</v>
      </c>
      <c r="M1222" s="383"/>
      <c r="N1222" s="391" t="s">
        <v>54</v>
      </c>
      <c r="O1222" s="392"/>
      <c r="P1222" s="383"/>
      <c r="Q1222" s="383"/>
      <c r="R1222" s="393"/>
      <c r="S1222" s="417">
        <f>IF(Table_1[[#This Row],[Kesto (min) /tapaaminen]]&lt;1,0,(Table_1[[#This Row],[Sisältöjen määrä 
]]*Table_1[[#This Row],[Kesto (min) /tapaaminen]]*Table_1[[#This Row],[Tapaamis-kerrat /osallistuja]]))</f>
        <v>0</v>
      </c>
      <c r="T1222" s="394" t="str">
        <f>IF(Table_1[[#This Row],[SISÄLLÖN NIMI]]="","",IF(Table_1[[#This Row],[Toteutuminen]]="Ei osallistujia",0,IF(Table_1[[#This Row],[Toteutuminen]]="Peruttu",0,1)))</f>
        <v/>
      </c>
      <c r="U1222" s="395"/>
      <c r="V1222" s="385"/>
      <c r="W1222" s="413">
        <f>Table_1[[#This Row],[Kävijämäärä a) lapset]]+Table_1[[#This Row],[Kävijämäärä b) aikuiset]]</f>
        <v>0</v>
      </c>
      <c r="X1222" s="413">
        <f>IF(Table_1[[#This Row],[Kokonaiskävijämäärä]]&lt;1,0,Table_1[[#This Row],[Kävijämäärä a) lapset]]*Table_1[[#This Row],[Tapaamis-kerrat /osallistuja]])</f>
        <v>0</v>
      </c>
      <c r="Y1222" s="413">
        <f>IF(Table_1[[#This Row],[Kokonaiskävijämäärä]]&lt;1,0,Table_1[[#This Row],[Kävijämäärä b) aikuiset]]*Table_1[[#This Row],[Tapaamis-kerrat /osallistuja]])</f>
        <v>0</v>
      </c>
      <c r="Z1222" s="413">
        <f>IF(Table_1[[#This Row],[Kokonaiskävijämäärä]]&lt;1,0,Table_1[[#This Row],[Kokonaiskävijämäärä]]*Table_1[[#This Row],[Tapaamis-kerrat /osallistuja]])</f>
        <v>0</v>
      </c>
      <c r="AA1222" s="390" t="s">
        <v>54</v>
      </c>
      <c r="AB1222" s="396"/>
      <c r="AC1222" s="397"/>
      <c r="AD1222" s="398" t="s">
        <v>54</v>
      </c>
      <c r="AE1222" s="399" t="s">
        <v>54</v>
      </c>
      <c r="AF1222" s="400" t="s">
        <v>54</v>
      </c>
      <c r="AG1222" s="400" t="s">
        <v>54</v>
      </c>
      <c r="AH1222" s="401" t="s">
        <v>53</v>
      </c>
      <c r="AI1222" s="402" t="s">
        <v>54</v>
      </c>
      <c r="AJ1222" s="402" t="s">
        <v>54</v>
      </c>
      <c r="AK1222" s="402" t="s">
        <v>54</v>
      </c>
      <c r="AL1222" s="403" t="s">
        <v>54</v>
      </c>
      <c r="AM1222" s="404" t="s">
        <v>54</v>
      </c>
    </row>
    <row r="1223" spans="1:39" ht="15.75" customHeight="1" x14ac:dyDescent="0.3">
      <c r="A1223" s="382"/>
      <c r="B1223" s="383"/>
      <c r="C1223" s="384" t="s">
        <v>40</v>
      </c>
      <c r="D1223" s="385" t="str">
        <f>IF(Table_1[[#This Row],[SISÄLLÖN NIMI]]="","",1)</f>
        <v/>
      </c>
      <c r="E1223" s="386"/>
      <c r="F1223" s="386"/>
      <c r="G1223" s="384" t="s">
        <v>54</v>
      </c>
      <c r="H1223" s="387" t="s">
        <v>54</v>
      </c>
      <c r="I1223" s="388" t="s">
        <v>54</v>
      </c>
      <c r="J1223" s="389" t="s">
        <v>44</v>
      </c>
      <c r="K1223" s="387" t="s">
        <v>54</v>
      </c>
      <c r="L1223" s="390" t="s">
        <v>54</v>
      </c>
      <c r="M1223" s="383"/>
      <c r="N1223" s="391" t="s">
        <v>54</v>
      </c>
      <c r="O1223" s="392"/>
      <c r="P1223" s="383"/>
      <c r="Q1223" s="383"/>
      <c r="R1223" s="393"/>
      <c r="S1223" s="417">
        <f>IF(Table_1[[#This Row],[Kesto (min) /tapaaminen]]&lt;1,0,(Table_1[[#This Row],[Sisältöjen määrä 
]]*Table_1[[#This Row],[Kesto (min) /tapaaminen]]*Table_1[[#This Row],[Tapaamis-kerrat /osallistuja]]))</f>
        <v>0</v>
      </c>
      <c r="T1223" s="394" t="str">
        <f>IF(Table_1[[#This Row],[SISÄLLÖN NIMI]]="","",IF(Table_1[[#This Row],[Toteutuminen]]="Ei osallistujia",0,IF(Table_1[[#This Row],[Toteutuminen]]="Peruttu",0,1)))</f>
        <v/>
      </c>
      <c r="U1223" s="395"/>
      <c r="V1223" s="385"/>
      <c r="W1223" s="413">
        <f>Table_1[[#This Row],[Kävijämäärä a) lapset]]+Table_1[[#This Row],[Kävijämäärä b) aikuiset]]</f>
        <v>0</v>
      </c>
      <c r="X1223" s="413">
        <f>IF(Table_1[[#This Row],[Kokonaiskävijämäärä]]&lt;1,0,Table_1[[#This Row],[Kävijämäärä a) lapset]]*Table_1[[#This Row],[Tapaamis-kerrat /osallistuja]])</f>
        <v>0</v>
      </c>
      <c r="Y1223" s="413">
        <f>IF(Table_1[[#This Row],[Kokonaiskävijämäärä]]&lt;1,0,Table_1[[#This Row],[Kävijämäärä b) aikuiset]]*Table_1[[#This Row],[Tapaamis-kerrat /osallistuja]])</f>
        <v>0</v>
      </c>
      <c r="Z1223" s="413">
        <f>IF(Table_1[[#This Row],[Kokonaiskävijämäärä]]&lt;1,0,Table_1[[#This Row],[Kokonaiskävijämäärä]]*Table_1[[#This Row],[Tapaamis-kerrat /osallistuja]])</f>
        <v>0</v>
      </c>
      <c r="AA1223" s="390" t="s">
        <v>54</v>
      </c>
      <c r="AB1223" s="396"/>
      <c r="AC1223" s="397"/>
      <c r="AD1223" s="398" t="s">
        <v>54</v>
      </c>
      <c r="AE1223" s="399" t="s">
        <v>54</v>
      </c>
      <c r="AF1223" s="400" t="s">
        <v>54</v>
      </c>
      <c r="AG1223" s="400" t="s">
        <v>54</v>
      </c>
      <c r="AH1223" s="401" t="s">
        <v>53</v>
      </c>
      <c r="AI1223" s="402" t="s">
        <v>54</v>
      </c>
      <c r="AJ1223" s="402" t="s">
        <v>54</v>
      </c>
      <c r="AK1223" s="402" t="s">
        <v>54</v>
      </c>
      <c r="AL1223" s="403" t="s">
        <v>54</v>
      </c>
      <c r="AM1223" s="404" t="s">
        <v>54</v>
      </c>
    </row>
    <row r="1224" spans="1:39" ht="15.75" customHeight="1" x14ac:dyDescent="0.3">
      <c r="A1224" s="382"/>
      <c r="B1224" s="383"/>
      <c r="C1224" s="384" t="s">
        <v>40</v>
      </c>
      <c r="D1224" s="385" t="str">
        <f>IF(Table_1[[#This Row],[SISÄLLÖN NIMI]]="","",1)</f>
        <v/>
      </c>
      <c r="E1224" s="386"/>
      <c r="F1224" s="386"/>
      <c r="G1224" s="384" t="s">
        <v>54</v>
      </c>
      <c r="H1224" s="387" t="s">
        <v>54</v>
      </c>
      <c r="I1224" s="388" t="s">
        <v>54</v>
      </c>
      <c r="J1224" s="389" t="s">
        <v>44</v>
      </c>
      <c r="K1224" s="387" t="s">
        <v>54</v>
      </c>
      <c r="L1224" s="390" t="s">
        <v>54</v>
      </c>
      <c r="M1224" s="383"/>
      <c r="N1224" s="391" t="s">
        <v>54</v>
      </c>
      <c r="O1224" s="392"/>
      <c r="P1224" s="383"/>
      <c r="Q1224" s="383"/>
      <c r="R1224" s="393"/>
      <c r="S1224" s="417">
        <f>IF(Table_1[[#This Row],[Kesto (min) /tapaaminen]]&lt;1,0,(Table_1[[#This Row],[Sisältöjen määrä 
]]*Table_1[[#This Row],[Kesto (min) /tapaaminen]]*Table_1[[#This Row],[Tapaamis-kerrat /osallistuja]]))</f>
        <v>0</v>
      </c>
      <c r="T1224" s="394" t="str">
        <f>IF(Table_1[[#This Row],[SISÄLLÖN NIMI]]="","",IF(Table_1[[#This Row],[Toteutuminen]]="Ei osallistujia",0,IF(Table_1[[#This Row],[Toteutuminen]]="Peruttu",0,1)))</f>
        <v/>
      </c>
      <c r="U1224" s="395"/>
      <c r="V1224" s="385"/>
      <c r="W1224" s="413">
        <f>Table_1[[#This Row],[Kävijämäärä a) lapset]]+Table_1[[#This Row],[Kävijämäärä b) aikuiset]]</f>
        <v>0</v>
      </c>
      <c r="X1224" s="413">
        <f>IF(Table_1[[#This Row],[Kokonaiskävijämäärä]]&lt;1,0,Table_1[[#This Row],[Kävijämäärä a) lapset]]*Table_1[[#This Row],[Tapaamis-kerrat /osallistuja]])</f>
        <v>0</v>
      </c>
      <c r="Y1224" s="413">
        <f>IF(Table_1[[#This Row],[Kokonaiskävijämäärä]]&lt;1,0,Table_1[[#This Row],[Kävijämäärä b) aikuiset]]*Table_1[[#This Row],[Tapaamis-kerrat /osallistuja]])</f>
        <v>0</v>
      </c>
      <c r="Z1224" s="413">
        <f>IF(Table_1[[#This Row],[Kokonaiskävijämäärä]]&lt;1,0,Table_1[[#This Row],[Kokonaiskävijämäärä]]*Table_1[[#This Row],[Tapaamis-kerrat /osallistuja]])</f>
        <v>0</v>
      </c>
      <c r="AA1224" s="390" t="s">
        <v>54</v>
      </c>
      <c r="AB1224" s="396"/>
      <c r="AC1224" s="397"/>
      <c r="AD1224" s="398" t="s">
        <v>54</v>
      </c>
      <c r="AE1224" s="399" t="s">
        <v>54</v>
      </c>
      <c r="AF1224" s="400" t="s">
        <v>54</v>
      </c>
      <c r="AG1224" s="400" t="s">
        <v>54</v>
      </c>
      <c r="AH1224" s="401" t="s">
        <v>53</v>
      </c>
      <c r="AI1224" s="402" t="s">
        <v>54</v>
      </c>
      <c r="AJ1224" s="402" t="s">
        <v>54</v>
      </c>
      <c r="AK1224" s="402" t="s">
        <v>54</v>
      </c>
      <c r="AL1224" s="403" t="s">
        <v>54</v>
      </c>
      <c r="AM1224" s="404" t="s">
        <v>54</v>
      </c>
    </row>
    <row r="1225" spans="1:39" ht="15.75" customHeight="1" x14ac:dyDescent="0.3">
      <c r="A1225" s="382"/>
      <c r="B1225" s="383"/>
      <c r="C1225" s="384" t="s">
        <v>40</v>
      </c>
      <c r="D1225" s="385" t="str">
        <f>IF(Table_1[[#This Row],[SISÄLLÖN NIMI]]="","",1)</f>
        <v/>
      </c>
      <c r="E1225" s="386"/>
      <c r="F1225" s="386"/>
      <c r="G1225" s="384" t="s">
        <v>54</v>
      </c>
      <c r="H1225" s="387" t="s">
        <v>54</v>
      </c>
      <c r="I1225" s="388" t="s">
        <v>54</v>
      </c>
      <c r="J1225" s="389" t="s">
        <v>44</v>
      </c>
      <c r="K1225" s="387" t="s">
        <v>54</v>
      </c>
      <c r="L1225" s="390" t="s">
        <v>54</v>
      </c>
      <c r="M1225" s="383"/>
      <c r="N1225" s="391" t="s">
        <v>54</v>
      </c>
      <c r="O1225" s="392"/>
      <c r="P1225" s="383"/>
      <c r="Q1225" s="383"/>
      <c r="R1225" s="393"/>
      <c r="S1225" s="417">
        <f>IF(Table_1[[#This Row],[Kesto (min) /tapaaminen]]&lt;1,0,(Table_1[[#This Row],[Sisältöjen määrä 
]]*Table_1[[#This Row],[Kesto (min) /tapaaminen]]*Table_1[[#This Row],[Tapaamis-kerrat /osallistuja]]))</f>
        <v>0</v>
      </c>
      <c r="T1225" s="394" t="str">
        <f>IF(Table_1[[#This Row],[SISÄLLÖN NIMI]]="","",IF(Table_1[[#This Row],[Toteutuminen]]="Ei osallistujia",0,IF(Table_1[[#This Row],[Toteutuminen]]="Peruttu",0,1)))</f>
        <v/>
      </c>
      <c r="U1225" s="395"/>
      <c r="V1225" s="385"/>
      <c r="W1225" s="413">
        <f>Table_1[[#This Row],[Kävijämäärä a) lapset]]+Table_1[[#This Row],[Kävijämäärä b) aikuiset]]</f>
        <v>0</v>
      </c>
      <c r="X1225" s="413">
        <f>IF(Table_1[[#This Row],[Kokonaiskävijämäärä]]&lt;1,0,Table_1[[#This Row],[Kävijämäärä a) lapset]]*Table_1[[#This Row],[Tapaamis-kerrat /osallistuja]])</f>
        <v>0</v>
      </c>
      <c r="Y1225" s="413">
        <f>IF(Table_1[[#This Row],[Kokonaiskävijämäärä]]&lt;1,0,Table_1[[#This Row],[Kävijämäärä b) aikuiset]]*Table_1[[#This Row],[Tapaamis-kerrat /osallistuja]])</f>
        <v>0</v>
      </c>
      <c r="Z1225" s="413">
        <f>IF(Table_1[[#This Row],[Kokonaiskävijämäärä]]&lt;1,0,Table_1[[#This Row],[Kokonaiskävijämäärä]]*Table_1[[#This Row],[Tapaamis-kerrat /osallistuja]])</f>
        <v>0</v>
      </c>
      <c r="AA1225" s="390" t="s">
        <v>54</v>
      </c>
      <c r="AB1225" s="396"/>
      <c r="AC1225" s="397"/>
      <c r="AD1225" s="398" t="s">
        <v>54</v>
      </c>
      <c r="AE1225" s="399" t="s">
        <v>54</v>
      </c>
      <c r="AF1225" s="400" t="s">
        <v>54</v>
      </c>
      <c r="AG1225" s="400" t="s">
        <v>54</v>
      </c>
      <c r="AH1225" s="401" t="s">
        <v>53</v>
      </c>
      <c r="AI1225" s="402" t="s">
        <v>54</v>
      </c>
      <c r="AJ1225" s="402" t="s">
        <v>54</v>
      </c>
      <c r="AK1225" s="402" t="s">
        <v>54</v>
      </c>
      <c r="AL1225" s="403" t="s">
        <v>54</v>
      </c>
      <c r="AM1225" s="404" t="s">
        <v>54</v>
      </c>
    </row>
    <row r="1226" spans="1:39" ht="15.75" customHeight="1" x14ac:dyDescent="0.3">
      <c r="A1226" s="382"/>
      <c r="B1226" s="383"/>
      <c r="C1226" s="384" t="s">
        <v>40</v>
      </c>
      <c r="D1226" s="385" t="str">
        <f>IF(Table_1[[#This Row],[SISÄLLÖN NIMI]]="","",1)</f>
        <v/>
      </c>
      <c r="E1226" s="386"/>
      <c r="F1226" s="386"/>
      <c r="G1226" s="384" t="s">
        <v>54</v>
      </c>
      <c r="H1226" s="387" t="s">
        <v>54</v>
      </c>
      <c r="I1226" s="388" t="s">
        <v>54</v>
      </c>
      <c r="J1226" s="389" t="s">
        <v>44</v>
      </c>
      <c r="K1226" s="387" t="s">
        <v>54</v>
      </c>
      <c r="L1226" s="390" t="s">
        <v>54</v>
      </c>
      <c r="M1226" s="383"/>
      <c r="N1226" s="391" t="s">
        <v>54</v>
      </c>
      <c r="O1226" s="392"/>
      <c r="P1226" s="383"/>
      <c r="Q1226" s="383"/>
      <c r="R1226" s="393"/>
      <c r="S1226" s="417">
        <f>IF(Table_1[[#This Row],[Kesto (min) /tapaaminen]]&lt;1,0,(Table_1[[#This Row],[Sisältöjen määrä 
]]*Table_1[[#This Row],[Kesto (min) /tapaaminen]]*Table_1[[#This Row],[Tapaamis-kerrat /osallistuja]]))</f>
        <v>0</v>
      </c>
      <c r="T1226" s="394" t="str">
        <f>IF(Table_1[[#This Row],[SISÄLLÖN NIMI]]="","",IF(Table_1[[#This Row],[Toteutuminen]]="Ei osallistujia",0,IF(Table_1[[#This Row],[Toteutuminen]]="Peruttu",0,1)))</f>
        <v/>
      </c>
      <c r="U1226" s="395"/>
      <c r="V1226" s="385"/>
      <c r="W1226" s="413">
        <f>Table_1[[#This Row],[Kävijämäärä a) lapset]]+Table_1[[#This Row],[Kävijämäärä b) aikuiset]]</f>
        <v>0</v>
      </c>
      <c r="X1226" s="413">
        <f>IF(Table_1[[#This Row],[Kokonaiskävijämäärä]]&lt;1,0,Table_1[[#This Row],[Kävijämäärä a) lapset]]*Table_1[[#This Row],[Tapaamis-kerrat /osallistuja]])</f>
        <v>0</v>
      </c>
      <c r="Y1226" s="413">
        <f>IF(Table_1[[#This Row],[Kokonaiskävijämäärä]]&lt;1,0,Table_1[[#This Row],[Kävijämäärä b) aikuiset]]*Table_1[[#This Row],[Tapaamis-kerrat /osallistuja]])</f>
        <v>0</v>
      </c>
      <c r="Z1226" s="413">
        <f>IF(Table_1[[#This Row],[Kokonaiskävijämäärä]]&lt;1,0,Table_1[[#This Row],[Kokonaiskävijämäärä]]*Table_1[[#This Row],[Tapaamis-kerrat /osallistuja]])</f>
        <v>0</v>
      </c>
      <c r="AA1226" s="390" t="s">
        <v>54</v>
      </c>
      <c r="AB1226" s="396"/>
      <c r="AC1226" s="397"/>
      <c r="AD1226" s="398" t="s">
        <v>54</v>
      </c>
      <c r="AE1226" s="399" t="s">
        <v>54</v>
      </c>
      <c r="AF1226" s="400" t="s">
        <v>54</v>
      </c>
      <c r="AG1226" s="400" t="s">
        <v>54</v>
      </c>
      <c r="AH1226" s="401" t="s">
        <v>53</v>
      </c>
      <c r="AI1226" s="402" t="s">
        <v>54</v>
      </c>
      <c r="AJ1226" s="402" t="s">
        <v>54</v>
      </c>
      <c r="AK1226" s="402" t="s">
        <v>54</v>
      </c>
      <c r="AL1226" s="403" t="s">
        <v>54</v>
      </c>
      <c r="AM1226" s="404" t="s">
        <v>54</v>
      </c>
    </row>
    <row r="1227" spans="1:39" ht="15.75" customHeight="1" x14ac:dyDescent="0.3">
      <c r="A1227" s="382"/>
      <c r="B1227" s="383"/>
      <c r="C1227" s="384" t="s">
        <v>40</v>
      </c>
      <c r="D1227" s="385" t="str">
        <f>IF(Table_1[[#This Row],[SISÄLLÖN NIMI]]="","",1)</f>
        <v/>
      </c>
      <c r="E1227" s="386"/>
      <c r="F1227" s="386"/>
      <c r="G1227" s="384" t="s">
        <v>54</v>
      </c>
      <c r="H1227" s="387" t="s">
        <v>54</v>
      </c>
      <c r="I1227" s="388" t="s">
        <v>54</v>
      </c>
      <c r="J1227" s="389" t="s">
        <v>44</v>
      </c>
      <c r="K1227" s="387" t="s">
        <v>54</v>
      </c>
      <c r="L1227" s="390" t="s">
        <v>54</v>
      </c>
      <c r="M1227" s="383"/>
      <c r="N1227" s="391" t="s">
        <v>54</v>
      </c>
      <c r="O1227" s="392"/>
      <c r="P1227" s="383"/>
      <c r="Q1227" s="383"/>
      <c r="R1227" s="393"/>
      <c r="S1227" s="417">
        <f>IF(Table_1[[#This Row],[Kesto (min) /tapaaminen]]&lt;1,0,(Table_1[[#This Row],[Sisältöjen määrä 
]]*Table_1[[#This Row],[Kesto (min) /tapaaminen]]*Table_1[[#This Row],[Tapaamis-kerrat /osallistuja]]))</f>
        <v>0</v>
      </c>
      <c r="T1227" s="394" t="str">
        <f>IF(Table_1[[#This Row],[SISÄLLÖN NIMI]]="","",IF(Table_1[[#This Row],[Toteutuminen]]="Ei osallistujia",0,IF(Table_1[[#This Row],[Toteutuminen]]="Peruttu",0,1)))</f>
        <v/>
      </c>
      <c r="U1227" s="395"/>
      <c r="V1227" s="385"/>
      <c r="W1227" s="413">
        <f>Table_1[[#This Row],[Kävijämäärä a) lapset]]+Table_1[[#This Row],[Kävijämäärä b) aikuiset]]</f>
        <v>0</v>
      </c>
      <c r="X1227" s="413">
        <f>IF(Table_1[[#This Row],[Kokonaiskävijämäärä]]&lt;1,0,Table_1[[#This Row],[Kävijämäärä a) lapset]]*Table_1[[#This Row],[Tapaamis-kerrat /osallistuja]])</f>
        <v>0</v>
      </c>
      <c r="Y1227" s="413">
        <f>IF(Table_1[[#This Row],[Kokonaiskävijämäärä]]&lt;1,0,Table_1[[#This Row],[Kävijämäärä b) aikuiset]]*Table_1[[#This Row],[Tapaamis-kerrat /osallistuja]])</f>
        <v>0</v>
      </c>
      <c r="Z1227" s="413">
        <f>IF(Table_1[[#This Row],[Kokonaiskävijämäärä]]&lt;1,0,Table_1[[#This Row],[Kokonaiskävijämäärä]]*Table_1[[#This Row],[Tapaamis-kerrat /osallistuja]])</f>
        <v>0</v>
      </c>
      <c r="AA1227" s="390" t="s">
        <v>54</v>
      </c>
      <c r="AB1227" s="396"/>
      <c r="AC1227" s="397"/>
      <c r="AD1227" s="398" t="s">
        <v>54</v>
      </c>
      <c r="AE1227" s="399" t="s">
        <v>54</v>
      </c>
      <c r="AF1227" s="400" t="s">
        <v>54</v>
      </c>
      <c r="AG1227" s="400" t="s">
        <v>54</v>
      </c>
      <c r="AH1227" s="401" t="s">
        <v>53</v>
      </c>
      <c r="AI1227" s="402" t="s">
        <v>54</v>
      </c>
      <c r="AJ1227" s="402" t="s">
        <v>54</v>
      </c>
      <c r="AK1227" s="402" t="s">
        <v>54</v>
      </c>
      <c r="AL1227" s="403" t="s">
        <v>54</v>
      </c>
      <c r="AM1227" s="404" t="s">
        <v>54</v>
      </c>
    </row>
    <row r="1228" spans="1:39" ht="15.75" customHeight="1" x14ac:dyDescent="0.3">
      <c r="A1228" s="382"/>
      <c r="B1228" s="383"/>
      <c r="C1228" s="384" t="s">
        <v>40</v>
      </c>
      <c r="D1228" s="385" t="str">
        <f>IF(Table_1[[#This Row],[SISÄLLÖN NIMI]]="","",1)</f>
        <v/>
      </c>
      <c r="E1228" s="386"/>
      <c r="F1228" s="386"/>
      <c r="G1228" s="384" t="s">
        <v>54</v>
      </c>
      <c r="H1228" s="387" t="s">
        <v>54</v>
      </c>
      <c r="I1228" s="388" t="s">
        <v>54</v>
      </c>
      <c r="J1228" s="389" t="s">
        <v>44</v>
      </c>
      <c r="K1228" s="387" t="s">
        <v>54</v>
      </c>
      <c r="L1228" s="390" t="s">
        <v>54</v>
      </c>
      <c r="M1228" s="383"/>
      <c r="N1228" s="391" t="s">
        <v>54</v>
      </c>
      <c r="O1228" s="392"/>
      <c r="P1228" s="383"/>
      <c r="Q1228" s="383"/>
      <c r="R1228" s="393"/>
      <c r="S1228" s="417">
        <f>IF(Table_1[[#This Row],[Kesto (min) /tapaaminen]]&lt;1,0,(Table_1[[#This Row],[Sisältöjen määrä 
]]*Table_1[[#This Row],[Kesto (min) /tapaaminen]]*Table_1[[#This Row],[Tapaamis-kerrat /osallistuja]]))</f>
        <v>0</v>
      </c>
      <c r="T1228" s="394" t="str">
        <f>IF(Table_1[[#This Row],[SISÄLLÖN NIMI]]="","",IF(Table_1[[#This Row],[Toteutuminen]]="Ei osallistujia",0,IF(Table_1[[#This Row],[Toteutuminen]]="Peruttu",0,1)))</f>
        <v/>
      </c>
      <c r="U1228" s="395"/>
      <c r="V1228" s="385"/>
      <c r="W1228" s="413">
        <f>Table_1[[#This Row],[Kävijämäärä a) lapset]]+Table_1[[#This Row],[Kävijämäärä b) aikuiset]]</f>
        <v>0</v>
      </c>
      <c r="X1228" s="413">
        <f>IF(Table_1[[#This Row],[Kokonaiskävijämäärä]]&lt;1,0,Table_1[[#This Row],[Kävijämäärä a) lapset]]*Table_1[[#This Row],[Tapaamis-kerrat /osallistuja]])</f>
        <v>0</v>
      </c>
      <c r="Y1228" s="413">
        <f>IF(Table_1[[#This Row],[Kokonaiskävijämäärä]]&lt;1,0,Table_1[[#This Row],[Kävijämäärä b) aikuiset]]*Table_1[[#This Row],[Tapaamis-kerrat /osallistuja]])</f>
        <v>0</v>
      </c>
      <c r="Z1228" s="413">
        <f>IF(Table_1[[#This Row],[Kokonaiskävijämäärä]]&lt;1,0,Table_1[[#This Row],[Kokonaiskävijämäärä]]*Table_1[[#This Row],[Tapaamis-kerrat /osallistuja]])</f>
        <v>0</v>
      </c>
      <c r="AA1228" s="390" t="s">
        <v>54</v>
      </c>
      <c r="AB1228" s="396"/>
      <c r="AC1228" s="397"/>
      <c r="AD1228" s="398" t="s">
        <v>54</v>
      </c>
      <c r="AE1228" s="399" t="s">
        <v>54</v>
      </c>
      <c r="AF1228" s="400" t="s">
        <v>54</v>
      </c>
      <c r="AG1228" s="400" t="s">
        <v>54</v>
      </c>
      <c r="AH1228" s="401" t="s">
        <v>53</v>
      </c>
      <c r="AI1228" s="402" t="s">
        <v>54</v>
      </c>
      <c r="AJ1228" s="402" t="s">
        <v>54</v>
      </c>
      <c r="AK1228" s="402" t="s">
        <v>54</v>
      </c>
      <c r="AL1228" s="403" t="s">
        <v>54</v>
      </c>
      <c r="AM1228" s="404" t="s">
        <v>54</v>
      </c>
    </row>
    <row r="1229" spans="1:39" ht="15.75" customHeight="1" x14ac:dyDescent="0.3">
      <c r="A1229" s="382"/>
      <c r="B1229" s="383"/>
      <c r="C1229" s="384" t="s">
        <v>40</v>
      </c>
      <c r="D1229" s="385" t="str">
        <f>IF(Table_1[[#This Row],[SISÄLLÖN NIMI]]="","",1)</f>
        <v/>
      </c>
      <c r="E1229" s="386"/>
      <c r="F1229" s="386"/>
      <c r="G1229" s="384" t="s">
        <v>54</v>
      </c>
      <c r="H1229" s="387" t="s">
        <v>54</v>
      </c>
      <c r="I1229" s="388" t="s">
        <v>54</v>
      </c>
      <c r="J1229" s="389" t="s">
        <v>44</v>
      </c>
      <c r="K1229" s="387" t="s">
        <v>54</v>
      </c>
      <c r="L1229" s="390" t="s">
        <v>54</v>
      </c>
      <c r="M1229" s="383"/>
      <c r="N1229" s="391" t="s">
        <v>54</v>
      </c>
      <c r="O1229" s="392"/>
      <c r="P1229" s="383"/>
      <c r="Q1229" s="383"/>
      <c r="R1229" s="393"/>
      <c r="S1229" s="417">
        <f>IF(Table_1[[#This Row],[Kesto (min) /tapaaminen]]&lt;1,0,(Table_1[[#This Row],[Sisältöjen määrä 
]]*Table_1[[#This Row],[Kesto (min) /tapaaminen]]*Table_1[[#This Row],[Tapaamis-kerrat /osallistuja]]))</f>
        <v>0</v>
      </c>
      <c r="T1229" s="394" t="str">
        <f>IF(Table_1[[#This Row],[SISÄLLÖN NIMI]]="","",IF(Table_1[[#This Row],[Toteutuminen]]="Ei osallistujia",0,IF(Table_1[[#This Row],[Toteutuminen]]="Peruttu",0,1)))</f>
        <v/>
      </c>
      <c r="U1229" s="395"/>
      <c r="V1229" s="385"/>
      <c r="W1229" s="413">
        <f>Table_1[[#This Row],[Kävijämäärä a) lapset]]+Table_1[[#This Row],[Kävijämäärä b) aikuiset]]</f>
        <v>0</v>
      </c>
      <c r="X1229" s="413">
        <f>IF(Table_1[[#This Row],[Kokonaiskävijämäärä]]&lt;1,0,Table_1[[#This Row],[Kävijämäärä a) lapset]]*Table_1[[#This Row],[Tapaamis-kerrat /osallistuja]])</f>
        <v>0</v>
      </c>
      <c r="Y1229" s="413">
        <f>IF(Table_1[[#This Row],[Kokonaiskävijämäärä]]&lt;1,0,Table_1[[#This Row],[Kävijämäärä b) aikuiset]]*Table_1[[#This Row],[Tapaamis-kerrat /osallistuja]])</f>
        <v>0</v>
      </c>
      <c r="Z1229" s="413">
        <f>IF(Table_1[[#This Row],[Kokonaiskävijämäärä]]&lt;1,0,Table_1[[#This Row],[Kokonaiskävijämäärä]]*Table_1[[#This Row],[Tapaamis-kerrat /osallistuja]])</f>
        <v>0</v>
      </c>
      <c r="AA1229" s="390" t="s">
        <v>54</v>
      </c>
      <c r="AB1229" s="396"/>
      <c r="AC1229" s="397"/>
      <c r="AD1229" s="398" t="s">
        <v>54</v>
      </c>
      <c r="AE1229" s="399" t="s">
        <v>54</v>
      </c>
      <c r="AF1229" s="400" t="s">
        <v>54</v>
      </c>
      <c r="AG1229" s="400" t="s">
        <v>54</v>
      </c>
      <c r="AH1229" s="401" t="s">
        <v>53</v>
      </c>
      <c r="AI1229" s="402" t="s">
        <v>54</v>
      </c>
      <c r="AJ1229" s="402" t="s">
        <v>54</v>
      </c>
      <c r="AK1229" s="402" t="s">
        <v>54</v>
      </c>
      <c r="AL1229" s="403" t="s">
        <v>54</v>
      </c>
      <c r="AM1229" s="404" t="s">
        <v>54</v>
      </c>
    </row>
    <row r="1230" spans="1:39" ht="15.75" customHeight="1" x14ac:dyDescent="0.3">
      <c r="A1230" s="382"/>
      <c r="B1230" s="383"/>
      <c r="C1230" s="384" t="s">
        <v>40</v>
      </c>
      <c r="D1230" s="385" t="str">
        <f>IF(Table_1[[#This Row],[SISÄLLÖN NIMI]]="","",1)</f>
        <v/>
      </c>
      <c r="E1230" s="386"/>
      <c r="F1230" s="386"/>
      <c r="G1230" s="384" t="s">
        <v>54</v>
      </c>
      <c r="H1230" s="387" t="s">
        <v>54</v>
      </c>
      <c r="I1230" s="388" t="s">
        <v>54</v>
      </c>
      <c r="J1230" s="389" t="s">
        <v>44</v>
      </c>
      <c r="K1230" s="387" t="s">
        <v>54</v>
      </c>
      <c r="L1230" s="390" t="s">
        <v>54</v>
      </c>
      <c r="M1230" s="383"/>
      <c r="N1230" s="391" t="s">
        <v>54</v>
      </c>
      <c r="O1230" s="392"/>
      <c r="P1230" s="383"/>
      <c r="Q1230" s="383"/>
      <c r="R1230" s="393"/>
      <c r="S1230" s="417">
        <f>IF(Table_1[[#This Row],[Kesto (min) /tapaaminen]]&lt;1,0,(Table_1[[#This Row],[Sisältöjen määrä 
]]*Table_1[[#This Row],[Kesto (min) /tapaaminen]]*Table_1[[#This Row],[Tapaamis-kerrat /osallistuja]]))</f>
        <v>0</v>
      </c>
      <c r="T1230" s="394" t="str">
        <f>IF(Table_1[[#This Row],[SISÄLLÖN NIMI]]="","",IF(Table_1[[#This Row],[Toteutuminen]]="Ei osallistujia",0,IF(Table_1[[#This Row],[Toteutuminen]]="Peruttu",0,1)))</f>
        <v/>
      </c>
      <c r="U1230" s="395"/>
      <c r="V1230" s="385"/>
      <c r="W1230" s="413">
        <f>Table_1[[#This Row],[Kävijämäärä a) lapset]]+Table_1[[#This Row],[Kävijämäärä b) aikuiset]]</f>
        <v>0</v>
      </c>
      <c r="X1230" s="413">
        <f>IF(Table_1[[#This Row],[Kokonaiskävijämäärä]]&lt;1,0,Table_1[[#This Row],[Kävijämäärä a) lapset]]*Table_1[[#This Row],[Tapaamis-kerrat /osallistuja]])</f>
        <v>0</v>
      </c>
      <c r="Y1230" s="413">
        <f>IF(Table_1[[#This Row],[Kokonaiskävijämäärä]]&lt;1,0,Table_1[[#This Row],[Kävijämäärä b) aikuiset]]*Table_1[[#This Row],[Tapaamis-kerrat /osallistuja]])</f>
        <v>0</v>
      </c>
      <c r="Z1230" s="413">
        <f>IF(Table_1[[#This Row],[Kokonaiskävijämäärä]]&lt;1,0,Table_1[[#This Row],[Kokonaiskävijämäärä]]*Table_1[[#This Row],[Tapaamis-kerrat /osallistuja]])</f>
        <v>0</v>
      </c>
      <c r="AA1230" s="390" t="s">
        <v>54</v>
      </c>
      <c r="AB1230" s="396"/>
      <c r="AC1230" s="397"/>
      <c r="AD1230" s="398" t="s">
        <v>54</v>
      </c>
      <c r="AE1230" s="399" t="s">
        <v>54</v>
      </c>
      <c r="AF1230" s="400" t="s">
        <v>54</v>
      </c>
      <c r="AG1230" s="400" t="s">
        <v>54</v>
      </c>
      <c r="AH1230" s="401" t="s">
        <v>53</v>
      </c>
      <c r="AI1230" s="402" t="s">
        <v>54</v>
      </c>
      <c r="AJ1230" s="402" t="s">
        <v>54</v>
      </c>
      <c r="AK1230" s="402" t="s">
        <v>54</v>
      </c>
      <c r="AL1230" s="403" t="s">
        <v>54</v>
      </c>
      <c r="AM1230" s="404" t="s">
        <v>54</v>
      </c>
    </row>
    <row r="1231" spans="1:39" ht="15.75" customHeight="1" x14ac:dyDescent="0.3">
      <c r="A1231" s="382"/>
      <c r="B1231" s="383"/>
      <c r="C1231" s="384" t="s">
        <v>40</v>
      </c>
      <c r="D1231" s="385" t="str">
        <f>IF(Table_1[[#This Row],[SISÄLLÖN NIMI]]="","",1)</f>
        <v/>
      </c>
      <c r="E1231" s="386"/>
      <c r="F1231" s="386"/>
      <c r="G1231" s="384" t="s">
        <v>54</v>
      </c>
      <c r="H1231" s="387" t="s">
        <v>54</v>
      </c>
      <c r="I1231" s="388" t="s">
        <v>54</v>
      </c>
      <c r="J1231" s="389" t="s">
        <v>44</v>
      </c>
      <c r="K1231" s="387" t="s">
        <v>54</v>
      </c>
      <c r="L1231" s="390" t="s">
        <v>54</v>
      </c>
      <c r="M1231" s="383"/>
      <c r="N1231" s="391" t="s">
        <v>54</v>
      </c>
      <c r="O1231" s="392"/>
      <c r="P1231" s="383"/>
      <c r="Q1231" s="383"/>
      <c r="R1231" s="393"/>
      <c r="S1231" s="417">
        <f>IF(Table_1[[#This Row],[Kesto (min) /tapaaminen]]&lt;1,0,(Table_1[[#This Row],[Sisältöjen määrä 
]]*Table_1[[#This Row],[Kesto (min) /tapaaminen]]*Table_1[[#This Row],[Tapaamis-kerrat /osallistuja]]))</f>
        <v>0</v>
      </c>
      <c r="T1231" s="394" t="str">
        <f>IF(Table_1[[#This Row],[SISÄLLÖN NIMI]]="","",IF(Table_1[[#This Row],[Toteutuminen]]="Ei osallistujia",0,IF(Table_1[[#This Row],[Toteutuminen]]="Peruttu",0,1)))</f>
        <v/>
      </c>
      <c r="U1231" s="395"/>
      <c r="V1231" s="385"/>
      <c r="W1231" s="413">
        <f>Table_1[[#This Row],[Kävijämäärä a) lapset]]+Table_1[[#This Row],[Kävijämäärä b) aikuiset]]</f>
        <v>0</v>
      </c>
      <c r="X1231" s="413">
        <f>IF(Table_1[[#This Row],[Kokonaiskävijämäärä]]&lt;1,0,Table_1[[#This Row],[Kävijämäärä a) lapset]]*Table_1[[#This Row],[Tapaamis-kerrat /osallistuja]])</f>
        <v>0</v>
      </c>
      <c r="Y1231" s="413">
        <f>IF(Table_1[[#This Row],[Kokonaiskävijämäärä]]&lt;1,0,Table_1[[#This Row],[Kävijämäärä b) aikuiset]]*Table_1[[#This Row],[Tapaamis-kerrat /osallistuja]])</f>
        <v>0</v>
      </c>
      <c r="Z1231" s="413">
        <f>IF(Table_1[[#This Row],[Kokonaiskävijämäärä]]&lt;1,0,Table_1[[#This Row],[Kokonaiskävijämäärä]]*Table_1[[#This Row],[Tapaamis-kerrat /osallistuja]])</f>
        <v>0</v>
      </c>
      <c r="AA1231" s="390" t="s">
        <v>54</v>
      </c>
      <c r="AB1231" s="396"/>
      <c r="AC1231" s="397"/>
      <c r="AD1231" s="398" t="s">
        <v>54</v>
      </c>
      <c r="AE1231" s="399" t="s">
        <v>54</v>
      </c>
      <c r="AF1231" s="400" t="s">
        <v>54</v>
      </c>
      <c r="AG1231" s="400" t="s">
        <v>54</v>
      </c>
      <c r="AH1231" s="401" t="s">
        <v>53</v>
      </c>
      <c r="AI1231" s="402" t="s">
        <v>54</v>
      </c>
      <c r="AJ1231" s="402" t="s">
        <v>54</v>
      </c>
      <c r="AK1231" s="402" t="s">
        <v>54</v>
      </c>
      <c r="AL1231" s="403" t="s">
        <v>54</v>
      </c>
      <c r="AM1231" s="404" t="s">
        <v>54</v>
      </c>
    </row>
    <row r="1232" spans="1:39" ht="15.75" customHeight="1" x14ac:dyDescent="0.3">
      <c r="A1232" s="382"/>
      <c r="B1232" s="383"/>
      <c r="C1232" s="384" t="s">
        <v>40</v>
      </c>
      <c r="D1232" s="385" t="str">
        <f>IF(Table_1[[#This Row],[SISÄLLÖN NIMI]]="","",1)</f>
        <v/>
      </c>
      <c r="E1232" s="386"/>
      <c r="F1232" s="386"/>
      <c r="G1232" s="384" t="s">
        <v>54</v>
      </c>
      <c r="H1232" s="387" t="s">
        <v>54</v>
      </c>
      <c r="I1232" s="388" t="s">
        <v>54</v>
      </c>
      <c r="J1232" s="389" t="s">
        <v>44</v>
      </c>
      <c r="K1232" s="387" t="s">
        <v>54</v>
      </c>
      <c r="L1232" s="390" t="s">
        <v>54</v>
      </c>
      <c r="M1232" s="383"/>
      <c r="N1232" s="391" t="s">
        <v>54</v>
      </c>
      <c r="O1232" s="392"/>
      <c r="P1232" s="383"/>
      <c r="Q1232" s="383"/>
      <c r="R1232" s="393"/>
      <c r="S1232" s="417">
        <f>IF(Table_1[[#This Row],[Kesto (min) /tapaaminen]]&lt;1,0,(Table_1[[#This Row],[Sisältöjen määrä 
]]*Table_1[[#This Row],[Kesto (min) /tapaaminen]]*Table_1[[#This Row],[Tapaamis-kerrat /osallistuja]]))</f>
        <v>0</v>
      </c>
      <c r="T1232" s="394" t="str">
        <f>IF(Table_1[[#This Row],[SISÄLLÖN NIMI]]="","",IF(Table_1[[#This Row],[Toteutuminen]]="Ei osallistujia",0,IF(Table_1[[#This Row],[Toteutuminen]]="Peruttu",0,1)))</f>
        <v/>
      </c>
      <c r="U1232" s="395"/>
      <c r="V1232" s="385"/>
      <c r="W1232" s="413">
        <f>Table_1[[#This Row],[Kävijämäärä a) lapset]]+Table_1[[#This Row],[Kävijämäärä b) aikuiset]]</f>
        <v>0</v>
      </c>
      <c r="X1232" s="413">
        <f>IF(Table_1[[#This Row],[Kokonaiskävijämäärä]]&lt;1,0,Table_1[[#This Row],[Kävijämäärä a) lapset]]*Table_1[[#This Row],[Tapaamis-kerrat /osallistuja]])</f>
        <v>0</v>
      </c>
      <c r="Y1232" s="413">
        <f>IF(Table_1[[#This Row],[Kokonaiskävijämäärä]]&lt;1,0,Table_1[[#This Row],[Kävijämäärä b) aikuiset]]*Table_1[[#This Row],[Tapaamis-kerrat /osallistuja]])</f>
        <v>0</v>
      </c>
      <c r="Z1232" s="413">
        <f>IF(Table_1[[#This Row],[Kokonaiskävijämäärä]]&lt;1,0,Table_1[[#This Row],[Kokonaiskävijämäärä]]*Table_1[[#This Row],[Tapaamis-kerrat /osallistuja]])</f>
        <v>0</v>
      </c>
      <c r="AA1232" s="390" t="s">
        <v>54</v>
      </c>
      <c r="AB1232" s="396"/>
      <c r="AC1232" s="397"/>
      <c r="AD1232" s="398" t="s">
        <v>54</v>
      </c>
      <c r="AE1232" s="399" t="s">
        <v>54</v>
      </c>
      <c r="AF1232" s="400" t="s">
        <v>54</v>
      </c>
      <c r="AG1232" s="400" t="s">
        <v>54</v>
      </c>
      <c r="AH1232" s="401" t="s">
        <v>53</v>
      </c>
      <c r="AI1232" s="402" t="s">
        <v>54</v>
      </c>
      <c r="AJ1232" s="402" t="s">
        <v>54</v>
      </c>
      <c r="AK1232" s="402" t="s">
        <v>54</v>
      </c>
      <c r="AL1232" s="403" t="s">
        <v>54</v>
      </c>
      <c r="AM1232" s="404" t="s">
        <v>54</v>
      </c>
    </row>
    <row r="1233" spans="1:39" ht="15.75" customHeight="1" x14ac:dyDescent="0.3">
      <c r="A1233" s="382"/>
      <c r="B1233" s="383"/>
      <c r="C1233" s="384" t="s">
        <v>40</v>
      </c>
      <c r="D1233" s="385" t="str">
        <f>IF(Table_1[[#This Row],[SISÄLLÖN NIMI]]="","",1)</f>
        <v/>
      </c>
      <c r="E1233" s="386"/>
      <c r="F1233" s="386"/>
      <c r="G1233" s="384" t="s">
        <v>54</v>
      </c>
      <c r="H1233" s="387" t="s">
        <v>54</v>
      </c>
      <c r="I1233" s="388" t="s">
        <v>54</v>
      </c>
      <c r="J1233" s="389" t="s">
        <v>44</v>
      </c>
      <c r="K1233" s="387" t="s">
        <v>54</v>
      </c>
      <c r="L1233" s="390" t="s">
        <v>54</v>
      </c>
      <c r="M1233" s="383"/>
      <c r="N1233" s="391" t="s">
        <v>54</v>
      </c>
      <c r="O1233" s="392"/>
      <c r="P1233" s="383"/>
      <c r="Q1233" s="383"/>
      <c r="R1233" s="393"/>
      <c r="S1233" s="417">
        <f>IF(Table_1[[#This Row],[Kesto (min) /tapaaminen]]&lt;1,0,(Table_1[[#This Row],[Sisältöjen määrä 
]]*Table_1[[#This Row],[Kesto (min) /tapaaminen]]*Table_1[[#This Row],[Tapaamis-kerrat /osallistuja]]))</f>
        <v>0</v>
      </c>
      <c r="T1233" s="394" t="str">
        <f>IF(Table_1[[#This Row],[SISÄLLÖN NIMI]]="","",IF(Table_1[[#This Row],[Toteutuminen]]="Ei osallistujia",0,IF(Table_1[[#This Row],[Toteutuminen]]="Peruttu",0,1)))</f>
        <v/>
      </c>
      <c r="U1233" s="395"/>
      <c r="V1233" s="385"/>
      <c r="W1233" s="413">
        <f>Table_1[[#This Row],[Kävijämäärä a) lapset]]+Table_1[[#This Row],[Kävijämäärä b) aikuiset]]</f>
        <v>0</v>
      </c>
      <c r="X1233" s="413">
        <f>IF(Table_1[[#This Row],[Kokonaiskävijämäärä]]&lt;1,0,Table_1[[#This Row],[Kävijämäärä a) lapset]]*Table_1[[#This Row],[Tapaamis-kerrat /osallistuja]])</f>
        <v>0</v>
      </c>
      <c r="Y1233" s="413">
        <f>IF(Table_1[[#This Row],[Kokonaiskävijämäärä]]&lt;1,0,Table_1[[#This Row],[Kävijämäärä b) aikuiset]]*Table_1[[#This Row],[Tapaamis-kerrat /osallistuja]])</f>
        <v>0</v>
      </c>
      <c r="Z1233" s="413">
        <f>IF(Table_1[[#This Row],[Kokonaiskävijämäärä]]&lt;1,0,Table_1[[#This Row],[Kokonaiskävijämäärä]]*Table_1[[#This Row],[Tapaamis-kerrat /osallistuja]])</f>
        <v>0</v>
      </c>
      <c r="AA1233" s="390" t="s">
        <v>54</v>
      </c>
      <c r="AB1233" s="396"/>
      <c r="AC1233" s="397"/>
      <c r="AD1233" s="398" t="s">
        <v>54</v>
      </c>
      <c r="AE1233" s="399" t="s">
        <v>54</v>
      </c>
      <c r="AF1233" s="400" t="s">
        <v>54</v>
      </c>
      <c r="AG1233" s="400" t="s">
        <v>54</v>
      </c>
      <c r="AH1233" s="401" t="s">
        <v>53</v>
      </c>
      <c r="AI1233" s="402" t="s">
        <v>54</v>
      </c>
      <c r="AJ1233" s="402" t="s">
        <v>54</v>
      </c>
      <c r="AK1233" s="402" t="s">
        <v>54</v>
      </c>
      <c r="AL1233" s="403" t="s">
        <v>54</v>
      </c>
      <c r="AM1233" s="404" t="s">
        <v>54</v>
      </c>
    </row>
    <row r="1234" spans="1:39" ht="15.75" customHeight="1" x14ac:dyDescent="0.3">
      <c r="A1234" s="382"/>
      <c r="B1234" s="383"/>
      <c r="C1234" s="384" t="s">
        <v>40</v>
      </c>
      <c r="D1234" s="385" t="str">
        <f>IF(Table_1[[#This Row],[SISÄLLÖN NIMI]]="","",1)</f>
        <v/>
      </c>
      <c r="E1234" s="386"/>
      <c r="F1234" s="386"/>
      <c r="G1234" s="384" t="s">
        <v>54</v>
      </c>
      <c r="H1234" s="387" t="s">
        <v>54</v>
      </c>
      <c r="I1234" s="388" t="s">
        <v>54</v>
      </c>
      <c r="J1234" s="389" t="s">
        <v>44</v>
      </c>
      <c r="K1234" s="387" t="s">
        <v>54</v>
      </c>
      <c r="L1234" s="390" t="s">
        <v>54</v>
      </c>
      <c r="M1234" s="383"/>
      <c r="N1234" s="391" t="s">
        <v>54</v>
      </c>
      <c r="O1234" s="392"/>
      <c r="P1234" s="383"/>
      <c r="Q1234" s="383"/>
      <c r="R1234" s="393"/>
      <c r="S1234" s="417">
        <f>IF(Table_1[[#This Row],[Kesto (min) /tapaaminen]]&lt;1,0,(Table_1[[#This Row],[Sisältöjen määrä 
]]*Table_1[[#This Row],[Kesto (min) /tapaaminen]]*Table_1[[#This Row],[Tapaamis-kerrat /osallistuja]]))</f>
        <v>0</v>
      </c>
      <c r="T1234" s="394" t="str">
        <f>IF(Table_1[[#This Row],[SISÄLLÖN NIMI]]="","",IF(Table_1[[#This Row],[Toteutuminen]]="Ei osallistujia",0,IF(Table_1[[#This Row],[Toteutuminen]]="Peruttu",0,1)))</f>
        <v/>
      </c>
      <c r="U1234" s="395"/>
      <c r="V1234" s="385"/>
      <c r="W1234" s="413">
        <f>Table_1[[#This Row],[Kävijämäärä a) lapset]]+Table_1[[#This Row],[Kävijämäärä b) aikuiset]]</f>
        <v>0</v>
      </c>
      <c r="X1234" s="413">
        <f>IF(Table_1[[#This Row],[Kokonaiskävijämäärä]]&lt;1,0,Table_1[[#This Row],[Kävijämäärä a) lapset]]*Table_1[[#This Row],[Tapaamis-kerrat /osallistuja]])</f>
        <v>0</v>
      </c>
      <c r="Y1234" s="413">
        <f>IF(Table_1[[#This Row],[Kokonaiskävijämäärä]]&lt;1,0,Table_1[[#This Row],[Kävijämäärä b) aikuiset]]*Table_1[[#This Row],[Tapaamis-kerrat /osallistuja]])</f>
        <v>0</v>
      </c>
      <c r="Z1234" s="413">
        <f>IF(Table_1[[#This Row],[Kokonaiskävijämäärä]]&lt;1,0,Table_1[[#This Row],[Kokonaiskävijämäärä]]*Table_1[[#This Row],[Tapaamis-kerrat /osallistuja]])</f>
        <v>0</v>
      </c>
      <c r="AA1234" s="390" t="s">
        <v>54</v>
      </c>
      <c r="AB1234" s="396"/>
      <c r="AC1234" s="397"/>
      <c r="AD1234" s="398" t="s">
        <v>54</v>
      </c>
      <c r="AE1234" s="399" t="s">
        <v>54</v>
      </c>
      <c r="AF1234" s="400" t="s">
        <v>54</v>
      </c>
      <c r="AG1234" s="400" t="s">
        <v>54</v>
      </c>
      <c r="AH1234" s="401" t="s">
        <v>53</v>
      </c>
      <c r="AI1234" s="402" t="s">
        <v>54</v>
      </c>
      <c r="AJ1234" s="402" t="s">
        <v>54</v>
      </c>
      <c r="AK1234" s="402" t="s">
        <v>54</v>
      </c>
      <c r="AL1234" s="403" t="s">
        <v>54</v>
      </c>
      <c r="AM1234" s="404" t="s">
        <v>54</v>
      </c>
    </row>
    <row r="1235" spans="1:39" ht="15.75" customHeight="1" x14ac:dyDescent="0.3">
      <c r="A1235" s="382"/>
      <c r="B1235" s="383"/>
      <c r="C1235" s="384" t="s">
        <v>40</v>
      </c>
      <c r="D1235" s="385" t="str">
        <f>IF(Table_1[[#This Row],[SISÄLLÖN NIMI]]="","",1)</f>
        <v/>
      </c>
      <c r="E1235" s="386"/>
      <c r="F1235" s="386"/>
      <c r="G1235" s="384" t="s">
        <v>54</v>
      </c>
      <c r="H1235" s="387" t="s">
        <v>54</v>
      </c>
      <c r="I1235" s="388" t="s">
        <v>54</v>
      </c>
      <c r="J1235" s="389" t="s">
        <v>44</v>
      </c>
      <c r="K1235" s="387" t="s">
        <v>54</v>
      </c>
      <c r="L1235" s="390" t="s">
        <v>54</v>
      </c>
      <c r="M1235" s="383"/>
      <c r="N1235" s="391" t="s">
        <v>54</v>
      </c>
      <c r="O1235" s="392"/>
      <c r="P1235" s="383"/>
      <c r="Q1235" s="383"/>
      <c r="R1235" s="393"/>
      <c r="S1235" s="417">
        <f>IF(Table_1[[#This Row],[Kesto (min) /tapaaminen]]&lt;1,0,(Table_1[[#This Row],[Sisältöjen määrä 
]]*Table_1[[#This Row],[Kesto (min) /tapaaminen]]*Table_1[[#This Row],[Tapaamis-kerrat /osallistuja]]))</f>
        <v>0</v>
      </c>
      <c r="T1235" s="394" t="str">
        <f>IF(Table_1[[#This Row],[SISÄLLÖN NIMI]]="","",IF(Table_1[[#This Row],[Toteutuminen]]="Ei osallistujia",0,IF(Table_1[[#This Row],[Toteutuminen]]="Peruttu",0,1)))</f>
        <v/>
      </c>
      <c r="U1235" s="395"/>
      <c r="V1235" s="385"/>
      <c r="W1235" s="413">
        <f>Table_1[[#This Row],[Kävijämäärä a) lapset]]+Table_1[[#This Row],[Kävijämäärä b) aikuiset]]</f>
        <v>0</v>
      </c>
      <c r="X1235" s="413">
        <f>IF(Table_1[[#This Row],[Kokonaiskävijämäärä]]&lt;1,0,Table_1[[#This Row],[Kävijämäärä a) lapset]]*Table_1[[#This Row],[Tapaamis-kerrat /osallistuja]])</f>
        <v>0</v>
      </c>
      <c r="Y1235" s="413">
        <f>IF(Table_1[[#This Row],[Kokonaiskävijämäärä]]&lt;1,0,Table_1[[#This Row],[Kävijämäärä b) aikuiset]]*Table_1[[#This Row],[Tapaamis-kerrat /osallistuja]])</f>
        <v>0</v>
      </c>
      <c r="Z1235" s="413">
        <f>IF(Table_1[[#This Row],[Kokonaiskävijämäärä]]&lt;1,0,Table_1[[#This Row],[Kokonaiskävijämäärä]]*Table_1[[#This Row],[Tapaamis-kerrat /osallistuja]])</f>
        <v>0</v>
      </c>
      <c r="AA1235" s="390" t="s">
        <v>54</v>
      </c>
      <c r="AB1235" s="396"/>
      <c r="AC1235" s="397"/>
      <c r="AD1235" s="398" t="s">
        <v>54</v>
      </c>
      <c r="AE1235" s="399" t="s">
        <v>54</v>
      </c>
      <c r="AF1235" s="400" t="s">
        <v>54</v>
      </c>
      <c r="AG1235" s="400" t="s">
        <v>54</v>
      </c>
      <c r="AH1235" s="401" t="s">
        <v>53</v>
      </c>
      <c r="AI1235" s="402" t="s">
        <v>54</v>
      </c>
      <c r="AJ1235" s="402" t="s">
        <v>54</v>
      </c>
      <c r="AK1235" s="402" t="s">
        <v>54</v>
      </c>
      <c r="AL1235" s="403" t="s">
        <v>54</v>
      </c>
      <c r="AM1235" s="404" t="s">
        <v>54</v>
      </c>
    </row>
    <row r="1236" spans="1:39" ht="15.75" customHeight="1" x14ac:dyDescent="0.3">
      <c r="A1236" s="382"/>
      <c r="B1236" s="383"/>
      <c r="C1236" s="384" t="s">
        <v>40</v>
      </c>
      <c r="D1236" s="385" t="str">
        <f>IF(Table_1[[#This Row],[SISÄLLÖN NIMI]]="","",1)</f>
        <v/>
      </c>
      <c r="E1236" s="386"/>
      <c r="F1236" s="386"/>
      <c r="G1236" s="384" t="s">
        <v>54</v>
      </c>
      <c r="H1236" s="387" t="s">
        <v>54</v>
      </c>
      <c r="I1236" s="388" t="s">
        <v>54</v>
      </c>
      <c r="J1236" s="389" t="s">
        <v>44</v>
      </c>
      <c r="K1236" s="387" t="s">
        <v>54</v>
      </c>
      <c r="L1236" s="390" t="s">
        <v>54</v>
      </c>
      <c r="M1236" s="383"/>
      <c r="N1236" s="391" t="s">
        <v>54</v>
      </c>
      <c r="O1236" s="392"/>
      <c r="P1236" s="383"/>
      <c r="Q1236" s="383"/>
      <c r="R1236" s="393"/>
      <c r="S1236" s="417">
        <f>IF(Table_1[[#This Row],[Kesto (min) /tapaaminen]]&lt;1,0,(Table_1[[#This Row],[Sisältöjen määrä 
]]*Table_1[[#This Row],[Kesto (min) /tapaaminen]]*Table_1[[#This Row],[Tapaamis-kerrat /osallistuja]]))</f>
        <v>0</v>
      </c>
      <c r="T1236" s="394" t="str">
        <f>IF(Table_1[[#This Row],[SISÄLLÖN NIMI]]="","",IF(Table_1[[#This Row],[Toteutuminen]]="Ei osallistujia",0,IF(Table_1[[#This Row],[Toteutuminen]]="Peruttu",0,1)))</f>
        <v/>
      </c>
      <c r="U1236" s="395"/>
      <c r="V1236" s="385"/>
      <c r="W1236" s="413">
        <f>Table_1[[#This Row],[Kävijämäärä a) lapset]]+Table_1[[#This Row],[Kävijämäärä b) aikuiset]]</f>
        <v>0</v>
      </c>
      <c r="X1236" s="413">
        <f>IF(Table_1[[#This Row],[Kokonaiskävijämäärä]]&lt;1,0,Table_1[[#This Row],[Kävijämäärä a) lapset]]*Table_1[[#This Row],[Tapaamis-kerrat /osallistuja]])</f>
        <v>0</v>
      </c>
      <c r="Y1236" s="413">
        <f>IF(Table_1[[#This Row],[Kokonaiskävijämäärä]]&lt;1,0,Table_1[[#This Row],[Kävijämäärä b) aikuiset]]*Table_1[[#This Row],[Tapaamis-kerrat /osallistuja]])</f>
        <v>0</v>
      </c>
      <c r="Z1236" s="413">
        <f>IF(Table_1[[#This Row],[Kokonaiskävijämäärä]]&lt;1,0,Table_1[[#This Row],[Kokonaiskävijämäärä]]*Table_1[[#This Row],[Tapaamis-kerrat /osallistuja]])</f>
        <v>0</v>
      </c>
      <c r="AA1236" s="390" t="s">
        <v>54</v>
      </c>
      <c r="AB1236" s="396"/>
      <c r="AC1236" s="397"/>
      <c r="AD1236" s="398" t="s">
        <v>54</v>
      </c>
      <c r="AE1236" s="399" t="s">
        <v>54</v>
      </c>
      <c r="AF1236" s="400" t="s">
        <v>54</v>
      </c>
      <c r="AG1236" s="400" t="s">
        <v>54</v>
      </c>
      <c r="AH1236" s="401" t="s">
        <v>53</v>
      </c>
      <c r="AI1236" s="402" t="s">
        <v>54</v>
      </c>
      <c r="AJ1236" s="402" t="s">
        <v>54</v>
      </c>
      <c r="AK1236" s="402" t="s">
        <v>54</v>
      </c>
      <c r="AL1236" s="403" t="s">
        <v>54</v>
      </c>
      <c r="AM1236" s="404" t="s">
        <v>54</v>
      </c>
    </row>
    <row r="1237" spans="1:39" ht="15.75" customHeight="1" x14ac:dyDescent="0.3">
      <c r="A1237" s="382"/>
      <c r="B1237" s="383"/>
      <c r="C1237" s="384" t="s">
        <v>40</v>
      </c>
      <c r="D1237" s="385" t="str">
        <f>IF(Table_1[[#This Row],[SISÄLLÖN NIMI]]="","",1)</f>
        <v/>
      </c>
      <c r="E1237" s="386"/>
      <c r="F1237" s="386"/>
      <c r="G1237" s="384" t="s">
        <v>54</v>
      </c>
      <c r="H1237" s="387" t="s">
        <v>54</v>
      </c>
      <c r="I1237" s="388" t="s">
        <v>54</v>
      </c>
      <c r="J1237" s="389" t="s">
        <v>44</v>
      </c>
      <c r="K1237" s="387" t="s">
        <v>54</v>
      </c>
      <c r="L1237" s="390" t="s">
        <v>54</v>
      </c>
      <c r="M1237" s="383"/>
      <c r="N1237" s="391" t="s">
        <v>54</v>
      </c>
      <c r="O1237" s="392"/>
      <c r="P1237" s="383"/>
      <c r="Q1237" s="383"/>
      <c r="R1237" s="393"/>
      <c r="S1237" s="417">
        <f>IF(Table_1[[#This Row],[Kesto (min) /tapaaminen]]&lt;1,0,(Table_1[[#This Row],[Sisältöjen määrä 
]]*Table_1[[#This Row],[Kesto (min) /tapaaminen]]*Table_1[[#This Row],[Tapaamis-kerrat /osallistuja]]))</f>
        <v>0</v>
      </c>
      <c r="T1237" s="394" t="str">
        <f>IF(Table_1[[#This Row],[SISÄLLÖN NIMI]]="","",IF(Table_1[[#This Row],[Toteutuminen]]="Ei osallistujia",0,IF(Table_1[[#This Row],[Toteutuminen]]="Peruttu",0,1)))</f>
        <v/>
      </c>
      <c r="U1237" s="395"/>
      <c r="V1237" s="385"/>
      <c r="W1237" s="413">
        <f>Table_1[[#This Row],[Kävijämäärä a) lapset]]+Table_1[[#This Row],[Kävijämäärä b) aikuiset]]</f>
        <v>0</v>
      </c>
      <c r="X1237" s="413">
        <f>IF(Table_1[[#This Row],[Kokonaiskävijämäärä]]&lt;1,0,Table_1[[#This Row],[Kävijämäärä a) lapset]]*Table_1[[#This Row],[Tapaamis-kerrat /osallistuja]])</f>
        <v>0</v>
      </c>
      <c r="Y1237" s="413">
        <f>IF(Table_1[[#This Row],[Kokonaiskävijämäärä]]&lt;1,0,Table_1[[#This Row],[Kävijämäärä b) aikuiset]]*Table_1[[#This Row],[Tapaamis-kerrat /osallistuja]])</f>
        <v>0</v>
      </c>
      <c r="Z1237" s="413">
        <f>IF(Table_1[[#This Row],[Kokonaiskävijämäärä]]&lt;1,0,Table_1[[#This Row],[Kokonaiskävijämäärä]]*Table_1[[#This Row],[Tapaamis-kerrat /osallistuja]])</f>
        <v>0</v>
      </c>
      <c r="AA1237" s="390" t="s">
        <v>54</v>
      </c>
      <c r="AB1237" s="396"/>
      <c r="AC1237" s="397"/>
      <c r="AD1237" s="398" t="s">
        <v>54</v>
      </c>
      <c r="AE1237" s="399" t="s">
        <v>54</v>
      </c>
      <c r="AF1237" s="400" t="s">
        <v>54</v>
      </c>
      <c r="AG1237" s="400" t="s">
        <v>54</v>
      </c>
      <c r="AH1237" s="401" t="s">
        <v>53</v>
      </c>
      <c r="AI1237" s="402" t="s">
        <v>54</v>
      </c>
      <c r="AJ1237" s="402" t="s">
        <v>54</v>
      </c>
      <c r="AK1237" s="402" t="s">
        <v>54</v>
      </c>
      <c r="AL1237" s="403" t="s">
        <v>54</v>
      </c>
      <c r="AM1237" s="404" t="s">
        <v>54</v>
      </c>
    </row>
    <row r="1238" spans="1:39" ht="15.75" customHeight="1" x14ac:dyDescent="0.3">
      <c r="A1238" s="382"/>
      <c r="B1238" s="383"/>
      <c r="C1238" s="384" t="s">
        <v>40</v>
      </c>
      <c r="D1238" s="385" t="str">
        <f>IF(Table_1[[#This Row],[SISÄLLÖN NIMI]]="","",1)</f>
        <v/>
      </c>
      <c r="E1238" s="386"/>
      <c r="F1238" s="386"/>
      <c r="G1238" s="384" t="s">
        <v>54</v>
      </c>
      <c r="H1238" s="387" t="s">
        <v>54</v>
      </c>
      <c r="I1238" s="388" t="s">
        <v>54</v>
      </c>
      <c r="J1238" s="389" t="s">
        <v>44</v>
      </c>
      <c r="K1238" s="387" t="s">
        <v>54</v>
      </c>
      <c r="L1238" s="390" t="s">
        <v>54</v>
      </c>
      <c r="M1238" s="383"/>
      <c r="N1238" s="391" t="s">
        <v>54</v>
      </c>
      <c r="O1238" s="392"/>
      <c r="P1238" s="383"/>
      <c r="Q1238" s="383"/>
      <c r="R1238" s="393"/>
      <c r="S1238" s="417">
        <f>IF(Table_1[[#This Row],[Kesto (min) /tapaaminen]]&lt;1,0,(Table_1[[#This Row],[Sisältöjen määrä 
]]*Table_1[[#This Row],[Kesto (min) /tapaaminen]]*Table_1[[#This Row],[Tapaamis-kerrat /osallistuja]]))</f>
        <v>0</v>
      </c>
      <c r="T1238" s="394" t="str">
        <f>IF(Table_1[[#This Row],[SISÄLLÖN NIMI]]="","",IF(Table_1[[#This Row],[Toteutuminen]]="Ei osallistujia",0,IF(Table_1[[#This Row],[Toteutuminen]]="Peruttu",0,1)))</f>
        <v/>
      </c>
      <c r="U1238" s="395"/>
      <c r="V1238" s="385"/>
      <c r="W1238" s="413">
        <f>Table_1[[#This Row],[Kävijämäärä a) lapset]]+Table_1[[#This Row],[Kävijämäärä b) aikuiset]]</f>
        <v>0</v>
      </c>
      <c r="X1238" s="413">
        <f>IF(Table_1[[#This Row],[Kokonaiskävijämäärä]]&lt;1,0,Table_1[[#This Row],[Kävijämäärä a) lapset]]*Table_1[[#This Row],[Tapaamis-kerrat /osallistuja]])</f>
        <v>0</v>
      </c>
      <c r="Y1238" s="413">
        <f>IF(Table_1[[#This Row],[Kokonaiskävijämäärä]]&lt;1,0,Table_1[[#This Row],[Kävijämäärä b) aikuiset]]*Table_1[[#This Row],[Tapaamis-kerrat /osallistuja]])</f>
        <v>0</v>
      </c>
      <c r="Z1238" s="413">
        <f>IF(Table_1[[#This Row],[Kokonaiskävijämäärä]]&lt;1,0,Table_1[[#This Row],[Kokonaiskävijämäärä]]*Table_1[[#This Row],[Tapaamis-kerrat /osallistuja]])</f>
        <v>0</v>
      </c>
      <c r="AA1238" s="390" t="s">
        <v>54</v>
      </c>
      <c r="AB1238" s="396"/>
      <c r="AC1238" s="397"/>
      <c r="AD1238" s="398" t="s">
        <v>54</v>
      </c>
      <c r="AE1238" s="399" t="s">
        <v>54</v>
      </c>
      <c r="AF1238" s="400" t="s">
        <v>54</v>
      </c>
      <c r="AG1238" s="400" t="s">
        <v>54</v>
      </c>
      <c r="AH1238" s="401" t="s">
        <v>53</v>
      </c>
      <c r="AI1238" s="402" t="s">
        <v>54</v>
      </c>
      <c r="AJ1238" s="402" t="s">
        <v>54</v>
      </c>
      <c r="AK1238" s="402" t="s">
        <v>54</v>
      </c>
      <c r="AL1238" s="403" t="s">
        <v>54</v>
      </c>
      <c r="AM1238" s="404" t="s">
        <v>54</v>
      </c>
    </row>
    <row r="1239" spans="1:39" ht="15.75" customHeight="1" x14ac:dyDescent="0.3">
      <c r="A1239" s="382"/>
      <c r="B1239" s="383"/>
      <c r="C1239" s="384" t="s">
        <v>40</v>
      </c>
      <c r="D1239" s="385" t="str">
        <f>IF(Table_1[[#This Row],[SISÄLLÖN NIMI]]="","",1)</f>
        <v/>
      </c>
      <c r="E1239" s="386"/>
      <c r="F1239" s="386"/>
      <c r="G1239" s="384" t="s">
        <v>54</v>
      </c>
      <c r="H1239" s="387" t="s">
        <v>54</v>
      </c>
      <c r="I1239" s="388" t="s">
        <v>54</v>
      </c>
      <c r="J1239" s="389" t="s">
        <v>44</v>
      </c>
      <c r="K1239" s="387" t="s">
        <v>54</v>
      </c>
      <c r="L1239" s="390" t="s">
        <v>54</v>
      </c>
      <c r="M1239" s="383"/>
      <c r="N1239" s="391" t="s">
        <v>54</v>
      </c>
      <c r="O1239" s="392"/>
      <c r="P1239" s="383"/>
      <c r="Q1239" s="383"/>
      <c r="R1239" s="393"/>
      <c r="S1239" s="417">
        <f>IF(Table_1[[#This Row],[Kesto (min) /tapaaminen]]&lt;1,0,(Table_1[[#This Row],[Sisältöjen määrä 
]]*Table_1[[#This Row],[Kesto (min) /tapaaminen]]*Table_1[[#This Row],[Tapaamis-kerrat /osallistuja]]))</f>
        <v>0</v>
      </c>
      <c r="T1239" s="394" t="str">
        <f>IF(Table_1[[#This Row],[SISÄLLÖN NIMI]]="","",IF(Table_1[[#This Row],[Toteutuminen]]="Ei osallistujia",0,IF(Table_1[[#This Row],[Toteutuminen]]="Peruttu",0,1)))</f>
        <v/>
      </c>
      <c r="U1239" s="395"/>
      <c r="V1239" s="385"/>
      <c r="W1239" s="413">
        <f>Table_1[[#This Row],[Kävijämäärä a) lapset]]+Table_1[[#This Row],[Kävijämäärä b) aikuiset]]</f>
        <v>0</v>
      </c>
      <c r="X1239" s="413">
        <f>IF(Table_1[[#This Row],[Kokonaiskävijämäärä]]&lt;1,0,Table_1[[#This Row],[Kävijämäärä a) lapset]]*Table_1[[#This Row],[Tapaamis-kerrat /osallistuja]])</f>
        <v>0</v>
      </c>
      <c r="Y1239" s="413">
        <f>IF(Table_1[[#This Row],[Kokonaiskävijämäärä]]&lt;1,0,Table_1[[#This Row],[Kävijämäärä b) aikuiset]]*Table_1[[#This Row],[Tapaamis-kerrat /osallistuja]])</f>
        <v>0</v>
      </c>
      <c r="Z1239" s="413">
        <f>IF(Table_1[[#This Row],[Kokonaiskävijämäärä]]&lt;1,0,Table_1[[#This Row],[Kokonaiskävijämäärä]]*Table_1[[#This Row],[Tapaamis-kerrat /osallistuja]])</f>
        <v>0</v>
      </c>
      <c r="AA1239" s="390" t="s">
        <v>54</v>
      </c>
      <c r="AB1239" s="396"/>
      <c r="AC1239" s="397"/>
      <c r="AD1239" s="398" t="s">
        <v>54</v>
      </c>
      <c r="AE1239" s="399" t="s">
        <v>54</v>
      </c>
      <c r="AF1239" s="400" t="s">
        <v>54</v>
      </c>
      <c r="AG1239" s="400" t="s">
        <v>54</v>
      </c>
      <c r="AH1239" s="401" t="s">
        <v>53</v>
      </c>
      <c r="AI1239" s="402" t="s">
        <v>54</v>
      </c>
      <c r="AJ1239" s="402" t="s">
        <v>54</v>
      </c>
      <c r="AK1239" s="402" t="s">
        <v>54</v>
      </c>
      <c r="AL1239" s="403" t="s">
        <v>54</v>
      </c>
      <c r="AM1239" s="404" t="s">
        <v>54</v>
      </c>
    </row>
    <row r="1240" spans="1:39" ht="15.75" customHeight="1" x14ac:dyDescent="0.3">
      <c r="A1240" s="382"/>
      <c r="B1240" s="383"/>
      <c r="C1240" s="384" t="s">
        <v>40</v>
      </c>
      <c r="D1240" s="385" t="str">
        <f>IF(Table_1[[#This Row],[SISÄLLÖN NIMI]]="","",1)</f>
        <v/>
      </c>
      <c r="E1240" s="386"/>
      <c r="F1240" s="386"/>
      <c r="G1240" s="384" t="s">
        <v>54</v>
      </c>
      <c r="H1240" s="387" t="s">
        <v>54</v>
      </c>
      <c r="I1240" s="388" t="s">
        <v>54</v>
      </c>
      <c r="J1240" s="389" t="s">
        <v>44</v>
      </c>
      <c r="K1240" s="387" t="s">
        <v>54</v>
      </c>
      <c r="L1240" s="390" t="s">
        <v>54</v>
      </c>
      <c r="M1240" s="383"/>
      <c r="N1240" s="391" t="s">
        <v>54</v>
      </c>
      <c r="O1240" s="392"/>
      <c r="P1240" s="383"/>
      <c r="Q1240" s="383"/>
      <c r="R1240" s="393"/>
      <c r="S1240" s="417">
        <f>IF(Table_1[[#This Row],[Kesto (min) /tapaaminen]]&lt;1,0,(Table_1[[#This Row],[Sisältöjen määrä 
]]*Table_1[[#This Row],[Kesto (min) /tapaaminen]]*Table_1[[#This Row],[Tapaamis-kerrat /osallistuja]]))</f>
        <v>0</v>
      </c>
      <c r="T1240" s="394" t="str">
        <f>IF(Table_1[[#This Row],[SISÄLLÖN NIMI]]="","",IF(Table_1[[#This Row],[Toteutuminen]]="Ei osallistujia",0,IF(Table_1[[#This Row],[Toteutuminen]]="Peruttu",0,1)))</f>
        <v/>
      </c>
      <c r="U1240" s="395"/>
      <c r="V1240" s="385"/>
      <c r="W1240" s="413">
        <f>Table_1[[#This Row],[Kävijämäärä a) lapset]]+Table_1[[#This Row],[Kävijämäärä b) aikuiset]]</f>
        <v>0</v>
      </c>
      <c r="X1240" s="413">
        <f>IF(Table_1[[#This Row],[Kokonaiskävijämäärä]]&lt;1,0,Table_1[[#This Row],[Kävijämäärä a) lapset]]*Table_1[[#This Row],[Tapaamis-kerrat /osallistuja]])</f>
        <v>0</v>
      </c>
      <c r="Y1240" s="413">
        <f>IF(Table_1[[#This Row],[Kokonaiskävijämäärä]]&lt;1,0,Table_1[[#This Row],[Kävijämäärä b) aikuiset]]*Table_1[[#This Row],[Tapaamis-kerrat /osallistuja]])</f>
        <v>0</v>
      </c>
      <c r="Z1240" s="413">
        <f>IF(Table_1[[#This Row],[Kokonaiskävijämäärä]]&lt;1,0,Table_1[[#This Row],[Kokonaiskävijämäärä]]*Table_1[[#This Row],[Tapaamis-kerrat /osallistuja]])</f>
        <v>0</v>
      </c>
      <c r="AA1240" s="390" t="s">
        <v>54</v>
      </c>
      <c r="AB1240" s="396"/>
      <c r="AC1240" s="397"/>
      <c r="AD1240" s="398" t="s">
        <v>54</v>
      </c>
      <c r="AE1240" s="399" t="s">
        <v>54</v>
      </c>
      <c r="AF1240" s="400" t="s">
        <v>54</v>
      </c>
      <c r="AG1240" s="400" t="s">
        <v>54</v>
      </c>
      <c r="AH1240" s="401" t="s">
        <v>53</v>
      </c>
      <c r="AI1240" s="402" t="s">
        <v>54</v>
      </c>
      <c r="AJ1240" s="402" t="s">
        <v>54</v>
      </c>
      <c r="AK1240" s="402" t="s">
        <v>54</v>
      </c>
      <c r="AL1240" s="403" t="s">
        <v>54</v>
      </c>
      <c r="AM1240" s="404" t="s">
        <v>54</v>
      </c>
    </row>
    <row r="1241" spans="1:39" ht="15.75" customHeight="1" x14ac:dyDescent="0.3">
      <c r="A1241" s="382"/>
      <c r="B1241" s="383"/>
      <c r="C1241" s="384" t="s">
        <v>40</v>
      </c>
      <c r="D1241" s="385" t="str">
        <f>IF(Table_1[[#This Row],[SISÄLLÖN NIMI]]="","",1)</f>
        <v/>
      </c>
      <c r="E1241" s="386"/>
      <c r="F1241" s="386"/>
      <c r="G1241" s="384" t="s">
        <v>54</v>
      </c>
      <c r="H1241" s="387" t="s">
        <v>54</v>
      </c>
      <c r="I1241" s="388" t="s">
        <v>54</v>
      </c>
      <c r="J1241" s="389" t="s">
        <v>44</v>
      </c>
      <c r="K1241" s="387" t="s">
        <v>54</v>
      </c>
      <c r="L1241" s="390" t="s">
        <v>54</v>
      </c>
      <c r="M1241" s="383"/>
      <c r="N1241" s="391" t="s">
        <v>54</v>
      </c>
      <c r="O1241" s="392"/>
      <c r="P1241" s="383"/>
      <c r="Q1241" s="383"/>
      <c r="R1241" s="393"/>
      <c r="S1241" s="417">
        <f>IF(Table_1[[#This Row],[Kesto (min) /tapaaminen]]&lt;1,0,(Table_1[[#This Row],[Sisältöjen määrä 
]]*Table_1[[#This Row],[Kesto (min) /tapaaminen]]*Table_1[[#This Row],[Tapaamis-kerrat /osallistuja]]))</f>
        <v>0</v>
      </c>
      <c r="T1241" s="394" t="str">
        <f>IF(Table_1[[#This Row],[SISÄLLÖN NIMI]]="","",IF(Table_1[[#This Row],[Toteutuminen]]="Ei osallistujia",0,IF(Table_1[[#This Row],[Toteutuminen]]="Peruttu",0,1)))</f>
        <v/>
      </c>
      <c r="U1241" s="395"/>
      <c r="V1241" s="385"/>
      <c r="W1241" s="413">
        <f>Table_1[[#This Row],[Kävijämäärä a) lapset]]+Table_1[[#This Row],[Kävijämäärä b) aikuiset]]</f>
        <v>0</v>
      </c>
      <c r="X1241" s="413">
        <f>IF(Table_1[[#This Row],[Kokonaiskävijämäärä]]&lt;1,0,Table_1[[#This Row],[Kävijämäärä a) lapset]]*Table_1[[#This Row],[Tapaamis-kerrat /osallistuja]])</f>
        <v>0</v>
      </c>
      <c r="Y1241" s="413">
        <f>IF(Table_1[[#This Row],[Kokonaiskävijämäärä]]&lt;1,0,Table_1[[#This Row],[Kävijämäärä b) aikuiset]]*Table_1[[#This Row],[Tapaamis-kerrat /osallistuja]])</f>
        <v>0</v>
      </c>
      <c r="Z1241" s="413">
        <f>IF(Table_1[[#This Row],[Kokonaiskävijämäärä]]&lt;1,0,Table_1[[#This Row],[Kokonaiskävijämäärä]]*Table_1[[#This Row],[Tapaamis-kerrat /osallistuja]])</f>
        <v>0</v>
      </c>
      <c r="AA1241" s="390" t="s">
        <v>54</v>
      </c>
      <c r="AB1241" s="396"/>
      <c r="AC1241" s="397"/>
      <c r="AD1241" s="398" t="s">
        <v>54</v>
      </c>
      <c r="AE1241" s="399" t="s">
        <v>54</v>
      </c>
      <c r="AF1241" s="400" t="s">
        <v>54</v>
      </c>
      <c r="AG1241" s="400" t="s">
        <v>54</v>
      </c>
      <c r="AH1241" s="401" t="s">
        <v>53</v>
      </c>
      <c r="AI1241" s="402" t="s">
        <v>54</v>
      </c>
      <c r="AJ1241" s="402" t="s">
        <v>54</v>
      </c>
      <c r="AK1241" s="402" t="s">
        <v>54</v>
      </c>
      <c r="AL1241" s="403" t="s">
        <v>54</v>
      </c>
      <c r="AM1241" s="404" t="s">
        <v>54</v>
      </c>
    </row>
    <row r="1242" spans="1:39" ht="15.75" customHeight="1" x14ac:dyDescent="0.3">
      <c r="A1242" s="382"/>
      <c r="B1242" s="383"/>
      <c r="C1242" s="384" t="s">
        <v>40</v>
      </c>
      <c r="D1242" s="385" t="str">
        <f>IF(Table_1[[#This Row],[SISÄLLÖN NIMI]]="","",1)</f>
        <v/>
      </c>
      <c r="E1242" s="386"/>
      <c r="F1242" s="386"/>
      <c r="G1242" s="384" t="s">
        <v>54</v>
      </c>
      <c r="H1242" s="387" t="s">
        <v>54</v>
      </c>
      <c r="I1242" s="388" t="s">
        <v>54</v>
      </c>
      <c r="J1242" s="389" t="s">
        <v>44</v>
      </c>
      <c r="K1242" s="387" t="s">
        <v>54</v>
      </c>
      <c r="L1242" s="390" t="s">
        <v>54</v>
      </c>
      <c r="M1242" s="383"/>
      <c r="N1242" s="391" t="s">
        <v>54</v>
      </c>
      <c r="O1242" s="392"/>
      <c r="P1242" s="383"/>
      <c r="Q1242" s="383"/>
      <c r="R1242" s="393"/>
      <c r="S1242" s="417">
        <f>IF(Table_1[[#This Row],[Kesto (min) /tapaaminen]]&lt;1,0,(Table_1[[#This Row],[Sisältöjen määrä 
]]*Table_1[[#This Row],[Kesto (min) /tapaaminen]]*Table_1[[#This Row],[Tapaamis-kerrat /osallistuja]]))</f>
        <v>0</v>
      </c>
      <c r="T1242" s="394" t="str">
        <f>IF(Table_1[[#This Row],[SISÄLLÖN NIMI]]="","",IF(Table_1[[#This Row],[Toteutuminen]]="Ei osallistujia",0,IF(Table_1[[#This Row],[Toteutuminen]]="Peruttu",0,1)))</f>
        <v/>
      </c>
      <c r="U1242" s="395"/>
      <c r="V1242" s="385"/>
      <c r="W1242" s="413">
        <f>Table_1[[#This Row],[Kävijämäärä a) lapset]]+Table_1[[#This Row],[Kävijämäärä b) aikuiset]]</f>
        <v>0</v>
      </c>
      <c r="X1242" s="413">
        <f>IF(Table_1[[#This Row],[Kokonaiskävijämäärä]]&lt;1,0,Table_1[[#This Row],[Kävijämäärä a) lapset]]*Table_1[[#This Row],[Tapaamis-kerrat /osallistuja]])</f>
        <v>0</v>
      </c>
      <c r="Y1242" s="413">
        <f>IF(Table_1[[#This Row],[Kokonaiskävijämäärä]]&lt;1,0,Table_1[[#This Row],[Kävijämäärä b) aikuiset]]*Table_1[[#This Row],[Tapaamis-kerrat /osallistuja]])</f>
        <v>0</v>
      </c>
      <c r="Z1242" s="413">
        <f>IF(Table_1[[#This Row],[Kokonaiskävijämäärä]]&lt;1,0,Table_1[[#This Row],[Kokonaiskävijämäärä]]*Table_1[[#This Row],[Tapaamis-kerrat /osallistuja]])</f>
        <v>0</v>
      </c>
      <c r="AA1242" s="390" t="s">
        <v>54</v>
      </c>
      <c r="AB1242" s="396"/>
      <c r="AC1242" s="397"/>
      <c r="AD1242" s="398" t="s">
        <v>54</v>
      </c>
      <c r="AE1242" s="399" t="s">
        <v>54</v>
      </c>
      <c r="AF1242" s="400" t="s">
        <v>54</v>
      </c>
      <c r="AG1242" s="400" t="s">
        <v>54</v>
      </c>
      <c r="AH1242" s="401" t="s">
        <v>53</v>
      </c>
      <c r="AI1242" s="402" t="s">
        <v>54</v>
      </c>
      <c r="AJ1242" s="402" t="s">
        <v>54</v>
      </c>
      <c r="AK1242" s="402" t="s">
        <v>54</v>
      </c>
      <c r="AL1242" s="403" t="s">
        <v>54</v>
      </c>
      <c r="AM1242" s="404" t="s">
        <v>54</v>
      </c>
    </row>
    <row r="1243" spans="1:39" ht="15.75" customHeight="1" x14ac:dyDescent="0.3">
      <c r="A1243" s="382"/>
      <c r="B1243" s="383"/>
      <c r="C1243" s="384" t="s">
        <v>40</v>
      </c>
      <c r="D1243" s="385" t="str">
        <f>IF(Table_1[[#This Row],[SISÄLLÖN NIMI]]="","",1)</f>
        <v/>
      </c>
      <c r="E1243" s="386"/>
      <c r="F1243" s="386"/>
      <c r="G1243" s="384" t="s">
        <v>54</v>
      </c>
      <c r="H1243" s="387" t="s">
        <v>54</v>
      </c>
      <c r="I1243" s="388" t="s">
        <v>54</v>
      </c>
      <c r="J1243" s="389" t="s">
        <v>44</v>
      </c>
      <c r="K1243" s="387" t="s">
        <v>54</v>
      </c>
      <c r="L1243" s="390" t="s">
        <v>54</v>
      </c>
      <c r="M1243" s="383"/>
      <c r="N1243" s="391" t="s">
        <v>54</v>
      </c>
      <c r="O1243" s="392"/>
      <c r="P1243" s="383"/>
      <c r="Q1243" s="383"/>
      <c r="R1243" s="393"/>
      <c r="S1243" s="417">
        <f>IF(Table_1[[#This Row],[Kesto (min) /tapaaminen]]&lt;1,0,(Table_1[[#This Row],[Sisältöjen määrä 
]]*Table_1[[#This Row],[Kesto (min) /tapaaminen]]*Table_1[[#This Row],[Tapaamis-kerrat /osallistuja]]))</f>
        <v>0</v>
      </c>
      <c r="T1243" s="394" t="str">
        <f>IF(Table_1[[#This Row],[SISÄLLÖN NIMI]]="","",IF(Table_1[[#This Row],[Toteutuminen]]="Ei osallistujia",0,IF(Table_1[[#This Row],[Toteutuminen]]="Peruttu",0,1)))</f>
        <v/>
      </c>
      <c r="U1243" s="395"/>
      <c r="V1243" s="385"/>
      <c r="W1243" s="413">
        <f>Table_1[[#This Row],[Kävijämäärä a) lapset]]+Table_1[[#This Row],[Kävijämäärä b) aikuiset]]</f>
        <v>0</v>
      </c>
      <c r="X1243" s="413">
        <f>IF(Table_1[[#This Row],[Kokonaiskävijämäärä]]&lt;1,0,Table_1[[#This Row],[Kävijämäärä a) lapset]]*Table_1[[#This Row],[Tapaamis-kerrat /osallistuja]])</f>
        <v>0</v>
      </c>
      <c r="Y1243" s="413">
        <f>IF(Table_1[[#This Row],[Kokonaiskävijämäärä]]&lt;1,0,Table_1[[#This Row],[Kävijämäärä b) aikuiset]]*Table_1[[#This Row],[Tapaamis-kerrat /osallistuja]])</f>
        <v>0</v>
      </c>
      <c r="Z1243" s="413">
        <f>IF(Table_1[[#This Row],[Kokonaiskävijämäärä]]&lt;1,0,Table_1[[#This Row],[Kokonaiskävijämäärä]]*Table_1[[#This Row],[Tapaamis-kerrat /osallistuja]])</f>
        <v>0</v>
      </c>
      <c r="AA1243" s="390" t="s">
        <v>54</v>
      </c>
      <c r="AB1243" s="396"/>
      <c r="AC1243" s="397"/>
      <c r="AD1243" s="398" t="s">
        <v>54</v>
      </c>
      <c r="AE1243" s="399" t="s">
        <v>54</v>
      </c>
      <c r="AF1243" s="400" t="s">
        <v>54</v>
      </c>
      <c r="AG1243" s="400" t="s">
        <v>54</v>
      </c>
      <c r="AH1243" s="401" t="s">
        <v>53</v>
      </c>
      <c r="AI1243" s="402" t="s">
        <v>54</v>
      </c>
      <c r="AJ1243" s="402" t="s">
        <v>54</v>
      </c>
      <c r="AK1243" s="402" t="s">
        <v>54</v>
      </c>
      <c r="AL1243" s="403" t="s">
        <v>54</v>
      </c>
      <c r="AM1243" s="404" t="s">
        <v>54</v>
      </c>
    </row>
    <row r="1244" spans="1:39" ht="15.75" customHeight="1" x14ac:dyDescent="0.3">
      <c r="A1244" s="382"/>
      <c r="B1244" s="383"/>
      <c r="C1244" s="384" t="s">
        <v>40</v>
      </c>
      <c r="D1244" s="385" t="str">
        <f>IF(Table_1[[#This Row],[SISÄLLÖN NIMI]]="","",1)</f>
        <v/>
      </c>
      <c r="E1244" s="386"/>
      <c r="F1244" s="386"/>
      <c r="G1244" s="384" t="s">
        <v>54</v>
      </c>
      <c r="H1244" s="387" t="s">
        <v>54</v>
      </c>
      <c r="I1244" s="388" t="s">
        <v>54</v>
      </c>
      <c r="J1244" s="389" t="s">
        <v>44</v>
      </c>
      <c r="K1244" s="387" t="s">
        <v>54</v>
      </c>
      <c r="L1244" s="390" t="s">
        <v>54</v>
      </c>
      <c r="M1244" s="383"/>
      <c r="N1244" s="391" t="s">
        <v>54</v>
      </c>
      <c r="O1244" s="392"/>
      <c r="P1244" s="383"/>
      <c r="Q1244" s="383"/>
      <c r="R1244" s="393"/>
      <c r="S1244" s="417">
        <f>IF(Table_1[[#This Row],[Kesto (min) /tapaaminen]]&lt;1,0,(Table_1[[#This Row],[Sisältöjen määrä 
]]*Table_1[[#This Row],[Kesto (min) /tapaaminen]]*Table_1[[#This Row],[Tapaamis-kerrat /osallistuja]]))</f>
        <v>0</v>
      </c>
      <c r="T1244" s="394" t="str">
        <f>IF(Table_1[[#This Row],[SISÄLLÖN NIMI]]="","",IF(Table_1[[#This Row],[Toteutuminen]]="Ei osallistujia",0,IF(Table_1[[#This Row],[Toteutuminen]]="Peruttu",0,1)))</f>
        <v/>
      </c>
      <c r="U1244" s="395"/>
      <c r="V1244" s="385"/>
      <c r="W1244" s="413">
        <f>Table_1[[#This Row],[Kävijämäärä a) lapset]]+Table_1[[#This Row],[Kävijämäärä b) aikuiset]]</f>
        <v>0</v>
      </c>
      <c r="X1244" s="413">
        <f>IF(Table_1[[#This Row],[Kokonaiskävijämäärä]]&lt;1,0,Table_1[[#This Row],[Kävijämäärä a) lapset]]*Table_1[[#This Row],[Tapaamis-kerrat /osallistuja]])</f>
        <v>0</v>
      </c>
      <c r="Y1244" s="413">
        <f>IF(Table_1[[#This Row],[Kokonaiskävijämäärä]]&lt;1,0,Table_1[[#This Row],[Kävijämäärä b) aikuiset]]*Table_1[[#This Row],[Tapaamis-kerrat /osallistuja]])</f>
        <v>0</v>
      </c>
      <c r="Z1244" s="413">
        <f>IF(Table_1[[#This Row],[Kokonaiskävijämäärä]]&lt;1,0,Table_1[[#This Row],[Kokonaiskävijämäärä]]*Table_1[[#This Row],[Tapaamis-kerrat /osallistuja]])</f>
        <v>0</v>
      </c>
      <c r="AA1244" s="390" t="s">
        <v>54</v>
      </c>
      <c r="AB1244" s="396"/>
      <c r="AC1244" s="397"/>
      <c r="AD1244" s="398" t="s">
        <v>54</v>
      </c>
      <c r="AE1244" s="399" t="s">
        <v>54</v>
      </c>
      <c r="AF1244" s="400" t="s">
        <v>54</v>
      </c>
      <c r="AG1244" s="400" t="s">
        <v>54</v>
      </c>
      <c r="AH1244" s="401" t="s">
        <v>53</v>
      </c>
      <c r="AI1244" s="402" t="s">
        <v>54</v>
      </c>
      <c r="AJ1244" s="402" t="s">
        <v>54</v>
      </c>
      <c r="AK1244" s="402" t="s">
        <v>54</v>
      </c>
      <c r="AL1244" s="403" t="s">
        <v>54</v>
      </c>
      <c r="AM1244" s="404" t="s">
        <v>54</v>
      </c>
    </row>
    <row r="1245" spans="1:39" ht="15.75" customHeight="1" x14ac:dyDescent="0.3">
      <c r="A1245" s="382"/>
      <c r="B1245" s="383"/>
      <c r="C1245" s="384" t="s">
        <v>40</v>
      </c>
      <c r="D1245" s="385" t="str">
        <f>IF(Table_1[[#This Row],[SISÄLLÖN NIMI]]="","",1)</f>
        <v/>
      </c>
      <c r="E1245" s="386"/>
      <c r="F1245" s="386"/>
      <c r="G1245" s="384" t="s">
        <v>54</v>
      </c>
      <c r="H1245" s="387" t="s">
        <v>54</v>
      </c>
      <c r="I1245" s="388" t="s">
        <v>54</v>
      </c>
      <c r="J1245" s="389" t="s">
        <v>44</v>
      </c>
      <c r="K1245" s="387" t="s">
        <v>54</v>
      </c>
      <c r="L1245" s="390" t="s">
        <v>54</v>
      </c>
      <c r="M1245" s="383"/>
      <c r="N1245" s="391" t="s">
        <v>54</v>
      </c>
      <c r="O1245" s="392"/>
      <c r="P1245" s="383"/>
      <c r="Q1245" s="383"/>
      <c r="R1245" s="393"/>
      <c r="S1245" s="417">
        <f>IF(Table_1[[#This Row],[Kesto (min) /tapaaminen]]&lt;1,0,(Table_1[[#This Row],[Sisältöjen määrä 
]]*Table_1[[#This Row],[Kesto (min) /tapaaminen]]*Table_1[[#This Row],[Tapaamis-kerrat /osallistuja]]))</f>
        <v>0</v>
      </c>
      <c r="T1245" s="394" t="str">
        <f>IF(Table_1[[#This Row],[SISÄLLÖN NIMI]]="","",IF(Table_1[[#This Row],[Toteutuminen]]="Ei osallistujia",0,IF(Table_1[[#This Row],[Toteutuminen]]="Peruttu",0,1)))</f>
        <v/>
      </c>
      <c r="U1245" s="395"/>
      <c r="V1245" s="385"/>
      <c r="W1245" s="413">
        <f>Table_1[[#This Row],[Kävijämäärä a) lapset]]+Table_1[[#This Row],[Kävijämäärä b) aikuiset]]</f>
        <v>0</v>
      </c>
      <c r="X1245" s="413">
        <f>IF(Table_1[[#This Row],[Kokonaiskävijämäärä]]&lt;1,0,Table_1[[#This Row],[Kävijämäärä a) lapset]]*Table_1[[#This Row],[Tapaamis-kerrat /osallistuja]])</f>
        <v>0</v>
      </c>
      <c r="Y1245" s="413">
        <f>IF(Table_1[[#This Row],[Kokonaiskävijämäärä]]&lt;1,0,Table_1[[#This Row],[Kävijämäärä b) aikuiset]]*Table_1[[#This Row],[Tapaamis-kerrat /osallistuja]])</f>
        <v>0</v>
      </c>
      <c r="Z1245" s="413">
        <f>IF(Table_1[[#This Row],[Kokonaiskävijämäärä]]&lt;1,0,Table_1[[#This Row],[Kokonaiskävijämäärä]]*Table_1[[#This Row],[Tapaamis-kerrat /osallistuja]])</f>
        <v>0</v>
      </c>
      <c r="AA1245" s="390" t="s">
        <v>54</v>
      </c>
      <c r="AB1245" s="396"/>
      <c r="AC1245" s="397"/>
      <c r="AD1245" s="398" t="s">
        <v>54</v>
      </c>
      <c r="AE1245" s="399" t="s">
        <v>54</v>
      </c>
      <c r="AF1245" s="400" t="s">
        <v>54</v>
      </c>
      <c r="AG1245" s="400" t="s">
        <v>54</v>
      </c>
      <c r="AH1245" s="401" t="s">
        <v>53</v>
      </c>
      <c r="AI1245" s="402" t="s">
        <v>54</v>
      </c>
      <c r="AJ1245" s="402" t="s">
        <v>54</v>
      </c>
      <c r="AK1245" s="402" t="s">
        <v>54</v>
      </c>
      <c r="AL1245" s="403" t="s">
        <v>54</v>
      </c>
      <c r="AM1245" s="404" t="s">
        <v>54</v>
      </c>
    </row>
    <row r="1246" spans="1:39" ht="15.75" customHeight="1" x14ac:dyDescent="0.3">
      <c r="A1246" s="382"/>
      <c r="B1246" s="383"/>
      <c r="C1246" s="384" t="s">
        <v>40</v>
      </c>
      <c r="D1246" s="385" t="str">
        <f>IF(Table_1[[#This Row],[SISÄLLÖN NIMI]]="","",1)</f>
        <v/>
      </c>
      <c r="E1246" s="386"/>
      <c r="F1246" s="386"/>
      <c r="G1246" s="384" t="s">
        <v>54</v>
      </c>
      <c r="H1246" s="387" t="s">
        <v>54</v>
      </c>
      <c r="I1246" s="388" t="s">
        <v>54</v>
      </c>
      <c r="J1246" s="389" t="s">
        <v>44</v>
      </c>
      <c r="K1246" s="387" t="s">
        <v>54</v>
      </c>
      <c r="L1246" s="390" t="s">
        <v>54</v>
      </c>
      <c r="M1246" s="383"/>
      <c r="N1246" s="391" t="s">
        <v>54</v>
      </c>
      <c r="O1246" s="392"/>
      <c r="P1246" s="383"/>
      <c r="Q1246" s="383"/>
      <c r="R1246" s="393"/>
      <c r="S1246" s="417">
        <f>IF(Table_1[[#This Row],[Kesto (min) /tapaaminen]]&lt;1,0,(Table_1[[#This Row],[Sisältöjen määrä 
]]*Table_1[[#This Row],[Kesto (min) /tapaaminen]]*Table_1[[#This Row],[Tapaamis-kerrat /osallistuja]]))</f>
        <v>0</v>
      </c>
      <c r="T1246" s="394" t="str">
        <f>IF(Table_1[[#This Row],[SISÄLLÖN NIMI]]="","",IF(Table_1[[#This Row],[Toteutuminen]]="Ei osallistujia",0,IF(Table_1[[#This Row],[Toteutuminen]]="Peruttu",0,1)))</f>
        <v/>
      </c>
      <c r="U1246" s="395"/>
      <c r="V1246" s="385"/>
      <c r="W1246" s="413">
        <f>Table_1[[#This Row],[Kävijämäärä a) lapset]]+Table_1[[#This Row],[Kävijämäärä b) aikuiset]]</f>
        <v>0</v>
      </c>
      <c r="X1246" s="413">
        <f>IF(Table_1[[#This Row],[Kokonaiskävijämäärä]]&lt;1,0,Table_1[[#This Row],[Kävijämäärä a) lapset]]*Table_1[[#This Row],[Tapaamis-kerrat /osallistuja]])</f>
        <v>0</v>
      </c>
      <c r="Y1246" s="413">
        <f>IF(Table_1[[#This Row],[Kokonaiskävijämäärä]]&lt;1,0,Table_1[[#This Row],[Kävijämäärä b) aikuiset]]*Table_1[[#This Row],[Tapaamis-kerrat /osallistuja]])</f>
        <v>0</v>
      </c>
      <c r="Z1246" s="413">
        <f>IF(Table_1[[#This Row],[Kokonaiskävijämäärä]]&lt;1,0,Table_1[[#This Row],[Kokonaiskävijämäärä]]*Table_1[[#This Row],[Tapaamis-kerrat /osallistuja]])</f>
        <v>0</v>
      </c>
      <c r="AA1246" s="390" t="s">
        <v>54</v>
      </c>
      <c r="AB1246" s="396"/>
      <c r="AC1246" s="397"/>
      <c r="AD1246" s="398" t="s">
        <v>54</v>
      </c>
      <c r="AE1246" s="399" t="s">
        <v>54</v>
      </c>
      <c r="AF1246" s="400" t="s">
        <v>54</v>
      </c>
      <c r="AG1246" s="400" t="s">
        <v>54</v>
      </c>
      <c r="AH1246" s="401" t="s">
        <v>53</v>
      </c>
      <c r="AI1246" s="402" t="s">
        <v>54</v>
      </c>
      <c r="AJ1246" s="402" t="s">
        <v>54</v>
      </c>
      <c r="AK1246" s="402" t="s">
        <v>54</v>
      </c>
      <c r="AL1246" s="403" t="s">
        <v>54</v>
      </c>
      <c r="AM1246" s="404" t="s">
        <v>54</v>
      </c>
    </row>
    <row r="1247" spans="1:39" ht="15.75" customHeight="1" x14ac:dyDescent="0.3">
      <c r="A1247" s="382"/>
      <c r="B1247" s="383"/>
      <c r="C1247" s="384" t="s">
        <v>40</v>
      </c>
      <c r="D1247" s="385" t="str">
        <f>IF(Table_1[[#This Row],[SISÄLLÖN NIMI]]="","",1)</f>
        <v/>
      </c>
      <c r="E1247" s="386"/>
      <c r="F1247" s="386"/>
      <c r="G1247" s="384" t="s">
        <v>54</v>
      </c>
      <c r="H1247" s="387" t="s">
        <v>54</v>
      </c>
      <c r="I1247" s="388" t="s">
        <v>54</v>
      </c>
      <c r="J1247" s="389" t="s">
        <v>44</v>
      </c>
      <c r="K1247" s="387" t="s">
        <v>54</v>
      </c>
      <c r="L1247" s="390" t="s">
        <v>54</v>
      </c>
      <c r="M1247" s="383"/>
      <c r="N1247" s="391" t="s">
        <v>54</v>
      </c>
      <c r="O1247" s="392"/>
      <c r="P1247" s="383"/>
      <c r="Q1247" s="383"/>
      <c r="R1247" s="393"/>
      <c r="S1247" s="417">
        <f>IF(Table_1[[#This Row],[Kesto (min) /tapaaminen]]&lt;1,0,(Table_1[[#This Row],[Sisältöjen määrä 
]]*Table_1[[#This Row],[Kesto (min) /tapaaminen]]*Table_1[[#This Row],[Tapaamis-kerrat /osallistuja]]))</f>
        <v>0</v>
      </c>
      <c r="T1247" s="394" t="str">
        <f>IF(Table_1[[#This Row],[SISÄLLÖN NIMI]]="","",IF(Table_1[[#This Row],[Toteutuminen]]="Ei osallistujia",0,IF(Table_1[[#This Row],[Toteutuminen]]="Peruttu",0,1)))</f>
        <v/>
      </c>
      <c r="U1247" s="395"/>
      <c r="V1247" s="385"/>
      <c r="W1247" s="413">
        <f>Table_1[[#This Row],[Kävijämäärä a) lapset]]+Table_1[[#This Row],[Kävijämäärä b) aikuiset]]</f>
        <v>0</v>
      </c>
      <c r="X1247" s="413">
        <f>IF(Table_1[[#This Row],[Kokonaiskävijämäärä]]&lt;1,0,Table_1[[#This Row],[Kävijämäärä a) lapset]]*Table_1[[#This Row],[Tapaamis-kerrat /osallistuja]])</f>
        <v>0</v>
      </c>
      <c r="Y1247" s="413">
        <f>IF(Table_1[[#This Row],[Kokonaiskävijämäärä]]&lt;1,0,Table_1[[#This Row],[Kävijämäärä b) aikuiset]]*Table_1[[#This Row],[Tapaamis-kerrat /osallistuja]])</f>
        <v>0</v>
      </c>
      <c r="Z1247" s="413">
        <f>IF(Table_1[[#This Row],[Kokonaiskävijämäärä]]&lt;1,0,Table_1[[#This Row],[Kokonaiskävijämäärä]]*Table_1[[#This Row],[Tapaamis-kerrat /osallistuja]])</f>
        <v>0</v>
      </c>
      <c r="AA1247" s="390" t="s">
        <v>54</v>
      </c>
      <c r="AB1247" s="396"/>
      <c r="AC1247" s="397"/>
      <c r="AD1247" s="398" t="s">
        <v>54</v>
      </c>
      <c r="AE1247" s="399" t="s">
        <v>54</v>
      </c>
      <c r="AF1247" s="400" t="s">
        <v>54</v>
      </c>
      <c r="AG1247" s="400" t="s">
        <v>54</v>
      </c>
      <c r="AH1247" s="401" t="s">
        <v>53</v>
      </c>
      <c r="AI1247" s="402" t="s">
        <v>54</v>
      </c>
      <c r="AJ1247" s="402" t="s">
        <v>54</v>
      </c>
      <c r="AK1247" s="402" t="s">
        <v>54</v>
      </c>
      <c r="AL1247" s="403" t="s">
        <v>54</v>
      </c>
      <c r="AM1247" s="404" t="s">
        <v>54</v>
      </c>
    </row>
    <row r="1248" spans="1:39" ht="15.75" customHeight="1" x14ac:dyDescent="0.3">
      <c r="A1248" s="382"/>
      <c r="B1248" s="383"/>
      <c r="C1248" s="384" t="s">
        <v>40</v>
      </c>
      <c r="D1248" s="385" t="str">
        <f>IF(Table_1[[#This Row],[SISÄLLÖN NIMI]]="","",1)</f>
        <v/>
      </c>
      <c r="E1248" s="386"/>
      <c r="F1248" s="386"/>
      <c r="G1248" s="384" t="s">
        <v>54</v>
      </c>
      <c r="H1248" s="387" t="s">
        <v>54</v>
      </c>
      <c r="I1248" s="388" t="s">
        <v>54</v>
      </c>
      <c r="J1248" s="389" t="s">
        <v>44</v>
      </c>
      <c r="K1248" s="387" t="s">
        <v>54</v>
      </c>
      <c r="L1248" s="390" t="s">
        <v>54</v>
      </c>
      <c r="M1248" s="383"/>
      <c r="N1248" s="391" t="s">
        <v>54</v>
      </c>
      <c r="O1248" s="392"/>
      <c r="P1248" s="383"/>
      <c r="Q1248" s="383"/>
      <c r="R1248" s="393"/>
      <c r="S1248" s="417">
        <f>IF(Table_1[[#This Row],[Kesto (min) /tapaaminen]]&lt;1,0,(Table_1[[#This Row],[Sisältöjen määrä 
]]*Table_1[[#This Row],[Kesto (min) /tapaaminen]]*Table_1[[#This Row],[Tapaamis-kerrat /osallistuja]]))</f>
        <v>0</v>
      </c>
      <c r="T1248" s="394" t="str">
        <f>IF(Table_1[[#This Row],[SISÄLLÖN NIMI]]="","",IF(Table_1[[#This Row],[Toteutuminen]]="Ei osallistujia",0,IF(Table_1[[#This Row],[Toteutuminen]]="Peruttu",0,1)))</f>
        <v/>
      </c>
      <c r="U1248" s="395"/>
      <c r="V1248" s="385"/>
      <c r="W1248" s="413">
        <f>Table_1[[#This Row],[Kävijämäärä a) lapset]]+Table_1[[#This Row],[Kävijämäärä b) aikuiset]]</f>
        <v>0</v>
      </c>
      <c r="X1248" s="413">
        <f>IF(Table_1[[#This Row],[Kokonaiskävijämäärä]]&lt;1,0,Table_1[[#This Row],[Kävijämäärä a) lapset]]*Table_1[[#This Row],[Tapaamis-kerrat /osallistuja]])</f>
        <v>0</v>
      </c>
      <c r="Y1248" s="413">
        <f>IF(Table_1[[#This Row],[Kokonaiskävijämäärä]]&lt;1,0,Table_1[[#This Row],[Kävijämäärä b) aikuiset]]*Table_1[[#This Row],[Tapaamis-kerrat /osallistuja]])</f>
        <v>0</v>
      </c>
      <c r="Z1248" s="413">
        <f>IF(Table_1[[#This Row],[Kokonaiskävijämäärä]]&lt;1,0,Table_1[[#This Row],[Kokonaiskävijämäärä]]*Table_1[[#This Row],[Tapaamis-kerrat /osallistuja]])</f>
        <v>0</v>
      </c>
      <c r="AA1248" s="390" t="s">
        <v>54</v>
      </c>
      <c r="AB1248" s="396"/>
      <c r="AC1248" s="397"/>
      <c r="AD1248" s="398" t="s">
        <v>54</v>
      </c>
      <c r="AE1248" s="399" t="s">
        <v>54</v>
      </c>
      <c r="AF1248" s="400" t="s">
        <v>54</v>
      </c>
      <c r="AG1248" s="400" t="s">
        <v>54</v>
      </c>
      <c r="AH1248" s="401" t="s">
        <v>53</v>
      </c>
      <c r="AI1248" s="402" t="s">
        <v>54</v>
      </c>
      <c r="AJ1248" s="402" t="s">
        <v>54</v>
      </c>
      <c r="AK1248" s="402" t="s">
        <v>54</v>
      </c>
      <c r="AL1248" s="403" t="s">
        <v>54</v>
      </c>
      <c r="AM1248" s="404" t="s">
        <v>54</v>
      </c>
    </row>
    <row r="1249" spans="1:39" ht="15.75" customHeight="1" x14ac:dyDescent="0.3">
      <c r="A1249" s="382"/>
      <c r="B1249" s="383"/>
      <c r="C1249" s="384" t="s">
        <v>40</v>
      </c>
      <c r="D1249" s="385" t="str">
        <f>IF(Table_1[[#This Row],[SISÄLLÖN NIMI]]="","",1)</f>
        <v/>
      </c>
      <c r="E1249" s="386"/>
      <c r="F1249" s="386"/>
      <c r="G1249" s="384" t="s">
        <v>54</v>
      </c>
      <c r="H1249" s="387" t="s">
        <v>54</v>
      </c>
      <c r="I1249" s="388" t="s">
        <v>54</v>
      </c>
      <c r="J1249" s="389" t="s">
        <v>44</v>
      </c>
      <c r="K1249" s="387" t="s">
        <v>54</v>
      </c>
      <c r="L1249" s="390" t="s">
        <v>54</v>
      </c>
      <c r="M1249" s="383"/>
      <c r="N1249" s="391" t="s">
        <v>54</v>
      </c>
      <c r="O1249" s="392"/>
      <c r="P1249" s="383"/>
      <c r="Q1249" s="383"/>
      <c r="R1249" s="393"/>
      <c r="S1249" s="417">
        <f>IF(Table_1[[#This Row],[Kesto (min) /tapaaminen]]&lt;1,0,(Table_1[[#This Row],[Sisältöjen määrä 
]]*Table_1[[#This Row],[Kesto (min) /tapaaminen]]*Table_1[[#This Row],[Tapaamis-kerrat /osallistuja]]))</f>
        <v>0</v>
      </c>
      <c r="T1249" s="394" t="str">
        <f>IF(Table_1[[#This Row],[SISÄLLÖN NIMI]]="","",IF(Table_1[[#This Row],[Toteutuminen]]="Ei osallistujia",0,IF(Table_1[[#This Row],[Toteutuminen]]="Peruttu",0,1)))</f>
        <v/>
      </c>
      <c r="U1249" s="395"/>
      <c r="V1249" s="385"/>
      <c r="W1249" s="413">
        <f>Table_1[[#This Row],[Kävijämäärä a) lapset]]+Table_1[[#This Row],[Kävijämäärä b) aikuiset]]</f>
        <v>0</v>
      </c>
      <c r="X1249" s="413">
        <f>IF(Table_1[[#This Row],[Kokonaiskävijämäärä]]&lt;1,0,Table_1[[#This Row],[Kävijämäärä a) lapset]]*Table_1[[#This Row],[Tapaamis-kerrat /osallistuja]])</f>
        <v>0</v>
      </c>
      <c r="Y1249" s="413">
        <f>IF(Table_1[[#This Row],[Kokonaiskävijämäärä]]&lt;1,0,Table_1[[#This Row],[Kävijämäärä b) aikuiset]]*Table_1[[#This Row],[Tapaamis-kerrat /osallistuja]])</f>
        <v>0</v>
      </c>
      <c r="Z1249" s="413">
        <f>IF(Table_1[[#This Row],[Kokonaiskävijämäärä]]&lt;1,0,Table_1[[#This Row],[Kokonaiskävijämäärä]]*Table_1[[#This Row],[Tapaamis-kerrat /osallistuja]])</f>
        <v>0</v>
      </c>
      <c r="AA1249" s="390" t="s">
        <v>54</v>
      </c>
      <c r="AB1249" s="396"/>
      <c r="AC1249" s="397"/>
      <c r="AD1249" s="398" t="s">
        <v>54</v>
      </c>
      <c r="AE1249" s="399" t="s">
        <v>54</v>
      </c>
      <c r="AF1249" s="400" t="s">
        <v>54</v>
      </c>
      <c r="AG1249" s="400" t="s">
        <v>54</v>
      </c>
      <c r="AH1249" s="401" t="s">
        <v>53</v>
      </c>
      <c r="AI1249" s="402" t="s">
        <v>54</v>
      </c>
      <c r="AJ1249" s="402" t="s">
        <v>54</v>
      </c>
      <c r="AK1249" s="402" t="s">
        <v>54</v>
      </c>
      <c r="AL1249" s="403" t="s">
        <v>54</v>
      </c>
      <c r="AM1249" s="404" t="s">
        <v>54</v>
      </c>
    </row>
    <row r="1250" spans="1:39" ht="15.75" customHeight="1" x14ac:dyDescent="0.3">
      <c r="A1250" s="382"/>
      <c r="B1250" s="383"/>
      <c r="C1250" s="384" t="s">
        <v>40</v>
      </c>
      <c r="D1250" s="385" t="str">
        <f>IF(Table_1[[#This Row],[SISÄLLÖN NIMI]]="","",1)</f>
        <v/>
      </c>
      <c r="E1250" s="386"/>
      <c r="F1250" s="386"/>
      <c r="G1250" s="384" t="s">
        <v>54</v>
      </c>
      <c r="H1250" s="387" t="s">
        <v>54</v>
      </c>
      <c r="I1250" s="388" t="s">
        <v>54</v>
      </c>
      <c r="J1250" s="389" t="s">
        <v>44</v>
      </c>
      <c r="K1250" s="387" t="s">
        <v>54</v>
      </c>
      <c r="L1250" s="390" t="s">
        <v>54</v>
      </c>
      <c r="M1250" s="383"/>
      <c r="N1250" s="391" t="s">
        <v>54</v>
      </c>
      <c r="O1250" s="392"/>
      <c r="P1250" s="383"/>
      <c r="Q1250" s="383"/>
      <c r="R1250" s="393"/>
      <c r="S1250" s="417">
        <f>IF(Table_1[[#This Row],[Kesto (min) /tapaaminen]]&lt;1,0,(Table_1[[#This Row],[Sisältöjen määrä 
]]*Table_1[[#This Row],[Kesto (min) /tapaaminen]]*Table_1[[#This Row],[Tapaamis-kerrat /osallistuja]]))</f>
        <v>0</v>
      </c>
      <c r="T1250" s="394" t="str">
        <f>IF(Table_1[[#This Row],[SISÄLLÖN NIMI]]="","",IF(Table_1[[#This Row],[Toteutuminen]]="Ei osallistujia",0,IF(Table_1[[#This Row],[Toteutuminen]]="Peruttu",0,1)))</f>
        <v/>
      </c>
      <c r="U1250" s="395"/>
      <c r="V1250" s="385"/>
      <c r="W1250" s="413">
        <f>Table_1[[#This Row],[Kävijämäärä a) lapset]]+Table_1[[#This Row],[Kävijämäärä b) aikuiset]]</f>
        <v>0</v>
      </c>
      <c r="X1250" s="413">
        <f>IF(Table_1[[#This Row],[Kokonaiskävijämäärä]]&lt;1,0,Table_1[[#This Row],[Kävijämäärä a) lapset]]*Table_1[[#This Row],[Tapaamis-kerrat /osallistuja]])</f>
        <v>0</v>
      </c>
      <c r="Y1250" s="413">
        <f>IF(Table_1[[#This Row],[Kokonaiskävijämäärä]]&lt;1,0,Table_1[[#This Row],[Kävijämäärä b) aikuiset]]*Table_1[[#This Row],[Tapaamis-kerrat /osallistuja]])</f>
        <v>0</v>
      </c>
      <c r="Z1250" s="413">
        <f>IF(Table_1[[#This Row],[Kokonaiskävijämäärä]]&lt;1,0,Table_1[[#This Row],[Kokonaiskävijämäärä]]*Table_1[[#This Row],[Tapaamis-kerrat /osallistuja]])</f>
        <v>0</v>
      </c>
      <c r="AA1250" s="390" t="s">
        <v>54</v>
      </c>
      <c r="AB1250" s="396"/>
      <c r="AC1250" s="397"/>
      <c r="AD1250" s="398" t="s">
        <v>54</v>
      </c>
      <c r="AE1250" s="399" t="s">
        <v>54</v>
      </c>
      <c r="AF1250" s="400" t="s">
        <v>54</v>
      </c>
      <c r="AG1250" s="400" t="s">
        <v>54</v>
      </c>
      <c r="AH1250" s="401" t="s">
        <v>53</v>
      </c>
      <c r="AI1250" s="402" t="s">
        <v>54</v>
      </c>
      <c r="AJ1250" s="402" t="s">
        <v>54</v>
      </c>
      <c r="AK1250" s="402" t="s">
        <v>54</v>
      </c>
      <c r="AL1250" s="403" t="s">
        <v>54</v>
      </c>
      <c r="AM1250" s="404" t="s">
        <v>54</v>
      </c>
    </row>
    <row r="1251" spans="1:39" ht="15.75" customHeight="1" x14ac:dyDescent="0.3">
      <c r="A1251" s="382"/>
      <c r="B1251" s="383"/>
      <c r="C1251" s="384" t="s">
        <v>40</v>
      </c>
      <c r="D1251" s="385" t="str">
        <f>IF(Table_1[[#This Row],[SISÄLLÖN NIMI]]="","",1)</f>
        <v/>
      </c>
      <c r="E1251" s="386"/>
      <c r="F1251" s="386"/>
      <c r="G1251" s="384" t="s">
        <v>54</v>
      </c>
      <c r="H1251" s="387" t="s">
        <v>54</v>
      </c>
      <c r="I1251" s="388" t="s">
        <v>54</v>
      </c>
      <c r="J1251" s="389" t="s">
        <v>44</v>
      </c>
      <c r="K1251" s="387" t="s">
        <v>54</v>
      </c>
      <c r="L1251" s="390" t="s">
        <v>54</v>
      </c>
      <c r="M1251" s="383"/>
      <c r="N1251" s="391" t="s">
        <v>54</v>
      </c>
      <c r="O1251" s="392"/>
      <c r="P1251" s="383"/>
      <c r="Q1251" s="383"/>
      <c r="R1251" s="393"/>
      <c r="S1251" s="417">
        <f>IF(Table_1[[#This Row],[Kesto (min) /tapaaminen]]&lt;1,0,(Table_1[[#This Row],[Sisältöjen määrä 
]]*Table_1[[#This Row],[Kesto (min) /tapaaminen]]*Table_1[[#This Row],[Tapaamis-kerrat /osallistuja]]))</f>
        <v>0</v>
      </c>
      <c r="T1251" s="394" t="str">
        <f>IF(Table_1[[#This Row],[SISÄLLÖN NIMI]]="","",IF(Table_1[[#This Row],[Toteutuminen]]="Ei osallistujia",0,IF(Table_1[[#This Row],[Toteutuminen]]="Peruttu",0,1)))</f>
        <v/>
      </c>
      <c r="U1251" s="395"/>
      <c r="V1251" s="385"/>
      <c r="W1251" s="413">
        <f>Table_1[[#This Row],[Kävijämäärä a) lapset]]+Table_1[[#This Row],[Kävijämäärä b) aikuiset]]</f>
        <v>0</v>
      </c>
      <c r="X1251" s="413">
        <f>IF(Table_1[[#This Row],[Kokonaiskävijämäärä]]&lt;1,0,Table_1[[#This Row],[Kävijämäärä a) lapset]]*Table_1[[#This Row],[Tapaamis-kerrat /osallistuja]])</f>
        <v>0</v>
      </c>
      <c r="Y1251" s="413">
        <f>IF(Table_1[[#This Row],[Kokonaiskävijämäärä]]&lt;1,0,Table_1[[#This Row],[Kävijämäärä b) aikuiset]]*Table_1[[#This Row],[Tapaamis-kerrat /osallistuja]])</f>
        <v>0</v>
      </c>
      <c r="Z1251" s="413">
        <f>IF(Table_1[[#This Row],[Kokonaiskävijämäärä]]&lt;1,0,Table_1[[#This Row],[Kokonaiskävijämäärä]]*Table_1[[#This Row],[Tapaamis-kerrat /osallistuja]])</f>
        <v>0</v>
      </c>
      <c r="AA1251" s="390" t="s">
        <v>54</v>
      </c>
      <c r="AB1251" s="396"/>
      <c r="AC1251" s="397"/>
      <c r="AD1251" s="398" t="s">
        <v>54</v>
      </c>
      <c r="AE1251" s="399" t="s">
        <v>54</v>
      </c>
      <c r="AF1251" s="400" t="s">
        <v>54</v>
      </c>
      <c r="AG1251" s="400" t="s">
        <v>54</v>
      </c>
      <c r="AH1251" s="401" t="s">
        <v>53</v>
      </c>
      <c r="AI1251" s="402" t="s">
        <v>54</v>
      </c>
      <c r="AJ1251" s="402" t="s">
        <v>54</v>
      </c>
      <c r="AK1251" s="402" t="s">
        <v>54</v>
      </c>
      <c r="AL1251" s="403" t="s">
        <v>54</v>
      </c>
      <c r="AM1251" s="404" t="s">
        <v>54</v>
      </c>
    </row>
    <row r="1252" spans="1:39" ht="15.75" customHeight="1" x14ac:dyDescent="0.3">
      <c r="A1252" s="382"/>
      <c r="B1252" s="383"/>
      <c r="C1252" s="384" t="s">
        <v>40</v>
      </c>
      <c r="D1252" s="385" t="str">
        <f>IF(Table_1[[#This Row],[SISÄLLÖN NIMI]]="","",1)</f>
        <v/>
      </c>
      <c r="E1252" s="386"/>
      <c r="F1252" s="386"/>
      <c r="G1252" s="384" t="s">
        <v>54</v>
      </c>
      <c r="H1252" s="387" t="s">
        <v>54</v>
      </c>
      <c r="I1252" s="388" t="s">
        <v>54</v>
      </c>
      <c r="J1252" s="389" t="s">
        <v>44</v>
      </c>
      <c r="K1252" s="387" t="s">
        <v>54</v>
      </c>
      <c r="L1252" s="390" t="s">
        <v>54</v>
      </c>
      <c r="M1252" s="383"/>
      <c r="N1252" s="391" t="s">
        <v>54</v>
      </c>
      <c r="O1252" s="392"/>
      <c r="P1252" s="383"/>
      <c r="Q1252" s="383"/>
      <c r="R1252" s="393"/>
      <c r="S1252" s="417">
        <f>IF(Table_1[[#This Row],[Kesto (min) /tapaaminen]]&lt;1,0,(Table_1[[#This Row],[Sisältöjen määrä 
]]*Table_1[[#This Row],[Kesto (min) /tapaaminen]]*Table_1[[#This Row],[Tapaamis-kerrat /osallistuja]]))</f>
        <v>0</v>
      </c>
      <c r="T1252" s="394" t="str">
        <f>IF(Table_1[[#This Row],[SISÄLLÖN NIMI]]="","",IF(Table_1[[#This Row],[Toteutuminen]]="Ei osallistujia",0,IF(Table_1[[#This Row],[Toteutuminen]]="Peruttu",0,1)))</f>
        <v/>
      </c>
      <c r="U1252" s="395"/>
      <c r="V1252" s="385"/>
      <c r="W1252" s="413">
        <f>Table_1[[#This Row],[Kävijämäärä a) lapset]]+Table_1[[#This Row],[Kävijämäärä b) aikuiset]]</f>
        <v>0</v>
      </c>
      <c r="X1252" s="413">
        <f>IF(Table_1[[#This Row],[Kokonaiskävijämäärä]]&lt;1,0,Table_1[[#This Row],[Kävijämäärä a) lapset]]*Table_1[[#This Row],[Tapaamis-kerrat /osallistuja]])</f>
        <v>0</v>
      </c>
      <c r="Y1252" s="413">
        <f>IF(Table_1[[#This Row],[Kokonaiskävijämäärä]]&lt;1,0,Table_1[[#This Row],[Kävijämäärä b) aikuiset]]*Table_1[[#This Row],[Tapaamis-kerrat /osallistuja]])</f>
        <v>0</v>
      </c>
      <c r="Z1252" s="413">
        <f>IF(Table_1[[#This Row],[Kokonaiskävijämäärä]]&lt;1,0,Table_1[[#This Row],[Kokonaiskävijämäärä]]*Table_1[[#This Row],[Tapaamis-kerrat /osallistuja]])</f>
        <v>0</v>
      </c>
      <c r="AA1252" s="390" t="s">
        <v>54</v>
      </c>
      <c r="AB1252" s="396"/>
      <c r="AC1252" s="397"/>
      <c r="AD1252" s="398" t="s">
        <v>54</v>
      </c>
      <c r="AE1252" s="399" t="s">
        <v>54</v>
      </c>
      <c r="AF1252" s="400" t="s">
        <v>54</v>
      </c>
      <c r="AG1252" s="400" t="s">
        <v>54</v>
      </c>
      <c r="AH1252" s="401" t="s">
        <v>53</v>
      </c>
      <c r="AI1252" s="402" t="s">
        <v>54</v>
      </c>
      <c r="AJ1252" s="402" t="s">
        <v>54</v>
      </c>
      <c r="AK1252" s="402" t="s">
        <v>54</v>
      </c>
      <c r="AL1252" s="403" t="s">
        <v>54</v>
      </c>
      <c r="AM1252" s="404" t="s">
        <v>54</v>
      </c>
    </row>
    <row r="1253" spans="1:39" ht="15.75" customHeight="1" x14ac:dyDescent="0.3">
      <c r="A1253" s="382"/>
      <c r="B1253" s="383"/>
      <c r="C1253" s="384" t="s">
        <v>40</v>
      </c>
      <c r="D1253" s="385" t="str">
        <f>IF(Table_1[[#This Row],[SISÄLLÖN NIMI]]="","",1)</f>
        <v/>
      </c>
      <c r="E1253" s="386"/>
      <c r="F1253" s="386"/>
      <c r="G1253" s="384" t="s">
        <v>54</v>
      </c>
      <c r="H1253" s="387" t="s">
        <v>54</v>
      </c>
      <c r="I1253" s="388" t="s">
        <v>54</v>
      </c>
      <c r="J1253" s="389" t="s">
        <v>44</v>
      </c>
      <c r="K1253" s="387" t="s">
        <v>54</v>
      </c>
      <c r="L1253" s="390" t="s">
        <v>54</v>
      </c>
      <c r="M1253" s="383"/>
      <c r="N1253" s="391" t="s">
        <v>54</v>
      </c>
      <c r="O1253" s="392"/>
      <c r="P1253" s="383"/>
      <c r="Q1253" s="383"/>
      <c r="R1253" s="393"/>
      <c r="S1253" s="417">
        <f>IF(Table_1[[#This Row],[Kesto (min) /tapaaminen]]&lt;1,0,(Table_1[[#This Row],[Sisältöjen määrä 
]]*Table_1[[#This Row],[Kesto (min) /tapaaminen]]*Table_1[[#This Row],[Tapaamis-kerrat /osallistuja]]))</f>
        <v>0</v>
      </c>
      <c r="T1253" s="394" t="str">
        <f>IF(Table_1[[#This Row],[SISÄLLÖN NIMI]]="","",IF(Table_1[[#This Row],[Toteutuminen]]="Ei osallistujia",0,IF(Table_1[[#This Row],[Toteutuminen]]="Peruttu",0,1)))</f>
        <v/>
      </c>
      <c r="U1253" s="395"/>
      <c r="V1253" s="385"/>
      <c r="W1253" s="413">
        <f>Table_1[[#This Row],[Kävijämäärä a) lapset]]+Table_1[[#This Row],[Kävijämäärä b) aikuiset]]</f>
        <v>0</v>
      </c>
      <c r="X1253" s="413">
        <f>IF(Table_1[[#This Row],[Kokonaiskävijämäärä]]&lt;1,0,Table_1[[#This Row],[Kävijämäärä a) lapset]]*Table_1[[#This Row],[Tapaamis-kerrat /osallistuja]])</f>
        <v>0</v>
      </c>
      <c r="Y1253" s="413">
        <f>IF(Table_1[[#This Row],[Kokonaiskävijämäärä]]&lt;1,0,Table_1[[#This Row],[Kävijämäärä b) aikuiset]]*Table_1[[#This Row],[Tapaamis-kerrat /osallistuja]])</f>
        <v>0</v>
      </c>
      <c r="Z1253" s="413">
        <f>IF(Table_1[[#This Row],[Kokonaiskävijämäärä]]&lt;1,0,Table_1[[#This Row],[Kokonaiskävijämäärä]]*Table_1[[#This Row],[Tapaamis-kerrat /osallistuja]])</f>
        <v>0</v>
      </c>
      <c r="AA1253" s="390" t="s">
        <v>54</v>
      </c>
      <c r="AB1253" s="396"/>
      <c r="AC1253" s="397"/>
      <c r="AD1253" s="398" t="s">
        <v>54</v>
      </c>
      <c r="AE1253" s="399" t="s">
        <v>54</v>
      </c>
      <c r="AF1253" s="400" t="s">
        <v>54</v>
      </c>
      <c r="AG1253" s="400" t="s">
        <v>54</v>
      </c>
      <c r="AH1253" s="401" t="s">
        <v>53</v>
      </c>
      <c r="AI1253" s="402" t="s">
        <v>54</v>
      </c>
      <c r="AJ1253" s="402" t="s">
        <v>54</v>
      </c>
      <c r="AK1253" s="402" t="s">
        <v>54</v>
      </c>
      <c r="AL1253" s="403" t="s">
        <v>54</v>
      </c>
      <c r="AM1253" s="404" t="s">
        <v>54</v>
      </c>
    </row>
    <row r="1254" spans="1:39" ht="15.75" customHeight="1" x14ac:dyDescent="0.3">
      <c r="A1254" s="382"/>
      <c r="B1254" s="383"/>
      <c r="C1254" s="384" t="s">
        <v>40</v>
      </c>
      <c r="D1254" s="385" t="str">
        <f>IF(Table_1[[#This Row],[SISÄLLÖN NIMI]]="","",1)</f>
        <v/>
      </c>
      <c r="E1254" s="386"/>
      <c r="F1254" s="386"/>
      <c r="G1254" s="384" t="s">
        <v>54</v>
      </c>
      <c r="H1254" s="387" t="s">
        <v>54</v>
      </c>
      <c r="I1254" s="388" t="s">
        <v>54</v>
      </c>
      <c r="J1254" s="389" t="s">
        <v>44</v>
      </c>
      <c r="K1254" s="387" t="s">
        <v>54</v>
      </c>
      <c r="L1254" s="390" t="s">
        <v>54</v>
      </c>
      <c r="M1254" s="383"/>
      <c r="N1254" s="391" t="s">
        <v>54</v>
      </c>
      <c r="O1254" s="392"/>
      <c r="P1254" s="383"/>
      <c r="Q1254" s="383"/>
      <c r="R1254" s="393"/>
      <c r="S1254" s="417">
        <f>IF(Table_1[[#This Row],[Kesto (min) /tapaaminen]]&lt;1,0,(Table_1[[#This Row],[Sisältöjen määrä 
]]*Table_1[[#This Row],[Kesto (min) /tapaaminen]]*Table_1[[#This Row],[Tapaamis-kerrat /osallistuja]]))</f>
        <v>0</v>
      </c>
      <c r="T1254" s="394" t="str">
        <f>IF(Table_1[[#This Row],[SISÄLLÖN NIMI]]="","",IF(Table_1[[#This Row],[Toteutuminen]]="Ei osallistujia",0,IF(Table_1[[#This Row],[Toteutuminen]]="Peruttu",0,1)))</f>
        <v/>
      </c>
      <c r="U1254" s="395"/>
      <c r="V1254" s="385"/>
      <c r="W1254" s="413">
        <f>Table_1[[#This Row],[Kävijämäärä a) lapset]]+Table_1[[#This Row],[Kävijämäärä b) aikuiset]]</f>
        <v>0</v>
      </c>
      <c r="X1254" s="413">
        <f>IF(Table_1[[#This Row],[Kokonaiskävijämäärä]]&lt;1,0,Table_1[[#This Row],[Kävijämäärä a) lapset]]*Table_1[[#This Row],[Tapaamis-kerrat /osallistuja]])</f>
        <v>0</v>
      </c>
      <c r="Y1254" s="413">
        <f>IF(Table_1[[#This Row],[Kokonaiskävijämäärä]]&lt;1,0,Table_1[[#This Row],[Kävijämäärä b) aikuiset]]*Table_1[[#This Row],[Tapaamis-kerrat /osallistuja]])</f>
        <v>0</v>
      </c>
      <c r="Z1254" s="413">
        <f>IF(Table_1[[#This Row],[Kokonaiskävijämäärä]]&lt;1,0,Table_1[[#This Row],[Kokonaiskävijämäärä]]*Table_1[[#This Row],[Tapaamis-kerrat /osallistuja]])</f>
        <v>0</v>
      </c>
      <c r="AA1254" s="390" t="s">
        <v>54</v>
      </c>
      <c r="AB1254" s="396"/>
      <c r="AC1254" s="397"/>
      <c r="AD1254" s="398" t="s">
        <v>54</v>
      </c>
      <c r="AE1254" s="399" t="s">
        <v>54</v>
      </c>
      <c r="AF1254" s="400" t="s">
        <v>54</v>
      </c>
      <c r="AG1254" s="400" t="s">
        <v>54</v>
      </c>
      <c r="AH1254" s="401" t="s">
        <v>53</v>
      </c>
      <c r="AI1254" s="402" t="s">
        <v>54</v>
      </c>
      <c r="AJ1254" s="402" t="s">
        <v>54</v>
      </c>
      <c r="AK1254" s="402" t="s">
        <v>54</v>
      </c>
      <c r="AL1254" s="403" t="s">
        <v>54</v>
      </c>
      <c r="AM1254" s="404" t="s">
        <v>54</v>
      </c>
    </row>
    <row r="1255" spans="1:39" ht="15.75" customHeight="1" x14ac:dyDescent="0.3">
      <c r="A1255" s="382"/>
      <c r="B1255" s="383"/>
      <c r="C1255" s="384" t="s">
        <v>40</v>
      </c>
      <c r="D1255" s="385" t="str">
        <f>IF(Table_1[[#This Row],[SISÄLLÖN NIMI]]="","",1)</f>
        <v/>
      </c>
      <c r="E1255" s="386"/>
      <c r="F1255" s="386"/>
      <c r="G1255" s="384" t="s">
        <v>54</v>
      </c>
      <c r="H1255" s="387" t="s">
        <v>54</v>
      </c>
      <c r="I1255" s="388" t="s">
        <v>54</v>
      </c>
      <c r="J1255" s="389" t="s">
        <v>44</v>
      </c>
      <c r="K1255" s="387" t="s">
        <v>54</v>
      </c>
      <c r="L1255" s="390" t="s">
        <v>54</v>
      </c>
      <c r="M1255" s="383"/>
      <c r="N1255" s="391" t="s">
        <v>54</v>
      </c>
      <c r="O1255" s="392"/>
      <c r="P1255" s="383"/>
      <c r="Q1255" s="383"/>
      <c r="R1255" s="393"/>
      <c r="S1255" s="417">
        <f>IF(Table_1[[#This Row],[Kesto (min) /tapaaminen]]&lt;1,0,(Table_1[[#This Row],[Sisältöjen määrä 
]]*Table_1[[#This Row],[Kesto (min) /tapaaminen]]*Table_1[[#This Row],[Tapaamis-kerrat /osallistuja]]))</f>
        <v>0</v>
      </c>
      <c r="T1255" s="394" t="str">
        <f>IF(Table_1[[#This Row],[SISÄLLÖN NIMI]]="","",IF(Table_1[[#This Row],[Toteutuminen]]="Ei osallistujia",0,IF(Table_1[[#This Row],[Toteutuminen]]="Peruttu",0,1)))</f>
        <v/>
      </c>
      <c r="U1255" s="395"/>
      <c r="V1255" s="385"/>
      <c r="W1255" s="413">
        <f>Table_1[[#This Row],[Kävijämäärä a) lapset]]+Table_1[[#This Row],[Kävijämäärä b) aikuiset]]</f>
        <v>0</v>
      </c>
      <c r="X1255" s="413">
        <f>IF(Table_1[[#This Row],[Kokonaiskävijämäärä]]&lt;1,0,Table_1[[#This Row],[Kävijämäärä a) lapset]]*Table_1[[#This Row],[Tapaamis-kerrat /osallistuja]])</f>
        <v>0</v>
      </c>
      <c r="Y1255" s="413">
        <f>IF(Table_1[[#This Row],[Kokonaiskävijämäärä]]&lt;1,0,Table_1[[#This Row],[Kävijämäärä b) aikuiset]]*Table_1[[#This Row],[Tapaamis-kerrat /osallistuja]])</f>
        <v>0</v>
      </c>
      <c r="Z1255" s="413">
        <f>IF(Table_1[[#This Row],[Kokonaiskävijämäärä]]&lt;1,0,Table_1[[#This Row],[Kokonaiskävijämäärä]]*Table_1[[#This Row],[Tapaamis-kerrat /osallistuja]])</f>
        <v>0</v>
      </c>
      <c r="AA1255" s="390" t="s">
        <v>54</v>
      </c>
      <c r="AB1255" s="396"/>
      <c r="AC1255" s="397"/>
      <c r="AD1255" s="398" t="s">
        <v>54</v>
      </c>
      <c r="AE1255" s="399" t="s">
        <v>54</v>
      </c>
      <c r="AF1255" s="400" t="s">
        <v>54</v>
      </c>
      <c r="AG1255" s="400" t="s">
        <v>54</v>
      </c>
      <c r="AH1255" s="401" t="s">
        <v>53</v>
      </c>
      <c r="AI1255" s="402" t="s">
        <v>54</v>
      </c>
      <c r="AJ1255" s="402" t="s">
        <v>54</v>
      </c>
      <c r="AK1255" s="402" t="s">
        <v>54</v>
      </c>
      <c r="AL1255" s="403" t="s">
        <v>54</v>
      </c>
      <c r="AM1255" s="404" t="s">
        <v>54</v>
      </c>
    </row>
    <row r="1256" spans="1:39" ht="15.75" customHeight="1" x14ac:dyDescent="0.3">
      <c r="A1256" s="382"/>
      <c r="B1256" s="383"/>
      <c r="C1256" s="384" t="s">
        <v>40</v>
      </c>
      <c r="D1256" s="385" t="str">
        <f>IF(Table_1[[#This Row],[SISÄLLÖN NIMI]]="","",1)</f>
        <v/>
      </c>
      <c r="E1256" s="386"/>
      <c r="F1256" s="386"/>
      <c r="G1256" s="384" t="s">
        <v>54</v>
      </c>
      <c r="H1256" s="387" t="s">
        <v>54</v>
      </c>
      <c r="I1256" s="388" t="s">
        <v>54</v>
      </c>
      <c r="J1256" s="389" t="s">
        <v>44</v>
      </c>
      <c r="K1256" s="387" t="s">
        <v>54</v>
      </c>
      <c r="L1256" s="390" t="s">
        <v>54</v>
      </c>
      <c r="M1256" s="383"/>
      <c r="N1256" s="391" t="s">
        <v>54</v>
      </c>
      <c r="O1256" s="392"/>
      <c r="P1256" s="383"/>
      <c r="Q1256" s="383"/>
      <c r="R1256" s="393"/>
      <c r="S1256" s="417">
        <f>IF(Table_1[[#This Row],[Kesto (min) /tapaaminen]]&lt;1,0,(Table_1[[#This Row],[Sisältöjen määrä 
]]*Table_1[[#This Row],[Kesto (min) /tapaaminen]]*Table_1[[#This Row],[Tapaamis-kerrat /osallistuja]]))</f>
        <v>0</v>
      </c>
      <c r="T1256" s="394" t="str">
        <f>IF(Table_1[[#This Row],[SISÄLLÖN NIMI]]="","",IF(Table_1[[#This Row],[Toteutuminen]]="Ei osallistujia",0,IF(Table_1[[#This Row],[Toteutuminen]]="Peruttu",0,1)))</f>
        <v/>
      </c>
      <c r="U1256" s="395"/>
      <c r="V1256" s="385"/>
      <c r="W1256" s="413">
        <f>Table_1[[#This Row],[Kävijämäärä a) lapset]]+Table_1[[#This Row],[Kävijämäärä b) aikuiset]]</f>
        <v>0</v>
      </c>
      <c r="X1256" s="413">
        <f>IF(Table_1[[#This Row],[Kokonaiskävijämäärä]]&lt;1,0,Table_1[[#This Row],[Kävijämäärä a) lapset]]*Table_1[[#This Row],[Tapaamis-kerrat /osallistuja]])</f>
        <v>0</v>
      </c>
      <c r="Y1256" s="413">
        <f>IF(Table_1[[#This Row],[Kokonaiskävijämäärä]]&lt;1,0,Table_1[[#This Row],[Kävijämäärä b) aikuiset]]*Table_1[[#This Row],[Tapaamis-kerrat /osallistuja]])</f>
        <v>0</v>
      </c>
      <c r="Z1256" s="413">
        <f>IF(Table_1[[#This Row],[Kokonaiskävijämäärä]]&lt;1,0,Table_1[[#This Row],[Kokonaiskävijämäärä]]*Table_1[[#This Row],[Tapaamis-kerrat /osallistuja]])</f>
        <v>0</v>
      </c>
      <c r="AA1256" s="390" t="s">
        <v>54</v>
      </c>
      <c r="AB1256" s="396"/>
      <c r="AC1256" s="397"/>
      <c r="AD1256" s="398" t="s">
        <v>54</v>
      </c>
      <c r="AE1256" s="399" t="s">
        <v>54</v>
      </c>
      <c r="AF1256" s="400" t="s">
        <v>54</v>
      </c>
      <c r="AG1256" s="400" t="s">
        <v>54</v>
      </c>
      <c r="AH1256" s="401" t="s">
        <v>53</v>
      </c>
      <c r="AI1256" s="402" t="s">
        <v>54</v>
      </c>
      <c r="AJ1256" s="402" t="s">
        <v>54</v>
      </c>
      <c r="AK1256" s="402" t="s">
        <v>54</v>
      </c>
      <c r="AL1256" s="403" t="s">
        <v>54</v>
      </c>
      <c r="AM1256" s="404" t="s">
        <v>54</v>
      </c>
    </row>
    <row r="1257" spans="1:39" ht="15.75" customHeight="1" x14ac:dyDescent="0.3">
      <c r="A1257" s="382"/>
      <c r="B1257" s="383"/>
      <c r="C1257" s="384" t="s">
        <v>40</v>
      </c>
      <c r="D1257" s="385" t="str">
        <f>IF(Table_1[[#This Row],[SISÄLLÖN NIMI]]="","",1)</f>
        <v/>
      </c>
      <c r="E1257" s="386"/>
      <c r="F1257" s="386"/>
      <c r="G1257" s="384" t="s">
        <v>54</v>
      </c>
      <c r="H1257" s="387" t="s">
        <v>54</v>
      </c>
      <c r="I1257" s="388" t="s">
        <v>54</v>
      </c>
      <c r="J1257" s="389" t="s">
        <v>44</v>
      </c>
      <c r="K1257" s="387" t="s">
        <v>54</v>
      </c>
      <c r="L1257" s="390" t="s">
        <v>54</v>
      </c>
      <c r="M1257" s="383"/>
      <c r="N1257" s="391" t="s">
        <v>54</v>
      </c>
      <c r="O1257" s="392"/>
      <c r="P1257" s="383"/>
      <c r="Q1257" s="383"/>
      <c r="R1257" s="393"/>
      <c r="S1257" s="417">
        <f>IF(Table_1[[#This Row],[Kesto (min) /tapaaminen]]&lt;1,0,(Table_1[[#This Row],[Sisältöjen määrä 
]]*Table_1[[#This Row],[Kesto (min) /tapaaminen]]*Table_1[[#This Row],[Tapaamis-kerrat /osallistuja]]))</f>
        <v>0</v>
      </c>
      <c r="T1257" s="394" t="str">
        <f>IF(Table_1[[#This Row],[SISÄLLÖN NIMI]]="","",IF(Table_1[[#This Row],[Toteutuminen]]="Ei osallistujia",0,IF(Table_1[[#This Row],[Toteutuminen]]="Peruttu",0,1)))</f>
        <v/>
      </c>
      <c r="U1257" s="395"/>
      <c r="V1257" s="385"/>
      <c r="W1257" s="413">
        <f>Table_1[[#This Row],[Kävijämäärä a) lapset]]+Table_1[[#This Row],[Kävijämäärä b) aikuiset]]</f>
        <v>0</v>
      </c>
      <c r="X1257" s="413">
        <f>IF(Table_1[[#This Row],[Kokonaiskävijämäärä]]&lt;1,0,Table_1[[#This Row],[Kävijämäärä a) lapset]]*Table_1[[#This Row],[Tapaamis-kerrat /osallistuja]])</f>
        <v>0</v>
      </c>
      <c r="Y1257" s="413">
        <f>IF(Table_1[[#This Row],[Kokonaiskävijämäärä]]&lt;1,0,Table_1[[#This Row],[Kävijämäärä b) aikuiset]]*Table_1[[#This Row],[Tapaamis-kerrat /osallistuja]])</f>
        <v>0</v>
      </c>
      <c r="Z1257" s="413">
        <f>IF(Table_1[[#This Row],[Kokonaiskävijämäärä]]&lt;1,0,Table_1[[#This Row],[Kokonaiskävijämäärä]]*Table_1[[#This Row],[Tapaamis-kerrat /osallistuja]])</f>
        <v>0</v>
      </c>
      <c r="AA1257" s="390" t="s">
        <v>54</v>
      </c>
      <c r="AB1257" s="396"/>
      <c r="AC1257" s="397"/>
      <c r="AD1257" s="398" t="s">
        <v>54</v>
      </c>
      <c r="AE1257" s="399" t="s">
        <v>54</v>
      </c>
      <c r="AF1257" s="400" t="s">
        <v>54</v>
      </c>
      <c r="AG1257" s="400" t="s">
        <v>54</v>
      </c>
      <c r="AH1257" s="401" t="s">
        <v>53</v>
      </c>
      <c r="AI1257" s="402" t="s">
        <v>54</v>
      </c>
      <c r="AJ1257" s="402" t="s">
        <v>54</v>
      </c>
      <c r="AK1257" s="402" t="s">
        <v>54</v>
      </c>
      <c r="AL1257" s="403" t="s">
        <v>54</v>
      </c>
      <c r="AM1257" s="404" t="s">
        <v>54</v>
      </c>
    </row>
    <row r="1258" spans="1:39" ht="15.75" customHeight="1" x14ac:dyDescent="0.3">
      <c r="A1258" s="382"/>
      <c r="B1258" s="383"/>
      <c r="C1258" s="384" t="s">
        <v>40</v>
      </c>
      <c r="D1258" s="385" t="str">
        <f>IF(Table_1[[#This Row],[SISÄLLÖN NIMI]]="","",1)</f>
        <v/>
      </c>
      <c r="E1258" s="386"/>
      <c r="F1258" s="386"/>
      <c r="G1258" s="384" t="s">
        <v>54</v>
      </c>
      <c r="H1258" s="387" t="s">
        <v>54</v>
      </c>
      <c r="I1258" s="388" t="s">
        <v>54</v>
      </c>
      <c r="J1258" s="389" t="s">
        <v>44</v>
      </c>
      <c r="K1258" s="387" t="s">
        <v>54</v>
      </c>
      <c r="L1258" s="390" t="s">
        <v>54</v>
      </c>
      <c r="M1258" s="383"/>
      <c r="N1258" s="391" t="s">
        <v>54</v>
      </c>
      <c r="O1258" s="392"/>
      <c r="P1258" s="383"/>
      <c r="Q1258" s="383"/>
      <c r="R1258" s="393"/>
      <c r="S1258" s="417">
        <f>IF(Table_1[[#This Row],[Kesto (min) /tapaaminen]]&lt;1,0,(Table_1[[#This Row],[Sisältöjen määrä 
]]*Table_1[[#This Row],[Kesto (min) /tapaaminen]]*Table_1[[#This Row],[Tapaamis-kerrat /osallistuja]]))</f>
        <v>0</v>
      </c>
      <c r="T1258" s="394" t="str">
        <f>IF(Table_1[[#This Row],[SISÄLLÖN NIMI]]="","",IF(Table_1[[#This Row],[Toteutuminen]]="Ei osallistujia",0,IF(Table_1[[#This Row],[Toteutuminen]]="Peruttu",0,1)))</f>
        <v/>
      </c>
      <c r="U1258" s="395"/>
      <c r="V1258" s="385"/>
      <c r="W1258" s="413">
        <f>Table_1[[#This Row],[Kävijämäärä a) lapset]]+Table_1[[#This Row],[Kävijämäärä b) aikuiset]]</f>
        <v>0</v>
      </c>
      <c r="X1258" s="413">
        <f>IF(Table_1[[#This Row],[Kokonaiskävijämäärä]]&lt;1,0,Table_1[[#This Row],[Kävijämäärä a) lapset]]*Table_1[[#This Row],[Tapaamis-kerrat /osallistuja]])</f>
        <v>0</v>
      </c>
      <c r="Y1258" s="413">
        <f>IF(Table_1[[#This Row],[Kokonaiskävijämäärä]]&lt;1,0,Table_1[[#This Row],[Kävijämäärä b) aikuiset]]*Table_1[[#This Row],[Tapaamis-kerrat /osallistuja]])</f>
        <v>0</v>
      </c>
      <c r="Z1258" s="413">
        <f>IF(Table_1[[#This Row],[Kokonaiskävijämäärä]]&lt;1,0,Table_1[[#This Row],[Kokonaiskävijämäärä]]*Table_1[[#This Row],[Tapaamis-kerrat /osallistuja]])</f>
        <v>0</v>
      </c>
      <c r="AA1258" s="390" t="s">
        <v>54</v>
      </c>
      <c r="AB1258" s="396"/>
      <c r="AC1258" s="397"/>
      <c r="AD1258" s="398" t="s">
        <v>54</v>
      </c>
      <c r="AE1258" s="399" t="s">
        <v>54</v>
      </c>
      <c r="AF1258" s="400" t="s">
        <v>54</v>
      </c>
      <c r="AG1258" s="400" t="s">
        <v>54</v>
      </c>
      <c r="AH1258" s="401" t="s">
        <v>53</v>
      </c>
      <c r="AI1258" s="402" t="s">
        <v>54</v>
      </c>
      <c r="AJ1258" s="402" t="s">
        <v>54</v>
      </c>
      <c r="AK1258" s="402" t="s">
        <v>54</v>
      </c>
      <c r="AL1258" s="403" t="s">
        <v>54</v>
      </c>
      <c r="AM1258" s="404" t="s">
        <v>54</v>
      </c>
    </row>
    <row r="1259" spans="1:39" ht="15.75" customHeight="1" x14ac:dyDescent="0.3">
      <c r="A1259" s="382"/>
      <c r="B1259" s="383"/>
      <c r="C1259" s="384" t="s">
        <v>40</v>
      </c>
      <c r="D1259" s="385" t="str">
        <f>IF(Table_1[[#This Row],[SISÄLLÖN NIMI]]="","",1)</f>
        <v/>
      </c>
      <c r="E1259" s="386"/>
      <c r="F1259" s="386"/>
      <c r="G1259" s="384" t="s">
        <v>54</v>
      </c>
      <c r="H1259" s="387" t="s">
        <v>54</v>
      </c>
      <c r="I1259" s="388" t="s">
        <v>54</v>
      </c>
      <c r="J1259" s="389" t="s">
        <v>44</v>
      </c>
      <c r="K1259" s="387" t="s">
        <v>54</v>
      </c>
      <c r="L1259" s="390" t="s">
        <v>54</v>
      </c>
      <c r="M1259" s="383"/>
      <c r="N1259" s="391" t="s">
        <v>54</v>
      </c>
      <c r="O1259" s="392"/>
      <c r="P1259" s="383"/>
      <c r="Q1259" s="383"/>
      <c r="R1259" s="393"/>
      <c r="S1259" s="417">
        <f>IF(Table_1[[#This Row],[Kesto (min) /tapaaminen]]&lt;1,0,(Table_1[[#This Row],[Sisältöjen määrä 
]]*Table_1[[#This Row],[Kesto (min) /tapaaminen]]*Table_1[[#This Row],[Tapaamis-kerrat /osallistuja]]))</f>
        <v>0</v>
      </c>
      <c r="T1259" s="394" t="str">
        <f>IF(Table_1[[#This Row],[SISÄLLÖN NIMI]]="","",IF(Table_1[[#This Row],[Toteutuminen]]="Ei osallistujia",0,IF(Table_1[[#This Row],[Toteutuminen]]="Peruttu",0,1)))</f>
        <v/>
      </c>
      <c r="U1259" s="395"/>
      <c r="V1259" s="385"/>
      <c r="W1259" s="413">
        <f>Table_1[[#This Row],[Kävijämäärä a) lapset]]+Table_1[[#This Row],[Kävijämäärä b) aikuiset]]</f>
        <v>0</v>
      </c>
      <c r="X1259" s="413">
        <f>IF(Table_1[[#This Row],[Kokonaiskävijämäärä]]&lt;1,0,Table_1[[#This Row],[Kävijämäärä a) lapset]]*Table_1[[#This Row],[Tapaamis-kerrat /osallistuja]])</f>
        <v>0</v>
      </c>
      <c r="Y1259" s="413">
        <f>IF(Table_1[[#This Row],[Kokonaiskävijämäärä]]&lt;1,0,Table_1[[#This Row],[Kävijämäärä b) aikuiset]]*Table_1[[#This Row],[Tapaamis-kerrat /osallistuja]])</f>
        <v>0</v>
      </c>
      <c r="Z1259" s="413">
        <f>IF(Table_1[[#This Row],[Kokonaiskävijämäärä]]&lt;1,0,Table_1[[#This Row],[Kokonaiskävijämäärä]]*Table_1[[#This Row],[Tapaamis-kerrat /osallistuja]])</f>
        <v>0</v>
      </c>
      <c r="AA1259" s="390" t="s">
        <v>54</v>
      </c>
      <c r="AB1259" s="396"/>
      <c r="AC1259" s="397"/>
      <c r="AD1259" s="398" t="s">
        <v>54</v>
      </c>
      <c r="AE1259" s="399" t="s">
        <v>54</v>
      </c>
      <c r="AF1259" s="400" t="s">
        <v>54</v>
      </c>
      <c r="AG1259" s="400" t="s">
        <v>54</v>
      </c>
      <c r="AH1259" s="401" t="s">
        <v>53</v>
      </c>
      <c r="AI1259" s="402" t="s">
        <v>54</v>
      </c>
      <c r="AJ1259" s="402" t="s">
        <v>54</v>
      </c>
      <c r="AK1259" s="402" t="s">
        <v>54</v>
      </c>
      <c r="AL1259" s="403" t="s">
        <v>54</v>
      </c>
      <c r="AM1259" s="404" t="s">
        <v>54</v>
      </c>
    </row>
    <row r="1260" spans="1:39" ht="15.75" customHeight="1" x14ac:dyDescent="0.3">
      <c r="A1260" s="382"/>
      <c r="B1260" s="383"/>
      <c r="C1260" s="384" t="s">
        <v>40</v>
      </c>
      <c r="D1260" s="385" t="str">
        <f>IF(Table_1[[#This Row],[SISÄLLÖN NIMI]]="","",1)</f>
        <v/>
      </c>
      <c r="E1260" s="386"/>
      <c r="F1260" s="386"/>
      <c r="G1260" s="384" t="s">
        <v>54</v>
      </c>
      <c r="H1260" s="387" t="s">
        <v>54</v>
      </c>
      <c r="I1260" s="388" t="s">
        <v>54</v>
      </c>
      <c r="J1260" s="389" t="s">
        <v>44</v>
      </c>
      <c r="K1260" s="387" t="s">
        <v>54</v>
      </c>
      <c r="L1260" s="390" t="s">
        <v>54</v>
      </c>
      <c r="M1260" s="383"/>
      <c r="N1260" s="391" t="s">
        <v>54</v>
      </c>
      <c r="O1260" s="392"/>
      <c r="P1260" s="383"/>
      <c r="Q1260" s="383"/>
      <c r="R1260" s="393"/>
      <c r="S1260" s="417">
        <f>IF(Table_1[[#This Row],[Kesto (min) /tapaaminen]]&lt;1,0,(Table_1[[#This Row],[Sisältöjen määrä 
]]*Table_1[[#This Row],[Kesto (min) /tapaaminen]]*Table_1[[#This Row],[Tapaamis-kerrat /osallistuja]]))</f>
        <v>0</v>
      </c>
      <c r="T1260" s="394" t="str">
        <f>IF(Table_1[[#This Row],[SISÄLLÖN NIMI]]="","",IF(Table_1[[#This Row],[Toteutuminen]]="Ei osallistujia",0,IF(Table_1[[#This Row],[Toteutuminen]]="Peruttu",0,1)))</f>
        <v/>
      </c>
      <c r="U1260" s="395"/>
      <c r="V1260" s="385"/>
      <c r="W1260" s="413">
        <f>Table_1[[#This Row],[Kävijämäärä a) lapset]]+Table_1[[#This Row],[Kävijämäärä b) aikuiset]]</f>
        <v>0</v>
      </c>
      <c r="X1260" s="413">
        <f>IF(Table_1[[#This Row],[Kokonaiskävijämäärä]]&lt;1,0,Table_1[[#This Row],[Kävijämäärä a) lapset]]*Table_1[[#This Row],[Tapaamis-kerrat /osallistuja]])</f>
        <v>0</v>
      </c>
      <c r="Y1260" s="413">
        <f>IF(Table_1[[#This Row],[Kokonaiskävijämäärä]]&lt;1,0,Table_1[[#This Row],[Kävijämäärä b) aikuiset]]*Table_1[[#This Row],[Tapaamis-kerrat /osallistuja]])</f>
        <v>0</v>
      </c>
      <c r="Z1260" s="413">
        <f>IF(Table_1[[#This Row],[Kokonaiskävijämäärä]]&lt;1,0,Table_1[[#This Row],[Kokonaiskävijämäärä]]*Table_1[[#This Row],[Tapaamis-kerrat /osallistuja]])</f>
        <v>0</v>
      </c>
      <c r="AA1260" s="390" t="s">
        <v>54</v>
      </c>
      <c r="AB1260" s="396"/>
      <c r="AC1260" s="397"/>
      <c r="AD1260" s="398" t="s">
        <v>54</v>
      </c>
      <c r="AE1260" s="399" t="s">
        <v>54</v>
      </c>
      <c r="AF1260" s="400" t="s">
        <v>54</v>
      </c>
      <c r="AG1260" s="400" t="s">
        <v>54</v>
      </c>
      <c r="AH1260" s="401" t="s">
        <v>53</v>
      </c>
      <c r="AI1260" s="402" t="s">
        <v>54</v>
      </c>
      <c r="AJ1260" s="402" t="s">
        <v>54</v>
      </c>
      <c r="AK1260" s="402" t="s">
        <v>54</v>
      </c>
      <c r="AL1260" s="403" t="s">
        <v>54</v>
      </c>
      <c r="AM1260" s="404" t="s">
        <v>54</v>
      </c>
    </row>
    <row r="1261" spans="1:39" ht="15.75" customHeight="1" x14ac:dyDescent="0.3">
      <c r="A1261" s="382"/>
      <c r="B1261" s="383"/>
      <c r="C1261" s="384" t="s">
        <v>40</v>
      </c>
      <c r="D1261" s="385" t="str">
        <f>IF(Table_1[[#This Row],[SISÄLLÖN NIMI]]="","",1)</f>
        <v/>
      </c>
      <c r="E1261" s="386"/>
      <c r="F1261" s="386"/>
      <c r="G1261" s="384" t="s">
        <v>54</v>
      </c>
      <c r="H1261" s="387" t="s">
        <v>54</v>
      </c>
      <c r="I1261" s="388" t="s">
        <v>54</v>
      </c>
      <c r="J1261" s="389" t="s">
        <v>44</v>
      </c>
      <c r="K1261" s="387" t="s">
        <v>54</v>
      </c>
      <c r="L1261" s="390" t="s">
        <v>54</v>
      </c>
      <c r="M1261" s="383"/>
      <c r="N1261" s="391" t="s">
        <v>54</v>
      </c>
      <c r="O1261" s="392"/>
      <c r="P1261" s="383"/>
      <c r="Q1261" s="383"/>
      <c r="R1261" s="393"/>
      <c r="S1261" s="417">
        <f>IF(Table_1[[#This Row],[Kesto (min) /tapaaminen]]&lt;1,0,(Table_1[[#This Row],[Sisältöjen määrä 
]]*Table_1[[#This Row],[Kesto (min) /tapaaminen]]*Table_1[[#This Row],[Tapaamis-kerrat /osallistuja]]))</f>
        <v>0</v>
      </c>
      <c r="T1261" s="394" t="str">
        <f>IF(Table_1[[#This Row],[SISÄLLÖN NIMI]]="","",IF(Table_1[[#This Row],[Toteutuminen]]="Ei osallistujia",0,IF(Table_1[[#This Row],[Toteutuminen]]="Peruttu",0,1)))</f>
        <v/>
      </c>
      <c r="U1261" s="395"/>
      <c r="V1261" s="385"/>
      <c r="W1261" s="413">
        <f>Table_1[[#This Row],[Kävijämäärä a) lapset]]+Table_1[[#This Row],[Kävijämäärä b) aikuiset]]</f>
        <v>0</v>
      </c>
      <c r="X1261" s="413">
        <f>IF(Table_1[[#This Row],[Kokonaiskävijämäärä]]&lt;1,0,Table_1[[#This Row],[Kävijämäärä a) lapset]]*Table_1[[#This Row],[Tapaamis-kerrat /osallistuja]])</f>
        <v>0</v>
      </c>
      <c r="Y1261" s="413">
        <f>IF(Table_1[[#This Row],[Kokonaiskävijämäärä]]&lt;1,0,Table_1[[#This Row],[Kävijämäärä b) aikuiset]]*Table_1[[#This Row],[Tapaamis-kerrat /osallistuja]])</f>
        <v>0</v>
      </c>
      <c r="Z1261" s="413">
        <f>IF(Table_1[[#This Row],[Kokonaiskävijämäärä]]&lt;1,0,Table_1[[#This Row],[Kokonaiskävijämäärä]]*Table_1[[#This Row],[Tapaamis-kerrat /osallistuja]])</f>
        <v>0</v>
      </c>
      <c r="AA1261" s="390" t="s">
        <v>54</v>
      </c>
      <c r="AB1261" s="396"/>
      <c r="AC1261" s="397"/>
      <c r="AD1261" s="398" t="s">
        <v>54</v>
      </c>
      <c r="AE1261" s="399" t="s">
        <v>54</v>
      </c>
      <c r="AF1261" s="400" t="s">
        <v>54</v>
      </c>
      <c r="AG1261" s="400" t="s">
        <v>54</v>
      </c>
      <c r="AH1261" s="401" t="s">
        <v>53</v>
      </c>
      <c r="AI1261" s="402" t="s">
        <v>54</v>
      </c>
      <c r="AJ1261" s="402" t="s">
        <v>54</v>
      </c>
      <c r="AK1261" s="402" t="s">
        <v>54</v>
      </c>
      <c r="AL1261" s="403" t="s">
        <v>54</v>
      </c>
      <c r="AM1261" s="404" t="s">
        <v>54</v>
      </c>
    </row>
    <row r="1262" spans="1:39" ht="15.75" customHeight="1" x14ac:dyDescent="0.3">
      <c r="A1262" s="382"/>
      <c r="B1262" s="383"/>
      <c r="C1262" s="384" t="s">
        <v>40</v>
      </c>
      <c r="D1262" s="385" t="str">
        <f>IF(Table_1[[#This Row],[SISÄLLÖN NIMI]]="","",1)</f>
        <v/>
      </c>
      <c r="E1262" s="386"/>
      <c r="F1262" s="386"/>
      <c r="G1262" s="384" t="s">
        <v>54</v>
      </c>
      <c r="H1262" s="387" t="s">
        <v>54</v>
      </c>
      <c r="I1262" s="388" t="s">
        <v>54</v>
      </c>
      <c r="J1262" s="389" t="s">
        <v>44</v>
      </c>
      <c r="K1262" s="387" t="s">
        <v>54</v>
      </c>
      <c r="L1262" s="390" t="s">
        <v>54</v>
      </c>
      <c r="M1262" s="383"/>
      <c r="N1262" s="391" t="s">
        <v>54</v>
      </c>
      <c r="O1262" s="392"/>
      <c r="P1262" s="383"/>
      <c r="Q1262" s="383"/>
      <c r="R1262" s="393"/>
      <c r="S1262" s="417">
        <f>IF(Table_1[[#This Row],[Kesto (min) /tapaaminen]]&lt;1,0,(Table_1[[#This Row],[Sisältöjen määrä 
]]*Table_1[[#This Row],[Kesto (min) /tapaaminen]]*Table_1[[#This Row],[Tapaamis-kerrat /osallistuja]]))</f>
        <v>0</v>
      </c>
      <c r="T1262" s="394" t="str">
        <f>IF(Table_1[[#This Row],[SISÄLLÖN NIMI]]="","",IF(Table_1[[#This Row],[Toteutuminen]]="Ei osallistujia",0,IF(Table_1[[#This Row],[Toteutuminen]]="Peruttu",0,1)))</f>
        <v/>
      </c>
      <c r="U1262" s="395"/>
      <c r="V1262" s="385"/>
      <c r="W1262" s="413">
        <f>Table_1[[#This Row],[Kävijämäärä a) lapset]]+Table_1[[#This Row],[Kävijämäärä b) aikuiset]]</f>
        <v>0</v>
      </c>
      <c r="X1262" s="413">
        <f>IF(Table_1[[#This Row],[Kokonaiskävijämäärä]]&lt;1,0,Table_1[[#This Row],[Kävijämäärä a) lapset]]*Table_1[[#This Row],[Tapaamis-kerrat /osallistuja]])</f>
        <v>0</v>
      </c>
      <c r="Y1262" s="413">
        <f>IF(Table_1[[#This Row],[Kokonaiskävijämäärä]]&lt;1,0,Table_1[[#This Row],[Kävijämäärä b) aikuiset]]*Table_1[[#This Row],[Tapaamis-kerrat /osallistuja]])</f>
        <v>0</v>
      </c>
      <c r="Z1262" s="413">
        <f>IF(Table_1[[#This Row],[Kokonaiskävijämäärä]]&lt;1,0,Table_1[[#This Row],[Kokonaiskävijämäärä]]*Table_1[[#This Row],[Tapaamis-kerrat /osallistuja]])</f>
        <v>0</v>
      </c>
      <c r="AA1262" s="390" t="s">
        <v>54</v>
      </c>
      <c r="AB1262" s="396"/>
      <c r="AC1262" s="397"/>
      <c r="AD1262" s="398" t="s">
        <v>54</v>
      </c>
      <c r="AE1262" s="399" t="s">
        <v>54</v>
      </c>
      <c r="AF1262" s="400" t="s">
        <v>54</v>
      </c>
      <c r="AG1262" s="400" t="s">
        <v>54</v>
      </c>
      <c r="AH1262" s="401" t="s">
        <v>53</v>
      </c>
      <c r="AI1262" s="402" t="s">
        <v>54</v>
      </c>
      <c r="AJ1262" s="402" t="s">
        <v>54</v>
      </c>
      <c r="AK1262" s="402" t="s">
        <v>54</v>
      </c>
      <c r="AL1262" s="403" t="s">
        <v>54</v>
      </c>
      <c r="AM1262" s="404" t="s">
        <v>54</v>
      </c>
    </row>
    <row r="1263" spans="1:39" ht="15.75" customHeight="1" x14ac:dyDescent="0.3">
      <c r="A1263" s="382"/>
      <c r="B1263" s="383"/>
      <c r="C1263" s="384" t="s">
        <v>40</v>
      </c>
      <c r="D1263" s="385" t="str">
        <f>IF(Table_1[[#This Row],[SISÄLLÖN NIMI]]="","",1)</f>
        <v/>
      </c>
      <c r="E1263" s="386"/>
      <c r="F1263" s="386"/>
      <c r="G1263" s="384" t="s">
        <v>54</v>
      </c>
      <c r="H1263" s="387" t="s">
        <v>54</v>
      </c>
      <c r="I1263" s="388" t="s">
        <v>54</v>
      </c>
      <c r="J1263" s="389" t="s">
        <v>44</v>
      </c>
      <c r="K1263" s="387" t="s">
        <v>54</v>
      </c>
      <c r="L1263" s="390" t="s">
        <v>54</v>
      </c>
      <c r="M1263" s="383"/>
      <c r="N1263" s="391" t="s">
        <v>54</v>
      </c>
      <c r="O1263" s="392"/>
      <c r="P1263" s="383"/>
      <c r="Q1263" s="383"/>
      <c r="R1263" s="393"/>
      <c r="S1263" s="417">
        <f>IF(Table_1[[#This Row],[Kesto (min) /tapaaminen]]&lt;1,0,(Table_1[[#This Row],[Sisältöjen määrä 
]]*Table_1[[#This Row],[Kesto (min) /tapaaminen]]*Table_1[[#This Row],[Tapaamis-kerrat /osallistuja]]))</f>
        <v>0</v>
      </c>
      <c r="T1263" s="394" t="str">
        <f>IF(Table_1[[#This Row],[SISÄLLÖN NIMI]]="","",IF(Table_1[[#This Row],[Toteutuminen]]="Ei osallistujia",0,IF(Table_1[[#This Row],[Toteutuminen]]="Peruttu",0,1)))</f>
        <v/>
      </c>
      <c r="U1263" s="395"/>
      <c r="V1263" s="385"/>
      <c r="W1263" s="413">
        <f>Table_1[[#This Row],[Kävijämäärä a) lapset]]+Table_1[[#This Row],[Kävijämäärä b) aikuiset]]</f>
        <v>0</v>
      </c>
      <c r="X1263" s="413">
        <f>IF(Table_1[[#This Row],[Kokonaiskävijämäärä]]&lt;1,0,Table_1[[#This Row],[Kävijämäärä a) lapset]]*Table_1[[#This Row],[Tapaamis-kerrat /osallistuja]])</f>
        <v>0</v>
      </c>
      <c r="Y1263" s="413">
        <f>IF(Table_1[[#This Row],[Kokonaiskävijämäärä]]&lt;1,0,Table_1[[#This Row],[Kävijämäärä b) aikuiset]]*Table_1[[#This Row],[Tapaamis-kerrat /osallistuja]])</f>
        <v>0</v>
      </c>
      <c r="Z1263" s="413">
        <f>IF(Table_1[[#This Row],[Kokonaiskävijämäärä]]&lt;1,0,Table_1[[#This Row],[Kokonaiskävijämäärä]]*Table_1[[#This Row],[Tapaamis-kerrat /osallistuja]])</f>
        <v>0</v>
      </c>
      <c r="AA1263" s="390" t="s">
        <v>54</v>
      </c>
      <c r="AB1263" s="396"/>
      <c r="AC1263" s="397"/>
      <c r="AD1263" s="398" t="s">
        <v>54</v>
      </c>
      <c r="AE1263" s="399" t="s">
        <v>54</v>
      </c>
      <c r="AF1263" s="400" t="s">
        <v>54</v>
      </c>
      <c r="AG1263" s="400" t="s">
        <v>54</v>
      </c>
      <c r="AH1263" s="401" t="s">
        <v>53</v>
      </c>
      <c r="AI1263" s="402" t="s">
        <v>54</v>
      </c>
      <c r="AJ1263" s="402" t="s">
        <v>54</v>
      </c>
      <c r="AK1263" s="402" t="s">
        <v>54</v>
      </c>
      <c r="AL1263" s="403" t="s">
        <v>54</v>
      </c>
      <c r="AM1263" s="404" t="s">
        <v>54</v>
      </c>
    </row>
    <row r="1264" spans="1:39" ht="15.75" customHeight="1" x14ac:dyDescent="0.3">
      <c r="A1264" s="382"/>
      <c r="B1264" s="383"/>
      <c r="C1264" s="384" t="s">
        <v>40</v>
      </c>
      <c r="D1264" s="385" t="str">
        <f>IF(Table_1[[#This Row],[SISÄLLÖN NIMI]]="","",1)</f>
        <v/>
      </c>
      <c r="E1264" s="386"/>
      <c r="F1264" s="386"/>
      <c r="G1264" s="384" t="s">
        <v>54</v>
      </c>
      <c r="H1264" s="387" t="s">
        <v>54</v>
      </c>
      <c r="I1264" s="388" t="s">
        <v>54</v>
      </c>
      <c r="J1264" s="389" t="s">
        <v>44</v>
      </c>
      <c r="K1264" s="387" t="s">
        <v>54</v>
      </c>
      <c r="L1264" s="390" t="s">
        <v>54</v>
      </c>
      <c r="M1264" s="383"/>
      <c r="N1264" s="391" t="s">
        <v>54</v>
      </c>
      <c r="O1264" s="392"/>
      <c r="P1264" s="383"/>
      <c r="Q1264" s="383"/>
      <c r="R1264" s="393"/>
      <c r="S1264" s="417">
        <f>IF(Table_1[[#This Row],[Kesto (min) /tapaaminen]]&lt;1,0,(Table_1[[#This Row],[Sisältöjen määrä 
]]*Table_1[[#This Row],[Kesto (min) /tapaaminen]]*Table_1[[#This Row],[Tapaamis-kerrat /osallistuja]]))</f>
        <v>0</v>
      </c>
      <c r="T1264" s="394" t="str">
        <f>IF(Table_1[[#This Row],[SISÄLLÖN NIMI]]="","",IF(Table_1[[#This Row],[Toteutuminen]]="Ei osallistujia",0,IF(Table_1[[#This Row],[Toteutuminen]]="Peruttu",0,1)))</f>
        <v/>
      </c>
      <c r="U1264" s="395"/>
      <c r="V1264" s="385"/>
      <c r="W1264" s="413">
        <f>Table_1[[#This Row],[Kävijämäärä a) lapset]]+Table_1[[#This Row],[Kävijämäärä b) aikuiset]]</f>
        <v>0</v>
      </c>
      <c r="X1264" s="413">
        <f>IF(Table_1[[#This Row],[Kokonaiskävijämäärä]]&lt;1,0,Table_1[[#This Row],[Kävijämäärä a) lapset]]*Table_1[[#This Row],[Tapaamis-kerrat /osallistuja]])</f>
        <v>0</v>
      </c>
      <c r="Y1264" s="413">
        <f>IF(Table_1[[#This Row],[Kokonaiskävijämäärä]]&lt;1,0,Table_1[[#This Row],[Kävijämäärä b) aikuiset]]*Table_1[[#This Row],[Tapaamis-kerrat /osallistuja]])</f>
        <v>0</v>
      </c>
      <c r="Z1264" s="413">
        <f>IF(Table_1[[#This Row],[Kokonaiskävijämäärä]]&lt;1,0,Table_1[[#This Row],[Kokonaiskävijämäärä]]*Table_1[[#This Row],[Tapaamis-kerrat /osallistuja]])</f>
        <v>0</v>
      </c>
      <c r="AA1264" s="390" t="s">
        <v>54</v>
      </c>
      <c r="AB1264" s="396"/>
      <c r="AC1264" s="397"/>
      <c r="AD1264" s="398" t="s">
        <v>54</v>
      </c>
      <c r="AE1264" s="399" t="s">
        <v>54</v>
      </c>
      <c r="AF1264" s="400" t="s">
        <v>54</v>
      </c>
      <c r="AG1264" s="400" t="s">
        <v>54</v>
      </c>
      <c r="AH1264" s="401" t="s">
        <v>53</v>
      </c>
      <c r="AI1264" s="402" t="s">
        <v>54</v>
      </c>
      <c r="AJ1264" s="402" t="s">
        <v>54</v>
      </c>
      <c r="AK1264" s="402" t="s">
        <v>54</v>
      </c>
      <c r="AL1264" s="403" t="s">
        <v>54</v>
      </c>
      <c r="AM1264" s="404" t="s">
        <v>54</v>
      </c>
    </row>
    <row r="1265" spans="1:39" ht="15.75" customHeight="1" x14ac:dyDescent="0.3">
      <c r="A1265" s="382"/>
      <c r="B1265" s="383"/>
      <c r="C1265" s="384" t="s">
        <v>40</v>
      </c>
      <c r="D1265" s="385" t="str">
        <f>IF(Table_1[[#This Row],[SISÄLLÖN NIMI]]="","",1)</f>
        <v/>
      </c>
      <c r="E1265" s="386"/>
      <c r="F1265" s="386"/>
      <c r="G1265" s="384" t="s">
        <v>54</v>
      </c>
      <c r="H1265" s="387" t="s">
        <v>54</v>
      </c>
      <c r="I1265" s="388" t="s">
        <v>54</v>
      </c>
      <c r="J1265" s="389" t="s">
        <v>44</v>
      </c>
      <c r="K1265" s="387" t="s">
        <v>54</v>
      </c>
      <c r="L1265" s="390" t="s">
        <v>54</v>
      </c>
      <c r="M1265" s="383"/>
      <c r="N1265" s="391" t="s">
        <v>54</v>
      </c>
      <c r="O1265" s="392"/>
      <c r="P1265" s="383"/>
      <c r="Q1265" s="383"/>
      <c r="R1265" s="393"/>
      <c r="S1265" s="417">
        <f>IF(Table_1[[#This Row],[Kesto (min) /tapaaminen]]&lt;1,0,(Table_1[[#This Row],[Sisältöjen määrä 
]]*Table_1[[#This Row],[Kesto (min) /tapaaminen]]*Table_1[[#This Row],[Tapaamis-kerrat /osallistuja]]))</f>
        <v>0</v>
      </c>
      <c r="T1265" s="394" t="str">
        <f>IF(Table_1[[#This Row],[SISÄLLÖN NIMI]]="","",IF(Table_1[[#This Row],[Toteutuminen]]="Ei osallistujia",0,IF(Table_1[[#This Row],[Toteutuminen]]="Peruttu",0,1)))</f>
        <v/>
      </c>
      <c r="U1265" s="395"/>
      <c r="V1265" s="385"/>
      <c r="W1265" s="413">
        <f>Table_1[[#This Row],[Kävijämäärä a) lapset]]+Table_1[[#This Row],[Kävijämäärä b) aikuiset]]</f>
        <v>0</v>
      </c>
      <c r="X1265" s="413">
        <f>IF(Table_1[[#This Row],[Kokonaiskävijämäärä]]&lt;1,0,Table_1[[#This Row],[Kävijämäärä a) lapset]]*Table_1[[#This Row],[Tapaamis-kerrat /osallistuja]])</f>
        <v>0</v>
      </c>
      <c r="Y1265" s="413">
        <f>IF(Table_1[[#This Row],[Kokonaiskävijämäärä]]&lt;1,0,Table_1[[#This Row],[Kävijämäärä b) aikuiset]]*Table_1[[#This Row],[Tapaamis-kerrat /osallistuja]])</f>
        <v>0</v>
      </c>
      <c r="Z1265" s="413">
        <f>IF(Table_1[[#This Row],[Kokonaiskävijämäärä]]&lt;1,0,Table_1[[#This Row],[Kokonaiskävijämäärä]]*Table_1[[#This Row],[Tapaamis-kerrat /osallistuja]])</f>
        <v>0</v>
      </c>
      <c r="AA1265" s="390" t="s">
        <v>54</v>
      </c>
      <c r="AB1265" s="396"/>
      <c r="AC1265" s="397"/>
      <c r="AD1265" s="398" t="s">
        <v>54</v>
      </c>
      <c r="AE1265" s="399" t="s">
        <v>54</v>
      </c>
      <c r="AF1265" s="400" t="s">
        <v>54</v>
      </c>
      <c r="AG1265" s="400" t="s">
        <v>54</v>
      </c>
      <c r="AH1265" s="401" t="s">
        <v>53</v>
      </c>
      <c r="AI1265" s="402" t="s">
        <v>54</v>
      </c>
      <c r="AJ1265" s="402" t="s">
        <v>54</v>
      </c>
      <c r="AK1265" s="402" t="s">
        <v>54</v>
      </c>
      <c r="AL1265" s="403" t="s">
        <v>54</v>
      </c>
      <c r="AM1265" s="404" t="s">
        <v>54</v>
      </c>
    </row>
    <row r="1266" spans="1:39" ht="15.75" customHeight="1" x14ac:dyDescent="0.3">
      <c r="A1266" s="382"/>
      <c r="B1266" s="383"/>
      <c r="C1266" s="384" t="s">
        <v>40</v>
      </c>
      <c r="D1266" s="385" t="str">
        <f>IF(Table_1[[#This Row],[SISÄLLÖN NIMI]]="","",1)</f>
        <v/>
      </c>
      <c r="E1266" s="386"/>
      <c r="F1266" s="386"/>
      <c r="G1266" s="384" t="s">
        <v>54</v>
      </c>
      <c r="H1266" s="387" t="s">
        <v>54</v>
      </c>
      <c r="I1266" s="388" t="s">
        <v>54</v>
      </c>
      <c r="J1266" s="389" t="s">
        <v>44</v>
      </c>
      <c r="K1266" s="387" t="s">
        <v>54</v>
      </c>
      <c r="L1266" s="390" t="s">
        <v>54</v>
      </c>
      <c r="M1266" s="383"/>
      <c r="N1266" s="391" t="s">
        <v>54</v>
      </c>
      <c r="O1266" s="392"/>
      <c r="P1266" s="383"/>
      <c r="Q1266" s="383"/>
      <c r="R1266" s="393"/>
      <c r="S1266" s="417">
        <f>IF(Table_1[[#This Row],[Kesto (min) /tapaaminen]]&lt;1,0,(Table_1[[#This Row],[Sisältöjen määrä 
]]*Table_1[[#This Row],[Kesto (min) /tapaaminen]]*Table_1[[#This Row],[Tapaamis-kerrat /osallistuja]]))</f>
        <v>0</v>
      </c>
      <c r="T1266" s="394" t="str">
        <f>IF(Table_1[[#This Row],[SISÄLLÖN NIMI]]="","",IF(Table_1[[#This Row],[Toteutuminen]]="Ei osallistujia",0,IF(Table_1[[#This Row],[Toteutuminen]]="Peruttu",0,1)))</f>
        <v/>
      </c>
      <c r="U1266" s="395"/>
      <c r="V1266" s="385"/>
      <c r="W1266" s="413">
        <f>Table_1[[#This Row],[Kävijämäärä a) lapset]]+Table_1[[#This Row],[Kävijämäärä b) aikuiset]]</f>
        <v>0</v>
      </c>
      <c r="X1266" s="413">
        <f>IF(Table_1[[#This Row],[Kokonaiskävijämäärä]]&lt;1,0,Table_1[[#This Row],[Kävijämäärä a) lapset]]*Table_1[[#This Row],[Tapaamis-kerrat /osallistuja]])</f>
        <v>0</v>
      </c>
      <c r="Y1266" s="413">
        <f>IF(Table_1[[#This Row],[Kokonaiskävijämäärä]]&lt;1,0,Table_1[[#This Row],[Kävijämäärä b) aikuiset]]*Table_1[[#This Row],[Tapaamis-kerrat /osallistuja]])</f>
        <v>0</v>
      </c>
      <c r="Z1266" s="413">
        <f>IF(Table_1[[#This Row],[Kokonaiskävijämäärä]]&lt;1,0,Table_1[[#This Row],[Kokonaiskävijämäärä]]*Table_1[[#This Row],[Tapaamis-kerrat /osallistuja]])</f>
        <v>0</v>
      </c>
      <c r="AA1266" s="390" t="s">
        <v>54</v>
      </c>
      <c r="AB1266" s="396"/>
      <c r="AC1266" s="397"/>
      <c r="AD1266" s="398" t="s">
        <v>54</v>
      </c>
      <c r="AE1266" s="399" t="s">
        <v>54</v>
      </c>
      <c r="AF1266" s="400" t="s">
        <v>54</v>
      </c>
      <c r="AG1266" s="400" t="s">
        <v>54</v>
      </c>
      <c r="AH1266" s="401" t="s">
        <v>53</v>
      </c>
      <c r="AI1266" s="402" t="s">
        <v>54</v>
      </c>
      <c r="AJ1266" s="402" t="s">
        <v>54</v>
      </c>
      <c r="AK1266" s="402" t="s">
        <v>54</v>
      </c>
      <c r="AL1266" s="403" t="s">
        <v>54</v>
      </c>
      <c r="AM1266" s="404" t="s">
        <v>54</v>
      </c>
    </row>
    <row r="1267" spans="1:39" ht="15.75" customHeight="1" x14ac:dyDescent="0.3">
      <c r="A1267" s="382"/>
      <c r="B1267" s="383"/>
      <c r="C1267" s="384" t="s">
        <v>40</v>
      </c>
      <c r="D1267" s="385" t="str">
        <f>IF(Table_1[[#This Row],[SISÄLLÖN NIMI]]="","",1)</f>
        <v/>
      </c>
      <c r="E1267" s="386"/>
      <c r="F1267" s="386"/>
      <c r="G1267" s="384" t="s">
        <v>54</v>
      </c>
      <c r="H1267" s="387" t="s">
        <v>54</v>
      </c>
      <c r="I1267" s="388" t="s">
        <v>54</v>
      </c>
      <c r="J1267" s="389" t="s">
        <v>44</v>
      </c>
      <c r="K1267" s="387" t="s">
        <v>54</v>
      </c>
      <c r="L1267" s="390" t="s">
        <v>54</v>
      </c>
      <c r="M1267" s="383"/>
      <c r="N1267" s="391" t="s">
        <v>54</v>
      </c>
      <c r="O1267" s="392"/>
      <c r="P1267" s="383"/>
      <c r="Q1267" s="383"/>
      <c r="R1267" s="393"/>
      <c r="S1267" s="417">
        <f>IF(Table_1[[#This Row],[Kesto (min) /tapaaminen]]&lt;1,0,(Table_1[[#This Row],[Sisältöjen määrä 
]]*Table_1[[#This Row],[Kesto (min) /tapaaminen]]*Table_1[[#This Row],[Tapaamis-kerrat /osallistuja]]))</f>
        <v>0</v>
      </c>
      <c r="T1267" s="394" t="str">
        <f>IF(Table_1[[#This Row],[SISÄLLÖN NIMI]]="","",IF(Table_1[[#This Row],[Toteutuminen]]="Ei osallistujia",0,IF(Table_1[[#This Row],[Toteutuminen]]="Peruttu",0,1)))</f>
        <v/>
      </c>
      <c r="U1267" s="395"/>
      <c r="V1267" s="385"/>
      <c r="W1267" s="413">
        <f>Table_1[[#This Row],[Kävijämäärä a) lapset]]+Table_1[[#This Row],[Kävijämäärä b) aikuiset]]</f>
        <v>0</v>
      </c>
      <c r="X1267" s="413">
        <f>IF(Table_1[[#This Row],[Kokonaiskävijämäärä]]&lt;1,0,Table_1[[#This Row],[Kävijämäärä a) lapset]]*Table_1[[#This Row],[Tapaamis-kerrat /osallistuja]])</f>
        <v>0</v>
      </c>
      <c r="Y1267" s="413">
        <f>IF(Table_1[[#This Row],[Kokonaiskävijämäärä]]&lt;1,0,Table_1[[#This Row],[Kävijämäärä b) aikuiset]]*Table_1[[#This Row],[Tapaamis-kerrat /osallistuja]])</f>
        <v>0</v>
      </c>
      <c r="Z1267" s="413">
        <f>IF(Table_1[[#This Row],[Kokonaiskävijämäärä]]&lt;1,0,Table_1[[#This Row],[Kokonaiskävijämäärä]]*Table_1[[#This Row],[Tapaamis-kerrat /osallistuja]])</f>
        <v>0</v>
      </c>
      <c r="AA1267" s="390" t="s">
        <v>54</v>
      </c>
      <c r="AB1267" s="396"/>
      <c r="AC1267" s="397"/>
      <c r="AD1267" s="398" t="s">
        <v>54</v>
      </c>
      <c r="AE1267" s="399" t="s">
        <v>54</v>
      </c>
      <c r="AF1267" s="400" t="s">
        <v>54</v>
      </c>
      <c r="AG1267" s="400" t="s">
        <v>54</v>
      </c>
      <c r="AH1267" s="401" t="s">
        <v>53</v>
      </c>
      <c r="AI1267" s="402" t="s">
        <v>54</v>
      </c>
      <c r="AJ1267" s="402" t="s">
        <v>54</v>
      </c>
      <c r="AK1267" s="402" t="s">
        <v>54</v>
      </c>
      <c r="AL1267" s="403" t="s">
        <v>54</v>
      </c>
      <c r="AM1267" s="404" t="s">
        <v>54</v>
      </c>
    </row>
    <row r="1268" spans="1:39" ht="15.75" customHeight="1" x14ac:dyDescent="0.3">
      <c r="A1268" s="382"/>
      <c r="B1268" s="383"/>
      <c r="C1268" s="384" t="s">
        <v>40</v>
      </c>
      <c r="D1268" s="385" t="str">
        <f>IF(Table_1[[#This Row],[SISÄLLÖN NIMI]]="","",1)</f>
        <v/>
      </c>
      <c r="E1268" s="386"/>
      <c r="F1268" s="386"/>
      <c r="G1268" s="384" t="s">
        <v>54</v>
      </c>
      <c r="H1268" s="387" t="s">
        <v>54</v>
      </c>
      <c r="I1268" s="388" t="s">
        <v>54</v>
      </c>
      <c r="J1268" s="389" t="s">
        <v>44</v>
      </c>
      <c r="K1268" s="387" t="s">
        <v>54</v>
      </c>
      <c r="L1268" s="390" t="s">
        <v>54</v>
      </c>
      <c r="M1268" s="383"/>
      <c r="N1268" s="391" t="s">
        <v>54</v>
      </c>
      <c r="O1268" s="392"/>
      <c r="P1268" s="383"/>
      <c r="Q1268" s="383"/>
      <c r="R1268" s="393"/>
      <c r="S1268" s="417">
        <f>IF(Table_1[[#This Row],[Kesto (min) /tapaaminen]]&lt;1,0,(Table_1[[#This Row],[Sisältöjen määrä 
]]*Table_1[[#This Row],[Kesto (min) /tapaaminen]]*Table_1[[#This Row],[Tapaamis-kerrat /osallistuja]]))</f>
        <v>0</v>
      </c>
      <c r="T1268" s="394" t="str">
        <f>IF(Table_1[[#This Row],[SISÄLLÖN NIMI]]="","",IF(Table_1[[#This Row],[Toteutuminen]]="Ei osallistujia",0,IF(Table_1[[#This Row],[Toteutuminen]]="Peruttu",0,1)))</f>
        <v/>
      </c>
      <c r="U1268" s="395"/>
      <c r="V1268" s="385"/>
      <c r="W1268" s="413">
        <f>Table_1[[#This Row],[Kävijämäärä a) lapset]]+Table_1[[#This Row],[Kävijämäärä b) aikuiset]]</f>
        <v>0</v>
      </c>
      <c r="X1268" s="413">
        <f>IF(Table_1[[#This Row],[Kokonaiskävijämäärä]]&lt;1,0,Table_1[[#This Row],[Kävijämäärä a) lapset]]*Table_1[[#This Row],[Tapaamis-kerrat /osallistuja]])</f>
        <v>0</v>
      </c>
      <c r="Y1268" s="413">
        <f>IF(Table_1[[#This Row],[Kokonaiskävijämäärä]]&lt;1,0,Table_1[[#This Row],[Kävijämäärä b) aikuiset]]*Table_1[[#This Row],[Tapaamis-kerrat /osallistuja]])</f>
        <v>0</v>
      </c>
      <c r="Z1268" s="413">
        <f>IF(Table_1[[#This Row],[Kokonaiskävijämäärä]]&lt;1,0,Table_1[[#This Row],[Kokonaiskävijämäärä]]*Table_1[[#This Row],[Tapaamis-kerrat /osallistuja]])</f>
        <v>0</v>
      </c>
      <c r="AA1268" s="390" t="s">
        <v>54</v>
      </c>
      <c r="AB1268" s="396"/>
      <c r="AC1268" s="397"/>
      <c r="AD1268" s="398" t="s">
        <v>54</v>
      </c>
      <c r="AE1268" s="399" t="s">
        <v>54</v>
      </c>
      <c r="AF1268" s="400" t="s">
        <v>54</v>
      </c>
      <c r="AG1268" s="400" t="s">
        <v>54</v>
      </c>
      <c r="AH1268" s="401" t="s">
        <v>53</v>
      </c>
      <c r="AI1268" s="402" t="s">
        <v>54</v>
      </c>
      <c r="AJ1268" s="402" t="s">
        <v>54</v>
      </c>
      <c r="AK1268" s="402" t="s">
        <v>54</v>
      </c>
      <c r="AL1268" s="403" t="s">
        <v>54</v>
      </c>
      <c r="AM1268" s="404" t="s">
        <v>54</v>
      </c>
    </row>
    <row r="1269" spans="1:39" ht="15.75" customHeight="1" x14ac:dyDescent="0.3">
      <c r="A1269" s="382"/>
      <c r="B1269" s="383"/>
      <c r="C1269" s="384" t="s">
        <v>40</v>
      </c>
      <c r="D1269" s="385" t="str">
        <f>IF(Table_1[[#This Row],[SISÄLLÖN NIMI]]="","",1)</f>
        <v/>
      </c>
      <c r="E1269" s="386"/>
      <c r="F1269" s="386"/>
      <c r="G1269" s="384" t="s">
        <v>54</v>
      </c>
      <c r="H1269" s="387" t="s">
        <v>54</v>
      </c>
      <c r="I1269" s="388" t="s">
        <v>54</v>
      </c>
      <c r="J1269" s="389" t="s">
        <v>44</v>
      </c>
      <c r="K1269" s="387" t="s">
        <v>54</v>
      </c>
      <c r="L1269" s="390" t="s">
        <v>54</v>
      </c>
      <c r="M1269" s="383"/>
      <c r="N1269" s="391" t="s">
        <v>54</v>
      </c>
      <c r="O1269" s="392"/>
      <c r="P1269" s="383"/>
      <c r="Q1269" s="383"/>
      <c r="R1269" s="393"/>
      <c r="S1269" s="417">
        <f>IF(Table_1[[#This Row],[Kesto (min) /tapaaminen]]&lt;1,0,(Table_1[[#This Row],[Sisältöjen määrä 
]]*Table_1[[#This Row],[Kesto (min) /tapaaminen]]*Table_1[[#This Row],[Tapaamis-kerrat /osallistuja]]))</f>
        <v>0</v>
      </c>
      <c r="T1269" s="394" t="str">
        <f>IF(Table_1[[#This Row],[SISÄLLÖN NIMI]]="","",IF(Table_1[[#This Row],[Toteutuminen]]="Ei osallistujia",0,IF(Table_1[[#This Row],[Toteutuminen]]="Peruttu",0,1)))</f>
        <v/>
      </c>
      <c r="U1269" s="395"/>
      <c r="V1269" s="385"/>
      <c r="W1269" s="413">
        <f>Table_1[[#This Row],[Kävijämäärä a) lapset]]+Table_1[[#This Row],[Kävijämäärä b) aikuiset]]</f>
        <v>0</v>
      </c>
      <c r="X1269" s="413">
        <f>IF(Table_1[[#This Row],[Kokonaiskävijämäärä]]&lt;1,0,Table_1[[#This Row],[Kävijämäärä a) lapset]]*Table_1[[#This Row],[Tapaamis-kerrat /osallistuja]])</f>
        <v>0</v>
      </c>
      <c r="Y1269" s="413">
        <f>IF(Table_1[[#This Row],[Kokonaiskävijämäärä]]&lt;1,0,Table_1[[#This Row],[Kävijämäärä b) aikuiset]]*Table_1[[#This Row],[Tapaamis-kerrat /osallistuja]])</f>
        <v>0</v>
      </c>
      <c r="Z1269" s="413">
        <f>IF(Table_1[[#This Row],[Kokonaiskävijämäärä]]&lt;1,0,Table_1[[#This Row],[Kokonaiskävijämäärä]]*Table_1[[#This Row],[Tapaamis-kerrat /osallistuja]])</f>
        <v>0</v>
      </c>
      <c r="AA1269" s="390" t="s">
        <v>54</v>
      </c>
      <c r="AB1269" s="396"/>
      <c r="AC1269" s="397"/>
      <c r="AD1269" s="398" t="s">
        <v>54</v>
      </c>
      <c r="AE1269" s="399" t="s">
        <v>54</v>
      </c>
      <c r="AF1269" s="400" t="s">
        <v>54</v>
      </c>
      <c r="AG1269" s="400" t="s">
        <v>54</v>
      </c>
      <c r="AH1269" s="401" t="s">
        <v>53</v>
      </c>
      <c r="AI1269" s="402" t="s">
        <v>54</v>
      </c>
      <c r="AJ1269" s="402" t="s">
        <v>54</v>
      </c>
      <c r="AK1269" s="402" t="s">
        <v>54</v>
      </c>
      <c r="AL1269" s="403" t="s">
        <v>54</v>
      </c>
      <c r="AM1269" s="404" t="s">
        <v>54</v>
      </c>
    </row>
    <row r="1270" spans="1:39" ht="15.75" customHeight="1" x14ac:dyDescent="0.3">
      <c r="A1270" s="382"/>
      <c r="B1270" s="383"/>
      <c r="C1270" s="384" t="s">
        <v>40</v>
      </c>
      <c r="D1270" s="385" t="str">
        <f>IF(Table_1[[#This Row],[SISÄLLÖN NIMI]]="","",1)</f>
        <v/>
      </c>
      <c r="E1270" s="386"/>
      <c r="F1270" s="386"/>
      <c r="G1270" s="384" t="s">
        <v>54</v>
      </c>
      <c r="H1270" s="387" t="s">
        <v>54</v>
      </c>
      <c r="I1270" s="388" t="s">
        <v>54</v>
      </c>
      <c r="J1270" s="389" t="s">
        <v>44</v>
      </c>
      <c r="K1270" s="387" t="s">
        <v>54</v>
      </c>
      <c r="L1270" s="390" t="s">
        <v>54</v>
      </c>
      <c r="M1270" s="383"/>
      <c r="N1270" s="391" t="s">
        <v>54</v>
      </c>
      <c r="O1270" s="392"/>
      <c r="P1270" s="383"/>
      <c r="Q1270" s="383"/>
      <c r="R1270" s="393"/>
      <c r="S1270" s="417">
        <f>IF(Table_1[[#This Row],[Kesto (min) /tapaaminen]]&lt;1,0,(Table_1[[#This Row],[Sisältöjen määrä 
]]*Table_1[[#This Row],[Kesto (min) /tapaaminen]]*Table_1[[#This Row],[Tapaamis-kerrat /osallistuja]]))</f>
        <v>0</v>
      </c>
      <c r="T1270" s="394" t="str">
        <f>IF(Table_1[[#This Row],[SISÄLLÖN NIMI]]="","",IF(Table_1[[#This Row],[Toteutuminen]]="Ei osallistujia",0,IF(Table_1[[#This Row],[Toteutuminen]]="Peruttu",0,1)))</f>
        <v/>
      </c>
      <c r="U1270" s="395"/>
      <c r="V1270" s="385"/>
      <c r="W1270" s="413">
        <f>Table_1[[#This Row],[Kävijämäärä a) lapset]]+Table_1[[#This Row],[Kävijämäärä b) aikuiset]]</f>
        <v>0</v>
      </c>
      <c r="X1270" s="413">
        <f>IF(Table_1[[#This Row],[Kokonaiskävijämäärä]]&lt;1,0,Table_1[[#This Row],[Kävijämäärä a) lapset]]*Table_1[[#This Row],[Tapaamis-kerrat /osallistuja]])</f>
        <v>0</v>
      </c>
      <c r="Y1270" s="413">
        <f>IF(Table_1[[#This Row],[Kokonaiskävijämäärä]]&lt;1,0,Table_1[[#This Row],[Kävijämäärä b) aikuiset]]*Table_1[[#This Row],[Tapaamis-kerrat /osallistuja]])</f>
        <v>0</v>
      </c>
      <c r="Z1270" s="413">
        <f>IF(Table_1[[#This Row],[Kokonaiskävijämäärä]]&lt;1,0,Table_1[[#This Row],[Kokonaiskävijämäärä]]*Table_1[[#This Row],[Tapaamis-kerrat /osallistuja]])</f>
        <v>0</v>
      </c>
      <c r="AA1270" s="390" t="s">
        <v>54</v>
      </c>
      <c r="AB1270" s="396"/>
      <c r="AC1270" s="397"/>
      <c r="AD1270" s="398" t="s">
        <v>54</v>
      </c>
      <c r="AE1270" s="399" t="s">
        <v>54</v>
      </c>
      <c r="AF1270" s="400" t="s">
        <v>54</v>
      </c>
      <c r="AG1270" s="400" t="s">
        <v>54</v>
      </c>
      <c r="AH1270" s="401" t="s">
        <v>53</v>
      </c>
      <c r="AI1270" s="402" t="s">
        <v>54</v>
      </c>
      <c r="AJ1270" s="402" t="s">
        <v>54</v>
      </c>
      <c r="AK1270" s="402" t="s">
        <v>54</v>
      </c>
      <c r="AL1270" s="403" t="s">
        <v>54</v>
      </c>
      <c r="AM1270" s="404" t="s">
        <v>54</v>
      </c>
    </row>
    <row r="1271" spans="1:39" ht="15.75" customHeight="1" x14ac:dyDescent="0.3">
      <c r="A1271" s="382"/>
      <c r="B1271" s="383"/>
      <c r="C1271" s="384" t="s">
        <v>40</v>
      </c>
      <c r="D1271" s="385" t="str">
        <f>IF(Table_1[[#This Row],[SISÄLLÖN NIMI]]="","",1)</f>
        <v/>
      </c>
      <c r="E1271" s="386"/>
      <c r="F1271" s="386"/>
      <c r="G1271" s="384" t="s">
        <v>54</v>
      </c>
      <c r="H1271" s="387" t="s">
        <v>54</v>
      </c>
      <c r="I1271" s="388" t="s">
        <v>54</v>
      </c>
      <c r="J1271" s="389" t="s">
        <v>44</v>
      </c>
      <c r="K1271" s="387" t="s">
        <v>54</v>
      </c>
      <c r="L1271" s="390" t="s">
        <v>54</v>
      </c>
      <c r="M1271" s="383"/>
      <c r="N1271" s="391" t="s">
        <v>54</v>
      </c>
      <c r="O1271" s="392"/>
      <c r="P1271" s="383"/>
      <c r="Q1271" s="383"/>
      <c r="R1271" s="393"/>
      <c r="S1271" s="417">
        <f>IF(Table_1[[#This Row],[Kesto (min) /tapaaminen]]&lt;1,0,(Table_1[[#This Row],[Sisältöjen määrä 
]]*Table_1[[#This Row],[Kesto (min) /tapaaminen]]*Table_1[[#This Row],[Tapaamis-kerrat /osallistuja]]))</f>
        <v>0</v>
      </c>
      <c r="T1271" s="394" t="str">
        <f>IF(Table_1[[#This Row],[SISÄLLÖN NIMI]]="","",IF(Table_1[[#This Row],[Toteutuminen]]="Ei osallistujia",0,IF(Table_1[[#This Row],[Toteutuminen]]="Peruttu",0,1)))</f>
        <v/>
      </c>
      <c r="U1271" s="395"/>
      <c r="V1271" s="385"/>
      <c r="W1271" s="413">
        <f>Table_1[[#This Row],[Kävijämäärä a) lapset]]+Table_1[[#This Row],[Kävijämäärä b) aikuiset]]</f>
        <v>0</v>
      </c>
      <c r="X1271" s="413">
        <f>IF(Table_1[[#This Row],[Kokonaiskävijämäärä]]&lt;1,0,Table_1[[#This Row],[Kävijämäärä a) lapset]]*Table_1[[#This Row],[Tapaamis-kerrat /osallistuja]])</f>
        <v>0</v>
      </c>
      <c r="Y1271" s="413">
        <f>IF(Table_1[[#This Row],[Kokonaiskävijämäärä]]&lt;1,0,Table_1[[#This Row],[Kävijämäärä b) aikuiset]]*Table_1[[#This Row],[Tapaamis-kerrat /osallistuja]])</f>
        <v>0</v>
      </c>
      <c r="Z1271" s="413">
        <f>IF(Table_1[[#This Row],[Kokonaiskävijämäärä]]&lt;1,0,Table_1[[#This Row],[Kokonaiskävijämäärä]]*Table_1[[#This Row],[Tapaamis-kerrat /osallistuja]])</f>
        <v>0</v>
      </c>
      <c r="AA1271" s="390" t="s">
        <v>54</v>
      </c>
      <c r="AB1271" s="396"/>
      <c r="AC1271" s="397"/>
      <c r="AD1271" s="398" t="s">
        <v>54</v>
      </c>
      <c r="AE1271" s="399" t="s">
        <v>54</v>
      </c>
      <c r="AF1271" s="400" t="s">
        <v>54</v>
      </c>
      <c r="AG1271" s="400" t="s">
        <v>54</v>
      </c>
      <c r="AH1271" s="401" t="s">
        <v>53</v>
      </c>
      <c r="AI1271" s="402" t="s">
        <v>54</v>
      </c>
      <c r="AJ1271" s="402" t="s">
        <v>54</v>
      </c>
      <c r="AK1271" s="402" t="s">
        <v>54</v>
      </c>
      <c r="AL1271" s="403" t="s">
        <v>54</v>
      </c>
      <c r="AM1271" s="404" t="s">
        <v>54</v>
      </c>
    </row>
    <row r="1272" spans="1:39" ht="15.75" customHeight="1" x14ac:dyDescent="0.3">
      <c r="A1272" s="382"/>
      <c r="B1272" s="383"/>
      <c r="C1272" s="384" t="s">
        <v>40</v>
      </c>
      <c r="D1272" s="385" t="str">
        <f>IF(Table_1[[#This Row],[SISÄLLÖN NIMI]]="","",1)</f>
        <v/>
      </c>
      <c r="E1272" s="386"/>
      <c r="F1272" s="386"/>
      <c r="G1272" s="384" t="s">
        <v>54</v>
      </c>
      <c r="H1272" s="387" t="s">
        <v>54</v>
      </c>
      <c r="I1272" s="388" t="s">
        <v>54</v>
      </c>
      <c r="J1272" s="389" t="s">
        <v>44</v>
      </c>
      <c r="K1272" s="387" t="s">
        <v>54</v>
      </c>
      <c r="L1272" s="390" t="s">
        <v>54</v>
      </c>
      <c r="M1272" s="383"/>
      <c r="N1272" s="391" t="s">
        <v>54</v>
      </c>
      <c r="O1272" s="392"/>
      <c r="P1272" s="383"/>
      <c r="Q1272" s="383"/>
      <c r="R1272" s="393"/>
      <c r="S1272" s="417">
        <f>IF(Table_1[[#This Row],[Kesto (min) /tapaaminen]]&lt;1,0,(Table_1[[#This Row],[Sisältöjen määrä 
]]*Table_1[[#This Row],[Kesto (min) /tapaaminen]]*Table_1[[#This Row],[Tapaamis-kerrat /osallistuja]]))</f>
        <v>0</v>
      </c>
      <c r="T1272" s="394" t="str">
        <f>IF(Table_1[[#This Row],[SISÄLLÖN NIMI]]="","",IF(Table_1[[#This Row],[Toteutuminen]]="Ei osallistujia",0,IF(Table_1[[#This Row],[Toteutuminen]]="Peruttu",0,1)))</f>
        <v/>
      </c>
      <c r="U1272" s="395"/>
      <c r="V1272" s="385"/>
      <c r="W1272" s="413">
        <f>Table_1[[#This Row],[Kävijämäärä a) lapset]]+Table_1[[#This Row],[Kävijämäärä b) aikuiset]]</f>
        <v>0</v>
      </c>
      <c r="X1272" s="413">
        <f>IF(Table_1[[#This Row],[Kokonaiskävijämäärä]]&lt;1,0,Table_1[[#This Row],[Kävijämäärä a) lapset]]*Table_1[[#This Row],[Tapaamis-kerrat /osallistuja]])</f>
        <v>0</v>
      </c>
      <c r="Y1272" s="413">
        <f>IF(Table_1[[#This Row],[Kokonaiskävijämäärä]]&lt;1,0,Table_1[[#This Row],[Kävijämäärä b) aikuiset]]*Table_1[[#This Row],[Tapaamis-kerrat /osallistuja]])</f>
        <v>0</v>
      </c>
      <c r="Z1272" s="413">
        <f>IF(Table_1[[#This Row],[Kokonaiskävijämäärä]]&lt;1,0,Table_1[[#This Row],[Kokonaiskävijämäärä]]*Table_1[[#This Row],[Tapaamis-kerrat /osallistuja]])</f>
        <v>0</v>
      </c>
      <c r="AA1272" s="390" t="s">
        <v>54</v>
      </c>
      <c r="AB1272" s="396"/>
      <c r="AC1272" s="397"/>
      <c r="AD1272" s="398" t="s">
        <v>54</v>
      </c>
      <c r="AE1272" s="399" t="s">
        <v>54</v>
      </c>
      <c r="AF1272" s="400" t="s">
        <v>54</v>
      </c>
      <c r="AG1272" s="400" t="s">
        <v>54</v>
      </c>
      <c r="AH1272" s="401" t="s">
        <v>53</v>
      </c>
      <c r="AI1272" s="402" t="s">
        <v>54</v>
      </c>
      <c r="AJ1272" s="402" t="s">
        <v>54</v>
      </c>
      <c r="AK1272" s="402" t="s">
        <v>54</v>
      </c>
      <c r="AL1272" s="403" t="s">
        <v>54</v>
      </c>
      <c r="AM1272" s="404" t="s">
        <v>54</v>
      </c>
    </row>
    <row r="1273" spans="1:39" ht="15.75" customHeight="1" x14ac:dyDescent="0.3">
      <c r="A1273" s="382"/>
      <c r="B1273" s="383"/>
      <c r="C1273" s="384" t="s">
        <v>40</v>
      </c>
      <c r="D1273" s="385" t="str">
        <f>IF(Table_1[[#This Row],[SISÄLLÖN NIMI]]="","",1)</f>
        <v/>
      </c>
      <c r="E1273" s="386"/>
      <c r="F1273" s="386"/>
      <c r="G1273" s="384" t="s">
        <v>54</v>
      </c>
      <c r="H1273" s="387" t="s">
        <v>54</v>
      </c>
      <c r="I1273" s="388" t="s">
        <v>54</v>
      </c>
      <c r="J1273" s="389" t="s">
        <v>44</v>
      </c>
      <c r="K1273" s="387" t="s">
        <v>54</v>
      </c>
      <c r="L1273" s="390" t="s">
        <v>54</v>
      </c>
      <c r="M1273" s="383"/>
      <c r="N1273" s="391" t="s">
        <v>54</v>
      </c>
      <c r="O1273" s="392"/>
      <c r="P1273" s="383"/>
      <c r="Q1273" s="383"/>
      <c r="R1273" s="393"/>
      <c r="S1273" s="417">
        <f>IF(Table_1[[#This Row],[Kesto (min) /tapaaminen]]&lt;1,0,(Table_1[[#This Row],[Sisältöjen määrä 
]]*Table_1[[#This Row],[Kesto (min) /tapaaminen]]*Table_1[[#This Row],[Tapaamis-kerrat /osallistuja]]))</f>
        <v>0</v>
      </c>
      <c r="T1273" s="394" t="str">
        <f>IF(Table_1[[#This Row],[SISÄLLÖN NIMI]]="","",IF(Table_1[[#This Row],[Toteutuminen]]="Ei osallistujia",0,IF(Table_1[[#This Row],[Toteutuminen]]="Peruttu",0,1)))</f>
        <v/>
      </c>
      <c r="U1273" s="395"/>
      <c r="V1273" s="385"/>
      <c r="W1273" s="413">
        <f>Table_1[[#This Row],[Kävijämäärä a) lapset]]+Table_1[[#This Row],[Kävijämäärä b) aikuiset]]</f>
        <v>0</v>
      </c>
      <c r="X1273" s="413">
        <f>IF(Table_1[[#This Row],[Kokonaiskävijämäärä]]&lt;1,0,Table_1[[#This Row],[Kävijämäärä a) lapset]]*Table_1[[#This Row],[Tapaamis-kerrat /osallistuja]])</f>
        <v>0</v>
      </c>
      <c r="Y1273" s="413">
        <f>IF(Table_1[[#This Row],[Kokonaiskävijämäärä]]&lt;1,0,Table_1[[#This Row],[Kävijämäärä b) aikuiset]]*Table_1[[#This Row],[Tapaamis-kerrat /osallistuja]])</f>
        <v>0</v>
      </c>
      <c r="Z1273" s="413">
        <f>IF(Table_1[[#This Row],[Kokonaiskävijämäärä]]&lt;1,0,Table_1[[#This Row],[Kokonaiskävijämäärä]]*Table_1[[#This Row],[Tapaamis-kerrat /osallistuja]])</f>
        <v>0</v>
      </c>
      <c r="AA1273" s="390" t="s">
        <v>54</v>
      </c>
      <c r="AB1273" s="396"/>
      <c r="AC1273" s="397"/>
      <c r="AD1273" s="398" t="s">
        <v>54</v>
      </c>
      <c r="AE1273" s="399" t="s">
        <v>54</v>
      </c>
      <c r="AF1273" s="400" t="s">
        <v>54</v>
      </c>
      <c r="AG1273" s="400" t="s">
        <v>54</v>
      </c>
      <c r="AH1273" s="401" t="s">
        <v>53</v>
      </c>
      <c r="AI1273" s="402" t="s">
        <v>54</v>
      </c>
      <c r="AJ1273" s="402" t="s">
        <v>54</v>
      </c>
      <c r="AK1273" s="402" t="s">
        <v>54</v>
      </c>
      <c r="AL1273" s="403" t="s">
        <v>54</v>
      </c>
      <c r="AM1273" s="404" t="s">
        <v>54</v>
      </c>
    </row>
    <row r="1274" spans="1:39" ht="15.75" customHeight="1" x14ac:dyDescent="0.3">
      <c r="A1274" s="382"/>
      <c r="B1274" s="383"/>
      <c r="C1274" s="384" t="s">
        <v>40</v>
      </c>
      <c r="D1274" s="385" t="str">
        <f>IF(Table_1[[#This Row],[SISÄLLÖN NIMI]]="","",1)</f>
        <v/>
      </c>
      <c r="E1274" s="386"/>
      <c r="F1274" s="386"/>
      <c r="G1274" s="384" t="s">
        <v>54</v>
      </c>
      <c r="H1274" s="387" t="s">
        <v>54</v>
      </c>
      <c r="I1274" s="388" t="s">
        <v>54</v>
      </c>
      <c r="J1274" s="389" t="s">
        <v>44</v>
      </c>
      <c r="K1274" s="387" t="s">
        <v>54</v>
      </c>
      <c r="L1274" s="390" t="s">
        <v>54</v>
      </c>
      <c r="M1274" s="383"/>
      <c r="N1274" s="391" t="s">
        <v>54</v>
      </c>
      <c r="O1274" s="392"/>
      <c r="P1274" s="383"/>
      <c r="Q1274" s="383"/>
      <c r="R1274" s="393"/>
      <c r="S1274" s="417">
        <f>IF(Table_1[[#This Row],[Kesto (min) /tapaaminen]]&lt;1,0,(Table_1[[#This Row],[Sisältöjen määrä 
]]*Table_1[[#This Row],[Kesto (min) /tapaaminen]]*Table_1[[#This Row],[Tapaamis-kerrat /osallistuja]]))</f>
        <v>0</v>
      </c>
      <c r="T1274" s="394" t="str">
        <f>IF(Table_1[[#This Row],[SISÄLLÖN NIMI]]="","",IF(Table_1[[#This Row],[Toteutuminen]]="Ei osallistujia",0,IF(Table_1[[#This Row],[Toteutuminen]]="Peruttu",0,1)))</f>
        <v/>
      </c>
      <c r="U1274" s="395"/>
      <c r="V1274" s="385"/>
      <c r="W1274" s="413">
        <f>Table_1[[#This Row],[Kävijämäärä a) lapset]]+Table_1[[#This Row],[Kävijämäärä b) aikuiset]]</f>
        <v>0</v>
      </c>
      <c r="X1274" s="413">
        <f>IF(Table_1[[#This Row],[Kokonaiskävijämäärä]]&lt;1,0,Table_1[[#This Row],[Kävijämäärä a) lapset]]*Table_1[[#This Row],[Tapaamis-kerrat /osallistuja]])</f>
        <v>0</v>
      </c>
      <c r="Y1274" s="413">
        <f>IF(Table_1[[#This Row],[Kokonaiskävijämäärä]]&lt;1,0,Table_1[[#This Row],[Kävijämäärä b) aikuiset]]*Table_1[[#This Row],[Tapaamis-kerrat /osallistuja]])</f>
        <v>0</v>
      </c>
      <c r="Z1274" s="413">
        <f>IF(Table_1[[#This Row],[Kokonaiskävijämäärä]]&lt;1,0,Table_1[[#This Row],[Kokonaiskävijämäärä]]*Table_1[[#This Row],[Tapaamis-kerrat /osallistuja]])</f>
        <v>0</v>
      </c>
      <c r="AA1274" s="390" t="s">
        <v>54</v>
      </c>
      <c r="AB1274" s="396"/>
      <c r="AC1274" s="397"/>
      <c r="AD1274" s="398" t="s">
        <v>54</v>
      </c>
      <c r="AE1274" s="399" t="s">
        <v>54</v>
      </c>
      <c r="AF1274" s="400" t="s">
        <v>54</v>
      </c>
      <c r="AG1274" s="400" t="s">
        <v>54</v>
      </c>
      <c r="AH1274" s="401" t="s">
        <v>53</v>
      </c>
      <c r="AI1274" s="402" t="s">
        <v>54</v>
      </c>
      <c r="AJ1274" s="402" t="s">
        <v>54</v>
      </c>
      <c r="AK1274" s="402" t="s">
        <v>54</v>
      </c>
      <c r="AL1274" s="403" t="s">
        <v>54</v>
      </c>
      <c r="AM1274" s="404" t="s">
        <v>54</v>
      </c>
    </row>
    <row r="1275" spans="1:39" ht="15.75" customHeight="1" x14ac:dyDescent="0.3">
      <c r="A1275" s="382"/>
      <c r="B1275" s="383"/>
      <c r="C1275" s="384" t="s">
        <v>40</v>
      </c>
      <c r="D1275" s="385" t="str">
        <f>IF(Table_1[[#This Row],[SISÄLLÖN NIMI]]="","",1)</f>
        <v/>
      </c>
      <c r="E1275" s="386"/>
      <c r="F1275" s="386"/>
      <c r="G1275" s="384" t="s">
        <v>54</v>
      </c>
      <c r="H1275" s="387" t="s">
        <v>54</v>
      </c>
      <c r="I1275" s="388" t="s">
        <v>54</v>
      </c>
      <c r="J1275" s="389" t="s">
        <v>44</v>
      </c>
      <c r="K1275" s="387" t="s">
        <v>54</v>
      </c>
      <c r="L1275" s="390" t="s">
        <v>54</v>
      </c>
      <c r="M1275" s="383"/>
      <c r="N1275" s="391" t="s">
        <v>54</v>
      </c>
      <c r="O1275" s="392"/>
      <c r="P1275" s="383"/>
      <c r="Q1275" s="383"/>
      <c r="R1275" s="393"/>
      <c r="S1275" s="417">
        <f>IF(Table_1[[#This Row],[Kesto (min) /tapaaminen]]&lt;1,0,(Table_1[[#This Row],[Sisältöjen määrä 
]]*Table_1[[#This Row],[Kesto (min) /tapaaminen]]*Table_1[[#This Row],[Tapaamis-kerrat /osallistuja]]))</f>
        <v>0</v>
      </c>
      <c r="T1275" s="394" t="str">
        <f>IF(Table_1[[#This Row],[SISÄLLÖN NIMI]]="","",IF(Table_1[[#This Row],[Toteutuminen]]="Ei osallistujia",0,IF(Table_1[[#This Row],[Toteutuminen]]="Peruttu",0,1)))</f>
        <v/>
      </c>
      <c r="U1275" s="395"/>
      <c r="V1275" s="385"/>
      <c r="W1275" s="413">
        <f>Table_1[[#This Row],[Kävijämäärä a) lapset]]+Table_1[[#This Row],[Kävijämäärä b) aikuiset]]</f>
        <v>0</v>
      </c>
      <c r="X1275" s="413">
        <f>IF(Table_1[[#This Row],[Kokonaiskävijämäärä]]&lt;1,0,Table_1[[#This Row],[Kävijämäärä a) lapset]]*Table_1[[#This Row],[Tapaamis-kerrat /osallistuja]])</f>
        <v>0</v>
      </c>
      <c r="Y1275" s="413">
        <f>IF(Table_1[[#This Row],[Kokonaiskävijämäärä]]&lt;1,0,Table_1[[#This Row],[Kävijämäärä b) aikuiset]]*Table_1[[#This Row],[Tapaamis-kerrat /osallistuja]])</f>
        <v>0</v>
      </c>
      <c r="Z1275" s="413">
        <f>IF(Table_1[[#This Row],[Kokonaiskävijämäärä]]&lt;1,0,Table_1[[#This Row],[Kokonaiskävijämäärä]]*Table_1[[#This Row],[Tapaamis-kerrat /osallistuja]])</f>
        <v>0</v>
      </c>
      <c r="AA1275" s="390" t="s">
        <v>54</v>
      </c>
      <c r="AB1275" s="396"/>
      <c r="AC1275" s="397"/>
      <c r="AD1275" s="398" t="s">
        <v>54</v>
      </c>
      <c r="AE1275" s="399" t="s">
        <v>54</v>
      </c>
      <c r="AF1275" s="400" t="s">
        <v>54</v>
      </c>
      <c r="AG1275" s="400" t="s">
        <v>54</v>
      </c>
      <c r="AH1275" s="401" t="s">
        <v>53</v>
      </c>
      <c r="AI1275" s="402" t="s">
        <v>54</v>
      </c>
      <c r="AJ1275" s="402" t="s">
        <v>54</v>
      </c>
      <c r="AK1275" s="402" t="s">
        <v>54</v>
      </c>
      <c r="AL1275" s="403" t="s">
        <v>54</v>
      </c>
      <c r="AM1275" s="404" t="s">
        <v>54</v>
      </c>
    </row>
    <row r="1276" spans="1:39" ht="15.75" customHeight="1" x14ac:dyDescent="0.3">
      <c r="A1276" s="382"/>
      <c r="B1276" s="383"/>
      <c r="C1276" s="384" t="s">
        <v>40</v>
      </c>
      <c r="D1276" s="385" t="str">
        <f>IF(Table_1[[#This Row],[SISÄLLÖN NIMI]]="","",1)</f>
        <v/>
      </c>
      <c r="E1276" s="386"/>
      <c r="F1276" s="386"/>
      <c r="G1276" s="384" t="s">
        <v>54</v>
      </c>
      <c r="H1276" s="387" t="s">
        <v>54</v>
      </c>
      <c r="I1276" s="388" t="s">
        <v>54</v>
      </c>
      <c r="J1276" s="389" t="s">
        <v>44</v>
      </c>
      <c r="K1276" s="387" t="s">
        <v>54</v>
      </c>
      <c r="L1276" s="390" t="s">
        <v>54</v>
      </c>
      <c r="M1276" s="383"/>
      <c r="N1276" s="391" t="s">
        <v>54</v>
      </c>
      <c r="O1276" s="392"/>
      <c r="P1276" s="383"/>
      <c r="Q1276" s="383"/>
      <c r="R1276" s="393"/>
      <c r="S1276" s="417">
        <f>IF(Table_1[[#This Row],[Kesto (min) /tapaaminen]]&lt;1,0,(Table_1[[#This Row],[Sisältöjen määrä 
]]*Table_1[[#This Row],[Kesto (min) /tapaaminen]]*Table_1[[#This Row],[Tapaamis-kerrat /osallistuja]]))</f>
        <v>0</v>
      </c>
      <c r="T1276" s="394" t="str">
        <f>IF(Table_1[[#This Row],[SISÄLLÖN NIMI]]="","",IF(Table_1[[#This Row],[Toteutuminen]]="Ei osallistujia",0,IF(Table_1[[#This Row],[Toteutuminen]]="Peruttu",0,1)))</f>
        <v/>
      </c>
      <c r="U1276" s="395"/>
      <c r="V1276" s="385"/>
      <c r="W1276" s="413">
        <f>Table_1[[#This Row],[Kävijämäärä a) lapset]]+Table_1[[#This Row],[Kävijämäärä b) aikuiset]]</f>
        <v>0</v>
      </c>
      <c r="X1276" s="413">
        <f>IF(Table_1[[#This Row],[Kokonaiskävijämäärä]]&lt;1,0,Table_1[[#This Row],[Kävijämäärä a) lapset]]*Table_1[[#This Row],[Tapaamis-kerrat /osallistuja]])</f>
        <v>0</v>
      </c>
      <c r="Y1276" s="413">
        <f>IF(Table_1[[#This Row],[Kokonaiskävijämäärä]]&lt;1,0,Table_1[[#This Row],[Kävijämäärä b) aikuiset]]*Table_1[[#This Row],[Tapaamis-kerrat /osallistuja]])</f>
        <v>0</v>
      </c>
      <c r="Z1276" s="413">
        <f>IF(Table_1[[#This Row],[Kokonaiskävijämäärä]]&lt;1,0,Table_1[[#This Row],[Kokonaiskävijämäärä]]*Table_1[[#This Row],[Tapaamis-kerrat /osallistuja]])</f>
        <v>0</v>
      </c>
      <c r="AA1276" s="390" t="s">
        <v>54</v>
      </c>
      <c r="AB1276" s="396"/>
      <c r="AC1276" s="397"/>
      <c r="AD1276" s="398" t="s">
        <v>54</v>
      </c>
      <c r="AE1276" s="399" t="s">
        <v>54</v>
      </c>
      <c r="AF1276" s="400" t="s">
        <v>54</v>
      </c>
      <c r="AG1276" s="400" t="s">
        <v>54</v>
      </c>
      <c r="AH1276" s="401" t="s">
        <v>53</v>
      </c>
      <c r="AI1276" s="402" t="s">
        <v>54</v>
      </c>
      <c r="AJ1276" s="402" t="s">
        <v>54</v>
      </c>
      <c r="AK1276" s="402" t="s">
        <v>54</v>
      </c>
      <c r="AL1276" s="403" t="s">
        <v>54</v>
      </c>
      <c r="AM1276" s="404" t="s">
        <v>54</v>
      </c>
    </row>
    <row r="1277" spans="1:39" ht="15.75" customHeight="1" x14ac:dyDescent="0.3">
      <c r="A1277" s="382"/>
      <c r="B1277" s="383"/>
      <c r="C1277" s="384" t="s">
        <v>40</v>
      </c>
      <c r="D1277" s="385" t="str">
        <f>IF(Table_1[[#This Row],[SISÄLLÖN NIMI]]="","",1)</f>
        <v/>
      </c>
      <c r="E1277" s="386"/>
      <c r="F1277" s="386"/>
      <c r="G1277" s="384" t="s">
        <v>54</v>
      </c>
      <c r="H1277" s="387" t="s">
        <v>54</v>
      </c>
      <c r="I1277" s="388" t="s">
        <v>54</v>
      </c>
      <c r="J1277" s="389" t="s">
        <v>44</v>
      </c>
      <c r="K1277" s="387" t="s">
        <v>54</v>
      </c>
      <c r="L1277" s="390" t="s">
        <v>54</v>
      </c>
      <c r="M1277" s="383"/>
      <c r="N1277" s="391" t="s">
        <v>54</v>
      </c>
      <c r="O1277" s="392"/>
      <c r="P1277" s="383"/>
      <c r="Q1277" s="383"/>
      <c r="R1277" s="393"/>
      <c r="S1277" s="417">
        <f>IF(Table_1[[#This Row],[Kesto (min) /tapaaminen]]&lt;1,0,(Table_1[[#This Row],[Sisältöjen määrä 
]]*Table_1[[#This Row],[Kesto (min) /tapaaminen]]*Table_1[[#This Row],[Tapaamis-kerrat /osallistuja]]))</f>
        <v>0</v>
      </c>
      <c r="T1277" s="394" t="str">
        <f>IF(Table_1[[#This Row],[SISÄLLÖN NIMI]]="","",IF(Table_1[[#This Row],[Toteutuminen]]="Ei osallistujia",0,IF(Table_1[[#This Row],[Toteutuminen]]="Peruttu",0,1)))</f>
        <v/>
      </c>
      <c r="U1277" s="395"/>
      <c r="V1277" s="385"/>
      <c r="W1277" s="413">
        <f>Table_1[[#This Row],[Kävijämäärä a) lapset]]+Table_1[[#This Row],[Kävijämäärä b) aikuiset]]</f>
        <v>0</v>
      </c>
      <c r="X1277" s="413">
        <f>IF(Table_1[[#This Row],[Kokonaiskävijämäärä]]&lt;1,0,Table_1[[#This Row],[Kävijämäärä a) lapset]]*Table_1[[#This Row],[Tapaamis-kerrat /osallistuja]])</f>
        <v>0</v>
      </c>
      <c r="Y1277" s="413">
        <f>IF(Table_1[[#This Row],[Kokonaiskävijämäärä]]&lt;1,0,Table_1[[#This Row],[Kävijämäärä b) aikuiset]]*Table_1[[#This Row],[Tapaamis-kerrat /osallistuja]])</f>
        <v>0</v>
      </c>
      <c r="Z1277" s="413">
        <f>IF(Table_1[[#This Row],[Kokonaiskävijämäärä]]&lt;1,0,Table_1[[#This Row],[Kokonaiskävijämäärä]]*Table_1[[#This Row],[Tapaamis-kerrat /osallistuja]])</f>
        <v>0</v>
      </c>
      <c r="AA1277" s="390" t="s">
        <v>54</v>
      </c>
      <c r="AB1277" s="396"/>
      <c r="AC1277" s="397"/>
      <c r="AD1277" s="398" t="s">
        <v>54</v>
      </c>
      <c r="AE1277" s="399" t="s">
        <v>54</v>
      </c>
      <c r="AF1277" s="400" t="s">
        <v>54</v>
      </c>
      <c r="AG1277" s="400" t="s">
        <v>54</v>
      </c>
      <c r="AH1277" s="401" t="s">
        <v>53</v>
      </c>
      <c r="AI1277" s="402" t="s">
        <v>54</v>
      </c>
      <c r="AJ1277" s="402" t="s">
        <v>54</v>
      </c>
      <c r="AK1277" s="402" t="s">
        <v>54</v>
      </c>
      <c r="AL1277" s="403" t="s">
        <v>54</v>
      </c>
      <c r="AM1277" s="404" t="s">
        <v>54</v>
      </c>
    </row>
    <row r="1278" spans="1:39" ht="15.75" customHeight="1" x14ac:dyDescent="0.3">
      <c r="A1278" s="382"/>
      <c r="B1278" s="383"/>
      <c r="C1278" s="384" t="s">
        <v>40</v>
      </c>
      <c r="D1278" s="385" t="str">
        <f>IF(Table_1[[#This Row],[SISÄLLÖN NIMI]]="","",1)</f>
        <v/>
      </c>
      <c r="E1278" s="386"/>
      <c r="F1278" s="386"/>
      <c r="G1278" s="384" t="s">
        <v>54</v>
      </c>
      <c r="H1278" s="387" t="s">
        <v>54</v>
      </c>
      <c r="I1278" s="388" t="s">
        <v>54</v>
      </c>
      <c r="J1278" s="389" t="s">
        <v>44</v>
      </c>
      <c r="K1278" s="387" t="s">
        <v>54</v>
      </c>
      <c r="L1278" s="390" t="s">
        <v>54</v>
      </c>
      <c r="M1278" s="383"/>
      <c r="N1278" s="391" t="s">
        <v>54</v>
      </c>
      <c r="O1278" s="392"/>
      <c r="P1278" s="383"/>
      <c r="Q1278" s="383"/>
      <c r="R1278" s="393"/>
      <c r="S1278" s="417">
        <f>IF(Table_1[[#This Row],[Kesto (min) /tapaaminen]]&lt;1,0,(Table_1[[#This Row],[Sisältöjen määrä 
]]*Table_1[[#This Row],[Kesto (min) /tapaaminen]]*Table_1[[#This Row],[Tapaamis-kerrat /osallistuja]]))</f>
        <v>0</v>
      </c>
      <c r="T1278" s="394" t="str">
        <f>IF(Table_1[[#This Row],[SISÄLLÖN NIMI]]="","",IF(Table_1[[#This Row],[Toteutuminen]]="Ei osallistujia",0,IF(Table_1[[#This Row],[Toteutuminen]]="Peruttu",0,1)))</f>
        <v/>
      </c>
      <c r="U1278" s="395"/>
      <c r="V1278" s="385"/>
      <c r="W1278" s="413">
        <f>Table_1[[#This Row],[Kävijämäärä a) lapset]]+Table_1[[#This Row],[Kävijämäärä b) aikuiset]]</f>
        <v>0</v>
      </c>
      <c r="X1278" s="413">
        <f>IF(Table_1[[#This Row],[Kokonaiskävijämäärä]]&lt;1,0,Table_1[[#This Row],[Kävijämäärä a) lapset]]*Table_1[[#This Row],[Tapaamis-kerrat /osallistuja]])</f>
        <v>0</v>
      </c>
      <c r="Y1278" s="413">
        <f>IF(Table_1[[#This Row],[Kokonaiskävijämäärä]]&lt;1,0,Table_1[[#This Row],[Kävijämäärä b) aikuiset]]*Table_1[[#This Row],[Tapaamis-kerrat /osallistuja]])</f>
        <v>0</v>
      </c>
      <c r="Z1278" s="413">
        <f>IF(Table_1[[#This Row],[Kokonaiskävijämäärä]]&lt;1,0,Table_1[[#This Row],[Kokonaiskävijämäärä]]*Table_1[[#This Row],[Tapaamis-kerrat /osallistuja]])</f>
        <v>0</v>
      </c>
      <c r="AA1278" s="390" t="s">
        <v>54</v>
      </c>
      <c r="AB1278" s="396"/>
      <c r="AC1278" s="397"/>
      <c r="AD1278" s="398" t="s">
        <v>54</v>
      </c>
      <c r="AE1278" s="399" t="s">
        <v>54</v>
      </c>
      <c r="AF1278" s="400" t="s">
        <v>54</v>
      </c>
      <c r="AG1278" s="400" t="s">
        <v>54</v>
      </c>
      <c r="AH1278" s="401" t="s">
        <v>53</v>
      </c>
      <c r="AI1278" s="402" t="s">
        <v>54</v>
      </c>
      <c r="AJ1278" s="402" t="s">
        <v>54</v>
      </c>
      <c r="AK1278" s="402" t="s">
        <v>54</v>
      </c>
      <c r="AL1278" s="403" t="s">
        <v>54</v>
      </c>
      <c r="AM1278" s="404" t="s">
        <v>54</v>
      </c>
    </row>
    <row r="1279" spans="1:39" ht="15.75" customHeight="1" x14ac:dyDescent="0.3">
      <c r="A1279" s="382"/>
      <c r="B1279" s="383"/>
      <c r="C1279" s="384" t="s">
        <v>40</v>
      </c>
      <c r="D1279" s="385" t="str">
        <f>IF(Table_1[[#This Row],[SISÄLLÖN NIMI]]="","",1)</f>
        <v/>
      </c>
      <c r="E1279" s="386"/>
      <c r="F1279" s="386"/>
      <c r="G1279" s="384" t="s">
        <v>54</v>
      </c>
      <c r="H1279" s="387" t="s">
        <v>54</v>
      </c>
      <c r="I1279" s="388" t="s">
        <v>54</v>
      </c>
      <c r="J1279" s="389" t="s">
        <v>44</v>
      </c>
      <c r="K1279" s="387" t="s">
        <v>54</v>
      </c>
      <c r="L1279" s="390" t="s">
        <v>54</v>
      </c>
      <c r="M1279" s="383"/>
      <c r="N1279" s="391" t="s">
        <v>54</v>
      </c>
      <c r="O1279" s="392"/>
      <c r="P1279" s="383"/>
      <c r="Q1279" s="383"/>
      <c r="R1279" s="393"/>
      <c r="S1279" s="417">
        <f>IF(Table_1[[#This Row],[Kesto (min) /tapaaminen]]&lt;1,0,(Table_1[[#This Row],[Sisältöjen määrä 
]]*Table_1[[#This Row],[Kesto (min) /tapaaminen]]*Table_1[[#This Row],[Tapaamis-kerrat /osallistuja]]))</f>
        <v>0</v>
      </c>
      <c r="T1279" s="394" t="str">
        <f>IF(Table_1[[#This Row],[SISÄLLÖN NIMI]]="","",IF(Table_1[[#This Row],[Toteutuminen]]="Ei osallistujia",0,IF(Table_1[[#This Row],[Toteutuminen]]="Peruttu",0,1)))</f>
        <v/>
      </c>
      <c r="U1279" s="395"/>
      <c r="V1279" s="385"/>
      <c r="W1279" s="413">
        <f>Table_1[[#This Row],[Kävijämäärä a) lapset]]+Table_1[[#This Row],[Kävijämäärä b) aikuiset]]</f>
        <v>0</v>
      </c>
      <c r="X1279" s="413">
        <f>IF(Table_1[[#This Row],[Kokonaiskävijämäärä]]&lt;1,0,Table_1[[#This Row],[Kävijämäärä a) lapset]]*Table_1[[#This Row],[Tapaamis-kerrat /osallistuja]])</f>
        <v>0</v>
      </c>
      <c r="Y1279" s="413">
        <f>IF(Table_1[[#This Row],[Kokonaiskävijämäärä]]&lt;1,0,Table_1[[#This Row],[Kävijämäärä b) aikuiset]]*Table_1[[#This Row],[Tapaamis-kerrat /osallistuja]])</f>
        <v>0</v>
      </c>
      <c r="Z1279" s="413">
        <f>IF(Table_1[[#This Row],[Kokonaiskävijämäärä]]&lt;1,0,Table_1[[#This Row],[Kokonaiskävijämäärä]]*Table_1[[#This Row],[Tapaamis-kerrat /osallistuja]])</f>
        <v>0</v>
      </c>
      <c r="AA1279" s="390" t="s">
        <v>54</v>
      </c>
      <c r="AB1279" s="396"/>
      <c r="AC1279" s="397"/>
      <c r="AD1279" s="398" t="s">
        <v>54</v>
      </c>
      <c r="AE1279" s="399" t="s">
        <v>54</v>
      </c>
      <c r="AF1279" s="400" t="s">
        <v>54</v>
      </c>
      <c r="AG1279" s="400" t="s">
        <v>54</v>
      </c>
      <c r="AH1279" s="401" t="s">
        <v>53</v>
      </c>
      <c r="AI1279" s="402" t="s">
        <v>54</v>
      </c>
      <c r="AJ1279" s="402" t="s">
        <v>54</v>
      </c>
      <c r="AK1279" s="402" t="s">
        <v>54</v>
      </c>
      <c r="AL1279" s="403" t="s">
        <v>54</v>
      </c>
      <c r="AM1279" s="404" t="s">
        <v>54</v>
      </c>
    </row>
    <row r="1280" spans="1:39" ht="15.75" customHeight="1" x14ac:dyDescent="0.3">
      <c r="A1280" s="382"/>
      <c r="B1280" s="383"/>
      <c r="C1280" s="384" t="s">
        <v>40</v>
      </c>
      <c r="D1280" s="385" t="str">
        <f>IF(Table_1[[#This Row],[SISÄLLÖN NIMI]]="","",1)</f>
        <v/>
      </c>
      <c r="E1280" s="386"/>
      <c r="F1280" s="386"/>
      <c r="G1280" s="384" t="s">
        <v>54</v>
      </c>
      <c r="H1280" s="387" t="s">
        <v>54</v>
      </c>
      <c r="I1280" s="388" t="s">
        <v>54</v>
      </c>
      <c r="J1280" s="389" t="s">
        <v>44</v>
      </c>
      <c r="K1280" s="387" t="s">
        <v>54</v>
      </c>
      <c r="L1280" s="390" t="s">
        <v>54</v>
      </c>
      <c r="M1280" s="383"/>
      <c r="N1280" s="391" t="s">
        <v>54</v>
      </c>
      <c r="O1280" s="392"/>
      <c r="P1280" s="383"/>
      <c r="Q1280" s="383"/>
      <c r="R1280" s="393"/>
      <c r="S1280" s="417">
        <f>IF(Table_1[[#This Row],[Kesto (min) /tapaaminen]]&lt;1,0,(Table_1[[#This Row],[Sisältöjen määrä 
]]*Table_1[[#This Row],[Kesto (min) /tapaaminen]]*Table_1[[#This Row],[Tapaamis-kerrat /osallistuja]]))</f>
        <v>0</v>
      </c>
      <c r="T1280" s="394" t="str">
        <f>IF(Table_1[[#This Row],[SISÄLLÖN NIMI]]="","",IF(Table_1[[#This Row],[Toteutuminen]]="Ei osallistujia",0,IF(Table_1[[#This Row],[Toteutuminen]]="Peruttu",0,1)))</f>
        <v/>
      </c>
      <c r="U1280" s="395"/>
      <c r="V1280" s="385"/>
      <c r="W1280" s="413">
        <f>Table_1[[#This Row],[Kävijämäärä a) lapset]]+Table_1[[#This Row],[Kävijämäärä b) aikuiset]]</f>
        <v>0</v>
      </c>
      <c r="X1280" s="413">
        <f>IF(Table_1[[#This Row],[Kokonaiskävijämäärä]]&lt;1,0,Table_1[[#This Row],[Kävijämäärä a) lapset]]*Table_1[[#This Row],[Tapaamis-kerrat /osallistuja]])</f>
        <v>0</v>
      </c>
      <c r="Y1280" s="413">
        <f>IF(Table_1[[#This Row],[Kokonaiskävijämäärä]]&lt;1,0,Table_1[[#This Row],[Kävijämäärä b) aikuiset]]*Table_1[[#This Row],[Tapaamis-kerrat /osallistuja]])</f>
        <v>0</v>
      </c>
      <c r="Z1280" s="413">
        <f>IF(Table_1[[#This Row],[Kokonaiskävijämäärä]]&lt;1,0,Table_1[[#This Row],[Kokonaiskävijämäärä]]*Table_1[[#This Row],[Tapaamis-kerrat /osallistuja]])</f>
        <v>0</v>
      </c>
      <c r="AA1280" s="390" t="s">
        <v>54</v>
      </c>
      <c r="AB1280" s="396"/>
      <c r="AC1280" s="397"/>
      <c r="AD1280" s="398" t="s">
        <v>54</v>
      </c>
      <c r="AE1280" s="399" t="s">
        <v>54</v>
      </c>
      <c r="AF1280" s="400" t="s">
        <v>54</v>
      </c>
      <c r="AG1280" s="400" t="s">
        <v>54</v>
      </c>
      <c r="AH1280" s="401" t="s">
        <v>53</v>
      </c>
      <c r="AI1280" s="402" t="s">
        <v>54</v>
      </c>
      <c r="AJ1280" s="402" t="s">
        <v>54</v>
      </c>
      <c r="AK1280" s="402" t="s">
        <v>54</v>
      </c>
      <c r="AL1280" s="403" t="s">
        <v>54</v>
      </c>
      <c r="AM1280" s="404" t="s">
        <v>54</v>
      </c>
    </row>
    <row r="1281" spans="1:39" ht="15.75" customHeight="1" x14ac:dyDescent="0.3">
      <c r="A1281" s="382"/>
      <c r="B1281" s="383"/>
      <c r="C1281" s="384" t="s">
        <v>40</v>
      </c>
      <c r="D1281" s="385" t="str">
        <f>IF(Table_1[[#This Row],[SISÄLLÖN NIMI]]="","",1)</f>
        <v/>
      </c>
      <c r="E1281" s="386"/>
      <c r="F1281" s="386"/>
      <c r="G1281" s="384" t="s">
        <v>54</v>
      </c>
      <c r="H1281" s="387" t="s">
        <v>54</v>
      </c>
      <c r="I1281" s="388" t="s">
        <v>54</v>
      </c>
      <c r="J1281" s="389" t="s">
        <v>44</v>
      </c>
      <c r="K1281" s="387" t="s">
        <v>54</v>
      </c>
      <c r="L1281" s="390" t="s">
        <v>54</v>
      </c>
      <c r="M1281" s="383"/>
      <c r="N1281" s="391" t="s">
        <v>54</v>
      </c>
      <c r="O1281" s="392"/>
      <c r="P1281" s="383"/>
      <c r="Q1281" s="383"/>
      <c r="R1281" s="393"/>
      <c r="S1281" s="417">
        <f>IF(Table_1[[#This Row],[Kesto (min) /tapaaminen]]&lt;1,0,(Table_1[[#This Row],[Sisältöjen määrä 
]]*Table_1[[#This Row],[Kesto (min) /tapaaminen]]*Table_1[[#This Row],[Tapaamis-kerrat /osallistuja]]))</f>
        <v>0</v>
      </c>
      <c r="T1281" s="394" t="str">
        <f>IF(Table_1[[#This Row],[SISÄLLÖN NIMI]]="","",IF(Table_1[[#This Row],[Toteutuminen]]="Ei osallistujia",0,IF(Table_1[[#This Row],[Toteutuminen]]="Peruttu",0,1)))</f>
        <v/>
      </c>
      <c r="U1281" s="395"/>
      <c r="V1281" s="385"/>
      <c r="W1281" s="413">
        <f>Table_1[[#This Row],[Kävijämäärä a) lapset]]+Table_1[[#This Row],[Kävijämäärä b) aikuiset]]</f>
        <v>0</v>
      </c>
      <c r="X1281" s="413">
        <f>IF(Table_1[[#This Row],[Kokonaiskävijämäärä]]&lt;1,0,Table_1[[#This Row],[Kävijämäärä a) lapset]]*Table_1[[#This Row],[Tapaamis-kerrat /osallistuja]])</f>
        <v>0</v>
      </c>
      <c r="Y1281" s="413">
        <f>IF(Table_1[[#This Row],[Kokonaiskävijämäärä]]&lt;1,0,Table_1[[#This Row],[Kävijämäärä b) aikuiset]]*Table_1[[#This Row],[Tapaamis-kerrat /osallistuja]])</f>
        <v>0</v>
      </c>
      <c r="Z1281" s="413">
        <f>IF(Table_1[[#This Row],[Kokonaiskävijämäärä]]&lt;1,0,Table_1[[#This Row],[Kokonaiskävijämäärä]]*Table_1[[#This Row],[Tapaamis-kerrat /osallistuja]])</f>
        <v>0</v>
      </c>
      <c r="AA1281" s="390" t="s">
        <v>54</v>
      </c>
      <c r="AB1281" s="396"/>
      <c r="AC1281" s="397"/>
      <c r="AD1281" s="398" t="s">
        <v>54</v>
      </c>
      <c r="AE1281" s="399" t="s">
        <v>54</v>
      </c>
      <c r="AF1281" s="400" t="s">
        <v>54</v>
      </c>
      <c r="AG1281" s="400" t="s">
        <v>54</v>
      </c>
      <c r="AH1281" s="401" t="s">
        <v>53</v>
      </c>
      <c r="AI1281" s="402" t="s">
        <v>54</v>
      </c>
      <c r="AJ1281" s="402" t="s">
        <v>54</v>
      </c>
      <c r="AK1281" s="402" t="s">
        <v>54</v>
      </c>
      <c r="AL1281" s="403" t="s">
        <v>54</v>
      </c>
      <c r="AM1281" s="404" t="s">
        <v>54</v>
      </c>
    </row>
    <row r="1282" spans="1:39" ht="15.75" customHeight="1" x14ac:dyDescent="0.3">
      <c r="A1282" s="382"/>
      <c r="B1282" s="383"/>
      <c r="C1282" s="384" t="s">
        <v>40</v>
      </c>
      <c r="D1282" s="385" t="str">
        <f>IF(Table_1[[#This Row],[SISÄLLÖN NIMI]]="","",1)</f>
        <v/>
      </c>
      <c r="E1282" s="386"/>
      <c r="F1282" s="386"/>
      <c r="G1282" s="384" t="s">
        <v>54</v>
      </c>
      <c r="H1282" s="387" t="s">
        <v>54</v>
      </c>
      <c r="I1282" s="388" t="s">
        <v>54</v>
      </c>
      <c r="J1282" s="389" t="s">
        <v>44</v>
      </c>
      <c r="K1282" s="387" t="s">
        <v>54</v>
      </c>
      <c r="L1282" s="390" t="s">
        <v>54</v>
      </c>
      <c r="M1282" s="383"/>
      <c r="N1282" s="391" t="s">
        <v>54</v>
      </c>
      <c r="O1282" s="392"/>
      <c r="P1282" s="383"/>
      <c r="Q1282" s="383"/>
      <c r="R1282" s="393"/>
      <c r="S1282" s="417">
        <f>IF(Table_1[[#This Row],[Kesto (min) /tapaaminen]]&lt;1,0,(Table_1[[#This Row],[Sisältöjen määrä 
]]*Table_1[[#This Row],[Kesto (min) /tapaaminen]]*Table_1[[#This Row],[Tapaamis-kerrat /osallistuja]]))</f>
        <v>0</v>
      </c>
      <c r="T1282" s="394" t="str">
        <f>IF(Table_1[[#This Row],[SISÄLLÖN NIMI]]="","",IF(Table_1[[#This Row],[Toteutuminen]]="Ei osallistujia",0,IF(Table_1[[#This Row],[Toteutuminen]]="Peruttu",0,1)))</f>
        <v/>
      </c>
      <c r="U1282" s="395"/>
      <c r="V1282" s="385"/>
      <c r="W1282" s="413">
        <f>Table_1[[#This Row],[Kävijämäärä a) lapset]]+Table_1[[#This Row],[Kävijämäärä b) aikuiset]]</f>
        <v>0</v>
      </c>
      <c r="X1282" s="413">
        <f>IF(Table_1[[#This Row],[Kokonaiskävijämäärä]]&lt;1,0,Table_1[[#This Row],[Kävijämäärä a) lapset]]*Table_1[[#This Row],[Tapaamis-kerrat /osallistuja]])</f>
        <v>0</v>
      </c>
      <c r="Y1282" s="413">
        <f>IF(Table_1[[#This Row],[Kokonaiskävijämäärä]]&lt;1,0,Table_1[[#This Row],[Kävijämäärä b) aikuiset]]*Table_1[[#This Row],[Tapaamis-kerrat /osallistuja]])</f>
        <v>0</v>
      </c>
      <c r="Z1282" s="413">
        <f>IF(Table_1[[#This Row],[Kokonaiskävijämäärä]]&lt;1,0,Table_1[[#This Row],[Kokonaiskävijämäärä]]*Table_1[[#This Row],[Tapaamis-kerrat /osallistuja]])</f>
        <v>0</v>
      </c>
      <c r="AA1282" s="390" t="s">
        <v>54</v>
      </c>
      <c r="AB1282" s="396"/>
      <c r="AC1282" s="397"/>
      <c r="AD1282" s="398" t="s">
        <v>54</v>
      </c>
      <c r="AE1282" s="399" t="s">
        <v>54</v>
      </c>
      <c r="AF1282" s="400" t="s">
        <v>54</v>
      </c>
      <c r="AG1282" s="400" t="s">
        <v>54</v>
      </c>
      <c r="AH1282" s="401" t="s">
        <v>53</v>
      </c>
      <c r="AI1282" s="402" t="s">
        <v>54</v>
      </c>
      <c r="AJ1282" s="402" t="s">
        <v>54</v>
      </c>
      <c r="AK1282" s="402" t="s">
        <v>54</v>
      </c>
      <c r="AL1282" s="403" t="s">
        <v>54</v>
      </c>
      <c r="AM1282" s="404" t="s">
        <v>54</v>
      </c>
    </row>
    <row r="1283" spans="1:39" ht="15.75" customHeight="1" x14ac:dyDescent="0.3">
      <c r="A1283" s="382"/>
      <c r="B1283" s="383"/>
      <c r="C1283" s="384" t="s">
        <v>40</v>
      </c>
      <c r="D1283" s="385" t="str">
        <f>IF(Table_1[[#This Row],[SISÄLLÖN NIMI]]="","",1)</f>
        <v/>
      </c>
      <c r="E1283" s="386"/>
      <c r="F1283" s="386"/>
      <c r="G1283" s="384" t="s">
        <v>54</v>
      </c>
      <c r="H1283" s="387" t="s">
        <v>54</v>
      </c>
      <c r="I1283" s="388" t="s">
        <v>54</v>
      </c>
      <c r="J1283" s="389" t="s">
        <v>44</v>
      </c>
      <c r="K1283" s="387" t="s">
        <v>54</v>
      </c>
      <c r="L1283" s="390" t="s">
        <v>54</v>
      </c>
      <c r="M1283" s="383"/>
      <c r="N1283" s="391" t="s">
        <v>54</v>
      </c>
      <c r="O1283" s="392"/>
      <c r="P1283" s="383"/>
      <c r="Q1283" s="383"/>
      <c r="R1283" s="393"/>
      <c r="S1283" s="417">
        <f>IF(Table_1[[#This Row],[Kesto (min) /tapaaminen]]&lt;1,0,(Table_1[[#This Row],[Sisältöjen määrä 
]]*Table_1[[#This Row],[Kesto (min) /tapaaminen]]*Table_1[[#This Row],[Tapaamis-kerrat /osallistuja]]))</f>
        <v>0</v>
      </c>
      <c r="T1283" s="394" t="str">
        <f>IF(Table_1[[#This Row],[SISÄLLÖN NIMI]]="","",IF(Table_1[[#This Row],[Toteutuminen]]="Ei osallistujia",0,IF(Table_1[[#This Row],[Toteutuminen]]="Peruttu",0,1)))</f>
        <v/>
      </c>
      <c r="U1283" s="395"/>
      <c r="V1283" s="385"/>
      <c r="W1283" s="413">
        <f>Table_1[[#This Row],[Kävijämäärä a) lapset]]+Table_1[[#This Row],[Kävijämäärä b) aikuiset]]</f>
        <v>0</v>
      </c>
      <c r="X1283" s="413">
        <f>IF(Table_1[[#This Row],[Kokonaiskävijämäärä]]&lt;1,0,Table_1[[#This Row],[Kävijämäärä a) lapset]]*Table_1[[#This Row],[Tapaamis-kerrat /osallistuja]])</f>
        <v>0</v>
      </c>
      <c r="Y1283" s="413">
        <f>IF(Table_1[[#This Row],[Kokonaiskävijämäärä]]&lt;1,0,Table_1[[#This Row],[Kävijämäärä b) aikuiset]]*Table_1[[#This Row],[Tapaamis-kerrat /osallistuja]])</f>
        <v>0</v>
      </c>
      <c r="Z1283" s="413">
        <f>IF(Table_1[[#This Row],[Kokonaiskävijämäärä]]&lt;1,0,Table_1[[#This Row],[Kokonaiskävijämäärä]]*Table_1[[#This Row],[Tapaamis-kerrat /osallistuja]])</f>
        <v>0</v>
      </c>
      <c r="AA1283" s="390" t="s">
        <v>54</v>
      </c>
      <c r="AB1283" s="396"/>
      <c r="AC1283" s="397"/>
      <c r="AD1283" s="398" t="s">
        <v>54</v>
      </c>
      <c r="AE1283" s="399" t="s">
        <v>54</v>
      </c>
      <c r="AF1283" s="400" t="s">
        <v>54</v>
      </c>
      <c r="AG1283" s="400" t="s">
        <v>54</v>
      </c>
      <c r="AH1283" s="401" t="s">
        <v>53</v>
      </c>
      <c r="AI1283" s="402" t="s">
        <v>54</v>
      </c>
      <c r="AJ1283" s="402" t="s">
        <v>54</v>
      </c>
      <c r="AK1283" s="402" t="s">
        <v>54</v>
      </c>
      <c r="AL1283" s="403" t="s">
        <v>54</v>
      </c>
      <c r="AM1283" s="404" t="s">
        <v>54</v>
      </c>
    </row>
    <row r="1284" spans="1:39" ht="15.75" customHeight="1" x14ac:dyDescent="0.3">
      <c r="A1284" s="382"/>
      <c r="B1284" s="383"/>
      <c r="C1284" s="384" t="s">
        <v>40</v>
      </c>
      <c r="D1284" s="385" t="str">
        <f>IF(Table_1[[#This Row],[SISÄLLÖN NIMI]]="","",1)</f>
        <v/>
      </c>
      <c r="E1284" s="386"/>
      <c r="F1284" s="386"/>
      <c r="G1284" s="384" t="s">
        <v>54</v>
      </c>
      <c r="H1284" s="387" t="s">
        <v>54</v>
      </c>
      <c r="I1284" s="388" t="s">
        <v>54</v>
      </c>
      <c r="J1284" s="389" t="s">
        <v>44</v>
      </c>
      <c r="K1284" s="387" t="s">
        <v>54</v>
      </c>
      <c r="L1284" s="390" t="s">
        <v>54</v>
      </c>
      <c r="M1284" s="383"/>
      <c r="N1284" s="391" t="s">
        <v>54</v>
      </c>
      <c r="O1284" s="392"/>
      <c r="P1284" s="383"/>
      <c r="Q1284" s="383"/>
      <c r="R1284" s="393"/>
      <c r="S1284" s="417">
        <f>IF(Table_1[[#This Row],[Kesto (min) /tapaaminen]]&lt;1,0,(Table_1[[#This Row],[Sisältöjen määrä 
]]*Table_1[[#This Row],[Kesto (min) /tapaaminen]]*Table_1[[#This Row],[Tapaamis-kerrat /osallistuja]]))</f>
        <v>0</v>
      </c>
      <c r="T1284" s="394" t="str">
        <f>IF(Table_1[[#This Row],[SISÄLLÖN NIMI]]="","",IF(Table_1[[#This Row],[Toteutuminen]]="Ei osallistujia",0,IF(Table_1[[#This Row],[Toteutuminen]]="Peruttu",0,1)))</f>
        <v/>
      </c>
      <c r="U1284" s="395"/>
      <c r="V1284" s="385"/>
      <c r="W1284" s="413">
        <f>Table_1[[#This Row],[Kävijämäärä a) lapset]]+Table_1[[#This Row],[Kävijämäärä b) aikuiset]]</f>
        <v>0</v>
      </c>
      <c r="X1284" s="413">
        <f>IF(Table_1[[#This Row],[Kokonaiskävijämäärä]]&lt;1,0,Table_1[[#This Row],[Kävijämäärä a) lapset]]*Table_1[[#This Row],[Tapaamis-kerrat /osallistuja]])</f>
        <v>0</v>
      </c>
      <c r="Y1284" s="413">
        <f>IF(Table_1[[#This Row],[Kokonaiskävijämäärä]]&lt;1,0,Table_1[[#This Row],[Kävijämäärä b) aikuiset]]*Table_1[[#This Row],[Tapaamis-kerrat /osallistuja]])</f>
        <v>0</v>
      </c>
      <c r="Z1284" s="413">
        <f>IF(Table_1[[#This Row],[Kokonaiskävijämäärä]]&lt;1,0,Table_1[[#This Row],[Kokonaiskävijämäärä]]*Table_1[[#This Row],[Tapaamis-kerrat /osallistuja]])</f>
        <v>0</v>
      </c>
      <c r="AA1284" s="390" t="s">
        <v>54</v>
      </c>
      <c r="AB1284" s="396"/>
      <c r="AC1284" s="397"/>
      <c r="AD1284" s="398" t="s">
        <v>54</v>
      </c>
      <c r="AE1284" s="399" t="s">
        <v>54</v>
      </c>
      <c r="AF1284" s="400" t="s">
        <v>54</v>
      </c>
      <c r="AG1284" s="400" t="s">
        <v>54</v>
      </c>
      <c r="AH1284" s="401" t="s">
        <v>53</v>
      </c>
      <c r="AI1284" s="402" t="s">
        <v>54</v>
      </c>
      <c r="AJ1284" s="402" t="s">
        <v>54</v>
      </c>
      <c r="AK1284" s="402" t="s">
        <v>54</v>
      </c>
      <c r="AL1284" s="403" t="s">
        <v>54</v>
      </c>
      <c r="AM1284" s="404" t="s">
        <v>54</v>
      </c>
    </row>
    <row r="1285" spans="1:39" ht="15.75" customHeight="1" x14ac:dyDescent="0.3">
      <c r="A1285" s="382"/>
      <c r="B1285" s="383"/>
      <c r="C1285" s="384" t="s">
        <v>40</v>
      </c>
      <c r="D1285" s="385" t="str">
        <f>IF(Table_1[[#This Row],[SISÄLLÖN NIMI]]="","",1)</f>
        <v/>
      </c>
      <c r="E1285" s="386"/>
      <c r="F1285" s="386"/>
      <c r="G1285" s="384" t="s">
        <v>54</v>
      </c>
      <c r="H1285" s="387" t="s">
        <v>54</v>
      </c>
      <c r="I1285" s="388" t="s">
        <v>54</v>
      </c>
      <c r="J1285" s="389" t="s">
        <v>44</v>
      </c>
      <c r="K1285" s="387" t="s">
        <v>54</v>
      </c>
      <c r="L1285" s="390" t="s">
        <v>54</v>
      </c>
      <c r="M1285" s="383"/>
      <c r="N1285" s="391" t="s">
        <v>54</v>
      </c>
      <c r="O1285" s="392"/>
      <c r="P1285" s="383"/>
      <c r="Q1285" s="383"/>
      <c r="R1285" s="393"/>
      <c r="S1285" s="417">
        <f>IF(Table_1[[#This Row],[Kesto (min) /tapaaminen]]&lt;1,0,(Table_1[[#This Row],[Sisältöjen määrä 
]]*Table_1[[#This Row],[Kesto (min) /tapaaminen]]*Table_1[[#This Row],[Tapaamis-kerrat /osallistuja]]))</f>
        <v>0</v>
      </c>
      <c r="T1285" s="394" t="str">
        <f>IF(Table_1[[#This Row],[SISÄLLÖN NIMI]]="","",IF(Table_1[[#This Row],[Toteutuminen]]="Ei osallistujia",0,IF(Table_1[[#This Row],[Toteutuminen]]="Peruttu",0,1)))</f>
        <v/>
      </c>
      <c r="U1285" s="395"/>
      <c r="V1285" s="385"/>
      <c r="W1285" s="413">
        <f>Table_1[[#This Row],[Kävijämäärä a) lapset]]+Table_1[[#This Row],[Kävijämäärä b) aikuiset]]</f>
        <v>0</v>
      </c>
      <c r="X1285" s="413">
        <f>IF(Table_1[[#This Row],[Kokonaiskävijämäärä]]&lt;1,0,Table_1[[#This Row],[Kävijämäärä a) lapset]]*Table_1[[#This Row],[Tapaamis-kerrat /osallistuja]])</f>
        <v>0</v>
      </c>
      <c r="Y1285" s="413">
        <f>IF(Table_1[[#This Row],[Kokonaiskävijämäärä]]&lt;1,0,Table_1[[#This Row],[Kävijämäärä b) aikuiset]]*Table_1[[#This Row],[Tapaamis-kerrat /osallistuja]])</f>
        <v>0</v>
      </c>
      <c r="Z1285" s="413">
        <f>IF(Table_1[[#This Row],[Kokonaiskävijämäärä]]&lt;1,0,Table_1[[#This Row],[Kokonaiskävijämäärä]]*Table_1[[#This Row],[Tapaamis-kerrat /osallistuja]])</f>
        <v>0</v>
      </c>
      <c r="AA1285" s="390" t="s">
        <v>54</v>
      </c>
      <c r="AB1285" s="396"/>
      <c r="AC1285" s="397"/>
      <c r="AD1285" s="398" t="s">
        <v>54</v>
      </c>
      <c r="AE1285" s="399" t="s">
        <v>54</v>
      </c>
      <c r="AF1285" s="400" t="s">
        <v>54</v>
      </c>
      <c r="AG1285" s="400" t="s">
        <v>54</v>
      </c>
      <c r="AH1285" s="401" t="s">
        <v>53</v>
      </c>
      <c r="AI1285" s="402" t="s">
        <v>54</v>
      </c>
      <c r="AJ1285" s="402" t="s">
        <v>54</v>
      </c>
      <c r="AK1285" s="402" t="s">
        <v>54</v>
      </c>
      <c r="AL1285" s="403" t="s">
        <v>54</v>
      </c>
      <c r="AM1285" s="404" t="s">
        <v>54</v>
      </c>
    </row>
    <row r="1286" spans="1:39" ht="15.75" customHeight="1" x14ac:dyDescent="0.3">
      <c r="A1286" s="382"/>
      <c r="B1286" s="383"/>
      <c r="C1286" s="384" t="s">
        <v>40</v>
      </c>
      <c r="D1286" s="385" t="str">
        <f>IF(Table_1[[#This Row],[SISÄLLÖN NIMI]]="","",1)</f>
        <v/>
      </c>
      <c r="E1286" s="386"/>
      <c r="F1286" s="386"/>
      <c r="G1286" s="384" t="s">
        <v>54</v>
      </c>
      <c r="H1286" s="387" t="s">
        <v>54</v>
      </c>
      <c r="I1286" s="388" t="s">
        <v>54</v>
      </c>
      <c r="J1286" s="389" t="s">
        <v>44</v>
      </c>
      <c r="K1286" s="387" t="s">
        <v>54</v>
      </c>
      <c r="L1286" s="390" t="s">
        <v>54</v>
      </c>
      <c r="M1286" s="383"/>
      <c r="N1286" s="391" t="s">
        <v>54</v>
      </c>
      <c r="O1286" s="392"/>
      <c r="P1286" s="383"/>
      <c r="Q1286" s="383"/>
      <c r="R1286" s="393"/>
      <c r="S1286" s="417">
        <f>IF(Table_1[[#This Row],[Kesto (min) /tapaaminen]]&lt;1,0,(Table_1[[#This Row],[Sisältöjen määrä 
]]*Table_1[[#This Row],[Kesto (min) /tapaaminen]]*Table_1[[#This Row],[Tapaamis-kerrat /osallistuja]]))</f>
        <v>0</v>
      </c>
      <c r="T1286" s="394" t="str">
        <f>IF(Table_1[[#This Row],[SISÄLLÖN NIMI]]="","",IF(Table_1[[#This Row],[Toteutuminen]]="Ei osallistujia",0,IF(Table_1[[#This Row],[Toteutuminen]]="Peruttu",0,1)))</f>
        <v/>
      </c>
      <c r="U1286" s="395"/>
      <c r="V1286" s="385"/>
      <c r="W1286" s="413">
        <f>Table_1[[#This Row],[Kävijämäärä a) lapset]]+Table_1[[#This Row],[Kävijämäärä b) aikuiset]]</f>
        <v>0</v>
      </c>
      <c r="X1286" s="413">
        <f>IF(Table_1[[#This Row],[Kokonaiskävijämäärä]]&lt;1,0,Table_1[[#This Row],[Kävijämäärä a) lapset]]*Table_1[[#This Row],[Tapaamis-kerrat /osallistuja]])</f>
        <v>0</v>
      </c>
      <c r="Y1286" s="413">
        <f>IF(Table_1[[#This Row],[Kokonaiskävijämäärä]]&lt;1,0,Table_1[[#This Row],[Kävijämäärä b) aikuiset]]*Table_1[[#This Row],[Tapaamis-kerrat /osallistuja]])</f>
        <v>0</v>
      </c>
      <c r="Z1286" s="413">
        <f>IF(Table_1[[#This Row],[Kokonaiskävijämäärä]]&lt;1,0,Table_1[[#This Row],[Kokonaiskävijämäärä]]*Table_1[[#This Row],[Tapaamis-kerrat /osallistuja]])</f>
        <v>0</v>
      </c>
      <c r="AA1286" s="390" t="s">
        <v>54</v>
      </c>
      <c r="AB1286" s="396"/>
      <c r="AC1286" s="397"/>
      <c r="AD1286" s="398" t="s">
        <v>54</v>
      </c>
      <c r="AE1286" s="399" t="s">
        <v>54</v>
      </c>
      <c r="AF1286" s="400" t="s">
        <v>54</v>
      </c>
      <c r="AG1286" s="400" t="s">
        <v>54</v>
      </c>
      <c r="AH1286" s="401" t="s">
        <v>53</v>
      </c>
      <c r="AI1286" s="402" t="s">
        <v>54</v>
      </c>
      <c r="AJ1286" s="402" t="s">
        <v>54</v>
      </c>
      <c r="AK1286" s="402" t="s">
        <v>54</v>
      </c>
      <c r="AL1286" s="403" t="s">
        <v>54</v>
      </c>
      <c r="AM1286" s="404" t="s">
        <v>54</v>
      </c>
    </row>
    <row r="1287" spans="1:39" ht="15.75" customHeight="1" x14ac:dyDescent="0.3">
      <c r="A1287" s="382"/>
      <c r="B1287" s="383"/>
      <c r="C1287" s="384" t="s">
        <v>40</v>
      </c>
      <c r="D1287" s="385" t="str">
        <f>IF(Table_1[[#This Row],[SISÄLLÖN NIMI]]="","",1)</f>
        <v/>
      </c>
      <c r="E1287" s="386"/>
      <c r="F1287" s="386"/>
      <c r="G1287" s="384" t="s">
        <v>54</v>
      </c>
      <c r="H1287" s="387" t="s">
        <v>54</v>
      </c>
      <c r="I1287" s="388" t="s">
        <v>54</v>
      </c>
      <c r="J1287" s="389" t="s">
        <v>44</v>
      </c>
      <c r="K1287" s="387" t="s">
        <v>54</v>
      </c>
      <c r="L1287" s="390" t="s">
        <v>54</v>
      </c>
      <c r="M1287" s="383"/>
      <c r="N1287" s="391" t="s">
        <v>54</v>
      </c>
      <c r="O1287" s="392"/>
      <c r="P1287" s="383"/>
      <c r="Q1287" s="383"/>
      <c r="R1287" s="393"/>
      <c r="S1287" s="417">
        <f>IF(Table_1[[#This Row],[Kesto (min) /tapaaminen]]&lt;1,0,(Table_1[[#This Row],[Sisältöjen määrä 
]]*Table_1[[#This Row],[Kesto (min) /tapaaminen]]*Table_1[[#This Row],[Tapaamis-kerrat /osallistuja]]))</f>
        <v>0</v>
      </c>
      <c r="T1287" s="394" t="str">
        <f>IF(Table_1[[#This Row],[SISÄLLÖN NIMI]]="","",IF(Table_1[[#This Row],[Toteutuminen]]="Ei osallistujia",0,IF(Table_1[[#This Row],[Toteutuminen]]="Peruttu",0,1)))</f>
        <v/>
      </c>
      <c r="U1287" s="395"/>
      <c r="V1287" s="385"/>
      <c r="W1287" s="413">
        <f>Table_1[[#This Row],[Kävijämäärä a) lapset]]+Table_1[[#This Row],[Kävijämäärä b) aikuiset]]</f>
        <v>0</v>
      </c>
      <c r="X1287" s="413">
        <f>IF(Table_1[[#This Row],[Kokonaiskävijämäärä]]&lt;1,0,Table_1[[#This Row],[Kävijämäärä a) lapset]]*Table_1[[#This Row],[Tapaamis-kerrat /osallistuja]])</f>
        <v>0</v>
      </c>
      <c r="Y1287" s="413">
        <f>IF(Table_1[[#This Row],[Kokonaiskävijämäärä]]&lt;1,0,Table_1[[#This Row],[Kävijämäärä b) aikuiset]]*Table_1[[#This Row],[Tapaamis-kerrat /osallistuja]])</f>
        <v>0</v>
      </c>
      <c r="Z1287" s="413">
        <f>IF(Table_1[[#This Row],[Kokonaiskävijämäärä]]&lt;1,0,Table_1[[#This Row],[Kokonaiskävijämäärä]]*Table_1[[#This Row],[Tapaamis-kerrat /osallistuja]])</f>
        <v>0</v>
      </c>
      <c r="AA1287" s="390" t="s">
        <v>54</v>
      </c>
      <c r="AB1287" s="396"/>
      <c r="AC1287" s="397"/>
      <c r="AD1287" s="398" t="s">
        <v>54</v>
      </c>
      <c r="AE1287" s="399" t="s">
        <v>54</v>
      </c>
      <c r="AF1287" s="400" t="s">
        <v>54</v>
      </c>
      <c r="AG1287" s="400" t="s">
        <v>54</v>
      </c>
      <c r="AH1287" s="401" t="s">
        <v>53</v>
      </c>
      <c r="AI1287" s="402" t="s">
        <v>54</v>
      </c>
      <c r="AJ1287" s="402" t="s">
        <v>54</v>
      </c>
      <c r="AK1287" s="402" t="s">
        <v>54</v>
      </c>
      <c r="AL1287" s="403" t="s">
        <v>54</v>
      </c>
      <c r="AM1287" s="404" t="s">
        <v>54</v>
      </c>
    </row>
    <row r="1288" spans="1:39" ht="15.75" customHeight="1" x14ac:dyDescent="0.3">
      <c r="A1288" s="382"/>
      <c r="B1288" s="383"/>
      <c r="C1288" s="384" t="s">
        <v>40</v>
      </c>
      <c r="D1288" s="385" t="str">
        <f>IF(Table_1[[#This Row],[SISÄLLÖN NIMI]]="","",1)</f>
        <v/>
      </c>
      <c r="E1288" s="386"/>
      <c r="F1288" s="386"/>
      <c r="G1288" s="384" t="s">
        <v>54</v>
      </c>
      <c r="H1288" s="387" t="s">
        <v>54</v>
      </c>
      <c r="I1288" s="388" t="s">
        <v>54</v>
      </c>
      <c r="J1288" s="389" t="s">
        <v>44</v>
      </c>
      <c r="K1288" s="387" t="s">
        <v>54</v>
      </c>
      <c r="L1288" s="390" t="s">
        <v>54</v>
      </c>
      <c r="M1288" s="383"/>
      <c r="N1288" s="391" t="s">
        <v>54</v>
      </c>
      <c r="O1288" s="392"/>
      <c r="P1288" s="383"/>
      <c r="Q1288" s="383"/>
      <c r="R1288" s="393"/>
      <c r="S1288" s="417">
        <f>IF(Table_1[[#This Row],[Kesto (min) /tapaaminen]]&lt;1,0,(Table_1[[#This Row],[Sisältöjen määrä 
]]*Table_1[[#This Row],[Kesto (min) /tapaaminen]]*Table_1[[#This Row],[Tapaamis-kerrat /osallistuja]]))</f>
        <v>0</v>
      </c>
      <c r="T1288" s="394" t="str">
        <f>IF(Table_1[[#This Row],[SISÄLLÖN NIMI]]="","",IF(Table_1[[#This Row],[Toteutuminen]]="Ei osallistujia",0,IF(Table_1[[#This Row],[Toteutuminen]]="Peruttu",0,1)))</f>
        <v/>
      </c>
      <c r="U1288" s="395"/>
      <c r="V1288" s="385"/>
      <c r="W1288" s="413">
        <f>Table_1[[#This Row],[Kävijämäärä a) lapset]]+Table_1[[#This Row],[Kävijämäärä b) aikuiset]]</f>
        <v>0</v>
      </c>
      <c r="X1288" s="413">
        <f>IF(Table_1[[#This Row],[Kokonaiskävijämäärä]]&lt;1,0,Table_1[[#This Row],[Kävijämäärä a) lapset]]*Table_1[[#This Row],[Tapaamis-kerrat /osallistuja]])</f>
        <v>0</v>
      </c>
      <c r="Y1288" s="413">
        <f>IF(Table_1[[#This Row],[Kokonaiskävijämäärä]]&lt;1,0,Table_1[[#This Row],[Kävijämäärä b) aikuiset]]*Table_1[[#This Row],[Tapaamis-kerrat /osallistuja]])</f>
        <v>0</v>
      </c>
      <c r="Z1288" s="413">
        <f>IF(Table_1[[#This Row],[Kokonaiskävijämäärä]]&lt;1,0,Table_1[[#This Row],[Kokonaiskävijämäärä]]*Table_1[[#This Row],[Tapaamis-kerrat /osallistuja]])</f>
        <v>0</v>
      </c>
      <c r="AA1288" s="390" t="s">
        <v>54</v>
      </c>
      <c r="AB1288" s="396"/>
      <c r="AC1288" s="397"/>
      <c r="AD1288" s="398" t="s">
        <v>54</v>
      </c>
      <c r="AE1288" s="399" t="s">
        <v>54</v>
      </c>
      <c r="AF1288" s="400" t="s">
        <v>54</v>
      </c>
      <c r="AG1288" s="400" t="s">
        <v>54</v>
      </c>
      <c r="AH1288" s="401" t="s">
        <v>53</v>
      </c>
      <c r="AI1288" s="402" t="s">
        <v>54</v>
      </c>
      <c r="AJ1288" s="402" t="s">
        <v>54</v>
      </c>
      <c r="AK1288" s="402" t="s">
        <v>54</v>
      </c>
      <c r="AL1288" s="403" t="s">
        <v>54</v>
      </c>
      <c r="AM1288" s="404" t="s">
        <v>54</v>
      </c>
    </row>
    <row r="1289" spans="1:39" ht="15.75" customHeight="1" x14ac:dyDescent="0.3">
      <c r="A1289" s="382"/>
      <c r="B1289" s="383"/>
      <c r="C1289" s="384" t="s">
        <v>40</v>
      </c>
      <c r="D1289" s="385" t="str">
        <f>IF(Table_1[[#This Row],[SISÄLLÖN NIMI]]="","",1)</f>
        <v/>
      </c>
      <c r="E1289" s="386"/>
      <c r="F1289" s="386"/>
      <c r="G1289" s="384" t="s">
        <v>54</v>
      </c>
      <c r="H1289" s="387" t="s">
        <v>54</v>
      </c>
      <c r="I1289" s="388" t="s">
        <v>54</v>
      </c>
      <c r="J1289" s="389" t="s">
        <v>44</v>
      </c>
      <c r="K1289" s="387" t="s">
        <v>54</v>
      </c>
      <c r="L1289" s="390" t="s">
        <v>54</v>
      </c>
      <c r="M1289" s="383"/>
      <c r="N1289" s="391" t="s">
        <v>54</v>
      </c>
      <c r="O1289" s="392"/>
      <c r="P1289" s="383"/>
      <c r="Q1289" s="383"/>
      <c r="R1289" s="393"/>
      <c r="S1289" s="417">
        <f>IF(Table_1[[#This Row],[Kesto (min) /tapaaminen]]&lt;1,0,(Table_1[[#This Row],[Sisältöjen määrä 
]]*Table_1[[#This Row],[Kesto (min) /tapaaminen]]*Table_1[[#This Row],[Tapaamis-kerrat /osallistuja]]))</f>
        <v>0</v>
      </c>
      <c r="T1289" s="394" t="str">
        <f>IF(Table_1[[#This Row],[SISÄLLÖN NIMI]]="","",IF(Table_1[[#This Row],[Toteutuminen]]="Ei osallistujia",0,IF(Table_1[[#This Row],[Toteutuminen]]="Peruttu",0,1)))</f>
        <v/>
      </c>
      <c r="U1289" s="395"/>
      <c r="V1289" s="385"/>
      <c r="W1289" s="413">
        <f>Table_1[[#This Row],[Kävijämäärä a) lapset]]+Table_1[[#This Row],[Kävijämäärä b) aikuiset]]</f>
        <v>0</v>
      </c>
      <c r="X1289" s="413">
        <f>IF(Table_1[[#This Row],[Kokonaiskävijämäärä]]&lt;1,0,Table_1[[#This Row],[Kävijämäärä a) lapset]]*Table_1[[#This Row],[Tapaamis-kerrat /osallistuja]])</f>
        <v>0</v>
      </c>
      <c r="Y1289" s="413">
        <f>IF(Table_1[[#This Row],[Kokonaiskävijämäärä]]&lt;1,0,Table_1[[#This Row],[Kävijämäärä b) aikuiset]]*Table_1[[#This Row],[Tapaamis-kerrat /osallistuja]])</f>
        <v>0</v>
      </c>
      <c r="Z1289" s="413">
        <f>IF(Table_1[[#This Row],[Kokonaiskävijämäärä]]&lt;1,0,Table_1[[#This Row],[Kokonaiskävijämäärä]]*Table_1[[#This Row],[Tapaamis-kerrat /osallistuja]])</f>
        <v>0</v>
      </c>
      <c r="AA1289" s="390" t="s">
        <v>54</v>
      </c>
      <c r="AB1289" s="396"/>
      <c r="AC1289" s="397"/>
      <c r="AD1289" s="398" t="s">
        <v>54</v>
      </c>
      <c r="AE1289" s="399" t="s">
        <v>54</v>
      </c>
      <c r="AF1289" s="400" t="s">
        <v>54</v>
      </c>
      <c r="AG1289" s="400" t="s">
        <v>54</v>
      </c>
      <c r="AH1289" s="401" t="s">
        <v>53</v>
      </c>
      <c r="AI1289" s="402" t="s">
        <v>54</v>
      </c>
      <c r="AJ1289" s="402" t="s">
        <v>54</v>
      </c>
      <c r="AK1289" s="402" t="s">
        <v>54</v>
      </c>
      <c r="AL1289" s="403" t="s">
        <v>54</v>
      </c>
      <c r="AM1289" s="404" t="s">
        <v>54</v>
      </c>
    </row>
    <row r="1290" spans="1:39" ht="15.75" customHeight="1" x14ac:dyDescent="0.3">
      <c r="A1290" s="382"/>
      <c r="B1290" s="383"/>
      <c r="C1290" s="384" t="s">
        <v>40</v>
      </c>
      <c r="D1290" s="385" t="str">
        <f>IF(Table_1[[#This Row],[SISÄLLÖN NIMI]]="","",1)</f>
        <v/>
      </c>
      <c r="E1290" s="386"/>
      <c r="F1290" s="386"/>
      <c r="G1290" s="384" t="s">
        <v>54</v>
      </c>
      <c r="H1290" s="387" t="s">
        <v>54</v>
      </c>
      <c r="I1290" s="388" t="s">
        <v>54</v>
      </c>
      <c r="J1290" s="389" t="s">
        <v>44</v>
      </c>
      <c r="K1290" s="387" t="s">
        <v>54</v>
      </c>
      <c r="L1290" s="390" t="s">
        <v>54</v>
      </c>
      <c r="M1290" s="383"/>
      <c r="N1290" s="391" t="s">
        <v>54</v>
      </c>
      <c r="O1290" s="392"/>
      <c r="P1290" s="383"/>
      <c r="Q1290" s="383"/>
      <c r="R1290" s="393"/>
      <c r="S1290" s="417">
        <f>IF(Table_1[[#This Row],[Kesto (min) /tapaaminen]]&lt;1,0,(Table_1[[#This Row],[Sisältöjen määrä 
]]*Table_1[[#This Row],[Kesto (min) /tapaaminen]]*Table_1[[#This Row],[Tapaamis-kerrat /osallistuja]]))</f>
        <v>0</v>
      </c>
      <c r="T1290" s="394" t="str">
        <f>IF(Table_1[[#This Row],[SISÄLLÖN NIMI]]="","",IF(Table_1[[#This Row],[Toteutuminen]]="Ei osallistujia",0,IF(Table_1[[#This Row],[Toteutuminen]]="Peruttu",0,1)))</f>
        <v/>
      </c>
      <c r="U1290" s="395"/>
      <c r="V1290" s="385"/>
      <c r="W1290" s="413">
        <f>Table_1[[#This Row],[Kävijämäärä a) lapset]]+Table_1[[#This Row],[Kävijämäärä b) aikuiset]]</f>
        <v>0</v>
      </c>
      <c r="X1290" s="413">
        <f>IF(Table_1[[#This Row],[Kokonaiskävijämäärä]]&lt;1,0,Table_1[[#This Row],[Kävijämäärä a) lapset]]*Table_1[[#This Row],[Tapaamis-kerrat /osallistuja]])</f>
        <v>0</v>
      </c>
      <c r="Y1290" s="413">
        <f>IF(Table_1[[#This Row],[Kokonaiskävijämäärä]]&lt;1,0,Table_1[[#This Row],[Kävijämäärä b) aikuiset]]*Table_1[[#This Row],[Tapaamis-kerrat /osallistuja]])</f>
        <v>0</v>
      </c>
      <c r="Z1290" s="413">
        <f>IF(Table_1[[#This Row],[Kokonaiskävijämäärä]]&lt;1,0,Table_1[[#This Row],[Kokonaiskävijämäärä]]*Table_1[[#This Row],[Tapaamis-kerrat /osallistuja]])</f>
        <v>0</v>
      </c>
      <c r="AA1290" s="390" t="s">
        <v>54</v>
      </c>
      <c r="AB1290" s="396"/>
      <c r="AC1290" s="397"/>
      <c r="AD1290" s="398" t="s">
        <v>54</v>
      </c>
      <c r="AE1290" s="399" t="s">
        <v>54</v>
      </c>
      <c r="AF1290" s="400" t="s">
        <v>54</v>
      </c>
      <c r="AG1290" s="400" t="s">
        <v>54</v>
      </c>
      <c r="AH1290" s="401" t="s">
        <v>53</v>
      </c>
      <c r="AI1290" s="402" t="s">
        <v>54</v>
      </c>
      <c r="AJ1290" s="402" t="s">
        <v>54</v>
      </c>
      <c r="AK1290" s="402" t="s">
        <v>54</v>
      </c>
      <c r="AL1290" s="403" t="s">
        <v>54</v>
      </c>
      <c r="AM1290" s="404" t="s">
        <v>54</v>
      </c>
    </row>
    <row r="1291" spans="1:39" ht="15.75" customHeight="1" x14ac:dyDescent="0.3">
      <c r="A1291" s="382"/>
      <c r="B1291" s="383"/>
      <c r="C1291" s="384" t="s">
        <v>40</v>
      </c>
      <c r="D1291" s="385" t="str">
        <f>IF(Table_1[[#This Row],[SISÄLLÖN NIMI]]="","",1)</f>
        <v/>
      </c>
      <c r="E1291" s="386"/>
      <c r="F1291" s="386"/>
      <c r="G1291" s="384" t="s">
        <v>54</v>
      </c>
      <c r="H1291" s="387" t="s">
        <v>54</v>
      </c>
      <c r="I1291" s="388" t="s">
        <v>54</v>
      </c>
      <c r="J1291" s="389" t="s">
        <v>44</v>
      </c>
      <c r="K1291" s="387" t="s">
        <v>54</v>
      </c>
      <c r="L1291" s="390" t="s">
        <v>54</v>
      </c>
      <c r="M1291" s="383"/>
      <c r="N1291" s="391" t="s">
        <v>54</v>
      </c>
      <c r="O1291" s="392"/>
      <c r="P1291" s="383"/>
      <c r="Q1291" s="383"/>
      <c r="R1291" s="393"/>
      <c r="S1291" s="417">
        <f>IF(Table_1[[#This Row],[Kesto (min) /tapaaminen]]&lt;1,0,(Table_1[[#This Row],[Sisältöjen määrä 
]]*Table_1[[#This Row],[Kesto (min) /tapaaminen]]*Table_1[[#This Row],[Tapaamis-kerrat /osallistuja]]))</f>
        <v>0</v>
      </c>
      <c r="T1291" s="394" t="str">
        <f>IF(Table_1[[#This Row],[SISÄLLÖN NIMI]]="","",IF(Table_1[[#This Row],[Toteutuminen]]="Ei osallistujia",0,IF(Table_1[[#This Row],[Toteutuminen]]="Peruttu",0,1)))</f>
        <v/>
      </c>
      <c r="U1291" s="395"/>
      <c r="V1291" s="385"/>
      <c r="W1291" s="413">
        <f>Table_1[[#This Row],[Kävijämäärä a) lapset]]+Table_1[[#This Row],[Kävijämäärä b) aikuiset]]</f>
        <v>0</v>
      </c>
      <c r="X1291" s="413">
        <f>IF(Table_1[[#This Row],[Kokonaiskävijämäärä]]&lt;1,0,Table_1[[#This Row],[Kävijämäärä a) lapset]]*Table_1[[#This Row],[Tapaamis-kerrat /osallistuja]])</f>
        <v>0</v>
      </c>
      <c r="Y1291" s="413">
        <f>IF(Table_1[[#This Row],[Kokonaiskävijämäärä]]&lt;1,0,Table_1[[#This Row],[Kävijämäärä b) aikuiset]]*Table_1[[#This Row],[Tapaamis-kerrat /osallistuja]])</f>
        <v>0</v>
      </c>
      <c r="Z1291" s="413">
        <f>IF(Table_1[[#This Row],[Kokonaiskävijämäärä]]&lt;1,0,Table_1[[#This Row],[Kokonaiskävijämäärä]]*Table_1[[#This Row],[Tapaamis-kerrat /osallistuja]])</f>
        <v>0</v>
      </c>
      <c r="AA1291" s="390" t="s">
        <v>54</v>
      </c>
      <c r="AB1291" s="396"/>
      <c r="AC1291" s="397"/>
      <c r="AD1291" s="398" t="s">
        <v>54</v>
      </c>
      <c r="AE1291" s="399" t="s">
        <v>54</v>
      </c>
      <c r="AF1291" s="400" t="s">
        <v>54</v>
      </c>
      <c r="AG1291" s="400" t="s">
        <v>54</v>
      </c>
      <c r="AH1291" s="401" t="s">
        <v>53</v>
      </c>
      <c r="AI1291" s="402" t="s">
        <v>54</v>
      </c>
      <c r="AJ1291" s="402" t="s">
        <v>54</v>
      </c>
      <c r="AK1291" s="402" t="s">
        <v>54</v>
      </c>
      <c r="AL1291" s="403" t="s">
        <v>54</v>
      </c>
      <c r="AM1291" s="404" t="s">
        <v>54</v>
      </c>
    </row>
    <row r="1292" spans="1:39" ht="15.75" customHeight="1" x14ac:dyDescent="0.3">
      <c r="A1292" s="382"/>
      <c r="B1292" s="383"/>
      <c r="C1292" s="384" t="s">
        <v>40</v>
      </c>
      <c r="D1292" s="385" t="str">
        <f>IF(Table_1[[#This Row],[SISÄLLÖN NIMI]]="","",1)</f>
        <v/>
      </c>
      <c r="E1292" s="386"/>
      <c r="F1292" s="386"/>
      <c r="G1292" s="384" t="s">
        <v>54</v>
      </c>
      <c r="H1292" s="387" t="s">
        <v>54</v>
      </c>
      <c r="I1292" s="388" t="s">
        <v>54</v>
      </c>
      <c r="J1292" s="389" t="s">
        <v>44</v>
      </c>
      <c r="K1292" s="387" t="s">
        <v>54</v>
      </c>
      <c r="L1292" s="390" t="s">
        <v>54</v>
      </c>
      <c r="M1292" s="383"/>
      <c r="N1292" s="391" t="s">
        <v>54</v>
      </c>
      <c r="O1292" s="392"/>
      <c r="P1292" s="383"/>
      <c r="Q1292" s="383"/>
      <c r="R1292" s="393"/>
      <c r="S1292" s="417">
        <f>IF(Table_1[[#This Row],[Kesto (min) /tapaaminen]]&lt;1,0,(Table_1[[#This Row],[Sisältöjen määrä 
]]*Table_1[[#This Row],[Kesto (min) /tapaaminen]]*Table_1[[#This Row],[Tapaamis-kerrat /osallistuja]]))</f>
        <v>0</v>
      </c>
      <c r="T1292" s="394" t="str">
        <f>IF(Table_1[[#This Row],[SISÄLLÖN NIMI]]="","",IF(Table_1[[#This Row],[Toteutuminen]]="Ei osallistujia",0,IF(Table_1[[#This Row],[Toteutuminen]]="Peruttu",0,1)))</f>
        <v/>
      </c>
      <c r="U1292" s="395"/>
      <c r="V1292" s="385"/>
      <c r="W1292" s="413">
        <f>Table_1[[#This Row],[Kävijämäärä a) lapset]]+Table_1[[#This Row],[Kävijämäärä b) aikuiset]]</f>
        <v>0</v>
      </c>
      <c r="X1292" s="413">
        <f>IF(Table_1[[#This Row],[Kokonaiskävijämäärä]]&lt;1,0,Table_1[[#This Row],[Kävijämäärä a) lapset]]*Table_1[[#This Row],[Tapaamis-kerrat /osallistuja]])</f>
        <v>0</v>
      </c>
      <c r="Y1292" s="413">
        <f>IF(Table_1[[#This Row],[Kokonaiskävijämäärä]]&lt;1,0,Table_1[[#This Row],[Kävijämäärä b) aikuiset]]*Table_1[[#This Row],[Tapaamis-kerrat /osallistuja]])</f>
        <v>0</v>
      </c>
      <c r="Z1292" s="413">
        <f>IF(Table_1[[#This Row],[Kokonaiskävijämäärä]]&lt;1,0,Table_1[[#This Row],[Kokonaiskävijämäärä]]*Table_1[[#This Row],[Tapaamis-kerrat /osallistuja]])</f>
        <v>0</v>
      </c>
      <c r="AA1292" s="390" t="s">
        <v>54</v>
      </c>
      <c r="AB1292" s="396"/>
      <c r="AC1292" s="397"/>
      <c r="AD1292" s="398" t="s">
        <v>54</v>
      </c>
      <c r="AE1292" s="399" t="s">
        <v>54</v>
      </c>
      <c r="AF1292" s="400" t="s">
        <v>54</v>
      </c>
      <c r="AG1292" s="400" t="s">
        <v>54</v>
      </c>
      <c r="AH1292" s="401" t="s">
        <v>53</v>
      </c>
      <c r="AI1292" s="402" t="s">
        <v>54</v>
      </c>
      <c r="AJ1292" s="402" t="s">
        <v>54</v>
      </c>
      <c r="AK1292" s="402" t="s">
        <v>54</v>
      </c>
      <c r="AL1292" s="403" t="s">
        <v>54</v>
      </c>
      <c r="AM1292" s="404" t="s">
        <v>54</v>
      </c>
    </row>
    <row r="1293" spans="1:39" ht="15.75" customHeight="1" x14ac:dyDescent="0.3">
      <c r="A1293" s="382"/>
      <c r="B1293" s="383"/>
      <c r="C1293" s="384" t="s">
        <v>40</v>
      </c>
      <c r="D1293" s="385" t="str">
        <f>IF(Table_1[[#This Row],[SISÄLLÖN NIMI]]="","",1)</f>
        <v/>
      </c>
      <c r="E1293" s="386"/>
      <c r="F1293" s="386"/>
      <c r="G1293" s="384" t="s">
        <v>54</v>
      </c>
      <c r="H1293" s="387" t="s">
        <v>54</v>
      </c>
      <c r="I1293" s="388" t="s">
        <v>54</v>
      </c>
      <c r="J1293" s="389" t="s">
        <v>44</v>
      </c>
      <c r="K1293" s="387" t="s">
        <v>54</v>
      </c>
      <c r="L1293" s="390" t="s">
        <v>54</v>
      </c>
      <c r="M1293" s="383"/>
      <c r="N1293" s="391" t="s">
        <v>54</v>
      </c>
      <c r="O1293" s="392"/>
      <c r="P1293" s="383"/>
      <c r="Q1293" s="383"/>
      <c r="R1293" s="393"/>
      <c r="S1293" s="417">
        <f>IF(Table_1[[#This Row],[Kesto (min) /tapaaminen]]&lt;1,0,(Table_1[[#This Row],[Sisältöjen määrä 
]]*Table_1[[#This Row],[Kesto (min) /tapaaminen]]*Table_1[[#This Row],[Tapaamis-kerrat /osallistuja]]))</f>
        <v>0</v>
      </c>
      <c r="T1293" s="394" t="str">
        <f>IF(Table_1[[#This Row],[SISÄLLÖN NIMI]]="","",IF(Table_1[[#This Row],[Toteutuminen]]="Ei osallistujia",0,IF(Table_1[[#This Row],[Toteutuminen]]="Peruttu",0,1)))</f>
        <v/>
      </c>
      <c r="U1293" s="395"/>
      <c r="V1293" s="385"/>
      <c r="W1293" s="413">
        <f>Table_1[[#This Row],[Kävijämäärä a) lapset]]+Table_1[[#This Row],[Kävijämäärä b) aikuiset]]</f>
        <v>0</v>
      </c>
      <c r="X1293" s="413">
        <f>IF(Table_1[[#This Row],[Kokonaiskävijämäärä]]&lt;1,0,Table_1[[#This Row],[Kävijämäärä a) lapset]]*Table_1[[#This Row],[Tapaamis-kerrat /osallistuja]])</f>
        <v>0</v>
      </c>
      <c r="Y1293" s="413">
        <f>IF(Table_1[[#This Row],[Kokonaiskävijämäärä]]&lt;1,0,Table_1[[#This Row],[Kävijämäärä b) aikuiset]]*Table_1[[#This Row],[Tapaamis-kerrat /osallistuja]])</f>
        <v>0</v>
      </c>
      <c r="Z1293" s="413">
        <f>IF(Table_1[[#This Row],[Kokonaiskävijämäärä]]&lt;1,0,Table_1[[#This Row],[Kokonaiskävijämäärä]]*Table_1[[#This Row],[Tapaamis-kerrat /osallistuja]])</f>
        <v>0</v>
      </c>
      <c r="AA1293" s="390" t="s">
        <v>54</v>
      </c>
      <c r="AB1293" s="396"/>
      <c r="AC1293" s="397"/>
      <c r="AD1293" s="398" t="s">
        <v>54</v>
      </c>
      <c r="AE1293" s="399" t="s">
        <v>54</v>
      </c>
      <c r="AF1293" s="400" t="s">
        <v>54</v>
      </c>
      <c r="AG1293" s="400" t="s">
        <v>54</v>
      </c>
      <c r="AH1293" s="401" t="s">
        <v>53</v>
      </c>
      <c r="AI1293" s="402" t="s">
        <v>54</v>
      </c>
      <c r="AJ1293" s="402" t="s">
        <v>54</v>
      </c>
      <c r="AK1293" s="402" t="s">
        <v>54</v>
      </c>
      <c r="AL1293" s="403" t="s">
        <v>54</v>
      </c>
      <c r="AM1293" s="404" t="s">
        <v>54</v>
      </c>
    </row>
    <row r="1294" spans="1:39" ht="15.75" customHeight="1" x14ac:dyDescent="0.3">
      <c r="A1294" s="382"/>
      <c r="B1294" s="383"/>
      <c r="C1294" s="384" t="s">
        <v>40</v>
      </c>
      <c r="D1294" s="385" t="str">
        <f>IF(Table_1[[#This Row],[SISÄLLÖN NIMI]]="","",1)</f>
        <v/>
      </c>
      <c r="E1294" s="386"/>
      <c r="F1294" s="386"/>
      <c r="G1294" s="384" t="s">
        <v>54</v>
      </c>
      <c r="H1294" s="387" t="s">
        <v>54</v>
      </c>
      <c r="I1294" s="388" t="s">
        <v>54</v>
      </c>
      <c r="J1294" s="389" t="s">
        <v>44</v>
      </c>
      <c r="K1294" s="387" t="s">
        <v>54</v>
      </c>
      <c r="L1294" s="390" t="s">
        <v>54</v>
      </c>
      <c r="M1294" s="383"/>
      <c r="N1294" s="391" t="s">
        <v>54</v>
      </c>
      <c r="O1294" s="392"/>
      <c r="P1294" s="383"/>
      <c r="Q1294" s="383"/>
      <c r="R1294" s="393"/>
      <c r="S1294" s="417">
        <f>IF(Table_1[[#This Row],[Kesto (min) /tapaaminen]]&lt;1,0,(Table_1[[#This Row],[Sisältöjen määrä 
]]*Table_1[[#This Row],[Kesto (min) /tapaaminen]]*Table_1[[#This Row],[Tapaamis-kerrat /osallistuja]]))</f>
        <v>0</v>
      </c>
      <c r="T1294" s="394" t="str">
        <f>IF(Table_1[[#This Row],[SISÄLLÖN NIMI]]="","",IF(Table_1[[#This Row],[Toteutuminen]]="Ei osallistujia",0,IF(Table_1[[#This Row],[Toteutuminen]]="Peruttu",0,1)))</f>
        <v/>
      </c>
      <c r="U1294" s="395"/>
      <c r="V1294" s="385"/>
      <c r="W1294" s="413">
        <f>Table_1[[#This Row],[Kävijämäärä a) lapset]]+Table_1[[#This Row],[Kävijämäärä b) aikuiset]]</f>
        <v>0</v>
      </c>
      <c r="X1294" s="413">
        <f>IF(Table_1[[#This Row],[Kokonaiskävijämäärä]]&lt;1,0,Table_1[[#This Row],[Kävijämäärä a) lapset]]*Table_1[[#This Row],[Tapaamis-kerrat /osallistuja]])</f>
        <v>0</v>
      </c>
      <c r="Y1294" s="413">
        <f>IF(Table_1[[#This Row],[Kokonaiskävijämäärä]]&lt;1,0,Table_1[[#This Row],[Kävijämäärä b) aikuiset]]*Table_1[[#This Row],[Tapaamis-kerrat /osallistuja]])</f>
        <v>0</v>
      </c>
      <c r="Z1294" s="413">
        <f>IF(Table_1[[#This Row],[Kokonaiskävijämäärä]]&lt;1,0,Table_1[[#This Row],[Kokonaiskävijämäärä]]*Table_1[[#This Row],[Tapaamis-kerrat /osallistuja]])</f>
        <v>0</v>
      </c>
      <c r="AA1294" s="390" t="s">
        <v>54</v>
      </c>
      <c r="AB1294" s="396"/>
      <c r="AC1294" s="397"/>
      <c r="AD1294" s="398" t="s">
        <v>54</v>
      </c>
      <c r="AE1294" s="399" t="s">
        <v>54</v>
      </c>
      <c r="AF1294" s="400" t="s">
        <v>54</v>
      </c>
      <c r="AG1294" s="400" t="s">
        <v>54</v>
      </c>
      <c r="AH1294" s="401" t="s">
        <v>53</v>
      </c>
      <c r="AI1294" s="402" t="s">
        <v>54</v>
      </c>
      <c r="AJ1294" s="402" t="s">
        <v>54</v>
      </c>
      <c r="AK1294" s="402" t="s">
        <v>54</v>
      </c>
      <c r="AL1294" s="403" t="s">
        <v>54</v>
      </c>
      <c r="AM1294" s="404" t="s">
        <v>54</v>
      </c>
    </row>
    <row r="1295" spans="1:39" ht="15.75" customHeight="1" x14ac:dyDescent="0.3">
      <c r="A1295" s="382"/>
      <c r="B1295" s="383"/>
      <c r="C1295" s="384" t="s">
        <v>40</v>
      </c>
      <c r="D1295" s="385" t="str">
        <f>IF(Table_1[[#This Row],[SISÄLLÖN NIMI]]="","",1)</f>
        <v/>
      </c>
      <c r="E1295" s="386"/>
      <c r="F1295" s="386"/>
      <c r="G1295" s="384" t="s">
        <v>54</v>
      </c>
      <c r="H1295" s="387" t="s">
        <v>54</v>
      </c>
      <c r="I1295" s="388" t="s">
        <v>54</v>
      </c>
      <c r="J1295" s="389" t="s">
        <v>44</v>
      </c>
      <c r="K1295" s="387" t="s">
        <v>54</v>
      </c>
      <c r="L1295" s="390" t="s">
        <v>54</v>
      </c>
      <c r="M1295" s="383"/>
      <c r="N1295" s="391" t="s">
        <v>54</v>
      </c>
      <c r="O1295" s="392"/>
      <c r="P1295" s="383"/>
      <c r="Q1295" s="383"/>
      <c r="R1295" s="393"/>
      <c r="S1295" s="417">
        <f>IF(Table_1[[#This Row],[Kesto (min) /tapaaminen]]&lt;1,0,(Table_1[[#This Row],[Sisältöjen määrä 
]]*Table_1[[#This Row],[Kesto (min) /tapaaminen]]*Table_1[[#This Row],[Tapaamis-kerrat /osallistuja]]))</f>
        <v>0</v>
      </c>
      <c r="T1295" s="394" t="str">
        <f>IF(Table_1[[#This Row],[SISÄLLÖN NIMI]]="","",IF(Table_1[[#This Row],[Toteutuminen]]="Ei osallistujia",0,IF(Table_1[[#This Row],[Toteutuminen]]="Peruttu",0,1)))</f>
        <v/>
      </c>
      <c r="U1295" s="395"/>
      <c r="V1295" s="385"/>
      <c r="W1295" s="413">
        <f>Table_1[[#This Row],[Kävijämäärä a) lapset]]+Table_1[[#This Row],[Kävijämäärä b) aikuiset]]</f>
        <v>0</v>
      </c>
      <c r="X1295" s="413">
        <f>IF(Table_1[[#This Row],[Kokonaiskävijämäärä]]&lt;1,0,Table_1[[#This Row],[Kävijämäärä a) lapset]]*Table_1[[#This Row],[Tapaamis-kerrat /osallistuja]])</f>
        <v>0</v>
      </c>
      <c r="Y1295" s="413">
        <f>IF(Table_1[[#This Row],[Kokonaiskävijämäärä]]&lt;1,0,Table_1[[#This Row],[Kävijämäärä b) aikuiset]]*Table_1[[#This Row],[Tapaamis-kerrat /osallistuja]])</f>
        <v>0</v>
      </c>
      <c r="Z1295" s="413">
        <f>IF(Table_1[[#This Row],[Kokonaiskävijämäärä]]&lt;1,0,Table_1[[#This Row],[Kokonaiskävijämäärä]]*Table_1[[#This Row],[Tapaamis-kerrat /osallistuja]])</f>
        <v>0</v>
      </c>
      <c r="AA1295" s="390" t="s">
        <v>54</v>
      </c>
      <c r="AB1295" s="396"/>
      <c r="AC1295" s="397"/>
      <c r="AD1295" s="398" t="s">
        <v>54</v>
      </c>
      <c r="AE1295" s="399" t="s">
        <v>54</v>
      </c>
      <c r="AF1295" s="400" t="s">
        <v>54</v>
      </c>
      <c r="AG1295" s="400" t="s">
        <v>54</v>
      </c>
      <c r="AH1295" s="401" t="s">
        <v>53</v>
      </c>
      <c r="AI1295" s="402" t="s">
        <v>54</v>
      </c>
      <c r="AJ1295" s="402" t="s">
        <v>54</v>
      </c>
      <c r="AK1295" s="402" t="s">
        <v>54</v>
      </c>
      <c r="AL1295" s="403" t="s">
        <v>54</v>
      </c>
      <c r="AM1295" s="404" t="s">
        <v>54</v>
      </c>
    </row>
    <row r="1296" spans="1:39" ht="15.75" customHeight="1" x14ac:dyDescent="0.3">
      <c r="A1296" s="382"/>
      <c r="B1296" s="383"/>
      <c r="C1296" s="384" t="s">
        <v>40</v>
      </c>
      <c r="D1296" s="385" t="str">
        <f>IF(Table_1[[#This Row],[SISÄLLÖN NIMI]]="","",1)</f>
        <v/>
      </c>
      <c r="E1296" s="386"/>
      <c r="F1296" s="386"/>
      <c r="G1296" s="384" t="s">
        <v>54</v>
      </c>
      <c r="H1296" s="387" t="s">
        <v>54</v>
      </c>
      <c r="I1296" s="388" t="s">
        <v>54</v>
      </c>
      <c r="J1296" s="389" t="s">
        <v>44</v>
      </c>
      <c r="K1296" s="387" t="s">
        <v>54</v>
      </c>
      <c r="L1296" s="390" t="s">
        <v>54</v>
      </c>
      <c r="M1296" s="383"/>
      <c r="N1296" s="391" t="s">
        <v>54</v>
      </c>
      <c r="O1296" s="392"/>
      <c r="P1296" s="383"/>
      <c r="Q1296" s="383"/>
      <c r="R1296" s="393"/>
      <c r="S1296" s="417">
        <f>IF(Table_1[[#This Row],[Kesto (min) /tapaaminen]]&lt;1,0,(Table_1[[#This Row],[Sisältöjen määrä 
]]*Table_1[[#This Row],[Kesto (min) /tapaaminen]]*Table_1[[#This Row],[Tapaamis-kerrat /osallistuja]]))</f>
        <v>0</v>
      </c>
      <c r="T1296" s="394" t="str">
        <f>IF(Table_1[[#This Row],[SISÄLLÖN NIMI]]="","",IF(Table_1[[#This Row],[Toteutuminen]]="Ei osallistujia",0,IF(Table_1[[#This Row],[Toteutuminen]]="Peruttu",0,1)))</f>
        <v/>
      </c>
      <c r="U1296" s="395"/>
      <c r="V1296" s="385"/>
      <c r="W1296" s="413">
        <f>Table_1[[#This Row],[Kävijämäärä a) lapset]]+Table_1[[#This Row],[Kävijämäärä b) aikuiset]]</f>
        <v>0</v>
      </c>
      <c r="X1296" s="413">
        <f>IF(Table_1[[#This Row],[Kokonaiskävijämäärä]]&lt;1,0,Table_1[[#This Row],[Kävijämäärä a) lapset]]*Table_1[[#This Row],[Tapaamis-kerrat /osallistuja]])</f>
        <v>0</v>
      </c>
      <c r="Y1296" s="413">
        <f>IF(Table_1[[#This Row],[Kokonaiskävijämäärä]]&lt;1,0,Table_1[[#This Row],[Kävijämäärä b) aikuiset]]*Table_1[[#This Row],[Tapaamis-kerrat /osallistuja]])</f>
        <v>0</v>
      </c>
      <c r="Z1296" s="413">
        <f>IF(Table_1[[#This Row],[Kokonaiskävijämäärä]]&lt;1,0,Table_1[[#This Row],[Kokonaiskävijämäärä]]*Table_1[[#This Row],[Tapaamis-kerrat /osallistuja]])</f>
        <v>0</v>
      </c>
      <c r="AA1296" s="390" t="s">
        <v>54</v>
      </c>
      <c r="AB1296" s="396"/>
      <c r="AC1296" s="397"/>
      <c r="AD1296" s="398" t="s">
        <v>54</v>
      </c>
      <c r="AE1296" s="399" t="s">
        <v>54</v>
      </c>
      <c r="AF1296" s="400" t="s">
        <v>54</v>
      </c>
      <c r="AG1296" s="400" t="s">
        <v>54</v>
      </c>
      <c r="AH1296" s="401" t="s">
        <v>53</v>
      </c>
      <c r="AI1296" s="402" t="s">
        <v>54</v>
      </c>
      <c r="AJ1296" s="402" t="s">
        <v>54</v>
      </c>
      <c r="AK1296" s="402" t="s">
        <v>54</v>
      </c>
      <c r="AL1296" s="403" t="s">
        <v>54</v>
      </c>
      <c r="AM1296" s="404" t="s">
        <v>54</v>
      </c>
    </row>
    <row r="1297" spans="1:39" ht="15.75" customHeight="1" x14ac:dyDescent="0.3">
      <c r="A1297" s="382"/>
      <c r="B1297" s="383"/>
      <c r="C1297" s="384" t="s">
        <v>40</v>
      </c>
      <c r="D1297" s="385" t="str">
        <f>IF(Table_1[[#This Row],[SISÄLLÖN NIMI]]="","",1)</f>
        <v/>
      </c>
      <c r="E1297" s="386"/>
      <c r="F1297" s="386"/>
      <c r="G1297" s="384" t="s">
        <v>54</v>
      </c>
      <c r="H1297" s="387" t="s">
        <v>54</v>
      </c>
      <c r="I1297" s="388" t="s">
        <v>54</v>
      </c>
      <c r="J1297" s="389" t="s">
        <v>44</v>
      </c>
      <c r="K1297" s="387" t="s">
        <v>54</v>
      </c>
      <c r="L1297" s="390" t="s">
        <v>54</v>
      </c>
      <c r="M1297" s="383"/>
      <c r="N1297" s="391" t="s">
        <v>54</v>
      </c>
      <c r="O1297" s="392"/>
      <c r="P1297" s="383"/>
      <c r="Q1297" s="383"/>
      <c r="R1297" s="393"/>
      <c r="S1297" s="417">
        <f>IF(Table_1[[#This Row],[Kesto (min) /tapaaminen]]&lt;1,0,(Table_1[[#This Row],[Sisältöjen määrä 
]]*Table_1[[#This Row],[Kesto (min) /tapaaminen]]*Table_1[[#This Row],[Tapaamis-kerrat /osallistuja]]))</f>
        <v>0</v>
      </c>
      <c r="T1297" s="394" t="str">
        <f>IF(Table_1[[#This Row],[SISÄLLÖN NIMI]]="","",IF(Table_1[[#This Row],[Toteutuminen]]="Ei osallistujia",0,IF(Table_1[[#This Row],[Toteutuminen]]="Peruttu",0,1)))</f>
        <v/>
      </c>
      <c r="U1297" s="395"/>
      <c r="V1297" s="385"/>
      <c r="W1297" s="413">
        <f>Table_1[[#This Row],[Kävijämäärä a) lapset]]+Table_1[[#This Row],[Kävijämäärä b) aikuiset]]</f>
        <v>0</v>
      </c>
      <c r="X1297" s="413">
        <f>IF(Table_1[[#This Row],[Kokonaiskävijämäärä]]&lt;1,0,Table_1[[#This Row],[Kävijämäärä a) lapset]]*Table_1[[#This Row],[Tapaamis-kerrat /osallistuja]])</f>
        <v>0</v>
      </c>
      <c r="Y1297" s="413">
        <f>IF(Table_1[[#This Row],[Kokonaiskävijämäärä]]&lt;1,0,Table_1[[#This Row],[Kävijämäärä b) aikuiset]]*Table_1[[#This Row],[Tapaamis-kerrat /osallistuja]])</f>
        <v>0</v>
      </c>
      <c r="Z1297" s="413">
        <f>IF(Table_1[[#This Row],[Kokonaiskävijämäärä]]&lt;1,0,Table_1[[#This Row],[Kokonaiskävijämäärä]]*Table_1[[#This Row],[Tapaamis-kerrat /osallistuja]])</f>
        <v>0</v>
      </c>
      <c r="AA1297" s="390" t="s">
        <v>54</v>
      </c>
      <c r="AB1297" s="396"/>
      <c r="AC1297" s="397"/>
      <c r="AD1297" s="398" t="s">
        <v>54</v>
      </c>
      <c r="AE1297" s="399" t="s">
        <v>54</v>
      </c>
      <c r="AF1297" s="400" t="s">
        <v>54</v>
      </c>
      <c r="AG1297" s="400" t="s">
        <v>54</v>
      </c>
      <c r="AH1297" s="401" t="s">
        <v>53</v>
      </c>
      <c r="AI1297" s="402" t="s">
        <v>54</v>
      </c>
      <c r="AJ1297" s="402" t="s">
        <v>54</v>
      </c>
      <c r="AK1297" s="402" t="s">
        <v>54</v>
      </c>
      <c r="AL1297" s="403" t="s">
        <v>54</v>
      </c>
      <c r="AM1297" s="404" t="s">
        <v>54</v>
      </c>
    </row>
    <row r="1298" spans="1:39" ht="15.75" customHeight="1" x14ac:dyDescent="0.3">
      <c r="A1298" s="382"/>
      <c r="B1298" s="383"/>
      <c r="C1298" s="384" t="s">
        <v>40</v>
      </c>
      <c r="D1298" s="385" t="str">
        <f>IF(Table_1[[#This Row],[SISÄLLÖN NIMI]]="","",1)</f>
        <v/>
      </c>
      <c r="E1298" s="386"/>
      <c r="F1298" s="386"/>
      <c r="G1298" s="384" t="s">
        <v>54</v>
      </c>
      <c r="H1298" s="387" t="s">
        <v>54</v>
      </c>
      <c r="I1298" s="388" t="s">
        <v>54</v>
      </c>
      <c r="J1298" s="389" t="s">
        <v>44</v>
      </c>
      <c r="K1298" s="387" t="s">
        <v>54</v>
      </c>
      <c r="L1298" s="390" t="s">
        <v>54</v>
      </c>
      <c r="M1298" s="383"/>
      <c r="N1298" s="391" t="s">
        <v>54</v>
      </c>
      <c r="O1298" s="392"/>
      <c r="P1298" s="383"/>
      <c r="Q1298" s="383"/>
      <c r="R1298" s="393"/>
      <c r="S1298" s="417">
        <f>IF(Table_1[[#This Row],[Kesto (min) /tapaaminen]]&lt;1,0,(Table_1[[#This Row],[Sisältöjen määrä 
]]*Table_1[[#This Row],[Kesto (min) /tapaaminen]]*Table_1[[#This Row],[Tapaamis-kerrat /osallistuja]]))</f>
        <v>0</v>
      </c>
      <c r="T1298" s="394" t="str">
        <f>IF(Table_1[[#This Row],[SISÄLLÖN NIMI]]="","",IF(Table_1[[#This Row],[Toteutuminen]]="Ei osallistujia",0,IF(Table_1[[#This Row],[Toteutuminen]]="Peruttu",0,1)))</f>
        <v/>
      </c>
      <c r="U1298" s="395"/>
      <c r="V1298" s="385"/>
      <c r="W1298" s="413">
        <f>Table_1[[#This Row],[Kävijämäärä a) lapset]]+Table_1[[#This Row],[Kävijämäärä b) aikuiset]]</f>
        <v>0</v>
      </c>
      <c r="X1298" s="413">
        <f>IF(Table_1[[#This Row],[Kokonaiskävijämäärä]]&lt;1,0,Table_1[[#This Row],[Kävijämäärä a) lapset]]*Table_1[[#This Row],[Tapaamis-kerrat /osallistuja]])</f>
        <v>0</v>
      </c>
      <c r="Y1298" s="413">
        <f>IF(Table_1[[#This Row],[Kokonaiskävijämäärä]]&lt;1,0,Table_1[[#This Row],[Kävijämäärä b) aikuiset]]*Table_1[[#This Row],[Tapaamis-kerrat /osallistuja]])</f>
        <v>0</v>
      </c>
      <c r="Z1298" s="413">
        <f>IF(Table_1[[#This Row],[Kokonaiskävijämäärä]]&lt;1,0,Table_1[[#This Row],[Kokonaiskävijämäärä]]*Table_1[[#This Row],[Tapaamis-kerrat /osallistuja]])</f>
        <v>0</v>
      </c>
      <c r="AA1298" s="390" t="s">
        <v>54</v>
      </c>
      <c r="AB1298" s="396"/>
      <c r="AC1298" s="397"/>
      <c r="AD1298" s="398" t="s">
        <v>54</v>
      </c>
      <c r="AE1298" s="399" t="s">
        <v>54</v>
      </c>
      <c r="AF1298" s="400" t="s">
        <v>54</v>
      </c>
      <c r="AG1298" s="400" t="s">
        <v>54</v>
      </c>
      <c r="AH1298" s="401" t="s">
        <v>53</v>
      </c>
      <c r="AI1298" s="402" t="s">
        <v>54</v>
      </c>
      <c r="AJ1298" s="402" t="s">
        <v>54</v>
      </c>
      <c r="AK1298" s="402" t="s">
        <v>54</v>
      </c>
      <c r="AL1298" s="403" t="s">
        <v>54</v>
      </c>
      <c r="AM1298" s="404" t="s">
        <v>54</v>
      </c>
    </row>
    <row r="1299" spans="1:39" ht="15.75" customHeight="1" x14ac:dyDescent="0.3">
      <c r="A1299" s="382"/>
      <c r="B1299" s="383"/>
      <c r="C1299" s="384" t="s">
        <v>40</v>
      </c>
      <c r="D1299" s="385" t="str">
        <f>IF(Table_1[[#This Row],[SISÄLLÖN NIMI]]="","",1)</f>
        <v/>
      </c>
      <c r="E1299" s="386"/>
      <c r="F1299" s="386"/>
      <c r="G1299" s="384" t="s">
        <v>54</v>
      </c>
      <c r="H1299" s="387" t="s">
        <v>54</v>
      </c>
      <c r="I1299" s="388" t="s">
        <v>54</v>
      </c>
      <c r="J1299" s="389" t="s">
        <v>44</v>
      </c>
      <c r="K1299" s="387" t="s">
        <v>54</v>
      </c>
      <c r="L1299" s="390" t="s">
        <v>54</v>
      </c>
      <c r="M1299" s="383"/>
      <c r="N1299" s="391" t="s">
        <v>54</v>
      </c>
      <c r="O1299" s="392"/>
      <c r="P1299" s="383"/>
      <c r="Q1299" s="383"/>
      <c r="R1299" s="393"/>
      <c r="S1299" s="417">
        <f>IF(Table_1[[#This Row],[Kesto (min) /tapaaminen]]&lt;1,0,(Table_1[[#This Row],[Sisältöjen määrä 
]]*Table_1[[#This Row],[Kesto (min) /tapaaminen]]*Table_1[[#This Row],[Tapaamis-kerrat /osallistuja]]))</f>
        <v>0</v>
      </c>
      <c r="T1299" s="394" t="str">
        <f>IF(Table_1[[#This Row],[SISÄLLÖN NIMI]]="","",IF(Table_1[[#This Row],[Toteutuminen]]="Ei osallistujia",0,IF(Table_1[[#This Row],[Toteutuminen]]="Peruttu",0,1)))</f>
        <v/>
      </c>
      <c r="U1299" s="395"/>
      <c r="V1299" s="385"/>
      <c r="W1299" s="413">
        <f>Table_1[[#This Row],[Kävijämäärä a) lapset]]+Table_1[[#This Row],[Kävijämäärä b) aikuiset]]</f>
        <v>0</v>
      </c>
      <c r="X1299" s="413">
        <f>IF(Table_1[[#This Row],[Kokonaiskävijämäärä]]&lt;1,0,Table_1[[#This Row],[Kävijämäärä a) lapset]]*Table_1[[#This Row],[Tapaamis-kerrat /osallistuja]])</f>
        <v>0</v>
      </c>
      <c r="Y1299" s="413">
        <f>IF(Table_1[[#This Row],[Kokonaiskävijämäärä]]&lt;1,0,Table_1[[#This Row],[Kävijämäärä b) aikuiset]]*Table_1[[#This Row],[Tapaamis-kerrat /osallistuja]])</f>
        <v>0</v>
      </c>
      <c r="Z1299" s="413">
        <f>IF(Table_1[[#This Row],[Kokonaiskävijämäärä]]&lt;1,0,Table_1[[#This Row],[Kokonaiskävijämäärä]]*Table_1[[#This Row],[Tapaamis-kerrat /osallistuja]])</f>
        <v>0</v>
      </c>
      <c r="AA1299" s="390" t="s">
        <v>54</v>
      </c>
      <c r="AB1299" s="396"/>
      <c r="AC1299" s="397"/>
      <c r="AD1299" s="398" t="s">
        <v>54</v>
      </c>
      <c r="AE1299" s="399" t="s">
        <v>54</v>
      </c>
      <c r="AF1299" s="400" t="s">
        <v>54</v>
      </c>
      <c r="AG1299" s="400" t="s">
        <v>54</v>
      </c>
      <c r="AH1299" s="401" t="s">
        <v>53</v>
      </c>
      <c r="AI1299" s="402" t="s">
        <v>54</v>
      </c>
      <c r="AJ1299" s="402" t="s">
        <v>54</v>
      </c>
      <c r="AK1299" s="402" t="s">
        <v>54</v>
      </c>
      <c r="AL1299" s="403" t="s">
        <v>54</v>
      </c>
      <c r="AM1299" s="404" t="s">
        <v>54</v>
      </c>
    </row>
    <row r="1300" spans="1:39" ht="15.75" customHeight="1" x14ac:dyDescent="0.3">
      <c r="A1300" s="382"/>
      <c r="B1300" s="383"/>
      <c r="C1300" s="384" t="s">
        <v>40</v>
      </c>
      <c r="D1300" s="385" t="str">
        <f>IF(Table_1[[#This Row],[SISÄLLÖN NIMI]]="","",1)</f>
        <v/>
      </c>
      <c r="E1300" s="386"/>
      <c r="F1300" s="386"/>
      <c r="G1300" s="384" t="s">
        <v>54</v>
      </c>
      <c r="H1300" s="387" t="s">
        <v>54</v>
      </c>
      <c r="I1300" s="388" t="s">
        <v>54</v>
      </c>
      <c r="J1300" s="389" t="s">
        <v>44</v>
      </c>
      <c r="K1300" s="387" t="s">
        <v>54</v>
      </c>
      <c r="L1300" s="390" t="s">
        <v>54</v>
      </c>
      <c r="M1300" s="383"/>
      <c r="N1300" s="391" t="s">
        <v>54</v>
      </c>
      <c r="O1300" s="392"/>
      <c r="P1300" s="383"/>
      <c r="Q1300" s="383"/>
      <c r="R1300" s="393"/>
      <c r="S1300" s="417">
        <f>IF(Table_1[[#This Row],[Kesto (min) /tapaaminen]]&lt;1,0,(Table_1[[#This Row],[Sisältöjen määrä 
]]*Table_1[[#This Row],[Kesto (min) /tapaaminen]]*Table_1[[#This Row],[Tapaamis-kerrat /osallistuja]]))</f>
        <v>0</v>
      </c>
      <c r="T1300" s="394" t="str">
        <f>IF(Table_1[[#This Row],[SISÄLLÖN NIMI]]="","",IF(Table_1[[#This Row],[Toteutuminen]]="Ei osallistujia",0,IF(Table_1[[#This Row],[Toteutuminen]]="Peruttu",0,1)))</f>
        <v/>
      </c>
      <c r="U1300" s="395"/>
      <c r="V1300" s="385"/>
      <c r="W1300" s="413">
        <f>Table_1[[#This Row],[Kävijämäärä a) lapset]]+Table_1[[#This Row],[Kävijämäärä b) aikuiset]]</f>
        <v>0</v>
      </c>
      <c r="X1300" s="413">
        <f>IF(Table_1[[#This Row],[Kokonaiskävijämäärä]]&lt;1,0,Table_1[[#This Row],[Kävijämäärä a) lapset]]*Table_1[[#This Row],[Tapaamis-kerrat /osallistuja]])</f>
        <v>0</v>
      </c>
      <c r="Y1300" s="413">
        <f>IF(Table_1[[#This Row],[Kokonaiskävijämäärä]]&lt;1,0,Table_1[[#This Row],[Kävijämäärä b) aikuiset]]*Table_1[[#This Row],[Tapaamis-kerrat /osallistuja]])</f>
        <v>0</v>
      </c>
      <c r="Z1300" s="413">
        <f>IF(Table_1[[#This Row],[Kokonaiskävijämäärä]]&lt;1,0,Table_1[[#This Row],[Kokonaiskävijämäärä]]*Table_1[[#This Row],[Tapaamis-kerrat /osallistuja]])</f>
        <v>0</v>
      </c>
      <c r="AA1300" s="390" t="s">
        <v>54</v>
      </c>
      <c r="AB1300" s="396"/>
      <c r="AC1300" s="397"/>
      <c r="AD1300" s="398" t="s">
        <v>54</v>
      </c>
      <c r="AE1300" s="399" t="s">
        <v>54</v>
      </c>
      <c r="AF1300" s="400" t="s">
        <v>54</v>
      </c>
      <c r="AG1300" s="400" t="s">
        <v>54</v>
      </c>
      <c r="AH1300" s="401" t="s">
        <v>53</v>
      </c>
      <c r="AI1300" s="402" t="s">
        <v>54</v>
      </c>
      <c r="AJ1300" s="402" t="s">
        <v>54</v>
      </c>
      <c r="AK1300" s="402" t="s">
        <v>54</v>
      </c>
      <c r="AL1300" s="403" t="s">
        <v>54</v>
      </c>
      <c r="AM1300" s="404" t="s">
        <v>54</v>
      </c>
    </row>
    <row r="1301" spans="1:39" ht="15.75" customHeight="1" x14ac:dyDescent="0.3">
      <c r="A1301" s="382"/>
      <c r="B1301" s="383"/>
      <c r="C1301" s="384" t="s">
        <v>40</v>
      </c>
      <c r="D1301" s="385" t="str">
        <f>IF(Table_1[[#This Row],[SISÄLLÖN NIMI]]="","",1)</f>
        <v/>
      </c>
      <c r="E1301" s="386"/>
      <c r="F1301" s="386"/>
      <c r="G1301" s="384" t="s">
        <v>54</v>
      </c>
      <c r="H1301" s="387" t="s">
        <v>54</v>
      </c>
      <c r="I1301" s="388" t="s">
        <v>54</v>
      </c>
      <c r="J1301" s="389" t="s">
        <v>44</v>
      </c>
      <c r="K1301" s="387" t="s">
        <v>54</v>
      </c>
      <c r="L1301" s="390" t="s">
        <v>54</v>
      </c>
      <c r="M1301" s="383"/>
      <c r="N1301" s="391" t="s">
        <v>54</v>
      </c>
      <c r="O1301" s="392"/>
      <c r="P1301" s="383"/>
      <c r="Q1301" s="383"/>
      <c r="R1301" s="393"/>
      <c r="S1301" s="417">
        <f>IF(Table_1[[#This Row],[Kesto (min) /tapaaminen]]&lt;1,0,(Table_1[[#This Row],[Sisältöjen määrä 
]]*Table_1[[#This Row],[Kesto (min) /tapaaminen]]*Table_1[[#This Row],[Tapaamis-kerrat /osallistuja]]))</f>
        <v>0</v>
      </c>
      <c r="T1301" s="394" t="str">
        <f>IF(Table_1[[#This Row],[SISÄLLÖN NIMI]]="","",IF(Table_1[[#This Row],[Toteutuminen]]="Ei osallistujia",0,IF(Table_1[[#This Row],[Toteutuminen]]="Peruttu",0,1)))</f>
        <v/>
      </c>
      <c r="U1301" s="395"/>
      <c r="V1301" s="385"/>
      <c r="W1301" s="413">
        <f>Table_1[[#This Row],[Kävijämäärä a) lapset]]+Table_1[[#This Row],[Kävijämäärä b) aikuiset]]</f>
        <v>0</v>
      </c>
      <c r="X1301" s="413">
        <f>IF(Table_1[[#This Row],[Kokonaiskävijämäärä]]&lt;1,0,Table_1[[#This Row],[Kävijämäärä a) lapset]]*Table_1[[#This Row],[Tapaamis-kerrat /osallistuja]])</f>
        <v>0</v>
      </c>
      <c r="Y1301" s="413">
        <f>IF(Table_1[[#This Row],[Kokonaiskävijämäärä]]&lt;1,0,Table_1[[#This Row],[Kävijämäärä b) aikuiset]]*Table_1[[#This Row],[Tapaamis-kerrat /osallistuja]])</f>
        <v>0</v>
      </c>
      <c r="Z1301" s="413">
        <f>IF(Table_1[[#This Row],[Kokonaiskävijämäärä]]&lt;1,0,Table_1[[#This Row],[Kokonaiskävijämäärä]]*Table_1[[#This Row],[Tapaamis-kerrat /osallistuja]])</f>
        <v>0</v>
      </c>
      <c r="AA1301" s="390" t="s">
        <v>54</v>
      </c>
      <c r="AB1301" s="396"/>
      <c r="AC1301" s="397"/>
      <c r="AD1301" s="398" t="s">
        <v>54</v>
      </c>
      <c r="AE1301" s="399" t="s">
        <v>54</v>
      </c>
      <c r="AF1301" s="400" t="s">
        <v>54</v>
      </c>
      <c r="AG1301" s="400" t="s">
        <v>54</v>
      </c>
      <c r="AH1301" s="401" t="s">
        <v>53</v>
      </c>
      <c r="AI1301" s="402" t="s">
        <v>54</v>
      </c>
      <c r="AJ1301" s="402" t="s">
        <v>54</v>
      </c>
      <c r="AK1301" s="402" t="s">
        <v>54</v>
      </c>
      <c r="AL1301" s="403" t="s">
        <v>54</v>
      </c>
      <c r="AM1301" s="404" t="s">
        <v>54</v>
      </c>
    </row>
    <row r="1302" spans="1:39" ht="15.75" customHeight="1" x14ac:dyDescent="0.3">
      <c r="A1302" s="382"/>
      <c r="B1302" s="383"/>
      <c r="C1302" s="384" t="s">
        <v>40</v>
      </c>
      <c r="D1302" s="385" t="str">
        <f>IF(Table_1[[#This Row],[SISÄLLÖN NIMI]]="","",1)</f>
        <v/>
      </c>
      <c r="E1302" s="386"/>
      <c r="F1302" s="386"/>
      <c r="G1302" s="384" t="s">
        <v>54</v>
      </c>
      <c r="H1302" s="387" t="s">
        <v>54</v>
      </c>
      <c r="I1302" s="388" t="s">
        <v>54</v>
      </c>
      <c r="J1302" s="389" t="s">
        <v>44</v>
      </c>
      <c r="K1302" s="387" t="s">
        <v>54</v>
      </c>
      <c r="L1302" s="390" t="s">
        <v>54</v>
      </c>
      <c r="M1302" s="383"/>
      <c r="N1302" s="391" t="s">
        <v>54</v>
      </c>
      <c r="O1302" s="392"/>
      <c r="P1302" s="383"/>
      <c r="Q1302" s="383"/>
      <c r="R1302" s="393"/>
      <c r="S1302" s="417">
        <f>IF(Table_1[[#This Row],[Kesto (min) /tapaaminen]]&lt;1,0,(Table_1[[#This Row],[Sisältöjen määrä 
]]*Table_1[[#This Row],[Kesto (min) /tapaaminen]]*Table_1[[#This Row],[Tapaamis-kerrat /osallistuja]]))</f>
        <v>0</v>
      </c>
      <c r="T1302" s="394" t="str">
        <f>IF(Table_1[[#This Row],[SISÄLLÖN NIMI]]="","",IF(Table_1[[#This Row],[Toteutuminen]]="Ei osallistujia",0,IF(Table_1[[#This Row],[Toteutuminen]]="Peruttu",0,1)))</f>
        <v/>
      </c>
      <c r="U1302" s="395"/>
      <c r="V1302" s="385"/>
      <c r="W1302" s="413">
        <f>Table_1[[#This Row],[Kävijämäärä a) lapset]]+Table_1[[#This Row],[Kävijämäärä b) aikuiset]]</f>
        <v>0</v>
      </c>
      <c r="X1302" s="413">
        <f>IF(Table_1[[#This Row],[Kokonaiskävijämäärä]]&lt;1,0,Table_1[[#This Row],[Kävijämäärä a) lapset]]*Table_1[[#This Row],[Tapaamis-kerrat /osallistuja]])</f>
        <v>0</v>
      </c>
      <c r="Y1302" s="413">
        <f>IF(Table_1[[#This Row],[Kokonaiskävijämäärä]]&lt;1,0,Table_1[[#This Row],[Kävijämäärä b) aikuiset]]*Table_1[[#This Row],[Tapaamis-kerrat /osallistuja]])</f>
        <v>0</v>
      </c>
      <c r="Z1302" s="413">
        <f>IF(Table_1[[#This Row],[Kokonaiskävijämäärä]]&lt;1,0,Table_1[[#This Row],[Kokonaiskävijämäärä]]*Table_1[[#This Row],[Tapaamis-kerrat /osallistuja]])</f>
        <v>0</v>
      </c>
      <c r="AA1302" s="390" t="s">
        <v>54</v>
      </c>
      <c r="AB1302" s="396"/>
      <c r="AC1302" s="397"/>
      <c r="AD1302" s="398" t="s">
        <v>54</v>
      </c>
      <c r="AE1302" s="399" t="s">
        <v>54</v>
      </c>
      <c r="AF1302" s="400" t="s">
        <v>54</v>
      </c>
      <c r="AG1302" s="400" t="s">
        <v>54</v>
      </c>
      <c r="AH1302" s="401" t="s">
        <v>53</v>
      </c>
      <c r="AI1302" s="402" t="s">
        <v>54</v>
      </c>
      <c r="AJ1302" s="402" t="s">
        <v>54</v>
      </c>
      <c r="AK1302" s="402" t="s">
        <v>54</v>
      </c>
      <c r="AL1302" s="403" t="s">
        <v>54</v>
      </c>
      <c r="AM1302" s="404" t="s">
        <v>54</v>
      </c>
    </row>
    <row r="1303" spans="1:39" ht="15.75" customHeight="1" x14ac:dyDescent="0.3">
      <c r="A1303" s="382"/>
      <c r="B1303" s="383"/>
      <c r="C1303" s="384" t="s">
        <v>40</v>
      </c>
      <c r="D1303" s="385" t="str">
        <f>IF(Table_1[[#This Row],[SISÄLLÖN NIMI]]="","",1)</f>
        <v/>
      </c>
      <c r="E1303" s="386"/>
      <c r="F1303" s="386"/>
      <c r="G1303" s="384" t="s">
        <v>54</v>
      </c>
      <c r="H1303" s="387" t="s">
        <v>54</v>
      </c>
      <c r="I1303" s="388" t="s">
        <v>54</v>
      </c>
      <c r="J1303" s="389" t="s">
        <v>44</v>
      </c>
      <c r="K1303" s="387" t="s">
        <v>54</v>
      </c>
      <c r="L1303" s="390" t="s">
        <v>54</v>
      </c>
      <c r="M1303" s="383"/>
      <c r="N1303" s="391" t="s">
        <v>54</v>
      </c>
      <c r="O1303" s="392"/>
      <c r="P1303" s="383"/>
      <c r="Q1303" s="383"/>
      <c r="R1303" s="393"/>
      <c r="S1303" s="417">
        <f>IF(Table_1[[#This Row],[Kesto (min) /tapaaminen]]&lt;1,0,(Table_1[[#This Row],[Sisältöjen määrä 
]]*Table_1[[#This Row],[Kesto (min) /tapaaminen]]*Table_1[[#This Row],[Tapaamis-kerrat /osallistuja]]))</f>
        <v>0</v>
      </c>
      <c r="T1303" s="394" t="str">
        <f>IF(Table_1[[#This Row],[SISÄLLÖN NIMI]]="","",IF(Table_1[[#This Row],[Toteutuminen]]="Ei osallistujia",0,IF(Table_1[[#This Row],[Toteutuminen]]="Peruttu",0,1)))</f>
        <v/>
      </c>
      <c r="U1303" s="395"/>
      <c r="V1303" s="385"/>
      <c r="W1303" s="413">
        <f>Table_1[[#This Row],[Kävijämäärä a) lapset]]+Table_1[[#This Row],[Kävijämäärä b) aikuiset]]</f>
        <v>0</v>
      </c>
      <c r="X1303" s="413">
        <f>IF(Table_1[[#This Row],[Kokonaiskävijämäärä]]&lt;1,0,Table_1[[#This Row],[Kävijämäärä a) lapset]]*Table_1[[#This Row],[Tapaamis-kerrat /osallistuja]])</f>
        <v>0</v>
      </c>
      <c r="Y1303" s="413">
        <f>IF(Table_1[[#This Row],[Kokonaiskävijämäärä]]&lt;1,0,Table_1[[#This Row],[Kävijämäärä b) aikuiset]]*Table_1[[#This Row],[Tapaamis-kerrat /osallistuja]])</f>
        <v>0</v>
      </c>
      <c r="Z1303" s="413">
        <f>IF(Table_1[[#This Row],[Kokonaiskävijämäärä]]&lt;1,0,Table_1[[#This Row],[Kokonaiskävijämäärä]]*Table_1[[#This Row],[Tapaamis-kerrat /osallistuja]])</f>
        <v>0</v>
      </c>
      <c r="AA1303" s="390" t="s">
        <v>54</v>
      </c>
      <c r="AB1303" s="396"/>
      <c r="AC1303" s="397"/>
      <c r="AD1303" s="398" t="s">
        <v>54</v>
      </c>
      <c r="AE1303" s="399" t="s">
        <v>54</v>
      </c>
      <c r="AF1303" s="400" t="s">
        <v>54</v>
      </c>
      <c r="AG1303" s="400" t="s">
        <v>54</v>
      </c>
      <c r="AH1303" s="401" t="s">
        <v>53</v>
      </c>
      <c r="AI1303" s="402" t="s">
        <v>54</v>
      </c>
      <c r="AJ1303" s="402" t="s">
        <v>54</v>
      </c>
      <c r="AK1303" s="402" t="s">
        <v>54</v>
      </c>
      <c r="AL1303" s="403" t="s">
        <v>54</v>
      </c>
      <c r="AM1303" s="404" t="s">
        <v>54</v>
      </c>
    </row>
    <row r="1304" spans="1:39" ht="15.75" customHeight="1" x14ac:dyDescent="0.3">
      <c r="A1304" s="382"/>
      <c r="B1304" s="383"/>
      <c r="C1304" s="384" t="s">
        <v>40</v>
      </c>
      <c r="D1304" s="385" t="str">
        <f>IF(Table_1[[#This Row],[SISÄLLÖN NIMI]]="","",1)</f>
        <v/>
      </c>
      <c r="E1304" s="386"/>
      <c r="F1304" s="386"/>
      <c r="G1304" s="384" t="s">
        <v>54</v>
      </c>
      <c r="H1304" s="387" t="s">
        <v>54</v>
      </c>
      <c r="I1304" s="388" t="s">
        <v>54</v>
      </c>
      <c r="J1304" s="389" t="s">
        <v>44</v>
      </c>
      <c r="K1304" s="387" t="s">
        <v>54</v>
      </c>
      <c r="L1304" s="390" t="s">
        <v>54</v>
      </c>
      <c r="M1304" s="383"/>
      <c r="N1304" s="391" t="s">
        <v>54</v>
      </c>
      <c r="O1304" s="392"/>
      <c r="P1304" s="383"/>
      <c r="Q1304" s="383"/>
      <c r="R1304" s="393"/>
      <c r="S1304" s="417">
        <f>IF(Table_1[[#This Row],[Kesto (min) /tapaaminen]]&lt;1,0,(Table_1[[#This Row],[Sisältöjen määrä 
]]*Table_1[[#This Row],[Kesto (min) /tapaaminen]]*Table_1[[#This Row],[Tapaamis-kerrat /osallistuja]]))</f>
        <v>0</v>
      </c>
      <c r="T1304" s="394" t="str">
        <f>IF(Table_1[[#This Row],[SISÄLLÖN NIMI]]="","",IF(Table_1[[#This Row],[Toteutuminen]]="Ei osallistujia",0,IF(Table_1[[#This Row],[Toteutuminen]]="Peruttu",0,1)))</f>
        <v/>
      </c>
      <c r="U1304" s="395"/>
      <c r="V1304" s="385"/>
      <c r="W1304" s="413">
        <f>Table_1[[#This Row],[Kävijämäärä a) lapset]]+Table_1[[#This Row],[Kävijämäärä b) aikuiset]]</f>
        <v>0</v>
      </c>
      <c r="X1304" s="413">
        <f>IF(Table_1[[#This Row],[Kokonaiskävijämäärä]]&lt;1,0,Table_1[[#This Row],[Kävijämäärä a) lapset]]*Table_1[[#This Row],[Tapaamis-kerrat /osallistuja]])</f>
        <v>0</v>
      </c>
      <c r="Y1304" s="413">
        <f>IF(Table_1[[#This Row],[Kokonaiskävijämäärä]]&lt;1,0,Table_1[[#This Row],[Kävijämäärä b) aikuiset]]*Table_1[[#This Row],[Tapaamis-kerrat /osallistuja]])</f>
        <v>0</v>
      </c>
      <c r="Z1304" s="413">
        <f>IF(Table_1[[#This Row],[Kokonaiskävijämäärä]]&lt;1,0,Table_1[[#This Row],[Kokonaiskävijämäärä]]*Table_1[[#This Row],[Tapaamis-kerrat /osallistuja]])</f>
        <v>0</v>
      </c>
      <c r="AA1304" s="390" t="s">
        <v>54</v>
      </c>
      <c r="AB1304" s="396"/>
      <c r="AC1304" s="397"/>
      <c r="AD1304" s="398" t="s">
        <v>54</v>
      </c>
      <c r="AE1304" s="399" t="s">
        <v>54</v>
      </c>
      <c r="AF1304" s="400" t="s">
        <v>54</v>
      </c>
      <c r="AG1304" s="400" t="s">
        <v>54</v>
      </c>
      <c r="AH1304" s="401" t="s">
        <v>53</v>
      </c>
      <c r="AI1304" s="402" t="s">
        <v>54</v>
      </c>
      <c r="AJ1304" s="402" t="s">
        <v>54</v>
      </c>
      <c r="AK1304" s="402" t="s">
        <v>54</v>
      </c>
      <c r="AL1304" s="403" t="s">
        <v>54</v>
      </c>
      <c r="AM1304" s="404" t="s">
        <v>54</v>
      </c>
    </row>
    <row r="1305" spans="1:39" ht="15.75" customHeight="1" x14ac:dyDescent="0.3">
      <c r="A1305" s="382"/>
      <c r="B1305" s="383"/>
      <c r="C1305" s="384" t="s">
        <v>40</v>
      </c>
      <c r="D1305" s="385" t="str">
        <f>IF(Table_1[[#This Row],[SISÄLLÖN NIMI]]="","",1)</f>
        <v/>
      </c>
      <c r="E1305" s="386"/>
      <c r="F1305" s="386"/>
      <c r="G1305" s="384" t="s">
        <v>54</v>
      </c>
      <c r="H1305" s="387" t="s">
        <v>54</v>
      </c>
      <c r="I1305" s="388" t="s">
        <v>54</v>
      </c>
      <c r="J1305" s="389" t="s">
        <v>44</v>
      </c>
      <c r="K1305" s="387" t="s">
        <v>54</v>
      </c>
      <c r="L1305" s="390" t="s">
        <v>54</v>
      </c>
      <c r="M1305" s="383"/>
      <c r="N1305" s="391" t="s">
        <v>54</v>
      </c>
      <c r="O1305" s="392"/>
      <c r="P1305" s="383"/>
      <c r="Q1305" s="383"/>
      <c r="R1305" s="393"/>
      <c r="S1305" s="417">
        <f>IF(Table_1[[#This Row],[Kesto (min) /tapaaminen]]&lt;1,0,(Table_1[[#This Row],[Sisältöjen määrä 
]]*Table_1[[#This Row],[Kesto (min) /tapaaminen]]*Table_1[[#This Row],[Tapaamis-kerrat /osallistuja]]))</f>
        <v>0</v>
      </c>
      <c r="T1305" s="394" t="str">
        <f>IF(Table_1[[#This Row],[SISÄLLÖN NIMI]]="","",IF(Table_1[[#This Row],[Toteutuminen]]="Ei osallistujia",0,IF(Table_1[[#This Row],[Toteutuminen]]="Peruttu",0,1)))</f>
        <v/>
      </c>
      <c r="U1305" s="395"/>
      <c r="V1305" s="385"/>
      <c r="W1305" s="413">
        <f>Table_1[[#This Row],[Kävijämäärä a) lapset]]+Table_1[[#This Row],[Kävijämäärä b) aikuiset]]</f>
        <v>0</v>
      </c>
      <c r="X1305" s="413">
        <f>IF(Table_1[[#This Row],[Kokonaiskävijämäärä]]&lt;1,0,Table_1[[#This Row],[Kävijämäärä a) lapset]]*Table_1[[#This Row],[Tapaamis-kerrat /osallistuja]])</f>
        <v>0</v>
      </c>
      <c r="Y1305" s="413">
        <f>IF(Table_1[[#This Row],[Kokonaiskävijämäärä]]&lt;1,0,Table_1[[#This Row],[Kävijämäärä b) aikuiset]]*Table_1[[#This Row],[Tapaamis-kerrat /osallistuja]])</f>
        <v>0</v>
      </c>
      <c r="Z1305" s="413">
        <f>IF(Table_1[[#This Row],[Kokonaiskävijämäärä]]&lt;1,0,Table_1[[#This Row],[Kokonaiskävijämäärä]]*Table_1[[#This Row],[Tapaamis-kerrat /osallistuja]])</f>
        <v>0</v>
      </c>
      <c r="AA1305" s="390" t="s">
        <v>54</v>
      </c>
      <c r="AB1305" s="396"/>
      <c r="AC1305" s="397"/>
      <c r="AD1305" s="398" t="s">
        <v>54</v>
      </c>
      <c r="AE1305" s="399" t="s">
        <v>54</v>
      </c>
      <c r="AF1305" s="400" t="s">
        <v>54</v>
      </c>
      <c r="AG1305" s="400" t="s">
        <v>54</v>
      </c>
      <c r="AH1305" s="401" t="s">
        <v>53</v>
      </c>
      <c r="AI1305" s="402" t="s">
        <v>54</v>
      </c>
      <c r="AJ1305" s="402" t="s">
        <v>54</v>
      </c>
      <c r="AK1305" s="402" t="s">
        <v>54</v>
      </c>
      <c r="AL1305" s="403" t="s">
        <v>54</v>
      </c>
      <c r="AM1305" s="404" t="s">
        <v>54</v>
      </c>
    </row>
    <row r="1306" spans="1:39" ht="15.75" customHeight="1" x14ac:dyDescent="0.3">
      <c r="A1306" s="382"/>
      <c r="B1306" s="383"/>
      <c r="C1306" s="384" t="s">
        <v>40</v>
      </c>
      <c r="D1306" s="385" t="str">
        <f>IF(Table_1[[#This Row],[SISÄLLÖN NIMI]]="","",1)</f>
        <v/>
      </c>
      <c r="E1306" s="386"/>
      <c r="F1306" s="386"/>
      <c r="G1306" s="384" t="s">
        <v>54</v>
      </c>
      <c r="H1306" s="387" t="s">
        <v>54</v>
      </c>
      <c r="I1306" s="388" t="s">
        <v>54</v>
      </c>
      <c r="J1306" s="389" t="s">
        <v>44</v>
      </c>
      <c r="K1306" s="387" t="s">
        <v>54</v>
      </c>
      <c r="L1306" s="390" t="s">
        <v>54</v>
      </c>
      <c r="M1306" s="383"/>
      <c r="N1306" s="391" t="s">
        <v>54</v>
      </c>
      <c r="O1306" s="392"/>
      <c r="P1306" s="383"/>
      <c r="Q1306" s="383"/>
      <c r="R1306" s="393"/>
      <c r="S1306" s="417">
        <f>IF(Table_1[[#This Row],[Kesto (min) /tapaaminen]]&lt;1,0,(Table_1[[#This Row],[Sisältöjen määrä 
]]*Table_1[[#This Row],[Kesto (min) /tapaaminen]]*Table_1[[#This Row],[Tapaamis-kerrat /osallistuja]]))</f>
        <v>0</v>
      </c>
      <c r="T1306" s="394" t="str">
        <f>IF(Table_1[[#This Row],[SISÄLLÖN NIMI]]="","",IF(Table_1[[#This Row],[Toteutuminen]]="Ei osallistujia",0,IF(Table_1[[#This Row],[Toteutuminen]]="Peruttu",0,1)))</f>
        <v/>
      </c>
      <c r="U1306" s="395"/>
      <c r="V1306" s="385"/>
      <c r="W1306" s="413">
        <f>Table_1[[#This Row],[Kävijämäärä a) lapset]]+Table_1[[#This Row],[Kävijämäärä b) aikuiset]]</f>
        <v>0</v>
      </c>
      <c r="X1306" s="413">
        <f>IF(Table_1[[#This Row],[Kokonaiskävijämäärä]]&lt;1,0,Table_1[[#This Row],[Kävijämäärä a) lapset]]*Table_1[[#This Row],[Tapaamis-kerrat /osallistuja]])</f>
        <v>0</v>
      </c>
      <c r="Y1306" s="413">
        <f>IF(Table_1[[#This Row],[Kokonaiskävijämäärä]]&lt;1,0,Table_1[[#This Row],[Kävijämäärä b) aikuiset]]*Table_1[[#This Row],[Tapaamis-kerrat /osallistuja]])</f>
        <v>0</v>
      </c>
      <c r="Z1306" s="413">
        <f>IF(Table_1[[#This Row],[Kokonaiskävijämäärä]]&lt;1,0,Table_1[[#This Row],[Kokonaiskävijämäärä]]*Table_1[[#This Row],[Tapaamis-kerrat /osallistuja]])</f>
        <v>0</v>
      </c>
      <c r="AA1306" s="390" t="s">
        <v>54</v>
      </c>
      <c r="AB1306" s="396"/>
      <c r="AC1306" s="397"/>
      <c r="AD1306" s="398" t="s">
        <v>54</v>
      </c>
      <c r="AE1306" s="399" t="s">
        <v>54</v>
      </c>
      <c r="AF1306" s="400" t="s">
        <v>54</v>
      </c>
      <c r="AG1306" s="400" t="s">
        <v>54</v>
      </c>
      <c r="AH1306" s="401" t="s">
        <v>53</v>
      </c>
      <c r="AI1306" s="402" t="s">
        <v>54</v>
      </c>
      <c r="AJ1306" s="402" t="s">
        <v>54</v>
      </c>
      <c r="AK1306" s="402" t="s">
        <v>54</v>
      </c>
      <c r="AL1306" s="403" t="s">
        <v>54</v>
      </c>
      <c r="AM1306" s="404" t="s">
        <v>54</v>
      </c>
    </row>
    <row r="1307" spans="1:39" ht="15.75" customHeight="1" x14ac:dyDescent="0.3">
      <c r="A1307" s="382"/>
      <c r="B1307" s="383"/>
      <c r="C1307" s="384" t="s">
        <v>40</v>
      </c>
      <c r="D1307" s="385" t="str">
        <f>IF(Table_1[[#This Row],[SISÄLLÖN NIMI]]="","",1)</f>
        <v/>
      </c>
      <c r="E1307" s="386"/>
      <c r="F1307" s="386"/>
      <c r="G1307" s="384" t="s">
        <v>54</v>
      </c>
      <c r="H1307" s="387" t="s">
        <v>54</v>
      </c>
      <c r="I1307" s="388" t="s">
        <v>54</v>
      </c>
      <c r="J1307" s="389" t="s">
        <v>44</v>
      </c>
      <c r="K1307" s="387" t="s">
        <v>54</v>
      </c>
      <c r="L1307" s="390" t="s">
        <v>54</v>
      </c>
      <c r="M1307" s="383"/>
      <c r="N1307" s="391" t="s">
        <v>54</v>
      </c>
      <c r="O1307" s="392"/>
      <c r="P1307" s="383"/>
      <c r="Q1307" s="383"/>
      <c r="R1307" s="393"/>
      <c r="S1307" s="417">
        <f>IF(Table_1[[#This Row],[Kesto (min) /tapaaminen]]&lt;1,0,(Table_1[[#This Row],[Sisältöjen määrä 
]]*Table_1[[#This Row],[Kesto (min) /tapaaminen]]*Table_1[[#This Row],[Tapaamis-kerrat /osallistuja]]))</f>
        <v>0</v>
      </c>
      <c r="T1307" s="394" t="str">
        <f>IF(Table_1[[#This Row],[SISÄLLÖN NIMI]]="","",IF(Table_1[[#This Row],[Toteutuminen]]="Ei osallistujia",0,IF(Table_1[[#This Row],[Toteutuminen]]="Peruttu",0,1)))</f>
        <v/>
      </c>
      <c r="U1307" s="395"/>
      <c r="V1307" s="385"/>
      <c r="W1307" s="413">
        <f>Table_1[[#This Row],[Kävijämäärä a) lapset]]+Table_1[[#This Row],[Kävijämäärä b) aikuiset]]</f>
        <v>0</v>
      </c>
      <c r="X1307" s="413">
        <f>IF(Table_1[[#This Row],[Kokonaiskävijämäärä]]&lt;1,0,Table_1[[#This Row],[Kävijämäärä a) lapset]]*Table_1[[#This Row],[Tapaamis-kerrat /osallistuja]])</f>
        <v>0</v>
      </c>
      <c r="Y1307" s="413">
        <f>IF(Table_1[[#This Row],[Kokonaiskävijämäärä]]&lt;1,0,Table_1[[#This Row],[Kävijämäärä b) aikuiset]]*Table_1[[#This Row],[Tapaamis-kerrat /osallistuja]])</f>
        <v>0</v>
      </c>
      <c r="Z1307" s="413">
        <f>IF(Table_1[[#This Row],[Kokonaiskävijämäärä]]&lt;1,0,Table_1[[#This Row],[Kokonaiskävijämäärä]]*Table_1[[#This Row],[Tapaamis-kerrat /osallistuja]])</f>
        <v>0</v>
      </c>
      <c r="AA1307" s="390" t="s">
        <v>54</v>
      </c>
      <c r="AB1307" s="396"/>
      <c r="AC1307" s="397"/>
      <c r="AD1307" s="398" t="s">
        <v>54</v>
      </c>
      <c r="AE1307" s="399" t="s">
        <v>54</v>
      </c>
      <c r="AF1307" s="400" t="s">
        <v>54</v>
      </c>
      <c r="AG1307" s="400" t="s">
        <v>54</v>
      </c>
      <c r="AH1307" s="401" t="s">
        <v>53</v>
      </c>
      <c r="AI1307" s="402" t="s">
        <v>54</v>
      </c>
      <c r="AJ1307" s="402" t="s">
        <v>54</v>
      </c>
      <c r="AK1307" s="402" t="s">
        <v>54</v>
      </c>
      <c r="AL1307" s="403" t="s">
        <v>54</v>
      </c>
      <c r="AM1307" s="404" t="s">
        <v>54</v>
      </c>
    </row>
    <row r="1308" spans="1:39" ht="15.75" customHeight="1" x14ac:dyDescent="0.3">
      <c r="A1308" s="382"/>
      <c r="B1308" s="383"/>
      <c r="C1308" s="384" t="s">
        <v>40</v>
      </c>
      <c r="D1308" s="385" t="str">
        <f>IF(Table_1[[#This Row],[SISÄLLÖN NIMI]]="","",1)</f>
        <v/>
      </c>
      <c r="E1308" s="386"/>
      <c r="F1308" s="386"/>
      <c r="G1308" s="384" t="s">
        <v>54</v>
      </c>
      <c r="H1308" s="387" t="s">
        <v>54</v>
      </c>
      <c r="I1308" s="388" t="s">
        <v>54</v>
      </c>
      <c r="J1308" s="389" t="s">
        <v>44</v>
      </c>
      <c r="K1308" s="387" t="s">
        <v>54</v>
      </c>
      <c r="L1308" s="390" t="s">
        <v>54</v>
      </c>
      <c r="M1308" s="383"/>
      <c r="N1308" s="391" t="s">
        <v>54</v>
      </c>
      <c r="O1308" s="392"/>
      <c r="P1308" s="383"/>
      <c r="Q1308" s="383"/>
      <c r="R1308" s="393"/>
      <c r="S1308" s="417">
        <f>IF(Table_1[[#This Row],[Kesto (min) /tapaaminen]]&lt;1,0,(Table_1[[#This Row],[Sisältöjen määrä 
]]*Table_1[[#This Row],[Kesto (min) /tapaaminen]]*Table_1[[#This Row],[Tapaamis-kerrat /osallistuja]]))</f>
        <v>0</v>
      </c>
      <c r="T1308" s="394" t="str">
        <f>IF(Table_1[[#This Row],[SISÄLLÖN NIMI]]="","",IF(Table_1[[#This Row],[Toteutuminen]]="Ei osallistujia",0,IF(Table_1[[#This Row],[Toteutuminen]]="Peruttu",0,1)))</f>
        <v/>
      </c>
      <c r="U1308" s="395"/>
      <c r="V1308" s="385"/>
      <c r="W1308" s="413">
        <f>Table_1[[#This Row],[Kävijämäärä a) lapset]]+Table_1[[#This Row],[Kävijämäärä b) aikuiset]]</f>
        <v>0</v>
      </c>
      <c r="X1308" s="413">
        <f>IF(Table_1[[#This Row],[Kokonaiskävijämäärä]]&lt;1,0,Table_1[[#This Row],[Kävijämäärä a) lapset]]*Table_1[[#This Row],[Tapaamis-kerrat /osallistuja]])</f>
        <v>0</v>
      </c>
      <c r="Y1308" s="413">
        <f>IF(Table_1[[#This Row],[Kokonaiskävijämäärä]]&lt;1,0,Table_1[[#This Row],[Kävijämäärä b) aikuiset]]*Table_1[[#This Row],[Tapaamis-kerrat /osallistuja]])</f>
        <v>0</v>
      </c>
      <c r="Z1308" s="413">
        <f>IF(Table_1[[#This Row],[Kokonaiskävijämäärä]]&lt;1,0,Table_1[[#This Row],[Kokonaiskävijämäärä]]*Table_1[[#This Row],[Tapaamis-kerrat /osallistuja]])</f>
        <v>0</v>
      </c>
      <c r="AA1308" s="390" t="s">
        <v>54</v>
      </c>
      <c r="AB1308" s="396"/>
      <c r="AC1308" s="397"/>
      <c r="AD1308" s="398" t="s">
        <v>54</v>
      </c>
      <c r="AE1308" s="399" t="s">
        <v>54</v>
      </c>
      <c r="AF1308" s="400" t="s">
        <v>54</v>
      </c>
      <c r="AG1308" s="400" t="s">
        <v>54</v>
      </c>
      <c r="AH1308" s="401" t="s">
        <v>53</v>
      </c>
      <c r="AI1308" s="402" t="s">
        <v>54</v>
      </c>
      <c r="AJ1308" s="402" t="s">
        <v>54</v>
      </c>
      <c r="AK1308" s="402" t="s">
        <v>54</v>
      </c>
      <c r="AL1308" s="403" t="s">
        <v>54</v>
      </c>
      <c r="AM1308" s="404" t="s">
        <v>54</v>
      </c>
    </row>
    <row r="1309" spans="1:39" ht="15.75" customHeight="1" x14ac:dyDescent="0.3">
      <c r="A1309" s="382"/>
      <c r="B1309" s="383"/>
      <c r="C1309" s="384" t="s">
        <v>40</v>
      </c>
      <c r="D1309" s="385" t="str">
        <f>IF(Table_1[[#This Row],[SISÄLLÖN NIMI]]="","",1)</f>
        <v/>
      </c>
      <c r="E1309" s="386"/>
      <c r="F1309" s="386"/>
      <c r="G1309" s="384" t="s">
        <v>54</v>
      </c>
      <c r="H1309" s="387" t="s">
        <v>54</v>
      </c>
      <c r="I1309" s="388" t="s">
        <v>54</v>
      </c>
      <c r="J1309" s="389" t="s">
        <v>44</v>
      </c>
      <c r="K1309" s="387" t="s">
        <v>54</v>
      </c>
      <c r="L1309" s="390" t="s">
        <v>54</v>
      </c>
      <c r="M1309" s="383"/>
      <c r="N1309" s="391" t="s">
        <v>54</v>
      </c>
      <c r="O1309" s="392"/>
      <c r="P1309" s="383"/>
      <c r="Q1309" s="383"/>
      <c r="R1309" s="393"/>
      <c r="S1309" s="417">
        <f>IF(Table_1[[#This Row],[Kesto (min) /tapaaminen]]&lt;1,0,(Table_1[[#This Row],[Sisältöjen määrä 
]]*Table_1[[#This Row],[Kesto (min) /tapaaminen]]*Table_1[[#This Row],[Tapaamis-kerrat /osallistuja]]))</f>
        <v>0</v>
      </c>
      <c r="T1309" s="394" t="str">
        <f>IF(Table_1[[#This Row],[SISÄLLÖN NIMI]]="","",IF(Table_1[[#This Row],[Toteutuminen]]="Ei osallistujia",0,IF(Table_1[[#This Row],[Toteutuminen]]="Peruttu",0,1)))</f>
        <v/>
      </c>
      <c r="U1309" s="395"/>
      <c r="V1309" s="385"/>
      <c r="W1309" s="413">
        <f>Table_1[[#This Row],[Kävijämäärä a) lapset]]+Table_1[[#This Row],[Kävijämäärä b) aikuiset]]</f>
        <v>0</v>
      </c>
      <c r="X1309" s="413">
        <f>IF(Table_1[[#This Row],[Kokonaiskävijämäärä]]&lt;1,0,Table_1[[#This Row],[Kävijämäärä a) lapset]]*Table_1[[#This Row],[Tapaamis-kerrat /osallistuja]])</f>
        <v>0</v>
      </c>
      <c r="Y1309" s="413">
        <f>IF(Table_1[[#This Row],[Kokonaiskävijämäärä]]&lt;1,0,Table_1[[#This Row],[Kävijämäärä b) aikuiset]]*Table_1[[#This Row],[Tapaamis-kerrat /osallistuja]])</f>
        <v>0</v>
      </c>
      <c r="Z1309" s="413">
        <f>IF(Table_1[[#This Row],[Kokonaiskävijämäärä]]&lt;1,0,Table_1[[#This Row],[Kokonaiskävijämäärä]]*Table_1[[#This Row],[Tapaamis-kerrat /osallistuja]])</f>
        <v>0</v>
      </c>
      <c r="AA1309" s="390" t="s">
        <v>54</v>
      </c>
      <c r="AB1309" s="396"/>
      <c r="AC1309" s="397"/>
      <c r="AD1309" s="398" t="s">
        <v>54</v>
      </c>
      <c r="AE1309" s="399" t="s">
        <v>54</v>
      </c>
      <c r="AF1309" s="400" t="s">
        <v>54</v>
      </c>
      <c r="AG1309" s="400" t="s">
        <v>54</v>
      </c>
      <c r="AH1309" s="401" t="s">
        <v>53</v>
      </c>
      <c r="AI1309" s="402" t="s">
        <v>54</v>
      </c>
      <c r="AJ1309" s="402" t="s">
        <v>54</v>
      </c>
      <c r="AK1309" s="402" t="s">
        <v>54</v>
      </c>
      <c r="AL1309" s="403" t="s">
        <v>54</v>
      </c>
      <c r="AM1309" s="404" t="s">
        <v>54</v>
      </c>
    </row>
    <row r="1310" spans="1:39" ht="15.75" customHeight="1" x14ac:dyDescent="0.3">
      <c r="A1310" s="382"/>
      <c r="B1310" s="383"/>
      <c r="C1310" s="384" t="s">
        <v>40</v>
      </c>
      <c r="D1310" s="385" t="str">
        <f>IF(Table_1[[#This Row],[SISÄLLÖN NIMI]]="","",1)</f>
        <v/>
      </c>
      <c r="E1310" s="386"/>
      <c r="F1310" s="386"/>
      <c r="G1310" s="384" t="s">
        <v>54</v>
      </c>
      <c r="H1310" s="387" t="s">
        <v>54</v>
      </c>
      <c r="I1310" s="388" t="s">
        <v>54</v>
      </c>
      <c r="J1310" s="389" t="s">
        <v>44</v>
      </c>
      <c r="K1310" s="387" t="s">
        <v>54</v>
      </c>
      <c r="L1310" s="390" t="s">
        <v>54</v>
      </c>
      <c r="M1310" s="383"/>
      <c r="N1310" s="391" t="s">
        <v>54</v>
      </c>
      <c r="O1310" s="392"/>
      <c r="P1310" s="383"/>
      <c r="Q1310" s="383"/>
      <c r="R1310" s="393"/>
      <c r="S1310" s="417">
        <f>IF(Table_1[[#This Row],[Kesto (min) /tapaaminen]]&lt;1,0,(Table_1[[#This Row],[Sisältöjen määrä 
]]*Table_1[[#This Row],[Kesto (min) /tapaaminen]]*Table_1[[#This Row],[Tapaamis-kerrat /osallistuja]]))</f>
        <v>0</v>
      </c>
      <c r="T1310" s="394" t="str">
        <f>IF(Table_1[[#This Row],[SISÄLLÖN NIMI]]="","",IF(Table_1[[#This Row],[Toteutuminen]]="Ei osallistujia",0,IF(Table_1[[#This Row],[Toteutuminen]]="Peruttu",0,1)))</f>
        <v/>
      </c>
      <c r="U1310" s="395"/>
      <c r="V1310" s="385"/>
      <c r="W1310" s="413">
        <f>Table_1[[#This Row],[Kävijämäärä a) lapset]]+Table_1[[#This Row],[Kävijämäärä b) aikuiset]]</f>
        <v>0</v>
      </c>
      <c r="X1310" s="413">
        <f>IF(Table_1[[#This Row],[Kokonaiskävijämäärä]]&lt;1,0,Table_1[[#This Row],[Kävijämäärä a) lapset]]*Table_1[[#This Row],[Tapaamis-kerrat /osallistuja]])</f>
        <v>0</v>
      </c>
      <c r="Y1310" s="413">
        <f>IF(Table_1[[#This Row],[Kokonaiskävijämäärä]]&lt;1,0,Table_1[[#This Row],[Kävijämäärä b) aikuiset]]*Table_1[[#This Row],[Tapaamis-kerrat /osallistuja]])</f>
        <v>0</v>
      </c>
      <c r="Z1310" s="413">
        <f>IF(Table_1[[#This Row],[Kokonaiskävijämäärä]]&lt;1,0,Table_1[[#This Row],[Kokonaiskävijämäärä]]*Table_1[[#This Row],[Tapaamis-kerrat /osallistuja]])</f>
        <v>0</v>
      </c>
      <c r="AA1310" s="390" t="s">
        <v>54</v>
      </c>
      <c r="AB1310" s="396"/>
      <c r="AC1310" s="397"/>
      <c r="AD1310" s="398" t="s">
        <v>54</v>
      </c>
      <c r="AE1310" s="399" t="s">
        <v>54</v>
      </c>
      <c r="AF1310" s="400" t="s">
        <v>54</v>
      </c>
      <c r="AG1310" s="400" t="s">
        <v>54</v>
      </c>
      <c r="AH1310" s="401" t="s">
        <v>53</v>
      </c>
      <c r="AI1310" s="402" t="s">
        <v>54</v>
      </c>
      <c r="AJ1310" s="402" t="s">
        <v>54</v>
      </c>
      <c r="AK1310" s="402" t="s">
        <v>54</v>
      </c>
      <c r="AL1310" s="403" t="s">
        <v>54</v>
      </c>
      <c r="AM1310" s="404" t="s">
        <v>54</v>
      </c>
    </row>
    <row r="1311" spans="1:39" ht="15.75" customHeight="1" x14ac:dyDescent="0.3">
      <c r="A1311" s="382"/>
      <c r="B1311" s="383"/>
      <c r="C1311" s="384" t="s">
        <v>40</v>
      </c>
      <c r="D1311" s="385" t="str">
        <f>IF(Table_1[[#This Row],[SISÄLLÖN NIMI]]="","",1)</f>
        <v/>
      </c>
      <c r="E1311" s="386"/>
      <c r="F1311" s="386"/>
      <c r="G1311" s="384" t="s">
        <v>54</v>
      </c>
      <c r="H1311" s="387" t="s">
        <v>54</v>
      </c>
      <c r="I1311" s="388" t="s">
        <v>54</v>
      </c>
      <c r="J1311" s="389" t="s">
        <v>44</v>
      </c>
      <c r="K1311" s="387" t="s">
        <v>54</v>
      </c>
      <c r="L1311" s="390" t="s">
        <v>54</v>
      </c>
      <c r="M1311" s="383"/>
      <c r="N1311" s="391" t="s">
        <v>54</v>
      </c>
      <c r="O1311" s="392"/>
      <c r="P1311" s="383"/>
      <c r="Q1311" s="383"/>
      <c r="R1311" s="393"/>
      <c r="S1311" s="417">
        <f>IF(Table_1[[#This Row],[Kesto (min) /tapaaminen]]&lt;1,0,(Table_1[[#This Row],[Sisältöjen määrä 
]]*Table_1[[#This Row],[Kesto (min) /tapaaminen]]*Table_1[[#This Row],[Tapaamis-kerrat /osallistuja]]))</f>
        <v>0</v>
      </c>
      <c r="T1311" s="394" t="str">
        <f>IF(Table_1[[#This Row],[SISÄLLÖN NIMI]]="","",IF(Table_1[[#This Row],[Toteutuminen]]="Ei osallistujia",0,IF(Table_1[[#This Row],[Toteutuminen]]="Peruttu",0,1)))</f>
        <v/>
      </c>
      <c r="U1311" s="395"/>
      <c r="V1311" s="385"/>
      <c r="W1311" s="413">
        <f>Table_1[[#This Row],[Kävijämäärä a) lapset]]+Table_1[[#This Row],[Kävijämäärä b) aikuiset]]</f>
        <v>0</v>
      </c>
      <c r="X1311" s="413">
        <f>IF(Table_1[[#This Row],[Kokonaiskävijämäärä]]&lt;1,0,Table_1[[#This Row],[Kävijämäärä a) lapset]]*Table_1[[#This Row],[Tapaamis-kerrat /osallistuja]])</f>
        <v>0</v>
      </c>
      <c r="Y1311" s="413">
        <f>IF(Table_1[[#This Row],[Kokonaiskävijämäärä]]&lt;1,0,Table_1[[#This Row],[Kävijämäärä b) aikuiset]]*Table_1[[#This Row],[Tapaamis-kerrat /osallistuja]])</f>
        <v>0</v>
      </c>
      <c r="Z1311" s="413">
        <f>IF(Table_1[[#This Row],[Kokonaiskävijämäärä]]&lt;1,0,Table_1[[#This Row],[Kokonaiskävijämäärä]]*Table_1[[#This Row],[Tapaamis-kerrat /osallistuja]])</f>
        <v>0</v>
      </c>
      <c r="AA1311" s="390" t="s">
        <v>54</v>
      </c>
      <c r="AB1311" s="396"/>
      <c r="AC1311" s="397"/>
      <c r="AD1311" s="398" t="s">
        <v>54</v>
      </c>
      <c r="AE1311" s="399" t="s">
        <v>54</v>
      </c>
      <c r="AF1311" s="400" t="s">
        <v>54</v>
      </c>
      <c r="AG1311" s="400" t="s">
        <v>54</v>
      </c>
      <c r="AH1311" s="401" t="s">
        <v>53</v>
      </c>
      <c r="AI1311" s="402" t="s">
        <v>54</v>
      </c>
      <c r="AJ1311" s="402" t="s">
        <v>54</v>
      </c>
      <c r="AK1311" s="402" t="s">
        <v>54</v>
      </c>
      <c r="AL1311" s="403" t="s">
        <v>54</v>
      </c>
      <c r="AM1311" s="404" t="s">
        <v>54</v>
      </c>
    </row>
    <row r="1312" spans="1:39" ht="15.75" customHeight="1" x14ac:dyDescent="0.3">
      <c r="A1312" s="382"/>
      <c r="B1312" s="383"/>
      <c r="C1312" s="384" t="s">
        <v>40</v>
      </c>
      <c r="D1312" s="385" t="str">
        <f>IF(Table_1[[#This Row],[SISÄLLÖN NIMI]]="","",1)</f>
        <v/>
      </c>
      <c r="E1312" s="386"/>
      <c r="F1312" s="386"/>
      <c r="G1312" s="384" t="s">
        <v>54</v>
      </c>
      <c r="H1312" s="387" t="s">
        <v>54</v>
      </c>
      <c r="I1312" s="388" t="s">
        <v>54</v>
      </c>
      <c r="J1312" s="389" t="s">
        <v>44</v>
      </c>
      <c r="K1312" s="387" t="s">
        <v>54</v>
      </c>
      <c r="L1312" s="390" t="s">
        <v>54</v>
      </c>
      <c r="M1312" s="383"/>
      <c r="N1312" s="391" t="s">
        <v>54</v>
      </c>
      <c r="O1312" s="392"/>
      <c r="P1312" s="383"/>
      <c r="Q1312" s="383"/>
      <c r="R1312" s="393"/>
      <c r="S1312" s="417">
        <f>IF(Table_1[[#This Row],[Kesto (min) /tapaaminen]]&lt;1,0,(Table_1[[#This Row],[Sisältöjen määrä 
]]*Table_1[[#This Row],[Kesto (min) /tapaaminen]]*Table_1[[#This Row],[Tapaamis-kerrat /osallistuja]]))</f>
        <v>0</v>
      </c>
      <c r="T1312" s="394" t="str">
        <f>IF(Table_1[[#This Row],[SISÄLLÖN NIMI]]="","",IF(Table_1[[#This Row],[Toteutuminen]]="Ei osallistujia",0,IF(Table_1[[#This Row],[Toteutuminen]]="Peruttu",0,1)))</f>
        <v/>
      </c>
      <c r="U1312" s="395"/>
      <c r="V1312" s="385"/>
      <c r="W1312" s="413">
        <f>Table_1[[#This Row],[Kävijämäärä a) lapset]]+Table_1[[#This Row],[Kävijämäärä b) aikuiset]]</f>
        <v>0</v>
      </c>
      <c r="X1312" s="413">
        <f>IF(Table_1[[#This Row],[Kokonaiskävijämäärä]]&lt;1,0,Table_1[[#This Row],[Kävijämäärä a) lapset]]*Table_1[[#This Row],[Tapaamis-kerrat /osallistuja]])</f>
        <v>0</v>
      </c>
      <c r="Y1312" s="413">
        <f>IF(Table_1[[#This Row],[Kokonaiskävijämäärä]]&lt;1,0,Table_1[[#This Row],[Kävijämäärä b) aikuiset]]*Table_1[[#This Row],[Tapaamis-kerrat /osallistuja]])</f>
        <v>0</v>
      </c>
      <c r="Z1312" s="413">
        <f>IF(Table_1[[#This Row],[Kokonaiskävijämäärä]]&lt;1,0,Table_1[[#This Row],[Kokonaiskävijämäärä]]*Table_1[[#This Row],[Tapaamis-kerrat /osallistuja]])</f>
        <v>0</v>
      </c>
      <c r="AA1312" s="390" t="s">
        <v>54</v>
      </c>
      <c r="AB1312" s="396"/>
      <c r="AC1312" s="397"/>
      <c r="AD1312" s="398" t="s">
        <v>54</v>
      </c>
      <c r="AE1312" s="399" t="s">
        <v>54</v>
      </c>
      <c r="AF1312" s="400" t="s">
        <v>54</v>
      </c>
      <c r="AG1312" s="400" t="s">
        <v>54</v>
      </c>
      <c r="AH1312" s="401" t="s">
        <v>53</v>
      </c>
      <c r="AI1312" s="402" t="s">
        <v>54</v>
      </c>
      <c r="AJ1312" s="402" t="s">
        <v>54</v>
      </c>
      <c r="AK1312" s="402" t="s">
        <v>54</v>
      </c>
      <c r="AL1312" s="403" t="s">
        <v>54</v>
      </c>
      <c r="AM1312" s="404" t="s">
        <v>54</v>
      </c>
    </row>
    <row r="1313" spans="1:39" ht="15.75" customHeight="1" x14ac:dyDescent="0.3">
      <c r="A1313" s="382"/>
      <c r="B1313" s="383"/>
      <c r="C1313" s="384" t="s">
        <v>40</v>
      </c>
      <c r="D1313" s="385" t="str">
        <f>IF(Table_1[[#This Row],[SISÄLLÖN NIMI]]="","",1)</f>
        <v/>
      </c>
      <c r="E1313" s="386"/>
      <c r="F1313" s="386"/>
      <c r="G1313" s="384" t="s">
        <v>54</v>
      </c>
      <c r="H1313" s="387" t="s">
        <v>54</v>
      </c>
      <c r="I1313" s="388" t="s">
        <v>54</v>
      </c>
      <c r="J1313" s="389" t="s">
        <v>44</v>
      </c>
      <c r="K1313" s="387" t="s">
        <v>54</v>
      </c>
      <c r="L1313" s="390" t="s">
        <v>54</v>
      </c>
      <c r="M1313" s="383"/>
      <c r="N1313" s="391" t="s">
        <v>54</v>
      </c>
      <c r="O1313" s="392"/>
      <c r="P1313" s="383"/>
      <c r="Q1313" s="383"/>
      <c r="R1313" s="393"/>
      <c r="S1313" s="417">
        <f>IF(Table_1[[#This Row],[Kesto (min) /tapaaminen]]&lt;1,0,(Table_1[[#This Row],[Sisältöjen määrä 
]]*Table_1[[#This Row],[Kesto (min) /tapaaminen]]*Table_1[[#This Row],[Tapaamis-kerrat /osallistuja]]))</f>
        <v>0</v>
      </c>
      <c r="T1313" s="394" t="str">
        <f>IF(Table_1[[#This Row],[SISÄLLÖN NIMI]]="","",IF(Table_1[[#This Row],[Toteutuminen]]="Ei osallistujia",0,IF(Table_1[[#This Row],[Toteutuminen]]="Peruttu",0,1)))</f>
        <v/>
      </c>
      <c r="U1313" s="395"/>
      <c r="V1313" s="385"/>
      <c r="W1313" s="413">
        <f>Table_1[[#This Row],[Kävijämäärä a) lapset]]+Table_1[[#This Row],[Kävijämäärä b) aikuiset]]</f>
        <v>0</v>
      </c>
      <c r="X1313" s="413">
        <f>IF(Table_1[[#This Row],[Kokonaiskävijämäärä]]&lt;1,0,Table_1[[#This Row],[Kävijämäärä a) lapset]]*Table_1[[#This Row],[Tapaamis-kerrat /osallistuja]])</f>
        <v>0</v>
      </c>
      <c r="Y1313" s="413">
        <f>IF(Table_1[[#This Row],[Kokonaiskävijämäärä]]&lt;1,0,Table_1[[#This Row],[Kävijämäärä b) aikuiset]]*Table_1[[#This Row],[Tapaamis-kerrat /osallistuja]])</f>
        <v>0</v>
      </c>
      <c r="Z1313" s="413">
        <f>IF(Table_1[[#This Row],[Kokonaiskävijämäärä]]&lt;1,0,Table_1[[#This Row],[Kokonaiskävijämäärä]]*Table_1[[#This Row],[Tapaamis-kerrat /osallistuja]])</f>
        <v>0</v>
      </c>
      <c r="AA1313" s="390" t="s">
        <v>54</v>
      </c>
      <c r="AB1313" s="396"/>
      <c r="AC1313" s="397"/>
      <c r="AD1313" s="398" t="s">
        <v>54</v>
      </c>
      <c r="AE1313" s="399" t="s">
        <v>54</v>
      </c>
      <c r="AF1313" s="400" t="s">
        <v>54</v>
      </c>
      <c r="AG1313" s="400" t="s">
        <v>54</v>
      </c>
      <c r="AH1313" s="401" t="s">
        <v>53</v>
      </c>
      <c r="AI1313" s="402" t="s">
        <v>54</v>
      </c>
      <c r="AJ1313" s="402" t="s">
        <v>54</v>
      </c>
      <c r="AK1313" s="402" t="s">
        <v>54</v>
      </c>
      <c r="AL1313" s="403" t="s">
        <v>54</v>
      </c>
      <c r="AM1313" s="404" t="s">
        <v>54</v>
      </c>
    </row>
    <row r="1314" spans="1:39" ht="15.75" customHeight="1" x14ac:dyDescent="0.3">
      <c r="A1314" s="382"/>
      <c r="B1314" s="383"/>
      <c r="C1314" s="384" t="s">
        <v>40</v>
      </c>
      <c r="D1314" s="385" t="str">
        <f>IF(Table_1[[#This Row],[SISÄLLÖN NIMI]]="","",1)</f>
        <v/>
      </c>
      <c r="E1314" s="386"/>
      <c r="F1314" s="386"/>
      <c r="G1314" s="384" t="s">
        <v>54</v>
      </c>
      <c r="H1314" s="387" t="s">
        <v>54</v>
      </c>
      <c r="I1314" s="388" t="s">
        <v>54</v>
      </c>
      <c r="J1314" s="389" t="s">
        <v>44</v>
      </c>
      <c r="K1314" s="387" t="s">
        <v>54</v>
      </c>
      <c r="L1314" s="390" t="s">
        <v>54</v>
      </c>
      <c r="M1314" s="383"/>
      <c r="N1314" s="391" t="s">
        <v>54</v>
      </c>
      <c r="O1314" s="392"/>
      <c r="P1314" s="383"/>
      <c r="Q1314" s="383"/>
      <c r="R1314" s="393"/>
      <c r="S1314" s="417">
        <f>IF(Table_1[[#This Row],[Kesto (min) /tapaaminen]]&lt;1,0,(Table_1[[#This Row],[Sisältöjen määrä 
]]*Table_1[[#This Row],[Kesto (min) /tapaaminen]]*Table_1[[#This Row],[Tapaamis-kerrat /osallistuja]]))</f>
        <v>0</v>
      </c>
      <c r="T1314" s="394" t="str">
        <f>IF(Table_1[[#This Row],[SISÄLLÖN NIMI]]="","",IF(Table_1[[#This Row],[Toteutuminen]]="Ei osallistujia",0,IF(Table_1[[#This Row],[Toteutuminen]]="Peruttu",0,1)))</f>
        <v/>
      </c>
      <c r="U1314" s="395"/>
      <c r="V1314" s="385"/>
      <c r="W1314" s="413">
        <f>Table_1[[#This Row],[Kävijämäärä a) lapset]]+Table_1[[#This Row],[Kävijämäärä b) aikuiset]]</f>
        <v>0</v>
      </c>
      <c r="X1314" s="413">
        <f>IF(Table_1[[#This Row],[Kokonaiskävijämäärä]]&lt;1,0,Table_1[[#This Row],[Kävijämäärä a) lapset]]*Table_1[[#This Row],[Tapaamis-kerrat /osallistuja]])</f>
        <v>0</v>
      </c>
      <c r="Y1314" s="413">
        <f>IF(Table_1[[#This Row],[Kokonaiskävijämäärä]]&lt;1,0,Table_1[[#This Row],[Kävijämäärä b) aikuiset]]*Table_1[[#This Row],[Tapaamis-kerrat /osallistuja]])</f>
        <v>0</v>
      </c>
      <c r="Z1314" s="413">
        <f>IF(Table_1[[#This Row],[Kokonaiskävijämäärä]]&lt;1,0,Table_1[[#This Row],[Kokonaiskävijämäärä]]*Table_1[[#This Row],[Tapaamis-kerrat /osallistuja]])</f>
        <v>0</v>
      </c>
      <c r="AA1314" s="390" t="s">
        <v>54</v>
      </c>
      <c r="AB1314" s="396"/>
      <c r="AC1314" s="397"/>
      <c r="AD1314" s="398" t="s">
        <v>54</v>
      </c>
      <c r="AE1314" s="399" t="s">
        <v>54</v>
      </c>
      <c r="AF1314" s="400" t="s">
        <v>54</v>
      </c>
      <c r="AG1314" s="400" t="s">
        <v>54</v>
      </c>
      <c r="AH1314" s="401" t="s">
        <v>53</v>
      </c>
      <c r="AI1314" s="402" t="s">
        <v>54</v>
      </c>
      <c r="AJ1314" s="402" t="s">
        <v>54</v>
      </c>
      <c r="AK1314" s="402" t="s">
        <v>54</v>
      </c>
      <c r="AL1314" s="403" t="s">
        <v>54</v>
      </c>
      <c r="AM1314" s="404" t="s">
        <v>54</v>
      </c>
    </row>
    <row r="1315" spans="1:39" ht="15.75" customHeight="1" x14ac:dyDescent="0.3">
      <c r="A1315" s="382"/>
      <c r="B1315" s="383"/>
      <c r="C1315" s="384" t="s">
        <v>40</v>
      </c>
      <c r="D1315" s="385" t="str">
        <f>IF(Table_1[[#This Row],[SISÄLLÖN NIMI]]="","",1)</f>
        <v/>
      </c>
      <c r="E1315" s="386"/>
      <c r="F1315" s="386"/>
      <c r="G1315" s="384" t="s">
        <v>54</v>
      </c>
      <c r="H1315" s="387" t="s">
        <v>54</v>
      </c>
      <c r="I1315" s="388" t="s">
        <v>54</v>
      </c>
      <c r="J1315" s="389" t="s">
        <v>44</v>
      </c>
      <c r="K1315" s="387" t="s">
        <v>54</v>
      </c>
      <c r="L1315" s="390" t="s">
        <v>54</v>
      </c>
      <c r="M1315" s="383"/>
      <c r="N1315" s="391" t="s">
        <v>54</v>
      </c>
      <c r="O1315" s="392"/>
      <c r="P1315" s="383"/>
      <c r="Q1315" s="383"/>
      <c r="R1315" s="393"/>
      <c r="S1315" s="417">
        <f>IF(Table_1[[#This Row],[Kesto (min) /tapaaminen]]&lt;1,0,(Table_1[[#This Row],[Sisältöjen määrä 
]]*Table_1[[#This Row],[Kesto (min) /tapaaminen]]*Table_1[[#This Row],[Tapaamis-kerrat /osallistuja]]))</f>
        <v>0</v>
      </c>
      <c r="T1315" s="394" t="str">
        <f>IF(Table_1[[#This Row],[SISÄLLÖN NIMI]]="","",IF(Table_1[[#This Row],[Toteutuminen]]="Ei osallistujia",0,IF(Table_1[[#This Row],[Toteutuminen]]="Peruttu",0,1)))</f>
        <v/>
      </c>
      <c r="U1315" s="395"/>
      <c r="V1315" s="385"/>
      <c r="W1315" s="413">
        <f>Table_1[[#This Row],[Kävijämäärä a) lapset]]+Table_1[[#This Row],[Kävijämäärä b) aikuiset]]</f>
        <v>0</v>
      </c>
      <c r="X1315" s="413">
        <f>IF(Table_1[[#This Row],[Kokonaiskävijämäärä]]&lt;1,0,Table_1[[#This Row],[Kävijämäärä a) lapset]]*Table_1[[#This Row],[Tapaamis-kerrat /osallistuja]])</f>
        <v>0</v>
      </c>
      <c r="Y1315" s="413">
        <f>IF(Table_1[[#This Row],[Kokonaiskävijämäärä]]&lt;1,0,Table_1[[#This Row],[Kävijämäärä b) aikuiset]]*Table_1[[#This Row],[Tapaamis-kerrat /osallistuja]])</f>
        <v>0</v>
      </c>
      <c r="Z1315" s="413">
        <f>IF(Table_1[[#This Row],[Kokonaiskävijämäärä]]&lt;1,0,Table_1[[#This Row],[Kokonaiskävijämäärä]]*Table_1[[#This Row],[Tapaamis-kerrat /osallistuja]])</f>
        <v>0</v>
      </c>
      <c r="AA1315" s="390" t="s">
        <v>54</v>
      </c>
      <c r="AB1315" s="396"/>
      <c r="AC1315" s="397"/>
      <c r="AD1315" s="398" t="s">
        <v>54</v>
      </c>
      <c r="AE1315" s="399" t="s">
        <v>54</v>
      </c>
      <c r="AF1315" s="400" t="s">
        <v>54</v>
      </c>
      <c r="AG1315" s="400" t="s">
        <v>54</v>
      </c>
      <c r="AH1315" s="401" t="s">
        <v>53</v>
      </c>
      <c r="AI1315" s="402" t="s">
        <v>54</v>
      </c>
      <c r="AJ1315" s="402" t="s">
        <v>54</v>
      </c>
      <c r="AK1315" s="402" t="s">
        <v>54</v>
      </c>
      <c r="AL1315" s="403" t="s">
        <v>54</v>
      </c>
      <c r="AM1315" s="404" t="s">
        <v>54</v>
      </c>
    </row>
    <row r="1316" spans="1:39" ht="15.75" customHeight="1" x14ac:dyDescent="0.3">
      <c r="A1316" s="382"/>
      <c r="B1316" s="383"/>
      <c r="C1316" s="384" t="s">
        <v>40</v>
      </c>
      <c r="D1316" s="385" t="str">
        <f>IF(Table_1[[#This Row],[SISÄLLÖN NIMI]]="","",1)</f>
        <v/>
      </c>
      <c r="E1316" s="386"/>
      <c r="F1316" s="386"/>
      <c r="G1316" s="384" t="s">
        <v>54</v>
      </c>
      <c r="H1316" s="387" t="s">
        <v>54</v>
      </c>
      <c r="I1316" s="388" t="s">
        <v>54</v>
      </c>
      <c r="J1316" s="389" t="s">
        <v>44</v>
      </c>
      <c r="K1316" s="387" t="s">
        <v>54</v>
      </c>
      <c r="L1316" s="390" t="s">
        <v>54</v>
      </c>
      <c r="M1316" s="383"/>
      <c r="N1316" s="391" t="s">
        <v>54</v>
      </c>
      <c r="O1316" s="392"/>
      <c r="P1316" s="383"/>
      <c r="Q1316" s="383"/>
      <c r="R1316" s="393"/>
      <c r="S1316" s="417">
        <f>IF(Table_1[[#This Row],[Kesto (min) /tapaaminen]]&lt;1,0,(Table_1[[#This Row],[Sisältöjen määrä 
]]*Table_1[[#This Row],[Kesto (min) /tapaaminen]]*Table_1[[#This Row],[Tapaamis-kerrat /osallistuja]]))</f>
        <v>0</v>
      </c>
      <c r="T1316" s="394" t="str">
        <f>IF(Table_1[[#This Row],[SISÄLLÖN NIMI]]="","",IF(Table_1[[#This Row],[Toteutuminen]]="Ei osallistujia",0,IF(Table_1[[#This Row],[Toteutuminen]]="Peruttu",0,1)))</f>
        <v/>
      </c>
      <c r="U1316" s="395"/>
      <c r="V1316" s="385"/>
      <c r="W1316" s="413">
        <f>Table_1[[#This Row],[Kävijämäärä a) lapset]]+Table_1[[#This Row],[Kävijämäärä b) aikuiset]]</f>
        <v>0</v>
      </c>
      <c r="X1316" s="413">
        <f>IF(Table_1[[#This Row],[Kokonaiskävijämäärä]]&lt;1,0,Table_1[[#This Row],[Kävijämäärä a) lapset]]*Table_1[[#This Row],[Tapaamis-kerrat /osallistuja]])</f>
        <v>0</v>
      </c>
      <c r="Y1316" s="413">
        <f>IF(Table_1[[#This Row],[Kokonaiskävijämäärä]]&lt;1,0,Table_1[[#This Row],[Kävijämäärä b) aikuiset]]*Table_1[[#This Row],[Tapaamis-kerrat /osallistuja]])</f>
        <v>0</v>
      </c>
      <c r="Z1316" s="413">
        <f>IF(Table_1[[#This Row],[Kokonaiskävijämäärä]]&lt;1,0,Table_1[[#This Row],[Kokonaiskävijämäärä]]*Table_1[[#This Row],[Tapaamis-kerrat /osallistuja]])</f>
        <v>0</v>
      </c>
      <c r="AA1316" s="390" t="s">
        <v>54</v>
      </c>
      <c r="AB1316" s="396"/>
      <c r="AC1316" s="397"/>
      <c r="AD1316" s="398" t="s">
        <v>54</v>
      </c>
      <c r="AE1316" s="399" t="s">
        <v>54</v>
      </c>
      <c r="AF1316" s="400" t="s">
        <v>54</v>
      </c>
      <c r="AG1316" s="400" t="s">
        <v>54</v>
      </c>
      <c r="AH1316" s="401" t="s">
        <v>53</v>
      </c>
      <c r="AI1316" s="402" t="s">
        <v>54</v>
      </c>
      <c r="AJ1316" s="402" t="s">
        <v>54</v>
      </c>
      <c r="AK1316" s="402" t="s">
        <v>54</v>
      </c>
      <c r="AL1316" s="403" t="s">
        <v>54</v>
      </c>
      <c r="AM1316" s="404" t="s">
        <v>54</v>
      </c>
    </row>
    <row r="1317" spans="1:39" ht="15.75" customHeight="1" x14ac:dyDescent="0.3">
      <c r="A1317" s="382"/>
      <c r="B1317" s="383"/>
      <c r="C1317" s="384" t="s">
        <v>40</v>
      </c>
      <c r="D1317" s="385" t="str">
        <f>IF(Table_1[[#This Row],[SISÄLLÖN NIMI]]="","",1)</f>
        <v/>
      </c>
      <c r="E1317" s="386"/>
      <c r="F1317" s="386"/>
      <c r="G1317" s="384" t="s">
        <v>54</v>
      </c>
      <c r="H1317" s="387" t="s">
        <v>54</v>
      </c>
      <c r="I1317" s="388" t="s">
        <v>54</v>
      </c>
      <c r="J1317" s="389" t="s">
        <v>44</v>
      </c>
      <c r="K1317" s="387" t="s">
        <v>54</v>
      </c>
      <c r="L1317" s="390" t="s">
        <v>54</v>
      </c>
      <c r="M1317" s="383"/>
      <c r="N1317" s="391" t="s">
        <v>54</v>
      </c>
      <c r="O1317" s="392"/>
      <c r="P1317" s="383"/>
      <c r="Q1317" s="383"/>
      <c r="R1317" s="393"/>
      <c r="S1317" s="417">
        <f>IF(Table_1[[#This Row],[Kesto (min) /tapaaminen]]&lt;1,0,(Table_1[[#This Row],[Sisältöjen määrä 
]]*Table_1[[#This Row],[Kesto (min) /tapaaminen]]*Table_1[[#This Row],[Tapaamis-kerrat /osallistuja]]))</f>
        <v>0</v>
      </c>
      <c r="T1317" s="394" t="str">
        <f>IF(Table_1[[#This Row],[SISÄLLÖN NIMI]]="","",IF(Table_1[[#This Row],[Toteutuminen]]="Ei osallistujia",0,IF(Table_1[[#This Row],[Toteutuminen]]="Peruttu",0,1)))</f>
        <v/>
      </c>
      <c r="U1317" s="395"/>
      <c r="V1317" s="385"/>
      <c r="W1317" s="413">
        <f>Table_1[[#This Row],[Kävijämäärä a) lapset]]+Table_1[[#This Row],[Kävijämäärä b) aikuiset]]</f>
        <v>0</v>
      </c>
      <c r="X1317" s="413">
        <f>IF(Table_1[[#This Row],[Kokonaiskävijämäärä]]&lt;1,0,Table_1[[#This Row],[Kävijämäärä a) lapset]]*Table_1[[#This Row],[Tapaamis-kerrat /osallistuja]])</f>
        <v>0</v>
      </c>
      <c r="Y1317" s="413">
        <f>IF(Table_1[[#This Row],[Kokonaiskävijämäärä]]&lt;1,0,Table_1[[#This Row],[Kävijämäärä b) aikuiset]]*Table_1[[#This Row],[Tapaamis-kerrat /osallistuja]])</f>
        <v>0</v>
      </c>
      <c r="Z1317" s="413">
        <f>IF(Table_1[[#This Row],[Kokonaiskävijämäärä]]&lt;1,0,Table_1[[#This Row],[Kokonaiskävijämäärä]]*Table_1[[#This Row],[Tapaamis-kerrat /osallistuja]])</f>
        <v>0</v>
      </c>
      <c r="AA1317" s="390" t="s">
        <v>54</v>
      </c>
      <c r="AB1317" s="396"/>
      <c r="AC1317" s="397"/>
      <c r="AD1317" s="398" t="s">
        <v>54</v>
      </c>
      <c r="AE1317" s="399" t="s">
        <v>54</v>
      </c>
      <c r="AF1317" s="400" t="s">
        <v>54</v>
      </c>
      <c r="AG1317" s="400" t="s">
        <v>54</v>
      </c>
      <c r="AH1317" s="401" t="s">
        <v>53</v>
      </c>
      <c r="AI1317" s="402" t="s">
        <v>54</v>
      </c>
      <c r="AJ1317" s="402" t="s">
        <v>54</v>
      </c>
      <c r="AK1317" s="402" t="s">
        <v>54</v>
      </c>
      <c r="AL1317" s="403" t="s">
        <v>54</v>
      </c>
      <c r="AM1317" s="404" t="s">
        <v>54</v>
      </c>
    </row>
    <row r="1318" spans="1:39" ht="15.75" customHeight="1" x14ac:dyDescent="0.3">
      <c r="A1318" s="382"/>
      <c r="B1318" s="383"/>
      <c r="C1318" s="384" t="s">
        <v>40</v>
      </c>
      <c r="D1318" s="385" t="str">
        <f>IF(Table_1[[#This Row],[SISÄLLÖN NIMI]]="","",1)</f>
        <v/>
      </c>
      <c r="E1318" s="386"/>
      <c r="F1318" s="386"/>
      <c r="G1318" s="384" t="s">
        <v>54</v>
      </c>
      <c r="H1318" s="387" t="s">
        <v>54</v>
      </c>
      <c r="I1318" s="388" t="s">
        <v>54</v>
      </c>
      <c r="J1318" s="389" t="s">
        <v>44</v>
      </c>
      <c r="K1318" s="387" t="s">
        <v>54</v>
      </c>
      <c r="L1318" s="390" t="s">
        <v>54</v>
      </c>
      <c r="M1318" s="383"/>
      <c r="N1318" s="391" t="s">
        <v>54</v>
      </c>
      <c r="O1318" s="392"/>
      <c r="P1318" s="383"/>
      <c r="Q1318" s="383"/>
      <c r="R1318" s="393"/>
      <c r="S1318" s="417">
        <f>IF(Table_1[[#This Row],[Kesto (min) /tapaaminen]]&lt;1,0,(Table_1[[#This Row],[Sisältöjen määrä 
]]*Table_1[[#This Row],[Kesto (min) /tapaaminen]]*Table_1[[#This Row],[Tapaamis-kerrat /osallistuja]]))</f>
        <v>0</v>
      </c>
      <c r="T1318" s="394" t="str">
        <f>IF(Table_1[[#This Row],[SISÄLLÖN NIMI]]="","",IF(Table_1[[#This Row],[Toteutuminen]]="Ei osallistujia",0,IF(Table_1[[#This Row],[Toteutuminen]]="Peruttu",0,1)))</f>
        <v/>
      </c>
      <c r="U1318" s="395"/>
      <c r="V1318" s="385"/>
      <c r="W1318" s="413">
        <f>Table_1[[#This Row],[Kävijämäärä a) lapset]]+Table_1[[#This Row],[Kävijämäärä b) aikuiset]]</f>
        <v>0</v>
      </c>
      <c r="X1318" s="413">
        <f>IF(Table_1[[#This Row],[Kokonaiskävijämäärä]]&lt;1,0,Table_1[[#This Row],[Kävijämäärä a) lapset]]*Table_1[[#This Row],[Tapaamis-kerrat /osallistuja]])</f>
        <v>0</v>
      </c>
      <c r="Y1318" s="413">
        <f>IF(Table_1[[#This Row],[Kokonaiskävijämäärä]]&lt;1,0,Table_1[[#This Row],[Kävijämäärä b) aikuiset]]*Table_1[[#This Row],[Tapaamis-kerrat /osallistuja]])</f>
        <v>0</v>
      </c>
      <c r="Z1318" s="413">
        <f>IF(Table_1[[#This Row],[Kokonaiskävijämäärä]]&lt;1,0,Table_1[[#This Row],[Kokonaiskävijämäärä]]*Table_1[[#This Row],[Tapaamis-kerrat /osallistuja]])</f>
        <v>0</v>
      </c>
      <c r="AA1318" s="390" t="s">
        <v>54</v>
      </c>
      <c r="AB1318" s="396"/>
      <c r="AC1318" s="397"/>
      <c r="AD1318" s="398" t="s">
        <v>54</v>
      </c>
      <c r="AE1318" s="399" t="s">
        <v>54</v>
      </c>
      <c r="AF1318" s="400" t="s">
        <v>54</v>
      </c>
      <c r="AG1318" s="400" t="s">
        <v>54</v>
      </c>
      <c r="AH1318" s="401" t="s">
        <v>53</v>
      </c>
      <c r="AI1318" s="402" t="s">
        <v>54</v>
      </c>
      <c r="AJ1318" s="402" t="s">
        <v>54</v>
      </c>
      <c r="AK1318" s="402" t="s">
        <v>54</v>
      </c>
      <c r="AL1318" s="403" t="s">
        <v>54</v>
      </c>
      <c r="AM1318" s="404" t="s">
        <v>54</v>
      </c>
    </row>
    <row r="1319" spans="1:39" ht="15.75" customHeight="1" x14ac:dyDescent="0.3">
      <c r="A1319" s="382"/>
      <c r="B1319" s="383"/>
      <c r="C1319" s="384" t="s">
        <v>40</v>
      </c>
      <c r="D1319" s="385" t="str">
        <f>IF(Table_1[[#This Row],[SISÄLLÖN NIMI]]="","",1)</f>
        <v/>
      </c>
      <c r="E1319" s="386"/>
      <c r="F1319" s="386"/>
      <c r="G1319" s="384" t="s">
        <v>54</v>
      </c>
      <c r="H1319" s="387" t="s">
        <v>54</v>
      </c>
      <c r="I1319" s="388" t="s">
        <v>54</v>
      </c>
      <c r="J1319" s="389" t="s">
        <v>44</v>
      </c>
      <c r="K1319" s="387" t="s">
        <v>54</v>
      </c>
      <c r="L1319" s="390" t="s">
        <v>54</v>
      </c>
      <c r="M1319" s="383"/>
      <c r="N1319" s="391" t="s">
        <v>54</v>
      </c>
      <c r="O1319" s="392"/>
      <c r="P1319" s="383"/>
      <c r="Q1319" s="383"/>
      <c r="R1319" s="393"/>
      <c r="S1319" s="417">
        <f>IF(Table_1[[#This Row],[Kesto (min) /tapaaminen]]&lt;1,0,(Table_1[[#This Row],[Sisältöjen määrä 
]]*Table_1[[#This Row],[Kesto (min) /tapaaminen]]*Table_1[[#This Row],[Tapaamis-kerrat /osallistuja]]))</f>
        <v>0</v>
      </c>
      <c r="T1319" s="394" t="str">
        <f>IF(Table_1[[#This Row],[SISÄLLÖN NIMI]]="","",IF(Table_1[[#This Row],[Toteutuminen]]="Ei osallistujia",0,IF(Table_1[[#This Row],[Toteutuminen]]="Peruttu",0,1)))</f>
        <v/>
      </c>
      <c r="U1319" s="395"/>
      <c r="V1319" s="385"/>
      <c r="W1319" s="413">
        <f>Table_1[[#This Row],[Kävijämäärä a) lapset]]+Table_1[[#This Row],[Kävijämäärä b) aikuiset]]</f>
        <v>0</v>
      </c>
      <c r="X1319" s="413">
        <f>IF(Table_1[[#This Row],[Kokonaiskävijämäärä]]&lt;1,0,Table_1[[#This Row],[Kävijämäärä a) lapset]]*Table_1[[#This Row],[Tapaamis-kerrat /osallistuja]])</f>
        <v>0</v>
      </c>
      <c r="Y1319" s="413">
        <f>IF(Table_1[[#This Row],[Kokonaiskävijämäärä]]&lt;1,0,Table_1[[#This Row],[Kävijämäärä b) aikuiset]]*Table_1[[#This Row],[Tapaamis-kerrat /osallistuja]])</f>
        <v>0</v>
      </c>
      <c r="Z1319" s="413">
        <f>IF(Table_1[[#This Row],[Kokonaiskävijämäärä]]&lt;1,0,Table_1[[#This Row],[Kokonaiskävijämäärä]]*Table_1[[#This Row],[Tapaamis-kerrat /osallistuja]])</f>
        <v>0</v>
      </c>
      <c r="AA1319" s="390" t="s">
        <v>54</v>
      </c>
      <c r="AB1319" s="396"/>
      <c r="AC1319" s="397"/>
      <c r="AD1319" s="398" t="s">
        <v>54</v>
      </c>
      <c r="AE1319" s="399" t="s">
        <v>54</v>
      </c>
      <c r="AF1319" s="400" t="s">
        <v>54</v>
      </c>
      <c r="AG1319" s="400" t="s">
        <v>54</v>
      </c>
      <c r="AH1319" s="401" t="s">
        <v>53</v>
      </c>
      <c r="AI1319" s="402" t="s">
        <v>54</v>
      </c>
      <c r="AJ1319" s="402" t="s">
        <v>54</v>
      </c>
      <c r="AK1319" s="402" t="s">
        <v>54</v>
      </c>
      <c r="AL1319" s="403" t="s">
        <v>54</v>
      </c>
      <c r="AM1319" s="404" t="s">
        <v>54</v>
      </c>
    </row>
    <row r="1320" spans="1:39" ht="15.75" customHeight="1" x14ac:dyDescent="0.3">
      <c r="A1320" s="382"/>
      <c r="B1320" s="383"/>
      <c r="C1320" s="384" t="s">
        <v>40</v>
      </c>
      <c r="D1320" s="385" t="str">
        <f>IF(Table_1[[#This Row],[SISÄLLÖN NIMI]]="","",1)</f>
        <v/>
      </c>
      <c r="E1320" s="386"/>
      <c r="F1320" s="386"/>
      <c r="G1320" s="384" t="s">
        <v>54</v>
      </c>
      <c r="H1320" s="387" t="s">
        <v>54</v>
      </c>
      <c r="I1320" s="388" t="s">
        <v>54</v>
      </c>
      <c r="J1320" s="389" t="s">
        <v>44</v>
      </c>
      <c r="K1320" s="387" t="s">
        <v>54</v>
      </c>
      <c r="L1320" s="390" t="s">
        <v>54</v>
      </c>
      <c r="M1320" s="383"/>
      <c r="N1320" s="391" t="s">
        <v>54</v>
      </c>
      <c r="O1320" s="392"/>
      <c r="P1320" s="383"/>
      <c r="Q1320" s="383"/>
      <c r="R1320" s="393"/>
      <c r="S1320" s="417">
        <f>IF(Table_1[[#This Row],[Kesto (min) /tapaaminen]]&lt;1,0,(Table_1[[#This Row],[Sisältöjen määrä 
]]*Table_1[[#This Row],[Kesto (min) /tapaaminen]]*Table_1[[#This Row],[Tapaamis-kerrat /osallistuja]]))</f>
        <v>0</v>
      </c>
      <c r="T1320" s="394" t="str">
        <f>IF(Table_1[[#This Row],[SISÄLLÖN NIMI]]="","",IF(Table_1[[#This Row],[Toteutuminen]]="Ei osallistujia",0,IF(Table_1[[#This Row],[Toteutuminen]]="Peruttu",0,1)))</f>
        <v/>
      </c>
      <c r="U1320" s="395"/>
      <c r="V1320" s="385"/>
      <c r="W1320" s="413">
        <f>Table_1[[#This Row],[Kävijämäärä a) lapset]]+Table_1[[#This Row],[Kävijämäärä b) aikuiset]]</f>
        <v>0</v>
      </c>
      <c r="X1320" s="413">
        <f>IF(Table_1[[#This Row],[Kokonaiskävijämäärä]]&lt;1,0,Table_1[[#This Row],[Kävijämäärä a) lapset]]*Table_1[[#This Row],[Tapaamis-kerrat /osallistuja]])</f>
        <v>0</v>
      </c>
      <c r="Y1320" s="413">
        <f>IF(Table_1[[#This Row],[Kokonaiskävijämäärä]]&lt;1,0,Table_1[[#This Row],[Kävijämäärä b) aikuiset]]*Table_1[[#This Row],[Tapaamis-kerrat /osallistuja]])</f>
        <v>0</v>
      </c>
      <c r="Z1320" s="413">
        <f>IF(Table_1[[#This Row],[Kokonaiskävijämäärä]]&lt;1,0,Table_1[[#This Row],[Kokonaiskävijämäärä]]*Table_1[[#This Row],[Tapaamis-kerrat /osallistuja]])</f>
        <v>0</v>
      </c>
      <c r="AA1320" s="390" t="s">
        <v>54</v>
      </c>
      <c r="AB1320" s="396"/>
      <c r="AC1320" s="397"/>
      <c r="AD1320" s="398" t="s">
        <v>54</v>
      </c>
      <c r="AE1320" s="399" t="s">
        <v>54</v>
      </c>
      <c r="AF1320" s="400" t="s">
        <v>54</v>
      </c>
      <c r="AG1320" s="400" t="s">
        <v>54</v>
      </c>
      <c r="AH1320" s="401" t="s">
        <v>53</v>
      </c>
      <c r="AI1320" s="402" t="s">
        <v>54</v>
      </c>
      <c r="AJ1320" s="402" t="s">
        <v>54</v>
      </c>
      <c r="AK1320" s="402" t="s">
        <v>54</v>
      </c>
      <c r="AL1320" s="403" t="s">
        <v>54</v>
      </c>
      <c r="AM1320" s="404" t="s">
        <v>54</v>
      </c>
    </row>
    <row r="1321" spans="1:39" ht="15.75" customHeight="1" x14ac:dyDescent="0.3">
      <c r="A1321" s="382"/>
      <c r="B1321" s="383"/>
      <c r="C1321" s="384" t="s">
        <v>40</v>
      </c>
      <c r="D1321" s="385" t="str">
        <f>IF(Table_1[[#This Row],[SISÄLLÖN NIMI]]="","",1)</f>
        <v/>
      </c>
      <c r="E1321" s="386"/>
      <c r="F1321" s="386"/>
      <c r="G1321" s="384" t="s">
        <v>54</v>
      </c>
      <c r="H1321" s="387" t="s">
        <v>54</v>
      </c>
      <c r="I1321" s="388" t="s">
        <v>54</v>
      </c>
      <c r="J1321" s="389" t="s">
        <v>44</v>
      </c>
      <c r="K1321" s="387" t="s">
        <v>54</v>
      </c>
      <c r="L1321" s="390" t="s">
        <v>54</v>
      </c>
      <c r="M1321" s="383"/>
      <c r="N1321" s="391" t="s">
        <v>54</v>
      </c>
      <c r="O1321" s="392"/>
      <c r="P1321" s="383"/>
      <c r="Q1321" s="383"/>
      <c r="R1321" s="393"/>
      <c r="S1321" s="417">
        <f>IF(Table_1[[#This Row],[Kesto (min) /tapaaminen]]&lt;1,0,(Table_1[[#This Row],[Sisältöjen määrä 
]]*Table_1[[#This Row],[Kesto (min) /tapaaminen]]*Table_1[[#This Row],[Tapaamis-kerrat /osallistuja]]))</f>
        <v>0</v>
      </c>
      <c r="T1321" s="394" t="str">
        <f>IF(Table_1[[#This Row],[SISÄLLÖN NIMI]]="","",IF(Table_1[[#This Row],[Toteutuminen]]="Ei osallistujia",0,IF(Table_1[[#This Row],[Toteutuminen]]="Peruttu",0,1)))</f>
        <v/>
      </c>
      <c r="U1321" s="395"/>
      <c r="V1321" s="385"/>
      <c r="W1321" s="413">
        <f>Table_1[[#This Row],[Kävijämäärä a) lapset]]+Table_1[[#This Row],[Kävijämäärä b) aikuiset]]</f>
        <v>0</v>
      </c>
      <c r="X1321" s="413">
        <f>IF(Table_1[[#This Row],[Kokonaiskävijämäärä]]&lt;1,0,Table_1[[#This Row],[Kävijämäärä a) lapset]]*Table_1[[#This Row],[Tapaamis-kerrat /osallistuja]])</f>
        <v>0</v>
      </c>
      <c r="Y1321" s="413">
        <f>IF(Table_1[[#This Row],[Kokonaiskävijämäärä]]&lt;1,0,Table_1[[#This Row],[Kävijämäärä b) aikuiset]]*Table_1[[#This Row],[Tapaamis-kerrat /osallistuja]])</f>
        <v>0</v>
      </c>
      <c r="Z1321" s="413">
        <f>IF(Table_1[[#This Row],[Kokonaiskävijämäärä]]&lt;1,0,Table_1[[#This Row],[Kokonaiskävijämäärä]]*Table_1[[#This Row],[Tapaamis-kerrat /osallistuja]])</f>
        <v>0</v>
      </c>
      <c r="AA1321" s="390" t="s">
        <v>54</v>
      </c>
      <c r="AB1321" s="396"/>
      <c r="AC1321" s="397"/>
      <c r="AD1321" s="398" t="s">
        <v>54</v>
      </c>
      <c r="AE1321" s="399" t="s">
        <v>54</v>
      </c>
      <c r="AF1321" s="400" t="s">
        <v>54</v>
      </c>
      <c r="AG1321" s="400" t="s">
        <v>54</v>
      </c>
      <c r="AH1321" s="401" t="s">
        <v>53</v>
      </c>
      <c r="AI1321" s="402" t="s">
        <v>54</v>
      </c>
      <c r="AJ1321" s="402" t="s">
        <v>54</v>
      </c>
      <c r="AK1321" s="402" t="s">
        <v>54</v>
      </c>
      <c r="AL1321" s="403" t="s">
        <v>54</v>
      </c>
      <c r="AM1321" s="404" t="s">
        <v>54</v>
      </c>
    </row>
    <row r="1322" spans="1:39" ht="15.75" customHeight="1" x14ac:dyDescent="0.3">
      <c r="A1322" s="382"/>
      <c r="B1322" s="383"/>
      <c r="C1322" s="384" t="s">
        <v>40</v>
      </c>
      <c r="D1322" s="385" t="str">
        <f>IF(Table_1[[#This Row],[SISÄLLÖN NIMI]]="","",1)</f>
        <v/>
      </c>
      <c r="E1322" s="386"/>
      <c r="F1322" s="386"/>
      <c r="G1322" s="384" t="s">
        <v>54</v>
      </c>
      <c r="H1322" s="387" t="s">
        <v>54</v>
      </c>
      <c r="I1322" s="388" t="s">
        <v>54</v>
      </c>
      <c r="J1322" s="389" t="s">
        <v>44</v>
      </c>
      <c r="K1322" s="387" t="s">
        <v>54</v>
      </c>
      <c r="L1322" s="390" t="s">
        <v>54</v>
      </c>
      <c r="M1322" s="383"/>
      <c r="N1322" s="391" t="s">
        <v>54</v>
      </c>
      <c r="O1322" s="392"/>
      <c r="P1322" s="383"/>
      <c r="Q1322" s="383"/>
      <c r="R1322" s="393"/>
      <c r="S1322" s="417">
        <f>IF(Table_1[[#This Row],[Kesto (min) /tapaaminen]]&lt;1,0,(Table_1[[#This Row],[Sisältöjen määrä 
]]*Table_1[[#This Row],[Kesto (min) /tapaaminen]]*Table_1[[#This Row],[Tapaamis-kerrat /osallistuja]]))</f>
        <v>0</v>
      </c>
      <c r="T1322" s="394" t="str">
        <f>IF(Table_1[[#This Row],[SISÄLLÖN NIMI]]="","",IF(Table_1[[#This Row],[Toteutuminen]]="Ei osallistujia",0,IF(Table_1[[#This Row],[Toteutuminen]]="Peruttu",0,1)))</f>
        <v/>
      </c>
      <c r="U1322" s="395"/>
      <c r="V1322" s="385"/>
      <c r="W1322" s="413">
        <f>Table_1[[#This Row],[Kävijämäärä a) lapset]]+Table_1[[#This Row],[Kävijämäärä b) aikuiset]]</f>
        <v>0</v>
      </c>
      <c r="X1322" s="413">
        <f>IF(Table_1[[#This Row],[Kokonaiskävijämäärä]]&lt;1,0,Table_1[[#This Row],[Kävijämäärä a) lapset]]*Table_1[[#This Row],[Tapaamis-kerrat /osallistuja]])</f>
        <v>0</v>
      </c>
      <c r="Y1322" s="413">
        <f>IF(Table_1[[#This Row],[Kokonaiskävijämäärä]]&lt;1,0,Table_1[[#This Row],[Kävijämäärä b) aikuiset]]*Table_1[[#This Row],[Tapaamis-kerrat /osallistuja]])</f>
        <v>0</v>
      </c>
      <c r="Z1322" s="413">
        <f>IF(Table_1[[#This Row],[Kokonaiskävijämäärä]]&lt;1,0,Table_1[[#This Row],[Kokonaiskävijämäärä]]*Table_1[[#This Row],[Tapaamis-kerrat /osallistuja]])</f>
        <v>0</v>
      </c>
      <c r="AA1322" s="390" t="s">
        <v>54</v>
      </c>
      <c r="AB1322" s="396"/>
      <c r="AC1322" s="397"/>
      <c r="AD1322" s="398" t="s">
        <v>54</v>
      </c>
      <c r="AE1322" s="399" t="s">
        <v>54</v>
      </c>
      <c r="AF1322" s="400" t="s">
        <v>54</v>
      </c>
      <c r="AG1322" s="400" t="s">
        <v>54</v>
      </c>
      <c r="AH1322" s="401" t="s">
        <v>53</v>
      </c>
      <c r="AI1322" s="402" t="s">
        <v>54</v>
      </c>
      <c r="AJ1322" s="402" t="s">
        <v>54</v>
      </c>
      <c r="AK1322" s="402" t="s">
        <v>54</v>
      </c>
      <c r="AL1322" s="403" t="s">
        <v>54</v>
      </c>
      <c r="AM1322" s="404" t="s">
        <v>54</v>
      </c>
    </row>
    <row r="1323" spans="1:39" ht="15.75" customHeight="1" x14ac:dyDescent="0.3">
      <c r="A1323" s="382"/>
      <c r="B1323" s="383"/>
      <c r="C1323" s="384" t="s">
        <v>40</v>
      </c>
      <c r="D1323" s="385" t="str">
        <f>IF(Table_1[[#This Row],[SISÄLLÖN NIMI]]="","",1)</f>
        <v/>
      </c>
      <c r="E1323" s="386"/>
      <c r="F1323" s="386"/>
      <c r="G1323" s="384" t="s">
        <v>54</v>
      </c>
      <c r="H1323" s="387" t="s">
        <v>54</v>
      </c>
      <c r="I1323" s="388" t="s">
        <v>54</v>
      </c>
      <c r="J1323" s="389" t="s">
        <v>44</v>
      </c>
      <c r="K1323" s="387" t="s">
        <v>54</v>
      </c>
      <c r="L1323" s="390" t="s">
        <v>54</v>
      </c>
      <c r="M1323" s="383"/>
      <c r="N1323" s="391" t="s">
        <v>54</v>
      </c>
      <c r="O1323" s="392"/>
      <c r="P1323" s="383"/>
      <c r="Q1323" s="383"/>
      <c r="R1323" s="393"/>
      <c r="S1323" s="417">
        <f>IF(Table_1[[#This Row],[Kesto (min) /tapaaminen]]&lt;1,0,(Table_1[[#This Row],[Sisältöjen määrä 
]]*Table_1[[#This Row],[Kesto (min) /tapaaminen]]*Table_1[[#This Row],[Tapaamis-kerrat /osallistuja]]))</f>
        <v>0</v>
      </c>
      <c r="T1323" s="394" t="str">
        <f>IF(Table_1[[#This Row],[SISÄLLÖN NIMI]]="","",IF(Table_1[[#This Row],[Toteutuminen]]="Ei osallistujia",0,IF(Table_1[[#This Row],[Toteutuminen]]="Peruttu",0,1)))</f>
        <v/>
      </c>
      <c r="U1323" s="395"/>
      <c r="V1323" s="385"/>
      <c r="W1323" s="413">
        <f>Table_1[[#This Row],[Kävijämäärä a) lapset]]+Table_1[[#This Row],[Kävijämäärä b) aikuiset]]</f>
        <v>0</v>
      </c>
      <c r="X1323" s="413">
        <f>IF(Table_1[[#This Row],[Kokonaiskävijämäärä]]&lt;1,0,Table_1[[#This Row],[Kävijämäärä a) lapset]]*Table_1[[#This Row],[Tapaamis-kerrat /osallistuja]])</f>
        <v>0</v>
      </c>
      <c r="Y1323" s="413">
        <f>IF(Table_1[[#This Row],[Kokonaiskävijämäärä]]&lt;1,0,Table_1[[#This Row],[Kävijämäärä b) aikuiset]]*Table_1[[#This Row],[Tapaamis-kerrat /osallistuja]])</f>
        <v>0</v>
      </c>
      <c r="Z1323" s="413">
        <f>IF(Table_1[[#This Row],[Kokonaiskävijämäärä]]&lt;1,0,Table_1[[#This Row],[Kokonaiskävijämäärä]]*Table_1[[#This Row],[Tapaamis-kerrat /osallistuja]])</f>
        <v>0</v>
      </c>
      <c r="AA1323" s="390" t="s">
        <v>54</v>
      </c>
      <c r="AB1323" s="396"/>
      <c r="AC1323" s="397"/>
      <c r="AD1323" s="398" t="s">
        <v>54</v>
      </c>
      <c r="AE1323" s="399" t="s">
        <v>54</v>
      </c>
      <c r="AF1323" s="400" t="s">
        <v>54</v>
      </c>
      <c r="AG1323" s="400" t="s">
        <v>54</v>
      </c>
      <c r="AH1323" s="401" t="s">
        <v>53</v>
      </c>
      <c r="AI1323" s="402" t="s">
        <v>54</v>
      </c>
      <c r="AJ1323" s="402" t="s">
        <v>54</v>
      </c>
      <c r="AK1323" s="402" t="s">
        <v>54</v>
      </c>
      <c r="AL1323" s="403" t="s">
        <v>54</v>
      </c>
      <c r="AM1323" s="404" t="s">
        <v>54</v>
      </c>
    </row>
    <row r="1324" spans="1:39" ht="15.75" customHeight="1" x14ac:dyDescent="0.3">
      <c r="A1324" s="382"/>
      <c r="B1324" s="383"/>
      <c r="C1324" s="384" t="s">
        <v>40</v>
      </c>
      <c r="D1324" s="385" t="str">
        <f>IF(Table_1[[#This Row],[SISÄLLÖN NIMI]]="","",1)</f>
        <v/>
      </c>
      <c r="E1324" s="386"/>
      <c r="F1324" s="386"/>
      <c r="G1324" s="384" t="s">
        <v>54</v>
      </c>
      <c r="H1324" s="387" t="s">
        <v>54</v>
      </c>
      <c r="I1324" s="388" t="s">
        <v>54</v>
      </c>
      <c r="J1324" s="389" t="s">
        <v>44</v>
      </c>
      <c r="K1324" s="387" t="s">
        <v>54</v>
      </c>
      <c r="L1324" s="390" t="s">
        <v>54</v>
      </c>
      <c r="M1324" s="383"/>
      <c r="N1324" s="391" t="s">
        <v>54</v>
      </c>
      <c r="O1324" s="392"/>
      <c r="P1324" s="383"/>
      <c r="Q1324" s="383"/>
      <c r="R1324" s="393"/>
      <c r="S1324" s="417">
        <f>IF(Table_1[[#This Row],[Kesto (min) /tapaaminen]]&lt;1,0,(Table_1[[#This Row],[Sisältöjen määrä 
]]*Table_1[[#This Row],[Kesto (min) /tapaaminen]]*Table_1[[#This Row],[Tapaamis-kerrat /osallistuja]]))</f>
        <v>0</v>
      </c>
      <c r="T1324" s="394" t="str">
        <f>IF(Table_1[[#This Row],[SISÄLLÖN NIMI]]="","",IF(Table_1[[#This Row],[Toteutuminen]]="Ei osallistujia",0,IF(Table_1[[#This Row],[Toteutuminen]]="Peruttu",0,1)))</f>
        <v/>
      </c>
      <c r="U1324" s="395"/>
      <c r="V1324" s="385"/>
      <c r="W1324" s="413">
        <f>Table_1[[#This Row],[Kävijämäärä a) lapset]]+Table_1[[#This Row],[Kävijämäärä b) aikuiset]]</f>
        <v>0</v>
      </c>
      <c r="X1324" s="413">
        <f>IF(Table_1[[#This Row],[Kokonaiskävijämäärä]]&lt;1,0,Table_1[[#This Row],[Kävijämäärä a) lapset]]*Table_1[[#This Row],[Tapaamis-kerrat /osallistuja]])</f>
        <v>0</v>
      </c>
      <c r="Y1324" s="413">
        <f>IF(Table_1[[#This Row],[Kokonaiskävijämäärä]]&lt;1,0,Table_1[[#This Row],[Kävijämäärä b) aikuiset]]*Table_1[[#This Row],[Tapaamis-kerrat /osallistuja]])</f>
        <v>0</v>
      </c>
      <c r="Z1324" s="413">
        <f>IF(Table_1[[#This Row],[Kokonaiskävijämäärä]]&lt;1,0,Table_1[[#This Row],[Kokonaiskävijämäärä]]*Table_1[[#This Row],[Tapaamis-kerrat /osallistuja]])</f>
        <v>0</v>
      </c>
      <c r="AA1324" s="390" t="s">
        <v>54</v>
      </c>
      <c r="AB1324" s="396"/>
      <c r="AC1324" s="397"/>
      <c r="AD1324" s="398" t="s">
        <v>54</v>
      </c>
      <c r="AE1324" s="399" t="s">
        <v>54</v>
      </c>
      <c r="AF1324" s="400" t="s">
        <v>54</v>
      </c>
      <c r="AG1324" s="400" t="s">
        <v>54</v>
      </c>
      <c r="AH1324" s="401" t="s">
        <v>53</v>
      </c>
      <c r="AI1324" s="402" t="s">
        <v>54</v>
      </c>
      <c r="AJ1324" s="402" t="s">
        <v>54</v>
      </c>
      <c r="AK1324" s="402" t="s">
        <v>54</v>
      </c>
      <c r="AL1324" s="403" t="s">
        <v>54</v>
      </c>
      <c r="AM1324" s="404" t="s">
        <v>54</v>
      </c>
    </row>
    <row r="1325" spans="1:39" ht="15.75" customHeight="1" x14ac:dyDescent="0.3">
      <c r="A1325" s="382"/>
      <c r="B1325" s="383"/>
      <c r="C1325" s="384" t="s">
        <v>40</v>
      </c>
      <c r="D1325" s="385" t="str">
        <f>IF(Table_1[[#This Row],[SISÄLLÖN NIMI]]="","",1)</f>
        <v/>
      </c>
      <c r="E1325" s="386"/>
      <c r="F1325" s="386"/>
      <c r="G1325" s="384" t="s">
        <v>54</v>
      </c>
      <c r="H1325" s="387" t="s">
        <v>54</v>
      </c>
      <c r="I1325" s="388" t="s">
        <v>54</v>
      </c>
      <c r="J1325" s="389" t="s">
        <v>44</v>
      </c>
      <c r="K1325" s="387" t="s">
        <v>54</v>
      </c>
      <c r="L1325" s="390" t="s">
        <v>54</v>
      </c>
      <c r="M1325" s="383"/>
      <c r="N1325" s="391" t="s">
        <v>54</v>
      </c>
      <c r="O1325" s="392"/>
      <c r="P1325" s="383"/>
      <c r="Q1325" s="383"/>
      <c r="R1325" s="393"/>
      <c r="S1325" s="417">
        <f>IF(Table_1[[#This Row],[Kesto (min) /tapaaminen]]&lt;1,0,(Table_1[[#This Row],[Sisältöjen määrä 
]]*Table_1[[#This Row],[Kesto (min) /tapaaminen]]*Table_1[[#This Row],[Tapaamis-kerrat /osallistuja]]))</f>
        <v>0</v>
      </c>
      <c r="T1325" s="394" t="str">
        <f>IF(Table_1[[#This Row],[SISÄLLÖN NIMI]]="","",IF(Table_1[[#This Row],[Toteutuminen]]="Ei osallistujia",0,IF(Table_1[[#This Row],[Toteutuminen]]="Peruttu",0,1)))</f>
        <v/>
      </c>
      <c r="U1325" s="395"/>
      <c r="V1325" s="385"/>
      <c r="W1325" s="413">
        <f>Table_1[[#This Row],[Kävijämäärä a) lapset]]+Table_1[[#This Row],[Kävijämäärä b) aikuiset]]</f>
        <v>0</v>
      </c>
      <c r="X1325" s="413">
        <f>IF(Table_1[[#This Row],[Kokonaiskävijämäärä]]&lt;1,0,Table_1[[#This Row],[Kävijämäärä a) lapset]]*Table_1[[#This Row],[Tapaamis-kerrat /osallistuja]])</f>
        <v>0</v>
      </c>
      <c r="Y1325" s="413">
        <f>IF(Table_1[[#This Row],[Kokonaiskävijämäärä]]&lt;1,0,Table_1[[#This Row],[Kävijämäärä b) aikuiset]]*Table_1[[#This Row],[Tapaamis-kerrat /osallistuja]])</f>
        <v>0</v>
      </c>
      <c r="Z1325" s="413">
        <f>IF(Table_1[[#This Row],[Kokonaiskävijämäärä]]&lt;1,0,Table_1[[#This Row],[Kokonaiskävijämäärä]]*Table_1[[#This Row],[Tapaamis-kerrat /osallistuja]])</f>
        <v>0</v>
      </c>
      <c r="AA1325" s="390" t="s">
        <v>54</v>
      </c>
      <c r="AB1325" s="396"/>
      <c r="AC1325" s="397"/>
      <c r="AD1325" s="398" t="s">
        <v>54</v>
      </c>
      <c r="AE1325" s="399" t="s">
        <v>54</v>
      </c>
      <c r="AF1325" s="400" t="s">
        <v>54</v>
      </c>
      <c r="AG1325" s="400" t="s">
        <v>54</v>
      </c>
      <c r="AH1325" s="401" t="s">
        <v>53</v>
      </c>
      <c r="AI1325" s="402" t="s">
        <v>54</v>
      </c>
      <c r="AJ1325" s="402" t="s">
        <v>54</v>
      </c>
      <c r="AK1325" s="402" t="s">
        <v>54</v>
      </c>
      <c r="AL1325" s="403" t="s">
        <v>54</v>
      </c>
      <c r="AM1325" s="404" t="s">
        <v>54</v>
      </c>
    </row>
    <row r="1326" spans="1:39" ht="15.75" customHeight="1" x14ac:dyDescent="0.3">
      <c r="A1326" s="382"/>
      <c r="B1326" s="383"/>
      <c r="C1326" s="384" t="s">
        <v>40</v>
      </c>
      <c r="D1326" s="385" t="str">
        <f>IF(Table_1[[#This Row],[SISÄLLÖN NIMI]]="","",1)</f>
        <v/>
      </c>
      <c r="E1326" s="386"/>
      <c r="F1326" s="386"/>
      <c r="G1326" s="384" t="s">
        <v>54</v>
      </c>
      <c r="H1326" s="387" t="s">
        <v>54</v>
      </c>
      <c r="I1326" s="388" t="s">
        <v>54</v>
      </c>
      <c r="J1326" s="389" t="s">
        <v>44</v>
      </c>
      <c r="K1326" s="387" t="s">
        <v>54</v>
      </c>
      <c r="L1326" s="390" t="s">
        <v>54</v>
      </c>
      <c r="M1326" s="383"/>
      <c r="N1326" s="391" t="s">
        <v>54</v>
      </c>
      <c r="O1326" s="392"/>
      <c r="P1326" s="383"/>
      <c r="Q1326" s="383"/>
      <c r="R1326" s="393"/>
      <c r="S1326" s="417">
        <f>IF(Table_1[[#This Row],[Kesto (min) /tapaaminen]]&lt;1,0,(Table_1[[#This Row],[Sisältöjen määrä 
]]*Table_1[[#This Row],[Kesto (min) /tapaaminen]]*Table_1[[#This Row],[Tapaamis-kerrat /osallistuja]]))</f>
        <v>0</v>
      </c>
      <c r="T1326" s="394" t="str">
        <f>IF(Table_1[[#This Row],[SISÄLLÖN NIMI]]="","",IF(Table_1[[#This Row],[Toteutuminen]]="Ei osallistujia",0,IF(Table_1[[#This Row],[Toteutuminen]]="Peruttu",0,1)))</f>
        <v/>
      </c>
      <c r="U1326" s="395"/>
      <c r="V1326" s="385"/>
      <c r="W1326" s="413">
        <f>Table_1[[#This Row],[Kävijämäärä a) lapset]]+Table_1[[#This Row],[Kävijämäärä b) aikuiset]]</f>
        <v>0</v>
      </c>
      <c r="X1326" s="413">
        <f>IF(Table_1[[#This Row],[Kokonaiskävijämäärä]]&lt;1,0,Table_1[[#This Row],[Kävijämäärä a) lapset]]*Table_1[[#This Row],[Tapaamis-kerrat /osallistuja]])</f>
        <v>0</v>
      </c>
      <c r="Y1326" s="413">
        <f>IF(Table_1[[#This Row],[Kokonaiskävijämäärä]]&lt;1,0,Table_1[[#This Row],[Kävijämäärä b) aikuiset]]*Table_1[[#This Row],[Tapaamis-kerrat /osallistuja]])</f>
        <v>0</v>
      </c>
      <c r="Z1326" s="413">
        <f>IF(Table_1[[#This Row],[Kokonaiskävijämäärä]]&lt;1,0,Table_1[[#This Row],[Kokonaiskävijämäärä]]*Table_1[[#This Row],[Tapaamis-kerrat /osallistuja]])</f>
        <v>0</v>
      </c>
      <c r="AA1326" s="390" t="s">
        <v>54</v>
      </c>
      <c r="AB1326" s="396"/>
      <c r="AC1326" s="397"/>
      <c r="AD1326" s="398" t="s">
        <v>54</v>
      </c>
      <c r="AE1326" s="399" t="s">
        <v>54</v>
      </c>
      <c r="AF1326" s="400" t="s">
        <v>54</v>
      </c>
      <c r="AG1326" s="400" t="s">
        <v>54</v>
      </c>
      <c r="AH1326" s="401" t="s">
        <v>53</v>
      </c>
      <c r="AI1326" s="402" t="s">
        <v>54</v>
      </c>
      <c r="AJ1326" s="402" t="s">
        <v>54</v>
      </c>
      <c r="AK1326" s="402" t="s">
        <v>54</v>
      </c>
      <c r="AL1326" s="403" t="s">
        <v>54</v>
      </c>
      <c r="AM1326" s="404" t="s">
        <v>54</v>
      </c>
    </row>
    <row r="1327" spans="1:39" ht="15.75" customHeight="1" x14ac:dyDescent="0.3">
      <c r="A1327" s="382"/>
      <c r="B1327" s="383"/>
      <c r="C1327" s="384" t="s">
        <v>40</v>
      </c>
      <c r="D1327" s="385" t="str">
        <f>IF(Table_1[[#This Row],[SISÄLLÖN NIMI]]="","",1)</f>
        <v/>
      </c>
      <c r="E1327" s="386"/>
      <c r="F1327" s="386"/>
      <c r="G1327" s="384" t="s">
        <v>54</v>
      </c>
      <c r="H1327" s="387" t="s">
        <v>54</v>
      </c>
      <c r="I1327" s="388" t="s">
        <v>54</v>
      </c>
      <c r="J1327" s="389" t="s">
        <v>44</v>
      </c>
      <c r="K1327" s="387" t="s">
        <v>54</v>
      </c>
      <c r="L1327" s="390" t="s">
        <v>54</v>
      </c>
      <c r="M1327" s="383"/>
      <c r="N1327" s="391" t="s">
        <v>54</v>
      </c>
      <c r="O1327" s="392"/>
      <c r="P1327" s="383"/>
      <c r="Q1327" s="383"/>
      <c r="R1327" s="393"/>
      <c r="S1327" s="417">
        <f>IF(Table_1[[#This Row],[Kesto (min) /tapaaminen]]&lt;1,0,(Table_1[[#This Row],[Sisältöjen määrä 
]]*Table_1[[#This Row],[Kesto (min) /tapaaminen]]*Table_1[[#This Row],[Tapaamis-kerrat /osallistuja]]))</f>
        <v>0</v>
      </c>
      <c r="T1327" s="394" t="str">
        <f>IF(Table_1[[#This Row],[SISÄLLÖN NIMI]]="","",IF(Table_1[[#This Row],[Toteutuminen]]="Ei osallistujia",0,IF(Table_1[[#This Row],[Toteutuminen]]="Peruttu",0,1)))</f>
        <v/>
      </c>
      <c r="U1327" s="395"/>
      <c r="V1327" s="385"/>
      <c r="W1327" s="413">
        <f>Table_1[[#This Row],[Kävijämäärä a) lapset]]+Table_1[[#This Row],[Kävijämäärä b) aikuiset]]</f>
        <v>0</v>
      </c>
      <c r="X1327" s="413">
        <f>IF(Table_1[[#This Row],[Kokonaiskävijämäärä]]&lt;1,0,Table_1[[#This Row],[Kävijämäärä a) lapset]]*Table_1[[#This Row],[Tapaamis-kerrat /osallistuja]])</f>
        <v>0</v>
      </c>
      <c r="Y1327" s="413">
        <f>IF(Table_1[[#This Row],[Kokonaiskävijämäärä]]&lt;1,0,Table_1[[#This Row],[Kävijämäärä b) aikuiset]]*Table_1[[#This Row],[Tapaamis-kerrat /osallistuja]])</f>
        <v>0</v>
      </c>
      <c r="Z1327" s="413">
        <f>IF(Table_1[[#This Row],[Kokonaiskävijämäärä]]&lt;1,0,Table_1[[#This Row],[Kokonaiskävijämäärä]]*Table_1[[#This Row],[Tapaamis-kerrat /osallistuja]])</f>
        <v>0</v>
      </c>
      <c r="AA1327" s="390" t="s">
        <v>54</v>
      </c>
      <c r="AB1327" s="396"/>
      <c r="AC1327" s="397"/>
      <c r="AD1327" s="398" t="s">
        <v>54</v>
      </c>
      <c r="AE1327" s="399" t="s">
        <v>54</v>
      </c>
      <c r="AF1327" s="400" t="s">
        <v>54</v>
      </c>
      <c r="AG1327" s="400" t="s">
        <v>54</v>
      </c>
      <c r="AH1327" s="401" t="s">
        <v>53</v>
      </c>
      <c r="AI1327" s="402" t="s">
        <v>54</v>
      </c>
      <c r="AJ1327" s="402" t="s">
        <v>54</v>
      </c>
      <c r="AK1327" s="402" t="s">
        <v>54</v>
      </c>
      <c r="AL1327" s="403" t="s">
        <v>54</v>
      </c>
      <c r="AM1327" s="404" t="s">
        <v>54</v>
      </c>
    </row>
    <row r="1328" spans="1:39" ht="15.75" customHeight="1" x14ac:dyDescent="0.3">
      <c r="A1328" s="382"/>
      <c r="B1328" s="383"/>
      <c r="C1328" s="384" t="s">
        <v>40</v>
      </c>
      <c r="D1328" s="385" t="str">
        <f>IF(Table_1[[#This Row],[SISÄLLÖN NIMI]]="","",1)</f>
        <v/>
      </c>
      <c r="E1328" s="386"/>
      <c r="F1328" s="386"/>
      <c r="G1328" s="384" t="s">
        <v>54</v>
      </c>
      <c r="H1328" s="387" t="s">
        <v>54</v>
      </c>
      <c r="I1328" s="388" t="s">
        <v>54</v>
      </c>
      <c r="J1328" s="389" t="s">
        <v>44</v>
      </c>
      <c r="K1328" s="387" t="s">
        <v>54</v>
      </c>
      <c r="L1328" s="390" t="s">
        <v>54</v>
      </c>
      <c r="M1328" s="383"/>
      <c r="N1328" s="391" t="s">
        <v>54</v>
      </c>
      <c r="O1328" s="392"/>
      <c r="P1328" s="383"/>
      <c r="Q1328" s="383"/>
      <c r="R1328" s="393"/>
      <c r="S1328" s="417">
        <f>IF(Table_1[[#This Row],[Kesto (min) /tapaaminen]]&lt;1,0,(Table_1[[#This Row],[Sisältöjen määrä 
]]*Table_1[[#This Row],[Kesto (min) /tapaaminen]]*Table_1[[#This Row],[Tapaamis-kerrat /osallistuja]]))</f>
        <v>0</v>
      </c>
      <c r="T1328" s="394" t="str">
        <f>IF(Table_1[[#This Row],[SISÄLLÖN NIMI]]="","",IF(Table_1[[#This Row],[Toteutuminen]]="Ei osallistujia",0,IF(Table_1[[#This Row],[Toteutuminen]]="Peruttu",0,1)))</f>
        <v/>
      </c>
      <c r="U1328" s="395"/>
      <c r="V1328" s="385"/>
      <c r="W1328" s="413">
        <f>Table_1[[#This Row],[Kävijämäärä a) lapset]]+Table_1[[#This Row],[Kävijämäärä b) aikuiset]]</f>
        <v>0</v>
      </c>
      <c r="X1328" s="413">
        <f>IF(Table_1[[#This Row],[Kokonaiskävijämäärä]]&lt;1,0,Table_1[[#This Row],[Kävijämäärä a) lapset]]*Table_1[[#This Row],[Tapaamis-kerrat /osallistuja]])</f>
        <v>0</v>
      </c>
      <c r="Y1328" s="413">
        <f>IF(Table_1[[#This Row],[Kokonaiskävijämäärä]]&lt;1,0,Table_1[[#This Row],[Kävijämäärä b) aikuiset]]*Table_1[[#This Row],[Tapaamis-kerrat /osallistuja]])</f>
        <v>0</v>
      </c>
      <c r="Z1328" s="413">
        <f>IF(Table_1[[#This Row],[Kokonaiskävijämäärä]]&lt;1,0,Table_1[[#This Row],[Kokonaiskävijämäärä]]*Table_1[[#This Row],[Tapaamis-kerrat /osallistuja]])</f>
        <v>0</v>
      </c>
      <c r="AA1328" s="390" t="s">
        <v>54</v>
      </c>
      <c r="AB1328" s="396"/>
      <c r="AC1328" s="397"/>
      <c r="AD1328" s="398" t="s">
        <v>54</v>
      </c>
      <c r="AE1328" s="399" t="s">
        <v>54</v>
      </c>
      <c r="AF1328" s="400" t="s">
        <v>54</v>
      </c>
      <c r="AG1328" s="400" t="s">
        <v>54</v>
      </c>
      <c r="AH1328" s="401" t="s">
        <v>53</v>
      </c>
      <c r="AI1328" s="402" t="s">
        <v>54</v>
      </c>
      <c r="AJ1328" s="402" t="s">
        <v>54</v>
      </c>
      <c r="AK1328" s="402" t="s">
        <v>54</v>
      </c>
      <c r="AL1328" s="403" t="s">
        <v>54</v>
      </c>
      <c r="AM1328" s="404" t="s">
        <v>54</v>
      </c>
    </row>
    <row r="1329" spans="1:39" ht="15.75" customHeight="1" x14ac:dyDescent="0.3">
      <c r="A1329" s="382"/>
      <c r="B1329" s="383"/>
      <c r="C1329" s="384" t="s">
        <v>40</v>
      </c>
      <c r="D1329" s="385" t="str">
        <f>IF(Table_1[[#This Row],[SISÄLLÖN NIMI]]="","",1)</f>
        <v/>
      </c>
      <c r="E1329" s="386"/>
      <c r="F1329" s="386"/>
      <c r="G1329" s="384" t="s">
        <v>54</v>
      </c>
      <c r="H1329" s="387" t="s">
        <v>54</v>
      </c>
      <c r="I1329" s="388" t="s">
        <v>54</v>
      </c>
      <c r="J1329" s="389" t="s">
        <v>44</v>
      </c>
      <c r="K1329" s="387" t="s">
        <v>54</v>
      </c>
      <c r="L1329" s="390" t="s">
        <v>54</v>
      </c>
      <c r="M1329" s="383"/>
      <c r="N1329" s="391" t="s">
        <v>54</v>
      </c>
      <c r="O1329" s="392"/>
      <c r="P1329" s="383"/>
      <c r="Q1329" s="383"/>
      <c r="R1329" s="393"/>
      <c r="S1329" s="417">
        <f>IF(Table_1[[#This Row],[Kesto (min) /tapaaminen]]&lt;1,0,(Table_1[[#This Row],[Sisältöjen määrä 
]]*Table_1[[#This Row],[Kesto (min) /tapaaminen]]*Table_1[[#This Row],[Tapaamis-kerrat /osallistuja]]))</f>
        <v>0</v>
      </c>
      <c r="T1329" s="394" t="str">
        <f>IF(Table_1[[#This Row],[SISÄLLÖN NIMI]]="","",IF(Table_1[[#This Row],[Toteutuminen]]="Ei osallistujia",0,IF(Table_1[[#This Row],[Toteutuminen]]="Peruttu",0,1)))</f>
        <v/>
      </c>
      <c r="U1329" s="395"/>
      <c r="V1329" s="385"/>
      <c r="W1329" s="413">
        <f>Table_1[[#This Row],[Kävijämäärä a) lapset]]+Table_1[[#This Row],[Kävijämäärä b) aikuiset]]</f>
        <v>0</v>
      </c>
      <c r="X1329" s="413">
        <f>IF(Table_1[[#This Row],[Kokonaiskävijämäärä]]&lt;1,0,Table_1[[#This Row],[Kävijämäärä a) lapset]]*Table_1[[#This Row],[Tapaamis-kerrat /osallistuja]])</f>
        <v>0</v>
      </c>
      <c r="Y1329" s="413">
        <f>IF(Table_1[[#This Row],[Kokonaiskävijämäärä]]&lt;1,0,Table_1[[#This Row],[Kävijämäärä b) aikuiset]]*Table_1[[#This Row],[Tapaamis-kerrat /osallistuja]])</f>
        <v>0</v>
      </c>
      <c r="Z1329" s="413">
        <f>IF(Table_1[[#This Row],[Kokonaiskävijämäärä]]&lt;1,0,Table_1[[#This Row],[Kokonaiskävijämäärä]]*Table_1[[#This Row],[Tapaamis-kerrat /osallistuja]])</f>
        <v>0</v>
      </c>
      <c r="AA1329" s="390" t="s">
        <v>54</v>
      </c>
      <c r="AB1329" s="396"/>
      <c r="AC1329" s="397"/>
      <c r="AD1329" s="398" t="s">
        <v>54</v>
      </c>
      <c r="AE1329" s="399" t="s">
        <v>54</v>
      </c>
      <c r="AF1329" s="400" t="s">
        <v>54</v>
      </c>
      <c r="AG1329" s="400" t="s">
        <v>54</v>
      </c>
      <c r="AH1329" s="401" t="s">
        <v>53</v>
      </c>
      <c r="AI1329" s="402" t="s">
        <v>54</v>
      </c>
      <c r="AJ1329" s="402" t="s">
        <v>54</v>
      </c>
      <c r="AK1329" s="402" t="s">
        <v>54</v>
      </c>
      <c r="AL1329" s="403" t="s">
        <v>54</v>
      </c>
      <c r="AM1329" s="404" t="s">
        <v>54</v>
      </c>
    </row>
    <row r="1330" spans="1:39" ht="15.75" customHeight="1" x14ac:dyDescent="0.3">
      <c r="A1330" s="382"/>
      <c r="B1330" s="383"/>
      <c r="C1330" s="384" t="s">
        <v>40</v>
      </c>
      <c r="D1330" s="385" t="str">
        <f>IF(Table_1[[#This Row],[SISÄLLÖN NIMI]]="","",1)</f>
        <v/>
      </c>
      <c r="E1330" s="386"/>
      <c r="F1330" s="386"/>
      <c r="G1330" s="384" t="s">
        <v>54</v>
      </c>
      <c r="H1330" s="387" t="s">
        <v>54</v>
      </c>
      <c r="I1330" s="388" t="s">
        <v>54</v>
      </c>
      <c r="J1330" s="389" t="s">
        <v>44</v>
      </c>
      <c r="K1330" s="387" t="s">
        <v>54</v>
      </c>
      <c r="L1330" s="390" t="s">
        <v>54</v>
      </c>
      <c r="M1330" s="383"/>
      <c r="N1330" s="391" t="s">
        <v>54</v>
      </c>
      <c r="O1330" s="392"/>
      <c r="P1330" s="383"/>
      <c r="Q1330" s="383"/>
      <c r="R1330" s="393"/>
      <c r="S1330" s="417">
        <f>IF(Table_1[[#This Row],[Kesto (min) /tapaaminen]]&lt;1,0,(Table_1[[#This Row],[Sisältöjen määrä 
]]*Table_1[[#This Row],[Kesto (min) /tapaaminen]]*Table_1[[#This Row],[Tapaamis-kerrat /osallistuja]]))</f>
        <v>0</v>
      </c>
      <c r="T1330" s="394" t="str">
        <f>IF(Table_1[[#This Row],[SISÄLLÖN NIMI]]="","",IF(Table_1[[#This Row],[Toteutuminen]]="Ei osallistujia",0,IF(Table_1[[#This Row],[Toteutuminen]]="Peruttu",0,1)))</f>
        <v/>
      </c>
      <c r="U1330" s="395"/>
      <c r="V1330" s="385"/>
      <c r="W1330" s="413">
        <f>Table_1[[#This Row],[Kävijämäärä a) lapset]]+Table_1[[#This Row],[Kävijämäärä b) aikuiset]]</f>
        <v>0</v>
      </c>
      <c r="X1330" s="413">
        <f>IF(Table_1[[#This Row],[Kokonaiskävijämäärä]]&lt;1,0,Table_1[[#This Row],[Kävijämäärä a) lapset]]*Table_1[[#This Row],[Tapaamis-kerrat /osallistuja]])</f>
        <v>0</v>
      </c>
      <c r="Y1330" s="413">
        <f>IF(Table_1[[#This Row],[Kokonaiskävijämäärä]]&lt;1,0,Table_1[[#This Row],[Kävijämäärä b) aikuiset]]*Table_1[[#This Row],[Tapaamis-kerrat /osallistuja]])</f>
        <v>0</v>
      </c>
      <c r="Z1330" s="413">
        <f>IF(Table_1[[#This Row],[Kokonaiskävijämäärä]]&lt;1,0,Table_1[[#This Row],[Kokonaiskävijämäärä]]*Table_1[[#This Row],[Tapaamis-kerrat /osallistuja]])</f>
        <v>0</v>
      </c>
      <c r="AA1330" s="390" t="s">
        <v>54</v>
      </c>
      <c r="AB1330" s="396"/>
      <c r="AC1330" s="397"/>
      <c r="AD1330" s="398" t="s">
        <v>54</v>
      </c>
      <c r="AE1330" s="399" t="s">
        <v>54</v>
      </c>
      <c r="AF1330" s="400" t="s">
        <v>54</v>
      </c>
      <c r="AG1330" s="400" t="s">
        <v>54</v>
      </c>
      <c r="AH1330" s="401" t="s">
        <v>53</v>
      </c>
      <c r="AI1330" s="402" t="s">
        <v>54</v>
      </c>
      <c r="AJ1330" s="402" t="s">
        <v>54</v>
      </c>
      <c r="AK1330" s="402" t="s">
        <v>54</v>
      </c>
      <c r="AL1330" s="403" t="s">
        <v>54</v>
      </c>
      <c r="AM1330" s="404" t="s">
        <v>54</v>
      </c>
    </row>
    <row r="1331" spans="1:39" ht="15.75" customHeight="1" x14ac:dyDescent="0.3">
      <c r="A1331" s="382"/>
      <c r="B1331" s="383"/>
      <c r="C1331" s="384" t="s">
        <v>40</v>
      </c>
      <c r="D1331" s="385" t="str">
        <f>IF(Table_1[[#This Row],[SISÄLLÖN NIMI]]="","",1)</f>
        <v/>
      </c>
      <c r="E1331" s="386"/>
      <c r="F1331" s="386"/>
      <c r="G1331" s="384" t="s">
        <v>54</v>
      </c>
      <c r="H1331" s="387" t="s">
        <v>54</v>
      </c>
      <c r="I1331" s="388" t="s">
        <v>54</v>
      </c>
      <c r="J1331" s="389" t="s">
        <v>44</v>
      </c>
      <c r="K1331" s="387" t="s">
        <v>54</v>
      </c>
      <c r="L1331" s="390" t="s">
        <v>54</v>
      </c>
      <c r="M1331" s="383"/>
      <c r="N1331" s="391" t="s">
        <v>54</v>
      </c>
      <c r="O1331" s="392"/>
      <c r="P1331" s="383"/>
      <c r="Q1331" s="383"/>
      <c r="R1331" s="393"/>
      <c r="S1331" s="417">
        <f>IF(Table_1[[#This Row],[Kesto (min) /tapaaminen]]&lt;1,0,(Table_1[[#This Row],[Sisältöjen määrä 
]]*Table_1[[#This Row],[Kesto (min) /tapaaminen]]*Table_1[[#This Row],[Tapaamis-kerrat /osallistuja]]))</f>
        <v>0</v>
      </c>
      <c r="T1331" s="394" t="str">
        <f>IF(Table_1[[#This Row],[SISÄLLÖN NIMI]]="","",IF(Table_1[[#This Row],[Toteutuminen]]="Ei osallistujia",0,IF(Table_1[[#This Row],[Toteutuminen]]="Peruttu",0,1)))</f>
        <v/>
      </c>
      <c r="U1331" s="395"/>
      <c r="V1331" s="385"/>
      <c r="W1331" s="413">
        <f>Table_1[[#This Row],[Kävijämäärä a) lapset]]+Table_1[[#This Row],[Kävijämäärä b) aikuiset]]</f>
        <v>0</v>
      </c>
      <c r="X1331" s="413">
        <f>IF(Table_1[[#This Row],[Kokonaiskävijämäärä]]&lt;1,0,Table_1[[#This Row],[Kävijämäärä a) lapset]]*Table_1[[#This Row],[Tapaamis-kerrat /osallistuja]])</f>
        <v>0</v>
      </c>
      <c r="Y1331" s="413">
        <f>IF(Table_1[[#This Row],[Kokonaiskävijämäärä]]&lt;1,0,Table_1[[#This Row],[Kävijämäärä b) aikuiset]]*Table_1[[#This Row],[Tapaamis-kerrat /osallistuja]])</f>
        <v>0</v>
      </c>
      <c r="Z1331" s="413">
        <f>IF(Table_1[[#This Row],[Kokonaiskävijämäärä]]&lt;1,0,Table_1[[#This Row],[Kokonaiskävijämäärä]]*Table_1[[#This Row],[Tapaamis-kerrat /osallistuja]])</f>
        <v>0</v>
      </c>
      <c r="AA1331" s="390" t="s">
        <v>54</v>
      </c>
      <c r="AB1331" s="396"/>
      <c r="AC1331" s="397"/>
      <c r="AD1331" s="398" t="s">
        <v>54</v>
      </c>
      <c r="AE1331" s="399" t="s">
        <v>54</v>
      </c>
      <c r="AF1331" s="400" t="s">
        <v>54</v>
      </c>
      <c r="AG1331" s="400" t="s">
        <v>54</v>
      </c>
      <c r="AH1331" s="401" t="s">
        <v>53</v>
      </c>
      <c r="AI1331" s="402" t="s">
        <v>54</v>
      </c>
      <c r="AJ1331" s="402" t="s">
        <v>54</v>
      </c>
      <c r="AK1331" s="402" t="s">
        <v>54</v>
      </c>
      <c r="AL1331" s="403" t="s">
        <v>54</v>
      </c>
      <c r="AM1331" s="404" t="s">
        <v>54</v>
      </c>
    </row>
    <row r="1332" spans="1:39" ht="15.75" customHeight="1" x14ac:dyDescent="0.3">
      <c r="A1332" s="382"/>
      <c r="B1332" s="383"/>
      <c r="C1332" s="384" t="s">
        <v>40</v>
      </c>
      <c r="D1332" s="385" t="str">
        <f>IF(Table_1[[#This Row],[SISÄLLÖN NIMI]]="","",1)</f>
        <v/>
      </c>
      <c r="E1332" s="386"/>
      <c r="F1332" s="386"/>
      <c r="G1332" s="384" t="s">
        <v>54</v>
      </c>
      <c r="H1332" s="387" t="s">
        <v>54</v>
      </c>
      <c r="I1332" s="388" t="s">
        <v>54</v>
      </c>
      <c r="J1332" s="389" t="s">
        <v>44</v>
      </c>
      <c r="K1332" s="387" t="s">
        <v>54</v>
      </c>
      <c r="L1332" s="390" t="s">
        <v>54</v>
      </c>
      <c r="M1332" s="383"/>
      <c r="N1332" s="391" t="s">
        <v>54</v>
      </c>
      <c r="O1332" s="392"/>
      <c r="P1332" s="383"/>
      <c r="Q1332" s="383"/>
      <c r="R1332" s="393"/>
      <c r="S1332" s="417">
        <f>IF(Table_1[[#This Row],[Kesto (min) /tapaaminen]]&lt;1,0,(Table_1[[#This Row],[Sisältöjen määrä 
]]*Table_1[[#This Row],[Kesto (min) /tapaaminen]]*Table_1[[#This Row],[Tapaamis-kerrat /osallistuja]]))</f>
        <v>0</v>
      </c>
      <c r="T1332" s="394" t="str">
        <f>IF(Table_1[[#This Row],[SISÄLLÖN NIMI]]="","",IF(Table_1[[#This Row],[Toteutuminen]]="Ei osallistujia",0,IF(Table_1[[#This Row],[Toteutuminen]]="Peruttu",0,1)))</f>
        <v/>
      </c>
      <c r="U1332" s="395"/>
      <c r="V1332" s="385"/>
      <c r="W1332" s="413">
        <f>Table_1[[#This Row],[Kävijämäärä a) lapset]]+Table_1[[#This Row],[Kävijämäärä b) aikuiset]]</f>
        <v>0</v>
      </c>
      <c r="X1332" s="413">
        <f>IF(Table_1[[#This Row],[Kokonaiskävijämäärä]]&lt;1,0,Table_1[[#This Row],[Kävijämäärä a) lapset]]*Table_1[[#This Row],[Tapaamis-kerrat /osallistuja]])</f>
        <v>0</v>
      </c>
      <c r="Y1332" s="413">
        <f>IF(Table_1[[#This Row],[Kokonaiskävijämäärä]]&lt;1,0,Table_1[[#This Row],[Kävijämäärä b) aikuiset]]*Table_1[[#This Row],[Tapaamis-kerrat /osallistuja]])</f>
        <v>0</v>
      </c>
      <c r="Z1332" s="413">
        <f>IF(Table_1[[#This Row],[Kokonaiskävijämäärä]]&lt;1,0,Table_1[[#This Row],[Kokonaiskävijämäärä]]*Table_1[[#This Row],[Tapaamis-kerrat /osallistuja]])</f>
        <v>0</v>
      </c>
      <c r="AA1332" s="390" t="s">
        <v>54</v>
      </c>
      <c r="AB1332" s="396"/>
      <c r="AC1332" s="397"/>
      <c r="AD1332" s="398" t="s">
        <v>54</v>
      </c>
      <c r="AE1332" s="399" t="s">
        <v>54</v>
      </c>
      <c r="AF1332" s="400" t="s">
        <v>54</v>
      </c>
      <c r="AG1332" s="400" t="s">
        <v>54</v>
      </c>
      <c r="AH1332" s="401" t="s">
        <v>53</v>
      </c>
      <c r="AI1332" s="402" t="s">
        <v>54</v>
      </c>
      <c r="AJ1332" s="402" t="s">
        <v>54</v>
      </c>
      <c r="AK1332" s="402" t="s">
        <v>54</v>
      </c>
      <c r="AL1332" s="403" t="s">
        <v>54</v>
      </c>
      <c r="AM1332" s="404" t="s">
        <v>54</v>
      </c>
    </row>
    <row r="1333" spans="1:39" ht="15.75" customHeight="1" x14ac:dyDescent="0.3">
      <c r="A1333" s="382"/>
      <c r="B1333" s="383"/>
      <c r="C1333" s="384" t="s">
        <v>40</v>
      </c>
      <c r="D1333" s="385" t="str">
        <f>IF(Table_1[[#This Row],[SISÄLLÖN NIMI]]="","",1)</f>
        <v/>
      </c>
      <c r="E1333" s="386"/>
      <c r="F1333" s="386"/>
      <c r="G1333" s="384" t="s">
        <v>54</v>
      </c>
      <c r="H1333" s="387" t="s">
        <v>54</v>
      </c>
      <c r="I1333" s="388" t="s">
        <v>54</v>
      </c>
      <c r="J1333" s="389" t="s">
        <v>44</v>
      </c>
      <c r="K1333" s="387" t="s">
        <v>54</v>
      </c>
      <c r="L1333" s="390" t="s">
        <v>54</v>
      </c>
      <c r="M1333" s="383"/>
      <c r="N1333" s="391" t="s">
        <v>54</v>
      </c>
      <c r="O1333" s="392"/>
      <c r="P1333" s="383"/>
      <c r="Q1333" s="383"/>
      <c r="R1333" s="393"/>
      <c r="S1333" s="417">
        <f>IF(Table_1[[#This Row],[Kesto (min) /tapaaminen]]&lt;1,0,(Table_1[[#This Row],[Sisältöjen määrä 
]]*Table_1[[#This Row],[Kesto (min) /tapaaminen]]*Table_1[[#This Row],[Tapaamis-kerrat /osallistuja]]))</f>
        <v>0</v>
      </c>
      <c r="T1333" s="394" t="str">
        <f>IF(Table_1[[#This Row],[SISÄLLÖN NIMI]]="","",IF(Table_1[[#This Row],[Toteutuminen]]="Ei osallistujia",0,IF(Table_1[[#This Row],[Toteutuminen]]="Peruttu",0,1)))</f>
        <v/>
      </c>
      <c r="U1333" s="395"/>
      <c r="V1333" s="385"/>
      <c r="W1333" s="413">
        <f>Table_1[[#This Row],[Kävijämäärä a) lapset]]+Table_1[[#This Row],[Kävijämäärä b) aikuiset]]</f>
        <v>0</v>
      </c>
      <c r="X1333" s="413">
        <f>IF(Table_1[[#This Row],[Kokonaiskävijämäärä]]&lt;1,0,Table_1[[#This Row],[Kävijämäärä a) lapset]]*Table_1[[#This Row],[Tapaamis-kerrat /osallistuja]])</f>
        <v>0</v>
      </c>
      <c r="Y1333" s="413">
        <f>IF(Table_1[[#This Row],[Kokonaiskävijämäärä]]&lt;1,0,Table_1[[#This Row],[Kävijämäärä b) aikuiset]]*Table_1[[#This Row],[Tapaamis-kerrat /osallistuja]])</f>
        <v>0</v>
      </c>
      <c r="Z1333" s="413">
        <f>IF(Table_1[[#This Row],[Kokonaiskävijämäärä]]&lt;1,0,Table_1[[#This Row],[Kokonaiskävijämäärä]]*Table_1[[#This Row],[Tapaamis-kerrat /osallistuja]])</f>
        <v>0</v>
      </c>
      <c r="AA1333" s="390" t="s">
        <v>54</v>
      </c>
      <c r="AB1333" s="396"/>
      <c r="AC1333" s="397"/>
      <c r="AD1333" s="398" t="s">
        <v>54</v>
      </c>
      <c r="AE1333" s="399" t="s">
        <v>54</v>
      </c>
      <c r="AF1333" s="400" t="s">
        <v>54</v>
      </c>
      <c r="AG1333" s="400" t="s">
        <v>54</v>
      </c>
      <c r="AH1333" s="401" t="s">
        <v>53</v>
      </c>
      <c r="AI1333" s="402" t="s">
        <v>54</v>
      </c>
      <c r="AJ1333" s="402" t="s">
        <v>54</v>
      </c>
      <c r="AK1333" s="402" t="s">
        <v>54</v>
      </c>
      <c r="AL1333" s="403" t="s">
        <v>54</v>
      </c>
      <c r="AM1333" s="404" t="s">
        <v>54</v>
      </c>
    </row>
    <row r="1334" spans="1:39" ht="15.75" customHeight="1" x14ac:dyDescent="0.3">
      <c r="A1334" s="382"/>
      <c r="B1334" s="383"/>
      <c r="C1334" s="384" t="s">
        <v>40</v>
      </c>
      <c r="D1334" s="385" t="str">
        <f>IF(Table_1[[#This Row],[SISÄLLÖN NIMI]]="","",1)</f>
        <v/>
      </c>
      <c r="E1334" s="386"/>
      <c r="F1334" s="386"/>
      <c r="G1334" s="384" t="s">
        <v>54</v>
      </c>
      <c r="H1334" s="387" t="s">
        <v>54</v>
      </c>
      <c r="I1334" s="388" t="s">
        <v>54</v>
      </c>
      <c r="J1334" s="389" t="s">
        <v>44</v>
      </c>
      <c r="K1334" s="387" t="s">
        <v>54</v>
      </c>
      <c r="L1334" s="390" t="s">
        <v>54</v>
      </c>
      <c r="M1334" s="383"/>
      <c r="N1334" s="391" t="s">
        <v>54</v>
      </c>
      <c r="O1334" s="392"/>
      <c r="P1334" s="383"/>
      <c r="Q1334" s="383"/>
      <c r="R1334" s="393"/>
      <c r="S1334" s="417">
        <f>IF(Table_1[[#This Row],[Kesto (min) /tapaaminen]]&lt;1,0,(Table_1[[#This Row],[Sisältöjen määrä 
]]*Table_1[[#This Row],[Kesto (min) /tapaaminen]]*Table_1[[#This Row],[Tapaamis-kerrat /osallistuja]]))</f>
        <v>0</v>
      </c>
      <c r="T1334" s="394" t="str">
        <f>IF(Table_1[[#This Row],[SISÄLLÖN NIMI]]="","",IF(Table_1[[#This Row],[Toteutuminen]]="Ei osallistujia",0,IF(Table_1[[#This Row],[Toteutuminen]]="Peruttu",0,1)))</f>
        <v/>
      </c>
      <c r="U1334" s="395"/>
      <c r="V1334" s="385"/>
      <c r="W1334" s="413">
        <f>Table_1[[#This Row],[Kävijämäärä a) lapset]]+Table_1[[#This Row],[Kävijämäärä b) aikuiset]]</f>
        <v>0</v>
      </c>
      <c r="X1334" s="413">
        <f>IF(Table_1[[#This Row],[Kokonaiskävijämäärä]]&lt;1,0,Table_1[[#This Row],[Kävijämäärä a) lapset]]*Table_1[[#This Row],[Tapaamis-kerrat /osallistuja]])</f>
        <v>0</v>
      </c>
      <c r="Y1334" s="413">
        <f>IF(Table_1[[#This Row],[Kokonaiskävijämäärä]]&lt;1,0,Table_1[[#This Row],[Kävijämäärä b) aikuiset]]*Table_1[[#This Row],[Tapaamis-kerrat /osallistuja]])</f>
        <v>0</v>
      </c>
      <c r="Z1334" s="413">
        <f>IF(Table_1[[#This Row],[Kokonaiskävijämäärä]]&lt;1,0,Table_1[[#This Row],[Kokonaiskävijämäärä]]*Table_1[[#This Row],[Tapaamis-kerrat /osallistuja]])</f>
        <v>0</v>
      </c>
      <c r="AA1334" s="390" t="s">
        <v>54</v>
      </c>
      <c r="AB1334" s="396"/>
      <c r="AC1334" s="397"/>
      <c r="AD1334" s="398" t="s">
        <v>54</v>
      </c>
      <c r="AE1334" s="399" t="s">
        <v>54</v>
      </c>
      <c r="AF1334" s="400" t="s">
        <v>54</v>
      </c>
      <c r="AG1334" s="400" t="s">
        <v>54</v>
      </c>
      <c r="AH1334" s="401" t="s">
        <v>53</v>
      </c>
      <c r="AI1334" s="402" t="s">
        <v>54</v>
      </c>
      <c r="AJ1334" s="402" t="s">
        <v>54</v>
      </c>
      <c r="AK1334" s="402" t="s">
        <v>54</v>
      </c>
      <c r="AL1334" s="403" t="s">
        <v>54</v>
      </c>
      <c r="AM1334" s="404" t="s">
        <v>54</v>
      </c>
    </row>
    <row r="1335" spans="1:39" ht="15.75" customHeight="1" x14ac:dyDescent="0.3">
      <c r="A1335" s="382"/>
      <c r="B1335" s="383"/>
      <c r="C1335" s="384" t="s">
        <v>40</v>
      </c>
      <c r="D1335" s="385" t="str">
        <f>IF(Table_1[[#This Row],[SISÄLLÖN NIMI]]="","",1)</f>
        <v/>
      </c>
      <c r="E1335" s="386"/>
      <c r="F1335" s="386"/>
      <c r="G1335" s="384" t="s">
        <v>54</v>
      </c>
      <c r="H1335" s="387" t="s">
        <v>54</v>
      </c>
      <c r="I1335" s="388" t="s">
        <v>54</v>
      </c>
      <c r="J1335" s="389" t="s">
        <v>44</v>
      </c>
      <c r="K1335" s="387" t="s">
        <v>54</v>
      </c>
      <c r="L1335" s="390" t="s">
        <v>54</v>
      </c>
      <c r="M1335" s="383"/>
      <c r="N1335" s="391" t="s">
        <v>54</v>
      </c>
      <c r="O1335" s="392"/>
      <c r="P1335" s="383"/>
      <c r="Q1335" s="383"/>
      <c r="R1335" s="393"/>
      <c r="S1335" s="417">
        <f>IF(Table_1[[#This Row],[Kesto (min) /tapaaminen]]&lt;1,0,(Table_1[[#This Row],[Sisältöjen määrä 
]]*Table_1[[#This Row],[Kesto (min) /tapaaminen]]*Table_1[[#This Row],[Tapaamis-kerrat /osallistuja]]))</f>
        <v>0</v>
      </c>
      <c r="T1335" s="394" t="str">
        <f>IF(Table_1[[#This Row],[SISÄLLÖN NIMI]]="","",IF(Table_1[[#This Row],[Toteutuminen]]="Ei osallistujia",0,IF(Table_1[[#This Row],[Toteutuminen]]="Peruttu",0,1)))</f>
        <v/>
      </c>
      <c r="U1335" s="395"/>
      <c r="V1335" s="385"/>
      <c r="W1335" s="413">
        <f>Table_1[[#This Row],[Kävijämäärä a) lapset]]+Table_1[[#This Row],[Kävijämäärä b) aikuiset]]</f>
        <v>0</v>
      </c>
      <c r="X1335" s="413">
        <f>IF(Table_1[[#This Row],[Kokonaiskävijämäärä]]&lt;1,0,Table_1[[#This Row],[Kävijämäärä a) lapset]]*Table_1[[#This Row],[Tapaamis-kerrat /osallistuja]])</f>
        <v>0</v>
      </c>
      <c r="Y1335" s="413">
        <f>IF(Table_1[[#This Row],[Kokonaiskävijämäärä]]&lt;1,0,Table_1[[#This Row],[Kävijämäärä b) aikuiset]]*Table_1[[#This Row],[Tapaamis-kerrat /osallistuja]])</f>
        <v>0</v>
      </c>
      <c r="Z1335" s="413">
        <f>IF(Table_1[[#This Row],[Kokonaiskävijämäärä]]&lt;1,0,Table_1[[#This Row],[Kokonaiskävijämäärä]]*Table_1[[#This Row],[Tapaamis-kerrat /osallistuja]])</f>
        <v>0</v>
      </c>
      <c r="AA1335" s="390" t="s">
        <v>54</v>
      </c>
      <c r="AB1335" s="396"/>
      <c r="AC1335" s="397"/>
      <c r="AD1335" s="398" t="s">
        <v>54</v>
      </c>
      <c r="AE1335" s="399" t="s">
        <v>54</v>
      </c>
      <c r="AF1335" s="400" t="s">
        <v>54</v>
      </c>
      <c r="AG1335" s="400" t="s">
        <v>54</v>
      </c>
      <c r="AH1335" s="401" t="s">
        <v>53</v>
      </c>
      <c r="AI1335" s="402" t="s">
        <v>54</v>
      </c>
      <c r="AJ1335" s="402" t="s">
        <v>54</v>
      </c>
      <c r="AK1335" s="402" t="s">
        <v>54</v>
      </c>
      <c r="AL1335" s="403" t="s">
        <v>54</v>
      </c>
      <c r="AM1335" s="404" t="s">
        <v>54</v>
      </c>
    </row>
    <row r="1336" spans="1:39" ht="15.75" customHeight="1" x14ac:dyDescent="0.3">
      <c r="A1336" s="382"/>
      <c r="B1336" s="383"/>
      <c r="C1336" s="384" t="s">
        <v>40</v>
      </c>
      <c r="D1336" s="385" t="str">
        <f>IF(Table_1[[#This Row],[SISÄLLÖN NIMI]]="","",1)</f>
        <v/>
      </c>
      <c r="E1336" s="386"/>
      <c r="F1336" s="386"/>
      <c r="G1336" s="384" t="s">
        <v>54</v>
      </c>
      <c r="H1336" s="387" t="s">
        <v>54</v>
      </c>
      <c r="I1336" s="388" t="s">
        <v>54</v>
      </c>
      <c r="J1336" s="389" t="s">
        <v>44</v>
      </c>
      <c r="K1336" s="387" t="s">
        <v>54</v>
      </c>
      <c r="L1336" s="390" t="s">
        <v>54</v>
      </c>
      <c r="M1336" s="383"/>
      <c r="N1336" s="391" t="s">
        <v>54</v>
      </c>
      <c r="O1336" s="392"/>
      <c r="P1336" s="383"/>
      <c r="Q1336" s="383"/>
      <c r="R1336" s="393"/>
      <c r="S1336" s="417">
        <f>IF(Table_1[[#This Row],[Kesto (min) /tapaaminen]]&lt;1,0,(Table_1[[#This Row],[Sisältöjen määrä 
]]*Table_1[[#This Row],[Kesto (min) /tapaaminen]]*Table_1[[#This Row],[Tapaamis-kerrat /osallistuja]]))</f>
        <v>0</v>
      </c>
      <c r="T1336" s="394" t="str">
        <f>IF(Table_1[[#This Row],[SISÄLLÖN NIMI]]="","",IF(Table_1[[#This Row],[Toteutuminen]]="Ei osallistujia",0,IF(Table_1[[#This Row],[Toteutuminen]]="Peruttu",0,1)))</f>
        <v/>
      </c>
      <c r="U1336" s="395"/>
      <c r="V1336" s="385"/>
      <c r="W1336" s="413">
        <f>Table_1[[#This Row],[Kävijämäärä a) lapset]]+Table_1[[#This Row],[Kävijämäärä b) aikuiset]]</f>
        <v>0</v>
      </c>
      <c r="X1336" s="413">
        <f>IF(Table_1[[#This Row],[Kokonaiskävijämäärä]]&lt;1,0,Table_1[[#This Row],[Kävijämäärä a) lapset]]*Table_1[[#This Row],[Tapaamis-kerrat /osallistuja]])</f>
        <v>0</v>
      </c>
      <c r="Y1336" s="413">
        <f>IF(Table_1[[#This Row],[Kokonaiskävijämäärä]]&lt;1,0,Table_1[[#This Row],[Kävijämäärä b) aikuiset]]*Table_1[[#This Row],[Tapaamis-kerrat /osallistuja]])</f>
        <v>0</v>
      </c>
      <c r="Z1336" s="413">
        <f>IF(Table_1[[#This Row],[Kokonaiskävijämäärä]]&lt;1,0,Table_1[[#This Row],[Kokonaiskävijämäärä]]*Table_1[[#This Row],[Tapaamis-kerrat /osallistuja]])</f>
        <v>0</v>
      </c>
      <c r="AA1336" s="390" t="s">
        <v>54</v>
      </c>
      <c r="AB1336" s="396"/>
      <c r="AC1336" s="397"/>
      <c r="AD1336" s="398" t="s">
        <v>54</v>
      </c>
      <c r="AE1336" s="399" t="s">
        <v>54</v>
      </c>
      <c r="AF1336" s="400" t="s">
        <v>54</v>
      </c>
      <c r="AG1336" s="400" t="s">
        <v>54</v>
      </c>
      <c r="AH1336" s="401" t="s">
        <v>53</v>
      </c>
      <c r="AI1336" s="402" t="s">
        <v>54</v>
      </c>
      <c r="AJ1336" s="402" t="s">
        <v>54</v>
      </c>
      <c r="AK1336" s="402" t="s">
        <v>54</v>
      </c>
      <c r="AL1336" s="403" t="s">
        <v>54</v>
      </c>
      <c r="AM1336" s="404" t="s">
        <v>54</v>
      </c>
    </row>
    <row r="1337" spans="1:39" ht="15.75" customHeight="1" x14ac:dyDescent="0.3">
      <c r="A1337" s="382"/>
      <c r="B1337" s="383"/>
      <c r="C1337" s="384" t="s">
        <v>40</v>
      </c>
      <c r="D1337" s="385" t="str">
        <f>IF(Table_1[[#This Row],[SISÄLLÖN NIMI]]="","",1)</f>
        <v/>
      </c>
      <c r="E1337" s="386"/>
      <c r="F1337" s="386"/>
      <c r="G1337" s="384" t="s">
        <v>54</v>
      </c>
      <c r="H1337" s="387" t="s">
        <v>54</v>
      </c>
      <c r="I1337" s="388" t="s">
        <v>54</v>
      </c>
      <c r="J1337" s="389" t="s">
        <v>44</v>
      </c>
      <c r="K1337" s="387" t="s">
        <v>54</v>
      </c>
      <c r="L1337" s="390" t="s">
        <v>54</v>
      </c>
      <c r="M1337" s="383"/>
      <c r="N1337" s="391" t="s">
        <v>54</v>
      </c>
      <c r="O1337" s="392"/>
      <c r="P1337" s="383"/>
      <c r="Q1337" s="383"/>
      <c r="R1337" s="393"/>
      <c r="S1337" s="417">
        <f>IF(Table_1[[#This Row],[Kesto (min) /tapaaminen]]&lt;1,0,(Table_1[[#This Row],[Sisältöjen määrä 
]]*Table_1[[#This Row],[Kesto (min) /tapaaminen]]*Table_1[[#This Row],[Tapaamis-kerrat /osallistuja]]))</f>
        <v>0</v>
      </c>
      <c r="T1337" s="394" t="str">
        <f>IF(Table_1[[#This Row],[SISÄLLÖN NIMI]]="","",IF(Table_1[[#This Row],[Toteutuminen]]="Ei osallistujia",0,IF(Table_1[[#This Row],[Toteutuminen]]="Peruttu",0,1)))</f>
        <v/>
      </c>
      <c r="U1337" s="395"/>
      <c r="V1337" s="385"/>
      <c r="W1337" s="413">
        <f>Table_1[[#This Row],[Kävijämäärä a) lapset]]+Table_1[[#This Row],[Kävijämäärä b) aikuiset]]</f>
        <v>0</v>
      </c>
      <c r="X1337" s="413">
        <f>IF(Table_1[[#This Row],[Kokonaiskävijämäärä]]&lt;1,0,Table_1[[#This Row],[Kävijämäärä a) lapset]]*Table_1[[#This Row],[Tapaamis-kerrat /osallistuja]])</f>
        <v>0</v>
      </c>
      <c r="Y1337" s="413">
        <f>IF(Table_1[[#This Row],[Kokonaiskävijämäärä]]&lt;1,0,Table_1[[#This Row],[Kävijämäärä b) aikuiset]]*Table_1[[#This Row],[Tapaamis-kerrat /osallistuja]])</f>
        <v>0</v>
      </c>
      <c r="Z1337" s="413">
        <f>IF(Table_1[[#This Row],[Kokonaiskävijämäärä]]&lt;1,0,Table_1[[#This Row],[Kokonaiskävijämäärä]]*Table_1[[#This Row],[Tapaamis-kerrat /osallistuja]])</f>
        <v>0</v>
      </c>
      <c r="AA1337" s="390" t="s">
        <v>54</v>
      </c>
      <c r="AB1337" s="396"/>
      <c r="AC1337" s="397"/>
      <c r="AD1337" s="398" t="s">
        <v>54</v>
      </c>
      <c r="AE1337" s="399" t="s">
        <v>54</v>
      </c>
      <c r="AF1337" s="400" t="s">
        <v>54</v>
      </c>
      <c r="AG1337" s="400" t="s">
        <v>54</v>
      </c>
      <c r="AH1337" s="401" t="s">
        <v>53</v>
      </c>
      <c r="AI1337" s="402" t="s">
        <v>54</v>
      </c>
      <c r="AJ1337" s="402" t="s">
        <v>54</v>
      </c>
      <c r="AK1337" s="402" t="s">
        <v>54</v>
      </c>
      <c r="AL1337" s="403" t="s">
        <v>54</v>
      </c>
      <c r="AM1337" s="404" t="s">
        <v>54</v>
      </c>
    </row>
    <row r="1338" spans="1:39" ht="15.75" customHeight="1" x14ac:dyDescent="0.3">
      <c r="A1338" s="382"/>
      <c r="B1338" s="383"/>
      <c r="C1338" s="384" t="s">
        <v>40</v>
      </c>
      <c r="D1338" s="385" t="str">
        <f>IF(Table_1[[#This Row],[SISÄLLÖN NIMI]]="","",1)</f>
        <v/>
      </c>
      <c r="E1338" s="386"/>
      <c r="F1338" s="386"/>
      <c r="G1338" s="384" t="s">
        <v>54</v>
      </c>
      <c r="H1338" s="387" t="s">
        <v>54</v>
      </c>
      <c r="I1338" s="388" t="s">
        <v>54</v>
      </c>
      <c r="J1338" s="389" t="s">
        <v>44</v>
      </c>
      <c r="K1338" s="387" t="s">
        <v>54</v>
      </c>
      <c r="L1338" s="390" t="s">
        <v>54</v>
      </c>
      <c r="M1338" s="383"/>
      <c r="N1338" s="391" t="s">
        <v>54</v>
      </c>
      <c r="O1338" s="392"/>
      <c r="P1338" s="383"/>
      <c r="Q1338" s="383"/>
      <c r="R1338" s="393"/>
      <c r="S1338" s="417">
        <f>IF(Table_1[[#This Row],[Kesto (min) /tapaaminen]]&lt;1,0,(Table_1[[#This Row],[Sisältöjen määrä 
]]*Table_1[[#This Row],[Kesto (min) /tapaaminen]]*Table_1[[#This Row],[Tapaamis-kerrat /osallistuja]]))</f>
        <v>0</v>
      </c>
      <c r="T1338" s="394" t="str">
        <f>IF(Table_1[[#This Row],[SISÄLLÖN NIMI]]="","",IF(Table_1[[#This Row],[Toteutuminen]]="Ei osallistujia",0,IF(Table_1[[#This Row],[Toteutuminen]]="Peruttu",0,1)))</f>
        <v/>
      </c>
      <c r="U1338" s="395"/>
      <c r="V1338" s="385"/>
      <c r="W1338" s="413">
        <f>Table_1[[#This Row],[Kävijämäärä a) lapset]]+Table_1[[#This Row],[Kävijämäärä b) aikuiset]]</f>
        <v>0</v>
      </c>
      <c r="X1338" s="413">
        <f>IF(Table_1[[#This Row],[Kokonaiskävijämäärä]]&lt;1,0,Table_1[[#This Row],[Kävijämäärä a) lapset]]*Table_1[[#This Row],[Tapaamis-kerrat /osallistuja]])</f>
        <v>0</v>
      </c>
      <c r="Y1338" s="413">
        <f>IF(Table_1[[#This Row],[Kokonaiskävijämäärä]]&lt;1,0,Table_1[[#This Row],[Kävijämäärä b) aikuiset]]*Table_1[[#This Row],[Tapaamis-kerrat /osallistuja]])</f>
        <v>0</v>
      </c>
      <c r="Z1338" s="413">
        <f>IF(Table_1[[#This Row],[Kokonaiskävijämäärä]]&lt;1,0,Table_1[[#This Row],[Kokonaiskävijämäärä]]*Table_1[[#This Row],[Tapaamis-kerrat /osallistuja]])</f>
        <v>0</v>
      </c>
      <c r="AA1338" s="390" t="s">
        <v>54</v>
      </c>
      <c r="AB1338" s="396"/>
      <c r="AC1338" s="397"/>
      <c r="AD1338" s="398" t="s">
        <v>54</v>
      </c>
      <c r="AE1338" s="399" t="s">
        <v>54</v>
      </c>
      <c r="AF1338" s="400" t="s">
        <v>54</v>
      </c>
      <c r="AG1338" s="400" t="s">
        <v>54</v>
      </c>
      <c r="AH1338" s="401" t="s">
        <v>53</v>
      </c>
      <c r="AI1338" s="402" t="s">
        <v>54</v>
      </c>
      <c r="AJ1338" s="402" t="s">
        <v>54</v>
      </c>
      <c r="AK1338" s="402" t="s">
        <v>54</v>
      </c>
      <c r="AL1338" s="403" t="s">
        <v>54</v>
      </c>
      <c r="AM1338" s="404" t="s">
        <v>54</v>
      </c>
    </row>
    <row r="1339" spans="1:39" ht="15.75" customHeight="1" x14ac:dyDescent="0.3">
      <c r="A1339" s="382"/>
      <c r="B1339" s="383"/>
      <c r="C1339" s="384" t="s">
        <v>40</v>
      </c>
      <c r="D1339" s="385" t="str">
        <f>IF(Table_1[[#This Row],[SISÄLLÖN NIMI]]="","",1)</f>
        <v/>
      </c>
      <c r="E1339" s="386"/>
      <c r="F1339" s="386"/>
      <c r="G1339" s="384" t="s">
        <v>54</v>
      </c>
      <c r="H1339" s="387" t="s">
        <v>54</v>
      </c>
      <c r="I1339" s="388" t="s">
        <v>54</v>
      </c>
      <c r="J1339" s="389" t="s">
        <v>44</v>
      </c>
      <c r="K1339" s="387" t="s">
        <v>54</v>
      </c>
      <c r="L1339" s="390" t="s">
        <v>54</v>
      </c>
      <c r="M1339" s="383"/>
      <c r="N1339" s="391" t="s">
        <v>54</v>
      </c>
      <c r="O1339" s="392"/>
      <c r="P1339" s="383"/>
      <c r="Q1339" s="383"/>
      <c r="R1339" s="393"/>
      <c r="S1339" s="417">
        <f>IF(Table_1[[#This Row],[Kesto (min) /tapaaminen]]&lt;1,0,(Table_1[[#This Row],[Sisältöjen määrä 
]]*Table_1[[#This Row],[Kesto (min) /tapaaminen]]*Table_1[[#This Row],[Tapaamis-kerrat /osallistuja]]))</f>
        <v>0</v>
      </c>
      <c r="T1339" s="394" t="str">
        <f>IF(Table_1[[#This Row],[SISÄLLÖN NIMI]]="","",IF(Table_1[[#This Row],[Toteutuminen]]="Ei osallistujia",0,IF(Table_1[[#This Row],[Toteutuminen]]="Peruttu",0,1)))</f>
        <v/>
      </c>
      <c r="U1339" s="395"/>
      <c r="V1339" s="385"/>
      <c r="W1339" s="413">
        <f>Table_1[[#This Row],[Kävijämäärä a) lapset]]+Table_1[[#This Row],[Kävijämäärä b) aikuiset]]</f>
        <v>0</v>
      </c>
      <c r="X1339" s="413">
        <f>IF(Table_1[[#This Row],[Kokonaiskävijämäärä]]&lt;1,0,Table_1[[#This Row],[Kävijämäärä a) lapset]]*Table_1[[#This Row],[Tapaamis-kerrat /osallistuja]])</f>
        <v>0</v>
      </c>
      <c r="Y1339" s="413">
        <f>IF(Table_1[[#This Row],[Kokonaiskävijämäärä]]&lt;1,0,Table_1[[#This Row],[Kävijämäärä b) aikuiset]]*Table_1[[#This Row],[Tapaamis-kerrat /osallistuja]])</f>
        <v>0</v>
      </c>
      <c r="Z1339" s="413">
        <f>IF(Table_1[[#This Row],[Kokonaiskävijämäärä]]&lt;1,0,Table_1[[#This Row],[Kokonaiskävijämäärä]]*Table_1[[#This Row],[Tapaamis-kerrat /osallistuja]])</f>
        <v>0</v>
      </c>
      <c r="AA1339" s="390" t="s">
        <v>54</v>
      </c>
      <c r="AB1339" s="396"/>
      <c r="AC1339" s="397"/>
      <c r="AD1339" s="398" t="s">
        <v>54</v>
      </c>
      <c r="AE1339" s="399" t="s">
        <v>54</v>
      </c>
      <c r="AF1339" s="400" t="s">
        <v>54</v>
      </c>
      <c r="AG1339" s="400" t="s">
        <v>54</v>
      </c>
      <c r="AH1339" s="401" t="s">
        <v>53</v>
      </c>
      <c r="AI1339" s="402" t="s">
        <v>54</v>
      </c>
      <c r="AJ1339" s="402" t="s">
        <v>54</v>
      </c>
      <c r="AK1339" s="402" t="s">
        <v>54</v>
      </c>
      <c r="AL1339" s="403" t="s">
        <v>54</v>
      </c>
      <c r="AM1339" s="404" t="s">
        <v>54</v>
      </c>
    </row>
    <row r="1340" spans="1:39" ht="15.75" customHeight="1" x14ac:dyDescent="0.3">
      <c r="A1340" s="382"/>
      <c r="B1340" s="383"/>
      <c r="C1340" s="384" t="s">
        <v>40</v>
      </c>
      <c r="D1340" s="385" t="str">
        <f>IF(Table_1[[#This Row],[SISÄLLÖN NIMI]]="","",1)</f>
        <v/>
      </c>
      <c r="E1340" s="386"/>
      <c r="F1340" s="386"/>
      <c r="G1340" s="384" t="s">
        <v>54</v>
      </c>
      <c r="H1340" s="387" t="s">
        <v>54</v>
      </c>
      <c r="I1340" s="388" t="s">
        <v>54</v>
      </c>
      <c r="J1340" s="389" t="s">
        <v>44</v>
      </c>
      <c r="K1340" s="387" t="s">
        <v>54</v>
      </c>
      <c r="L1340" s="390" t="s">
        <v>54</v>
      </c>
      <c r="M1340" s="383"/>
      <c r="N1340" s="391" t="s">
        <v>54</v>
      </c>
      <c r="O1340" s="392"/>
      <c r="P1340" s="383"/>
      <c r="Q1340" s="383"/>
      <c r="R1340" s="393"/>
      <c r="S1340" s="417">
        <f>IF(Table_1[[#This Row],[Kesto (min) /tapaaminen]]&lt;1,0,(Table_1[[#This Row],[Sisältöjen määrä 
]]*Table_1[[#This Row],[Kesto (min) /tapaaminen]]*Table_1[[#This Row],[Tapaamis-kerrat /osallistuja]]))</f>
        <v>0</v>
      </c>
      <c r="T1340" s="394" t="str">
        <f>IF(Table_1[[#This Row],[SISÄLLÖN NIMI]]="","",IF(Table_1[[#This Row],[Toteutuminen]]="Ei osallistujia",0,IF(Table_1[[#This Row],[Toteutuminen]]="Peruttu",0,1)))</f>
        <v/>
      </c>
      <c r="U1340" s="395"/>
      <c r="V1340" s="385"/>
      <c r="W1340" s="413">
        <f>Table_1[[#This Row],[Kävijämäärä a) lapset]]+Table_1[[#This Row],[Kävijämäärä b) aikuiset]]</f>
        <v>0</v>
      </c>
      <c r="X1340" s="413">
        <f>IF(Table_1[[#This Row],[Kokonaiskävijämäärä]]&lt;1,0,Table_1[[#This Row],[Kävijämäärä a) lapset]]*Table_1[[#This Row],[Tapaamis-kerrat /osallistuja]])</f>
        <v>0</v>
      </c>
      <c r="Y1340" s="413">
        <f>IF(Table_1[[#This Row],[Kokonaiskävijämäärä]]&lt;1,0,Table_1[[#This Row],[Kävijämäärä b) aikuiset]]*Table_1[[#This Row],[Tapaamis-kerrat /osallistuja]])</f>
        <v>0</v>
      </c>
      <c r="Z1340" s="413">
        <f>IF(Table_1[[#This Row],[Kokonaiskävijämäärä]]&lt;1,0,Table_1[[#This Row],[Kokonaiskävijämäärä]]*Table_1[[#This Row],[Tapaamis-kerrat /osallistuja]])</f>
        <v>0</v>
      </c>
      <c r="AA1340" s="390" t="s">
        <v>54</v>
      </c>
      <c r="AB1340" s="396"/>
      <c r="AC1340" s="397"/>
      <c r="AD1340" s="398" t="s">
        <v>54</v>
      </c>
      <c r="AE1340" s="399" t="s">
        <v>54</v>
      </c>
      <c r="AF1340" s="400" t="s">
        <v>54</v>
      </c>
      <c r="AG1340" s="400" t="s">
        <v>54</v>
      </c>
      <c r="AH1340" s="401" t="s">
        <v>53</v>
      </c>
      <c r="AI1340" s="402" t="s">
        <v>54</v>
      </c>
      <c r="AJ1340" s="402" t="s">
        <v>54</v>
      </c>
      <c r="AK1340" s="402" t="s">
        <v>54</v>
      </c>
      <c r="AL1340" s="403" t="s">
        <v>54</v>
      </c>
      <c r="AM1340" s="404" t="s">
        <v>54</v>
      </c>
    </row>
    <row r="1341" spans="1:39" ht="15.75" customHeight="1" x14ac:dyDescent="0.3">
      <c r="A1341" s="382"/>
      <c r="B1341" s="383"/>
      <c r="C1341" s="384" t="s">
        <v>40</v>
      </c>
      <c r="D1341" s="385" t="str">
        <f>IF(Table_1[[#This Row],[SISÄLLÖN NIMI]]="","",1)</f>
        <v/>
      </c>
      <c r="E1341" s="386"/>
      <c r="F1341" s="386"/>
      <c r="G1341" s="384" t="s">
        <v>54</v>
      </c>
      <c r="H1341" s="387" t="s">
        <v>54</v>
      </c>
      <c r="I1341" s="388" t="s">
        <v>54</v>
      </c>
      <c r="J1341" s="389" t="s">
        <v>44</v>
      </c>
      <c r="K1341" s="387" t="s">
        <v>54</v>
      </c>
      <c r="L1341" s="390" t="s">
        <v>54</v>
      </c>
      <c r="M1341" s="383"/>
      <c r="N1341" s="391" t="s">
        <v>54</v>
      </c>
      <c r="O1341" s="392"/>
      <c r="P1341" s="383"/>
      <c r="Q1341" s="383"/>
      <c r="R1341" s="393"/>
      <c r="S1341" s="417">
        <f>IF(Table_1[[#This Row],[Kesto (min) /tapaaminen]]&lt;1,0,(Table_1[[#This Row],[Sisältöjen määrä 
]]*Table_1[[#This Row],[Kesto (min) /tapaaminen]]*Table_1[[#This Row],[Tapaamis-kerrat /osallistuja]]))</f>
        <v>0</v>
      </c>
      <c r="T1341" s="394" t="str">
        <f>IF(Table_1[[#This Row],[SISÄLLÖN NIMI]]="","",IF(Table_1[[#This Row],[Toteutuminen]]="Ei osallistujia",0,IF(Table_1[[#This Row],[Toteutuminen]]="Peruttu",0,1)))</f>
        <v/>
      </c>
      <c r="U1341" s="395"/>
      <c r="V1341" s="385"/>
      <c r="W1341" s="413">
        <f>Table_1[[#This Row],[Kävijämäärä a) lapset]]+Table_1[[#This Row],[Kävijämäärä b) aikuiset]]</f>
        <v>0</v>
      </c>
      <c r="X1341" s="413">
        <f>IF(Table_1[[#This Row],[Kokonaiskävijämäärä]]&lt;1,0,Table_1[[#This Row],[Kävijämäärä a) lapset]]*Table_1[[#This Row],[Tapaamis-kerrat /osallistuja]])</f>
        <v>0</v>
      </c>
      <c r="Y1341" s="413">
        <f>IF(Table_1[[#This Row],[Kokonaiskävijämäärä]]&lt;1,0,Table_1[[#This Row],[Kävijämäärä b) aikuiset]]*Table_1[[#This Row],[Tapaamis-kerrat /osallistuja]])</f>
        <v>0</v>
      </c>
      <c r="Z1341" s="413">
        <f>IF(Table_1[[#This Row],[Kokonaiskävijämäärä]]&lt;1,0,Table_1[[#This Row],[Kokonaiskävijämäärä]]*Table_1[[#This Row],[Tapaamis-kerrat /osallistuja]])</f>
        <v>0</v>
      </c>
      <c r="AA1341" s="390" t="s">
        <v>54</v>
      </c>
      <c r="AB1341" s="396"/>
      <c r="AC1341" s="397"/>
      <c r="AD1341" s="398" t="s">
        <v>54</v>
      </c>
      <c r="AE1341" s="399" t="s">
        <v>54</v>
      </c>
      <c r="AF1341" s="400" t="s">
        <v>54</v>
      </c>
      <c r="AG1341" s="400" t="s">
        <v>54</v>
      </c>
      <c r="AH1341" s="401" t="s">
        <v>53</v>
      </c>
      <c r="AI1341" s="402" t="s">
        <v>54</v>
      </c>
      <c r="AJ1341" s="402" t="s">
        <v>54</v>
      </c>
      <c r="AK1341" s="402" t="s">
        <v>54</v>
      </c>
      <c r="AL1341" s="403" t="s">
        <v>54</v>
      </c>
      <c r="AM1341" s="404" t="s">
        <v>54</v>
      </c>
    </row>
    <row r="1342" spans="1:39" ht="15.75" customHeight="1" x14ac:dyDescent="0.3">
      <c r="A1342" s="382"/>
      <c r="B1342" s="383"/>
      <c r="C1342" s="384" t="s">
        <v>40</v>
      </c>
      <c r="D1342" s="385" t="str">
        <f>IF(Table_1[[#This Row],[SISÄLLÖN NIMI]]="","",1)</f>
        <v/>
      </c>
      <c r="E1342" s="386"/>
      <c r="F1342" s="386"/>
      <c r="G1342" s="384" t="s">
        <v>54</v>
      </c>
      <c r="H1342" s="387" t="s">
        <v>54</v>
      </c>
      <c r="I1342" s="388" t="s">
        <v>54</v>
      </c>
      <c r="J1342" s="389" t="s">
        <v>44</v>
      </c>
      <c r="K1342" s="387" t="s">
        <v>54</v>
      </c>
      <c r="L1342" s="390" t="s">
        <v>54</v>
      </c>
      <c r="M1342" s="383"/>
      <c r="N1342" s="391" t="s">
        <v>54</v>
      </c>
      <c r="O1342" s="392"/>
      <c r="P1342" s="383"/>
      <c r="Q1342" s="383"/>
      <c r="R1342" s="393"/>
      <c r="S1342" s="417">
        <f>IF(Table_1[[#This Row],[Kesto (min) /tapaaminen]]&lt;1,0,(Table_1[[#This Row],[Sisältöjen määrä 
]]*Table_1[[#This Row],[Kesto (min) /tapaaminen]]*Table_1[[#This Row],[Tapaamis-kerrat /osallistuja]]))</f>
        <v>0</v>
      </c>
      <c r="T1342" s="394" t="str">
        <f>IF(Table_1[[#This Row],[SISÄLLÖN NIMI]]="","",IF(Table_1[[#This Row],[Toteutuminen]]="Ei osallistujia",0,IF(Table_1[[#This Row],[Toteutuminen]]="Peruttu",0,1)))</f>
        <v/>
      </c>
      <c r="U1342" s="395"/>
      <c r="V1342" s="385"/>
      <c r="W1342" s="413">
        <f>Table_1[[#This Row],[Kävijämäärä a) lapset]]+Table_1[[#This Row],[Kävijämäärä b) aikuiset]]</f>
        <v>0</v>
      </c>
      <c r="X1342" s="413">
        <f>IF(Table_1[[#This Row],[Kokonaiskävijämäärä]]&lt;1,0,Table_1[[#This Row],[Kävijämäärä a) lapset]]*Table_1[[#This Row],[Tapaamis-kerrat /osallistuja]])</f>
        <v>0</v>
      </c>
      <c r="Y1342" s="413">
        <f>IF(Table_1[[#This Row],[Kokonaiskävijämäärä]]&lt;1,0,Table_1[[#This Row],[Kävijämäärä b) aikuiset]]*Table_1[[#This Row],[Tapaamis-kerrat /osallistuja]])</f>
        <v>0</v>
      </c>
      <c r="Z1342" s="413">
        <f>IF(Table_1[[#This Row],[Kokonaiskävijämäärä]]&lt;1,0,Table_1[[#This Row],[Kokonaiskävijämäärä]]*Table_1[[#This Row],[Tapaamis-kerrat /osallistuja]])</f>
        <v>0</v>
      </c>
      <c r="AA1342" s="390" t="s">
        <v>54</v>
      </c>
      <c r="AB1342" s="396"/>
      <c r="AC1342" s="397"/>
      <c r="AD1342" s="398" t="s">
        <v>54</v>
      </c>
      <c r="AE1342" s="399" t="s">
        <v>54</v>
      </c>
      <c r="AF1342" s="400" t="s">
        <v>54</v>
      </c>
      <c r="AG1342" s="400" t="s">
        <v>54</v>
      </c>
      <c r="AH1342" s="401" t="s">
        <v>53</v>
      </c>
      <c r="AI1342" s="402" t="s">
        <v>54</v>
      </c>
      <c r="AJ1342" s="402" t="s">
        <v>54</v>
      </c>
      <c r="AK1342" s="402" t="s">
        <v>54</v>
      </c>
      <c r="AL1342" s="403" t="s">
        <v>54</v>
      </c>
      <c r="AM1342" s="404" t="s">
        <v>54</v>
      </c>
    </row>
    <row r="1343" spans="1:39" ht="15.75" customHeight="1" x14ac:dyDescent="0.3">
      <c r="A1343" s="382"/>
      <c r="B1343" s="383"/>
      <c r="C1343" s="384" t="s">
        <v>40</v>
      </c>
      <c r="D1343" s="385" t="str">
        <f>IF(Table_1[[#This Row],[SISÄLLÖN NIMI]]="","",1)</f>
        <v/>
      </c>
      <c r="E1343" s="386"/>
      <c r="F1343" s="386"/>
      <c r="G1343" s="384" t="s">
        <v>54</v>
      </c>
      <c r="H1343" s="387" t="s">
        <v>54</v>
      </c>
      <c r="I1343" s="388" t="s">
        <v>54</v>
      </c>
      <c r="J1343" s="389" t="s">
        <v>44</v>
      </c>
      <c r="K1343" s="387" t="s">
        <v>54</v>
      </c>
      <c r="L1343" s="390" t="s">
        <v>54</v>
      </c>
      <c r="M1343" s="383"/>
      <c r="N1343" s="391" t="s">
        <v>54</v>
      </c>
      <c r="O1343" s="392"/>
      <c r="P1343" s="383"/>
      <c r="Q1343" s="383"/>
      <c r="R1343" s="393"/>
      <c r="S1343" s="417">
        <f>IF(Table_1[[#This Row],[Kesto (min) /tapaaminen]]&lt;1,0,(Table_1[[#This Row],[Sisältöjen määrä 
]]*Table_1[[#This Row],[Kesto (min) /tapaaminen]]*Table_1[[#This Row],[Tapaamis-kerrat /osallistuja]]))</f>
        <v>0</v>
      </c>
      <c r="T1343" s="394" t="str">
        <f>IF(Table_1[[#This Row],[SISÄLLÖN NIMI]]="","",IF(Table_1[[#This Row],[Toteutuminen]]="Ei osallistujia",0,IF(Table_1[[#This Row],[Toteutuminen]]="Peruttu",0,1)))</f>
        <v/>
      </c>
      <c r="U1343" s="395"/>
      <c r="V1343" s="385"/>
      <c r="W1343" s="413">
        <f>Table_1[[#This Row],[Kävijämäärä a) lapset]]+Table_1[[#This Row],[Kävijämäärä b) aikuiset]]</f>
        <v>0</v>
      </c>
      <c r="X1343" s="413">
        <f>IF(Table_1[[#This Row],[Kokonaiskävijämäärä]]&lt;1,0,Table_1[[#This Row],[Kävijämäärä a) lapset]]*Table_1[[#This Row],[Tapaamis-kerrat /osallistuja]])</f>
        <v>0</v>
      </c>
      <c r="Y1343" s="413">
        <f>IF(Table_1[[#This Row],[Kokonaiskävijämäärä]]&lt;1,0,Table_1[[#This Row],[Kävijämäärä b) aikuiset]]*Table_1[[#This Row],[Tapaamis-kerrat /osallistuja]])</f>
        <v>0</v>
      </c>
      <c r="Z1343" s="413">
        <f>IF(Table_1[[#This Row],[Kokonaiskävijämäärä]]&lt;1,0,Table_1[[#This Row],[Kokonaiskävijämäärä]]*Table_1[[#This Row],[Tapaamis-kerrat /osallistuja]])</f>
        <v>0</v>
      </c>
      <c r="AA1343" s="390" t="s">
        <v>54</v>
      </c>
      <c r="AB1343" s="396"/>
      <c r="AC1343" s="397"/>
      <c r="AD1343" s="398" t="s">
        <v>54</v>
      </c>
      <c r="AE1343" s="399" t="s">
        <v>54</v>
      </c>
      <c r="AF1343" s="400" t="s">
        <v>54</v>
      </c>
      <c r="AG1343" s="400" t="s">
        <v>54</v>
      </c>
      <c r="AH1343" s="401" t="s">
        <v>53</v>
      </c>
      <c r="AI1343" s="402" t="s">
        <v>54</v>
      </c>
      <c r="AJ1343" s="402" t="s">
        <v>54</v>
      </c>
      <c r="AK1343" s="402" t="s">
        <v>54</v>
      </c>
      <c r="AL1343" s="403" t="s">
        <v>54</v>
      </c>
      <c r="AM1343" s="404" t="s">
        <v>54</v>
      </c>
    </row>
    <row r="1344" spans="1:39" ht="15.75" customHeight="1" x14ac:dyDescent="0.3">
      <c r="A1344" s="382"/>
      <c r="B1344" s="383"/>
      <c r="C1344" s="384" t="s">
        <v>40</v>
      </c>
      <c r="D1344" s="385" t="str">
        <f>IF(Table_1[[#This Row],[SISÄLLÖN NIMI]]="","",1)</f>
        <v/>
      </c>
      <c r="E1344" s="386"/>
      <c r="F1344" s="386"/>
      <c r="G1344" s="384" t="s">
        <v>54</v>
      </c>
      <c r="H1344" s="387" t="s">
        <v>54</v>
      </c>
      <c r="I1344" s="388" t="s">
        <v>54</v>
      </c>
      <c r="J1344" s="389" t="s">
        <v>44</v>
      </c>
      <c r="K1344" s="387" t="s">
        <v>54</v>
      </c>
      <c r="L1344" s="390" t="s">
        <v>54</v>
      </c>
      <c r="M1344" s="383"/>
      <c r="N1344" s="391" t="s">
        <v>54</v>
      </c>
      <c r="O1344" s="392"/>
      <c r="P1344" s="383"/>
      <c r="Q1344" s="383"/>
      <c r="R1344" s="393"/>
      <c r="S1344" s="417">
        <f>IF(Table_1[[#This Row],[Kesto (min) /tapaaminen]]&lt;1,0,(Table_1[[#This Row],[Sisältöjen määrä 
]]*Table_1[[#This Row],[Kesto (min) /tapaaminen]]*Table_1[[#This Row],[Tapaamis-kerrat /osallistuja]]))</f>
        <v>0</v>
      </c>
      <c r="T1344" s="394" t="str">
        <f>IF(Table_1[[#This Row],[SISÄLLÖN NIMI]]="","",IF(Table_1[[#This Row],[Toteutuminen]]="Ei osallistujia",0,IF(Table_1[[#This Row],[Toteutuminen]]="Peruttu",0,1)))</f>
        <v/>
      </c>
      <c r="U1344" s="395"/>
      <c r="V1344" s="385"/>
      <c r="W1344" s="413">
        <f>Table_1[[#This Row],[Kävijämäärä a) lapset]]+Table_1[[#This Row],[Kävijämäärä b) aikuiset]]</f>
        <v>0</v>
      </c>
      <c r="X1344" s="413">
        <f>IF(Table_1[[#This Row],[Kokonaiskävijämäärä]]&lt;1,0,Table_1[[#This Row],[Kävijämäärä a) lapset]]*Table_1[[#This Row],[Tapaamis-kerrat /osallistuja]])</f>
        <v>0</v>
      </c>
      <c r="Y1344" s="413">
        <f>IF(Table_1[[#This Row],[Kokonaiskävijämäärä]]&lt;1,0,Table_1[[#This Row],[Kävijämäärä b) aikuiset]]*Table_1[[#This Row],[Tapaamis-kerrat /osallistuja]])</f>
        <v>0</v>
      </c>
      <c r="Z1344" s="413">
        <f>IF(Table_1[[#This Row],[Kokonaiskävijämäärä]]&lt;1,0,Table_1[[#This Row],[Kokonaiskävijämäärä]]*Table_1[[#This Row],[Tapaamis-kerrat /osallistuja]])</f>
        <v>0</v>
      </c>
      <c r="AA1344" s="390" t="s">
        <v>54</v>
      </c>
      <c r="AB1344" s="396"/>
      <c r="AC1344" s="397"/>
      <c r="AD1344" s="398" t="s">
        <v>54</v>
      </c>
      <c r="AE1344" s="399" t="s">
        <v>54</v>
      </c>
      <c r="AF1344" s="400" t="s">
        <v>54</v>
      </c>
      <c r="AG1344" s="400" t="s">
        <v>54</v>
      </c>
      <c r="AH1344" s="401" t="s">
        <v>53</v>
      </c>
      <c r="AI1344" s="402" t="s">
        <v>54</v>
      </c>
      <c r="AJ1344" s="402" t="s">
        <v>54</v>
      </c>
      <c r="AK1344" s="402" t="s">
        <v>54</v>
      </c>
      <c r="AL1344" s="403" t="s">
        <v>54</v>
      </c>
      <c r="AM1344" s="404" t="s">
        <v>54</v>
      </c>
    </row>
    <row r="1345" spans="1:39" ht="15.75" customHeight="1" x14ac:dyDescent="0.3">
      <c r="A1345" s="382"/>
      <c r="B1345" s="383"/>
      <c r="C1345" s="384" t="s">
        <v>40</v>
      </c>
      <c r="D1345" s="385" t="str">
        <f>IF(Table_1[[#This Row],[SISÄLLÖN NIMI]]="","",1)</f>
        <v/>
      </c>
      <c r="E1345" s="386"/>
      <c r="F1345" s="386"/>
      <c r="G1345" s="384" t="s">
        <v>54</v>
      </c>
      <c r="H1345" s="387" t="s">
        <v>54</v>
      </c>
      <c r="I1345" s="388" t="s">
        <v>54</v>
      </c>
      <c r="J1345" s="389" t="s">
        <v>44</v>
      </c>
      <c r="K1345" s="387" t="s">
        <v>54</v>
      </c>
      <c r="L1345" s="390" t="s">
        <v>54</v>
      </c>
      <c r="M1345" s="383"/>
      <c r="N1345" s="391" t="s">
        <v>54</v>
      </c>
      <c r="O1345" s="392"/>
      <c r="P1345" s="383"/>
      <c r="Q1345" s="383"/>
      <c r="R1345" s="393"/>
      <c r="S1345" s="417">
        <f>IF(Table_1[[#This Row],[Kesto (min) /tapaaminen]]&lt;1,0,(Table_1[[#This Row],[Sisältöjen määrä 
]]*Table_1[[#This Row],[Kesto (min) /tapaaminen]]*Table_1[[#This Row],[Tapaamis-kerrat /osallistuja]]))</f>
        <v>0</v>
      </c>
      <c r="T1345" s="394" t="str">
        <f>IF(Table_1[[#This Row],[SISÄLLÖN NIMI]]="","",IF(Table_1[[#This Row],[Toteutuminen]]="Ei osallistujia",0,IF(Table_1[[#This Row],[Toteutuminen]]="Peruttu",0,1)))</f>
        <v/>
      </c>
      <c r="U1345" s="395"/>
      <c r="V1345" s="385"/>
      <c r="W1345" s="413">
        <f>Table_1[[#This Row],[Kävijämäärä a) lapset]]+Table_1[[#This Row],[Kävijämäärä b) aikuiset]]</f>
        <v>0</v>
      </c>
      <c r="X1345" s="413">
        <f>IF(Table_1[[#This Row],[Kokonaiskävijämäärä]]&lt;1,0,Table_1[[#This Row],[Kävijämäärä a) lapset]]*Table_1[[#This Row],[Tapaamis-kerrat /osallistuja]])</f>
        <v>0</v>
      </c>
      <c r="Y1345" s="413">
        <f>IF(Table_1[[#This Row],[Kokonaiskävijämäärä]]&lt;1,0,Table_1[[#This Row],[Kävijämäärä b) aikuiset]]*Table_1[[#This Row],[Tapaamis-kerrat /osallistuja]])</f>
        <v>0</v>
      </c>
      <c r="Z1345" s="413">
        <f>IF(Table_1[[#This Row],[Kokonaiskävijämäärä]]&lt;1,0,Table_1[[#This Row],[Kokonaiskävijämäärä]]*Table_1[[#This Row],[Tapaamis-kerrat /osallistuja]])</f>
        <v>0</v>
      </c>
      <c r="AA1345" s="390" t="s">
        <v>54</v>
      </c>
      <c r="AB1345" s="396"/>
      <c r="AC1345" s="397"/>
      <c r="AD1345" s="398" t="s">
        <v>54</v>
      </c>
      <c r="AE1345" s="399" t="s">
        <v>54</v>
      </c>
      <c r="AF1345" s="400" t="s">
        <v>54</v>
      </c>
      <c r="AG1345" s="400" t="s">
        <v>54</v>
      </c>
      <c r="AH1345" s="401" t="s">
        <v>53</v>
      </c>
      <c r="AI1345" s="402" t="s">
        <v>54</v>
      </c>
      <c r="AJ1345" s="402" t="s">
        <v>54</v>
      </c>
      <c r="AK1345" s="402" t="s">
        <v>54</v>
      </c>
      <c r="AL1345" s="403" t="s">
        <v>54</v>
      </c>
      <c r="AM1345" s="404" t="s">
        <v>54</v>
      </c>
    </row>
    <row r="1346" spans="1:39" ht="15.75" customHeight="1" x14ac:dyDescent="0.3">
      <c r="A1346" s="382"/>
      <c r="B1346" s="383"/>
      <c r="C1346" s="384" t="s">
        <v>40</v>
      </c>
      <c r="D1346" s="385" t="str">
        <f>IF(Table_1[[#This Row],[SISÄLLÖN NIMI]]="","",1)</f>
        <v/>
      </c>
      <c r="E1346" s="386"/>
      <c r="F1346" s="386"/>
      <c r="G1346" s="384" t="s">
        <v>54</v>
      </c>
      <c r="H1346" s="387" t="s">
        <v>54</v>
      </c>
      <c r="I1346" s="388" t="s">
        <v>54</v>
      </c>
      <c r="J1346" s="389" t="s">
        <v>44</v>
      </c>
      <c r="K1346" s="387" t="s">
        <v>54</v>
      </c>
      <c r="L1346" s="390" t="s">
        <v>54</v>
      </c>
      <c r="M1346" s="383"/>
      <c r="N1346" s="391" t="s">
        <v>54</v>
      </c>
      <c r="O1346" s="392"/>
      <c r="P1346" s="383"/>
      <c r="Q1346" s="383"/>
      <c r="R1346" s="393"/>
      <c r="S1346" s="417">
        <f>IF(Table_1[[#This Row],[Kesto (min) /tapaaminen]]&lt;1,0,(Table_1[[#This Row],[Sisältöjen määrä 
]]*Table_1[[#This Row],[Kesto (min) /tapaaminen]]*Table_1[[#This Row],[Tapaamis-kerrat /osallistuja]]))</f>
        <v>0</v>
      </c>
      <c r="T1346" s="394" t="str">
        <f>IF(Table_1[[#This Row],[SISÄLLÖN NIMI]]="","",IF(Table_1[[#This Row],[Toteutuminen]]="Ei osallistujia",0,IF(Table_1[[#This Row],[Toteutuminen]]="Peruttu",0,1)))</f>
        <v/>
      </c>
      <c r="U1346" s="395"/>
      <c r="V1346" s="385"/>
      <c r="W1346" s="413">
        <f>Table_1[[#This Row],[Kävijämäärä a) lapset]]+Table_1[[#This Row],[Kävijämäärä b) aikuiset]]</f>
        <v>0</v>
      </c>
      <c r="X1346" s="413">
        <f>IF(Table_1[[#This Row],[Kokonaiskävijämäärä]]&lt;1,0,Table_1[[#This Row],[Kävijämäärä a) lapset]]*Table_1[[#This Row],[Tapaamis-kerrat /osallistuja]])</f>
        <v>0</v>
      </c>
      <c r="Y1346" s="413">
        <f>IF(Table_1[[#This Row],[Kokonaiskävijämäärä]]&lt;1,0,Table_1[[#This Row],[Kävijämäärä b) aikuiset]]*Table_1[[#This Row],[Tapaamis-kerrat /osallistuja]])</f>
        <v>0</v>
      </c>
      <c r="Z1346" s="413">
        <f>IF(Table_1[[#This Row],[Kokonaiskävijämäärä]]&lt;1,0,Table_1[[#This Row],[Kokonaiskävijämäärä]]*Table_1[[#This Row],[Tapaamis-kerrat /osallistuja]])</f>
        <v>0</v>
      </c>
      <c r="AA1346" s="390" t="s">
        <v>54</v>
      </c>
      <c r="AB1346" s="396"/>
      <c r="AC1346" s="397"/>
      <c r="AD1346" s="398" t="s">
        <v>54</v>
      </c>
      <c r="AE1346" s="399" t="s">
        <v>54</v>
      </c>
      <c r="AF1346" s="400" t="s">
        <v>54</v>
      </c>
      <c r="AG1346" s="400" t="s">
        <v>54</v>
      </c>
      <c r="AH1346" s="401" t="s">
        <v>53</v>
      </c>
      <c r="AI1346" s="402" t="s">
        <v>54</v>
      </c>
      <c r="AJ1346" s="402" t="s">
        <v>54</v>
      </c>
      <c r="AK1346" s="402" t="s">
        <v>54</v>
      </c>
      <c r="AL1346" s="403" t="s">
        <v>54</v>
      </c>
      <c r="AM1346" s="404" t="s">
        <v>54</v>
      </c>
    </row>
    <row r="1347" spans="1:39" ht="15.75" customHeight="1" x14ac:dyDescent="0.3">
      <c r="A1347" s="382"/>
      <c r="B1347" s="383"/>
      <c r="C1347" s="384" t="s">
        <v>40</v>
      </c>
      <c r="D1347" s="385" t="str">
        <f>IF(Table_1[[#This Row],[SISÄLLÖN NIMI]]="","",1)</f>
        <v/>
      </c>
      <c r="E1347" s="386"/>
      <c r="F1347" s="386"/>
      <c r="G1347" s="384" t="s">
        <v>54</v>
      </c>
      <c r="H1347" s="387" t="s">
        <v>54</v>
      </c>
      <c r="I1347" s="388" t="s">
        <v>54</v>
      </c>
      <c r="J1347" s="389" t="s">
        <v>44</v>
      </c>
      <c r="K1347" s="387" t="s">
        <v>54</v>
      </c>
      <c r="L1347" s="390" t="s">
        <v>54</v>
      </c>
      <c r="M1347" s="383"/>
      <c r="N1347" s="391" t="s">
        <v>54</v>
      </c>
      <c r="O1347" s="392"/>
      <c r="P1347" s="383"/>
      <c r="Q1347" s="383"/>
      <c r="R1347" s="393"/>
      <c r="S1347" s="417">
        <f>IF(Table_1[[#This Row],[Kesto (min) /tapaaminen]]&lt;1,0,(Table_1[[#This Row],[Sisältöjen määrä 
]]*Table_1[[#This Row],[Kesto (min) /tapaaminen]]*Table_1[[#This Row],[Tapaamis-kerrat /osallistuja]]))</f>
        <v>0</v>
      </c>
      <c r="T1347" s="394" t="str">
        <f>IF(Table_1[[#This Row],[SISÄLLÖN NIMI]]="","",IF(Table_1[[#This Row],[Toteutuminen]]="Ei osallistujia",0,IF(Table_1[[#This Row],[Toteutuminen]]="Peruttu",0,1)))</f>
        <v/>
      </c>
      <c r="U1347" s="395"/>
      <c r="V1347" s="385"/>
      <c r="W1347" s="413">
        <f>Table_1[[#This Row],[Kävijämäärä a) lapset]]+Table_1[[#This Row],[Kävijämäärä b) aikuiset]]</f>
        <v>0</v>
      </c>
      <c r="X1347" s="413">
        <f>IF(Table_1[[#This Row],[Kokonaiskävijämäärä]]&lt;1,0,Table_1[[#This Row],[Kävijämäärä a) lapset]]*Table_1[[#This Row],[Tapaamis-kerrat /osallistuja]])</f>
        <v>0</v>
      </c>
      <c r="Y1347" s="413">
        <f>IF(Table_1[[#This Row],[Kokonaiskävijämäärä]]&lt;1,0,Table_1[[#This Row],[Kävijämäärä b) aikuiset]]*Table_1[[#This Row],[Tapaamis-kerrat /osallistuja]])</f>
        <v>0</v>
      </c>
      <c r="Z1347" s="413">
        <f>IF(Table_1[[#This Row],[Kokonaiskävijämäärä]]&lt;1,0,Table_1[[#This Row],[Kokonaiskävijämäärä]]*Table_1[[#This Row],[Tapaamis-kerrat /osallistuja]])</f>
        <v>0</v>
      </c>
      <c r="AA1347" s="390" t="s">
        <v>54</v>
      </c>
      <c r="AB1347" s="396"/>
      <c r="AC1347" s="397"/>
      <c r="AD1347" s="398" t="s">
        <v>54</v>
      </c>
      <c r="AE1347" s="399" t="s">
        <v>54</v>
      </c>
      <c r="AF1347" s="400" t="s">
        <v>54</v>
      </c>
      <c r="AG1347" s="400" t="s">
        <v>54</v>
      </c>
      <c r="AH1347" s="401" t="s">
        <v>53</v>
      </c>
      <c r="AI1347" s="402" t="s">
        <v>54</v>
      </c>
      <c r="AJ1347" s="402" t="s">
        <v>54</v>
      </c>
      <c r="AK1347" s="402" t="s">
        <v>54</v>
      </c>
      <c r="AL1347" s="403" t="s">
        <v>54</v>
      </c>
      <c r="AM1347" s="404" t="s">
        <v>54</v>
      </c>
    </row>
    <row r="1348" spans="1:39" ht="15.75" customHeight="1" x14ac:dyDescent="0.3">
      <c r="A1348" s="382"/>
      <c r="B1348" s="383"/>
      <c r="C1348" s="384" t="s">
        <v>40</v>
      </c>
      <c r="D1348" s="385" t="str">
        <f>IF(Table_1[[#This Row],[SISÄLLÖN NIMI]]="","",1)</f>
        <v/>
      </c>
      <c r="E1348" s="386"/>
      <c r="F1348" s="386"/>
      <c r="G1348" s="384" t="s">
        <v>54</v>
      </c>
      <c r="H1348" s="387" t="s">
        <v>54</v>
      </c>
      <c r="I1348" s="388" t="s">
        <v>54</v>
      </c>
      <c r="J1348" s="389" t="s">
        <v>44</v>
      </c>
      <c r="K1348" s="387" t="s">
        <v>54</v>
      </c>
      <c r="L1348" s="390" t="s">
        <v>54</v>
      </c>
      <c r="M1348" s="383"/>
      <c r="N1348" s="391" t="s">
        <v>54</v>
      </c>
      <c r="O1348" s="392"/>
      <c r="P1348" s="383"/>
      <c r="Q1348" s="383"/>
      <c r="R1348" s="393"/>
      <c r="S1348" s="417">
        <f>IF(Table_1[[#This Row],[Kesto (min) /tapaaminen]]&lt;1,0,(Table_1[[#This Row],[Sisältöjen määrä 
]]*Table_1[[#This Row],[Kesto (min) /tapaaminen]]*Table_1[[#This Row],[Tapaamis-kerrat /osallistuja]]))</f>
        <v>0</v>
      </c>
      <c r="T1348" s="394" t="str">
        <f>IF(Table_1[[#This Row],[SISÄLLÖN NIMI]]="","",IF(Table_1[[#This Row],[Toteutuminen]]="Ei osallistujia",0,IF(Table_1[[#This Row],[Toteutuminen]]="Peruttu",0,1)))</f>
        <v/>
      </c>
      <c r="U1348" s="395"/>
      <c r="V1348" s="385"/>
      <c r="W1348" s="413">
        <f>Table_1[[#This Row],[Kävijämäärä a) lapset]]+Table_1[[#This Row],[Kävijämäärä b) aikuiset]]</f>
        <v>0</v>
      </c>
      <c r="X1348" s="413">
        <f>IF(Table_1[[#This Row],[Kokonaiskävijämäärä]]&lt;1,0,Table_1[[#This Row],[Kävijämäärä a) lapset]]*Table_1[[#This Row],[Tapaamis-kerrat /osallistuja]])</f>
        <v>0</v>
      </c>
      <c r="Y1348" s="413">
        <f>IF(Table_1[[#This Row],[Kokonaiskävijämäärä]]&lt;1,0,Table_1[[#This Row],[Kävijämäärä b) aikuiset]]*Table_1[[#This Row],[Tapaamis-kerrat /osallistuja]])</f>
        <v>0</v>
      </c>
      <c r="Z1348" s="413">
        <f>IF(Table_1[[#This Row],[Kokonaiskävijämäärä]]&lt;1,0,Table_1[[#This Row],[Kokonaiskävijämäärä]]*Table_1[[#This Row],[Tapaamis-kerrat /osallistuja]])</f>
        <v>0</v>
      </c>
      <c r="AA1348" s="390" t="s">
        <v>54</v>
      </c>
      <c r="AB1348" s="396"/>
      <c r="AC1348" s="397"/>
      <c r="AD1348" s="398" t="s">
        <v>54</v>
      </c>
      <c r="AE1348" s="399" t="s">
        <v>54</v>
      </c>
      <c r="AF1348" s="400" t="s">
        <v>54</v>
      </c>
      <c r="AG1348" s="400" t="s">
        <v>54</v>
      </c>
      <c r="AH1348" s="401" t="s">
        <v>53</v>
      </c>
      <c r="AI1348" s="402" t="s">
        <v>54</v>
      </c>
      <c r="AJ1348" s="402" t="s">
        <v>54</v>
      </c>
      <c r="AK1348" s="402" t="s">
        <v>54</v>
      </c>
      <c r="AL1348" s="403" t="s">
        <v>54</v>
      </c>
      <c r="AM1348" s="404" t="s">
        <v>54</v>
      </c>
    </row>
    <row r="1349" spans="1:39" ht="15.75" customHeight="1" x14ac:dyDescent="0.3">
      <c r="A1349" s="382"/>
      <c r="B1349" s="383"/>
      <c r="C1349" s="384" t="s">
        <v>40</v>
      </c>
      <c r="D1349" s="385" t="str">
        <f>IF(Table_1[[#This Row],[SISÄLLÖN NIMI]]="","",1)</f>
        <v/>
      </c>
      <c r="E1349" s="386"/>
      <c r="F1349" s="386"/>
      <c r="G1349" s="384" t="s">
        <v>54</v>
      </c>
      <c r="H1349" s="387" t="s">
        <v>54</v>
      </c>
      <c r="I1349" s="388" t="s">
        <v>54</v>
      </c>
      <c r="J1349" s="389" t="s">
        <v>44</v>
      </c>
      <c r="K1349" s="387" t="s">
        <v>54</v>
      </c>
      <c r="L1349" s="390" t="s">
        <v>54</v>
      </c>
      <c r="M1349" s="383"/>
      <c r="N1349" s="391" t="s">
        <v>54</v>
      </c>
      <c r="O1349" s="392"/>
      <c r="P1349" s="383"/>
      <c r="Q1349" s="383"/>
      <c r="R1349" s="393"/>
      <c r="S1349" s="417">
        <f>IF(Table_1[[#This Row],[Kesto (min) /tapaaminen]]&lt;1,0,(Table_1[[#This Row],[Sisältöjen määrä 
]]*Table_1[[#This Row],[Kesto (min) /tapaaminen]]*Table_1[[#This Row],[Tapaamis-kerrat /osallistuja]]))</f>
        <v>0</v>
      </c>
      <c r="T1349" s="394" t="str">
        <f>IF(Table_1[[#This Row],[SISÄLLÖN NIMI]]="","",IF(Table_1[[#This Row],[Toteutuminen]]="Ei osallistujia",0,IF(Table_1[[#This Row],[Toteutuminen]]="Peruttu",0,1)))</f>
        <v/>
      </c>
      <c r="U1349" s="395"/>
      <c r="V1349" s="385"/>
      <c r="W1349" s="413">
        <f>Table_1[[#This Row],[Kävijämäärä a) lapset]]+Table_1[[#This Row],[Kävijämäärä b) aikuiset]]</f>
        <v>0</v>
      </c>
      <c r="X1349" s="413">
        <f>IF(Table_1[[#This Row],[Kokonaiskävijämäärä]]&lt;1,0,Table_1[[#This Row],[Kävijämäärä a) lapset]]*Table_1[[#This Row],[Tapaamis-kerrat /osallistuja]])</f>
        <v>0</v>
      </c>
      <c r="Y1349" s="413">
        <f>IF(Table_1[[#This Row],[Kokonaiskävijämäärä]]&lt;1,0,Table_1[[#This Row],[Kävijämäärä b) aikuiset]]*Table_1[[#This Row],[Tapaamis-kerrat /osallistuja]])</f>
        <v>0</v>
      </c>
      <c r="Z1349" s="413">
        <f>IF(Table_1[[#This Row],[Kokonaiskävijämäärä]]&lt;1,0,Table_1[[#This Row],[Kokonaiskävijämäärä]]*Table_1[[#This Row],[Tapaamis-kerrat /osallistuja]])</f>
        <v>0</v>
      </c>
      <c r="AA1349" s="390" t="s">
        <v>54</v>
      </c>
      <c r="AB1349" s="396"/>
      <c r="AC1349" s="397"/>
      <c r="AD1349" s="398" t="s">
        <v>54</v>
      </c>
      <c r="AE1349" s="399" t="s">
        <v>54</v>
      </c>
      <c r="AF1349" s="400" t="s">
        <v>54</v>
      </c>
      <c r="AG1349" s="400" t="s">
        <v>54</v>
      </c>
      <c r="AH1349" s="401" t="s">
        <v>53</v>
      </c>
      <c r="AI1349" s="402" t="s">
        <v>54</v>
      </c>
      <c r="AJ1349" s="402" t="s">
        <v>54</v>
      </c>
      <c r="AK1349" s="402" t="s">
        <v>54</v>
      </c>
      <c r="AL1349" s="403" t="s">
        <v>54</v>
      </c>
      <c r="AM1349" s="404" t="s">
        <v>54</v>
      </c>
    </row>
    <row r="1350" spans="1:39" ht="15.75" customHeight="1" x14ac:dyDescent="0.3">
      <c r="A1350" s="382"/>
      <c r="B1350" s="383"/>
      <c r="C1350" s="384" t="s">
        <v>40</v>
      </c>
      <c r="D1350" s="385" t="str">
        <f>IF(Table_1[[#This Row],[SISÄLLÖN NIMI]]="","",1)</f>
        <v/>
      </c>
      <c r="E1350" s="386"/>
      <c r="F1350" s="386"/>
      <c r="G1350" s="384" t="s">
        <v>54</v>
      </c>
      <c r="H1350" s="387" t="s">
        <v>54</v>
      </c>
      <c r="I1350" s="388" t="s">
        <v>54</v>
      </c>
      <c r="J1350" s="389" t="s">
        <v>44</v>
      </c>
      <c r="K1350" s="387" t="s">
        <v>54</v>
      </c>
      <c r="L1350" s="390" t="s">
        <v>54</v>
      </c>
      <c r="M1350" s="383"/>
      <c r="N1350" s="391" t="s">
        <v>54</v>
      </c>
      <c r="O1350" s="392"/>
      <c r="P1350" s="383"/>
      <c r="Q1350" s="383"/>
      <c r="R1350" s="393"/>
      <c r="S1350" s="417">
        <f>IF(Table_1[[#This Row],[Kesto (min) /tapaaminen]]&lt;1,0,(Table_1[[#This Row],[Sisältöjen määrä 
]]*Table_1[[#This Row],[Kesto (min) /tapaaminen]]*Table_1[[#This Row],[Tapaamis-kerrat /osallistuja]]))</f>
        <v>0</v>
      </c>
      <c r="T1350" s="394" t="str">
        <f>IF(Table_1[[#This Row],[SISÄLLÖN NIMI]]="","",IF(Table_1[[#This Row],[Toteutuminen]]="Ei osallistujia",0,IF(Table_1[[#This Row],[Toteutuminen]]="Peruttu",0,1)))</f>
        <v/>
      </c>
      <c r="U1350" s="395"/>
      <c r="V1350" s="385"/>
      <c r="W1350" s="413">
        <f>Table_1[[#This Row],[Kävijämäärä a) lapset]]+Table_1[[#This Row],[Kävijämäärä b) aikuiset]]</f>
        <v>0</v>
      </c>
      <c r="X1350" s="413">
        <f>IF(Table_1[[#This Row],[Kokonaiskävijämäärä]]&lt;1,0,Table_1[[#This Row],[Kävijämäärä a) lapset]]*Table_1[[#This Row],[Tapaamis-kerrat /osallistuja]])</f>
        <v>0</v>
      </c>
      <c r="Y1350" s="413">
        <f>IF(Table_1[[#This Row],[Kokonaiskävijämäärä]]&lt;1,0,Table_1[[#This Row],[Kävijämäärä b) aikuiset]]*Table_1[[#This Row],[Tapaamis-kerrat /osallistuja]])</f>
        <v>0</v>
      </c>
      <c r="Z1350" s="413">
        <f>IF(Table_1[[#This Row],[Kokonaiskävijämäärä]]&lt;1,0,Table_1[[#This Row],[Kokonaiskävijämäärä]]*Table_1[[#This Row],[Tapaamis-kerrat /osallistuja]])</f>
        <v>0</v>
      </c>
      <c r="AA1350" s="390" t="s">
        <v>54</v>
      </c>
      <c r="AB1350" s="396"/>
      <c r="AC1350" s="397"/>
      <c r="AD1350" s="398" t="s">
        <v>54</v>
      </c>
      <c r="AE1350" s="399" t="s">
        <v>54</v>
      </c>
      <c r="AF1350" s="400" t="s">
        <v>54</v>
      </c>
      <c r="AG1350" s="400" t="s">
        <v>54</v>
      </c>
      <c r="AH1350" s="401" t="s">
        <v>53</v>
      </c>
      <c r="AI1350" s="402" t="s">
        <v>54</v>
      </c>
      <c r="AJ1350" s="402" t="s">
        <v>54</v>
      </c>
      <c r="AK1350" s="402" t="s">
        <v>54</v>
      </c>
      <c r="AL1350" s="403" t="s">
        <v>54</v>
      </c>
      <c r="AM1350" s="404" t="s">
        <v>54</v>
      </c>
    </row>
    <row r="1351" spans="1:39" ht="15.75" customHeight="1" x14ac:dyDescent="0.3">
      <c r="A1351" s="382"/>
      <c r="B1351" s="383"/>
      <c r="C1351" s="384" t="s">
        <v>40</v>
      </c>
      <c r="D1351" s="385" t="str">
        <f>IF(Table_1[[#This Row],[SISÄLLÖN NIMI]]="","",1)</f>
        <v/>
      </c>
      <c r="E1351" s="386"/>
      <c r="F1351" s="386"/>
      <c r="G1351" s="384" t="s">
        <v>54</v>
      </c>
      <c r="H1351" s="387" t="s">
        <v>54</v>
      </c>
      <c r="I1351" s="388" t="s">
        <v>54</v>
      </c>
      <c r="J1351" s="389" t="s">
        <v>44</v>
      </c>
      <c r="K1351" s="387" t="s">
        <v>54</v>
      </c>
      <c r="L1351" s="390" t="s">
        <v>54</v>
      </c>
      <c r="M1351" s="383"/>
      <c r="N1351" s="391" t="s">
        <v>54</v>
      </c>
      <c r="O1351" s="392"/>
      <c r="P1351" s="383"/>
      <c r="Q1351" s="383"/>
      <c r="R1351" s="393"/>
      <c r="S1351" s="417">
        <f>IF(Table_1[[#This Row],[Kesto (min) /tapaaminen]]&lt;1,0,(Table_1[[#This Row],[Sisältöjen määrä 
]]*Table_1[[#This Row],[Kesto (min) /tapaaminen]]*Table_1[[#This Row],[Tapaamis-kerrat /osallistuja]]))</f>
        <v>0</v>
      </c>
      <c r="T1351" s="394" t="str">
        <f>IF(Table_1[[#This Row],[SISÄLLÖN NIMI]]="","",IF(Table_1[[#This Row],[Toteutuminen]]="Ei osallistujia",0,IF(Table_1[[#This Row],[Toteutuminen]]="Peruttu",0,1)))</f>
        <v/>
      </c>
      <c r="U1351" s="395"/>
      <c r="V1351" s="385"/>
      <c r="W1351" s="413">
        <f>Table_1[[#This Row],[Kävijämäärä a) lapset]]+Table_1[[#This Row],[Kävijämäärä b) aikuiset]]</f>
        <v>0</v>
      </c>
      <c r="X1351" s="413">
        <f>IF(Table_1[[#This Row],[Kokonaiskävijämäärä]]&lt;1,0,Table_1[[#This Row],[Kävijämäärä a) lapset]]*Table_1[[#This Row],[Tapaamis-kerrat /osallistuja]])</f>
        <v>0</v>
      </c>
      <c r="Y1351" s="413">
        <f>IF(Table_1[[#This Row],[Kokonaiskävijämäärä]]&lt;1,0,Table_1[[#This Row],[Kävijämäärä b) aikuiset]]*Table_1[[#This Row],[Tapaamis-kerrat /osallistuja]])</f>
        <v>0</v>
      </c>
      <c r="Z1351" s="413">
        <f>IF(Table_1[[#This Row],[Kokonaiskävijämäärä]]&lt;1,0,Table_1[[#This Row],[Kokonaiskävijämäärä]]*Table_1[[#This Row],[Tapaamis-kerrat /osallistuja]])</f>
        <v>0</v>
      </c>
      <c r="AA1351" s="390" t="s">
        <v>54</v>
      </c>
      <c r="AB1351" s="396"/>
      <c r="AC1351" s="397"/>
      <c r="AD1351" s="398" t="s">
        <v>54</v>
      </c>
      <c r="AE1351" s="399" t="s">
        <v>54</v>
      </c>
      <c r="AF1351" s="400" t="s">
        <v>54</v>
      </c>
      <c r="AG1351" s="400" t="s">
        <v>54</v>
      </c>
      <c r="AH1351" s="401" t="s">
        <v>53</v>
      </c>
      <c r="AI1351" s="402" t="s">
        <v>54</v>
      </c>
      <c r="AJ1351" s="402" t="s">
        <v>54</v>
      </c>
      <c r="AK1351" s="402" t="s">
        <v>54</v>
      </c>
      <c r="AL1351" s="403" t="s">
        <v>54</v>
      </c>
      <c r="AM1351" s="404" t="s">
        <v>54</v>
      </c>
    </row>
    <row r="1352" spans="1:39" ht="15.75" customHeight="1" x14ac:dyDescent="0.3">
      <c r="A1352" s="382"/>
      <c r="B1352" s="383"/>
      <c r="C1352" s="384" t="s">
        <v>40</v>
      </c>
      <c r="D1352" s="385" t="str">
        <f>IF(Table_1[[#This Row],[SISÄLLÖN NIMI]]="","",1)</f>
        <v/>
      </c>
      <c r="E1352" s="386"/>
      <c r="F1352" s="386"/>
      <c r="G1352" s="384" t="s">
        <v>54</v>
      </c>
      <c r="H1352" s="387" t="s">
        <v>54</v>
      </c>
      <c r="I1352" s="388" t="s">
        <v>54</v>
      </c>
      <c r="J1352" s="389" t="s">
        <v>44</v>
      </c>
      <c r="K1352" s="387" t="s">
        <v>54</v>
      </c>
      <c r="L1352" s="390" t="s">
        <v>54</v>
      </c>
      <c r="M1352" s="383"/>
      <c r="N1352" s="391" t="s">
        <v>54</v>
      </c>
      <c r="O1352" s="392"/>
      <c r="P1352" s="383"/>
      <c r="Q1352" s="383"/>
      <c r="R1352" s="393"/>
      <c r="S1352" s="417">
        <f>IF(Table_1[[#This Row],[Kesto (min) /tapaaminen]]&lt;1,0,(Table_1[[#This Row],[Sisältöjen määrä 
]]*Table_1[[#This Row],[Kesto (min) /tapaaminen]]*Table_1[[#This Row],[Tapaamis-kerrat /osallistuja]]))</f>
        <v>0</v>
      </c>
      <c r="T1352" s="394" t="str">
        <f>IF(Table_1[[#This Row],[SISÄLLÖN NIMI]]="","",IF(Table_1[[#This Row],[Toteutuminen]]="Ei osallistujia",0,IF(Table_1[[#This Row],[Toteutuminen]]="Peruttu",0,1)))</f>
        <v/>
      </c>
      <c r="U1352" s="395"/>
      <c r="V1352" s="385"/>
      <c r="W1352" s="413">
        <f>Table_1[[#This Row],[Kävijämäärä a) lapset]]+Table_1[[#This Row],[Kävijämäärä b) aikuiset]]</f>
        <v>0</v>
      </c>
      <c r="X1352" s="413">
        <f>IF(Table_1[[#This Row],[Kokonaiskävijämäärä]]&lt;1,0,Table_1[[#This Row],[Kävijämäärä a) lapset]]*Table_1[[#This Row],[Tapaamis-kerrat /osallistuja]])</f>
        <v>0</v>
      </c>
      <c r="Y1352" s="413">
        <f>IF(Table_1[[#This Row],[Kokonaiskävijämäärä]]&lt;1,0,Table_1[[#This Row],[Kävijämäärä b) aikuiset]]*Table_1[[#This Row],[Tapaamis-kerrat /osallistuja]])</f>
        <v>0</v>
      </c>
      <c r="Z1352" s="413">
        <f>IF(Table_1[[#This Row],[Kokonaiskävijämäärä]]&lt;1,0,Table_1[[#This Row],[Kokonaiskävijämäärä]]*Table_1[[#This Row],[Tapaamis-kerrat /osallistuja]])</f>
        <v>0</v>
      </c>
      <c r="AA1352" s="390" t="s">
        <v>54</v>
      </c>
      <c r="AB1352" s="396"/>
      <c r="AC1352" s="397"/>
      <c r="AD1352" s="398" t="s">
        <v>54</v>
      </c>
      <c r="AE1352" s="399" t="s">
        <v>54</v>
      </c>
      <c r="AF1352" s="400" t="s">
        <v>54</v>
      </c>
      <c r="AG1352" s="400" t="s">
        <v>54</v>
      </c>
      <c r="AH1352" s="401" t="s">
        <v>53</v>
      </c>
      <c r="AI1352" s="402" t="s">
        <v>54</v>
      </c>
      <c r="AJ1352" s="402" t="s">
        <v>54</v>
      </c>
      <c r="AK1352" s="402" t="s">
        <v>54</v>
      </c>
      <c r="AL1352" s="403" t="s">
        <v>54</v>
      </c>
      <c r="AM1352" s="404" t="s">
        <v>54</v>
      </c>
    </row>
    <row r="1353" spans="1:39" ht="15.75" customHeight="1" x14ac:dyDescent="0.3">
      <c r="A1353" s="382"/>
      <c r="B1353" s="383"/>
      <c r="C1353" s="384" t="s">
        <v>40</v>
      </c>
      <c r="D1353" s="385" t="str">
        <f>IF(Table_1[[#This Row],[SISÄLLÖN NIMI]]="","",1)</f>
        <v/>
      </c>
      <c r="E1353" s="386"/>
      <c r="F1353" s="386"/>
      <c r="G1353" s="384" t="s">
        <v>54</v>
      </c>
      <c r="H1353" s="387" t="s">
        <v>54</v>
      </c>
      <c r="I1353" s="388" t="s">
        <v>54</v>
      </c>
      <c r="J1353" s="389" t="s">
        <v>44</v>
      </c>
      <c r="K1353" s="387" t="s">
        <v>54</v>
      </c>
      <c r="L1353" s="390" t="s">
        <v>54</v>
      </c>
      <c r="M1353" s="383"/>
      <c r="N1353" s="391" t="s">
        <v>54</v>
      </c>
      <c r="O1353" s="392"/>
      <c r="P1353" s="383"/>
      <c r="Q1353" s="383"/>
      <c r="R1353" s="393"/>
      <c r="S1353" s="417">
        <f>IF(Table_1[[#This Row],[Kesto (min) /tapaaminen]]&lt;1,0,(Table_1[[#This Row],[Sisältöjen määrä 
]]*Table_1[[#This Row],[Kesto (min) /tapaaminen]]*Table_1[[#This Row],[Tapaamis-kerrat /osallistuja]]))</f>
        <v>0</v>
      </c>
      <c r="T1353" s="394" t="str">
        <f>IF(Table_1[[#This Row],[SISÄLLÖN NIMI]]="","",IF(Table_1[[#This Row],[Toteutuminen]]="Ei osallistujia",0,IF(Table_1[[#This Row],[Toteutuminen]]="Peruttu",0,1)))</f>
        <v/>
      </c>
      <c r="U1353" s="395"/>
      <c r="V1353" s="385"/>
      <c r="W1353" s="413">
        <f>Table_1[[#This Row],[Kävijämäärä a) lapset]]+Table_1[[#This Row],[Kävijämäärä b) aikuiset]]</f>
        <v>0</v>
      </c>
      <c r="X1353" s="413">
        <f>IF(Table_1[[#This Row],[Kokonaiskävijämäärä]]&lt;1,0,Table_1[[#This Row],[Kävijämäärä a) lapset]]*Table_1[[#This Row],[Tapaamis-kerrat /osallistuja]])</f>
        <v>0</v>
      </c>
      <c r="Y1353" s="413">
        <f>IF(Table_1[[#This Row],[Kokonaiskävijämäärä]]&lt;1,0,Table_1[[#This Row],[Kävijämäärä b) aikuiset]]*Table_1[[#This Row],[Tapaamis-kerrat /osallistuja]])</f>
        <v>0</v>
      </c>
      <c r="Z1353" s="413">
        <f>IF(Table_1[[#This Row],[Kokonaiskävijämäärä]]&lt;1,0,Table_1[[#This Row],[Kokonaiskävijämäärä]]*Table_1[[#This Row],[Tapaamis-kerrat /osallistuja]])</f>
        <v>0</v>
      </c>
      <c r="AA1353" s="390" t="s">
        <v>54</v>
      </c>
      <c r="AB1353" s="396"/>
      <c r="AC1353" s="397"/>
      <c r="AD1353" s="398" t="s">
        <v>54</v>
      </c>
      <c r="AE1353" s="399" t="s">
        <v>54</v>
      </c>
      <c r="AF1353" s="400" t="s">
        <v>54</v>
      </c>
      <c r="AG1353" s="400" t="s">
        <v>54</v>
      </c>
      <c r="AH1353" s="401" t="s">
        <v>53</v>
      </c>
      <c r="AI1353" s="402" t="s">
        <v>54</v>
      </c>
      <c r="AJ1353" s="402" t="s">
        <v>54</v>
      </c>
      <c r="AK1353" s="402" t="s">
        <v>54</v>
      </c>
      <c r="AL1353" s="403" t="s">
        <v>54</v>
      </c>
      <c r="AM1353" s="404" t="s">
        <v>54</v>
      </c>
    </row>
    <row r="1354" spans="1:39" ht="15.75" customHeight="1" x14ac:dyDescent="0.3">
      <c r="A1354" s="382"/>
      <c r="B1354" s="383"/>
      <c r="C1354" s="384" t="s">
        <v>40</v>
      </c>
      <c r="D1354" s="385" t="str">
        <f>IF(Table_1[[#This Row],[SISÄLLÖN NIMI]]="","",1)</f>
        <v/>
      </c>
      <c r="E1354" s="386"/>
      <c r="F1354" s="386"/>
      <c r="G1354" s="384" t="s">
        <v>54</v>
      </c>
      <c r="H1354" s="387" t="s">
        <v>54</v>
      </c>
      <c r="I1354" s="388" t="s">
        <v>54</v>
      </c>
      <c r="J1354" s="389" t="s">
        <v>44</v>
      </c>
      <c r="K1354" s="387" t="s">
        <v>54</v>
      </c>
      <c r="L1354" s="390" t="s">
        <v>54</v>
      </c>
      <c r="M1354" s="383"/>
      <c r="N1354" s="391" t="s">
        <v>54</v>
      </c>
      <c r="O1354" s="392"/>
      <c r="P1354" s="383"/>
      <c r="Q1354" s="383"/>
      <c r="R1354" s="393"/>
      <c r="S1354" s="417">
        <f>IF(Table_1[[#This Row],[Kesto (min) /tapaaminen]]&lt;1,0,(Table_1[[#This Row],[Sisältöjen määrä 
]]*Table_1[[#This Row],[Kesto (min) /tapaaminen]]*Table_1[[#This Row],[Tapaamis-kerrat /osallistuja]]))</f>
        <v>0</v>
      </c>
      <c r="T1354" s="394" t="str">
        <f>IF(Table_1[[#This Row],[SISÄLLÖN NIMI]]="","",IF(Table_1[[#This Row],[Toteutuminen]]="Ei osallistujia",0,IF(Table_1[[#This Row],[Toteutuminen]]="Peruttu",0,1)))</f>
        <v/>
      </c>
      <c r="U1354" s="395"/>
      <c r="V1354" s="385"/>
      <c r="W1354" s="413">
        <f>Table_1[[#This Row],[Kävijämäärä a) lapset]]+Table_1[[#This Row],[Kävijämäärä b) aikuiset]]</f>
        <v>0</v>
      </c>
      <c r="X1354" s="413">
        <f>IF(Table_1[[#This Row],[Kokonaiskävijämäärä]]&lt;1,0,Table_1[[#This Row],[Kävijämäärä a) lapset]]*Table_1[[#This Row],[Tapaamis-kerrat /osallistuja]])</f>
        <v>0</v>
      </c>
      <c r="Y1354" s="413">
        <f>IF(Table_1[[#This Row],[Kokonaiskävijämäärä]]&lt;1,0,Table_1[[#This Row],[Kävijämäärä b) aikuiset]]*Table_1[[#This Row],[Tapaamis-kerrat /osallistuja]])</f>
        <v>0</v>
      </c>
      <c r="Z1354" s="413">
        <f>IF(Table_1[[#This Row],[Kokonaiskävijämäärä]]&lt;1,0,Table_1[[#This Row],[Kokonaiskävijämäärä]]*Table_1[[#This Row],[Tapaamis-kerrat /osallistuja]])</f>
        <v>0</v>
      </c>
      <c r="AA1354" s="390" t="s">
        <v>54</v>
      </c>
      <c r="AB1354" s="396"/>
      <c r="AC1354" s="397"/>
      <c r="AD1354" s="398" t="s">
        <v>54</v>
      </c>
      <c r="AE1354" s="399" t="s">
        <v>54</v>
      </c>
      <c r="AF1354" s="400" t="s">
        <v>54</v>
      </c>
      <c r="AG1354" s="400" t="s">
        <v>54</v>
      </c>
      <c r="AH1354" s="401" t="s">
        <v>53</v>
      </c>
      <c r="AI1354" s="402" t="s">
        <v>54</v>
      </c>
      <c r="AJ1354" s="402" t="s">
        <v>54</v>
      </c>
      <c r="AK1354" s="402" t="s">
        <v>54</v>
      </c>
      <c r="AL1354" s="403" t="s">
        <v>54</v>
      </c>
      <c r="AM1354" s="404" t="s">
        <v>54</v>
      </c>
    </row>
    <row r="1355" spans="1:39" ht="15.75" customHeight="1" x14ac:dyDescent="0.3">
      <c r="A1355" s="382"/>
      <c r="B1355" s="383"/>
      <c r="C1355" s="384" t="s">
        <v>40</v>
      </c>
      <c r="D1355" s="385" t="str">
        <f>IF(Table_1[[#This Row],[SISÄLLÖN NIMI]]="","",1)</f>
        <v/>
      </c>
      <c r="E1355" s="386"/>
      <c r="F1355" s="386"/>
      <c r="G1355" s="384" t="s">
        <v>54</v>
      </c>
      <c r="H1355" s="387" t="s">
        <v>54</v>
      </c>
      <c r="I1355" s="388" t="s">
        <v>54</v>
      </c>
      <c r="J1355" s="389" t="s">
        <v>44</v>
      </c>
      <c r="K1355" s="387" t="s">
        <v>54</v>
      </c>
      <c r="L1355" s="390" t="s">
        <v>54</v>
      </c>
      <c r="M1355" s="383"/>
      <c r="N1355" s="391" t="s">
        <v>54</v>
      </c>
      <c r="O1355" s="392"/>
      <c r="P1355" s="383"/>
      <c r="Q1355" s="383"/>
      <c r="R1355" s="393"/>
      <c r="S1355" s="417">
        <f>IF(Table_1[[#This Row],[Kesto (min) /tapaaminen]]&lt;1,0,(Table_1[[#This Row],[Sisältöjen määrä 
]]*Table_1[[#This Row],[Kesto (min) /tapaaminen]]*Table_1[[#This Row],[Tapaamis-kerrat /osallistuja]]))</f>
        <v>0</v>
      </c>
      <c r="T1355" s="394" t="str">
        <f>IF(Table_1[[#This Row],[SISÄLLÖN NIMI]]="","",IF(Table_1[[#This Row],[Toteutuminen]]="Ei osallistujia",0,IF(Table_1[[#This Row],[Toteutuminen]]="Peruttu",0,1)))</f>
        <v/>
      </c>
      <c r="U1355" s="395"/>
      <c r="V1355" s="385"/>
      <c r="W1355" s="413">
        <f>Table_1[[#This Row],[Kävijämäärä a) lapset]]+Table_1[[#This Row],[Kävijämäärä b) aikuiset]]</f>
        <v>0</v>
      </c>
      <c r="X1355" s="413">
        <f>IF(Table_1[[#This Row],[Kokonaiskävijämäärä]]&lt;1,0,Table_1[[#This Row],[Kävijämäärä a) lapset]]*Table_1[[#This Row],[Tapaamis-kerrat /osallistuja]])</f>
        <v>0</v>
      </c>
      <c r="Y1355" s="413">
        <f>IF(Table_1[[#This Row],[Kokonaiskävijämäärä]]&lt;1,0,Table_1[[#This Row],[Kävijämäärä b) aikuiset]]*Table_1[[#This Row],[Tapaamis-kerrat /osallistuja]])</f>
        <v>0</v>
      </c>
      <c r="Z1355" s="413">
        <f>IF(Table_1[[#This Row],[Kokonaiskävijämäärä]]&lt;1,0,Table_1[[#This Row],[Kokonaiskävijämäärä]]*Table_1[[#This Row],[Tapaamis-kerrat /osallistuja]])</f>
        <v>0</v>
      </c>
      <c r="AA1355" s="390" t="s">
        <v>54</v>
      </c>
      <c r="AB1355" s="396"/>
      <c r="AC1355" s="397"/>
      <c r="AD1355" s="398" t="s">
        <v>54</v>
      </c>
      <c r="AE1355" s="399" t="s">
        <v>54</v>
      </c>
      <c r="AF1355" s="400" t="s">
        <v>54</v>
      </c>
      <c r="AG1355" s="400" t="s">
        <v>54</v>
      </c>
      <c r="AH1355" s="401" t="s">
        <v>53</v>
      </c>
      <c r="AI1355" s="402" t="s">
        <v>54</v>
      </c>
      <c r="AJ1355" s="402" t="s">
        <v>54</v>
      </c>
      <c r="AK1355" s="402" t="s">
        <v>54</v>
      </c>
      <c r="AL1355" s="403" t="s">
        <v>54</v>
      </c>
      <c r="AM1355" s="404" t="s">
        <v>54</v>
      </c>
    </row>
    <row r="1356" spans="1:39" ht="15.75" customHeight="1" x14ac:dyDescent="0.3">
      <c r="A1356" s="382"/>
      <c r="B1356" s="383"/>
      <c r="C1356" s="384" t="s">
        <v>40</v>
      </c>
      <c r="D1356" s="385" t="str">
        <f>IF(Table_1[[#This Row],[SISÄLLÖN NIMI]]="","",1)</f>
        <v/>
      </c>
      <c r="E1356" s="386"/>
      <c r="F1356" s="386"/>
      <c r="G1356" s="384" t="s">
        <v>54</v>
      </c>
      <c r="H1356" s="387" t="s">
        <v>54</v>
      </c>
      <c r="I1356" s="388" t="s">
        <v>54</v>
      </c>
      <c r="J1356" s="389" t="s">
        <v>44</v>
      </c>
      <c r="K1356" s="387" t="s">
        <v>54</v>
      </c>
      <c r="L1356" s="390" t="s">
        <v>54</v>
      </c>
      <c r="M1356" s="383"/>
      <c r="N1356" s="391" t="s">
        <v>54</v>
      </c>
      <c r="O1356" s="392"/>
      <c r="P1356" s="383"/>
      <c r="Q1356" s="383"/>
      <c r="R1356" s="393"/>
      <c r="S1356" s="417">
        <f>IF(Table_1[[#This Row],[Kesto (min) /tapaaminen]]&lt;1,0,(Table_1[[#This Row],[Sisältöjen määrä 
]]*Table_1[[#This Row],[Kesto (min) /tapaaminen]]*Table_1[[#This Row],[Tapaamis-kerrat /osallistuja]]))</f>
        <v>0</v>
      </c>
      <c r="T1356" s="394" t="str">
        <f>IF(Table_1[[#This Row],[SISÄLLÖN NIMI]]="","",IF(Table_1[[#This Row],[Toteutuminen]]="Ei osallistujia",0,IF(Table_1[[#This Row],[Toteutuminen]]="Peruttu",0,1)))</f>
        <v/>
      </c>
      <c r="U1356" s="395"/>
      <c r="V1356" s="385"/>
      <c r="W1356" s="413">
        <f>Table_1[[#This Row],[Kävijämäärä a) lapset]]+Table_1[[#This Row],[Kävijämäärä b) aikuiset]]</f>
        <v>0</v>
      </c>
      <c r="X1356" s="413">
        <f>IF(Table_1[[#This Row],[Kokonaiskävijämäärä]]&lt;1,0,Table_1[[#This Row],[Kävijämäärä a) lapset]]*Table_1[[#This Row],[Tapaamis-kerrat /osallistuja]])</f>
        <v>0</v>
      </c>
      <c r="Y1356" s="413">
        <f>IF(Table_1[[#This Row],[Kokonaiskävijämäärä]]&lt;1,0,Table_1[[#This Row],[Kävijämäärä b) aikuiset]]*Table_1[[#This Row],[Tapaamis-kerrat /osallistuja]])</f>
        <v>0</v>
      </c>
      <c r="Z1356" s="413">
        <f>IF(Table_1[[#This Row],[Kokonaiskävijämäärä]]&lt;1,0,Table_1[[#This Row],[Kokonaiskävijämäärä]]*Table_1[[#This Row],[Tapaamis-kerrat /osallistuja]])</f>
        <v>0</v>
      </c>
      <c r="AA1356" s="390" t="s">
        <v>54</v>
      </c>
      <c r="AB1356" s="396"/>
      <c r="AC1356" s="397"/>
      <c r="AD1356" s="398" t="s">
        <v>54</v>
      </c>
      <c r="AE1356" s="399" t="s">
        <v>54</v>
      </c>
      <c r="AF1356" s="400" t="s">
        <v>54</v>
      </c>
      <c r="AG1356" s="400" t="s">
        <v>54</v>
      </c>
      <c r="AH1356" s="401" t="s">
        <v>53</v>
      </c>
      <c r="AI1356" s="402" t="s">
        <v>54</v>
      </c>
      <c r="AJ1356" s="402" t="s">
        <v>54</v>
      </c>
      <c r="AK1356" s="402" t="s">
        <v>54</v>
      </c>
      <c r="AL1356" s="403" t="s">
        <v>54</v>
      </c>
      <c r="AM1356" s="404" t="s">
        <v>54</v>
      </c>
    </row>
    <row r="1357" spans="1:39" ht="15.75" customHeight="1" x14ac:dyDescent="0.3">
      <c r="A1357" s="382"/>
      <c r="B1357" s="383"/>
      <c r="C1357" s="384" t="s">
        <v>40</v>
      </c>
      <c r="D1357" s="385" t="str">
        <f>IF(Table_1[[#This Row],[SISÄLLÖN NIMI]]="","",1)</f>
        <v/>
      </c>
      <c r="E1357" s="386"/>
      <c r="F1357" s="386"/>
      <c r="G1357" s="384" t="s">
        <v>54</v>
      </c>
      <c r="H1357" s="387" t="s">
        <v>54</v>
      </c>
      <c r="I1357" s="388" t="s">
        <v>54</v>
      </c>
      <c r="J1357" s="389" t="s">
        <v>44</v>
      </c>
      <c r="K1357" s="387" t="s">
        <v>54</v>
      </c>
      <c r="L1357" s="390" t="s">
        <v>54</v>
      </c>
      <c r="M1357" s="383"/>
      <c r="N1357" s="391" t="s">
        <v>54</v>
      </c>
      <c r="O1357" s="392"/>
      <c r="P1357" s="383"/>
      <c r="Q1357" s="383"/>
      <c r="R1357" s="393"/>
      <c r="S1357" s="417">
        <f>IF(Table_1[[#This Row],[Kesto (min) /tapaaminen]]&lt;1,0,(Table_1[[#This Row],[Sisältöjen määrä 
]]*Table_1[[#This Row],[Kesto (min) /tapaaminen]]*Table_1[[#This Row],[Tapaamis-kerrat /osallistuja]]))</f>
        <v>0</v>
      </c>
      <c r="T1357" s="394" t="str">
        <f>IF(Table_1[[#This Row],[SISÄLLÖN NIMI]]="","",IF(Table_1[[#This Row],[Toteutuminen]]="Ei osallistujia",0,IF(Table_1[[#This Row],[Toteutuminen]]="Peruttu",0,1)))</f>
        <v/>
      </c>
      <c r="U1357" s="395"/>
      <c r="V1357" s="385"/>
      <c r="W1357" s="413">
        <f>Table_1[[#This Row],[Kävijämäärä a) lapset]]+Table_1[[#This Row],[Kävijämäärä b) aikuiset]]</f>
        <v>0</v>
      </c>
      <c r="X1357" s="413">
        <f>IF(Table_1[[#This Row],[Kokonaiskävijämäärä]]&lt;1,0,Table_1[[#This Row],[Kävijämäärä a) lapset]]*Table_1[[#This Row],[Tapaamis-kerrat /osallistuja]])</f>
        <v>0</v>
      </c>
      <c r="Y1357" s="413">
        <f>IF(Table_1[[#This Row],[Kokonaiskävijämäärä]]&lt;1,0,Table_1[[#This Row],[Kävijämäärä b) aikuiset]]*Table_1[[#This Row],[Tapaamis-kerrat /osallistuja]])</f>
        <v>0</v>
      </c>
      <c r="Z1357" s="413">
        <f>IF(Table_1[[#This Row],[Kokonaiskävijämäärä]]&lt;1,0,Table_1[[#This Row],[Kokonaiskävijämäärä]]*Table_1[[#This Row],[Tapaamis-kerrat /osallistuja]])</f>
        <v>0</v>
      </c>
      <c r="AA1357" s="390" t="s">
        <v>54</v>
      </c>
      <c r="AB1357" s="396"/>
      <c r="AC1357" s="397"/>
      <c r="AD1357" s="398" t="s">
        <v>54</v>
      </c>
      <c r="AE1357" s="399" t="s">
        <v>54</v>
      </c>
      <c r="AF1357" s="400" t="s">
        <v>54</v>
      </c>
      <c r="AG1357" s="400" t="s">
        <v>54</v>
      </c>
      <c r="AH1357" s="401" t="s">
        <v>53</v>
      </c>
      <c r="AI1357" s="402" t="s">
        <v>54</v>
      </c>
      <c r="AJ1357" s="402" t="s">
        <v>54</v>
      </c>
      <c r="AK1357" s="402" t="s">
        <v>54</v>
      </c>
      <c r="AL1357" s="403" t="s">
        <v>54</v>
      </c>
      <c r="AM1357" s="404" t="s">
        <v>54</v>
      </c>
    </row>
    <row r="1358" spans="1:39" ht="15.75" customHeight="1" x14ac:dyDescent="0.3">
      <c r="A1358" s="382"/>
      <c r="B1358" s="383"/>
      <c r="C1358" s="384" t="s">
        <v>40</v>
      </c>
      <c r="D1358" s="385" t="str">
        <f>IF(Table_1[[#This Row],[SISÄLLÖN NIMI]]="","",1)</f>
        <v/>
      </c>
      <c r="E1358" s="386"/>
      <c r="F1358" s="386"/>
      <c r="G1358" s="384" t="s">
        <v>54</v>
      </c>
      <c r="H1358" s="387" t="s">
        <v>54</v>
      </c>
      <c r="I1358" s="388" t="s">
        <v>54</v>
      </c>
      <c r="J1358" s="389" t="s">
        <v>44</v>
      </c>
      <c r="K1358" s="387" t="s">
        <v>54</v>
      </c>
      <c r="L1358" s="390" t="s">
        <v>54</v>
      </c>
      <c r="M1358" s="383"/>
      <c r="N1358" s="391" t="s">
        <v>54</v>
      </c>
      <c r="O1358" s="392"/>
      <c r="P1358" s="383"/>
      <c r="Q1358" s="383"/>
      <c r="R1358" s="393"/>
      <c r="S1358" s="417">
        <f>IF(Table_1[[#This Row],[Kesto (min) /tapaaminen]]&lt;1,0,(Table_1[[#This Row],[Sisältöjen määrä 
]]*Table_1[[#This Row],[Kesto (min) /tapaaminen]]*Table_1[[#This Row],[Tapaamis-kerrat /osallistuja]]))</f>
        <v>0</v>
      </c>
      <c r="T1358" s="394" t="str">
        <f>IF(Table_1[[#This Row],[SISÄLLÖN NIMI]]="","",IF(Table_1[[#This Row],[Toteutuminen]]="Ei osallistujia",0,IF(Table_1[[#This Row],[Toteutuminen]]="Peruttu",0,1)))</f>
        <v/>
      </c>
      <c r="U1358" s="395"/>
      <c r="V1358" s="385"/>
      <c r="W1358" s="413">
        <f>Table_1[[#This Row],[Kävijämäärä a) lapset]]+Table_1[[#This Row],[Kävijämäärä b) aikuiset]]</f>
        <v>0</v>
      </c>
      <c r="X1358" s="413">
        <f>IF(Table_1[[#This Row],[Kokonaiskävijämäärä]]&lt;1,0,Table_1[[#This Row],[Kävijämäärä a) lapset]]*Table_1[[#This Row],[Tapaamis-kerrat /osallistuja]])</f>
        <v>0</v>
      </c>
      <c r="Y1358" s="413">
        <f>IF(Table_1[[#This Row],[Kokonaiskävijämäärä]]&lt;1,0,Table_1[[#This Row],[Kävijämäärä b) aikuiset]]*Table_1[[#This Row],[Tapaamis-kerrat /osallistuja]])</f>
        <v>0</v>
      </c>
      <c r="Z1358" s="413">
        <f>IF(Table_1[[#This Row],[Kokonaiskävijämäärä]]&lt;1,0,Table_1[[#This Row],[Kokonaiskävijämäärä]]*Table_1[[#This Row],[Tapaamis-kerrat /osallistuja]])</f>
        <v>0</v>
      </c>
      <c r="AA1358" s="390" t="s">
        <v>54</v>
      </c>
      <c r="AB1358" s="396"/>
      <c r="AC1358" s="397"/>
      <c r="AD1358" s="398" t="s">
        <v>54</v>
      </c>
      <c r="AE1358" s="399" t="s">
        <v>54</v>
      </c>
      <c r="AF1358" s="400" t="s">
        <v>54</v>
      </c>
      <c r="AG1358" s="400" t="s">
        <v>54</v>
      </c>
      <c r="AH1358" s="401" t="s">
        <v>53</v>
      </c>
      <c r="AI1358" s="402" t="s">
        <v>54</v>
      </c>
      <c r="AJ1358" s="402" t="s">
        <v>54</v>
      </c>
      <c r="AK1358" s="402" t="s">
        <v>54</v>
      </c>
      <c r="AL1358" s="403" t="s">
        <v>54</v>
      </c>
      <c r="AM1358" s="404" t="s">
        <v>54</v>
      </c>
    </row>
    <row r="1359" spans="1:39" ht="15.75" customHeight="1" x14ac:dyDescent="0.3">
      <c r="A1359" s="382"/>
      <c r="B1359" s="383"/>
      <c r="C1359" s="384" t="s">
        <v>40</v>
      </c>
      <c r="D1359" s="385" t="str">
        <f>IF(Table_1[[#This Row],[SISÄLLÖN NIMI]]="","",1)</f>
        <v/>
      </c>
      <c r="E1359" s="386"/>
      <c r="F1359" s="386"/>
      <c r="G1359" s="384" t="s">
        <v>54</v>
      </c>
      <c r="H1359" s="387" t="s">
        <v>54</v>
      </c>
      <c r="I1359" s="388" t="s">
        <v>54</v>
      </c>
      <c r="J1359" s="389" t="s">
        <v>44</v>
      </c>
      <c r="K1359" s="387" t="s">
        <v>54</v>
      </c>
      <c r="L1359" s="390" t="s">
        <v>54</v>
      </c>
      <c r="M1359" s="383"/>
      <c r="N1359" s="391" t="s">
        <v>54</v>
      </c>
      <c r="O1359" s="392"/>
      <c r="P1359" s="383"/>
      <c r="Q1359" s="383"/>
      <c r="R1359" s="393"/>
      <c r="S1359" s="417">
        <f>IF(Table_1[[#This Row],[Kesto (min) /tapaaminen]]&lt;1,0,(Table_1[[#This Row],[Sisältöjen määrä 
]]*Table_1[[#This Row],[Kesto (min) /tapaaminen]]*Table_1[[#This Row],[Tapaamis-kerrat /osallistuja]]))</f>
        <v>0</v>
      </c>
      <c r="T1359" s="394" t="str">
        <f>IF(Table_1[[#This Row],[SISÄLLÖN NIMI]]="","",IF(Table_1[[#This Row],[Toteutuminen]]="Ei osallistujia",0,IF(Table_1[[#This Row],[Toteutuminen]]="Peruttu",0,1)))</f>
        <v/>
      </c>
      <c r="U1359" s="395"/>
      <c r="V1359" s="385"/>
      <c r="W1359" s="413">
        <f>Table_1[[#This Row],[Kävijämäärä a) lapset]]+Table_1[[#This Row],[Kävijämäärä b) aikuiset]]</f>
        <v>0</v>
      </c>
      <c r="X1359" s="413">
        <f>IF(Table_1[[#This Row],[Kokonaiskävijämäärä]]&lt;1,0,Table_1[[#This Row],[Kävijämäärä a) lapset]]*Table_1[[#This Row],[Tapaamis-kerrat /osallistuja]])</f>
        <v>0</v>
      </c>
      <c r="Y1359" s="413">
        <f>IF(Table_1[[#This Row],[Kokonaiskävijämäärä]]&lt;1,0,Table_1[[#This Row],[Kävijämäärä b) aikuiset]]*Table_1[[#This Row],[Tapaamis-kerrat /osallistuja]])</f>
        <v>0</v>
      </c>
      <c r="Z1359" s="413">
        <f>IF(Table_1[[#This Row],[Kokonaiskävijämäärä]]&lt;1,0,Table_1[[#This Row],[Kokonaiskävijämäärä]]*Table_1[[#This Row],[Tapaamis-kerrat /osallistuja]])</f>
        <v>0</v>
      </c>
      <c r="AA1359" s="390" t="s">
        <v>54</v>
      </c>
      <c r="AB1359" s="396"/>
      <c r="AC1359" s="397"/>
      <c r="AD1359" s="398" t="s">
        <v>54</v>
      </c>
      <c r="AE1359" s="399" t="s">
        <v>54</v>
      </c>
      <c r="AF1359" s="400" t="s">
        <v>54</v>
      </c>
      <c r="AG1359" s="400" t="s">
        <v>54</v>
      </c>
      <c r="AH1359" s="401" t="s">
        <v>53</v>
      </c>
      <c r="AI1359" s="402" t="s">
        <v>54</v>
      </c>
      <c r="AJ1359" s="402" t="s">
        <v>54</v>
      </c>
      <c r="AK1359" s="402" t="s">
        <v>54</v>
      </c>
      <c r="AL1359" s="403" t="s">
        <v>54</v>
      </c>
      <c r="AM1359" s="404" t="s">
        <v>54</v>
      </c>
    </row>
    <row r="1360" spans="1:39" ht="15.75" customHeight="1" x14ac:dyDescent="0.3">
      <c r="A1360" s="382"/>
      <c r="B1360" s="383"/>
      <c r="C1360" s="384" t="s">
        <v>40</v>
      </c>
      <c r="D1360" s="385" t="str">
        <f>IF(Table_1[[#This Row],[SISÄLLÖN NIMI]]="","",1)</f>
        <v/>
      </c>
      <c r="E1360" s="386"/>
      <c r="F1360" s="386"/>
      <c r="G1360" s="384" t="s">
        <v>54</v>
      </c>
      <c r="H1360" s="387" t="s">
        <v>54</v>
      </c>
      <c r="I1360" s="388" t="s">
        <v>54</v>
      </c>
      <c r="J1360" s="389" t="s">
        <v>44</v>
      </c>
      <c r="K1360" s="387" t="s">
        <v>54</v>
      </c>
      <c r="L1360" s="390" t="s">
        <v>54</v>
      </c>
      <c r="M1360" s="383"/>
      <c r="N1360" s="391" t="s">
        <v>54</v>
      </c>
      <c r="O1360" s="392"/>
      <c r="P1360" s="383"/>
      <c r="Q1360" s="383"/>
      <c r="R1360" s="393"/>
      <c r="S1360" s="417">
        <f>IF(Table_1[[#This Row],[Kesto (min) /tapaaminen]]&lt;1,0,(Table_1[[#This Row],[Sisältöjen määrä 
]]*Table_1[[#This Row],[Kesto (min) /tapaaminen]]*Table_1[[#This Row],[Tapaamis-kerrat /osallistuja]]))</f>
        <v>0</v>
      </c>
      <c r="T1360" s="394" t="str">
        <f>IF(Table_1[[#This Row],[SISÄLLÖN NIMI]]="","",IF(Table_1[[#This Row],[Toteutuminen]]="Ei osallistujia",0,IF(Table_1[[#This Row],[Toteutuminen]]="Peruttu",0,1)))</f>
        <v/>
      </c>
      <c r="U1360" s="395"/>
      <c r="V1360" s="385"/>
      <c r="W1360" s="413">
        <f>Table_1[[#This Row],[Kävijämäärä a) lapset]]+Table_1[[#This Row],[Kävijämäärä b) aikuiset]]</f>
        <v>0</v>
      </c>
      <c r="X1360" s="413">
        <f>IF(Table_1[[#This Row],[Kokonaiskävijämäärä]]&lt;1,0,Table_1[[#This Row],[Kävijämäärä a) lapset]]*Table_1[[#This Row],[Tapaamis-kerrat /osallistuja]])</f>
        <v>0</v>
      </c>
      <c r="Y1360" s="413">
        <f>IF(Table_1[[#This Row],[Kokonaiskävijämäärä]]&lt;1,0,Table_1[[#This Row],[Kävijämäärä b) aikuiset]]*Table_1[[#This Row],[Tapaamis-kerrat /osallistuja]])</f>
        <v>0</v>
      </c>
      <c r="Z1360" s="413">
        <f>IF(Table_1[[#This Row],[Kokonaiskävijämäärä]]&lt;1,0,Table_1[[#This Row],[Kokonaiskävijämäärä]]*Table_1[[#This Row],[Tapaamis-kerrat /osallistuja]])</f>
        <v>0</v>
      </c>
      <c r="AA1360" s="390" t="s">
        <v>54</v>
      </c>
      <c r="AB1360" s="396"/>
      <c r="AC1360" s="397"/>
      <c r="AD1360" s="398" t="s">
        <v>54</v>
      </c>
      <c r="AE1360" s="399" t="s">
        <v>54</v>
      </c>
      <c r="AF1360" s="400" t="s">
        <v>54</v>
      </c>
      <c r="AG1360" s="400" t="s">
        <v>54</v>
      </c>
      <c r="AH1360" s="401" t="s">
        <v>53</v>
      </c>
      <c r="AI1360" s="402" t="s">
        <v>54</v>
      </c>
      <c r="AJ1360" s="402" t="s">
        <v>54</v>
      </c>
      <c r="AK1360" s="402" t="s">
        <v>54</v>
      </c>
      <c r="AL1360" s="403" t="s">
        <v>54</v>
      </c>
      <c r="AM1360" s="404" t="s">
        <v>54</v>
      </c>
    </row>
    <row r="1361" spans="1:39" ht="15.75" customHeight="1" x14ac:dyDescent="0.3">
      <c r="A1361" s="382"/>
      <c r="B1361" s="383"/>
      <c r="C1361" s="384" t="s">
        <v>40</v>
      </c>
      <c r="D1361" s="385" t="str">
        <f>IF(Table_1[[#This Row],[SISÄLLÖN NIMI]]="","",1)</f>
        <v/>
      </c>
      <c r="E1361" s="386"/>
      <c r="F1361" s="386"/>
      <c r="G1361" s="384" t="s">
        <v>54</v>
      </c>
      <c r="H1361" s="387" t="s">
        <v>54</v>
      </c>
      <c r="I1361" s="388" t="s">
        <v>54</v>
      </c>
      <c r="J1361" s="389" t="s">
        <v>44</v>
      </c>
      <c r="K1361" s="387" t="s">
        <v>54</v>
      </c>
      <c r="L1361" s="390" t="s">
        <v>54</v>
      </c>
      <c r="M1361" s="383"/>
      <c r="N1361" s="391" t="s">
        <v>54</v>
      </c>
      <c r="O1361" s="392"/>
      <c r="P1361" s="383"/>
      <c r="Q1361" s="383"/>
      <c r="R1361" s="393"/>
      <c r="S1361" s="417">
        <f>IF(Table_1[[#This Row],[Kesto (min) /tapaaminen]]&lt;1,0,(Table_1[[#This Row],[Sisältöjen määrä 
]]*Table_1[[#This Row],[Kesto (min) /tapaaminen]]*Table_1[[#This Row],[Tapaamis-kerrat /osallistuja]]))</f>
        <v>0</v>
      </c>
      <c r="T1361" s="394" t="str">
        <f>IF(Table_1[[#This Row],[SISÄLLÖN NIMI]]="","",IF(Table_1[[#This Row],[Toteutuminen]]="Ei osallistujia",0,IF(Table_1[[#This Row],[Toteutuminen]]="Peruttu",0,1)))</f>
        <v/>
      </c>
      <c r="U1361" s="395"/>
      <c r="V1361" s="385"/>
      <c r="W1361" s="413">
        <f>Table_1[[#This Row],[Kävijämäärä a) lapset]]+Table_1[[#This Row],[Kävijämäärä b) aikuiset]]</f>
        <v>0</v>
      </c>
      <c r="X1361" s="413">
        <f>IF(Table_1[[#This Row],[Kokonaiskävijämäärä]]&lt;1,0,Table_1[[#This Row],[Kävijämäärä a) lapset]]*Table_1[[#This Row],[Tapaamis-kerrat /osallistuja]])</f>
        <v>0</v>
      </c>
      <c r="Y1361" s="413">
        <f>IF(Table_1[[#This Row],[Kokonaiskävijämäärä]]&lt;1,0,Table_1[[#This Row],[Kävijämäärä b) aikuiset]]*Table_1[[#This Row],[Tapaamis-kerrat /osallistuja]])</f>
        <v>0</v>
      </c>
      <c r="Z1361" s="413">
        <f>IF(Table_1[[#This Row],[Kokonaiskävijämäärä]]&lt;1,0,Table_1[[#This Row],[Kokonaiskävijämäärä]]*Table_1[[#This Row],[Tapaamis-kerrat /osallistuja]])</f>
        <v>0</v>
      </c>
      <c r="AA1361" s="390" t="s">
        <v>54</v>
      </c>
      <c r="AB1361" s="396"/>
      <c r="AC1361" s="397"/>
      <c r="AD1361" s="398" t="s">
        <v>54</v>
      </c>
      <c r="AE1361" s="399" t="s">
        <v>54</v>
      </c>
      <c r="AF1361" s="400" t="s">
        <v>54</v>
      </c>
      <c r="AG1361" s="400" t="s">
        <v>54</v>
      </c>
      <c r="AH1361" s="401" t="s">
        <v>53</v>
      </c>
      <c r="AI1361" s="402" t="s">
        <v>54</v>
      </c>
      <c r="AJ1361" s="402" t="s">
        <v>54</v>
      </c>
      <c r="AK1361" s="402" t="s">
        <v>54</v>
      </c>
      <c r="AL1361" s="403" t="s">
        <v>54</v>
      </c>
      <c r="AM1361" s="404" t="s">
        <v>54</v>
      </c>
    </row>
    <row r="1362" spans="1:39" ht="15.75" customHeight="1" x14ac:dyDescent="0.3">
      <c r="A1362" s="382"/>
      <c r="B1362" s="383"/>
      <c r="C1362" s="384" t="s">
        <v>40</v>
      </c>
      <c r="D1362" s="385" t="str">
        <f>IF(Table_1[[#This Row],[SISÄLLÖN NIMI]]="","",1)</f>
        <v/>
      </c>
      <c r="E1362" s="386"/>
      <c r="F1362" s="386"/>
      <c r="G1362" s="384" t="s">
        <v>54</v>
      </c>
      <c r="H1362" s="387" t="s">
        <v>54</v>
      </c>
      <c r="I1362" s="388" t="s">
        <v>54</v>
      </c>
      <c r="J1362" s="389" t="s">
        <v>44</v>
      </c>
      <c r="K1362" s="387" t="s">
        <v>54</v>
      </c>
      <c r="L1362" s="390" t="s">
        <v>54</v>
      </c>
      <c r="M1362" s="383"/>
      <c r="N1362" s="391" t="s">
        <v>54</v>
      </c>
      <c r="O1362" s="392"/>
      <c r="P1362" s="383"/>
      <c r="Q1362" s="383"/>
      <c r="R1362" s="393"/>
      <c r="S1362" s="417">
        <f>IF(Table_1[[#This Row],[Kesto (min) /tapaaminen]]&lt;1,0,(Table_1[[#This Row],[Sisältöjen määrä 
]]*Table_1[[#This Row],[Kesto (min) /tapaaminen]]*Table_1[[#This Row],[Tapaamis-kerrat /osallistuja]]))</f>
        <v>0</v>
      </c>
      <c r="T1362" s="394" t="str">
        <f>IF(Table_1[[#This Row],[SISÄLLÖN NIMI]]="","",IF(Table_1[[#This Row],[Toteutuminen]]="Ei osallistujia",0,IF(Table_1[[#This Row],[Toteutuminen]]="Peruttu",0,1)))</f>
        <v/>
      </c>
      <c r="U1362" s="395"/>
      <c r="V1362" s="385"/>
      <c r="W1362" s="413">
        <f>Table_1[[#This Row],[Kävijämäärä a) lapset]]+Table_1[[#This Row],[Kävijämäärä b) aikuiset]]</f>
        <v>0</v>
      </c>
      <c r="X1362" s="413">
        <f>IF(Table_1[[#This Row],[Kokonaiskävijämäärä]]&lt;1,0,Table_1[[#This Row],[Kävijämäärä a) lapset]]*Table_1[[#This Row],[Tapaamis-kerrat /osallistuja]])</f>
        <v>0</v>
      </c>
      <c r="Y1362" s="413">
        <f>IF(Table_1[[#This Row],[Kokonaiskävijämäärä]]&lt;1,0,Table_1[[#This Row],[Kävijämäärä b) aikuiset]]*Table_1[[#This Row],[Tapaamis-kerrat /osallistuja]])</f>
        <v>0</v>
      </c>
      <c r="Z1362" s="413">
        <f>IF(Table_1[[#This Row],[Kokonaiskävijämäärä]]&lt;1,0,Table_1[[#This Row],[Kokonaiskävijämäärä]]*Table_1[[#This Row],[Tapaamis-kerrat /osallistuja]])</f>
        <v>0</v>
      </c>
      <c r="AA1362" s="390" t="s">
        <v>54</v>
      </c>
      <c r="AB1362" s="396"/>
      <c r="AC1362" s="397"/>
      <c r="AD1362" s="398" t="s">
        <v>54</v>
      </c>
      <c r="AE1362" s="399" t="s">
        <v>54</v>
      </c>
      <c r="AF1362" s="400" t="s">
        <v>54</v>
      </c>
      <c r="AG1362" s="400" t="s">
        <v>54</v>
      </c>
      <c r="AH1362" s="401" t="s">
        <v>53</v>
      </c>
      <c r="AI1362" s="402" t="s">
        <v>54</v>
      </c>
      <c r="AJ1362" s="402" t="s">
        <v>54</v>
      </c>
      <c r="AK1362" s="402" t="s">
        <v>54</v>
      </c>
      <c r="AL1362" s="403" t="s">
        <v>54</v>
      </c>
      <c r="AM1362" s="404" t="s">
        <v>54</v>
      </c>
    </row>
    <row r="1363" spans="1:39" ht="15.75" customHeight="1" x14ac:dyDescent="0.3">
      <c r="A1363" s="382"/>
      <c r="B1363" s="383"/>
      <c r="C1363" s="384" t="s">
        <v>40</v>
      </c>
      <c r="D1363" s="385" t="str">
        <f>IF(Table_1[[#This Row],[SISÄLLÖN NIMI]]="","",1)</f>
        <v/>
      </c>
      <c r="E1363" s="386"/>
      <c r="F1363" s="386"/>
      <c r="G1363" s="384" t="s">
        <v>54</v>
      </c>
      <c r="H1363" s="387" t="s">
        <v>54</v>
      </c>
      <c r="I1363" s="388" t="s">
        <v>54</v>
      </c>
      <c r="J1363" s="389" t="s">
        <v>44</v>
      </c>
      <c r="K1363" s="387" t="s">
        <v>54</v>
      </c>
      <c r="L1363" s="390" t="s">
        <v>54</v>
      </c>
      <c r="M1363" s="383"/>
      <c r="N1363" s="391" t="s">
        <v>54</v>
      </c>
      <c r="O1363" s="392"/>
      <c r="P1363" s="383"/>
      <c r="Q1363" s="383"/>
      <c r="R1363" s="393"/>
      <c r="S1363" s="417">
        <f>IF(Table_1[[#This Row],[Kesto (min) /tapaaminen]]&lt;1,0,(Table_1[[#This Row],[Sisältöjen määrä 
]]*Table_1[[#This Row],[Kesto (min) /tapaaminen]]*Table_1[[#This Row],[Tapaamis-kerrat /osallistuja]]))</f>
        <v>0</v>
      </c>
      <c r="T1363" s="394" t="str">
        <f>IF(Table_1[[#This Row],[SISÄLLÖN NIMI]]="","",IF(Table_1[[#This Row],[Toteutuminen]]="Ei osallistujia",0,IF(Table_1[[#This Row],[Toteutuminen]]="Peruttu",0,1)))</f>
        <v/>
      </c>
      <c r="U1363" s="395"/>
      <c r="V1363" s="385"/>
      <c r="W1363" s="413">
        <f>Table_1[[#This Row],[Kävijämäärä a) lapset]]+Table_1[[#This Row],[Kävijämäärä b) aikuiset]]</f>
        <v>0</v>
      </c>
      <c r="X1363" s="413">
        <f>IF(Table_1[[#This Row],[Kokonaiskävijämäärä]]&lt;1,0,Table_1[[#This Row],[Kävijämäärä a) lapset]]*Table_1[[#This Row],[Tapaamis-kerrat /osallistuja]])</f>
        <v>0</v>
      </c>
      <c r="Y1363" s="413">
        <f>IF(Table_1[[#This Row],[Kokonaiskävijämäärä]]&lt;1,0,Table_1[[#This Row],[Kävijämäärä b) aikuiset]]*Table_1[[#This Row],[Tapaamis-kerrat /osallistuja]])</f>
        <v>0</v>
      </c>
      <c r="Z1363" s="413">
        <f>IF(Table_1[[#This Row],[Kokonaiskävijämäärä]]&lt;1,0,Table_1[[#This Row],[Kokonaiskävijämäärä]]*Table_1[[#This Row],[Tapaamis-kerrat /osallistuja]])</f>
        <v>0</v>
      </c>
      <c r="AA1363" s="390" t="s">
        <v>54</v>
      </c>
      <c r="AB1363" s="396"/>
      <c r="AC1363" s="397"/>
      <c r="AD1363" s="398" t="s">
        <v>54</v>
      </c>
      <c r="AE1363" s="399" t="s">
        <v>54</v>
      </c>
      <c r="AF1363" s="400" t="s">
        <v>54</v>
      </c>
      <c r="AG1363" s="400" t="s">
        <v>54</v>
      </c>
      <c r="AH1363" s="401" t="s">
        <v>53</v>
      </c>
      <c r="AI1363" s="402" t="s">
        <v>54</v>
      </c>
      <c r="AJ1363" s="402" t="s">
        <v>54</v>
      </c>
      <c r="AK1363" s="402" t="s">
        <v>54</v>
      </c>
      <c r="AL1363" s="403" t="s">
        <v>54</v>
      </c>
      <c r="AM1363" s="404" t="s">
        <v>54</v>
      </c>
    </row>
    <row r="1364" spans="1:39" ht="15.75" customHeight="1" x14ac:dyDescent="0.3">
      <c r="A1364" s="382"/>
      <c r="B1364" s="383"/>
      <c r="C1364" s="384" t="s">
        <v>40</v>
      </c>
      <c r="D1364" s="385" t="str">
        <f>IF(Table_1[[#This Row],[SISÄLLÖN NIMI]]="","",1)</f>
        <v/>
      </c>
      <c r="E1364" s="386"/>
      <c r="F1364" s="386"/>
      <c r="G1364" s="384" t="s">
        <v>54</v>
      </c>
      <c r="H1364" s="387" t="s">
        <v>54</v>
      </c>
      <c r="I1364" s="388" t="s">
        <v>54</v>
      </c>
      <c r="J1364" s="389" t="s">
        <v>44</v>
      </c>
      <c r="K1364" s="387" t="s">
        <v>54</v>
      </c>
      <c r="L1364" s="390" t="s">
        <v>54</v>
      </c>
      <c r="M1364" s="383"/>
      <c r="N1364" s="391" t="s">
        <v>54</v>
      </c>
      <c r="O1364" s="392"/>
      <c r="P1364" s="383"/>
      <c r="Q1364" s="383"/>
      <c r="R1364" s="393"/>
      <c r="S1364" s="417">
        <f>IF(Table_1[[#This Row],[Kesto (min) /tapaaminen]]&lt;1,0,(Table_1[[#This Row],[Sisältöjen määrä 
]]*Table_1[[#This Row],[Kesto (min) /tapaaminen]]*Table_1[[#This Row],[Tapaamis-kerrat /osallistuja]]))</f>
        <v>0</v>
      </c>
      <c r="T1364" s="394" t="str">
        <f>IF(Table_1[[#This Row],[SISÄLLÖN NIMI]]="","",IF(Table_1[[#This Row],[Toteutuminen]]="Ei osallistujia",0,IF(Table_1[[#This Row],[Toteutuminen]]="Peruttu",0,1)))</f>
        <v/>
      </c>
      <c r="U1364" s="395"/>
      <c r="V1364" s="385"/>
      <c r="W1364" s="413">
        <f>Table_1[[#This Row],[Kävijämäärä a) lapset]]+Table_1[[#This Row],[Kävijämäärä b) aikuiset]]</f>
        <v>0</v>
      </c>
      <c r="X1364" s="413">
        <f>IF(Table_1[[#This Row],[Kokonaiskävijämäärä]]&lt;1,0,Table_1[[#This Row],[Kävijämäärä a) lapset]]*Table_1[[#This Row],[Tapaamis-kerrat /osallistuja]])</f>
        <v>0</v>
      </c>
      <c r="Y1364" s="413">
        <f>IF(Table_1[[#This Row],[Kokonaiskävijämäärä]]&lt;1,0,Table_1[[#This Row],[Kävijämäärä b) aikuiset]]*Table_1[[#This Row],[Tapaamis-kerrat /osallistuja]])</f>
        <v>0</v>
      </c>
      <c r="Z1364" s="413">
        <f>IF(Table_1[[#This Row],[Kokonaiskävijämäärä]]&lt;1,0,Table_1[[#This Row],[Kokonaiskävijämäärä]]*Table_1[[#This Row],[Tapaamis-kerrat /osallistuja]])</f>
        <v>0</v>
      </c>
      <c r="AA1364" s="390" t="s">
        <v>54</v>
      </c>
      <c r="AB1364" s="396"/>
      <c r="AC1364" s="397"/>
      <c r="AD1364" s="398" t="s">
        <v>54</v>
      </c>
      <c r="AE1364" s="399" t="s">
        <v>54</v>
      </c>
      <c r="AF1364" s="400" t="s">
        <v>54</v>
      </c>
      <c r="AG1364" s="400" t="s">
        <v>54</v>
      </c>
      <c r="AH1364" s="401" t="s">
        <v>53</v>
      </c>
      <c r="AI1364" s="402" t="s">
        <v>54</v>
      </c>
      <c r="AJ1364" s="402" t="s">
        <v>54</v>
      </c>
      <c r="AK1364" s="402" t="s">
        <v>54</v>
      </c>
      <c r="AL1364" s="403" t="s">
        <v>54</v>
      </c>
      <c r="AM1364" s="404" t="s">
        <v>54</v>
      </c>
    </row>
    <row r="1365" spans="1:39" ht="15.75" customHeight="1" x14ac:dyDescent="0.3">
      <c r="A1365" s="382"/>
      <c r="B1365" s="383"/>
      <c r="C1365" s="384" t="s">
        <v>40</v>
      </c>
      <c r="D1365" s="385" t="str">
        <f>IF(Table_1[[#This Row],[SISÄLLÖN NIMI]]="","",1)</f>
        <v/>
      </c>
      <c r="E1365" s="386"/>
      <c r="F1365" s="386"/>
      <c r="G1365" s="384" t="s">
        <v>54</v>
      </c>
      <c r="H1365" s="387" t="s">
        <v>54</v>
      </c>
      <c r="I1365" s="388" t="s">
        <v>54</v>
      </c>
      <c r="J1365" s="389" t="s">
        <v>44</v>
      </c>
      <c r="K1365" s="387" t="s">
        <v>54</v>
      </c>
      <c r="L1365" s="390" t="s">
        <v>54</v>
      </c>
      <c r="M1365" s="383"/>
      <c r="N1365" s="391" t="s">
        <v>54</v>
      </c>
      <c r="O1365" s="392"/>
      <c r="P1365" s="383"/>
      <c r="Q1365" s="383"/>
      <c r="R1365" s="393"/>
      <c r="S1365" s="417">
        <f>IF(Table_1[[#This Row],[Kesto (min) /tapaaminen]]&lt;1,0,(Table_1[[#This Row],[Sisältöjen määrä 
]]*Table_1[[#This Row],[Kesto (min) /tapaaminen]]*Table_1[[#This Row],[Tapaamis-kerrat /osallistuja]]))</f>
        <v>0</v>
      </c>
      <c r="T1365" s="394" t="str">
        <f>IF(Table_1[[#This Row],[SISÄLLÖN NIMI]]="","",IF(Table_1[[#This Row],[Toteutuminen]]="Ei osallistujia",0,IF(Table_1[[#This Row],[Toteutuminen]]="Peruttu",0,1)))</f>
        <v/>
      </c>
      <c r="U1365" s="395"/>
      <c r="V1365" s="385"/>
      <c r="W1365" s="413">
        <f>Table_1[[#This Row],[Kävijämäärä a) lapset]]+Table_1[[#This Row],[Kävijämäärä b) aikuiset]]</f>
        <v>0</v>
      </c>
      <c r="X1365" s="413">
        <f>IF(Table_1[[#This Row],[Kokonaiskävijämäärä]]&lt;1,0,Table_1[[#This Row],[Kävijämäärä a) lapset]]*Table_1[[#This Row],[Tapaamis-kerrat /osallistuja]])</f>
        <v>0</v>
      </c>
      <c r="Y1365" s="413">
        <f>IF(Table_1[[#This Row],[Kokonaiskävijämäärä]]&lt;1,0,Table_1[[#This Row],[Kävijämäärä b) aikuiset]]*Table_1[[#This Row],[Tapaamis-kerrat /osallistuja]])</f>
        <v>0</v>
      </c>
      <c r="Z1365" s="413">
        <f>IF(Table_1[[#This Row],[Kokonaiskävijämäärä]]&lt;1,0,Table_1[[#This Row],[Kokonaiskävijämäärä]]*Table_1[[#This Row],[Tapaamis-kerrat /osallistuja]])</f>
        <v>0</v>
      </c>
      <c r="AA1365" s="390" t="s">
        <v>54</v>
      </c>
      <c r="AB1365" s="396"/>
      <c r="AC1365" s="397"/>
      <c r="AD1365" s="398" t="s">
        <v>54</v>
      </c>
      <c r="AE1365" s="399" t="s">
        <v>54</v>
      </c>
      <c r="AF1365" s="400" t="s">
        <v>54</v>
      </c>
      <c r="AG1365" s="400" t="s">
        <v>54</v>
      </c>
      <c r="AH1365" s="401" t="s">
        <v>53</v>
      </c>
      <c r="AI1365" s="402" t="s">
        <v>54</v>
      </c>
      <c r="AJ1365" s="402" t="s">
        <v>54</v>
      </c>
      <c r="AK1365" s="402" t="s">
        <v>54</v>
      </c>
      <c r="AL1365" s="403" t="s">
        <v>54</v>
      </c>
      <c r="AM1365" s="404" t="s">
        <v>54</v>
      </c>
    </row>
    <row r="1366" spans="1:39" ht="15.75" customHeight="1" x14ac:dyDescent="0.3">
      <c r="A1366" s="382"/>
      <c r="B1366" s="383"/>
      <c r="C1366" s="384" t="s">
        <v>40</v>
      </c>
      <c r="D1366" s="385" t="str">
        <f>IF(Table_1[[#This Row],[SISÄLLÖN NIMI]]="","",1)</f>
        <v/>
      </c>
      <c r="E1366" s="386"/>
      <c r="F1366" s="386"/>
      <c r="G1366" s="384" t="s">
        <v>54</v>
      </c>
      <c r="H1366" s="387" t="s">
        <v>54</v>
      </c>
      <c r="I1366" s="388" t="s">
        <v>54</v>
      </c>
      <c r="J1366" s="389" t="s">
        <v>44</v>
      </c>
      <c r="K1366" s="387" t="s">
        <v>54</v>
      </c>
      <c r="L1366" s="390" t="s">
        <v>54</v>
      </c>
      <c r="M1366" s="383"/>
      <c r="N1366" s="391" t="s">
        <v>54</v>
      </c>
      <c r="O1366" s="392"/>
      <c r="P1366" s="383"/>
      <c r="Q1366" s="383"/>
      <c r="R1366" s="393"/>
      <c r="S1366" s="417">
        <f>IF(Table_1[[#This Row],[Kesto (min) /tapaaminen]]&lt;1,0,(Table_1[[#This Row],[Sisältöjen määrä 
]]*Table_1[[#This Row],[Kesto (min) /tapaaminen]]*Table_1[[#This Row],[Tapaamis-kerrat /osallistuja]]))</f>
        <v>0</v>
      </c>
      <c r="T1366" s="394" t="str">
        <f>IF(Table_1[[#This Row],[SISÄLLÖN NIMI]]="","",IF(Table_1[[#This Row],[Toteutuminen]]="Ei osallistujia",0,IF(Table_1[[#This Row],[Toteutuminen]]="Peruttu",0,1)))</f>
        <v/>
      </c>
      <c r="U1366" s="395"/>
      <c r="V1366" s="385"/>
      <c r="W1366" s="413">
        <f>Table_1[[#This Row],[Kävijämäärä a) lapset]]+Table_1[[#This Row],[Kävijämäärä b) aikuiset]]</f>
        <v>0</v>
      </c>
      <c r="X1366" s="413">
        <f>IF(Table_1[[#This Row],[Kokonaiskävijämäärä]]&lt;1,0,Table_1[[#This Row],[Kävijämäärä a) lapset]]*Table_1[[#This Row],[Tapaamis-kerrat /osallistuja]])</f>
        <v>0</v>
      </c>
      <c r="Y1366" s="413">
        <f>IF(Table_1[[#This Row],[Kokonaiskävijämäärä]]&lt;1,0,Table_1[[#This Row],[Kävijämäärä b) aikuiset]]*Table_1[[#This Row],[Tapaamis-kerrat /osallistuja]])</f>
        <v>0</v>
      </c>
      <c r="Z1366" s="413">
        <f>IF(Table_1[[#This Row],[Kokonaiskävijämäärä]]&lt;1,0,Table_1[[#This Row],[Kokonaiskävijämäärä]]*Table_1[[#This Row],[Tapaamis-kerrat /osallistuja]])</f>
        <v>0</v>
      </c>
      <c r="AA1366" s="390" t="s">
        <v>54</v>
      </c>
      <c r="AB1366" s="396"/>
      <c r="AC1366" s="397"/>
      <c r="AD1366" s="398" t="s">
        <v>54</v>
      </c>
      <c r="AE1366" s="399" t="s">
        <v>54</v>
      </c>
      <c r="AF1366" s="400" t="s">
        <v>54</v>
      </c>
      <c r="AG1366" s="400" t="s">
        <v>54</v>
      </c>
      <c r="AH1366" s="401" t="s">
        <v>53</v>
      </c>
      <c r="AI1366" s="402" t="s">
        <v>54</v>
      </c>
      <c r="AJ1366" s="402" t="s">
        <v>54</v>
      </c>
      <c r="AK1366" s="402" t="s">
        <v>54</v>
      </c>
      <c r="AL1366" s="403" t="s">
        <v>54</v>
      </c>
      <c r="AM1366" s="404" t="s">
        <v>54</v>
      </c>
    </row>
    <row r="1367" spans="1:39" ht="15.75" customHeight="1" x14ac:dyDescent="0.3">
      <c r="A1367" s="382"/>
      <c r="B1367" s="383"/>
      <c r="C1367" s="384" t="s">
        <v>40</v>
      </c>
      <c r="D1367" s="385" t="str">
        <f>IF(Table_1[[#This Row],[SISÄLLÖN NIMI]]="","",1)</f>
        <v/>
      </c>
      <c r="E1367" s="386"/>
      <c r="F1367" s="386"/>
      <c r="G1367" s="384" t="s">
        <v>54</v>
      </c>
      <c r="H1367" s="387" t="s">
        <v>54</v>
      </c>
      <c r="I1367" s="388" t="s">
        <v>54</v>
      </c>
      <c r="J1367" s="389" t="s">
        <v>44</v>
      </c>
      <c r="K1367" s="387" t="s">
        <v>54</v>
      </c>
      <c r="L1367" s="390" t="s">
        <v>54</v>
      </c>
      <c r="M1367" s="383"/>
      <c r="N1367" s="391" t="s">
        <v>54</v>
      </c>
      <c r="O1367" s="392"/>
      <c r="P1367" s="383"/>
      <c r="Q1367" s="383"/>
      <c r="R1367" s="393"/>
      <c r="S1367" s="417">
        <f>IF(Table_1[[#This Row],[Kesto (min) /tapaaminen]]&lt;1,0,(Table_1[[#This Row],[Sisältöjen määrä 
]]*Table_1[[#This Row],[Kesto (min) /tapaaminen]]*Table_1[[#This Row],[Tapaamis-kerrat /osallistuja]]))</f>
        <v>0</v>
      </c>
      <c r="T1367" s="394" t="str">
        <f>IF(Table_1[[#This Row],[SISÄLLÖN NIMI]]="","",IF(Table_1[[#This Row],[Toteutuminen]]="Ei osallistujia",0,IF(Table_1[[#This Row],[Toteutuminen]]="Peruttu",0,1)))</f>
        <v/>
      </c>
      <c r="U1367" s="395"/>
      <c r="V1367" s="385"/>
      <c r="W1367" s="413">
        <f>Table_1[[#This Row],[Kävijämäärä a) lapset]]+Table_1[[#This Row],[Kävijämäärä b) aikuiset]]</f>
        <v>0</v>
      </c>
      <c r="X1367" s="413">
        <f>IF(Table_1[[#This Row],[Kokonaiskävijämäärä]]&lt;1,0,Table_1[[#This Row],[Kävijämäärä a) lapset]]*Table_1[[#This Row],[Tapaamis-kerrat /osallistuja]])</f>
        <v>0</v>
      </c>
      <c r="Y1367" s="413">
        <f>IF(Table_1[[#This Row],[Kokonaiskävijämäärä]]&lt;1,0,Table_1[[#This Row],[Kävijämäärä b) aikuiset]]*Table_1[[#This Row],[Tapaamis-kerrat /osallistuja]])</f>
        <v>0</v>
      </c>
      <c r="Z1367" s="413">
        <f>IF(Table_1[[#This Row],[Kokonaiskävijämäärä]]&lt;1,0,Table_1[[#This Row],[Kokonaiskävijämäärä]]*Table_1[[#This Row],[Tapaamis-kerrat /osallistuja]])</f>
        <v>0</v>
      </c>
      <c r="AA1367" s="390" t="s">
        <v>54</v>
      </c>
      <c r="AB1367" s="396"/>
      <c r="AC1367" s="397"/>
      <c r="AD1367" s="398" t="s">
        <v>54</v>
      </c>
      <c r="AE1367" s="399" t="s">
        <v>54</v>
      </c>
      <c r="AF1367" s="400" t="s">
        <v>54</v>
      </c>
      <c r="AG1367" s="400" t="s">
        <v>54</v>
      </c>
      <c r="AH1367" s="401" t="s">
        <v>53</v>
      </c>
      <c r="AI1367" s="402" t="s">
        <v>54</v>
      </c>
      <c r="AJ1367" s="402" t="s">
        <v>54</v>
      </c>
      <c r="AK1367" s="402" t="s">
        <v>54</v>
      </c>
      <c r="AL1367" s="403" t="s">
        <v>54</v>
      </c>
      <c r="AM1367" s="404" t="s">
        <v>54</v>
      </c>
    </row>
    <row r="1368" spans="1:39" ht="15.75" customHeight="1" x14ac:dyDescent="0.3">
      <c r="A1368" s="382"/>
      <c r="B1368" s="383"/>
      <c r="C1368" s="384" t="s">
        <v>40</v>
      </c>
      <c r="D1368" s="385" t="str">
        <f>IF(Table_1[[#This Row],[SISÄLLÖN NIMI]]="","",1)</f>
        <v/>
      </c>
      <c r="E1368" s="386"/>
      <c r="F1368" s="386"/>
      <c r="G1368" s="384" t="s">
        <v>54</v>
      </c>
      <c r="H1368" s="387" t="s">
        <v>54</v>
      </c>
      <c r="I1368" s="388" t="s">
        <v>54</v>
      </c>
      <c r="J1368" s="389" t="s">
        <v>44</v>
      </c>
      <c r="K1368" s="387" t="s">
        <v>54</v>
      </c>
      <c r="L1368" s="390" t="s">
        <v>54</v>
      </c>
      <c r="M1368" s="383"/>
      <c r="N1368" s="391" t="s">
        <v>54</v>
      </c>
      <c r="O1368" s="392"/>
      <c r="P1368" s="383"/>
      <c r="Q1368" s="383"/>
      <c r="R1368" s="393"/>
      <c r="S1368" s="417">
        <f>IF(Table_1[[#This Row],[Kesto (min) /tapaaminen]]&lt;1,0,(Table_1[[#This Row],[Sisältöjen määrä 
]]*Table_1[[#This Row],[Kesto (min) /tapaaminen]]*Table_1[[#This Row],[Tapaamis-kerrat /osallistuja]]))</f>
        <v>0</v>
      </c>
      <c r="T1368" s="394" t="str">
        <f>IF(Table_1[[#This Row],[SISÄLLÖN NIMI]]="","",IF(Table_1[[#This Row],[Toteutuminen]]="Ei osallistujia",0,IF(Table_1[[#This Row],[Toteutuminen]]="Peruttu",0,1)))</f>
        <v/>
      </c>
      <c r="U1368" s="395"/>
      <c r="V1368" s="385"/>
      <c r="W1368" s="413">
        <f>Table_1[[#This Row],[Kävijämäärä a) lapset]]+Table_1[[#This Row],[Kävijämäärä b) aikuiset]]</f>
        <v>0</v>
      </c>
      <c r="X1368" s="413">
        <f>IF(Table_1[[#This Row],[Kokonaiskävijämäärä]]&lt;1,0,Table_1[[#This Row],[Kävijämäärä a) lapset]]*Table_1[[#This Row],[Tapaamis-kerrat /osallistuja]])</f>
        <v>0</v>
      </c>
      <c r="Y1368" s="413">
        <f>IF(Table_1[[#This Row],[Kokonaiskävijämäärä]]&lt;1,0,Table_1[[#This Row],[Kävijämäärä b) aikuiset]]*Table_1[[#This Row],[Tapaamis-kerrat /osallistuja]])</f>
        <v>0</v>
      </c>
      <c r="Z1368" s="413">
        <f>IF(Table_1[[#This Row],[Kokonaiskävijämäärä]]&lt;1,0,Table_1[[#This Row],[Kokonaiskävijämäärä]]*Table_1[[#This Row],[Tapaamis-kerrat /osallistuja]])</f>
        <v>0</v>
      </c>
      <c r="AA1368" s="390" t="s">
        <v>54</v>
      </c>
      <c r="AB1368" s="396"/>
      <c r="AC1368" s="397"/>
      <c r="AD1368" s="398" t="s">
        <v>54</v>
      </c>
      <c r="AE1368" s="399" t="s">
        <v>54</v>
      </c>
      <c r="AF1368" s="400" t="s">
        <v>54</v>
      </c>
      <c r="AG1368" s="400" t="s">
        <v>54</v>
      </c>
      <c r="AH1368" s="401" t="s">
        <v>53</v>
      </c>
      <c r="AI1368" s="402" t="s">
        <v>54</v>
      </c>
      <c r="AJ1368" s="402" t="s">
        <v>54</v>
      </c>
      <c r="AK1368" s="402" t="s">
        <v>54</v>
      </c>
      <c r="AL1368" s="403" t="s">
        <v>54</v>
      </c>
      <c r="AM1368" s="404" t="s">
        <v>54</v>
      </c>
    </row>
    <row r="1369" spans="1:39" ht="15.75" customHeight="1" x14ac:dyDescent="0.3">
      <c r="A1369" s="382"/>
      <c r="B1369" s="383"/>
      <c r="C1369" s="384" t="s">
        <v>40</v>
      </c>
      <c r="D1369" s="385" t="str">
        <f>IF(Table_1[[#This Row],[SISÄLLÖN NIMI]]="","",1)</f>
        <v/>
      </c>
      <c r="E1369" s="386"/>
      <c r="F1369" s="386"/>
      <c r="G1369" s="384" t="s">
        <v>54</v>
      </c>
      <c r="H1369" s="387" t="s">
        <v>54</v>
      </c>
      <c r="I1369" s="388" t="s">
        <v>54</v>
      </c>
      <c r="J1369" s="389" t="s">
        <v>44</v>
      </c>
      <c r="K1369" s="387" t="s">
        <v>54</v>
      </c>
      <c r="L1369" s="390" t="s">
        <v>54</v>
      </c>
      <c r="M1369" s="383"/>
      <c r="N1369" s="391" t="s">
        <v>54</v>
      </c>
      <c r="O1369" s="392"/>
      <c r="P1369" s="383"/>
      <c r="Q1369" s="383"/>
      <c r="R1369" s="393"/>
      <c r="S1369" s="417">
        <f>IF(Table_1[[#This Row],[Kesto (min) /tapaaminen]]&lt;1,0,(Table_1[[#This Row],[Sisältöjen määrä 
]]*Table_1[[#This Row],[Kesto (min) /tapaaminen]]*Table_1[[#This Row],[Tapaamis-kerrat /osallistuja]]))</f>
        <v>0</v>
      </c>
      <c r="T1369" s="394" t="str">
        <f>IF(Table_1[[#This Row],[SISÄLLÖN NIMI]]="","",IF(Table_1[[#This Row],[Toteutuminen]]="Ei osallistujia",0,IF(Table_1[[#This Row],[Toteutuminen]]="Peruttu",0,1)))</f>
        <v/>
      </c>
      <c r="U1369" s="395"/>
      <c r="V1369" s="385"/>
      <c r="W1369" s="413">
        <f>Table_1[[#This Row],[Kävijämäärä a) lapset]]+Table_1[[#This Row],[Kävijämäärä b) aikuiset]]</f>
        <v>0</v>
      </c>
      <c r="X1369" s="413">
        <f>IF(Table_1[[#This Row],[Kokonaiskävijämäärä]]&lt;1,0,Table_1[[#This Row],[Kävijämäärä a) lapset]]*Table_1[[#This Row],[Tapaamis-kerrat /osallistuja]])</f>
        <v>0</v>
      </c>
      <c r="Y1369" s="413">
        <f>IF(Table_1[[#This Row],[Kokonaiskävijämäärä]]&lt;1,0,Table_1[[#This Row],[Kävijämäärä b) aikuiset]]*Table_1[[#This Row],[Tapaamis-kerrat /osallistuja]])</f>
        <v>0</v>
      </c>
      <c r="Z1369" s="413">
        <f>IF(Table_1[[#This Row],[Kokonaiskävijämäärä]]&lt;1,0,Table_1[[#This Row],[Kokonaiskävijämäärä]]*Table_1[[#This Row],[Tapaamis-kerrat /osallistuja]])</f>
        <v>0</v>
      </c>
      <c r="AA1369" s="390" t="s">
        <v>54</v>
      </c>
      <c r="AB1369" s="396"/>
      <c r="AC1369" s="397"/>
      <c r="AD1369" s="398" t="s">
        <v>54</v>
      </c>
      <c r="AE1369" s="399" t="s">
        <v>54</v>
      </c>
      <c r="AF1369" s="400" t="s">
        <v>54</v>
      </c>
      <c r="AG1369" s="400" t="s">
        <v>54</v>
      </c>
      <c r="AH1369" s="401" t="s">
        <v>53</v>
      </c>
      <c r="AI1369" s="402" t="s">
        <v>54</v>
      </c>
      <c r="AJ1369" s="402" t="s">
        <v>54</v>
      </c>
      <c r="AK1369" s="402" t="s">
        <v>54</v>
      </c>
      <c r="AL1369" s="403" t="s">
        <v>54</v>
      </c>
      <c r="AM1369" s="404" t="s">
        <v>54</v>
      </c>
    </row>
    <row r="1370" spans="1:39" ht="15.75" customHeight="1" x14ac:dyDescent="0.3">
      <c r="A1370" s="382"/>
      <c r="B1370" s="383"/>
      <c r="C1370" s="384" t="s">
        <v>40</v>
      </c>
      <c r="D1370" s="385" t="str">
        <f>IF(Table_1[[#This Row],[SISÄLLÖN NIMI]]="","",1)</f>
        <v/>
      </c>
      <c r="E1370" s="386"/>
      <c r="F1370" s="386"/>
      <c r="G1370" s="384" t="s">
        <v>54</v>
      </c>
      <c r="H1370" s="387" t="s">
        <v>54</v>
      </c>
      <c r="I1370" s="388" t="s">
        <v>54</v>
      </c>
      <c r="J1370" s="389" t="s">
        <v>44</v>
      </c>
      <c r="K1370" s="387" t="s">
        <v>54</v>
      </c>
      <c r="L1370" s="390" t="s">
        <v>54</v>
      </c>
      <c r="M1370" s="383"/>
      <c r="N1370" s="391" t="s">
        <v>54</v>
      </c>
      <c r="O1370" s="392"/>
      <c r="P1370" s="383"/>
      <c r="Q1370" s="383"/>
      <c r="R1370" s="393"/>
      <c r="S1370" s="417">
        <f>IF(Table_1[[#This Row],[Kesto (min) /tapaaminen]]&lt;1,0,(Table_1[[#This Row],[Sisältöjen määrä 
]]*Table_1[[#This Row],[Kesto (min) /tapaaminen]]*Table_1[[#This Row],[Tapaamis-kerrat /osallistuja]]))</f>
        <v>0</v>
      </c>
      <c r="T1370" s="394" t="str">
        <f>IF(Table_1[[#This Row],[SISÄLLÖN NIMI]]="","",IF(Table_1[[#This Row],[Toteutuminen]]="Ei osallistujia",0,IF(Table_1[[#This Row],[Toteutuminen]]="Peruttu",0,1)))</f>
        <v/>
      </c>
      <c r="U1370" s="395"/>
      <c r="V1370" s="385"/>
      <c r="W1370" s="413">
        <f>Table_1[[#This Row],[Kävijämäärä a) lapset]]+Table_1[[#This Row],[Kävijämäärä b) aikuiset]]</f>
        <v>0</v>
      </c>
      <c r="X1370" s="413">
        <f>IF(Table_1[[#This Row],[Kokonaiskävijämäärä]]&lt;1,0,Table_1[[#This Row],[Kävijämäärä a) lapset]]*Table_1[[#This Row],[Tapaamis-kerrat /osallistuja]])</f>
        <v>0</v>
      </c>
      <c r="Y1370" s="413">
        <f>IF(Table_1[[#This Row],[Kokonaiskävijämäärä]]&lt;1,0,Table_1[[#This Row],[Kävijämäärä b) aikuiset]]*Table_1[[#This Row],[Tapaamis-kerrat /osallistuja]])</f>
        <v>0</v>
      </c>
      <c r="Z1370" s="413">
        <f>IF(Table_1[[#This Row],[Kokonaiskävijämäärä]]&lt;1,0,Table_1[[#This Row],[Kokonaiskävijämäärä]]*Table_1[[#This Row],[Tapaamis-kerrat /osallistuja]])</f>
        <v>0</v>
      </c>
      <c r="AA1370" s="390" t="s">
        <v>54</v>
      </c>
      <c r="AB1370" s="396"/>
      <c r="AC1370" s="397"/>
      <c r="AD1370" s="398" t="s">
        <v>54</v>
      </c>
      <c r="AE1370" s="399" t="s">
        <v>54</v>
      </c>
      <c r="AF1370" s="400" t="s">
        <v>54</v>
      </c>
      <c r="AG1370" s="400" t="s">
        <v>54</v>
      </c>
      <c r="AH1370" s="401" t="s">
        <v>53</v>
      </c>
      <c r="AI1370" s="402" t="s">
        <v>54</v>
      </c>
      <c r="AJ1370" s="402" t="s">
        <v>54</v>
      </c>
      <c r="AK1370" s="402" t="s">
        <v>54</v>
      </c>
      <c r="AL1370" s="403" t="s">
        <v>54</v>
      </c>
      <c r="AM1370" s="404" t="s">
        <v>54</v>
      </c>
    </row>
    <row r="1371" spans="1:39" ht="15.75" customHeight="1" x14ac:dyDescent="0.3">
      <c r="A1371" s="382"/>
      <c r="B1371" s="383"/>
      <c r="C1371" s="384" t="s">
        <v>40</v>
      </c>
      <c r="D1371" s="385" t="str">
        <f>IF(Table_1[[#This Row],[SISÄLLÖN NIMI]]="","",1)</f>
        <v/>
      </c>
      <c r="E1371" s="386"/>
      <c r="F1371" s="386"/>
      <c r="G1371" s="384" t="s">
        <v>54</v>
      </c>
      <c r="H1371" s="387" t="s">
        <v>54</v>
      </c>
      <c r="I1371" s="388" t="s">
        <v>54</v>
      </c>
      <c r="J1371" s="389" t="s">
        <v>44</v>
      </c>
      <c r="K1371" s="387" t="s">
        <v>54</v>
      </c>
      <c r="L1371" s="390" t="s">
        <v>54</v>
      </c>
      <c r="M1371" s="383"/>
      <c r="N1371" s="391" t="s">
        <v>54</v>
      </c>
      <c r="O1371" s="392"/>
      <c r="P1371" s="383"/>
      <c r="Q1371" s="383"/>
      <c r="R1371" s="393"/>
      <c r="S1371" s="417">
        <f>IF(Table_1[[#This Row],[Kesto (min) /tapaaminen]]&lt;1,0,(Table_1[[#This Row],[Sisältöjen määrä 
]]*Table_1[[#This Row],[Kesto (min) /tapaaminen]]*Table_1[[#This Row],[Tapaamis-kerrat /osallistuja]]))</f>
        <v>0</v>
      </c>
      <c r="T1371" s="394" t="str">
        <f>IF(Table_1[[#This Row],[SISÄLLÖN NIMI]]="","",IF(Table_1[[#This Row],[Toteutuminen]]="Ei osallistujia",0,IF(Table_1[[#This Row],[Toteutuminen]]="Peruttu",0,1)))</f>
        <v/>
      </c>
      <c r="U1371" s="395"/>
      <c r="V1371" s="385"/>
      <c r="W1371" s="413">
        <f>Table_1[[#This Row],[Kävijämäärä a) lapset]]+Table_1[[#This Row],[Kävijämäärä b) aikuiset]]</f>
        <v>0</v>
      </c>
      <c r="X1371" s="413">
        <f>IF(Table_1[[#This Row],[Kokonaiskävijämäärä]]&lt;1,0,Table_1[[#This Row],[Kävijämäärä a) lapset]]*Table_1[[#This Row],[Tapaamis-kerrat /osallistuja]])</f>
        <v>0</v>
      </c>
      <c r="Y1371" s="413">
        <f>IF(Table_1[[#This Row],[Kokonaiskävijämäärä]]&lt;1,0,Table_1[[#This Row],[Kävijämäärä b) aikuiset]]*Table_1[[#This Row],[Tapaamis-kerrat /osallistuja]])</f>
        <v>0</v>
      </c>
      <c r="Z1371" s="413">
        <f>IF(Table_1[[#This Row],[Kokonaiskävijämäärä]]&lt;1,0,Table_1[[#This Row],[Kokonaiskävijämäärä]]*Table_1[[#This Row],[Tapaamis-kerrat /osallistuja]])</f>
        <v>0</v>
      </c>
      <c r="AA1371" s="390" t="s">
        <v>54</v>
      </c>
      <c r="AB1371" s="396"/>
      <c r="AC1371" s="397"/>
      <c r="AD1371" s="398" t="s">
        <v>54</v>
      </c>
      <c r="AE1371" s="399" t="s">
        <v>54</v>
      </c>
      <c r="AF1371" s="400" t="s">
        <v>54</v>
      </c>
      <c r="AG1371" s="400" t="s">
        <v>54</v>
      </c>
      <c r="AH1371" s="401" t="s">
        <v>53</v>
      </c>
      <c r="AI1371" s="402" t="s">
        <v>54</v>
      </c>
      <c r="AJ1371" s="402" t="s">
        <v>54</v>
      </c>
      <c r="AK1371" s="402" t="s">
        <v>54</v>
      </c>
      <c r="AL1371" s="403" t="s">
        <v>54</v>
      </c>
      <c r="AM1371" s="404" t="s">
        <v>54</v>
      </c>
    </row>
    <row r="1372" spans="1:39" ht="15.75" customHeight="1" x14ac:dyDescent="0.3">
      <c r="A1372" s="382"/>
      <c r="B1372" s="383"/>
      <c r="C1372" s="384" t="s">
        <v>40</v>
      </c>
      <c r="D1372" s="385" t="str">
        <f>IF(Table_1[[#This Row],[SISÄLLÖN NIMI]]="","",1)</f>
        <v/>
      </c>
      <c r="E1372" s="386"/>
      <c r="F1372" s="386"/>
      <c r="G1372" s="384" t="s">
        <v>54</v>
      </c>
      <c r="H1372" s="387" t="s">
        <v>54</v>
      </c>
      <c r="I1372" s="388" t="s">
        <v>54</v>
      </c>
      <c r="J1372" s="389" t="s">
        <v>44</v>
      </c>
      <c r="K1372" s="387" t="s">
        <v>54</v>
      </c>
      <c r="L1372" s="390" t="s">
        <v>54</v>
      </c>
      <c r="M1372" s="383"/>
      <c r="N1372" s="391" t="s">
        <v>54</v>
      </c>
      <c r="O1372" s="392"/>
      <c r="P1372" s="383"/>
      <c r="Q1372" s="383"/>
      <c r="R1372" s="393"/>
      <c r="S1372" s="417">
        <f>IF(Table_1[[#This Row],[Kesto (min) /tapaaminen]]&lt;1,0,(Table_1[[#This Row],[Sisältöjen määrä 
]]*Table_1[[#This Row],[Kesto (min) /tapaaminen]]*Table_1[[#This Row],[Tapaamis-kerrat /osallistuja]]))</f>
        <v>0</v>
      </c>
      <c r="T1372" s="394" t="str">
        <f>IF(Table_1[[#This Row],[SISÄLLÖN NIMI]]="","",IF(Table_1[[#This Row],[Toteutuminen]]="Ei osallistujia",0,IF(Table_1[[#This Row],[Toteutuminen]]="Peruttu",0,1)))</f>
        <v/>
      </c>
      <c r="U1372" s="395"/>
      <c r="V1372" s="385"/>
      <c r="W1372" s="413">
        <f>Table_1[[#This Row],[Kävijämäärä a) lapset]]+Table_1[[#This Row],[Kävijämäärä b) aikuiset]]</f>
        <v>0</v>
      </c>
      <c r="X1372" s="413">
        <f>IF(Table_1[[#This Row],[Kokonaiskävijämäärä]]&lt;1,0,Table_1[[#This Row],[Kävijämäärä a) lapset]]*Table_1[[#This Row],[Tapaamis-kerrat /osallistuja]])</f>
        <v>0</v>
      </c>
      <c r="Y1372" s="413">
        <f>IF(Table_1[[#This Row],[Kokonaiskävijämäärä]]&lt;1,0,Table_1[[#This Row],[Kävijämäärä b) aikuiset]]*Table_1[[#This Row],[Tapaamis-kerrat /osallistuja]])</f>
        <v>0</v>
      </c>
      <c r="Z1372" s="413">
        <f>IF(Table_1[[#This Row],[Kokonaiskävijämäärä]]&lt;1,0,Table_1[[#This Row],[Kokonaiskävijämäärä]]*Table_1[[#This Row],[Tapaamis-kerrat /osallistuja]])</f>
        <v>0</v>
      </c>
      <c r="AA1372" s="390" t="s">
        <v>54</v>
      </c>
      <c r="AB1372" s="396"/>
      <c r="AC1372" s="397"/>
      <c r="AD1372" s="398" t="s">
        <v>54</v>
      </c>
      <c r="AE1372" s="399" t="s">
        <v>54</v>
      </c>
      <c r="AF1372" s="400" t="s">
        <v>54</v>
      </c>
      <c r="AG1372" s="400" t="s">
        <v>54</v>
      </c>
      <c r="AH1372" s="401" t="s">
        <v>53</v>
      </c>
      <c r="AI1372" s="402" t="s">
        <v>54</v>
      </c>
      <c r="AJ1372" s="402" t="s">
        <v>54</v>
      </c>
      <c r="AK1372" s="402" t="s">
        <v>54</v>
      </c>
      <c r="AL1372" s="403" t="s">
        <v>54</v>
      </c>
      <c r="AM1372" s="404" t="s">
        <v>54</v>
      </c>
    </row>
    <row r="1373" spans="1:39" ht="15.75" customHeight="1" x14ac:dyDescent="0.3">
      <c r="A1373" s="382"/>
      <c r="B1373" s="383"/>
      <c r="C1373" s="384" t="s">
        <v>40</v>
      </c>
      <c r="D1373" s="385" t="str">
        <f>IF(Table_1[[#This Row],[SISÄLLÖN NIMI]]="","",1)</f>
        <v/>
      </c>
      <c r="E1373" s="386"/>
      <c r="F1373" s="386"/>
      <c r="G1373" s="384" t="s">
        <v>54</v>
      </c>
      <c r="H1373" s="387" t="s">
        <v>54</v>
      </c>
      <c r="I1373" s="388" t="s">
        <v>54</v>
      </c>
      <c r="J1373" s="389" t="s">
        <v>44</v>
      </c>
      <c r="K1373" s="387" t="s">
        <v>54</v>
      </c>
      <c r="L1373" s="390" t="s">
        <v>54</v>
      </c>
      <c r="M1373" s="383"/>
      <c r="N1373" s="391" t="s">
        <v>54</v>
      </c>
      <c r="O1373" s="392"/>
      <c r="P1373" s="383"/>
      <c r="Q1373" s="383"/>
      <c r="R1373" s="393"/>
      <c r="S1373" s="417">
        <f>IF(Table_1[[#This Row],[Kesto (min) /tapaaminen]]&lt;1,0,(Table_1[[#This Row],[Sisältöjen määrä 
]]*Table_1[[#This Row],[Kesto (min) /tapaaminen]]*Table_1[[#This Row],[Tapaamis-kerrat /osallistuja]]))</f>
        <v>0</v>
      </c>
      <c r="T1373" s="394" t="str">
        <f>IF(Table_1[[#This Row],[SISÄLLÖN NIMI]]="","",IF(Table_1[[#This Row],[Toteutuminen]]="Ei osallistujia",0,IF(Table_1[[#This Row],[Toteutuminen]]="Peruttu",0,1)))</f>
        <v/>
      </c>
      <c r="U1373" s="395"/>
      <c r="V1373" s="385"/>
      <c r="W1373" s="413">
        <f>Table_1[[#This Row],[Kävijämäärä a) lapset]]+Table_1[[#This Row],[Kävijämäärä b) aikuiset]]</f>
        <v>0</v>
      </c>
      <c r="X1373" s="413">
        <f>IF(Table_1[[#This Row],[Kokonaiskävijämäärä]]&lt;1,0,Table_1[[#This Row],[Kävijämäärä a) lapset]]*Table_1[[#This Row],[Tapaamis-kerrat /osallistuja]])</f>
        <v>0</v>
      </c>
      <c r="Y1373" s="413">
        <f>IF(Table_1[[#This Row],[Kokonaiskävijämäärä]]&lt;1,0,Table_1[[#This Row],[Kävijämäärä b) aikuiset]]*Table_1[[#This Row],[Tapaamis-kerrat /osallistuja]])</f>
        <v>0</v>
      </c>
      <c r="Z1373" s="413">
        <f>IF(Table_1[[#This Row],[Kokonaiskävijämäärä]]&lt;1,0,Table_1[[#This Row],[Kokonaiskävijämäärä]]*Table_1[[#This Row],[Tapaamis-kerrat /osallistuja]])</f>
        <v>0</v>
      </c>
      <c r="AA1373" s="390" t="s">
        <v>54</v>
      </c>
      <c r="AB1373" s="396"/>
      <c r="AC1373" s="397"/>
      <c r="AD1373" s="398" t="s">
        <v>54</v>
      </c>
      <c r="AE1373" s="399" t="s">
        <v>54</v>
      </c>
      <c r="AF1373" s="400" t="s">
        <v>54</v>
      </c>
      <c r="AG1373" s="400" t="s">
        <v>54</v>
      </c>
      <c r="AH1373" s="401" t="s">
        <v>53</v>
      </c>
      <c r="AI1373" s="402" t="s">
        <v>54</v>
      </c>
      <c r="AJ1373" s="402" t="s">
        <v>54</v>
      </c>
      <c r="AK1373" s="402" t="s">
        <v>54</v>
      </c>
      <c r="AL1373" s="403" t="s">
        <v>54</v>
      </c>
      <c r="AM1373" s="404" t="s">
        <v>54</v>
      </c>
    </row>
    <row r="1374" spans="1:39" ht="15.75" customHeight="1" x14ac:dyDescent="0.3">
      <c r="A1374" s="382"/>
      <c r="B1374" s="383"/>
      <c r="C1374" s="384" t="s">
        <v>40</v>
      </c>
      <c r="D1374" s="385" t="str">
        <f>IF(Table_1[[#This Row],[SISÄLLÖN NIMI]]="","",1)</f>
        <v/>
      </c>
      <c r="E1374" s="386"/>
      <c r="F1374" s="386"/>
      <c r="G1374" s="384" t="s">
        <v>54</v>
      </c>
      <c r="H1374" s="387" t="s">
        <v>54</v>
      </c>
      <c r="I1374" s="388" t="s">
        <v>54</v>
      </c>
      <c r="J1374" s="389" t="s">
        <v>44</v>
      </c>
      <c r="K1374" s="387" t="s">
        <v>54</v>
      </c>
      <c r="L1374" s="390" t="s">
        <v>54</v>
      </c>
      <c r="M1374" s="383"/>
      <c r="N1374" s="391" t="s">
        <v>54</v>
      </c>
      <c r="O1374" s="392"/>
      <c r="P1374" s="383"/>
      <c r="Q1374" s="383"/>
      <c r="R1374" s="393"/>
      <c r="S1374" s="417">
        <f>IF(Table_1[[#This Row],[Kesto (min) /tapaaminen]]&lt;1,0,(Table_1[[#This Row],[Sisältöjen määrä 
]]*Table_1[[#This Row],[Kesto (min) /tapaaminen]]*Table_1[[#This Row],[Tapaamis-kerrat /osallistuja]]))</f>
        <v>0</v>
      </c>
      <c r="T1374" s="394" t="str">
        <f>IF(Table_1[[#This Row],[SISÄLLÖN NIMI]]="","",IF(Table_1[[#This Row],[Toteutuminen]]="Ei osallistujia",0,IF(Table_1[[#This Row],[Toteutuminen]]="Peruttu",0,1)))</f>
        <v/>
      </c>
      <c r="U1374" s="395"/>
      <c r="V1374" s="385"/>
      <c r="W1374" s="413">
        <f>Table_1[[#This Row],[Kävijämäärä a) lapset]]+Table_1[[#This Row],[Kävijämäärä b) aikuiset]]</f>
        <v>0</v>
      </c>
      <c r="X1374" s="413">
        <f>IF(Table_1[[#This Row],[Kokonaiskävijämäärä]]&lt;1,0,Table_1[[#This Row],[Kävijämäärä a) lapset]]*Table_1[[#This Row],[Tapaamis-kerrat /osallistuja]])</f>
        <v>0</v>
      </c>
      <c r="Y1374" s="413">
        <f>IF(Table_1[[#This Row],[Kokonaiskävijämäärä]]&lt;1,0,Table_1[[#This Row],[Kävijämäärä b) aikuiset]]*Table_1[[#This Row],[Tapaamis-kerrat /osallistuja]])</f>
        <v>0</v>
      </c>
      <c r="Z1374" s="413">
        <f>IF(Table_1[[#This Row],[Kokonaiskävijämäärä]]&lt;1,0,Table_1[[#This Row],[Kokonaiskävijämäärä]]*Table_1[[#This Row],[Tapaamis-kerrat /osallistuja]])</f>
        <v>0</v>
      </c>
      <c r="AA1374" s="390" t="s">
        <v>54</v>
      </c>
      <c r="AB1374" s="396"/>
      <c r="AC1374" s="397"/>
      <c r="AD1374" s="398" t="s">
        <v>54</v>
      </c>
      <c r="AE1374" s="399" t="s">
        <v>54</v>
      </c>
      <c r="AF1374" s="400" t="s">
        <v>54</v>
      </c>
      <c r="AG1374" s="400" t="s">
        <v>54</v>
      </c>
      <c r="AH1374" s="401" t="s">
        <v>53</v>
      </c>
      <c r="AI1374" s="402" t="s">
        <v>54</v>
      </c>
      <c r="AJ1374" s="402" t="s">
        <v>54</v>
      </c>
      <c r="AK1374" s="402" t="s">
        <v>54</v>
      </c>
      <c r="AL1374" s="403" t="s">
        <v>54</v>
      </c>
      <c r="AM1374" s="404" t="s">
        <v>54</v>
      </c>
    </row>
    <row r="1375" spans="1:39" ht="15.75" customHeight="1" x14ac:dyDescent="0.3">
      <c r="A1375" s="382"/>
      <c r="B1375" s="383"/>
      <c r="C1375" s="384" t="s">
        <v>40</v>
      </c>
      <c r="D1375" s="385" t="str">
        <f>IF(Table_1[[#This Row],[SISÄLLÖN NIMI]]="","",1)</f>
        <v/>
      </c>
      <c r="E1375" s="386"/>
      <c r="F1375" s="386"/>
      <c r="G1375" s="384" t="s">
        <v>54</v>
      </c>
      <c r="H1375" s="387" t="s">
        <v>54</v>
      </c>
      <c r="I1375" s="388" t="s">
        <v>54</v>
      </c>
      <c r="J1375" s="389" t="s">
        <v>44</v>
      </c>
      <c r="K1375" s="387" t="s">
        <v>54</v>
      </c>
      <c r="L1375" s="390" t="s">
        <v>54</v>
      </c>
      <c r="M1375" s="383"/>
      <c r="N1375" s="391" t="s">
        <v>54</v>
      </c>
      <c r="O1375" s="392"/>
      <c r="P1375" s="383"/>
      <c r="Q1375" s="383"/>
      <c r="R1375" s="393"/>
      <c r="S1375" s="417">
        <f>IF(Table_1[[#This Row],[Kesto (min) /tapaaminen]]&lt;1,0,(Table_1[[#This Row],[Sisältöjen määrä 
]]*Table_1[[#This Row],[Kesto (min) /tapaaminen]]*Table_1[[#This Row],[Tapaamis-kerrat /osallistuja]]))</f>
        <v>0</v>
      </c>
      <c r="T1375" s="394" t="str">
        <f>IF(Table_1[[#This Row],[SISÄLLÖN NIMI]]="","",IF(Table_1[[#This Row],[Toteutuminen]]="Ei osallistujia",0,IF(Table_1[[#This Row],[Toteutuminen]]="Peruttu",0,1)))</f>
        <v/>
      </c>
      <c r="U1375" s="395"/>
      <c r="V1375" s="385"/>
      <c r="W1375" s="413">
        <f>Table_1[[#This Row],[Kävijämäärä a) lapset]]+Table_1[[#This Row],[Kävijämäärä b) aikuiset]]</f>
        <v>0</v>
      </c>
      <c r="X1375" s="413">
        <f>IF(Table_1[[#This Row],[Kokonaiskävijämäärä]]&lt;1,0,Table_1[[#This Row],[Kävijämäärä a) lapset]]*Table_1[[#This Row],[Tapaamis-kerrat /osallistuja]])</f>
        <v>0</v>
      </c>
      <c r="Y1375" s="413">
        <f>IF(Table_1[[#This Row],[Kokonaiskävijämäärä]]&lt;1,0,Table_1[[#This Row],[Kävijämäärä b) aikuiset]]*Table_1[[#This Row],[Tapaamis-kerrat /osallistuja]])</f>
        <v>0</v>
      </c>
      <c r="Z1375" s="413">
        <f>IF(Table_1[[#This Row],[Kokonaiskävijämäärä]]&lt;1,0,Table_1[[#This Row],[Kokonaiskävijämäärä]]*Table_1[[#This Row],[Tapaamis-kerrat /osallistuja]])</f>
        <v>0</v>
      </c>
      <c r="AA1375" s="390" t="s">
        <v>54</v>
      </c>
      <c r="AB1375" s="396"/>
      <c r="AC1375" s="397"/>
      <c r="AD1375" s="398" t="s">
        <v>54</v>
      </c>
      <c r="AE1375" s="399" t="s">
        <v>54</v>
      </c>
      <c r="AF1375" s="400" t="s">
        <v>54</v>
      </c>
      <c r="AG1375" s="400" t="s">
        <v>54</v>
      </c>
      <c r="AH1375" s="401" t="s">
        <v>53</v>
      </c>
      <c r="AI1375" s="402" t="s">
        <v>54</v>
      </c>
      <c r="AJ1375" s="402" t="s">
        <v>54</v>
      </c>
      <c r="AK1375" s="402" t="s">
        <v>54</v>
      </c>
      <c r="AL1375" s="403" t="s">
        <v>54</v>
      </c>
      <c r="AM1375" s="404" t="s">
        <v>54</v>
      </c>
    </row>
    <row r="1376" spans="1:39" ht="15.75" customHeight="1" x14ac:dyDescent="0.3">
      <c r="A1376" s="382"/>
      <c r="B1376" s="383"/>
      <c r="C1376" s="384" t="s">
        <v>40</v>
      </c>
      <c r="D1376" s="385" t="str">
        <f>IF(Table_1[[#This Row],[SISÄLLÖN NIMI]]="","",1)</f>
        <v/>
      </c>
      <c r="E1376" s="386"/>
      <c r="F1376" s="386"/>
      <c r="G1376" s="384" t="s">
        <v>54</v>
      </c>
      <c r="H1376" s="387" t="s">
        <v>54</v>
      </c>
      <c r="I1376" s="388" t="s">
        <v>54</v>
      </c>
      <c r="J1376" s="389" t="s">
        <v>44</v>
      </c>
      <c r="K1376" s="387" t="s">
        <v>54</v>
      </c>
      <c r="L1376" s="390" t="s">
        <v>54</v>
      </c>
      <c r="M1376" s="383"/>
      <c r="N1376" s="391" t="s">
        <v>54</v>
      </c>
      <c r="O1376" s="392"/>
      <c r="P1376" s="383"/>
      <c r="Q1376" s="383"/>
      <c r="R1376" s="393"/>
      <c r="S1376" s="417">
        <f>IF(Table_1[[#This Row],[Kesto (min) /tapaaminen]]&lt;1,0,(Table_1[[#This Row],[Sisältöjen määrä 
]]*Table_1[[#This Row],[Kesto (min) /tapaaminen]]*Table_1[[#This Row],[Tapaamis-kerrat /osallistuja]]))</f>
        <v>0</v>
      </c>
      <c r="T1376" s="394" t="str">
        <f>IF(Table_1[[#This Row],[SISÄLLÖN NIMI]]="","",IF(Table_1[[#This Row],[Toteutuminen]]="Ei osallistujia",0,IF(Table_1[[#This Row],[Toteutuminen]]="Peruttu",0,1)))</f>
        <v/>
      </c>
      <c r="U1376" s="395"/>
      <c r="V1376" s="385"/>
      <c r="W1376" s="413">
        <f>Table_1[[#This Row],[Kävijämäärä a) lapset]]+Table_1[[#This Row],[Kävijämäärä b) aikuiset]]</f>
        <v>0</v>
      </c>
      <c r="X1376" s="413">
        <f>IF(Table_1[[#This Row],[Kokonaiskävijämäärä]]&lt;1,0,Table_1[[#This Row],[Kävijämäärä a) lapset]]*Table_1[[#This Row],[Tapaamis-kerrat /osallistuja]])</f>
        <v>0</v>
      </c>
      <c r="Y1376" s="413">
        <f>IF(Table_1[[#This Row],[Kokonaiskävijämäärä]]&lt;1,0,Table_1[[#This Row],[Kävijämäärä b) aikuiset]]*Table_1[[#This Row],[Tapaamis-kerrat /osallistuja]])</f>
        <v>0</v>
      </c>
      <c r="Z1376" s="413">
        <f>IF(Table_1[[#This Row],[Kokonaiskävijämäärä]]&lt;1,0,Table_1[[#This Row],[Kokonaiskävijämäärä]]*Table_1[[#This Row],[Tapaamis-kerrat /osallistuja]])</f>
        <v>0</v>
      </c>
      <c r="AA1376" s="390" t="s">
        <v>54</v>
      </c>
      <c r="AB1376" s="396"/>
      <c r="AC1376" s="397"/>
      <c r="AD1376" s="398" t="s">
        <v>54</v>
      </c>
      <c r="AE1376" s="399" t="s">
        <v>54</v>
      </c>
      <c r="AF1376" s="400" t="s">
        <v>54</v>
      </c>
      <c r="AG1376" s="400" t="s">
        <v>54</v>
      </c>
      <c r="AH1376" s="401" t="s">
        <v>53</v>
      </c>
      <c r="AI1376" s="402" t="s">
        <v>54</v>
      </c>
      <c r="AJ1376" s="402" t="s">
        <v>54</v>
      </c>
      <c r="AK1376" s="402" t="s">
        <v>54</v>
      </c>
      <c r="AL1376" s="403" t="s">
        <v>54</v>
      </c>
      <c r="AM1376" s="404" t="s">
        <v>54</v>
      </c>
    </row>
    <row r="1377" spans="1:39" ht="15.75" customHeight="1" x14ac:dyDescent="0.3">
      <c r="A1377" s="382"/>
      <c r="B1377" s="383"/>
      <c r="C1377" s="384" t="s">
        <v>40</v>
      </c>
      <c r="D1377" s="385" t="str">
        <f>IF(Table_1[[#This Row],[SISÄLLÖN NIMI]]="","",1)</f>
        <v/>
      </c>
      <c r="E1377" s="386"/>
      <c r="F1377" s="386"/>
      <c r="G1377" s="384" t="s">
        <v>54</v>
      </c>
      <c r="H1377" s="387" t="s">
        <v>54</v>
      </c>
      <c r="I1377" s="388" t="s">
        <v>54</v>
      </c>
      <c r="J1377" s="389" t="s">
        <v>44</v>
      </c>
      <c r="K1377" s="387" t="s">
        <v>54</v>
      </c>
      <c r="L1377" s="390" t="s">
        <v>54</v>
      </c>
      <c r="M1377" s="383"/>
      <c r="N1377" s="391" t="s">
        <v>54</v>
      </c>
      <c r="O1377" s="392"/>
      <c r="P1377" s="383"/>
      <c r="Q1377" s="383"/>
      <c r="R1377" s="393"/>
      <c r="S1377" s="417">
        <f>IF(Table_1[[#This Row],[Kesto (min) /tapaaminen]]&lt;1,0,(Table_1[[#This Row],[Sisältöjen määrä 
]]*Table_1[[#This Row],[Kesto (min) /tapaaminen]]*Table_1[[#This Row],[Tapaamis-kerrat /osallistuja]]))</f>
        <v>0</v>
      </c>
      <c r="T1377" s="394" t="str">
        <f>IF(Table_1[[#This Row],[SISÄLLÖN NIMI]]="","",IF(Table_1[[#This Row],[Toteutuminen]]="Ei osallistujia",0,IF(Table_1[[#This Row],[Toteutuminen]]="Peruttu",0,1)))</f>
        <v/>
      </c>
      <c r="U1377" s="395"/>
      <c r="V1377" s="385"/>
      <c r="W1377" s="413">
        <f>Table_1[[#This Row],[Kävijämäärä a) lapset]]+Table_1[[#This Row],[Kävijämäärä b) aikuiset]]</f>
        <v>0</v>
      </c>
      <c r="X1377" s="413">
        <f>IF(Table_1[[#This Row],[Kokonaiskävijämäärä]]&lt;1,0,Table_1[[#This Row],[Kävijämäärä a) lapset]]*Table_1[[#This Row],[Tapaamis-kerrat /osallistuja]])</f>
        <v>0</v>
      </c>
      <c r="Y1377" s="413">
        <f>IF(Table_1[[#This Row],[Kokonaiskävijämäärä]]&lt;1,0,Table_1[[#This Row],[Kävijämäärä b) aikuiset]]*Table_1[[#This Row],[Tapaamis-kerrat /osallistuja]])</f>
        <v>0</v>
      </c>
      <c r="Z1377" s="413">
        <f>IF(Table_1[[#This Row],[Kokonaiskävijämäärä]]&lt;1,0,Table_1[[#This Row],[Kokonaiskävijämäärä]]*Table_1[[#This Row],[Tapaamis-kerrat /osallistuja]])</f>
        <v>0</v>
      </c>
      <c r="AA1377" s="390" t="s">
        <v>54</v>
      </c>
      <c r="AB1377" s="396"/>
      <c r="AC1377" s="397"/>
      <c r="AD1377" s="398" t="s">
        <v>54</v>
      </c>
      <c r="AE1377" s="399" t="s">
        <v>54</v>
      </c>
      <c r="AF1377" s="400" t="s">
        <v>54</v>
      </c>
      <c r="AG1377" s="400" t="s">
        <v>54</v>
      </c>
      <c r="AH1377" s="401" t="s">
        <v>53</v>
      </c>
      <c r="AI1377" s="402" t="s">
        <v>54</v>
      </c>
      <c r="AJ1377" s="402" t="s">
        <v>54</v>
      </c>
      <c r="AK1377" s="402" t="s">
        <v>54</v>
      </c>
      <c r="AL1377" s="403" t="s">
        <v>54</v>
      </c>
      <c r="AM1377" s="404" t="s">
        <v>54</v>
      </c>
    </row>
    <row r="1378" spans="1:39" ht="15.75" customHeight="1" x14ac:dyDescent="0.3">
      <c r="A1378" s="382"/>
      <c r="B1378" s="383"/>
      <c r="C1378" s="384" t="s">
        <v>40</v>
      </c>
      <c r="D1378" s="385" t="str">
        <f>IF(Table_1[[#This Row],[SISÄLLÖN NIMI]]="","",1)</f>
        <v/>
      </c>
      <c r="E1378" s="386"/>
      <c r="F1378" s="386"/>
      <c r="G1378" s="384" t="s">
        <v>54</v>
      </c>
      <c r="H1378" s="387" t="s">
        <v>54</v>
      </c>
      <c r="I1378" s="388" t="s">
        <v>54</v>
      </c>
      <c r="J1378" s="389" t="s">
        <v>44</v>
      </c>
      <c r="K1378" s="387" t="s">
        <v>54</v>
      </c>
      <c r="L1378" s="390" t="s">
        <v>54</v>
      </c>
      <c r="M1378" s="383"/>
      <c r="N1378" s="391" t="s">
        <v>54</v>
      </c>
      <c r="O1378" s="392"/>
      <c r="P1378" s="383"/>
      <c r="Q1378" s="383"/>
      <c r="R1378" s="393"/>
      <c r="S1378" s="417">
        <f>IF(Table_1[[#This Row],[Kesto (min) /tapaaminen]]&lt;1,0,(Table_1[[#This Row],[Sisältöjen määrä 
]]*Table_1[[#This Row],[Kesto (min) /tapaaminen]]*Table_1[[#This Row],[Tapaamis-kerrat /osallistuja]]))</f>
        <v>0</v>
      </c>
      <c r="T1378" s="394" t="str">
        <f>IF(Table_1[[#This Row],[SISÄLLÖN NIMI]]="","",IF(Table_1[[#This Row],[Toteutuminen]]="Ei osallistujia",0,IF(Table_1[[#This Row],[Toteutuminen]]="Peruttu",0,1)))</f>
        <v/>
      </c>
      <c r="U1378" s="395"/>
      <c r="V1378" s="385"/>
      <c r="W1378" s="413">
        <f>Table_1[[#This Row],[Kävijämäärä a) lapset]]+Table_1[[#This Row],[Kävijämäärä b) aikuiset]]</f>
        <v>0</v>
      </c>
      <c r="X1378" s="413">
        <f>IF(Table_1[[#This Row],[Kokonaiskävijämäärä]]&lt;1,0,Table_1[[#This Row],[Kävijämäärä a) lapset]]*Table_1[[#This Row],[Tapaamis-kerrat /osallistuja]])</f>
        <v>0</v>
      </c>
      <c r="Y1378" s="413">
        <f>IF(Table_1[[#This Row],[Kokonaiskävijämäärä]]&lt;1,0,Table_1[[#This Row],[Kävijämäärä b) aikuiset]]*Table_1[[#This Row],[Tapaamis-kerrat /osallistuja]])</f>
        <v>0</v>
      </c>
      <c r="Z1378" s="413">
        <f>IF(Table_1[[#This Row],[Kokonaiskävijämäärä]]&lt;1,0,Table_1[[#This Row],[Kokonaiskävijämäärä]]*Table_1[[#This Row],[Tapaamis-kerrat /osallistuja]])</f>
        <v>0</v>
      </c>
      <c r="AA1378" s="390" t="s">
        <v>54</v>
      </c>
      <c r="AB1378" s="396"/>
      <c r="AC1378" s="397"/>
      <c r="AD1378" s="398" t="s">
        <v>54</v>
      </c>
      <c r="AE1378" s="399" t="s">
        <v>54</v>
      </c>
      <c r="AF1378" s="400" t="s">
        <v>54</v>
      </c>
      <c r="AG1378" s="400" t="s">
        <v>54</v>
      </c>
      <c r="AH1378" s="401" t="s">
        <v>53</v>
      </c>
      <c r="AI1378" s="402" t="s">
        <v>54</v>
      </c>
      <c r="AJ1378" s="402" t="s">
        <v>54</v>
      </c>
      <c r="AK1378" s="402" t="s">
        <v>54</v>
      </c>
      <c r="AL1378" s="403" t="s">
        <v>54</v>
      </c>
      <c r="AM1378" s="404" t="s">
        <v>54</v>
      </c>
    </row>
    <row r="1379" spans="1:39" ht="15.75" customHeight="1" x14ac:dyDescent="0.3">
      <c r="A1379" s="382"/>
      <c r="B1379" s="383"/>
      <c r="C1379" s="384" t="s">
        <v>40</v>
      </c>
      <c r="D1379" s="385" t="str">
        <f>IF(Table_1[[#This Row],[SISÄLLÖN NIMI]]="","",1)</f>
        <v/>
      </c>
      <c r="E1379" s="386"/>
      <c r="F1379" s="386"/>
      <c r="G1379" s="384" t="s">
        <v>54</v>
      </c>
      <c r="H1379" s="387" t="s">
        <v>54</v>
      </c>
      <c r="I1379" s="388" t="s">
        <v>54</v>
      </c>
      <c r="J1379" s="389" t="s">
        <v>44</v>
      </c>
      <c r="K1379" s="387" t="s">
        <v>54</v>
      </c>
      <c r="L1379" s="390" t="s">
        <v>54</v>
      </c>
      <c r="M1379" s="383"/>
      <c r="N1379" s="391" t="s">
        <v>54</v>
      </c>
      <c r="O1379" s="392"/>
      <c r="P1379" s="383"/>
      <c r="Q1379" s="383"/>
      <c r="R1379" s="393"/>
      <c r="S1379" s="417">
        <f>IF(Table_1[[#This Row],[Kesto (min) /tapaaminen]]&lt;1,0,(Table_1[[#This Row],[Sisältöjen määrä 
]]*Table_1[[#This Row],[Kesto (min) /tapaaminen]]*Table_1[[#This Row],[Tapaamis-kerrat /osallistuja]]))</f>
        <v>0</v>
      </c>
      <c r="T1379" s="394" t="str">
        <f>IF(Table_1[[#This Row],[SISÄLLÖN NIMI]]="","",IF(Table_1[[#This Row],[Toteutuminen]]="Ei osallistujia",0,IF(Table_1[[#This Row],[Toteutuminen]]="Peruttu",0,1)))</f>
        <v/>
      </c>
      <c r="U1379" s="395"/>
      <c r="V1379" s="385"/>
      <c r="W1379" s="413">
        <f>Table_1[[#This Row],[Kävijämäärä a) lapset]]+Table_1[[#This Row],[Kävijämäärä b) aikuiset]]</f>
        <v>0</v>
      </c>
      <c r="X1379" s="413">
        <f>IF(Table_1[[#This Row],[Kokonaiskävijämäärä]]&lt;1,0,Table_1[[#This Row],[Kävijämäärä a) lapset]]*Table_1[[#This Row],[Tapaamis-kerrat /osallistuja]])</f>
        <v>0</v>
      </c>
      <c r="Y1379" s="413">
        <f>IF(Table_1[[#This Row],[Kokonaiskävijämäärä]]&lt;1,0,Table_1[[#This Row],[Kävijämäärä b) aikuiset]]*Table_1[[#This Row],[Tapaamis-kerrat /osallistuja]])</f>
        <v>0</v>
      </c>
      <c r="Z1379" s="413">
        <f>IF(Table_1[[#This Row],[Kokonaiskävijämäärä]]&lt;1,0,Table_1[[#This Row],[Kokonaiskävijämäärä]]*Table_1[[#This Row],[Tapaamis-kerrat /osallistuja]])</f>
        <v>0</v>
      </c>
      <c r="AA1379" s="390" t="s">
        <v>54</v>
      </c>
      <c r="AB1379" s="396"/>
      <c r="AC1379" s="397"/>
      <c r="AD1379" s="398" t="s">
        <v>54</v>
      </c>
      <c r="AE1379" s="399" t="s">
        <v>54</v>
      </c>
      <c r="AF1379" s="400" t="s">
        <v>54</v>
      </c>
      <c r="AG1379" s="400" t="s">
        <v>54</v>
      </c>
      <c r="AH1379" s="401" t="s">
        <v>53</v>
      </c>
      <c r="AI1379" s="402" t="s">
        <v>54</v>
      </c>
      <c r="AJ1379" s="402" t="s">
        <v>54</v>
      </c>
      <c r="AK1379" s="402" t="s">
        <v>54</v>
      </c>
      <c r="AL1379" s="403" t="s">
        <v>54</v>
      </c>
      <c r="AM1379" s="404" t="s">
        <v>54</v>
      </c>
    </row>
    <row r="1380" spans="1:39" ht="15.75" customHeight="1" x14ac:dyDescent="0.3">
      <c r="A1380" s="382"/>
      <c r="B1380" s="383"/>
      <c r="C1380" s="384" t="s">
        <v>40</v>
      </c>
      <c r="D1380" s="385" t="str">
        <f>IF(Table_1[[#This Row],[SISÄLLÖN NIMI]]="","",1)</f>
        <v/>
      </c>
      <c r="E1380" s="386"/>
      <c r="F1380" s="386"/>
      <c r="G1380" s="384" t="s">
        <v>54</v>
      </c>
      <c r="H1380" s="387" t="s">
        <v>54</v>
      </c>
      <c r="I1380" s="388" t="s">
        <v>54</v>
      </c>
      <c r="J1380" s="389" t="s">
        <v>44</v>
      </c>
      <c r="K1380" s="387" t="s">
        <v>54</v>
      </c>
      <c r="L1380" s="390" t="s">
        <v>54</v>
      </c>
      <c r="M1380" s="383"/>
      <c r="N1380" s="391" t="s">
        <v>54</v>
      </c>
      <c r="O1380" s="392"/>
      <c r="P1380" s="383"/>
      <c r="Q1380" s="383"/>
      <c r="R1380" s="393"/>
      <c r="S1380" s="417">
        <f>IF(Table_1[[#This Row],[Kesto (min) /tapaaminen]]&lt;1,0,(Table_1[[#This Row],[Sisältöjen määrä 
]]*Table_1[[#This Row],[Kesto (min) /tapaaminen]]*Table_1[[#This Row],[Tapaamis-kerrat /osallistuja]]))</f>
        <v>0</v>
      </c>
      <c r="T1380" s="394" t="str">
        <f>IF(Table_1[[#This Row],[SISÄLLÖN NIMI]]="","",IF(Table_1[[#This Row],[Toteutuminen]]="Ei osallistujia",0,IF(Table_1[[#This Row],[Toteutuminen]]="Peruttu",0,1)))</f>
        <v/>
      </c>
      <c r="U1380" s="395"/>
      <c r="V1380" s="385"/>
      <c r="W1380" s="413">
        <f>Table_1[[#This Row],[Kävijämäärä a) lapset]]+Table_1[[#This Row],[Kävijämäärä b) aikuiset]]</f>
        <v>0</v>
      </c>
      <c r="X1380" s="413">
        <f>IF(Table_1[[#This Row],[Kokonaiskävijämäärä]]&lt;1,0,Table_1[[#This Row],[Kävijämäärä a) lapset]]*Table_1[[#This Row],[Tapaamis-kerrat /osallistuja]])</f>
        <v>0</v>
      </c>
      <c r="Y1380" s="413">
        <f>IF(Table_1[[#This Row],[Kokonaiskävijämäärä]]&lt;1,0,Table_1[[#This Row],[Kävijämäärä b) aikuiset]]*Table_1[[#This Row],[Tapaamis-kerrat /osallistuja]])</f>
        <v>0</v>
      </c>
      <c r="Z1380" s="413">
        <f>IF(Table_1[[#This Row],[Kokonaiskävijämäärä]]&lt;1,0,Table_1[[#This Row],[Kokonaiskävijämäärä]]*Table_1[[#This Row],[Tapaamis-kerrat /osallistuja]])</f>
        <v>0</v>
      </c>
      <c r="AA1380" s="390" t="s">
        <v>54</v>
      </c>
      <c r="AB1380" s="396"/>
      <c r="AC1380" s="397"/>
      <c r="AD1380" s="398" t="s">
        <v>54</v>
      </c>
      <c r="AE1380" s="399" t="s">
        <v>54</v>
      </c>
      <c r="AF1380" s="400" t="s">
        <v>54</v>
      </c>
      <c r="AG1380" s="400" t="s">
        <v>54</v>
      </c>
      <c r="AH1380" s="401" t="s">
        <v>53</v>
      </c>
      <c r="AI1380" s="402" t="s">
        <v>54</v>
      </c>
      <c r="AJ1380" s="402" t="s">
        <v>54</v>
      </c>
      <c r="AK1380" s="402" t="s">
        <v>54</v>
      </c>
      <c r="AL1380" s="403" t="s">
        <v>54</v>
      </c>
      <c r="AM1380" s="404" t="s">
        <v>54</v>
      </c>
    </row>
    <row r="1381" spans="1:39" ht="15.75" customHeight="1" x14ac:dyDescent="0.3">
      <c r="A1381" s="382"/>
      <c r="B1381" s="383"/>
      <c r="C1381" s="384" t="s">
        <v>40</v>
      </c>
      <c r="D1381" s="385" t="str">
        <f>IF(Table_1[[#This Row],[SISÄLLÖN NIMI]]="","",1)</f>
        <v/>
      </c>
      <c r="E1381" s="386"/>
      <c r="F1381" s="386"/>
      <c r="G1381" s="384" t="s">
        <v>54</v>
      </c>
      <c r="H1381" s="387" t="s">
        <v>54</v>
      </c>
      <c r="I1381" s="388" t="s">
        <v>54</v>
      </c>
      <c r="J1381" s="389" t="s">
        <v>44</v>
      </c>
      <c r="K1381" s="387" t="s">
        <v>54</v>
      </c>
      <c r="L1381" s="390" t="s">
        <v>54</v>
      </c>
      <c r="M1381" s="383"/>
      <c r="N1381" s="391" t="s">
        <v>54</v>
      </c>
      <c r="O1381" s="392"/>
      <c r="P1381" s="383"/>
      <c r="Q1381" s="383"/>
      <c r="R1381" s="393"/>
      <c r="S1381" s="417">
        <f>IF(Table_1[[#This Row],[Kesto (min) /tapaaminen]]&lt;1,0,(Table_1[[#This Row],[Sisältöjen määrä 
]]*Table_1[[#This Row],[Kesto (min) /tapaaminen]]*Table_1[[#This Row],[Tapaamis-kerrat /osallistuja]]))</f>
        <v>0</v>
      </c>
      <c r="T1381" s="394" t="str">
        <f>IF(Table_1[[#This Row],[SISÄLLÖN NIMI]]="","",IF(Table_1[[#This Row],[Toteutuminen]]="Ei osallistujia",0,IF(Table_1[[#This Row],[Toteutuminen]]="Peruttu",0,1)))</f>
        <v/>
      </c>
      <c r="U1381" s="395"/>
      <c r="V1381" s="385"/>
      <c r="W1381" s="413">
        <f>Table_1[[#This Row],[Kävijämäärä a) lapset]]+Table_1[[#This Row],[Kävijämäärä b) aikuiset]]</f>
        <v>0</v>
      </c>
      <c r="X1381" s="413">
        <f>IF(Table_1[[#This Row],[Kokonaiskävijämäärä]]&lt;1,0,Table_1[[#This Row],[Kävijämäärä a) lapset]]*Table_1[[#This Row],[Tapaamis-kerrat /osallistuja]])</f>
        <v>0</v>
      </c>
      <c r="Y1381" s="413">
        <f>IF(Table_1[[#This Row],[Kokonaiskävijämäärä]]&lt;1,0,Table_1[[#This Row],[Kävijämäärä b) aikuiset]]*Table_1[[#This Row],[Tapaamis-kerrat /osallistuja]])</f>
        <v>0</v>
      </c>
      <c r="Z1381" s="413">
        <f>IF(Table_1[[#This Row],[Kokonaiskävijämäärä]]&lt;1,0,Table_1[[#This Row],[Kokonaiskävijämäärä]]*Table_1[[#This Row],[Tapaamis-kerrat /osallistuja]])</f>
        <v>0</v>
      </c>
      <c r="AA1381" s="390" t="s">
        <v>54</v>
      </c>
      <c r="AB1381" s="396"/>
      <c r="AC1381" s="397"/>
      <c r="AD1381" s="398" t="s">
        <v>54</v>
      </c>
      <c r="AE1381" s="399" t="s">
        <v>54</v>
      </c>
      <c r="AF1381" s="400" t="s">
        <v>54</v>
      </c>
      <c r="AG1381" s="400" t="s">
        <v>54</v>
      </c>
      <c r="AH1381" s="401" t="s">
        <v>53</v>
      </c>
      <c r="AI1381" s="402" t="s">
        <v>54</v>
      </c>
      <c r="AJ1381" s="402" t="s">
        <v>54</v>
      </c>
      <c r="AK1381" s="402" t="s">
        <v>54</v>
      </c>
      <c r="AL1381" s="403" t="s">
        <v>54</v>
      </c>
      <c r="AM1381" s="404" t="s">
        <v>54</v>
      </c>
    </row>
    <row r="1382" spans="1:39" ht="15.75" customHeight="1" x14ac:dyDescent="0.3">
      <c r="A1382" s="382"/>
      <c r="B1382" s="383"/>
      <c r="C1382" s="384" t="s">
        <v>40</v>
      </c>
      <c r="D1382" s="385" t="str">
        <f>IF(Table_1[[#This Row],[SISÄLLÖN NIMI]]="","",1)</f>
        <v/>
      </c>
      <c r="E1382" s="386"/>
      <c r="F1382" s="386"/>
      <c r="G1382" s="384" t="s">
        <v>54</v>
      </c>
      <c r="H1382" s="387" t="s">
        <v>54</v>
      </c>
      <c r="I1382" s="388" t="s">
        <v>54</v>
      </c>
      <c r="J1382" s="389" t="s">
        <v>44</v>
      </c>
      <c r="K1382" s="387" t="s">
        <v>54</v>
      </c>
      <c r="L1382" s="390" t="s">
        <v>54</v>
      </c>
      <c r="M1382" s="383"/>
      <c r="N1382" s="391" t="s">
        <v>54</v>
      </c>
      <c r="O1382" s="392"/>
      <c r="P1382" s="383"/>
      <c r="Q1382" s="383"/>
      <c r="R1382" s="393"/>
      <c r="S1382" s="417">
        <f>IF(Table_1[[#This Row],[Kesto (min) /tapaaminen]]&lt;1,0,(Table_1[[#This Row],[Sisältöjen määrä 
]]*Table_1[[#This Row],[Kesto (min) /tapaaminen]]*Table_1[[#This Row],[Tapaamis-kerrat /osallistuja]]))</f>
        <v>0</v>
      </c>
      <c r="T1382" s="394" t="str">
        <f>IF(Table_1[[#This Row],[SISÄLLÖN NIMI]]="","",IF(Table_1[[#This Row],[Toteutuminen]]="Ei osallistujia",0,IF(Table_1[[#This Row],[Toteutuminen]]="Peruttu",0,1)))</f>
        <v/>
      </c>
      <c r="U1382" s="395"/>
      <c r="V1382" s="385"/>
      <c r="W1382" s="413">
        <f>Table_1[[#This Row],[Kävijämäärä a) lapset]]+Table_1[[#This Row],[Kävijämäärä b) aikuiset]]</f>
        <v>0</v>
      </c>
      <c r="X1382" s="413">
        <f>IF(Table_1[[#This Row],[Kokonaiskävijämäärä]]&lt;1,0,Table_1[[#This Row],[Kävijämäärä a) lapset]]*Table_1[[#This Row],[Tapaamis-kerrat /osallistuja]])</f>
        <v>0</v>
      </c>
      <c r="Y1382" s="413">
        <f>IF(Table_1[[#This Row],[Kokonaiskävijämäärä]]&lt;1,0,Table_1[[#This Row],[Kävijämäärä b) aikuiset]]*Table_1[[#This Row],[Tapaamis-kerrat /osallistuja]])</f>
        <v>0</v>
      </c>
      <c r="Z1382" s="413">
        <f>IF(Table_1[[#This Row],[Kokonaiskävijämäärä]]&lt;1,0,Table_1[[#This Row],[Kokonaiskävijämäärä]]*Table_1[[#This Row],[Tapaamis-kerrat /osallistuja]])</f>
        <v>0</v>
      </c>
      <c r="AA1382" s="390" t="s">
        <v>54</v>
      </c>
      <c r="AB1382" s="396"/>
      <c r="AC1382" s="397"/>
      <c r="AD1382" s="398" t="s">
        <v>54</v>
      </c>
      <c r="AE1382" s="399" t="s">
        <v>54</v>
      </c>
      <c r="AF1382" s="400" t="s">
        <v>54</v>
      </c>
      <c r="AG1382" s="400" t="s">
        <v>54</v>
      </c>
      <c r="AH1382" s="401" t="s">
        <v>53</v>
      </c>
      <c r="AI1382" s="402" t="s">
        <v>54</v>
      </c>
      <c r="AJ1382" s="402" t="s">
        <v>54</v>
      </c>
      <c r="AK1382" s="402" t="s">
        <v>54</v>
      </c>
      <c r="AL1382" s="403" t="s">
        <v>54</v>
      </c>
      <c r="AM1382" s="404" t="s">
        <v>54</v>
      </c>
    </row>
    <row r="1383" spans="1:39" ht="15.75" customHeight="1" x14ac:dyDescent="0.3">
      <c r="A1383" s="382"/>
      <c r="B1383" s="383"/>
      <c r="C1383" s="384" t="s">
        <v>40</v>
      </c>
      <c r="D1383" s="385" t="str">
        <f>IF(Table_1[[#This Row],[SISÄLLÖN NIMI]]="","",1)</f>
        <v/>
      </c>
      <c r="E1383" s="386"/>
      <c r="F1383" s="386"/>
      <c r="G1383" s="384" t="s">
        <v>54</v>
      </c>
      <c r="H1383" s="387" t="s">
        <v>54</v>
      </c>
      <c r="I1383" s="388" t="s">
        <v>54</v>
      </c>
      <c r="J1383" s="389" t="s">
        <v>44</v>
      </c>
      <c r="K1383" s="387" t="s">
        <v>54</v>
      </c>
      <c r="L1383" s="390" t="s">
        <v>54</v>
      </c>
      <c r="M1383" s="383"/>
      <c r="N1383" s="391" t="s">
        <v>54</v>
      </c>
      <c r="O1383" s="392"/>
      <c r="P1383" s="383"/>
      <c r="Q1383" s="383"/>
      <c r="R1383" s="393"/>
      <c r="S1383" s="417">
        <f>IF(Table_1[[#This Row],[Kesto (min) /tapaaminen]]&lt;1,0,(Table_1[[#This Row],[Sisältöjen määrä 
]]*Table_1[[#This Row],[Kesto (min) /tapaaminen]]*Table_1[[#This Row],[Tapaamis-kerrat /osallistuja]]))</f>
        <v>0</v>
      </c>
      <c r="T1383" s="394" t="str">
        <f>IF(Table_1[[#This Row],[SISÄLLÖN NIMI]]="","",IF(Table_1[[#This Row],[Toteutuminen]]="Ei osallistujia",0,IF(Table_1[[#This Row],[Toteutuminen]]="Peruttu",0,1)))</f>
        <v/>
      </c>
      <c r="U1383" s="395"/>
      <c r="V1383" s="385"/>
      <c r="W1383" s="413">
        <f>Table_1[[#This Row],[Kävijämäärä a) lapset]]+Table_1[[#This Row],[Kävijämäärä b) aikuiset]]</f>
        <v>0</v>
      </c>
      <c r="X1383" s="413">
        <f>IF(Table_1[[#This Row],[Kokonaiskävijämäärä]]&lt;1,0,Table_1[[#This Row],[Kävijämäärä a) lapset]]*Table_1[[#This Row],[Tapaamis-kerrat /osallistuja]])</f>
        <v>0</v>
      </c>
      <c r="Y1383" s="413">
        <f>IF(Table_1[[#This Row],[Kokonaiskävijämäärä]]&lt;1,0,Table_1[[#This Row],[Kävijämäärä b) aikuiset]]*Table_1[[#This Row],[Tapaamis-kerrat /osallistuja]])</f>
        <v>0</v>
      </c>
      <c r="Z1383" s="413">
        <f>IF(Table_1[[#This Row],[Kokonaiskävijämäärä]]&lt;1,0,Table_1[[#This Row],[Kokonaiskävijämäärä]]*Table_1[[#This Row],[Tapaamis-kerrat /osallistuja]])</f>
        <v>0</v>
      </c>
      <c r="AA1383" s="390" t="s">
        <v>54</v>
      </c>
      <c r="AB1383" s="396"/>
      <c r="AC1383" s="397"/>
      <c r="AD1383" s="398" t="s">
        <v>54</v>
      </c>
      <c r="AE1383" s="399" t="s">
        <v>54</v>
      </c>
      <c r="AF1383" s="400" t="s">
        <v>54</v>
      </c>
      <c r="AG1383" s="400" t="s">
        <v>54</v>
      </c>
      <c r="AH1383" s="401" t="s">
        <v>53</v>
      </c>
      <c r="AI1383" s="402" t="s">
        <v>54</v>
      </c>
      <c r="AJ1383" s="402" t="s">
        <v>54</v>
      </c>
      <c r="AK1383" s="402" t="s">
        <v>54</v>
      </c>
      <c r="AL1383" s="403" t="s">
        <v>54</v>
      </c>
      <c r="AM1383" s="404" t="s">
        <v>54</v>
      </c>
    </row>
    <row r="1384" spans="1:39" ht="15.75" customHeight="1" x14ac:dyDescent="0.3">
      <c r="A1384" s="382"/>
      <c r="B1384" s="383"/>
      <c r="C1384" s="384" t="s">
        <v>40</v>
      </c>
      <c r="D1384" s="385" t="str">
        <f>IF(Table_1[[#This Row],[SISÄLLÖN NIMI]]="","",1)</f>
        <v/>
      </c>
      <c r="E1384" s="386"/>
      <c r="F1384" s="386"/>
      <c r="G1384" s="384" t="s">
        <v>54</v>
      </c>
      <c r="H1384" s="387" t="s">
        <v>54</v>
      </c>
      <c r="I1384" s="388" t="s">
        <v>54</v>
      </c>
      <c r="J1384" s="389" t="s">
        <v>44</v>
      </c>
      <c r="K1384" s="387" t="s">
        <v>54</v>
      </c>
      <c r="L1384" s="390" t="s">
        <v>54</v>
      </c>
      <c r="M1384" s="383"/>
      <c r="N1384" s="391" t="s">
        <v>54</v>
      </c>
      <c r="O1384" s="392"/>
      <c r="P1384" s="383"/>
      <c r="Q1384" s="383"/>
      <c r="R1384" s="393"/>
      <c r="S1384" s="417">
        <f>IF(Table_1[[#This Row],[Kesto (min) /tapaaminen]]&lt;1,0,(Table_1[[#This Row],[Sisältöjen määrä 
]]*Table_1[[#This Row],[Kesto (min) /tapaaminen]]*Table_1[[#This Row],[Tapaamis-kerrat /osallistuja]]))</f>
        <v>0</v>
      </c>
      <c r="T1384" s="394" t="str">
        <f>IF(Table_1[[#This Row],[SISÄLLÖN NIMI]]="","",IF(Table_1[[#This Row],[Toteutuminen]]="Ei osallistujia",0,IF(Table_1[[#This Row],[Toteutuminen]]="Peruttu",0,1)))</f>
        <v/>
      </c>
      <c r="U1384" s="395"/>
      <c r="V1384" s="385"/>
      <c r="W1384" s="413">
        <f>Table_1[[#This Row],[Kävijämäärä a) lapset]]+Table_1[[#This Row],[Kävijämäärä b) aikuiset]]</f>
        <v>0</v>
      </c>
      <c r="X1384" s="413">
        <f>IF(Table_1[[#This Row],[Kokonaiskävijämäärä]]&lt;1,0,Table_1[[#This Row],[Kävijämäärä a) lapset]]*Table_1[[#This Row],[Tapaamis-kerrat /osallistuja]])</f>
        <v>0</v>
      </c>
      <c r="Y1384" s="413">
        <f>IF(Table_1[[#This Row],[Kokonaiskävijämäärä]]&lt;1,0,Table_1[[#This Row],[Kävijämäärä b) aikuiset]]*Table_1[[#This Row],[Tapaamis-kerrat /osallistuja]])</f>
        <v>0</v>
      </c>
      <c r="Z1384" s="413">
        <f>IF(Table_1[[#This Row],[Kokonaiskävijämäärä]]&lt;1,0,Table_1[[#This Row],[Kokonaiskävijämäärä]]*Table_1[[#This Row],[Tapaamis-kerrat /osallistuja]])</f>
        <v>0</v>
      </c>
      <c r="AA1384" s="390" t="s">
        <v>54</v>
      </c>
      <c r="AB1384" s="396"/>
      <c r="AC1384" s="397"/>
      <c r="AD1384" s="398" t="s">
        <v>54</v>
      </c>
      <c r="AE1384" s="399" t="s">
        <v>54</v>
      </c>
      <c r="AF1384" s="400" t="s">
        <v>54</v>
      </c>
      <c r="AG1384" s="400" t="s">
        <v>54</v>
      </c>
      <c r="AH1384" s="401" t="s">
        <v>53</v>
      </c>
      <c r="AI1384" s="402" t="s">
        <v>54</v>
      </c>
      <c r="AJ1384" s="402" t="s">
        <v>54</v>
      </c>
      <c r="AK1384" s="402" t="s">
        <v>54</v>
      </c>
      <c r="AL1384" s="403" t="s">
        <v>54</v>
      </c>
      <c r="AM1384" s="404" t="s">
        <v>54</v>
      </c>
    </row>
    <row r="1385" spans="1:39" ht="15.75" customHeight="1" x14ac:dyDescent="0.3">
      <c r="A1385" s="382"/>
      <c r="B1385" s="383"/>
      <c r="C1385" s="384" t="s">
        <v>40</v>
      </c>
      <c r="D1385" s="385" t="str">
        <f>IF(Table_1[[#This Row],[SISÄLLÖN NIMI]]="","",1)</f>
        <v/>
      </c>
      <c r="E1385" s="386"/>
      <c r="F1385" s="386"/>
      <c r="G1385" s="384" t="s">
        <v>54</v>
      </c>
      <c r="H1385" s="387" t="s">
        <v>54</v>
      </c>
      <c r="I1385" s="388" t="s">
        <v>54</v>
      </c>
      <c r="J1385" s="389" t="s">
        <v>44</v>
      </c>
      <c r="K1385" s="387" t="s">
        <v>54</v>
      </c>
      <c r="L1385" s="390" t="s">
        <v>54</v>
      </c>
      <c r="M1385" s="383"/>
      <c r="N1385" s="391" t="s">
        <v>54</v>
      </c>
      <c r="O1385" s="392"/>
      <c r="P1385" s="383"/>
      <c r="Q1385" s="383"/>
      <c r="R1385" s="393"/>
      <c r="S1385" s="417">
        <f>IF(Table_1[[#This Row],[Kesto (min) /tapaaminen]]&lt;1,0,(Table_1[[#This Row],[Sisältöjen määrä 
]]*Table_1[[#This Row],[Kesto (min) /tapaaminen]]*Table_1[[#This Row],[Tapaamis-kerrat /osallistuja]]))</f>
        <v>0</v>
      </c>
      <c r="T1385" s="394" t="str">
        <f>IF(Table_1[[#This Row],[SISÄLLÖN NIMI]]="","",IF(Table_1[[#This Row],[Toteutuminen]]="Ei osallistujia",0,IF(Table_1[[#This Row],[Toteutuminen]]="Peruttu",0,1)))</f>
        <v/>
      </c>
      <c r="U1385" s="395"/>
      <c r="V1385" s="385"/>
      <c r="W1385" s="413">
        <f>Table_1[[#This Row],[Kävijämäärä a) lapset]]+Table_1[[#This Row],[Kävijämäärä b) aikuiset]]</f>
        <v>0</v>
      </c>
      <c r="X1385" s="413">
        <f>IF(Table_1[[#This Row],[Kokonaiskävijämäärä]]&lt;1,0,Table_1[[#This Row],[Kävijämäärä a) lapset]]*Table_1[[#This Row],[Tapaamis-kerrat /osallistuja]])</f>
        <v>0</v>
      </c>
      <c r="Y1385" s="413">
        <f>IF(Table_1[[#This Row],[Kokonaiskävijämäärä]]&lt;1,0,Table_1[[#This Row],[Kävijämäärä b) aikuiset]]*Table_1[[#This Row],[Tapaamis-kerrat /osallistuja]])</f>
        <v>0</v>
      </c>
      <c r="Z1385" s="413">
        <f>IF(Table_1[[#This Row],[Kokonaiskävijämäärä]]&lt;1,0,Table_1[[#This Row],[Kokonaiskävijämäärä]]*Table_1[[#This Row],[Tapaamis-kerrat /osallistuja]])</f>
        <v>0</v>
      </c>
      <c r="AA1385" s="390" t="s">
        <v>54</v>
      </c>
      <c r="AB1385" s="396"/>
      <c r="AC1385" s="397"/>
      <c r="AD1385" s="398" t="s">
        <v>54</v>
      </c>
      <c r="AE1385" s="399" t="s">
        <v>54</v>
      </c>
      <c r="AF1385" s="400" t="s">
        <v>54</v>
      </c>
      <c r="AG1385" s="400" t="s">
        <v>54</v>
      </c>
      <c r="AH1385" s="401" t="s">
        <v>53</v>
      </c>
      <c r="AI1385" s="402" t="s">
        <v>54</v>
      </c>
      <c r="AJ1385" s="402" t="s">
        <v>54</v>
      </c>
      <c r="AK1385" s="402" t="s">
        <v>54</v>
      </c>
      <c r="AL1385" s="403" t="s">
        <v>54</v>
      </c>
      <c r="AM1385" s="404" t="s">
        <v>54</v>
      </c>
    </row>
    <row r="1386" spans="1:39" ht="15.75" customHeight="1" x14ac:dyDescent="0.3">
      <c r="A1386" s="382"/>
      <c r="B1386" s="383"/>
      <c r="C1386" s="384" t="s">
        <v>40</v>
      </c>
      <c r="D1386" s="385" t="str">
        <f>IF(Table_1[[#This Row],[SISÄLLÖN NIMI]]="","",1)</f>
        <v/>
      </c>
      <c r="E1386" s="386"/>
      <c r="F1386" s="386"/>
      <c r="G1386" s="384" t="s">
        <v>54</v>
      </c>
      <c r="H1386" s="387" t="s">
        <v>54</v>
      </c>
      <c r="I1386" s="388" t="s">
        <v>54</v>
      </c>
      <c r="J1386" s="389" t="s">
        <v>44</v>
      </c>
      <c r="K1386" s="387" t="s">
        <v>54</v>
      </c>
      <c r="L1386" s="390" t="s">
        <v>54</v>
      </c>
      <c r="M1386" s="383"/>
      <c r="N1386" s="391" t="s">
        <v>54</v>
      </c>
      <c r="O1386" s="392"/>
      <c r="P1386" s="383"/>
      <c r="Q1386" s="383"/>
      <c r="R1386" s="393"/>
      <c r="S1386" s="417">
        <f>IF(Table_1[[#This Row],[Kesto (min) /tapaaminen]]&lt;1,0,(Table_1[[#This Row],[Sisältöjen määrä 
]]*Table_1[[#This Row],[Kesto (min) /tapaaminen]]*Table_1[[#This Row],[Tapaamis-kerrat /osallistuja]]))</f>
        <v>0</v>
      </c>
      <c r="T1386" s="394" t="str">
        <f>IF(Table_1[[#This Row],[SISÄLLÖN NIMI]]="","",IF(Table_1[[#This Row],[Toteutuminen]]="Ei osallistujia",0,IF(Table_1[[#This Row],[Toteutuminen]]="Peruttu",0,1)))</f>
        <v/>
      </c>
      <c r="U1386" s="395"/>
      <c r="V1386" s="385"/>
      <c r="W1386" s="413">
        <f>Table_1[[#This Row],[Kävijämäärä a) lapset]]+Table_1[[#This Row],[Kävijämäärä b) aikuiset]]</f>
        <v>0</v>
      </c>
      <c r="X1386" s="413">
        <f>IF(Table_1[[#This Row],[Kokonaiskävijämäärä]]&lt;1,0,Table_1[[#This Row],[Kävijämäärä a) lapset]]*Table_1[[#This Row],[Tapaamis-kerrat /osallistuja]])</f>
        <v>0</v>
      </c>
      <c r="Y1386" s="413">
        <f>IF(Table_1[[#This Row],[Kokonaiskävijämäärä]]&lt;1,0,Table_1[[#This Row],[Kävijämäärä b) aikuiset]]*Table_1[[#This Row],[Tapaamis-kerrat /osallistuja]])</f>
        <v>0</v>
      </c>
      <c r="Z1386" s="413">
        <f>IF(Table_1[[#This Row],[Kokonaiskävijämäärä]]&lt;1,0,Table_1[[#This Row],[Kokonaiskävijämäärä]]*Table_1[[#This Row],[Tapaamis-kerrat /osallistuja]])</f>
        <v>0</v>
      </c>
      <c r="AA1386" s="390" t="s">
        <v>54</v>
      </c>
      <c r="AB1386" s="396"/>
      <c r="AC1386" s="397"/>
      <c r="AD1386" s="398" t="s">
        <v>54</v>
      </c>
      <c r="AE1386" s="399" t="s">
        <v>54</v>
      </c>
      <c r="AF1386" s="400" t="s">
        <v>54</v>
      </c>
      <c r="AG1386" s="400" t="s">
        <v>54</v>
      </c>
      <c r="AH1386" s="401" t="s">
        <v>53</v>
      </c>
      <c r="AI1386" s="402" t="s">
        <v>54</v>
      </c>
      <c r="AJ1386" s="402" t="s">
        <v>54</v>
      </c>
      <c r="AK1386" s="402" t="s">
        <v>54</v>
      </c>
      <c r="AL1386" s="403" t="s">
        <v>54</v>
      </c>
      <c r="AM1386" s="404" t="s">
        <v>54</v>
      </c>
    </row>
    <row r="1387" spans="1:39" ht="15.75" customHeight="1" x14ac:dyDescent="0.3">
      <c r="A1387" s="382"/>
      <c r="B1387" s="383"/>
      <c r="C1387" s="384" t="s">
        <v>40</v>
      </c>
      <c r="D1387" s="385" t="str">
        <f>IF(Table_1[[#This Row],[SISÄLLÖN NIMI]]="","",1)</f>
        <v/>
      </c>
      <c r="E1387" s="386"/>
      <c r="F1387" s="386"/>
      <c r="G1387" s="384" t="s">
        <v>54</v>
      </c>
      <c r="H1387" s="387" t="s">
        <v>54</v>
      </c>
      <c r="I1387" s="388" t="s">
        <v>54</v>
      </c>
      <c r="J1387" s="389" t="s">
        <v>44</v>
      </c>
      <c r="K1387" s="387" t="s">
        <v>54</v>
      </c>
      <c r="L1387" s="390" t="s">
        <v>54</v>
      </c>
      <c r="M1387" s="383"/>
      <c r="N1387" s="391" t="s">
        <v>54</v>
      </c>
      <c r="O1387" s="392"/>
      <c r="P1387" s="383"/>
      <c r="Q1387" s="383"/>
      <c r="R1387" s="393"/>
      <c r="S1387" s="417">
        <f>IF(Table_1[[#This Row],[Kesto (min) /tapaaminen]]&lt;1,0,(Table_1[[#This Row],[Sisältöjen määrä 
]]*Table_1[[#This Row],[Kesto (min) /tapaaminen]]*Table_1[[#This Row],[Tapaamis-kerrat /osallistuja]]))</f>
        <v>0</v>
      </c>
      <c r="T1387" s="394" t="str">
        <f>IF(Table_1[[#This Row],[SISÄLLÖN NIMI]]="","",IF(Table_1[[#This Row],[Toteutuminen]]="Ei osallistujia",0,IF(Table_1[[#This Row],[Toteutuminen]]="Peruttu",0,1)))</f>
        <v/>
      </c>
      <c r="U1387" s="395"/>
      <c r="V1387" s="385"/>
      <c r="W1387" s="413">
        <f>Table_1[[#This Row],[Kävijämäärä a) lapset]]+Table_1[[#This Row],[Kävijämäärä b) aikuiset]]</f>
        <v>0</v>
      </c>
      <c r="X1387" s="413">
        <f>IF(Table_1[[#This Row],[Kokonaiskävijämäärä]]&lt;1,0,Table_1[[#This Row],[Kävijämäärä a) lapset]]*Table_1[[#This Row],[Tapaamis-kerrat /osallistuja]])</f>
        <v>0</v>
      </c>
      <c r="Y1387" s="413">
        <f>IF(Table_1[[#This Row],[Kokonaiskävijämäärä]]&lt;1,0,Table_1[[#This Row],[Kävijämäärä b) aikuiset]]*Table_1[[#This Row],[Tapaamis-kerrat /osallistuja]])</f>
        <v>0</v>
      </c>
      <c r="Z1387" s="413">
        <f>IF(Table_1[[#This Row],[Kokonaiskävijämäärä]]&lt;1,0,Table_1[[#This Row],[Kokonaiskävijämäärä]]*Table_1[[#This Row],[Tapaamis-kerrat /osallistuja]])</f>
        <v>0</v>
      </c>
      <c r="AA1387" s="390" t="s">
        <v>54</v>
      </c>
      <c r="AB1387" s="396"/>
      <c r="AC1387" s="397"/>
      <c r="AD1387" s="398" t="s">
        <v>54</v>
      </c>
      <c r="AE1387" s="399" t="s">
        <v>54</v>
      </c>
      <c r="AF1387" s="400" t="s">
        <v>54</v>
      </c>
      <c r="AG1387" s="400" t="s">
        <v>54</v>
      </c>
      <c r="AH1387" s="401" t="s">
        <v>53</v>
      </c>
      <c r="AI1387" s="402" t="s">
        <v>54</v>
      </c>
      <c r="AJ1387" s="402" t="s">
        <v>54</v>
      </c>
      <c r="AK1387" s="402" t="s">
        <v>54</v>
      </c>
      <c r="AL1387" s="403" t="s">
        <v>54</v>
      </c>
      <c r="AM1387" s="404" t="s">
        <v>54</v>
      </c>
    </row>
    <row r="1388" spans="1:39" ht="15.75" customHeight="1" x14ac:dyDescent="0.3">
      <c r="A1388" s="382"/>
      <c r="B1388" s="383"/>
      <c r="C1388" s="384" t="s">
        <v>40</v>
      </c>
      <c r="D1388" s="385" t="str">
        <f>IF(Table_1[[#This Row],[SISÄLLÖN NIMI]]="","",1)</f>
        <v/>
      </c>
      <c r="E1388" s="386"/>
      <c r="F1388" s="386"/>
      <c r="G1388" s="384" t="s">
        <v>54</v>
      </c>
      <c r="H1388" s="387" t="s">
        <v>54</v>
      </c>
      <c r="I1388" s="388" t="s">
        <v>54</v>
      </c>
      <c r="J1388" s="389" t="s">
        <v>44</v>
      </c>
      <c r="K1388" s="387" t="s">
        <v>54</v>
      </c>
      <c r="L1388" s="390" t="s">
        <v>54</v>
      </c>
      <c r="M1388" s="383"/>
      <c r="N1388" s="391" t="s">
        <v>54</v>
      </c>
      <c r="O1388" s="392"/>
      <c r="P1388" s="383"/>
      <c r="Q1388" s="383"/>
      <c r="R1388" s="393"/>
      <c r="S1388" s="417">
        <f>IF(Table_1[[#This Row],[Kesto (min) /tapaaminen]]&lt;1,0,(Table_1[[#This Row],[Sisältöjen määrä 
]]*Table_1[[#This Row],[Kesto (min) /tapaaminen]]*Table_1[[#This Row],[Tapaamis-kerrat /osallistuja]]))</f>
        <v>0</v>
      </c>
      <c r="T1388" s="394" t="str">
        <f>IF(Table_1[[#This Row],[SISÄLLÖN NIMI]]="","",IF(Table_1[[#This Row],[Toteutuminen]]="Ei osallistujia",0,IF(Table_1[[#This Row],[Toteutuminen]]="Peruttu",0,1)))</f>
        <v/>
      </c>
      <c r="U1388" s="395"/>
      <c r="V1388" s="385"/>
      <c r="W1388" s="413">
        <f>Table_1[[#This Row],[Kävijämäärä a) lapset]]+Table_1[[#This Row],[Kävijämäärä b) aikuiset]]</f>
        <v>0</v>
      </c>
      <c r="X1388" s="413">
        <f>IF(Table_1[[#This Row],[Kokonaiskävijämäärä]]&lt;1,0,Table_1[[#This Row],[Kävijämäärä a) lapset]]*Table_1[[#This Row],[Tapaamis-kerrat /osallistuja]])</f>
        <v>0</v>
      </c>
      <c r="Y1388" s="413">
        <f>IF(Table_1[[#This Row],[Kokonaiskävijämäärä]]&lt;1,0,Table_1[[#This Row],[Kävijämäärä b) aikuiset]]*Table_1[[#This Row],[Tapaamis-kerrat /osallistuja]])</f>
        <v>0</v>
      </c>
      <c r="Z1388" s="413">
        <f>IF(Table_1[[#This Row],[Kokonaiskävijämäärä]]&lt;1,0,Table_1[[#This Row],[Kokonaiskävijämäärä]]*Table_1[[#This Row],[Tapaamis-kerrat /osallistuja]])</f>
        <v>0</v>
      </c>
      <c r="AA1388" s="390" t="s">
        <v>54</v>
      </c>
      <c r="AB1388" s="396"/>
      <c r="AC1388" s="397"/>
      <c r="AD1388" s="398" t="s">
        <v>54</v>
      </c>
      <c r="AE1388" s="399" t="s">
        <v>54</v>
      </c>
      <c r="AF1388" s="400" t="s">
        <v>54</v>
      </c>
      <c r="AG1388" s="400" t="s">
        <v>54</v>
      </c>
      <c r="AH1388" s="401" t="s">
        <v>53</v>
      </c>
      <c r="AI1388" s="402" t="s">
        <v>54</v>
      </c>
      <c r="AJ1388" s="402" t="s">
        <v>54</v>
      </c>
      <c r="AK1388" s="402" t="s">
        <v>54</v>
      </c>
      <c r="AL1388" s="403" t="s">
        <v>54</v>
      </c>
      <c r="AM1388" s="404" t="s">
        <v>54</v>
      </c>
    </row>
    <row r="1389" spans="1:39" ht="15.75" customHeight="1" x14ac:dyDescent="0.3">
      <c r="A1389" s="382"/>
      <c r="B1389" s="383"/>
      <c r="C1389" s="384" t="s">
        <v>40</v>
      </c>
      <c r="D1389" s="385" t="str">
        <f>IF(Table_1[[#This Row],[SISÄLLÖN NIMI]]="","",1)</f>
        <v/>
      </c>
      <c r="E1389" s="386"/>
      <c r="F1389" s="386"/>
      <c r="G1389" s="384" t="s">
        <v>54</v>
      </c>
      <c r="H1389" s="387" t="s">
        <v>54</v>
      </c>
      <c r="I1389" s="388" t="s">
        <v>54</v>
      </c>
      <c r="J1389" s="389" t="s">
        <v>44</v>
      </c>
      <c r="K1389" s="387" t="s">
        <v>54</v>
      </c>
      <c r="L1389" s="390" t="s">
        <v>54</v>
      </c>
      <c r="M1389" s="383"/>
      <c r="N1389" s="391" t="s">
        <v>54</v>
      </c>
      <c r="O1389" s="392"/>
      <c r="P1389" s="383"/>
      <c r="Q1389" s="383"/>
      <c r="R1389" s="393"/>
      <c r="S1389" s="417">
        <f>IF(Table_1[[#This Row],[Kesto (min) /tapaaminen]]&lt;1,0,(Table_1[[#This Row],[Sisältöjen määrä 
]]*Table_1[[#This Row],[Kesto (min) /tapaaminen]]*Table_1[[#This Row],[Tapaamis-kerrat /osallistuja]]))</f>
        <v>0</v>
      </c>
      <c r="T1389" s="394" t="str">
        <f>IF(Table_1[[#This Row],[SISÄLLÖN NIMI]]="","",IF(Table_1[[#This Row],[Toteutuminen]]="Ei osallistujia",0,IF(Table_1[[#This Row],[Toteutuminen]]="Peruttu",0,1)))</f>
        <v/>
      </c>
      <c r="U1389" s="395"/>
      <c r="V1389" s="385"/>
      <c r="W1389" s="413">
        <f>Table_1[[#This Row],[Kävijämäärä a) lapset]]+Table_1[[#This Row],[Kävijämäärä b) aikuiset]]</f>
        <v>0</v>
      </c>
      <c r="X1389" s="413">
        <f>IF(Table_1[[#This Row],[Kokonaiskävijämäärä]]&lt;1,0,Table_1[[#This Row],[Kävijämäärä a) lapset]]*Table_1[[#This Row],[Tapaamis-kerrat /osallistuja]])</f>
        <v>0</v>
      </c>
      <c r="Y1389" s="413">
        <f>IF(Table_1[[#This Row],[Kokonaiskävijämäärä]]&lt;1,0,Table_1[[#This Row],[Kävijämäärä b) aikuiset]]*Table_1[[#This Row],[Tapaamis-kerrat /osallistuja]])</f>
        <v>0</v>
      </c>
      <c r="Z1389" s="413">
        <f>IF(Table_1[[#This Row],[Kokonaiskävijämäärä]]&lt;1,0,Table_1[[#This Row],[Kokonaiskävijämäärä]]*Table_1[[#This Row],[Tapaamis-kerrat /osallistuja]])</f>
        <v>0</v>
      </c>
      <c r="AA1389" s="390" t="s">
        <v>54</v>
      </c>
      <c r="AB1389" s="396"/>
      <c r="AC1389" s="397"/>
      <c r="AD1389" s="398" t="s">
        <v>54</v>
      </c>
      <c r="AE1389" s="399" t="s">
        <v>54</v>
      </c>
      <c r="AF1389" s="400" t="s">
        <v>54</v>
      </c>
      <c r="AG1389" s="400" t="s">
        <v>54</v>
      </c>
      <c r="AH1389" s="401" t="s">
        <v>53</v>
      </c>
      <c r="AI1389" s="402" t="s">
        <v>54</v>
      </c>
      <c r="AJ1389" s="402" t="s">
        <v>54</v>
      </c>
      <c r="AK1389" s="402" t="s">
        <v>54</v>
      </c>
      <c r="AL1389" s="403" t="s">
        <v>54</v>
      </c>
      <c r="AM1389" s="404" t="s">
        <v>54</v>
      </c>
    </row>
    <row r="1390" spans="1:39" ht="15.75" customHeight="1" x14ac:dyDescent="0.3">
      <c r="A1390" s="382"/>
      <c r="B1390" s="383"/>
      <c r="C1390" s="384" t="s">
        <v>40</v>
      </c>
      <c r="D1390" s="385" t="str">
        <f>IF(Table_1[[#This Row],[SISÄLLÖN NIMI]]="","",1)</f>
        <v/>
      </c>
      <c r="E1390" s="386"/>
      <c r="F1390" s="386"/>
      <c r="G1390" s="384" t="s">
        <v>54</v>
      </c>
      <c r="H1390" s="387" t="s">
        <v>54</v>
      </c>
      <c r="I1390" s="388" t="s">
        <v>54</v>
      </c>
      <c r="J1390" s="389" t="s">
        <v>44</v>
      </c>
      <c r="K1390" s="387" t="s">
        <v>54</v>
      </c>
      <c r="L1390" s="390" t="s">
        <v>54</v>
      </c>
      <c r="M1390" s="383"/>
      <c r="N1390" s="391" t="s">
        <v>54</v>
      </c>
      <c r="O1390" s="392"/>
      <c r="P1390" s="383"/>
      <c r="Q1390" s="383"/>
      <c r="R1390" s="393"/>
      <c r="S1390" s="417">
        <f>IF(Table_1[[#This Row],[Kesto (min) /tapaaminen]]&lt;1,0,(Table_1[[#This Row],[Sisältöjen määrä 
]]*Table_1[[#This Row],[Kesto (min) /tapaaminen]]*Table_1[[#This Row],[Tapaamis-kerrat /osallistuja]]))</f>
        <v>0</v>
      </c>
      <c r="T1390" s="394" t="str">
        <f>IF(Table_1[[#This Row],[SISÄLLÖN NIMI]]="","",IF(Table_1[[#This Row],[Toteutuminen]]="Ei osallistujia",0,IF(Table_1[[#This Row],[Toteutuminen]]="Peruttu",0,1)))</f>
        <v/>
      </c>
      <c r="U1390" s="395"/>
      <c r="V1390" s="385"/>
      <c r="W1390" s="413">
        <f>Table_1[[#This Row],[Kävijämäärä a) lapset]]+Table_1[[#This Row],[Kävijämäärä b) aikuiset]]</f>
        <v>0</v>
      </c>
      <c r="X1390" s="413">
        <f>IF(Table_1[[#This Row],[Kokonaiskävijämäärä]]&lt;1,0,Table_1[[#This Row],[Kävijämäärä a) lapset]]*Table_1[[#This Row],[Tapaamis-kerrat /osallistuja]])</f>
        <v>0</v>
      </c>
      <c r="Y1390" s="413">
        <f>IF(Table_1[[#This Row],[Kokonaiskävijämäärä]]&lt;1,0,Table_1[[#This Row],[Kävijämäärä b) aikuiset]]*Table_1[[#This Row],[Tapaamis-kerrat /osallistuja]])</f>
        <v>0</v>
      </c>
      <c r="Z1390" s="413">
        <f>IF(Table_1[[#This Row],[Kokonaiskävijämäärä]]&lt;1,0,Table_1[[#This Row],[Kokonaiskävijämäärä]]*Table_1[[#This Row],[Tapaamis-kerrat /osallistuja]])</f>
        <v>0</v>
      </c>
      <c r="AA1390" s="390" t="s">
        <v>54</v>
      </c>
      <c r="AB1390" s="396"/>
      <c r="AC1390" s="397"/>
      <c r="AD1390" s="398" t="s">
        <v>54</v>
      </c>
      <c r="AE1390" s="399" t="s">
        <v>54</v>
      </c>
      <c r="AF1390" s="400" t="s">
        <v>54</v>
      </c>
      <c r="AG1390" s="400" t="s">
        <v>54</v>
      </c>
      <c r="AH1390" s="401" t="s">
        <v>53</v>
      </c>
      <c r="AI1390" s="402" t="s">
        <v>54</v>
      </c>
      <c r="AJ1390" s="402" t="s">
        <v>54</v>
      </c>
      <c r="AK1390" s="402" t="s">
        <v>54</v>
      </c>
      <c r="AL1390" s="403" t="s">
        <v>54</v>
      </c>
      <c r="AM1390" s="404" t="s">
        <v>54</v>
      </c>
    </row>
    <row r="1391" spans="1:39" ht="15.75" customHeight="1" x14ac:dyDescent="0.3">
      <c r="A1391" s="382"/>
      <c r="B1391" s="383"/>
      <c r="C1391" s="384" t="s">
        <v>40</v>
      </c>
      <c r="D1391" s="385" t="str">
        <f>IF(Table_1[[#This Row],[SISÄLLÖN NIMI]]="","",1)</f>
        <v/>
      </c>
      <c r="E1391" s="386"/>
      <c r="F1391" s="386"/>
      <c r="G1391" s="384" t="s">
        <v>54</v>
      </c>
      <c r="H1391" s="387" t="s">
        <v>54</v>
      </c>
      <c r="I1391" s="388" t="s">
        <v>54</v>
      </c>
      <c r="J1391" s="389" t="s">
        <v>44</v>
      </c>
      <c r="K1391" s="387" t="s">
        <v>54</v>
      </c>
      <c r="L1391" s="390" t="s">
        <v>54</v>
      </c>
      <c r="M1391" s="383"/>
      <c r="N1391" s="391" t="s">
        <v>54</v>
      </c>
      <c r="O1391" s="392"/>
      <c r="P1391" s="383"/>
      <c r="Q1391" s="383"/>
      <c r="R1391" s="393"/>
      <c r="S1391" s="417">
        <f>IF(Table_1[[#This Row],[Kesto (min) /tapaaminen]]&lt;1,0,(Table_1[[#This Row],[Sisältöjen määrä 
]]*Table_1[[#This Row],[Kesto (min) /tapaaminen]]*Table_1[[#This Row],[Tapaamis-kerrat /osallistuja]]))</f>
        <v>0</v>
      </c>
      <c r="T1391" s="394" t="str">
        <f>IF(Table_1[[#This Row],[SISÄLLÖN NIMI]]="","",IF(Table_1[[#This Row],[Toteutuminen]]="Ei osallistujia",0,IF(Table_1[[#This Row],[Toteutuminen]]="Peruttu",0,1)))</f>
        <v/>
      </c>
      <c r="U1391" s="395"/>
      <c r="V1391" s="385"/>
      <c r="W1391" s="413">
        <f>Table_1[[#This Row],[Kävijämäärä a) lapset]]+Table_1[[#This Row],[Kävijämäärä b) aikuiset]]</f>
        <v>0</v>
      </c>
      <c r="X1391" s="413">
        <f>IF(Table_1[[#This Row],[Kokonaiskävijämäärä]]&lt;1,0,Table_1[[#This Row],[Kävijämäärä a) lapset]]*Table_1[[#This Row],[Tapaamis-kerrat /osallistuja]])</f>
        <v>0</v>
      </c>
      <c r="Y1391" s="413">
        <f>IF(Table_1[[#This Row],[Kokonaiskävijämäärä]]&lt;1,0,Table_1[[#This Row],[Kävijämäärä b) aikuiset]]*Table_1[[#This Row],[Tapaamis-kerrat /osallistuja]])</f>
        <v>0</v>
      </c>
      <c r="Z1391" s="413">
        <f>IF(Table_1[[#This Row],[Kokonaiskävijämäärä]]&lt;1,0,Table_1[[#This Row],[Kokonaiskävijämäärä]]*Table_1[[#This Row],[Tapaamis-kerrat /osallistuja]])</f>
        <v>0</v>
      </c>
      <c r="AA1391" s="390" t="s">
        <v>54</v>
      </c>
      <c r="AB1391" s="396"/>
      <c r="AC1391" s="397"/>
      <c r="AD1391" s="398" t="s">
        <v>54</v>
      </c>
      <c r="AE1391" s="399" t="s">
        <v>54</v>
      </c>
      <c r="AF1391" s="400" t="s">
        <v>54</v>
      </c>
      <c r="AG1391" s="400" t="s">
        <v>54</v>
      </c>
      <c r="AH1391" s="401" t="s">
        <v>53</v>
      </c>
      <c r="AI1391" s="402" t="s">
        <v>54</v>
      </c>
      <c r="AJ1391" s="402" t="s">
        <v>54</v>
      </c>
      <c r="AK1391" s="402" t="s">
        <v>54</v>
      </c>
      <c r="AL1391" s="403" t="s">
        <v>54</v>
      </c>
      <c r="AM1391" s="404" t="s">
        <v>54</v>
      </c>
    </row>
    <row r="1392" spans="1:39" ht="15.75" customHeight="1" x14ac:dyDescent="0.3">
      <c r="A1392" s="382"/>
      <c r="B1392" s="383"/>
      <c r="C1392" s="384" t="s">
        <v>40</v>
      </c>
      <c r="D1392" s="385" t="str">
        <f>IF(Table_1[[#This Row],[SISÄLLÖN NIMI]]="","",1)</f>
        <v/>
      </c>
      <c r="E1392" s="386"/>
      <c r="F1392" s="386"/>
      <c r="G1392" s="384" t="s">
        <v>54</v>
      </c>
      <c r="H1392" s="387" t="s">
        <v>54</v>
      </c>
      <c r="I1392" s="388" t="s">
        <v>54</v>
      </c>
      <c r="J1392" s="389" t="s">
        <v>44</v>
      </c>
      <c r="K1392" s="387" t="s">
        <v>54</v>
      </c>
      <c r="L1392" s="390" t="s">
        <v>54</v>
      </c>
      <c r="M1392" s="383"/>
      <c r="N1392" s="391" t="s">
        <v>54</v>
      </c>
      <c r="O1392" s="392"/>
      <c r="P1392" s="383"/>
      <c r="Q1392" s="383"/>
      <c r="R1392" s="393"/>
      <c r="S1392" s="417">
        <f>IF(Table_1[[#This Row],[Kesto (min) /tapaaminen]]&lt;1,0,(Table_1[[#This Row],[Sisältöjen määrä 
]]*Table_1[[#This Row],[Kesto (min) /tapaaminen]]*Table_1[[#This Row],[Tapaamis-kerrat /osallistuja]]))</f>
        <v>0</v>
      </c>
      <c r="T1392" s="394" t="str">
        <f>IF(Table_1[[#This Row],[SISÄLLÖN NIMI]]="","",IF(Table_1[[#This Row],[Toteutuminen]]="Ei osallistujia",0,IF(Table_1[[#This Row],[Toteutuminen]]="Peruttu",0,1)))</f>
        <v/>
      </c>
      <c r="U1392" s="395"/>
      <c r="V1392" s="385"/>
      <c r="W1392" s="413">
        <f>Table_1[[#This Row],[Kävijämäärä a) lapset]]+Table_1[[#This Row],[Kävijämäärä b) aikuiset]]</f>
        <v>0</v>
      </c>
      <c r="X1392" s="413">
        <f>IF(Table_1[[#This Row],[Kokonaiskävijämäärä]]&lt;1,0,Table_1[[#This Row],[Kävijämäärä a) lapset]]*Table_1[[#This Row],[Tapaamis-kerrat /osallistuja]])</f>
        <v>0</v>
      </c>
      <c r="Y1392" s="413">
        <f>IF(Table_1[[#This Row],[Kokonaiskävijämäärä]]&lt;1,0,Table_1[[#This Row],[Kävijämäärä b) aikuiset]]*Table_1[[#This Row],[Tapaamis-kerrat /osallistuja]])</f>
        <v>0</v>
      </c>
      <c r="Z1392" s="413">
        <f>IF(Table_1[[#This Row],[Kokonaiskävijämäärä]]&lt;1,0,Table_1[[#This Row],[Kokonaiskävijämäärä]]*Table_1[[#This Row],[Tapaamis-kerrat /osallistuja]])</f>
        <v>0</v>
      </c>
      <c r="AA1392" s="390" t="s">
        <v>54</v>
      </c>
      <c r="AB1392" s="396"/>
      <c r="AC1392" s="397"/>
      <c r="AD1392" s="398" t="s">
        <v>54</v>
      </c>
      <c r="AE1392" s="399" t="s">
        <v>54</v>
      </c>
      <c r="AF1392" s="400" t="s">
        <v>54</v>
      </c>
      <c r="AG1392" s="400" t="s">
        <v>54</v>
      </c>
      <c r="AH1392" s="401" t="s">
        <v>53</v>
      </c>
      <c r="AI1392" s="402" t="s">
        <v>54</v>
      </c>
      <c r="AJ1392" s="402" t="s">
        <v>54</v>
      </c>
      <c r="AK1392" s="402" t="s">
        <v>54</v>
      </c>
      <c r="AL1392" s="403" t="s">
        <v>54</v>
      </c>
      <c r="AM1392" s="404" t="s">
        <v>54</v>
      </c>
    </row>
    <row r="1393" spans="1:39" ht="15.75" customHeight="1" x14ac:dyDescent="0.3">
      <c r="A1393" s="382"/>
      <c r="B1393" s="383"/>
      <c r="C1393" s="384" t="s">
        <v>40</v>
      </c>
      <c r="D1393" s="385" t="str">
        <f>IF(Table_1[[#This Row],[SISÄLLÖN NIMI]]="","",1)</f>
        <v/>
      </c>
      <c r="E1393" s="386"/>
      <c r="F1393" s="386"/>
      <c r="G1393" s="384" t="s">
        <v>54</v>
      </c>
      <c r="H1393" s="387" t="s">
        <v>54</v>
      </c>
      <c r="I1393" s="388" t="s">
        <v>54</v>
      </c>
      <c r="J1393" s="389" t="s">
        <v>44</v>
      </c>
      <c r="K1393" s="387" t="s">
        <v>54</v>
      </c>
      <c r="L1393" s="390" t="s">
        <v>54</v>
      </c>
      <c r="M1393" s="383"/>
      <c r="N1393" s="391" t="s">
        <v>54</v>
      </c>
      <c r="O1393" s="392"/>
      <c r="P1393" s="383"/>
      <c r="Q1393" s="383"/>
      <c r="R1393" s="393"/>
      <c r="S1393" s="417">
        <f>IF(Table_1[[#This Row],[Kesto (min) /tapaaminen]]&lt;1,0,(Table_1[[#This Row],[Sisältöjen määrä 
]]*Table_1[[#This Row],[Kesto (min) /tapaaminen]]*Table_1[[#This Row],[Tapaamis-kerrat /osallistuja]]))</f>
        <v>0</v>
      </c>
      <c r="T1393" s="394" t="str">
        <f>IF(Table_1[[#This Row],[SISÄLLÖN NIMI]]="","",IF(Table_1[[#This Row],[Toteutuminen]]="Ei osallistujia",0,IF(Table_1[[#This Row],[Toteutuminen]]="Peruttu",0,1)))</f>
        <v/>
      </c>
      <c r="U1393" s="395"/>
      <c r="V1393" s="385"/>
      <c r="W1393" s="413">
        <f>Table_1[[#This Row],[Kävijämäärä a) lapset]]+Table_1[[#This Row],[Kävijämäärä b) aikuiset]]</f>
        <v>0</v>
      </c>
      <c r="X1393" s="413">
        <f>IF(Table_1[[#This Row],[Kokonaiskävijämäärä]]&lt;1,0,Table_1[[#This Row],[Kävijämäärä a) lapset]]*Table_1[[#This Row],[Tapaamis-kerrat /osallistuja]])</f>
        <v>0</v>
      </c>
      <c r="Y1393" s="413">
        <f>IF(Table_1[[#This Row],[Kokonaiskävijämäärä]]&lt;1,0,Table_1[[#This Row],[Kävijämäärä b) aikuiset]]*Table_1[[#This Row],[Tapaamis-kerrat /osallistuja]])</f>
        <v>0</v>
      </c>
      <c r="Z1393" s="413">
        <f>IF(Table_1[[#This Row],[Kokonaiskävijämäärä]]&lt;1,0,Table_1[[#This Row],[Kokonaiskävijämäärä]]*Table_1[[#This Row],[Tapaamis-kerrat /osallistuja]])</f>
        <v>0</v>
      </c>
      <c r="AA1393" s="390" t="s">
        <v>54</v>
      </c>
      <c r="AB1393" s="396"/>
      <c r="AC1393" s="397"/>
      <c r="AD1393" s="398" t="s">
        <v>54</v>
      </c>
      <c r="AE1393" s="399" t="s">
        <v>54</v>
      </c>
      <c r="AF1393" s="400" t="s">
        <v>54</v>
      </c>
      <c r="AG1393" s="400" t="s">
        <v>54</v>
      </c>
      <c r="AH1393" s="401" t="s">
        <v>53</v>
      </c>
      <c r="AI1393" s="402" t="s">
        <v>54</v>
      </c>
      <c r="AJ1393" s="402" t="s">
        <v>54</v>
      </c>
      <c r="AK1393" s="402" t="s">
        <v>54</v>
      </c>
      <c r="AL1393" s="403" t="s">
        <v>54</v>
      </c>
      <c r="AM1393" s="404" t="s">
        <v>54</v>
      </c>
    </row>
    <row r="1394" spans="1:39" ht="15.75" customHeight="1" x14ac:dyDescent="0.3">
      <c r="A1394" s="382"/>
      <c r="B1394" s="383"/>
      <c r="C1394" s="384" t="s">
        <v>40</v>
      </c>
      <c r="D1394" s="385" t="str">
        <f>IF(Table_1[[#This Row],[SISÄLLÖN NIMI]]="","",1)</f>
        <v/>
      </c>
      <c r="E1394" s="386"/>
      <c r="F1394" s="386"/>
      <c r="G1394" s="384" t="s">
        <v>54</v>
      </c>
      <c r="H1394" s="387" t="s">
        <v>54</v>
      </c>
      <c r="I1394" s="388" t="s">
        <v>54</v>
      </c>
      <c r="J1394" s="389" t="s">
        <v>44</v>
      </c>
      <c r="K1394" s="387" t="s">
        <v>54</v>
      </c>
      <c r="L1394" s="390" t="s">
        <v>54</v>
      </c>
      <c r="M1394" s="383"/>
      <c r="N1394" s="391" t="s">
        <v>54</v>
      </c>
      <c r="O1394" s="392"/>
      <c r="P1394" s="383"/>
      <c r="Q1394" s="383"/>
      <c r="R1394" s="393"/>
      <c r="S1394" s="417">
        <f>IF(Table_1[[#This Row],[Kesto (min) /tapaaminen]]&lt;1,0,(Table_1[[#This Row],[Sisältöjen määrä 
]]*Table_1[[#This Row],[Kesto (min) /tapaaminen]]*Table_1[[#This Row],[Tapaamis-kerrat /osallistuja]]))</f>
        <v>0</v>
      </c>
      <c r="T1394" s="394" t="str">
        <f>IF(Table_1[[#This Row],[SISÄLLÖN NIMI]]="","",IF(Table_1[[#This Row],[Toteutuminen]]="Ei osallistujia",0,IF(Table_1[[#This Row],[Toteutuminen]]="Peruttu",0,1)))</f>
        <v/>
      </c>
      <c r="U1394" s="395"/>
      <c r="V1394" s="385"/>
      <c r="W1394" s="413">
        <f>Table_1[[#This Row],[Kävijämäärä a) lapset]]+Table_1[[#This Row],[Kävijämäärä b) aikuiset]]</f>
        <v>0</v>
      </c>
      <c r="X1394" s="413">
        <f>IF(Table_1[[#This Row],[Kokonaiskävijämäärä]]&lt;1,0,Table_1[[#This Row],[Kävijämäärä a) lapset]]*Table_1[[#This Row],[Tapaamis-kerrat /osallistuja]])</f>
        <v>0</v>
      </c>
      <c r="Y1394" s="413">
        <f>IF(Table_1[[#This Row],[Kokonaiskävijämäärä]]&lt;1,0,Table_1[[#This Row],[Kävijämäärä b) aikuiset]]*Table_1[[#This Row],[Tapaamis-kerrat /osallistuja]])</f>
        <v>0</v>
      </c>
      <c r="Z1394" s="413">
        <f>IF(Table_1[[#This Row],[Kokonaiskävijämäärä]]&lt;1,0,Table_1[[#This Row],[Kokonaiskävijämäärä]]*Table_1[[#This Row],[Tapaamis-kerrat /osallistuja]])</f>
        <v>0</v>
      </c>
      <c r="AA1394" s="390" t="s">
        <v>54</v>
      </c>
      <c r="AB1394" s="396"/>
      <c r="AC1394" s="397"/>
      <c r="AD1394" s="398" t="s">
        <v>54</v>
      </c>
      <c r="AE1394" s="399" t="s">
        <v>54</v>
      </c>
      <c r="AF1394" s="400" t="s">
        <v>54</v>
      </c>
      <c r="AG1394" s="400" t="s">
        <v>54</v>
      </c>
      <c r="AH1394" s="401" t="s">
        <v>53</v>
      </c>
      <c r="AI1394" s="402" t="s">
        <v>54</v>
      </c>
      <c r="AJ1394" s="402" t="s">
        <v>54</v>
      </c>
      <c r="AK1394" s="402" t="s">
        <v>54</v>
      </c>
      <c r="AL1394" s="403" t="s">
        <v>54</v>
      </c>
      <c r="AM1394" s="404" t="s">
        <v>54</v>
      </c>
    </row>
    <row r="1395" spans="1:39" ht="15.75" customHeight="1" x14ac:dyDescent="0.3">
      <c r="A1395" s="382"/>
      <c r="B1395" s="383"/>
      <c r="C1395" s="384" t="s">
        <v>40</v>
      </c>
      <c r="D1395" s="385" t="str">
        <f>IF(Table_1[[#This Row],[SISÄLLÖN NIMI]]="","",1)</f>
        <v/>
      </c>
      <c r="E1395" s="386"/>
      <c r="F1395" s="386"/>
      <c r="G1395" s="384" t="s">
        <v>54</v>
      </c>
      <c r="H1395" s="387" t="s">
        <v>54</v>
      </c>
      <c r="I1395" s="388" t="s">
        <v>54</v>
      </c>
      <c r="J1395" s="389" t="s">
        <v>44</v>
      </c>
      <c r="K1395" s="387" t="s">
        <v>54</v>
      </c>
      <c r="L1395" s="390" t="s">
        <v>54</v>
      </c>
      <c r="M1395" s="383"/>
      <c r="N1395" s="391" t="s">
        <v>54</v>
      </c>
      <c r="O1395" s="392"/>
      <c r="P1395" s="383"/>
      <c r="Q1395" s="383"/>
      <c r="R1395" s="393"/>
      <c r="S1395" s="417">
        <f>IF(Table_1[[#This Row],[Kesto (min) /tapaaminen]]&lt;1,0,(Table_1[[#This Row],[Sisältöjen määrä 
]]*Table_1[[#This Row],[Kesto (min) /tapaaminen]]*Table_1[[#This Row],[Tapaamis-kerrat /osallistuja]]))</f>
        <v>0</v>
      </c>
      <c r="T1395" s="394" t="str">
        <f>IF(Table_1[[#This Row],[SISÄLLÖN NIMI]]="","",IF(Table_1[[#This Row],[Toteutuminen]]="Ei osallistujia",0,IF(Table_1[[#This Row],[Toteutuminen]]="Peruttu",0,1)))</f>
        <v/>
      </c>
      <c r="U1395" s="395"/>
      <c r="V1395" s="385"/>
      <c r="W1395" s="413">
        <f>Table_1[[#This Row],[Kävijämäärä a) lapset]]+Table_1[[#This Row],[Kävijämäärä b) aikuiset]]</f>
        <v>0</v>
      </c>
      <c r="X1395" s="413">
        <f>IF(Table_1[[#This Row],[Kokonaiskävijämäärä]]&lt;1,0,Table_1[[#This Row],[Kävijämäärä a) lapset]]*Table_1[[#This Row],[Tapaamis-kerrat /osallistuja]])</f>
        <v>0</v>
      </c>
      <c r="Y1395" s="413">
        <f>IF(Table_1[[#This Row],[Kokonaiskävijämäärä]]&lt;1,0,Table_1[[#This Row],[Kävijämäärä b) aikuiset]]*Table_1[[#This Row],[Tapaamis-kerrat /osallistuja]])</f>
        <v>0</v>
      </c>
      <c r="Z1395" s="413">
        <f>IF(Table_1[[#This Row],[Kokonaiskävijämäärä]]&lt;1,0,Table_1[[#This Row],[Kokonaiskävijämäärä]]*Table_1[[#This Row],[Tapaamis-kerrat /osallistuja]])</f>
        <v>0</v>
      </c>
      <c r="AA1395" s="390" t="s">
        <v>54</v>
      </c>
      <c r="AB1395" s="396"/>
      <c r="AC1395" s="397"/>
      <c r="AD1395" s="398" t="s">
        <v>54</v>
      </c>
      <c r="AE1395" s="399" t="s">
        <v>54</v>
      </c>
      <c r="AF1395" s="400" t="s">
        <v>54</v>
      </c>
      <c r="AG1395" s="400" t="s">
        <v>54</v>
      </c>
      <c r="AH1395" s="401" t="s">
        <v>53</v>
      </c>
      <c r="AI1395" s="402" t="s">
        <v>54</v>
      </c>
      <c r="AJ1395" s="402" t="s">
        <v>54</v>
      </c>
      <c r="AK1395" s="402" t="s">
        <v>54</v>
      </c>
      <c r="AL1395" s="403" t="s">
        <v>54</v>
      </c>
      <c r="AM1395" s="404" t="s">
        <v>54</v>
      </c>
    </row>
    <row r="1396" spans="1:39" ht="15.75" customHeight="1" x14ac:dyDescent="0.3">
      <c r="A1396" s="382"/>
      <c r="B1396" s="383"/>
      <c r="C1396" s="384" t="s">
        <v>40</v>
      </c>
      <c r="D1396" s="385" t="str">
        <f>IF(Table_1[[#This Row],[SISÄLLÖN NIMI]]="","",1)</f>
        <v/>
      </c>
      <c r="E1396" s="386"/>
      <c r="F1396" s="386"/>
      <c r="G1396" s="384" t="s">
        <v>54</v>
      </c>
      <c r="H1396" s="387" t="s">
        <v>54</v>
      </c>
      <c r="I1396" s="388" t="s">
        <v>54</v>
      </c>
      <c r="J1396" s="389" t="s">
        <v>44</v>
      </c>
      <c r="K1396" s="387" t="s">
        <v>54</v>
      </c>
      <c r="L1396" s="390" t="s">
        <v>54</v>
      </c>
      <c r="M1396" s="383"/>
      <c r="N1396" s="391" t="s">
        <v>54</v>
      </c>
      <c r="O1396" s="392"/>
      <c r="P1396" s="383"/>
      <c r="Q1396" s="383"/>
      <c r="R1396" s="393"/>
      <c r="S1396" s="417">
        <f>IF(Table_1[[#This Row],[Kesto (min) /tapaaminen]]&lt;1,0,(Table_1[[#This Row],[Sisältöjen määrä 
]]*Table_1[[#This Row],[Kesto (min) /tapaaminen]]*Table_1[[#This Row],[Tapaamis-kerrat /osallistuja]]))</f>
        <v>0</v>
      </c>
      <c r="T1396" s="394" t="str">
        <f>IF(Table_1[[#This Row],[SISÄLLÖN NIMI]]="","",IF(Table_1[[#This Row],[Toteutuminen]]="Ei osallistujia",0,IF(Table_1[[#This Row],[Toteutuminen]]="Peruttu",0,1)))</f>
        <v/>
      </c>
      <c r="U1396" s="395"/>
      <c r="V1396" s="385"/>
      <c r="W1396" s="413">
        <f>Table_1[[#This Row],[Kävijämäärä a) lapset]]+Table_1[[#This Row],[Kävijämäärä b) aikuiset]]</f>
        <v>0</v>
      </c>
      <c r="X1396" s="413">
        <f>IF(Table_1[[#This Row],[Kokonaiskävijämäärä]]&lt;1,0,Table_1[[#This Row],[Kävijämäärä a) lapset]]*Table_1[[#This Row],[Tapaamis-kerrat /osallistuja]])</f>
        <v>0</v>
      </c>
      <c r="Y1396" s="413">
        <f>IF(Table_1[[#This Row],[Kokonaiskävijämäärä]]&lt;1,0,Table_1[[#This Row],[Kävijämäärä b) aikuiset]]*Table_1[[#This Row],[Tapaamis-kerrat /osallistuja]])</f>
        <v>0</v>
      </c>
      <c r="Z1396" s="413">
        <f>IF(Table_1[[#This Row],[Kokonaiskävijämäärä]]&lt;1,0,Table_1[[#This Row],[Kokonaiskävijämäärä]]*Table_1[[#This Row],[Tapaamis-kerrat /osallistuja]])</f>
        <v>0</v>
      </c>
      <c r="AA1396" s="390" t="s">
        <v>54</v>
      </c>
      <c r="AB1396" s="396"/>
      <c r="AC1396" s="397"/>
      <c r="AD1396" s="398" t="s">
        <v>54</v>
      </c>
      <c r="AE1396" s="399" t="s">
        <v>54</v>
      </c>
      <c r="AF1396" s="400" t="s">
        <v>54</v>
      </c>
      <c r="AG1396" s="400" t="s">
        <v>54</v>
      </c>
      <c r="AH1396" s="401" t="s">
        <v>53</v>
      </c>
      <c r="AI1396" s="402" t="s">
        <v>54</v>
      </c>
      <c r="AJ1396" s="402" t="s">
        <v>54</v>
      </c>
      <c r="AK1396" s="402" t="s">
        <v>54</v>
      </c>
      <c r="AL1396" s="403" t="s">
        <v>54</v>
      </c>
      <c r="AM1396" s="404" t="s">
        <v>54</v>
      </c>
    </row>
    <row r="1397" spans="1:39" ht="15.75" customHeight="1" x14ac:dyDescent="0.3">
      <c r="A1397" s="382"/>
      <c r="B1397" s="383"/>
      <c r="C1397" s="384" t="s">
        <v>40</v>
      </c>
      <c r="D1397" s="385" t="str">
        <f>IF(Table_1[[#This Row],[SISÄLLÖN NIMI]]="","",1)</f>
        <v/>
      </c>
      <c r="E1397" s="386"/>
      <c r="F1397" s="386"/>
      <c r="G1397" s="384" t="s">
        <v>54</v>
      </c>
      <c r="H1397" s="387" t="s">
        <v>54</v>
      </c>
      <c r="I1397" s="388" t="s">
        <v>54</v>
      </c>
      <c r="J1397" s="389" t="s">
        <v>44</v>
      </c>
      <c r="K1397" s="387" t="s">
        <v>54</v>
      </c>
      <c r="L1397" s="390" t="s">
        <v>54</v>
      </c>
      <c r="M1397" s="383"/>
      <c r="N1397" s="391" t="s">
        <v>54</v>
      </c>
      <c r="O1397" s="392"/>
      <c r="P1397" s="383"/>
      <c r="Q1397" s="383"/>
      <c r="R1397" s="393"/>
      <c r="S1397" s="417">
        <f>IF(Table_1[[#This Row],[Kesto (min) /tapaaminen]]&lt;1,0,(Table_1[[#This Row],[Sisältöjen määrä 
]]*Table_1[[#This Row],[Kesto (min) /tapaaminen]]*Table_1[[#This Row],[Tapaamis-kerrat /osallistuja]]))</f>
        <v>0</v>
      </c>
      <c r="T1397" s="394" t="str">
        <f>IF(Table_1[[#This Row],[SISÄLLÖN NIMI]]="","",IF(Table_1[[#This Row],[Toteutuminen]]="Ei osallistujia",0,IF(Table_1[[#This Row],[Toteutuminen]]="Peruttu",0,1)))</f>
        <v/>
      </c>
      <c r="U1397" s="395"/>
      <c r="V1397" s="385"/>
      <c r="W1397" s="413">
        <f>Table_1[[#This Row],[Kävijämäärä a) lapset]]+Table_1[[#This Row],[Kävijämäärä b) aikuiset]]</f>
        <v>0</v>
      </c>
      <c r="X1397" s="413">
        <f>IF(Table_1[[#This Row],[Kokonaiskävijämäärä]]&lt;1,0,Table_1[[#This Row],[Kävijämäärä a) lapset]]*Table_1[[#This Row],[Tapaamis-kerrat /osallistuja]])</f>
        <v>0</v>
      </c>
      <c r="Y1397" s="413">
        <f>IF(Table_1[[#This Row],[Kokonaiskävijämäärä]]&lt;1,0,Table_1[[#This Row],[Kävijämäärä b) aikuiset]]*Table_1[[#This Row],[Tapaamis-kerrat /osallistuja]])</f>
        <v>0</v>
      </c>
      <c r="Z1397" s="413">
        <f>IF(Table_1[[#This Row],[Kokonaiskävijämäärä]]&lt;1,0,Table_1[[#This Row],[Kokonaiskävijämäärä]]*Table_1[[#This Row],[Tapaamis-kerrat /osallistuja]])</f>
        <v>0</v>
      </c>
      <c r="AA1397" s="390" t="s">
        <v>54</v>
      </c>
      <c r="AB1397" s="396"/>
      <c r="AC1397" s="397"/>
      <c r="AD1397" s="398" t="s">
        <v>54</v>
      </c>
      <c r="AE1397" s="399" t="s">
        <v>54</v>
      </c>
      <c r="AF1397" s="400" t="s">
        <v>54</v>
      </c>
      <c r="AG1397" s="400" t="s">
        <v>54</v>
      </c>
      <c r="AH1397" s="401" t="s">
        <v>53</v>
      </c>
      <c r="AI1397" s="402" t="s">
        <v>54</v>
      </c>
      <c r="AJ1397" s="402" t="s">
        <v>54</v>
      </c>
      <c r="AK1397" s="402" t="s">
        <v>54</v>
      </c>
      <c r="AL1397" s="403" t="s">
        <v>54</v>
      </c>
      <c r="AM1397" s="404" t="s">
        <v>54</v>
      </c>
    </row>
    <row r="1398" spans="1:39" ht="15.75" customHeight="1" x14ac:dyDescent="0.3">
      <c r="A1398" s="382"/>
      <c r="B1398" s="383"/>
      <c r="C1398" s="384" t="s">
        <v>40</v>
      </c>
      <c r="D1398" s="385" t="str">
        <f>IF(Table_1[[#This Row],[SISÄLLÖN NIMI]]="","",1)</f>
        <v/>
      </c>
      <c r="E1398" s="386"/>
      <c r="F1398" s="386"/>
      <c r="G1398" s="384" t="s">
        <v>54</v>
      </c>
      <c r="H1398" s="387" t="s">
        <v>54</v>
      </c>
      <c r="I1398" s="388" t="s">
        <v>54</v>
      </c>
      <c r="J1398" s="389" t="s">
        <v>44</v>
      </c>
      <c r="K1398" s="387" t="s">
        <v>54</v>
      </c>
      <c r="L1398" s="390" t="s">
        <v>54</v>
      </c>
      <c r="M1398" s="383"/>
      <c r="N1398" s="391" t="s">
        <v>54</v>
      </c>
      <c r="O1398" s="392"/>
      <c r="P1398" s="383"/>
      <c r="Q1398" s="383"/>
      <c r="R1398" s="393"/>
      <c r="S1398" s="417">
        <f>IF(Table_1[[#This Row],[Kesto (min) /tapaaminen]]&lt;1,0,(Table_1[[#This Row],[Sisältöjen määrä 
]]*Table_1[[#This Row],[Kesto (min) /tapaaminen]]*Table_1[[#This Row],[Tapaamis-kerrat /osallistuja]]))</f>
        <v>0</v>
      </c>
      <c r="T1398" s="394" t="str">
        <f>IF(Table_1[[#This Row],[SISÄLLÖN NIMI]]="","",IF(Table_1[[#This Row],[Toteutuminen]]="Ei osallistujia",0,IF(Table_1[[#This Row],[Toteutuminen]]="Peruttu",0,1)))</f>
        <v/>
      </c>
      <c r="U1398" s="395"/>
      <c r="V1398" s="385"/>
      <c r="W1398" s="413">
        <f>Table_1[[#This Row],[Kävijämäärä a) lapset]]+Table_1[[#This Row],[Kävijämäärä b) aikuiset]]</f>
        <v>0</v>
      </c>
      <c r="X1398" s="413">
        <f>IF(Table_1[[#This Row],[Kokonaiskävijämäärä]]&lt;1,0,Table_1[[#This Row],[Kävijämäärä a) lapset]]*Table_1[[#This Row],[Tapaamis-kerrat /osallistuja]])</f>
        <v>0</v>
      </c>
      <c r="Y1398" s="413">
        <f>IF(Table_1[[#This Row],[Kokonaiskävijämäärä]]&lt;1,0,Table_1[[#This Row],[Kävijämäärä b) aikuiset]]*Table_1[[#This Row],[Tapaamis-kerrat /osallistuja]])</f>
        <v>0</v>
      </c>
      <c r="Z1398" s="413">
        <f>IF(Table_1[[#This Row],[Kokonaiskävijämäärä]]&lt;1,0,Table_1[[#This Row],[Kokonaiskävijämäärä]]*Table_1[[#This Row],[Tapaamis-kerrat /osallistuja]])</f>
        <v>0</v>
      </c>
      <c r="AA1398" s="390" t="s">
        <v>54</v>
      </c>
      <c r="AB1398" s="396"/>
      <c r="AC1398" s="397"/>
      <c r="AD1398" s="398" t="s">
        <v>54</v>
      </c>
      <c r="AE1398" s="399" t="s">
        <v>54</v>
      </c>
      <c r="AF1398" s="400" t="s">
        <v>54</v>
      </c>
      <c r="AG1398" s="400" t="s">
        <v>54</v>
      </c>
      <c r="AH1398" s="401" t="s">
        <v>53</v>
      </c>
      <c r="AI1398" s="402" t="s">
        <v>54</v>
      </c>
      <c r="AJ1398" s="402" t="s">
        <v>54</v>
      </c>
      <c r="AK1398" s="402" t="s">
        <v>54</v>
      </c>
      <c r="AL1398" s="403" t="s">
        <v>54</v>
      </c>
      <c r="AM1398" s="404" t="s">
        <v>54</v>
      </c>
    </row>
    <row r="1399" spans="1:39" ht="15.75" customHeight="1" x14ac:dyDescent="0.3">
      <c r="A1399" s="382"/>
      <c r="B1399" s="383"/>
      <c r="C1399" s="384" t="s">
        <v>40</v>
      </c>
      <c r="D1399" s="385" t="str">
        <f>IF(Table_1[[#This Row],[SISÄLLÖN NIMI]]="","",1)</f>
        <v/>
      </c>
      <c r="E1399" s="386"/>
      <c r="F1399" s="386"/>
      <c r="G1399" s="384" t="s">
        <v>54</v>
      </c>
      <c r="H1399" s="387" t="s">
        <v>54</v>
      </c>
      <c r="I1399" s="388" t="s">
        <v>54</v>
      </c>
      <c r="J1399" s="389" t="s">
        <v>44</v>
      </c>
      <c r="K1399" s="387" t="s">
        <v>54</v>
      </c>
      <c r="L1399" s="390" t="s">
        <v>54</v>
      </c>
      <c r="M1399" s="383"/>
      <c r="N1399" s="391" t="s">
        <v>54</v>
      </c>
      <c r="O1399" s="392"/>
      <c r="P1399" s="383"/>
      <c r="Q1399" s="383"/>
      <c r="R1399" s="393"/>
      <c r="S1399" s="417">
        <f>IF(Table_1[[#This Row],[Kesto (min) /tapaaminen]]&lt;1,0,(Table_1[[#This Row],[Sisältöjen määrä 
]]*Table_1[[#This Row],[Kesto (min) /tapaaminen]]*Table_1[[#This Row],[Tapaamis-kerrat /osallistuja]]))</f>
        <v>0</v>
      </c>
      <c r="T1399" s="394" t="str">
        <f>IF(Table_1[[#This Row],[SISÄLLÖN NIMI]]="","",IF(Table_1[[#This Row],[Toteutuminen]]="Ei osallistujia",0,IF(Table_1[[#This Row],[Toteutuminen]]="Peruttu",0,1)))</f>
        <v/>
      </c>
      <c r="U1399" s="395"/>
      <c r="V1399" s="385"/>
      <c r="W1399" s="413">
        <f>Table_1[[#This Row],[Kävijämäärä a) lapset]]+Table_1[[#This Row],[Kävijämäärä b) aikuiset]]</f>
        <v>0</v>
      </c>
      <c r="X1399" s="413">
        <f>IF(Table_1[[#This Row],[Kokonaiskävijämäärä]]&lt;1,0,Table_1[[#This Row],[Kävijämäärä a) lapset]]*Table_1[[#This Row],[Tapaamis-kerrat /osallistuja]])</f>
        <v>0</v>
      </c>
      <c r="Y1399" s="413">
        <f>IF(Table_1[[#This Row],[Kokonaiskävijämäärä]]&lt;1,0,Table_1[[#This Row],[Kävijämäärä b) aikuiset]]*Table_1[[#This Row],[Tapaamis-kerrat /osallistuja]])</f>
        <v>0</v>
      </c>
      <c r="Z1399" s="413">
        <f>IF(Table_1[[#This Row],[Kokonaiskävijämäärä]]&lt;1,0,Table_1[[#This Row],[Kokonaiskävijämäärä]]*Table_1[[#This Row],[Tapaamis-kerrat /osallistuja]])</f>
        <v>0</v>
      </c>
      <c r="AA1399" s="390" t="s">
        <v>54</v>
      </c>
      <c r="AB1399" s="396"/>
      <c r="AC1399" s="397"/>
      <c r="AD1399" s="398" t="s">
        <v>54</v>
      </c>
      <c r="AE1399" s="399" t="s">
        <v>54</v>
      </c>
      <c r="AF1399" s="400" t="s">
        <v>54</v>
      </c>
      <c r="AG1399" s="400" t="s">
        <v>54</v>
      </c>
      <c r="AH1399" s="401" t="s">
        <v>53</v>
      </c>
      <c r="AI1399" s="402" t="s">
        <v>54</v>
      </c>
      <c r="AJ1399" s="402" t="s">
        <v>54</v>
      </c>
      <c r="AK1399" s="402" t="s">
        <v>54</v>
      </c>
      <c r="AL1399" s="403" t="s">
        <v>54</v>
      </c>
      <c r="AM1399" s="404" t="s">
        <v>54</v>
      </c>
    </row>
    <row r="1400" spans="1:39" ht="15.75" customHeight="1" x14ac:dyDescent="0.3">
      <c r="A1400" s="382"/>
      <c r="B1400" s="383"/>
      <c r="C1400" s="384" t="s">
        <v>40</v>
      </c>
      <c r="D1400" s="385" t="str">
        <f>IF(Table_1[[#This Row],[SISÄLLÖN NIMI]]="","",1)</f>
        <v/>
      </c>
      <c r="E1400" s="386"/>
      <c r="F1400" s="386"/>
      <c r="G1400" s="384" t="s">
        <v>54</v>
      </c>
      <c r="H1400" s="387" t="s">
        <v>54</v>
      </c>
      <c r="I1400" s="388" t="s">
        <v>54</v>
      </c>
      <c r="J1400" s="389" t="s">
        <v>44</v>
      </c>
      <c r="K1400" s="387" t="s">
        <v>54</v>
      </c>
      <c r="L1400" s="390" t="s">
        <v>54</v>
      </c>
      <c r="M1400" s="383"/>
      <c r="N1400" s="391" t="s">
        <v>54</v>
      </c>
      <c r="O1400" s="392"/>
      <c r="P1400" s="383"/>
      <c r="Q1400" s="383"/>
      <c r="R1400" s="393"/>
      <c r="S1400" s="417">
        <f>IF(Table_1[[#This Row],[Kesto (min) /tapaaminen]]&lt;1,0,(Table_1[[#This Row],[Sisältöjen määrä 
]]*Table_1[[#This Row],[Kesto (min) /tapaaminen]]*Table_1[[#This Row],[Tapaamis-kerrat /osallistuja]]))</f>
        <v>0</v>
      </c>
      <c r="T1400" s="394" t="str">
        <f>IF(Table_1[[#This Row],[SISÄLLÖN NIMI]]="","",IF(Table_1[[#This Row],[Toteutuminen]]="Ei osallistujia",0,IF(Table_1[[#This Row],[Toteutuminen]]="Peruttu",0,1)))</f>
        <v/>
      </c>
      <c r="U1400" s="395"/>
      <c r="V1400" s="385"/>
      <c r="W1400" s="413">
        <f>Table_1[[#This Row],[Kävijämäärä a) lapset]]+Table_1[[#This Row],[Kävijämäärä b) aikuiset]]</f>
        <v>0</v>
      </c>
      <c r="X1400" s="413">
        <f>IF(Table_1[[#This Row],[Kokonaiskävijämäärä]]&lt;1,0,Table_1[[#This Row],[Kävijämäärä a) lapset]]*Table_1[[#This Row],[Tapaamis-kerrat /osallistuja]])</f>
        <v>0</v>
      </c>
      <c r="Y1400" s="413">
        <f>IF(Table_1[[#This Row],[Kokonaiskävijämäärä]]&lt;1,0,Table_1[[#This Row],[Kävijämäärä b) aikuiset]]*Table_1[[#This Row],[Tapaamis-kerrat /osallistuja]])</f>
        <v>0</v>
      </c>
      <c r="Z1400" s="413">
        <f>IF(Table_1[[#This Row],[Kokonaiskävijämäärä]]&lt;1,0,Table_1[[#This Row],[Kokonaiskävijämäärä]]*Table_1[[#This Row],[Tapaamis-kerrat /osallistuja]])</f>
        <v>0</v>
      </c>
      <c r="AA1400" s="390" t="s">
        <v>54</v>
      </c>
      <c r="AB1400" s="396"/>
      <c r="AC1400" s="397"/>
      <c r="AD1400" s="398" t="s">
        <v>54</v>
      </c>
      <c r="AE1400" s="399" t="s">
        <v>54</v>
      </c>
      <c r="AF1400" s="400" t="s">
        <v>54</v>
      </c>
      <c r="AG1400" s="400" t="s">
        <v>54</v>
      </c>
      <c r="AH1400" s="401" t="s">
        <v>53</v>
      </c>
      <c r="AI1400" s="402" t="s">
        <v>54</v>
      </c>
      <c r="AJ1400" s="402" t="s">
        <v>54</v>
      </c>
      <c r="AK1400" s="402" t="s">
        <v>54</v>
      </c>
      <c r="AL1400" s="403" t="s">
        <v>54</v>
      </c>
      <c r="AM1400" s="404" t="s">
        <v>54</v>
      </c>
    </row>
    <row r="1401" spans="1:39" ht="15.75" customHeight="1" x14ac:dyDescent="0.3">
      <c r="A1401" s="382"/>
      <c r="B1401" s="383"/>
      <c r="C1401" s="384" t="s">
        <v>40</v>
      </c>
      <c r="D1401" s="385" t="str">
        <f>IF(Table_1[[#This Row],[SISÄLLÖN NIMI]]="","",1)</f>
        <v/>
      </c>
      <c r="E1401" s="386"/>
      <c r="F1401" s="386"/>
      <c r="G1401" s="384" t="s">
        <v>54</v>
      </c>
      <c r="H1401" s="387" t="s">
        <v>54</v>
      </c>
      <c r="I1401" s="388" t="s">
        <v>54</v>
      </c>
      <c r="J1401" s="389" t="s">
        <v>44</v>
      </c>
      <c r="K1401" s="387" t="s">
        <v>54</v>
      </c>
      <c r="L1401" s="390" t="s">
        <v>54</v>
      </c>
      <c r="M1401" s="383"/>
      <c r="N1401" s="391" t="s">
        <v>54</v>
      </c>
      <c r="O1401" s="392"/>
      <c r="P1401" s="383"/>
      <c r="Q1401" s="383"/>
      <c r="R1401" s="393"/>
      <c r="S1401" s="417">
        <f>IF(Table_1[[#This Row],[Kesto (min) /tapaaminen]]&lt;1,0,(Table_1[[#This Row],[Sisältöjen määrä 
]]*Table_1[[#This Row],[Kesto (min) /tapaaminen]]*Table_1[[#This Row],[Tapaamis-kerrat /osallistuja]]))</f>
        <v>0</v>
      </c>
      <c r="T1401" s="394" t="str">
        <f>IF(Table_1[[#This Row],[SISÄLLÖN NIMI]]="","",IF(Table_1[[#This Row],[Toteutuminen]]="Ei osallistujia",0,IF(Table_1[[#This Row],[Toteutuminen]]="Peruttu",0,1)))</f>
        <v/>
      </c>
      <c r="U1401" s="395"/>
      <c r="V1401" s="385"/>
      <c r="W1401" s="413">
        <f>Table_1[[#This Row],[Kävijämäärä a) lapset]]+Table_1[[#This Row],[Kävijämäärä b) aikuiset]]</f>
        <v>0</v>
      </c>
      <c r="X1401" s="413">
        <f>IF(Table_1[[#This Row],[Kokonaiskävijämäärä]]&lt;1,0,Table_1[[#This Row],[Kävijämäärä a) lapset]]*Table_1[[#This Row],[Tapaamis-kerrat /osallistuja]])</f>
        <v>0</v>
      </c>
      <c r="Y1401" s="413">
        <f>IF(Table_1[[#This Row],[Kokonaiskävijämäärä]]&lt;1,0,Table_1[[#This Row],[Kävijämäärä b) aikuiset]]*Table_1[[#This Row],[Tapaamis-kerrat /osallistuja]])</f>
        <v>0</v>
      </c>
      <c r="Z1401" s="413">
        <f>IF(Table_1[[#This Row],[Kokonaiskävijämäärä]]&lt;1,0,Table_1[[#This Row],[Kokonaiskävijämäärä]]*Table_1[[#This Row],[Tapaamis-kerrat /osallistuja]])</f>
        <v>0</v>
      </c>
      <c r="AA1401" s="390" t="s">
        <v>54</v>
      </c>
      <c r="AB1401" s="396"/>
      <c r="AC1401" s="397"/>
      <c r="AD1401" s="398" t="s">
        <v>54</v>
      </c>
      <c r="AE1401" s="399" t="s">
        <v>54</v>
      </c>
      <c r="AF1401" s="400" t="s">
        <v>54</v>
      </c>
      <c r="AG1401" s="400" t="s">
        <v>54</v>
      </c>
      <c r="AH1401" s="401" t="s">
        <v>53</v>
      </c>
      <c r="AI1401" s="402" t="s">
        <v>54</v>
      </c>
      <c r="AJ1401" s="402" t="s">
        <v>54</v>
      </c>
      <c r="AK1401" s="402" t="s">
        <v>54</v>
      </c>
      <c r="AL1401" s="403" t="s">
        <v>54</v>
      </c>
      <c r="AM1401" s="404" t="s">
        <v>54</v>
      </c>
    </row>
    <row r="1402" spans="1:39" ht="15.75" customHeight="1" x14ac:dyDescent="0.3">
      <c r="A1402" s="382"/>
      <c r="B1402" s="383"/>
      <c r="C1402" s="384" t="s">
        <v>40</v>
      </c>
      <c r="D1402" s="385" t="str">
        <f>IF(Table_1[[#This Row],[SISÄLLÖN NIMI]]="","",1)</f>
        <v/>
      </c>
      <c r="E1402" s="386"/>
      <c r="F1402" s="386"/>
      <c r="G1402" s="384" t="s">
        <v>54</v>
      </c>
      <c r="H1402" s="387" t="s">
        <v>54</v>
      </c>
      <c r="I1402" s="388" t="s">
        <v>54</v>
      </c>
      <c r="J1402" s="389" t="s">
        <v>44</v>
      </c>
      <c r="K1402" s="387" t="s">
        <v>54</v>
      </c>
      <c r="L1402" s="390" t="s">
        <v>54</v>
      </c>
      <c r="M1402" s="383"/>
      <c r="N1402" s="391" t="s">
        <v>54</v>
      </c>
      <c r="O1402" s="392"/>
      <c r="P1402" s="383"/>
      <c r="Q1402" s="383"/>
      <c r="R1402" s="393"/>
      <c r="S1402" s="417">
        <f>IF(Table_1[[#This Row],[Kesto (min) /tapaaminen]]&lt;1,0,(Table_1[[#This Row],[Sisältöjen määrä 
]]*Table_1[[#This Row],[Kesto (min) /tapaaminen]]*Table_1[[#This Row],[Tapaamis-kerrat /osallistuja]]))</f>
        <v>0</v>
      </c>
      <c r="T1402" s="394" t="str">
        <f>IF(Table_1[[#This Row],[SISÄLLÖN NIMI]]="","",IF(Table_1[[#This Row],[Toteutuminen]]="Ei osallistujia",0,IF(Table_1[[#This Row],[Toteutuminen]]="Peruttu",0,1)))</f>
        <v/>
      </c>
      <c r="U1402" s="395"/>
      <c r="V1402" s="385"/>
      <c r="W1402" s="413">
        <f>Table_1[[#This Row],[Kävijämäärä a) lapset]]+Table_1[[#This Row],[Kävijämäärä b) aikuiset]]</f>
        <v>0</v>
      </c>
      <c r="X1402" s="413">
        <f>IF(Table_1[[#This Row],[Kokonaiskävijämäärä]]&lt;1,0,Table_1[[#This Row],[Kävijämäärä a) lapset]]*Table_1[[#This Row],[Tapaamis-kerrat /osallistuja]])</f>
        <v>0</v>
      </c>
      <c r="Y1402" s="413">
        <f>IF(Table_1[[#This Row],[Kokonaiskävijämäärä]]&lt;1,0,Table_1[[#This Row],[Kävijämäärä b) aikuiset]]*Table_1[[#This Row],[Tapaamis-kerrat /osallistuja]])</f>
        <v>0</v>
      </c>
      <c r="Z1402" s="413">
        <f>IF(Table_1[[#This Row],[Kokonaiskävijämäärä]]&lt;1,0,Table_1[[#This Row],[Kokonaiskävijämäärä]]*Table_1[[#This Row],[Tapaamis-kerrat /osallistuja]])</f>
        <v>0</v>
      </c>
      <c r="AA1402" s="390" t="s">
        <v>54</v>
      </c>
      <c r="AB1402" s="396"/>
      <c r="AC1402" s="397"/>
      <c r="AD1402" s="398" t="s">
        <v>54</v>
      </c>
      <c r="AE1402" s="399" t="s">
        <v>54</v>
      </c>
      <c r="AF1402" s="400" t="s">
        <v>54</v>
      </c>
      <c r="AG1402" s="400" t="s">
        <v>54</v>
      </c>
      <c r="AH1402" s="401" t="s">
        <v>53</v>
      </c>
      <c r="AI1402" s="402" t="s">
        <v>54</v>
      </c>
      <c r="AJ1402" s="402" t="s">
        <v>54</v>
      </c>
      <c r="AK1402" s="402" t="s">
        <v>54</v>
      </c>
      <c r="AL1402" s="403" t="s">
        <v>54</v>
      </c>
      <c r="AM1402" s="404" t="s">
        <v>54</v>
      </c>
    </row>
    <row r="1403" spans="1:39" ht="15.75" customHeight="1" x14ac:dyDescent="0.3">
      <c r="A1403" s="382"/>
      <c r="B1403" s="383"/>
      <c r="C1403" s="384" t="s">
        <v>40</v>
      </c>
      <c r="D1403" s="385" t="str">
        <f>IF(Table_1[[#This Row],[SISÄLLÖN NIMI]]="","",1)</f>
        <v/>
      </c>
      <c r="E1403" s="386"/>
      <c r="F1403" s="386"/>
      <c r="G1403" s="384" t="s">
        <v>54</v>
      </c>
      <c r="H1403" s="387" t="s">
        <v>54</v>
      </c>
      <c r="I1403" s="388" t="s">
        <v>54</v>
      </c>
      <c r="J1403" s="389" t="s">
        <v>44</v>
      </c>
      <c r="K1403" s="387" t="s">
        <v>54</v>
      </c>
      <c r="L1403" s="390" t="s">
        <v>54</v>
      </c>
      <c r="M1403" s="383"/>
      <c r="N1403" s="391" t="s">
        <v>54</v>
      </c>
      <c r="O1403" s="392"/>
      <c r="P1403" s="383"/>
      <c r="Q1403" s="383"/>
      <c r="R1403" s="393"/>
      <c r="S1403" s="417">
        <f>IF(Table_1[[#This Row],[Kesto (min) /tapaaminen]]&lt;1,0,(Table_1[[#This Row],[Sisältöjen määrä 
]]*Table_1[[#This Row],[Kesto (min) /tapaaminen]]*Table_1[[#This Row],[Tapaamis-kerrat /osallistuja]]))</f>
        <v>0</v>
      </c>
      <c r="T1403" s="394" t="str">
        <f>IF(Table_1[[#This Row],[SISÄLLÖN NIMI]]="","",IF(Table_1[[#This Row],[Toteutuminen]]="Ei osallistujia",0,IF(Table_1[[#This Row],[Toteutuminen]]="Peruttu",0,1)))</f>
        <v/>
      </c>
      <c r="U1403" s="395"/>
      <c r="V1403" s="385"/>
      <c r="W1403" s="413">
        <f>Table_1[[#This Row],[Kävijämäärä a) lapset]]+Table_1[[#This Row],[Kävijämäärä b) aikuiset]]</f>
        <v>0</v>
      </c>
      <c r="X1403" s="413">
        <f>IF(Table_1[[#This Row],[Kokonaiskävijämäärä]]&lt;1,0,Table_1[[#This Row],[Kävijämäärä a) lapset]]*Table_1[[#This Row],[Tapaamis-kerrat /osallistuja]])</f>
        <v>0</v>
      </c>
      <c r="Y1403" s="413">
        <f>IF(Table_1[[#This Row],[Kokonaiskävijämäärä]]&lt;1,0,Table_1[[#This Row],[Kävijämäärä b) aikuiset]]*Table_1[[#This Row],[Tapaamis-kerrat /osallistuja]])</f>
        <v>0</v>
      </c>
      <c r="Z1403" s="413">
        <f>IF(Table_1[[#This Row],[Kokonaiskävijämäärä]]&lt;1,0,Table_1[[#This Row],[Kokonaiskävijämäärä]]*Table_1[[#This Row],[Tapaamis-kerrat /osallistuja]])</f>
        <v>0</v>
      </c>
      <c r="AA1403" s="390" t="s">
        <v>54</v>
      </c>
      <c r="AB1403" s="396"/>
      <c r="AC1403" s="397"/>
      <c r="AD1403" s="398" t="s">
        <v>54</v>
      </c>
      <c r="AE1403" s="399" t="s">
        <v>54</v>
      </c>
      <c r="AF1403" s="400" t="s">
        <v>54</v>
      </c>
      <c r="AG1403" s="400" t="s">
        <v>54</v>
      </c>
      <c r="AH1403" s="401" t="s">
        <v>53</v>
      </c>
      <c r="AI1403" s="402" t="s">
        <v>54</v>
      </c>
      <c r="AJ1403" s="402" t="s">
        <v>54</v>
      </c>
      <c r="AK1403" s="402" t="s">
        <v>54</v>
      </c>
      <c r="AL1403" s="403" t="s">
        <v>54</v>
      </c>
      <c r="AM1403" s="404" t="s">
        <v>54</v>
      </c>
    </row>
    <row r="1404" spans="1:39" ht="15.75" customHeight="1" x14ac:dyDescent="0.3">
      <c r="A1404" s="382"/>
      <c r="B1404" s="383"/>
      <c r="C1404" s="384" t="s">
        <v>40</v>
      </c>
      <c r="D1404" s="385" t="str">
        <f>IF(Table_1[[#This Row],[SISÄLLÖN NIMI]]="","",1)</f>
        <v/>
      </c>
      <c r="E1404" s="386"/>
      <c r="F1404" s="386"/>
      <c r="G1404" s="384" t="s">
        <v>54</v>
      </c>
      <c r="H1404" s="387" t="s">
        <v>54</v>
      </c>
      <c r="I1404" s="388" t="s">
        <v>54</v>
      </c>
      <c r="J1404" s="389" t="s">
        <v>44</v>
      </c>
      <c r="K1404" s="387" t="s">
        <v>54</v>
      </c>
      <c r="L1404" s="390" t="s">
        <v>54</v>
      </c>
      <c r="M1404" s="383"/>
      <c r="N1404" s="391" t="s">
        <v>54</v>
      </c>
      <c r="O1404" s="392"/>
      <c r="P1404" s="383"/>
      <c r="Q1404" s="383"/>
      <c r="R1404" s="393"/>
      <c r="S1404" s="417">
        <f>IF(Table_1[[#This Row],[Kesto (min) /tapaaminen]]&lt;1,0,(Table_1[[#This Row],[Sisältöjen määrä 
]]*Table_1[[#This Row],[Kesto (min) /tapaaminen]]*Table_1[[#This Row],[Tapaamis-kerrat /osallistuja]]))</f>
        <v>0</v>
      </c>
      <c r="T1404" s="394" t="str">
        <f>IF(Table_1[[#This Row],[SISÄLLÖN NIMI]]="","",IF(Table_1[[#This Row],[Toteutuminen]]="Ei osallistujia",0,IF(Table_1[[#This Row],[Toteutuminen]]="Peruttu",0,1)))</f>
        <v/>
      </c>
      <c r="U1404" s="395"/>
      <c r="V1404" s="385"/>
      <c r="W1404" s="413">
        <f>Table_1[[#This Row],[Kävijämäärä a) lapset]]+Table_1[[#This Row],[Kävijämäärä b) aikuiset]]</f>
        <v>0</v>
      </c>
      <c r="X1404" s="413">
        <f>IF(Table_1[[#This Row],[Kokonaiskävijämäärä]]&lt;1,0,Table_1[[#This Row],[Kävijämäärä a) lapset]]*Table_1[[#This Row],[Tapaamis-kerrat /osallistuja]])</f>
        <v>0</v>
      </c>
      <c r="Y1404" s="413">
        <f>IF(Table_1[[#This Row],[Kokonaiskävijämäärä]]&lt;1,0,Table_1[[#This Row],[Kävijämäärä b) aikuiset]]*Table_1[[#This Row],[Tapaamis-kerrat /osallistuja]])</f>
        <v>0</v>
      </c>
      <c r="Z1404" s="413">
        <f>IF(Table_1[[#This Row],[Kokonaiskävijämäärä]]&lt;1,0,Table_1[[#This Row],[Kokonaiskävijämäärä]]*Table_1[[#This Row],[Tapaamis-kerrat /osallistuja]])</f>
        <v>0</v>
      </c>
      <c r="AA1404" s="390" t="s">
        <v>54</v>
      </c>
      <c r="AB1404" s="396"/>
      <c r="AC1404" s="397"/>
      <c r="AD1404" s="398" t="s">
        <v>54</v>
      </c>
      <c r="AE1404" s="399" t="s">
        <v>54</v>
      </c>
      <c r="AF1404" s="400" t="s">
        <v>54</v>
      </c>
      <c r="AG1404" s="400" t="s">
        <v>54</v>
      </c>
      <c r="AH1404" s="401" t="s">
        <v>53</v>
      </c>
      <c r="AI1404" s="402" t="s">
        <v>54</v>
      </c>
      <c r="AJ1404" s="402" t="s">
        <v>54</v>
      </c>
      <c r="AK1404" s="402" t="s">
        <v>54</v>
      </c>
      <c r="AL1404" s="403" t="s">
        <v>54</v>
      </c>
      <c r="AM1404" s="404" t="s">
        <v>54</v>
      </c>
    </row>
    <row r="1405" spans="1:39" ht="15.75" customHeight="1" x14ac:dyDescent="0.3">
      <c r="A1405" s="382"/>
      <c r="B1405" s="383"/>
      <c r="C1405" s="384" t="s">
        <v>40</v>
      </c>
      <c r="D1405" s="385" t="str">
        <f>IF(Table_1[[#This Row],[SISÄLLÖN NIMI]]="","",1)</f>
        <v/>
      </c>
      <c r="E1405" s="386"/>
      <c r="F1405" s="386"/>
      <c r="G1405" s="384" t="s">
        <v>54</v>
      </c>
      <c r="H1405" s="387" t="s">
        <v>54</v>
      </c>
      <c r="I1405" s="388" t="s">
        <v>54</v>
      </c>
      <c r="J1405" s="389" t="s">
        <v>44</v>
      </c>
      <c r="K1405" s="387" t="s">
        <v>54</v>
      </c>
      <c r="L1405" s="390" t="s">
        <v>54</v>
      </c>
      <c r="M1405" s="383"/>
      <c r="N1405" s="391" t="s">
        <v>54</v>
      </c>
      <c r="O1405" s="392"/>
      <c r="P1405" s="383"/>
      <c r="Q1405" s="383"/>
      <c r="R1405" s="393"/>
      <c r="S1405" s="417">
        <f>IF(Table_1[[#This Row],[Kesto (min) /tapaaminen]]&lt;1,0,(Table_1[[#This Row],[Sisältöjen määrä 
]]*Table_1[[#This Row],[Kesto (min) /tapaaminen]]*Table_1[[#This Row],[Tapaamis-kerrat /osallistuja]]))</f>
        <v>0</v>
      </c>
      <c r="T1405" s="394" t="str">
        <f>IF(Table_1[[#This Row],[SISÄLLÖN NIMI]]="","",IF(Table_1[[#This Row],[Toteutuminen]]="Ei osallistujia",0,IF(Table_1[[#This Row],[Toteutuminen]]="Peruttu",0,1)))</f>
        <v/>
      </c>
      <c r="U1405" s="395"/>
      <c r="V1405" s="385"/>
      <c r="W1405" s="413">
        <f>Table_1[[#This Row],[Kävijämäärä a) lapset]]+Table_1[[#This Row],[Kävijämäärä b) aikuiset]]</f>
        <v>0</v>
      </c>
      <c r="X1405" s="413">
        <f>IF(Table_1[[#This Row],[Kokonaiskävijämäärä]]&lt;1,0,Table_1[[#This Row],[Kävijämäärä a) lapset]]*Table_1[[#This Row],[Tapaamis-kerrat /osallistuja]])</f>
        <v>0</v>
      </c>
      <c r="Y1405" s="413">
        <f>IF(Table_1[[#This Row],[Kokonaiskävijämäärä]]&lt;1,0,Table_1[[#This Row],[Kävijämäärä b) aikuiset]]*Table_1[[#This Row],[Tapaamis-kerrat /osallistuja]])</f>
        <v>0</v>
      </c>
      <c r="Z1405" s="413">
        <f>IF(Table_1[[#This Row],[Kokonaiskävijämäärä]]&lt;1,0,Table_1[[#This Row],[Kokonaiskävijämäärä]]*Table_1[[#This Row],[Tapaamis-kerrat /osallistuja]])</f>
        <v>0</v>
      </c>
      <c r="AA1405" s="390" t="s">
        <v>54</v>
      </c>
      <c r="AB1405" s="396"/>
      <c r="AC1405" s="397"/>
      <c r="AD1405" s="398" t="s">
        <v>54</v>
      </c>
      <c r="AE1405" s="399" t="s">
        <v>54</v>
      </c>
      <c r="AF1405" s="400" t="s">
        <v>54</v>
      </c>
      <c r="AG1405" s="400" t="s">
        <v>54</v>
      </c>
      <c r="AH1405" s="401" t="s">
        <v>53</v>
      </c>
      <c r="AI1405" s="402" t="s">
        <v>54</v>
      </c>
      <c r="AJ1405" s="402" t="s">
        <v>54</v>
      </c>
      <c r="AK1405" s="402" t="s">
        <v>54</v>
      </c>
      <c r="AL1405" s="403" t="s">
        <v>54</v>
      </c>
      <c r="AM1405" s="404" t="s">
        <v>54</v>
      </c>
    </row>
    <row r="1406" spans="1:39" ht="15.75" customHeight="1" x14ac:dyDescent="0.3">
      <c r="A1406" s="382"/>
      <c r="B1406" s="383"/>
      <c r="C1406" s="384" t="s">
        <v>40</v>
      </c>
      <c r="D1406" s="385" t="str">
        <f>IF(Table_1[[#This Row],[SISÄLLÖN NIMI]]="","",1)</f>
        <v/>
      </c>
      <c r="E1406" s="386"/>
      <c r="F1406" s="386"/>
      <c r="G1406" s="384" t="s">
        <v>54</v>
      </c>
      <c r="H1406" s="387" t="s">
        <v>54</v>
      </c>
      <c r="I1406" s="388" t="s">
        <v>54</v>
      </c>
      <c r="J1406" s="389" t="s">
        <v>44</v>
      </c>
      <c r="K1406" s="387" t="s">
        <v>54</v>
      </c>
      <c r="L1406" s="390" t="s">
        <v>54</v>
      </c>
      <c r="M1406" s="383"/>
      <c r="N1406" s="391" t="s">
        <v>54</v>
      </c>
      <c r="O1406" s="392"/>
      <c r="P1406" s="383"/>
      <c r="Q1406" s="383"/>
      <c r="R1406" s="393"/>
      <c r="S1406" s="417">
        <f>IF(Table_1[[#This Row],[Kesto (min) /tapaaminen]]&lt;1,0,(Table_1[[#This Row],[Sisältöjen määrä 
]]*Table_1[[#This Row],[Kesto (min) /tapaaminen]]*Table_1[[#This Row],[Tapaamis-kerrat /osallistuja]]))</f>
        <v>0</v>
      </c>
      <c r="T1406" s="394" t="str">
        <f>IF(Table_1[[#This Row],[SISÄLLÖN NIMI]]="","",IF(Table_1[[#This Row],[Toteutuminen]]="Ei osallistujia",0,IF(Table_1[[#This Row],[Toteutuminen]]="Peruttu",0,1)))</f>
        <v/>
      </c>
      <c r="U1406" s="395"/>
      <c r="V1406" s="385"/>
      <c r="W1406" s="413">
        <f>Table_1[[#This Row],[Kävijämäärä a) lapset]]+Table_1[[#This Row],[Kävijämäärä b) aikuiset]]</f>
        <v>0</v>
      </c>
      <c r="X1406" s="413">
        <f>IF(Table_1[[#This Row],[Kokonaiskävijämäärä]]&lt;1,0,Table_1[[#This Row],[Kävijämäärä a) lapset]]*Table_1[[#This Row],[Tapaamis-kerrat /osallistuja]])</f>
        <v>0</v>
      </c>
      <c r="Y1406" s="413">
        <f>IF(Table_1[[#This Row],[Kokonaiskävijämäärä]]&lt;1,0,Table_1[[#This Row],[Kävijämäärä b) aikuiset]]*Table_1[[#This Row],[Tapaamis-kerrat /osallistuja]])</f>
        <v>0</v>
      </c>
      <c r="Z1406" s="413">
        <f>IF(Table_1[[#This Row],[Kokonaiskävijämäärä]]&lt;1,0,Table_1[[#This Row],[Kokonaiskävijämäärä]]*Table_1[[#This Row],[Tapaamis-kerrat /osallistuja]])</f>
        <v>0</v>
      </c>
      <c r="AA1406" s="390" t="s">
        <v>54</v>
      </c>
      <c r="AB1406" s="396"/>
      <c r="AC1406" s="397"/>
      <c r="AD1406" s="398" t="s">
        <v>54</v>
      </c>
      <c r="AE1406" s="399" t="s">
        <v>54</v>
      </c>
      <c r="AF1406" s="400" t="s">
        <v>54</v>
      </c>
      <c r="AG1406" s="400" t="s">
        <v>54</v>
      </c>
      <c r="AH1406" s="401" t="s">
        <v>53</v>
      </c>
      <c r="AI1406" s="402" t="s">
        <v>54</v>
      </c>
      <c r="AJ1406" s="402" t="s">
        <v>54</v>
      </c>
      <c r="AK1406" s="402" t="s">
        <v>54</v>
      </c>
      <c r="AL1406" s="403" t="s">
        <v>54</v>
      </c>
      <c r="AM1406" s="404" t="s">
        <v>54</v>
      </c>
    </row>
    <row r="1407" spans="1:39" ht="15.75" customHeight="1" x14ac:dyDescent="0.3">
      <c r="A1407" s="382"/>
      <c r="B1407" s="383"/>
      <c r="C1407" s="384" t="s">
        <v>40</v>
      </c>
      <c r="D1407" s="385" t="str">
        <f>IF(Table_1[[#This Row],[SISÄLLÖN NIMI]]="","",1)</f>
        <v/>
      </c>
      <c r="E1407" s="386"/>
      <c r="F1407" s="386"/>
      <c r="G1407" s="384" t="s">
        <v>54</v>
      </c>
      <c r="H1407" s="387" t="s">
        <v>54</v>
      </c>
      <c r="I1407" s="388" t="s">
        <v>54</v>
      </c>
      <c r="J1407" s="389" t="s">
        <v>44</v>
      </c>
      <c r="K1407" s="387" t="s">
        <v>54</v>
      </c>
      <c r="L1407" s="390" t="s">
        <v>54</v>
      </c>
      <c r="M1407" s="383"/>
      <c r="N1407" s="391" t="s">
        <v>54</v>
      </c>
      <c r="O1407" s="392"/>
      <c r="P1407" s="383"/>
      <c r="Q1407" s="383"/>
      <c r="R1407" s="393"/>
      <c r="S1407" s="417">
        <f>IF(Table_1[[#This Row],[Kesto (min) /tapaaminen]]&lt;1,0,(Table_1[[#This Row],[Sisältöjen määrä 
]]*Table_1[[#This Row],[Kesto (min) /tapaaminen]]*Table_1[[#This Row],[Tapaamis-kerrat /osallistuja]]))</f>
        <v>0</v>
      </c>
      <c r="T1407" s="394" t="str">
        <f>IF(Table_1[[#This Row],[SISÄLLÖN NIMI]]="","",IF(Table_1[[#This Row],[Toteutuminen]]="Ei osallistujia",0,IF(Table_1[[#This Row],[Toteutuminen]]="Peruttu",0,1)))</f>
        <v/>
      </c>
      <c r="U1407" s="395"/>
      <c r="V1407" s="385"/>
      <c r="W1407" s="413">
        <f>Table_1[[#This Row],[Kävijämäärä a) lapset]]+Table_1[[#This Row],[Kävijämäärä b) aikuiset]]</f>
        <v>0</v>
      </c>
      <c r="X1407" s="413">
        <f>IF(Table_1[[#This Row],[Kokonaiskävijämäärä]]&lt;1,0,Table_1[[#This Row],[Kävijämäärä a) lapset]]*Table_1[[#This Row],[Tapaamis-kerrat /osallistuja]])</f>
        <v>0</v>
      </c>
      <c r="Y1407" s="413">
        <f>IF(Table_1[[#This Row],[Kokonaiskävijämäärä]]&lt;1,0,Table_1[[#This Row],[Kävijämäärä b) aikuiset]]*Table_1[[#This Row],[Tapaamis-kerrat /osallistuja]])</f>
        <v>0</v>
      </c>
      <c r="Z1407" s="413">
        <f>IF(Table_1[[#This Row],[Kokonaiskävijämäärä]]&lt;1,0,Table_1[[#This Row],[Kokonaiskävijämäärä]]*Table_1[[#This Row],[Tapaamis-kerrat /osallistuja]])</f>
        <v>0</v>
      </c>
      <c r="AA1407" s="390" t="s">
        <v>54</v>
      </c>
      <c r="AB1407" s="396"/>
      <c r="AC1407" s="397"/>
      <c r="AD1407" s="398" t="s">
        <v>54</v>
      </c>
      <c r="AE1407" s="399" t="s">
        <v>54</v>
      </c>
      <c r="AF1407" s="400" t="s">
        <v>54</v>
      </c>
      <c r="AG1407" s="400" t="s">
        <v>54</v>
      </c>
      <c r="AH1407" s="401" t="s">
        <v>53</v>
      </c>
      <c r="AI1407" s="402" t="s">
        <v>54</v>
      </c>
      <c r="AJ1407" s="402" t="s">
        <v>54</v>
      </c>
      <c r="AK1407" s="402" t="s">
        <v>54</v>
      </c>
      <c r="AL1407" s="403" t="s">
        <v>54</v>
      </c>
      <c r="AM1407" s="404" t="s">
        <v>54</v>
      </c>
    </row>
    <row r="1408" spans="1:39" ht="15.75" customHeight="1" x14ac:dyDescent="0.3">
      <c r="A1408" s="382"/>
      <c r="B1408" s="383"/>
      <c r="C1408" s="384" t="s">
        <v>40</v>
      </c>
      <c r="D1408" s="385" t="str">
        <f>IF(Table_1[[#This Row],[SISÄLLÖN NIMI]]="","",1)</f>
        <v/>
      </c>
      <c r="E1408" s="386"/>
      <c r="F1408" s="386"/>
      <c r="G1408" s="384" t="s">
        <v>54</v>
      </c>
      <c r="H1408" s="387" t="s">
        <v>54</v>
      </c>
      <c r="I1408" s="388" t="s">
        <v>54</v>
      </c>
      <c r="J1408" s="389" t="s">
        <v>44</v>
      </c>
      <c r="K1408" s="387" t="s">
        <v>54</v>
      </c>
      <c r="L1408" s="390" t="s">
        <v>54</v>
      </c>
      <c r="M1408" s="383"/>
      <c r="N1408" s="391" t="s">
        <v>54</v>
      </c>
      <c r="O1408" s="392"/>
      <c r="P1408" s="383"/>
      <c r="Q1408" s="383"/>
      <c r="R1408" s="393"/>
      <c r="S1408" s="417">
        <f>IF(Table_1[[#This Row],[Kesto (min) /tapaaminen]]&lt;1,0,(Table_1[[#This Row],[Sisältöjen määrä 
]]*Table_1[[#This Row],[Kesto (min) /tapaaminen]]*Table_1[[#This Row],[Tapaamis-kerrat /osallistuja]]))</f>
        <v>0</v>
      </c>
      <c r="T1408" s="394" t="str">
        <f>IF(Table_1[[#This Row],[SISÄLLÖN NIMI]]="","",IF(Table_1[[#This Row],[Toteutuminen]]="Ei osallistujia",0,IF(Table_1[[#This Row],[Toteutuminen]]="Peruttu",0,1)))</f>
        <v/>
      </c>
      <c r="U1408" s="395"/>
      <c r="V1408" s="385"/>
      <c r="W1408" s="413">
        <f>Table_1[[#This Row],[Kävijämäärä a) lapset]]+Table_1[[#This Row],[Kävijämäärä b) aikuiset]]</f>
        <v>0</v>
      </c>
      <c r="X1408" s="413">
        <f>IF(Table_1[[#This Row],[Kokonaiskävijämäärä]]&lt;1,0,Table_1[[#This Row],[Kävijämäärä a) lapset]]*Table_1[[#This Row],[Tapaamis-kerrat /osallistuja]])</f>
        <v>0</v>
      </c>
      <c r="Y1408" s="413">
        <f>IF(Table_1[[#This Row],[Kokonaiskävijämäärä]]&lt;1,0,Table_1[[#This Row],[Kävijämäärä b) aikuiset]]*Table_1[[#This Row],[Tapaamis-kerrat /osallistuja]])</f>
        <v>0</v>
      </c>
      <c r="Z1408" s="413">
        <f>IF(Table_1[[#This Row],[Kokonaiskävijämäärä]]&lt;1,0,Table_1[[#This Row],[Kokonaiskävijämäärä]]*Table_1[[#This Row],[Tapaamis-kerrat /osallistuja]])</f>
        <v>0</v>
      </c>
      <c r="AA1408" s="390" t="s">
        <v>54</v>
      </c>
      <c r="AB1408" s="396"/>
      <c r="AC1408" s="397"/>
      <c r="AD1408" s="398" t="s">
        <v>54</v>
      </c>
      <c r="AE1408" s="399" t="s">
        <v>54</v>
      </c>
      <c r="AF1408" s="400" t="s">
        <v>54</v>
      </c>
      <c r="AG1408" s="400" t="s">
        <v>54</v>
      </c>
      <c r="AH1408" s="401" t="s">
        <v>53</v>
      </c>
      <c r="AI1408" s="402" t="s">
        <v>54</v>
      </c>
      <c r="AJ1408" s="402" t="s">
        <v>54</v>
      </c>
      <c r="AK1408" s="402" t="s">
        <v>54</v>
      </c>
      <c r="AL1408" s="403" t="s">
        <v>54</v>
      </c>
      <c r="AM1408" s="404" t="s">
        <v>54</v>
      </c>
    </row>
    <row r="1409" spans="1:39" ht="15.75" customHeight="1" x14ac:dyDescent="0.3">
      <c r="A1409" s="382"/>
      <c r="B1409" s="383"/>
      <c r="C1409" s="384" t="s">
        <v>40</v>
      </c>
      <c r="D1409" s="385" t="str">
        <f>IF(Table_1[[#This Row],[SISÄLLÖN NIMI]]="","",1)</f>
        <v/>
      </c>
      <c r="E1409" s="386"/>
      <c r="F1409" s="386"/>
      <c r="G1409" s="384" t="s">
        <v>54</v>
      </c>
      <c r="H1409" s="387" t="s">
        <v>54</v>
      </c>
      <c r="I1409" s="388" t="s">
        <v>54</v>
      </c>
      <c r="J1409" s="389" t="s">
        <v>44</v>
      </c>
      <c r="K1409" s="387" t="s">
        <v>54</v>
      </c>
      <c r="L1409" s="390" t="s">
        <v>54</v>
      </c>
      <c r="M1409" s="383"/>
      <c r="N1409" s="391" t="s">
        <v>54</v>
      </c>
      <c r="O1409" s="392"/>
      <c r="P1409" s="383"/>
      <c r="Q1409" s="383"/>
      <c r="R1409" s="393"/>
      <c r="S1409" s="417">
        <f>IF(Table_1[[#This Row],[Kesto (min) /tapaaminen]]&lt;1,0,(Table_1[[#This Row],[Sisältöjen määrä 
]]*Table_1[[#This Row],[Kesto (min) /tapaaminen]]*Table_1[[#This Row],[Tapaamis-kerrat /osallistuja]]))</f>
        <v>0</v>
      </c>
      <c r="T1409" s="394" t="str">
        <f>IF(Table_1[[#This Row],[SISÄLLÖN NIMI]]="","",IF(Table_1[[#This Row],[Toteutuminen]]="Ei osallistujia",0,IF(Table_1[[#This Row],[Toteutuminen]]="Peruttu",0,1)))</f>
        <v/>
      </c>
      <c r="U1409" s="395"/>
      <c r="V1409" s="385"/>
      <c r="W1409" s="413">
        <f>Table_1[[#This Row],[Kävijämäärä a) lapset]]+Table_1[[#This Row],[Kävijämäärä b) aikuiset]]</f>
        <v>0</v>
      </c>
      <c r="X1409" s="413">
        <f>IF(Table_1[[#This Row],[Kokonaiskävijämäärä]]&lt;1,0,Table_1[[#This Row],[Kävijämäärä a) lapset]]*Table_1[[#This Row],[Tapaamis-kerrat /osallistuja]])</f>
        <v>0</v>
      </c>
      <c r="Y1409" s="413">
        <f>IF(Table_1[[#This Row],[Kokonaiskävijämäärä]]&lt;1,0,Table_1[[#This Row],[Kävijämäärä b) aikuiset]]*Table_1[[#This Row],[Tapaamis-kerrat /osallistuja]])</f>
        <v>0</v>
      </c>
      <c r="Z1409" s="413">
        <f>IF(Table_1[[#This Row],[Kokonaiskävijämäärä]]&lt;1,0,Table_1[[#This Row],[Kokonaiskävijämäärä]]*Table_1[[#This Row],[Tapaamis-kerrat /osallistuja]])</f>
        <v>0</v>
      </c>
      <c r="AA1409" s="390" t="s">
        <v>54</v>
      </c>
      <c r="AB1409" s="396"/>
      <c r="AC1409" s="397"/>
      <c r="AD1409" s="398" t="s">
        <v>54</v>
      </c>
      <c r="AE1409" s="399" t="s">
        <v>54</v>
      </c>
      <c r="AF1409" s="400" t="s">
        <v>54</v>
      </c>
      <c r="AG1409" s="400" t="s">
        <v>54</v>
      </c>
      <c r="AH1409" s="401" t="s">
        <v>53</v>
      </c>
      <c r="AI1409" s="402" t="s">
        <v>54</v>
      </c>
      <c r="AJ1409" s="402" t="s">
        <v>54</v>
      </c>
      <c r="AK1409" s="402" t="s">
        <v>54</v>
      </c>
      <c r="AL1409" s="403" t="s">
        <v>54</v>
      </c>
      <c r="AM1409" s="404" t="s">
        <v>54</v>
      </c>
    </row>
    <row r="1410" spans="1:39" ht="15.75" customHeight="1" x14ac:dyDescent="0.3">
      <c r="A1410" s="382"/>
      <c r="B1410" s="383"/>
      <c r="C1410" s="384" t="s">
        <v>40</v>
      </c>
      <c r="D1410" s="385" t="str">
        <f>IF(Table_1[[#This Row],[SISÄLLÖN NIMI]]="","",1)</f>
        <v/>
      </c>
      <c r="E1410" s="386"/>
      <c r="F1410" s="386"/>
      <c r="G1410" s="384" t="s">
        <v>54</v>
      </c>
      <c r="H1410" s="387" t="s">
        <v>54</v>
      </c>
      <c r="I1410" s="388" t="s">
        <v>54</v>
      </c>
      <c r="J1410" s="389" t="s">
        <v>44</v>
      </c>
      <c r="K1410" s="387" t="s">
        <v>54</v>
      </c>
      <c r="L1410" s="390" t="s">
        <v>54</v>
      </c>
      <c r="M1410" s="383"/>
      <c r="N1410" s="391" t="s">
        <v>54</v>
      </c>
      <c r="O1410" s="392"/>
      <c r="P1410" s="383"/>
      <c r="Q1410" s="383"/>
      <c r="R1410" s="393"/>
      <c r="S1410" s="417">
        <f>IF(Table_1[[#This Row],[Kesto (min) /tapaaminen]]&lt;1,0,(Table_1[[#This Row],[Sisältöjen määrä 
]]*Table_1[[#This Row],[Kesto (min) /tapaaminen]]*Table_1[[#This Row],[Tapaamis-kerrat /osallistuja]]))</f>
        <v>0</v>
      </c>
      <c r="T1410" s="394" t="str">
        <f>IF(Table_1[[#This Row],[SISÄLLÖN NIMI]]="","",IF(Table_1[[#This Row],[Toteutuminen]]="Ei osallistujia",0,IF(Table_1[[#This Row],[Toteutuminen]]="Peruttu",0,1)))</f>
        <v/>
      </c>
      <c r="U1410" s="395"/>
      <c r="V1410" s="385"/>
      <c r="W1410" s="413">
        <f>Table_1[[#This Row],[Kävijämäärä a) lapset]]+Table_1[[#This Row],[Kävijämäärä b) aikuiset]]</f>
        <v>0</v>
      </c>
      <c r="X1410" s="413">
        <f>IF(Table_1[[#This Row],[Kokonaiskävijämäärä]]&lt;1,0,Table_1[[#This Row],[Kävijämäärä a) lapset]]*Table_1[[#This Row],[Tapaamis-kerrat /osallistuja]])</f>
        <v>0</v>
      </c>
      <c r="Y1410" s="413">
        <f>IF(Table_1[[#This Row],[Kokonaiskävijämäärä]]&lt;1,0,Table_1[[#This Row],[Kävijämäärä b) aikuiset]]*Table_1[[#This Row],[Tapaamis-kerrat /osallistuja]])</f>
        <v>0</v>
      </c>
      <c r="Z1410" s="413">
        <f>IF(Table_1[[#This Row],[Kokonaiskävijämäärä]]&lt;1,0,Table_1[[#This Row],[Kokonaiskävijämäärä]]*Table_1[[#This Row],[Tapaamis-kerrat /osallistuja]])</f>
        <v>0</v>
      </c>
      <c r="AA1410" s="390" t="s">
        <v>54</v>
      </c>
      <c r="AB1410" s="396"/>
      <c r="AC1410" s="397"/>
      <c r="AD1410" s="398" t="s">
        <v>54</v>
      </c>
      <c r="AE1410" s="399" t="s">
        <v>54</v>
      </c>
      <c r="AF1410" s="400" t="s">
        <v>54</v>
      </c>
      <c r="AG1410" s="400" t="s">
        <v>54</v>
      </c>
      <c r="AH1410" s="401" t="s">
        <v>53</v>
      </c>
      <c r="AI1410" s="402" t="s">
        <v>54</v>
      </c>
      <c r="AJ1410" s="402" t="s">
        <v>54</v>
      </c>
      <c r="AK1410" s="402" t="s">
        <v>54</v>
      </c>
      <c r="AL1410" s="403" t="s">
        <v>54</v>
      </c>
      <c r="AM1410" s="404" t="s">
        <v>54</v>
      </c>
    </row>
    <row r="1411" spans="1:39" ht="15.75" customHeight="1" x14ac:dyDescent="0.3">
      <c r="A1411" s="382"/>
      <c r="B1411" s="383"/>
      <c r="C1411" s="384" t="s">
        <v>40</v>
      </c>
      <c r="D1411" s="385" t="str">
        <f>IF(Table_1[[#This Row],[SISÄLLÖN NIMI]]="","",1)</f>
        <v/>
      </c>
      <c r="E1411" s="386"/>
      <c r="F1411" s="386"/>
      <c r="G1411" s="384" t="s">
        <v>54</v>
      </c>
      <c r="H1411" s="387" t="s">
        <v>54</v>
      </c>
      <c r="I1411" s="388" t="s">
        <v>54</v>
      </c>
      <c r="J1411" s="389" t="s">
        <v>44</v>
      </c>
      <c r="K1411" s="387" t="s">
        <v>54</v>
      </c>
      <c r="L1411" s="390" t="s">
        <v>54</v>
      </c>
      <c r="M1411" s="383"/>
      <c r="N1411" s="391" t="s">
        <v>54</v>
      </c>
      <c r="O1411" s="392"/>
      <c r="P1411" s="383"/>
      <c r="Q1411" s="383"/>
      <c r="R1411" s="393"/>
      <c r="S1411" s="417">
        <f>IF(Table_1[[#This Row],[Kesto (min) /tapaaminen]]&lt;1,0,(Table_1[[#This Row],[Sisältöjen määrä 
]]*Table_1[[#This Row],[Kesto (min) /tapaaminen]]*Table_1[[#This Row],[Tapaamis-kerrat /osallistuja]]))</f>
        <v>0</v>
      </c>
      <c r="T1411" s="394" t="str">
        <f>IF(Table_1[[#This Row],[SISÄLLÖN NIMI]]="","",IF(Table_1[[#This Row],[Toteutuminen]]="Ei osallistujia",0,IF(Table_1[[#This Row],[Toteutuminen]]="Peruttu",0,1)))</f>
        <v/>
      </c>
      <c r="U1411" s="395"/>
      <c r="V1411" s="385"/>
      <c r="W1411" s="413">
        <f>Table_1[[#This Row],[Kävijämäärä a) lapset]]+Table_1[[#This Row],[Kävijämäärä b) aikuiset]]</f>
        <v>0</v>
      </c>
      <c r="X1411" s="413">
        <f>IF(Table_1[[#This Row],[Kokonaiskävijämäärä]]&lt;1,0,Table_1[[#This Row],[Kävijämäärä a) lapset]]*Table_1[[#This Row],[Tapaamis-kerrat /osallistuja]])</f>
        <v>0</v>
      </c>
      <c r="Y1411" s="413">
        <f>IF(Table_1[[#This Row],[Kokonaiskävijämäärä]]&lt;1,0,Table_1[[#This Row],[Kävijämäärä b) aikuiset]]*Table_1[[#This Row],[Tapaamis-kerrat /osallistuja]])</f>
        <v>0</v>
      </c>
      <c r="Z1411" s="413">
        <f>IF(Table_1[[#This Row],[Kokonaiskävijämäärä]]&lt;1,0,Table_1[[#This Row],[Kokonaiskävijämäärä]]*Table_1[[#This Row],[Tapaamis-kerrat /osallistuja]])</f>
        <v>0</v>
      </c>
      <c r="AA1411" s="390" t="s">
        <v>54</v>
      </c>
      <c r="AB1411" s="396"/>
      <c r="AC1411" s="397"/>
      <c r="AD1411" s="398" t="s">
        <v>54</v>
      </c>
      <c r="AE1411" s="399" t="s">
        <v>54</v>
      </c>
      <c r="AF1411" s="400" t="s">
        <v>54</v>
      </c>
      <c r="AG1411" s="400" t="s">
        <v>54</v>
      </c>
      <c r="AH1411" s="401" t="s">
        <v>53</v>
      </c>
      <c r="AI1411" s="402" t="s">
        <v>54</v>
      </c>
      <c r="AJ1411" s="402" t="s">
        <v>54</v>
      </c>
      <c r="AK1411" s="402" t="s">
        <v>54</v>
      </c>
      <c r="AL1411" s="403" t="s">
        <v>54</v>
      </c>
      <c r="AM1411" s="404" t="s">
        <v>54</v>
      </c>
    </row>
    <row r="1412" spans="1:39" ht="15.75" customHeight="1" x14ac:dyDescent="0.3">
      <c r="A1412" s="382"/>
      <c r="B1412" s="383"/>
      <c r="C1412" s="384" t="s">
        <v>40</v>
      </c>
      <c r="D1412" s="385" t="str">
        <f>IF(Table_1[[#This Row],[SISÄLLÖN NIMI]]="","",1)</f>
        <v/>
      </c>
      <c r="E1412" s="386"/>
      <c r="F1412" s="386"/>
      <c r="G1412" s="384" t="s">
        <v>54</v>
      </c>
      <c r="H1412" s="387" t="s">
        <v>54</v>
      </c>
      <c r="I1412" s="388" t="s">
        <v>54</v>
      </c>
      <c r="J1412" s="389" t="s">
        <v>44</v>
      </c>
      <c r="K1412" s="387" t="s">
        <v>54</v>
      </c>
      <c r="L1412" s="390" t="s">
        <v>54</v>
      </c>
      <c r="M1412" s="383"/>
      <c r="N1412" s="391" t="s">
        <v>54</v>
      </c>
      <c r="O1412" s="392"/>
      <c r="P1412" s="383"/>
      <c r="Q1412" s="383"/>
      <c r="R1412" s="393"/>
      <c r="S1412" s="417">
        <f>IF(Table_1[[#This Row],[Kesto (min) /tapaaminen]]&lt;1,0,(Table_1[[#This Row],[Sisältöjen määrä 
]]*Table_1[[#This Row],[Kesto (min) /tapaaminen]]*Table_1[[#This Row],[Tapaamis-kerrat /osallistuja]]))</f>
        <v>0</v>
      </c>
      <c r="T1412" s="394" t="str">
        <f>IF(Table_1[[#This Row],[SISÄLLÖN NIMI]]="","",IF(Table_1[[#This Row],[Toteutuminen]]="Ei osallistujia",0,IF(Table_1[[#This Row],[Toteutuminen]]="Peruttu",0,1)))</f>
        <v/>
      </c>
      <c r="U1412" s="395"/>
      <c r="V1412" s="385"/>
      <c r="W1412" s="413">
        <f>Table_1[[#This Row],[Kävijämäärä a) lapset]]+Table_1[[#This Row],[Kävijämäärä b) aikuiset]]</f>
        <v>0</v>
      </c>
      <c r="X1412" s="413">
        <f>IF(Table_1[[#This Row],[Kokonaiskävijämäärä]]&lt;1,0,Table_1[[#This Row],[Kävijämäärä a) lapset]]*Table_1[[#This Row],[Tapaamis-kerrat /osallistuja]])</f>
        <v>0</v>
      </c>
      <c r="Y1412" s="413">
        <f>IF(Table_1[[#This Row],[Kokonaiskävijämäärä]]&lt;1,0,Table_1[[#This Row],[Kävijämäärä b) aikuiset]]*Table_1[[#This Row],[Tapaamis-kerrat /osallistuja]])</f>
        <v>0</v>
      </c>
      <c r="Z1412" s="413">
        <f>IF(Table_1[[#This Row],[Kokonaiskävijämäärä]]&lt;1,0,Table_1[[#This Row],[Kokonaiskävijämäärä]]*Table_1[[#This Row],[Tapaamis-kerrat /osallistuja]])</f>
        <v>0</v>
      </c>
      <c r="AA1412" s="390" t="s">
        <v>54</v>
      </c>
      <c r="AB1412" s="396"/>
      <c r="AC1412" s="397"/>
      <c r="AD1412" s="398" t="s">
        <v>54</v>
      </c>
      <c r="AE1412" s="399" t="s">
        <v>54</v>
      </c>
      <c r="AF1412" s="400" t="s">
        <v>54</v>
      </c>
      <c r="AG1412" s="400" t="s">
        <v>54</v>
      </c>
      <c r="AH1412" s="401" t="s">
        <v>53</v>
      </c>
      <c r="AI1412" s="402" t="s">
        <v>54</v>
      </c>
      <c r="AJ1412" s="402" t="s">
        <v>54</v>
      </c>
      <c r="AK1412" s="402" t="s">
        <v>54</v>
      </c>
      <c r="AL1412" s="403" t="s">
        <v>54</v>
      </c>
      <c r="AM1412" s="404" t="s">
        <v>54</v>
      </c>
    </row>
    <row r="1413" spans="1:39" ht="15.75" customHeight="1" x14ac:dyDescent="0.3">
      <c r="A1413" s="382"/>
      <c r="B1413" s="383"/>
      <c r="C1413" s="384" t="s">
        <v>40</v>
      </c>
      <c r="D1413" s="385" t="str">
        <f>IF(Table_1[[#This Row],[SISÄLLÖN NIMI]]="","",1)</f>
        <v/>
      </c>
      <c r="E1413" s="386"/>
      <c r="F1413" s="386"/>
      <c r="G1413" s="384" t="s">
        <v>54</v>
      </c>
      <c r="H1413" s="387" t="s">
        <v>54</v>
      </c>
      <c r="I1413" s="388" t="s">
        <v>54</v>
      </c>
      <c r="J1413" s="389" t="s">
        <v>44</v>
      </c>
      <c r="K1413" s="387" t="s">
        <v>54</v>
      </c>
      <c r="L1413" s="390" t="s">
        <v>54</v>
      </c>
      <c r="M1413" s="383"/>
      <c r="N1413" s="391" t="s">
        <v>54</v>
      </c>
      <c r="O1413" s="392"/>
      <c r="P1413" s="383"/>
      <c r="Q1413" s="383"/>
      <c r="R1413" s="393"/>
      <c r="S1413" s="417">
        <f>IF(Table_1[[#This Row],[Kesto (min) /tapaaminen]]&lt;1,0,(Table_1[[#This Row],[Sisältöjen määrä 
]]*Table_1[[#This Row],[Kesto (min) /tapaaminen]]*Table_1[[#This Row],[Tapaamis-kerrat /osallistuja]]))</f>
        <v>0</v>
      </c>
      <c r="T1413" s="394" t="str">
        <f>IF(Table_1[[#This Row],[SISÄLLÖN NIMI]]="","",IF(Table_1[[#This Row],[Toteutuminen]]="Ei osallistujia",0,IF(Table_1[[#This Row],[Toteutuminen]]="Peruttu",0,1)))</f>
        <v/>
      </c>
      <c r="U1413" s="395"/>
      <c r="V1413" s="385"/>
      <c r="W1413" s="413">
        <f>Table_1[[#This Row],[Kävijämäärä a) lapset]]+Table_1[[#This Row],[Kävijämäärä b) aikuiset]]</f>
        <v>0</v>
      </c>
      <c r="X1413" s="413">
        <f>IF(Table_1[[#This Row],[Kokonaiskävijämäärä]]&lt;1,0,Table_1[[#This Row],[Kävijämäärä a) lapset]]*Table_1[[#This Row],[Tapaamis-kerrat /osallistuja]])</f>
        <v>0</v>
      </c>
      <c r="Y1413" s="413">
        <f>IF(Table_1[[#This Row],[Kokonaiskävijämäärä]]&lt;1,0,Table_1[[#This Row],[Kävijämäärä b) aikuiset]]*Table_1[[#This Row],[Tapaamis-kerrat /osallistuja]])</f>
        <v>0</v>
      </c>
      <c r="Z1413" s="413">
        <f>IF(Table_1[[#This Row],[Kokonaiskävijämäärä]]&lt;1,0,Table_1[[#This Row],[Kokonaiskävijämäärä]]*Table_1[[#This Row],[Tapaamis-kerrat /osallistuja]])</f>
        <v>0</v>
      </c>
      <c r="AA1413" s="390" t="s">
        <v>54</v>
      </c>
      <c r="AB1413" s="396"/>
      <c r="AC1413" s="397"/>
      <c r="AD1413" s="398" t="s">
        <v>54</v>
      </c>
      <c r="AE1413" s="399" t="s">
        <v>54</v>
      </c>
      <c r="AF1413" s="400" t="s">
        <v>54</v>
      </c>
      <c r="AG1413" s="400" t="s">
        <v>54</v>
      </c>
      <c r="AH1413" s="401" t="s">
        <v>53</v>
      </c>
      <c r="AI1413" s="402" t="s">
        <v>54</v>
      </c>
      <c r="AJ1413" s="402" t="s">
        <v>54</v>
      </c>
      <c r="AK1413" s="402" t="s">
        <v>54</v>
      </c>
      <c r="AL1413" s="403" t="s">
        <v>54</v>
      </c>
      <c r="AM1413" s="404" t="s">
        <v>54</v>
      </c>
    </row>
    <row r="1414" spans="1:39" ht="15.75" customHeight="1" x14ac:dyDescent="0.3">
      <c r="A1414" s="382"/>
      <c r="B1414" s="383"/>
      <c r="C1414" s="384" t="s">
        <v>40</v>
      </c>
      <c r="D1414" s="385" t="str">
        <f>IF(Table_1[[#This Row],[SISÄLLÖN NIMI]]="","",1)</f>
        <v/>
      </c>
      <c r="E1414" s="386"/>
      <c r="F1414" s="386"/>
      <c r="G1414" s="384" t="s">
        <v>54</v>
      </c>
      <c r="H1414" s="387" t="s">
        <v>54</v>
      </c>
      <c r="I1414" s="388" t="s">
        <v>54</v>
      </c>
      <c r="J1414" s="389" t="s">
        <v>44</v>
      </c>
      <c r="K1414" s="387" t="s">
        <v>54</v>
      </c>
      <c r="L1414" s="390" t="s">
        <v>54</v>
      </c>
      <c r="M1414" s="383"/>
      <c r="N1414" s="391" t="s">
        <v>54</v>
      </c>
      <c r="O1414" s="392"/>
      <c r="P1414" s="383"/>
      <c r="Q1414" s="383"/>
      <c r="R1414" s="393"/>
      <c r="S1414" s="417">
        <f>IF(Table_1[[#This Row],[Kesto (min) /tapaaminen]]&lt;1,0,(Table_1[[#This Row],[Sisältöjen määrä 
]]*Table_1[[#This Row],[Kesto (min) /tapaaminen]]*Table_1[[#This Row],[Tapaamis-kerrat /osallistuja]]))</f>
        <v>0</v>
      </c>
      <c r="T1414" s="394" t="str">
        <f>IF(Table_1[[#This Row],[SISÄLLÖN NIMI]]="","",IF(Table_1[[#This Row],[Toteutuminen]]="Ei osallistujia",0,IF(Table_1[[#This Row],[Toteutuminen]]="Peruttu",0,1)))</f>
        <v/>
      </c>
      <c r="U1414" s="395"/>
      <c r="V1414" s="385"/>
      <c r="W1414" s="413">
        <f>Table_1[[#This Row],[Kävijämäärä a) lapset]]+Table_1[[#This Row],[Kävijämäärä b) aikuiset]]</f>
        <v>0</v>
      </c>
      <c r="X1414" s="413">
        <f>IF(Table_1[[#This Row],[Kokonaiskävijämäärä]]&lt;1,0,Table_1[[#This Row],[Kävijämäärä a) lapset]]*Table_1[[#This Row],[Tapaamis-kerrat /osallistuja]])</f>
        <v>0</v>
      </c>
      <c r="Y1414" s="413">
        <f>IF(Table_1[[#This Row],[Kokonaiskävijämäärä]]&lt;1,0,Table_1[[#This Row],[Kävijämäärä b) aikuiset]]*Table_1[[#This Row],[Tapaamis-kerrat /osallistuja]])</f>
        <v>0</v>
      </c>
      <c r="Z1414" s="413">
        <f>IF(Table_1[[#This Row],[Kokonaiskävijämäärä]]&lt;1,0,Table_1[[#This Row],[Kokonaiskävijämäärä]]*Table_1[[#This Row],[Tapaamis-kerrat /osallistuja]])</f>
        <v>0</v>
      </c>
      <c r="AA1414" s="390" t="s">
        <v>54</v>
      </c>
      <c r="AB1414" s="396"/>
      <c r="AC1414" s="397"/>
      <c r="AD1414" s="398" t="s">
        <v>54</v>
      </c>
      <c r="AE1414" s="399" t="s">
        <v>54</v>
      </c>
      <c r="AF1414" s="400" t="s">
        <v>54</v>
      </c>
      <c r="AG1414" s="400" t="s">
        <v>54</v>
      </c>
      <c r="AH1414" s="401" t="s">
        <v>53</v>
      </c>
      <c r="AI1414" s="402" t="s">
        <v>54</v>
      </c>
      <c r="AJ1414" s="402" t="s">
        <v>54</v>
      </c>
      <c r="AK1414" s="402" t="s">
        <v>54</v>
      </c>
      <c r="AL1414" s="403" t="s">
        <v>54</v>
      </c>
      <c r="AM1414" s="404" t="s">
        <v>54</v>
      </c>
    </row>
    <row r="1415" spans="1:39" ht="15.75" customHeight="1" x14ac:dyDescent="0.3">
      <c r="A1415" s="382"/>
      <c r="B1415" s="383"/>
      <c r="C1415" s="384" t="s">
        <v>40</v>
      </c>
      <c r="D1415" s="385" t="str">
        <f>IF(Table_1[[#This Row],[SISÄLLÖN NIMI]]="","",1)</f>
        <v/>
      </c>
      <c r="E1415" s="386"/>
      <c r="F1415" s="386"/>
      <c r="G1415" s="384" t="s">
        <v>54</v>
      </c>
      <c r="H1415" s="387" t="s">
        <v>54</v>
      </c>
      <c r="I1415" s="388" t="s">
        <v>54</v>
      </c>
      <c r="J1415" s="389" t="s">
        <v>44</v>
      </c>
      <c r="K1415" s="387" t="s">
        <v>54</v>
      </c>
      <c r="L1415" s="390" t="s">
        <v>54</v>
      </c>
      <c r="M1415" s="383"/>
      <c r="N1415" s="391" t="s">
        <v>54</v>
      </c>
      <c r="O1415" s="392"/>
      <c r="P1415" s="383"/>
      <c r="Q1415" s="383"/>
      <c r="R1415" s="393"/>
      <c r="S1415" s="417">
        <f>IF(Table_1[[#This Row],[Kesto (min) /tapaaminen]]&lt;1,0,(Table_1[[#This Row],[Sisältöjen määrä 
]]*Table_1[[#This Row],[Kesto (min) /tapaaminen]]*Table_1[[#This Row],[Tapaamis-kerrat /osallistuja]]))</f>
        <v>0</v>
      </c>
      <c r="T1415" s="394" t="str">
        <f>IF(Table_1[[#This Row],[SISÄLLÖN NIMI]]="","",IF(Table_1[[#This Row],[Toteutuminen]]="Ei osallistujia",0,IF(Table_1[[#This Row],[Toteutuminen]]="Peruttu",0,1)))</f>
        <v/>
      </c>
      <c r="U1415" s="395"/>
      <c r="V1415" s="385"/>
      <c r="W1415" s="413">
        <f>Table_1[[#This Row],[Kävijämäärä a) lapset]]+Table_1[[#This Row],[Kävijämäärä b) aikuiset]]</f>
        <v>0</v>
      </c>
      <c r="X1415" s="413">
        <f>IF(Table_1[[#This Row],[Kokonaiskävijämäärä]]&lt;1,0,Table_1[[#This Row],[Kävijämäärä a) lapset]]*Table_1[[#This Row],[Tapaamis-kerrat /osallistuja]])</f>
        <v>0</v>
      </c>
      <c r="Y1415" s="413">
        <f>IF(Table_1[[#This Row],[Kokonaiskävijämäärä]]&lt;1,0,Table_1[[#This Row],[Kävijämäärä b) aikuiset]]*Table_1[[#This Row],[Tapaamis-kerrat /osallistuja]])</f>
        <v>0</v>
      </c>
      <c r="Z1415" s="413">
        <f>IF(Table_1[[#This Row],[Kokonaiskävijämäärä]]&lt;1,0,Table_1[[#This Row],[Kokonaiskävijämäärä]]*Table_1[[#This Row],[Tapaamis-kerrat /osallistuja]])</f>
        <v>0</v>
      </c>
      <c r="AA1415" s="390" t="s">
        <v>54</v>
      </c>
      <c r="AB1415" s="396"/>
      <c r="AC1415" s="397"/>
      <c r="AD1415" s="398" t="s">
        <v>54</v>
      </c>
      <c r="AE1415" s="399" t="s">
        <v>54</v>
      </c>
      <c r="AF1415" s="400" t="s">
        <v>54</v>
      </c>
      <c r="AG1415" s="400" t="s">
        <v>54</v>
      </c>
      <c r="AH1415" s="401" t="s">
        <v>53</v>
      </c>
      <c r="AI1415" s="402" t="s">
        <v>54</v>
      </c>
      <c r="AJ1415" s="402" t="s">
        <v>54</v>
      </c>
      <c r="AK1415" s="402" t="s">
        <v>54</v>
      </c>
      <c r="AL1415" s="403" t="s">
        <v>54</v>
      </c>
      <c r="AM1415" s="404" t="s">
        <v>54</v>
      </c>
    </row>
    <row r="1416" spans="1:39" ht="15.75" customHeight="1" x14ac:dyDescent="0.3">
      <c r="A1416" s="382"/>
      <c r="B1416" s="383"/>
      <c r="C1416" s="384" t="s">
        <v>40</v>
      </c>
      <c r="D1416" s="385" t="str">
        <f>IF(Table_1[[#This Row],[SISÄLLÖN NIMI]]="","",1)</f>
        <v/>
      </c>
      <c r="E1416" s="386"/>
      <c r="F1416" s="386"/>
      <c r="G1416" s="384" t="s">
        <v>54</v>
      </c>
      <c r="H1416" s="387" t="s">
        <v>54</v>
      </c>
      <c r="I1416" s="388" t="s">
        <v>54</v>
      </c>
      <c r="J1416" s="389" t="s">
        <v>44</v>
      </c>
      <c r="K1416" s="387" t="s">
        <v>54</v>
      </c>
      <c r="L1416" s="390" t="s">
        <v>54</v>
      </c>
      <c r="M1416" s="383"/>
      <c r="N1416" s="391" t="s">
        <v>54</v>
      </c>
      <c r="O1416" s="392"/>
      <c r="P1416" s="383"/>
      <c r="Q1416" s="383"/>
      <c r="R1416" s="393"/>
      <c r="S1416" s="417">
        <f>IF(Table_1[[#This Row],[Kesto (min) /tapaaminen]]&lt;1,0,(Table_1[[#This Row],[Sisältöjen määrä 
]]*Table_1[[#This Row],[Kesto (min) /tapaaminen]]*Table_1[[#This Row],[Tapaamis-kerrat /osallistuja]]))</f>
        <v>0</v>
      </c>
      <c r="T1416" s="394" t="str">
        <f>IF(Table_1[[#This Row],[SISÄLLÖN NIMI]]="","",IF(Table_1[[#This Row],[Toteutuminen]]="Ei osallistujia",0,IF(Table_1[[#This Row],[Toteutuminen]]="Peruttu",0,1)))</f>
        <v/>
      </c>
      <c r="U1416" s="395"/>
      <c r="V1416" s="385"/>
      <c r="W1416" s="413">
        <f>Table_1[[#This Row],[Kävijämäärä a) lapset]]+Table_1[[#This Row],[Kävijämäärä b) aikuiset]]</f>
        <v>0</v>
      </c>
      <c r="X1416" s="413">
        <f>IF(Table_1[[#This Row],[Kokonaiskävijämäärä]]&lt;1,0,Table_1[[#This Row],[Kävijämäärä a) lapset]]*Table_1[[#This Row],[Tapaamis-kerrat /osallistuja]])</f>
        <v>0</v>
      </c>
      <c r="Y1416" s="413">
        <f>IF(Table_1[[#This Row],[Kokonaiskävijämäärä]]&lt;1,0,Table_1[[#This Row],[Kävijämäärä b) aikuiset]]*Table_1[[#This Row],[Tapaamis-kerrat /osallistuja]])</f>
        <v>0</v>
      </c>
      <c r="Z1416" s="413">
        <f>IF(Table_1[[#This Row],[Kokonaiskävijämäärä]]&lt;1,0,Table_1[[#This Row],[Kokonaiskävijämäärä]]*Table_1[[#This Row],[Tapaamis-kerrat /osallistuja]])</f>
        <v>0</v>
      </c>
      <c r="AA1416" s="390" t="s">
        <v>54</v>
      </c>
      <c r="AB1416" s="396"/>
      <c r="AC1416" s="397"/>
      <c r="AD1416" s="398" t="s">
        <v>54</v>
      </c>
      <c r="AE1416" s="399" t="s">
        <v>54</v>
      </c>
      <c r="AF1416" s="400" t="s">
        <v>54</v>
      </c>
      <c r="AG1416" s="400" t="s">
        <v>54</v>
      </c>
      <c r="AH1416" s="401" t="s">
        <v>53</v>
      </c>
      <c r="AI1416" s="402" t="s">
        <v>54</v>
      </c>
      <c r="AJ1416" s="402" t="s">
        <v>54</v>
      </c>
      <c r="AK1416" s="402" t="s">
        <v>54</v>
      </c>
      <c r="AL1416" s="403" t="s">
        <v>54</v>
      </c>
      <c r="AM1416" s="404" t="s">
        <v>54</v>
      </c>
    </row>
    <row r="1417" spans="1:39" ht="15.75" customHeight="1" x14ac:dyDescent="0.3">
      <c r="A1417" s="382"/>
      <c r="B1417" s="383"/>
      <c r="C1417" s="384" t="s">
        <v>40</v>
      </c>
      <c r="D1417" s="385" t="str">
        <f>IF(Table_1[[#This Row],[SISÄLLÖN NIMI]]="","",1)</f>
        <v/>
      </c>
      <c r="E1417" s="386"/>
      <c r="F1417" s="386"/>
      <c r="G1417" s="384" t="s">
        <v>54</v>
      </c>
      <c r="H1417" s="387" t="s">
        <v>54</v>
      </c>
      <c r="I1417" s="388" t="s">
        <v>54</v>
      </c>
      <c r="J1417" s="389" t="s">
        <v>44</v>
      </c>
      <c r="K1417" s="387" t="s">
        <v>54</v>
      </c>
      <c r="L1417" s="390" t="s">
        <v>54</v>
      </c>
      <c r="M1417" s="383"/>
      <c r="N1417" s="391" t="s">
        <v>54</v>
      </c>
      <c r="O1417" s="392"/>
      <c r="P1417" s="383"/>
      <c r="Q1417" s="383"/>
      <c r="R1417" s="393"/>
      <c r="S1417" s="417">
        <f>IF(Table_1[[#This Row],[Kesto (min) /tapaaminen]]&lt;1,0,(Table_1[[#This Row],[Sisältöjen määrä 
]]*Table_1[[#This Row],[Kesto (min) /tapaaminen]]*Table_1[[#This Row],[Tapaamis-kerrat /osallistuja]]))</f>
        <v>0</v>
      </c>
      <c r="T1417" s="394" t="str">
        <f>IF(Table_1[[#This Row],[SISÄLLÖN NIMI]]="","",IF(Table_1[[#This Row],[Toteutuminen]]="Ei osallistujia",0,IF(Table_1[[#This Row],[Toteutuminen]]="Peruttu",0,1)))</f>
        <v/>
      </c>
      <c r="U1417" s="395"/>
      <c r="V1417" s="385"/>
      <c r="W1417" s="413">
        <f>Table_1[[#This Row],[Kävijämäärä a) lapset]]+Table_1[[#This Row],[Kävijämäärä b) aikuiset]]</f>
        <v>0</v>
      </c>
      <c r="X1417" s="413">
        <f>IF(Table_1[[#This Row],[Kokonaiskävijämäärä]]&lt;1,0,Table_1[[#This Row],[Kävijämäärä a) lapset]]*Table_1[[#This Row],[Tapaamis-kerrat /osallistuja]])</f>
        <v>0</v>
      </c>
      <c r="Y1417" s="413">
        <f>IF(Table_1[[#This Row],[Kokonaiskävijämäärä]]&lt;1,0,Table_1[[#This Row],[Kävijämäärä b) aikuiset]]*Table_1[[#This Row],[Tapaamis-kerrat /osallistuja]])</f>
        <v>0</v>
      </c>
      <c r="Z1417" s="413">
        <f>IF(Table_1[[#This Row],[Kokonaiskävijämäärä]]&lt;1,0,Table_1[[#This Row],[Kokonaiskävijämäärä]]*Table_1[[#This Row],[Tapaamis-kerrat /osallistuja]])</f>
        <v>0</v>
      </c>
      <c r="AA1417" s="390" t="s">
        <v>54</v>
      </c>
      <c r="AB1417" s="396"/>
      <c r="AC1417" s="397"/>
      <c r="AD1417" s="398" t="s">
        <v>54</v>
      </c>
      <c r="AE1417" s="399" t="s">
        <v>54</v>
      </c>
      <c r="AF1417" s="400" t="s">
        <v>54</v>
      </c>
      <c r="AG1417" s="400" t="s">
        <v>54</v>
      </c>
      <c r="AH1417" s="401" t="s">
        <v>53</v>
      </c>
      <c r="AI1417" s="402" t="s">
        <v>54</v>
      </c>
      <c r="AJ1417" s="402" t="s">
        <v>54</v>
      </c>
      <c r="AK1417" s="402" t="s">
        <v>54</v>
      </c>
      <c r="AL1417" s="403" t="s">
        <v>54</v>
      </c>
      <c r="AM1417" s="404" t="s">
        <v>54</v>
      </c>
    </row>
    <row r="1418" spans="1:39" ht="15.75" customHeight="1" x14ac:dyDescent="0.3">
      <c r="A1418" s="382"/>
      <c r="B1418" s="383"/>
      <c r="C1418" s="384" t="s">
        <v>40</v>
      </c>
      <c r="D1418" s="385" t="str">
        <f>IF(Table_1[[#This Row],[SISÄLLÖN NIMI]]="","",1)</f>
        <v/>
      </c>
      <c r="E1418" s="386"/>
      <c r="F1418" s="386"/>
      <c r="G1418" s="384" t="s">
        <v>54</v>
      </c>
      <c r="H1418" s="387" t="s">
        <v>54</v>
      </c>
      <c r="I1418" s="388" t="s">
        <v>54</v>
      </c>
      <c r="J1418" s="389" t="s">
        <v>44</v>
      </c>
      <c r="K1418" s="387" t="s">
        <v>54</v>
      </c>
      <c r="L1418" s="390" t="s">
        <v>54</v>
      </c>
      <c r="M1418" s="383"/>
      <c r="N1418" s="391" t="s">
        <v>54</v>
      </c>
      <c r="O1418" s="392"/>
      <c r="P1418" s="383"/>
      <c r="Q1418" s="383"/>
      <c r="R1418" s="393"/>
      <c r="S1418" s="417">
        <f>IF(Table_1[[#This Row],[Kesto (min) /tapaaminen]]&lt;1,0,(Table_1[[#This Row],[Sisältöjen määrä 
]]*Table_1[[#This Row],[Kesto (min) /tapaaminen]]*Table_1[[#This Row],[Tapaamis-kerrat /osallistuja]]))</f>
        <v>0</v>
      </c>
      <c r="T1418" s="394" t="str">
        <f>IF(Table_1[[#This Row],[SISÄLLÖN NIMI]]="","",IF(Table_1[[#This Row],[Toteutuminen]]="Ei osallistujia",0,IF(Table_1[[#This Row],[Toteutuminen]]="Peruttu",0,1)))</f>
        <v/>
      </c>
      <c r="U1418" s="395"/>
      <c r="V1418" s="385"/>
      <c r="W1418" s="413">
        <f>Table_1[[#This Row],[Kävijämäärä a) lapset]]+Table_1[[#This Row],[Kävijämäärä b) aikuiset]]</f>
        <v>0</v>
      </c>
      <c r="X1418" s="413">
        <f>IF(Table_1[[#This Row],[Kokonaiskävijämäärä]]&lt;1,0,Table_1[[#This Row],[Kävijämäärä a) lapset]]*Table_1[[#This Row],[Tapaamis-kerrat /osallistuja]])</f>
        <v>0</v>
      </c>
      <c r="Y1418" s="413">
        <f>IF(Table_1[[#This Row],[Kokonaiskävijämäärä]]&lt;1,0,Table_1[[#This Row],[Kävijämäärä b) aikuiset]]*Table_1[[#This Row],[Tapaamis-kerrat /osallistuja]])</f>
        <v>0</v>
      </c>
      <c r="Z1418" s="413">
        <f>IF(Table_1[[#This Row],[Kokonaiskävijämäärä]]&lt;1,0,Table_1[[#This Row],[Kokonaiskävijämäärä]]*Table_1[[#This Row],[Tapaamis-kerrat /osallistuja]])</f>
        <v>0</v>
      </c>
      <c r="AA1418" s="390" t="s">
        <v>54</v>
      </c>
      <c r="AB1418" s="396"/>
      <c r="AC1418" s="397"/>
      <c r="AD1418" s="398" t="s">
        <v>54</v>
      </c>
      <c r="AE1418" s="399" t="s">
        <v>54</v>
      </c>
      <c r="AF1418" s="400" t="s">
        <v>54</v>
      </c>
      <c r="AG1418" s="400" t="s">
        <v>54</v>
      </c>
      <c r="AH1418" s="401" t="s">
        <v>53</v>
      </c>
      <c r="AI1418" s="402" t="s">
        <v>54</v>
      </c>
      <c r="AJ1418" s="402" t="s">
        <v>54</v>
      </c>
      <c r="AK1418" s="402" t="s">
        <v>54</v>
      </c>
      <c r="AL1418" s="403" t="s">
        <v>54</v>
      </c>
      <c r="AM1418" s="404" t="s">
        <v>54</v>
      </c>
    </row>
    <row r="1419" spans="1:39" ht="15.75" customHeight="1" x14ac:dyDescent="0.3">
      <c r="A1419" s="382"/>
      <c r="B1419" s="383"/>
      <c r="C1419" s="384" t="s">
        <v>40</v>
      </c>
      <c r="D1419" s="385" t="str">
        <f>IF(Table_1[[#This Row],[SISÄLLÖN NIMI]]="","",1)</f>
        <v/>
      </c>
      <c r="E1419" s="386"/>
      <c r="F1419" s="386"/>
      <c r="G1419" s="384" t="s">
        <v>54</v>
      </c>
      <c r="H1419" s="387" t="s">
        <v>54</v>
      </c>
      <c r="I1419" s="388" t="s">
        <v>54</v>
      </c>
      <c r="J1419" s="389" t="s">
        <v>44</v>
      </c>
      <c r="K1419" s="387" t="s">
        <v>54</v>
      </c>
      <c r="L1419" s="390" t="s">
        <v>54</v>
      </c>
      <c r="M1419" s="383"/>
      <c r="N1419" s="391" t="s">
        <v>54</v>
      </c>
      <c r="O1419" s="392"/>
      <c r="P1419" s="383"/>
      <c r="Q1419" s="383"/>
      <c r="R1419" s="393"/>
      <c r="S1419" s="417">
        <f>IF(Table_1[[#This Row],[Kesto (min) /tapaaminen]]&lt;1,0,(Table_1[[#This Row],[Sisältöjen määrä 
]]*Table_1[[#This Row],[Kesto (min) /tapaaminen]]*Table_1[[#This Row],[Tapaamis-kerrat /osallistuja]]))</f>
        <v>0</v>
      </c>
      <c r="T1419" s="394" t="str">
        <f>IF(Table_1[[#This Row],[SISÄLLÖN NIMI]]="","",IF(Table_1[[#This Row],[Toteutuminen]]="Ei osallistujia",0,IF(Table_1[[#This Row],[Toteutuminen]]="Peruttu",0,1)))</f>
        <v/>
      </c>
      <c r="U1419" s="395"/>
      <c r="V1419" s="385"/>
      <c r="W1419" s="413">
        <f>Table_1[[#This Row],[Kävijämäärä a) lapset]]+Table_1[[#This Row],[Kävijämäärä b) aikuiset]]</f>
        <v>0</v>
      </c>
      <c r="X1419" s="413">
        <f>IF(Table_1[[#This Row],[Kokonaiskävijämäärä]]&lt;1,0,Table_1[[#This Row],[Kävijämäärä a) lapset]]*Table_1[[#This Row],[Tapaamis-kerrat /osallistuja]])</f>
        <v>0</v>
      </c>
      <c r="Y1419" s="413">
        <f>IF(Table_1[[#This Row],[Kokonaiskävijämäärä]]&lt;1,0,Table_1[[#This Row],[Kävijämäärä b) aikuiset]]*Table_1[[#This Row],[Tapaamis-kerrat /osallistuja]])</f>
        <v>0</v>
      </c>
      <c r="Z1419" s="413">
        <f>IF(Table_1[[#This Row],[Kokonaiskävijämäärä]]&lt;1,0,Table_1[[#This Row],[Kokonaiskävijämäärä]]*Table_1[[#This Row],[Tapaamis-kerrat /osallistuja]])</f>
        <v>0</v>
      </c>
      <c r="AA1419" s="390" t="s">
        <v>54</v>
      </c>
      <c r="AB1419" s="396"/>
      <c r="AC1419" s="397"/>
      <c r="AD1419" s="398" t="s">
        <v>54</v>
      </c>
      <c r="AE1419" s="399" t="s">
        <v>54</v>
      </c>
      <c r="AF1419" s="400" t="s">
        <v>54</v>
      </c>
      <c r="AG1419" s="400" t="s">
        <v>54</v>
      </c>
      <c r="AH1419" s="401" t="s">
        <v>53</v>
      </c>
      <c r="AI1419" s="402" t="s">
        <v>54</v>
      </c>
      <c r="AJ1419" s="402" t="s">
        <v>54</v>
      </c>
      <c r="AK1419" s="402" t="s">
        <v>54</v>
      </c>
      <c r="AL1419" s="403" t="s">
        <v>54</v>
      </c>
      <c r="AM1419" s="404" t="s">
        <v>54</v>
      </c>
    </row>
    <row r="1420" spans="1:39" ht="15.75" customHeight="1" x14ac:dyDescent="0.3">
      <c r="A1420" s="382"/>
      <c r="B1420" s="383"/>
      <c r="C1420" s="384" t="s">
        <v>40</v>
      </c>
      <c r="D1420" s="385" t="str">
        <f>IF(Table_1[[#This Row],[SISÄLLÖN NIMI]]="","",1)</f>
        <v/>
      </c>
      <c r="E1420" s="386"/>
      <c r="F1420" s="386"/>
      <c r="G1420" s="384" t="s">
        <v>54</v>
      </c>
      <c r="H1420" s="387" t="s">
        <v>54</v>
      </c>
      <c r="I1420" s="388" t="s">
        <v>54</v>
      </c>
      <c r="J1420" s="389" t="s">
        <v>44</v>
      </c>
      <c r="K1420" s="387" t="s">
        <v>54</v>
      </c>
      <c r="L1420" s="390" t="s">
        <v>54</v>
      </c>
      <c r="M1420" s="383"/>
      <c r="N1420" s="391" t="s">
        <v>54</v>
      </c>
      <c r="O1420" s="392"/>
      <c r="P1420" s="383"/>
      <c r="Q1420" s="383"/>
      <c r="R1420" s="393"/>
      <c r="S1420" s="417">
        <f>IF(Table_1[[#This Row],[Kesto (min) /tapaaminen]]&lt;1,0,(Table_1[[#This Row],[Sisältöjen määrä 
]]*Table_1[[#This Row],[Kesto (min) /tapaaminen]]*Table_1[[#This Row],[Tapaamis-kerrat /osallistuja]]))</f>
        <v>0</v>
      </c>
      <c r="T1420" s="394" t="str">
        <f>IF(Table_1[[#This Row],[SISÄLLÖN NIMI]]="","",IF(Table_1[[#This Row],[Toteutuminen]]="Ei osallistujia",0,IF(Table_1[[#This Row],[Toteutuminen]]="Peruttu",0,1)))</f>
        <v/>
      </c>
      <c r="U1420" s="395"/>
      <c r="V1420" s="385"/>
      <c r="W1420" s="413">
        <f>Table_1[[#This Row],[Kävijämäärä a) lapset]]+Table_1[[#This Row],[Kävijämäärä b) aikuiset]]</f>
        <v>0</v>
      </c>
      <c r="X1420" s="413">
        <f>IF(Table_1[[#This Row],[Kokonaiskävijämäärä]]&lt;1,0,Table_1[[#This Row],[Kävijämäärä a) lapset]]*Table_1[[#This Row],[Tapaamis-kerrat /osallistuja]])</f>
        <v>0</v>
      </c>
      <c r="Y1420" s="413">
        <f>IF(Table_1[[#This Row],[Kokonaiskävijämäärä]]&lt;1,0,Table_1[[#This Row],[Kävijämäärä b) aikuiset]]*Table_1[[#This Row],[Tapaamis-kerrat /osallistuja]])</f>
        <v>0</v>
      </c>
      <c r="Z1420" s="413">
        <f>IF(Table_1[[#This Row],[Kokonaiskävijämäärä]]&lt;1,0,Table_1[[#This Row],[Kokonaiskävijämäärä]]*Table_1[[#This Row],[Tapaamis-kerrat /osallistuja]])</f>
        <v>0</v>
      </c>
      <c r="AA1420" s="390" t="s">
        <v>54</v>
      </c>
      <c r="AB1420" s="396"/>
      <c r="AC1420" s="397"/>
      <c r="AD1420" s="398" t="s">
        <v>54</v>
      </c>
      <c r="AE1420" s="399" t="s">
        <v>54</v>
      </c>
      <c r="AF1420" s="400" t="s">
        <v>54</v>
      </c>
      <c r="AG1420" s="400" t="s">
        <v>54</v>
      </c>
      <c r="AH1420" s="401" t="s">
        <v>53</v>
      </c>
      <c r="AI1420" s="402" t="s">
        <v>54</v>
      </c>
      <c r="AJ1420" s="402" t="s">
        <v>54</v>
      </c>
      <c r="AK1420" s="402" t="s">
        <v>54</v>
      </c>
      <c r="AL1420" s="403" t="s">
        <v>54</v>
      </c>
      <c r="AM1420" s="404" t="s">
        <v>54</v>
      </c>
    </row>
    <row r="1421" spans="1:39" ht="15.75" customHeight="1" x14ac:dyDescent="0.3">
      <c r="A1421" s="382"/>
      <c r="B1421" s="383"/>
      <c r="C1421" s="384" t="s">
        <v>40</v>
      </c>
      <c r="D1421" s="385" t="str">
        <f>IF(Table_1[[#This Row],[SISÄLLÖN NIMI]]="","",1)</f>
        <v/>
      </c>
      <c r="E1421" s="386"/>
      <c r="F1421" s="386"/>
      <c r="G1421" s="384" t="s">
        <v>54</v>
      </c>
      <c r="H1421" s="387" t="s">
        <v>54</v>
      </c>
      <c r="I1421" s="388" t="s">
        <v>54</v>
      </c>
      <c r="J1421" s="389" t="s">
        <v>44</v>
      </c>
      <c r="K1421" s="387" t="s">
        <v>54</v>
      </c>
      <c r="L1421" s="390" t="s">
        <v>54</v>
      </c>
      <c r="M1421" s="383"/>
      <c r="N1421" s="391" t="s">
        <v>54</v>
      </c>
      <c r="O1421" s="392"/>
      <c r="P1421" s="383"/>
      <c r="Q1421" s="383"/>
      <c r="R1421" s="393"/>
      <c r="S1421" s="417">
        <f>IF(Table_1[[#This Row],[Kesto (min) /tapaaminen]]&lt;1,0,(Table_1[[#This Row],[Sisältöjen määrä 
]]*Table_1[[#This Row],[Kesto (min) /tapaaminen]]*Table_1[[#This Row],[Tapaamis-kerrat /osallistuja]]))</f>
        <v>0</v>
      </c>
      <c r="T1421" s="394" t="str">
        <f>IF(Table_1[[#This Row],[SISÄLLÖN NIMI]]="","",IF(Table_1[[#This Row],[Toteutuminen]]="Ei osallistujia",0,IF(Table_1[[#This Row],[Toteutuminen]]="Peruttu",0,1)))</f>
        <v/>
      </c>
      <c r="U1421" s="395"/>
      <c r="V1421" s="385"/>
      <c r="W1421" s="413">
        <f>Table_1[[#This Row],[Kävijämäärä a) lapset]]+Table_1[[#This Row],[Kävijämäärä b) aikuiset]]</f>
        <v>0</v>
      </c>
      <c r="X1421" s="413">
        <f>IF(Table_1[[#This Row],[Kokonaiskävijämäärä]]&lt;1,0,Table_1[[#This Row],[Kävijämäärä a) lapset]]*Table_1[[#This Row],[Tapaamis-kerrat /osallistuja]])</f>
        <v>0</v>
      </c>
      <c r="Y1421" s="413">
        <f>IF(Table_1[[#This Row],[Kokonaiskävijämäärä]]&lt;1,0,Table_1[[#This Row],[Kävijämäärä b) aikuiset]]*Table_1[[#This Row],[Tapaamis-kerrat /osallistuja]])</f>
        <v>0</v>
      </c>
      <c r="Z1421" s="413">
        <f>IF(Table_1[[#This Row],[Kokonaiskävijämäärä]]&lt;1,0,Table_1[[#This Row],[Kokonaiskävijämäärä]]*Table_1[[#This Row],[Tapaamis-kerrat /osallistuja]])</f>
        <v>0</v>
      </c>
      <c r="AA1421" s="390" t="s">
        <v>54</v>
      </c>
      <c r="AB1421" s="396"/>
      <c r="AC1421" s="397"/>
      <c r="AD1421" s="398" t="s">
        <v>54</v>
      </c>
      <c r="AE1421" s="399" t="s">
        <v>54</v>
      </c>
      <c r="AF1421" s="400" t="s">
        <v>54</v>
      </c>
      <c r="AG1421" s="400" t="s">
        <v>54</v>
      </c>
      <c r="AH1421" s="401" t="s">
        <v>53</v>
      </c>
      <c r="AI1421" s="402" t="s">
        <v>54</v>
      </c>
      <c r="AJ1421" s="402" t="s">
        <v>54</v>
      </c>
      <c r="AK1421" s="402" t="s">
        <v>54</v>
      </c>
      <c r="AL1421" s="403" t="s">
        <v>54</v>
      </c>
      <c r="AM1421" s="404" t="s">
        <v>54</v>
      </c>
    </row>
    <row r="1422" spans="1:39" ht="15.75" customHeight="1" x14ac:dyDescent="0.3">
      <c r="A1422" s="382"/>
      <c r="B1422" s="383"/>
      <c r="C1422" s="384" t="s">
        <v>40</v>
      </c>
      <c r="D1422" s="385" t="str">
        <f>IF(Table_1[[#This Row],[SISÄLLÖN NIMI]]="","",1)</f>
        <v/>
      </c>
      <c r="E1422" s="386"/>
      <c r="F1422" s="386"/>
      <c r="G1422" s="384" t="s">
        <v>54</v>
      </c>
      <c r="H1422" s="387" t="s">
        <v>54</v>
      </c>
      <c r="I1422" s="388" t="s">
        <v>54</v>
      </c>
      <c r="J1422" s="389" t="s">
        <v>44</v>
      </c>
      <c r="K1422" s="387" t="s">
        <v>54</v>
      </c>
      <c r="L1422" s="390" t="s">
        <v>54</v>
      </c>
      <c r="M1422" s="383"/>
      <c r="N1422" s="391" t="s">
        <v>54</v>
      </c>
      <c r="O1422" s="392"/>
      <c r="P1422" s="383"/>
      <c r="Q1422" s="383"/>
      <c r="R1422" s="393"/>
      <c r="S1422" s="417">
        <f>IF(Table_1[[#This Row],[Kesto (min) /tapaaminen]]&lt;1,0,(Table_1[[#This Row],[Sisältöjen määrä 
]]*Table_1[[#This Row],[Kesto (min) /tapaaminen]]*Table_1[[#This Row],[Tapaamis-kerrat /osallistuja]]))</f>
        <v>0</v>
      </c>
      <c r="T1422" s="394" t="str">
        <f>IF(Table_1[[#This Row],[SISÄLLÖN NIMI]]="","",IF(Table_1[[#This Row],[Toteutuminen]]="Ei osallistujia",0,IF(Table_1[[#This Row],[Toteutuminen]]="Peruttu",0,1)))</f>
        <v/>
      </c>
      <c r="U1422" s="395"/>
      <c r="V1422" s="385"/>
      <c r="W1422" s="413">
        <f>Table_1[[#This Row],[Kävijämäärä a) lapset]]+Table_1[[#This Row],[Kävijämäärä b) aikuiset]]</f>
        <v>0</v>
      </c>
      <c r="X1422" s="413">
        <f>IF(Table_1[[#This Row],[Kokonaiskävijämäärä]]&lt;1,0,Table_1[[#This Row],[Kävijämäärä a) lapset]]*Table_1[[#This Row],[Tapaamis-kerrat /osallistuja]])</f>
        <v>0</v>
      </c>
      <c r="Y1422" s="413">
        <f>IF(Table_1[[#This Row],[Kokonaiskävijämäärä]]&lt;1,0,Table_1[[#This Row],[Kävijämäärä b) aikuiset]]*Table_1[[#This Row],[Tapaamis-kerrat /osallistuja]])</f>
        <v>0</v>
      </c>
      <c r="Z1422" s="413">
        <f>IF(Table_1[[#This Row],[Kokonaiskävijämäärä]]&lt;1,0,Table_1[[#This Row],[Kokonaiskävijämäärä]]*Table_1[[#This Row],[Tapaamis-kerrat /osallistuja]])</f>
        <v>0</v>
      </c>
      <c r="AA1422" s="390" t="s">
        <v>54</v>
      </c>
      <c r="AB1422" s="396"/>
      <c r="AC1422" s="397"/>
      <c r="AD1422" s="398" t="s">
        <v>54</v>
      </c>
      <c r="AE1422" s="399" t="s">
        <v>54</v>
      </c>
      <c r="AF1422" s="400" t="s">
        <v>54</v>
      </c>
      <c r="AG1422" s="400" t="s">
        <v>54</v>
      </c>
      <c r="AH1422" s="401" t="s">
        <v>53</v>
      </c>
      <c r="AI1422" s="402" t="s">
        <v>54</v>
      </c>
      <c r="AJ1422" s="402" t="s">
        <v>54</v>
      </c>
      <c r="AK1422" s="402" t="s">
        <v>54</v>
      </c>
      <c r="AL1422" s="403" t="s">
        <v>54</v>
      </c>
      <c r="AM1422" s="404" t="s">
        <v>54</v>
      </c>
    </row>
    <row r="1423" spans="1:39" ht="15.75" customHeight="1" x14ac:dyDescent="0.3">
      <c r="A1423" s="382"/>
      <c r="B1423" s="383"/>
      <c r="C1423" s="384" t="s">
        <v>40</v>
      </c>
      <c r="D1423" s="385" t="str">
        <f>IF(Table_1[[#This Row],[SISÄLLÖN NIMI]]="","",1)</f>
        <v/>
      </c>
      <c r="E1423" s="386"/>
      <c r="F1423" s="386"/>
      <c r="G1423" s="384" t="s">
        <v>54</v>
      </c>
      <c r="H1423" s="387" t="s">
        <v>54</v>
      </c>
      <c r="I1423" s="388" t="s">
        <v>54</v>
      </c>
      <c r="J1423" s="389" t="s">
        <v>44</v>
      </c>
      <c r="K1423" s="387" t="s">
        <v>54</v>
      </c>
      <c r="L1423" s="390" t="s">
        <v>54</v>
      </c>
      <c r="M1423" s="383"/>
      <c r="N1423" s="391" t="s">
        <v>54</v>
      </c>
      <c r="O1423" s="392"/>
      <c r="P1423" s="383"/>
      <c r="Q1423" s="383"/>
      <c r="R1423" s="393"/>
      <c r="S1423" s="417">
        <f>IF(Table_1[[#This Row],[Kesto (min) /tapaaminen]]&lt;1,0,(Table_1[[#This Row],[Sisältöjen määrä 
]]*Table_1[[#This Row],[Kesto (min) /tapaaminen]]*Table_1[[#This Row],[Tapaamis-kerrat /osallistuja]]))</f>
        <v>0</v>
      </c>
      <c r="T1423" s="394" t="str">
        <f>IF(Table_1[[#This Row],[SISÄLLÖN NIMI]]="","",IF(Table_1[[#This Row],[Toteutuminen]]="Ei osallistujia",0,IF(Table_1[[#This Row],[Toteutuminen]]="Peruttu",0,1)))</f>
        <v/>
      </c>
      <c r="U1423" s="395"/>
      <c r="V1423" s="385"/>
      <c r="W1423" s="413">
        <f>Table_1[[#This Row],[Kävijämäärä a) lapset]]+Table_1[[#This Row],[Kävijämäärä b) aikuiset]]</f>
        <v>0</v>
      </c>
      <c r="X1423" s="413">
        <f>IF(Table_1[[#This Row],[Kokonaiskävijämäärä]]&lt;1,0,Table_1[[#This Row],[Kävijämäärä a) lapset]]*Table_1[[#This Row],[Tapaamis-kerrat /osallistuja]])</f>
        <v>0</v>
      </c>
      <c r="Y1423" s="413">
        <f>IF(Table_1[[#This Row],[Kokonaiskävijämäärä]]&lt;1,0,Table_1[[#This Row],[Kävijämäärä b) aikuiset]]*Table_1[[#This Row],[Tapaamis-kerrat /osallistuja]])</f>
        <v>0</v>
      </c>
      <c r="Z1423" s="413">
        <f>IF(Table_1[[#This Row],[Kokonaiskävijämäärä]]&lt;1,0,Table_1[[#This Row],[Kokonaiskävijämäärä]]*Table_1[[#This Row],[Tapaamis-kerrat /osallistuja]])</f>
        <v>0</v>
      </c>
      <c r="AA1423" s="390" t="s">
        <v>54</v>
      </c>
      <c r="AB1423" s="396"/>
      <c r="AC1423" s="397"/>
      <c r="AD1423" s="398" t="s">
        <v>54</v>
      </c>
      <c r="AE1423" s="399" t="s">
        <v>54</v>
      </c>
      <c r="AF1423" s="400" t="s">
        <v>54</v>
      </c>
      <c r="AG1423" s="400" t="s">
        <v>54</v>
      </c>
      <c r="AH1423" s="401" t="s">
        <v>53</v>
      </c>
      <c r="AI1423" s="402" t="s">
        <v>54</v>
      </c>
      <c r="AJ1423" s="402" t="s">
        <v>54</v>
      </c>
      <c r="AK1423" s="402" t="s">
        <v>54</v>
      </c>
      <c r="AL1423" s="403" t="s">
        <v>54</v>
      </c>
      <c r="AM1423" s="404" t="s">
        <v>54</v>
      </c>
    </row>
    <row r="1424" spans="1:39" ht="15.75" customHeight="1" x14ac:dyDescent="0.3">
      <c r="A1424" s="382"/>
      <c r="B1424" s="383"/>
      <c r="C1424" s="384" t="s">
        <v>40</v>
      </c>
      <c r="D1424" s="385" t="str">
        <f>IF(Table_1[[#This Row],[SISÄLLÖN NIMI]]="","",1)</f>
        <v/>
      </c>
      <c r="E1424" s="386"/>
      <c r="F1424" s="386"/>
      <c r="G1424" s="384" t="s">
        <v>54</v>
      </c>
      <c r="H1424" s="387" t="s">
        <v>54</v>
      </c>
      <c r="I1424" s="388" t="s">
        <v>54</v>
      </c>
      <c r="J1424" s="389" t="s">
        <v>44</v>
      </c>
      <c r="K1424" s="387" t="s">
        <v>54</v>
      </c>
      <c r="L1424" s="390" t="s">
        <v>54</v>
      </c>
      <c r="M1424" s="383"/>
      <c r="N1424" s="391" t="s">
        <v>54</v>
      </c>
      <c r="O1424" s="392"/>
      <c r="P1424" s="383"/>
      <c r="Q1424" s="383"/>
      <c r="R1424" s="393"/>
      <c r="S1424" s="417">
        <f>IF(Table_1[[#This Row],[Kesto (min) /tapaaminen]]&lt;1,0,(Table_1[[#This Row],[Sisältöjen määrä 
]]*Table_1[[#This Row],[Kesto (min) /tapaaminen]]*Table_1[[#This Row],[Tapaamis-kerrat /osallistuja]]))</f>
        <v>0</v>
      </c>
      <c r="T1424" s="394" t="str">
        <f>IF(Table_1[[#This Row],[SISÄLLÖN NIMI]]="","",IF(Table_1[[#This Row],[Toteutuminen]]="Ei osallistujia",0,IF(Table_1[[#This Row],[Toteutuminen]]="Peruttu",0,1)))</f>
        <v/>
      </c>
      <c r="U1424" s="395"/>
      <c r="V1424" s="385"/>
      <c r="W1424" s="413">
        <f>Table_1[[#This Row],[Kävijämäärä a) lapset]]+Table_1[[#This Row],[Kävijämäärä b) aikuiset]]</f>
        <v>0</v>
      </c>
      <c r="X1424" s="413">
        <f>IF(Table_1[[#This Row],[Kokonaiskävijämäärä]]&lt;1,0,Table_1[[#This Row],[Kävijämäärä a) lapset]]*Table_1[[#This Row],[Tapaamis-kerrat /osallistuja]])</f>
        <v>0</v>
      </c>
      <c r="Y1424" s="413">
        <f>IF(Table_1[[#This Row],[Kokonaiskävijämäärä]]&lt;1,0,Table_1[[#This Row],[Kävijämäärä b) aikuiset]]*Table_1[[#This Row],[Tapaamis-kerrat /osallistuja]])</f>
        <v>0</v>
      </c>
      <c r="Z1424" s="413">
        <f>IF(Table_1[[#This Row],[Kokonaiskävijämäärä]]&lt;1,0,Table_1[[#This Row],[Kokonaiskävijämäärä]]*Table_1[[#This Row],[Tapaamis-kerrat /osallistuja]])</f>
        <v>0</v>
      </c>
      <c r="AA1424" s="390" t="s">
        <v>54</v>
      </c>
      <c r="AB1424" s="396"/>
      <c r="AC1424" s="397"/>
      <c r="AD1424" s="398" t="s">
        <v>54</v>
      </c>
      <c r="AE1424" s="399" t="s">
        <v>54</v>
      </c>
      <c r="AF1424" s="400" t="s">
        <v>54</v>
      </c>
      <c r="AG1424" s="400" t="s">
        <v>54</v>
      </c>
      <c r="AH1424" s="401" t="s">
        <v>53</v>
      </c>
      <c r="AI1424" s="402" t="s">
        <v>54</v>
      </c>
      <c r="AJ1424" s="402" t="s">
        <v>54</v>
      </c>
      <c r="AK1424" s="402" t="s">
        <v>54</v>
      </c>
      <c r="AL1424" s="403" t="s">
        <v>54</v>
      </c>
      <c r="AM1424" s="404" t="s">
        <v>54</v>
      </c>
    </row>
    <row r="1425" spans="1:39" ht="15.75" customHeight="1" x14ac:dyDescent="0.3">
      <c r="A1425" s="382"/>
      <c r="B1425" s="383"/>
      <c r="C1425" s="384" t="s">
        <v>40</v>
      </c>
      <c r="D1425" s="385" t="str">
        <f>IF(Table_1[[#This Row],[SISÄLLÖN NIMI]]="","",1)</f>
        <v/>
      </c>
      <c r="E1425" s="386"/>
      <c r="F1425" s="386"/>
      <c r="G1425" s="384" t="s">
        <v>54</v>
      </c>
      <c r="H1425" s="387" t="s">
        <v>54</v>
      </c>
      <c r="I1425" s="388" t="s">
        <v>54</v>
      </c>
      <c r="J1425" s="389" t="s">
        <v>44</v>
      </c>
      <c r="K1425" s="387" t="s">
        <v>54</v>
      </c>
      <c r="L1425" s="390" t="s">
        <v>54</v>
      </c>
      <c r="M1425" s="383"/>
      <c r="N1425" s="391" t="s">
        <v>54</v>
      </c>
      <c r="O1425" s="392"/>
      <c r="P1425" s="383"/>
      <c r="Q1425" s="383"/>
      <c r="R1425" s="393"/>
      <c r="S1425" s="417">
        <f>IF(Table_1[[#This Row],[Kesto (min) /tapaaminen]]&lt;1,0,(Table_1[[#This Row],[Sisältöjen määrä 
]]*Table_1[[#This Row],[Kesto (min) /tapaaminen]]*Table_1[[#This Row],[Tapaamis-kerrat /osallistuja]]))</f>
        <v>0</v>
      </c>
      <c r="T1425" s="394" t="str">
        <f>IF(Table_1[[#This Row],[SISÄLLÖN NIMI]]="","",IF(Table_1[[#This Row],[Toteutuminen]]="Ei osallistujia",0,IF(Table_1[[#This Row],[Toteutuminen]]="Peruttu",0,1)))</f>
        <v/>
      </c>
      <c r="U1425" s="395"/>
      <c r="V1425" s="385"/>
      <c r="W1425" s="413">
        <f>Table_1[[#This Row],[Kävijämäärä a) lapset]]+Table_1[[#This Row],[Kävijämäärä b) aikuiset]]</f>
        <v>0</v>
      </c>
      <c r="X1425" s="413">
        <f>IF(Table_1[[#This Row],[Kokonaiskävijämäärä]]&lt;1,0,Table_1[[#This Row],[Kävijämäärä a) lapset]]*Table_1[[#This Row],[Tapaamis-kerrat /osallistuja]])</f>
        <v>0</v>
      </c>
      <c r="Y1425" s="413">
        <f>IF(Table_1[[#This Row],[Kokonaiskävijämäärä]]&lt;1,0,Table_1[[#This Row],[Kävijämäärä b) aikuiset]]*Table_1[[#This Row],[Tapaamis-kerrat /osallistuja]])</f>
        <v>0</v>
      </c>
      <c r="Z1425" s="413">
        <f>IF(Table_1[[#This Row],[Kokonaiskävijämäärä]]&lt;1,0,Table_1[[#This Row],[Kokonaiskävijämäärä]]*Table_1[[#This Row],[Tapaamis-kerrat /osallistuja]])</f>
        <v>0</v>
      </c>
      <c r="AA1425" s="390" t="s">
        <v>54</v>
      </c>
      <c r="AB1425" s="396"/>
      <c r="AC1425" s="397"/>
      <c r="AD1425" s="398" t="s">
        <v>54</v>
      </c>
      <c r="AE1425" s="399" t="s">
        <v>54</v>
      </c>
      <c r="AF1425" s="400" t="s">
        <v>54</v>
      </c>
      <c r="AG1425" s="400" t="s">
        <v>54</v>
      </c>
      <c r="AH1425" s="401" t="s">
        <v>53</v>
      </c>
      <c r="AI1425" s="402" t="s">
        <v>54</v>
      </c>
      <c r="AJ1425" s="402" t="s">
        <v>54</v>
      </c>
      <c r="AK1425" s="402" t="s">
        <v>54</v>
      </c>
      <c r="AL1425" s="403" t="s">
        <v>54</v>
      </c>
      <c r="AM1425" s="404" t="s">
        <v>54</v>
      </c>
    </row>
    <row r="1426" spans="1:39" ht="15.75" customHeight="1" x14ac:dyDescent="0.3">
      <c r="A1426" s="382"/>
      <c r="B1426" s="383"/>
      <c r="C1426" s="384" t="s">
        <v>40</v>
      </c>
      <c r="D1426" s="385" t="str">
        <f>IF(Table_1[[#This Row],[SISÄLLÖN NIMI]]="","",1)</f>
        <v/>
      </c>
      <c r="E1426" s="386"/>
      <c r="F1426" s="386"/>
      <c r="G1426" s="384" t="s">
        <v>54</v>
      </c>
      <c r="H1426" s="387" t="s">
        <v>54</v>
      </c>
      <c r="I1426" s="388" t="s">
        <v>54</v>
      </c>
      <c r="J1426" s="389" t="s">
        <v>44</v>
      </c>
      <c r="K1426" s="387" t="s">
        <v>54</v>
      </c>
      <c r="L1426" s="390" t="s">
        <v>54</v>
      </c>
      <c r="M1426" s="383"/>
      <c r="N1426" s="391" t="s">
        <v>54</v>
      </c>
      <c r="O1426" s="392"/>
      <c r="P1426" s="383"/>
      <c r="Q1426" s="383"/>
      <c r="R1426" s="393"/>
      <c r="S1426" s="417">
        <f>IF(Table_1[[#This Row],[Kesto (min) /tapaaminen]]&lt;1,0,(Table_1[[#This Row],[Sisältöjen määrä 
]]*Table_1[[#This Row],[Kesto (min) /tapaaminen]]*Table_1[[#This Row],[Tapaamis-kerrat /osallistuja]]))</f>
        <v>0</v>
      </c>
      <c r="T1426" s="394" t="str">
        <f>IF(Table_1[[#This Row],[SISÄLLÖN NIMI]]="","",IF(Table_1[[#This Row],[Toteutuminen]]="Ei osallistujia",0,IF(Table_1[[#This Row],[Toteutuminen]]="Peruttu",0,1)))</f>
        <v/>
      </c>
      <c r="U1426" s="395"/>
      <c r="V1426" s="385"/>
      <c r="W1426" s="413">
        <f>Table_1[[#This Row],[Kävijämäärä a) lapset]]+Table_1[[#This Row],[Kävijämäärä b) aikuiset]]</f>
        <v>0</v>
      </c>
      <c r="X1426" s="413">
        <f>IF(Table_1[[#This Row],[Kokonaiskävijämäärä]]&lt;1,0,Table_1[[#This Row],[Kävijämäärä a) lapset]]*Table_1[[#This Row],[Tapaamis-kerrat /osallistuja]])</f>
        <v>0</v>
      </c>
      <c r="Y1426" s="413">
        <f>IF(Table_1[[#This Row],[Kokonaiskävijämäärä]]&lt;1,0,Table_1[[#This Row],[Kävijämäärä b) aikuiset]]*Table_1[[#This Row],[Tapaamis-kerrat /osallistuja]])</f>
        <v>0</v>
      </c>
      <c r="Z1426" s="413">
        <f>IF(Table_1[[#This Row],[Kokonaiskävijämäärä]]&lt;1,0,Table_1[[#This Row],[Kokonaiskävijämäärä]]*Table_1[[#This Row],[Tapaamis-kerrat /osallistuja]])</f>
        <v>0</v>
      </c>
      <c r="AA1426" s="390" t="s">
        <v>54</v>
      </c>
      <c r="AB1426" s="396"/>
      <c r="AC1426" s="397"/>
      <c r="AD1426" s="398" t="s">
        <v>54</v>
      </c>
      <c r="AE1426" s="399" t="s">
        <v>54</v>
      </c>
      <c r="AF1426" s="400" t="s">
        <v>54</v>
      </c>
      <c r="AG1426" s="400" t="s">
        <v>54</v>
      </c>
      <c r="AH1426" s="401" t="s">
        <v>53</v>
      </c>
      <c r="AI1426" s="402" t="s">
        <v>54</v>
      </c>
      <c r="AJ1426" s="402" t="s">
        <v>54</v>
      </c>
      <c r="AK1426" s="402" t="s">
        <v>54</v>
      </c>
      <c r="AL1426" s="403" t="s">
        <v>54</v>
      </c>
      <c r="AM1426" s="404" t="s">
        <v>54</v>
      </c>
    </row>
    <row r="1427" spans="1:39" ht="15.75" customHeight="1" x14ac:dyDescent="0.3">
      <c r="A1427" s="382"/>
      <c r="B1427" s="383"/>
      <c r="C1427" s="384" t="s">
        <v>40</v>
      </c>
      <c r="D1427" s="385" t="str">
        <f>IF(Table_1[[#This Row],[SISÄLLÖN NIMI]]="","",1)</f>
        <v/>
      </c>
      <c r="E1427" s="386"/>
      <c r="F1427" s="386"/>
      <c r="G1427" s="384" t="s">
        <v>54</v>
      </c>
      <c r="H1427" s="387" t="s">
        <v>54</v>
      </c>
      <c r="I1427" s="388" t="s">
        <v>54</v>
      </c>
      <c r="J1427" s="389" t="s">
        <v>44</v>
      </c>
      <c r="K1427" s="387" t="s">
        <v>54</v>
      </c>
      <c r="L1427" s="390" t="s">
        <v>54</v>
      </c>
      <c r="M1427" s="383"/>
      <c r="N1427" s="391" t="s">
        <v>54</v>
      </c>
      <c r="O1427" s="392"/>
      <c r="P1427" s="383"/>
      <c r="Q1427" s="383"/>
      <c r="R1427" s="393"/>
      <c r="S1427" s="417">
        <f>IF(Table_1[[#This Row],[Kesto (min) /tapaaminen]]&lt;1,0,(Table_1[[#This Row],[Sisältöjen määrä 
]]*Table_1[[#This Row],[Kesto (min) /tapaaminen]]*Table_1[[#This Row],[Tapaamis-kerrat /osallistuja]]))</f>
        <v>0</v>
      </c>
      <c r="T1427" s="394" t="str">
        <f>IF(Table_1[[#This Row],[SISÄLLÖN NIMI]]="","",IF(Table_1[[#This Row],[Toteutuminen]]="Ei osallistujia",0,IF(Table_1[[#This Row],[Toteutuminen]]="Peruttu",0,1)))</f>
        <v/>
      </c>
      <c r="U1427" s="395"/>
      <c r="V1427" s="385"/>
      <c r="W1427" s="413">
        <f>Table_1[[#This Row],[Kävijämäärä a) lapset]]+Table_1[[#This Row],[Kävijämäärä b) aikuiset]]</f>
        <v>0</v>
      </c>
      <c r="X1427" s="413">
        <f>IF(Table_1[[#This Row],[Kokonaiskävijämäärä]]&lt;1,0,Table_1[[#This Row],[Kävijämäärä a) lapset]]*Table_1[[#This Row],[Tapaamis-kerrat /osallistuja]])</f>
        <v>0</v>
      </c>
      <c r="Y1427" s="413">
        <f>IF(Table_1[[#This Row],[Kokonaiskävijämäärä]]&lt;1,0,Table_1[[#This Row],[Kävijämäärä b) aikuiset]]*Table_1[[#This Row],[Tapaamis-kerrat /osallistuja]])</f>
        <v>0</v>
      </c>
      <c r="Z1427" s="413">
        <f>IF(Table_1[[#This Row],[Kokonaiskävijämäärä]]&lt;1,0,Table_1[[#This Row],[Kokonaiskävijämäärä]]*Table_1[[#This Row],[Tapaamis-kerrat /osallistuja]])</f>
        <v>0</v>
      </c>
      <c r="AA1427" s="390" t="s">
        <v>54</v>
      </c>
      <c r="AB1427" s="396"/>
      <c r="AC1427" s="397"/>
      <c r="AD1427" s="398" t="s">
        <v>54</v>
      </c>
      <c r="AE1427" s="399" t="s">
        <v>54</v>
      </c>
      <c r="AF1427" s="400" t="s">
        <v>54</v>
      </c>
      <c r="AG1427" s="400" t="s">
        <v>54</v>
      </c>
      <c r="AH1427" s="401" t="s">
        <v>53</v>
      </c>
      <c r="AI1427" s="402" t="s">
        <v>54</v>
      </c>
      <c r="AJ1427" s="402" t="s">
        <v>54</v>
      </c>
      <c r="AK1427" s="402" t="s">
        <v>54</v>
      </c>
      <c r="AL1427" s="403" t="s">
        <v>54</v>
      </c>
      <c r="AM1427" s="404" t="s">
        <v>54</v>
      </c>
    </row>
    <row r="1428" spans="1:39" ht="15.75" customHeight="1" x14ac:dyDescent="0.3">
      <c r="A1428" s="382"/>
      <c r="B1428" s="383"/>
      <c r="C1428" s="384" t="s">
        <v>40</v>
      </c>
      <c r="D1428" s="385" t="str">
        <f>IF(Table_1[[#This Row],[SISÄLLÖN NIMI]]="","",1)</f>
        <v/>
      </c>
      <c r="E1428" s="386"/>
      <c r="F1428" s="386"/>
      <c r="G1428" s="384" t="s">
        <v>54</v>
      </c>
      <c r="H1428" s="387" t="s">
        <v>54</v>
      </c>
      <c r="I1428" s="388" t="s">
        <v>54</v>
      </c>
      <c r="J1428" s="389" t="s">
        <v>44</v>
      </c>
      <c r="K1428" s="387" t="s">
        <v>54</v>
      </c>
      <c r="L1428" s="390" t="s">
        <v>54</v>
      </c>
      <c r="M1428" s="383"/>
      <c r="N1428" s="391" t="s">
        <v>54</v>
      </c>
      <c r="O1428" s="392"/>
      <c r="P1428" s="383"/>
      <c r="Q1428" s="383"/>
      <c r="R1428" s="393"/>
      <c r="S1428" s="417">
        <f>IF(Table_1[[#This Row],[Kesto (min) /tapaaminen]]&lt;1,0,(Table_1[[#This Row],[Sisältöjen määrä 
]]*Table_1[[#This Row],[Kesto (min) /tapaaminen]]*Table_1[[#This Row],[Tapaamis-kerrat /osallistuja]]))</f>
        <v>0</v>
      </c>
      <c r="T1428" s="394" t="str">
        <f>IF(Table_1[[#This Row],[SISÄLLÖN NIMI]]="","",IF(Table_1[[#This Row],[Toteutuminen]]="Ei osallistujia",0,IF(Table_1[[#This Row],[Toteutuminen]]="Peruttu",0,1)))</f>
        <v/>
      </c>
      <c r="U1428" s="395"/>
      <c r="V1428" s="385"/>
      <c r="W1428" s="413">
        <f>Table_1[[#This Row],[Kävijämäärä a) lapset]]+Table_1[[#This Row],[Kävijämäärä b) aikuiset]]</f>
        <v>0</v>
      </c>
      <c r="X1428" s="413">
        <f>IF(Table_1[[#This Row],[Kokonaiskävijämäärä]]&lt;1,0,Table_1[[#This Row],[Kävijämäärä a) lapset]]*Table_1[[#This Row],[Tapaamis-kerrat /osallistuja]])</f>
        <v>0</v>
      </c>
      <c r="Y1428" s="413">
        <f>IF(Table_1[[#This Row],[Kokonaiskävijämäärä]]&lt;1,0,Table_1[[#This Row],[Kävijämäärä b) aikuiset]]*Table_1[[#This Row],[Tapaamis-kerrat /osallistuja]])</f>
        <v>0</v>
      </c>
      <c r="Z1428" s="413">
        <f>IF(Table_1[[#This Row],[Kokonaiskävijämäärä]]&lt;1,0,Table_1[[#This Row],[Kokonaiskävijämäärä]]*Table_1[[#This Row],[Tapaamis-kerrat /osallistuja]])</f>
        <v>0</v>
      </c>
      <c r="AA1428" s="390" t="s">
        <v>54</v>
      </c>
      <c r="AB1428" s="396"/>
      <c r="AC1428" s="397"/>
      <c r="AD1428" s="398" t="s">
        <v>54</v>
      </c>
      <c r="AE1428" s="399" t="s">
        <v>54</v>
      </c>
      <c r="AF1428" s="400" t="s">
        <v>54</v>
      </c>
      <c r="AG1428" s="400" t="s">
        <v>54</v>
      </c>
      <c r="AH1428" s="401" t="s">
        <v>53</v>
      </c>
      <c r="AI1428" s="402" t="s">
        <v>54</v>
      </c>
      <c r="AJ1428" s="402" t="s">
        <v>54</v>
      </c>
      <c r="AK1428" s="402" t="s">
        <v>54</v>
      </c>
      <c r="AL1428" s="403" t="s">
        <v>54</v>
      </c>
      <c r="AM1428" s="404" t="s">
        <v>54</v>
      </c>
    </row>
    <row r="1429" spans="1:39" ht="15.75" customHeight="1" x14ac:dyDescent="0.3">
      <c r="A1429" s="382"/>
      <c r="B1429" s="383"/>
      <c r="C1429" s="384" t="s">
        <v>40</v>
      </c>
      <c r="D1429" s="385" t="str">
        <f>IF(Table_1[[#This Row],[SISÄLLÖN NIMI]]="","",1)</f>
        <v/>
      </c>
      <c r="E1429" s="386"/>
      <c r="F1429" s="386"/>
      <c r="G1429" s="384" t="s">
        <v>54</v>
      </c>
      <c r="H1429" s="387" t="s">
        <v>54</v>
      </c>
      <c r="I1429" s="388" t="s">
        <v>54</v>
      </c>
      <c r="J1429" s="389" t="s">
        <v>44</v>
      </c>
      <c r="K1429" s="387" t="s">
        <v>54</v>
      </c>
      <c r="L1429" s="390" t="s">
        <v>54</v>
      </c>
      <c r="M1429" s="383"/>
      <c r="N1429" s="391" t="s">
        <v>54</v>
      </c>
      <c r="O1429" s="392"/>
      <c r="P1429" s="383"/>
      <c r="Q1429" s="383"/>
      <c r="R1429" s="393"/>
      <c r="S1429" s="417">
        <f>IF(Table_1[[#This Row],[Kesto (min) /tapaaminen]]&lt;1,0,(Table_1[[#This Row],[Sisältöjen määrä 
]]*Table_1[[#This Row],[Kesto (min) /tapaaminen]]*Table_1[[#This Row],[Tapaamis-kerrat /osallistuja]]))</f>
        <v>0</v>
      </c>
      <c r="T1429" s="394" t="str">
        <f>IF(Table_1[[#This Row],[SISÄLLÖN NIMI]]="","",IF(Table_1[[#This Row],[Toteutuminen]]="Ei osallistujia",0,IF(Table_1[[#This Row],[Toteutuminen]]="Peruttu",0,1)))</f>
        <v/>
      </c>
      <c r="U1429" s="395"/>
      <c r="V1429" s="385"/>
      <c r="W1429" s="413">
        <f>Table_1[[#This Row],[Kävijämäärä a) lapset]]+Table_1[[#This Row],[Kävijämäärä b) aikuiset]]</f>
        <v>0</v>
      </c>
      <c r="X1429" s="413">
        <f>IF(Table_1[[#This Row],[Kokonaiskävijämäärä]]&lt;1,0,Table_1[[#This Row],[Kävijämäärä a) lapset]]*Table_1[[#This Row],[Tapaamis-kerrat /osallistuja]])</f>
        <v>0</v>
      </c>
      <c r="Y1429" s="413">
        <f>IF(Table_1[[#This Row],[Kokonaiskävijämäärä]]&lt;1,0,Table_1[[#This Row],[Kävijämäärä b) aikuiset]]*Table_1[[#This Row],[Tapaamis-kerrat /osallistuja]])</f>
        <v>0</v>
      </c>
      <c r="Z1429" s="413">
        <f>IF(Table_1[[#This Row],[Kokonaiskävijämäärä]]&lt;1,0,Table_1[[#This Row],[Kokonaiskävijämäärä]]*Table_1[[#This Row],[Tapaamis-kerrat /osallistuja]])</f>
        <v>0</v>
      </c>
      <c r="AA1429" s="390" t="s">
        <v>54</v>
      </c>
      <c r="AB1429" s="396"/>
      <c r="AC1429" s="397"/>
      <c r="AD1429" s="398" t="s">
        <v>54</v>
      </c>
      <c r="AE1429" s="399" t="s">
        <v>54</v>
      </c>
      <c r="AF1429" s="400" t="s">
        <v>54</v>
      </c>
      <c r="AG1429" s="400" t="s">
        <v>54</v>
      </c>
      <c r="AH1429" s="401" t="s">
        <v>53</v>
      </c>
      <c r="AI1429" s="402" t="s">
        <v>54</v>
      </c>
      <c r="AJ1429" s="402" t="s">
        <v>54</v>
      </c>
      <c r="AK1429" s="402" t="s">
        <v>54</v>
      </c>
      <c r="AL1429" s="403" t="s">
        <v>54</v>
      </c>
      <c r="AM1429" s="404" t="s">
        <v>54</v>
      </c>
    </row>
    <row r="1430" spans="1:39" ht="15.75" customHeight="1" x14ac:dyDescent="0.3">
      <c r="A1430" s="382"/>
      <c r="B1430" s="383"/>
      <c r="C1430" s="384" t="s">
        <v>40</v>
      </c>
      <c r="D1430" s="385" t="str">
        <f>IF(Table_1[[#This Row],[SISÄLLÖN NIMI]]="","",1)</f>
        <v/>
      </c>
      <c r="E1430" s="386"/>
      <c r="F1430" s="386"/>
      <c r="G1430" s="384" t="s">
        <v>54</v>
      </c>
      <c r="H1430" s="387" t="s">
        <v>54</v>
      </c>
      <c r="I1430" s="388" t="s">
        <v>54</v>
      </c>
      <c r="J1430" s="389" t="s">
        <v>44</v>
      </c>
      <c r="K1430" s="387" t="s">
        <v>54</v>
      </c>
      <c r="L1430" s="390" t="s">
        <v>54</v>
      </c>
      <c r="M1430" s="383"/>
      <c r="N1430" s="391" t="s">
        <v>54</v>
      </c>
      <c r="O1430" s="392"/>
      <c r="P1430" s="383"/>
      <c r="Q1430" s="383"/>
      <c r="R1430" s="393"/>
      <c r="S1430" s="417">
        <f>IF(Table_1[[#This Row],[Kesto (min) /tapaaminen]]&lt;1,0,(Table_1[[#This Row],[Sisältöjen määrä 
]]*Table_1[[#This Row],[Kesto (min) /tapaaminen]]*Table_1[[#This Row],[Tapaamis-kerrat /osallistuja]]))</f>
        <v>0</v>
      </c>
      <c r="T1430" s="394" t="str">
        <f>IF(Table_1[[#This Row],[SISÄLLÖN NIMI]]="","",IF(Table_1[[#This Row],[Toteutuminen]]="Ei osallistujia",0,IF(Table_1[[#This Row],[Toteutuminen]]="Peruttu",0,1)))</f>
        <v/>
      </c>
      <c r="U1430" s="395"/>
      <c r="V1430" s="385"/>
      <c r="W1430" s="413">
        <f>Table_1[[#This Row],[Kävijämäärä a) lapset]]+Table_1[[#This Row],[Kävijämäärä b) aikuiset]]</f>
        <v>0</v>
      </c>
      <c r="X1430" s="413">
        <f>IF(Table_1[[#This Row],[Kokonaiskävijämäärä]]&lt;1,0,Table_1[[#This Row],[Kävijämäärä a) lapset]]*Table_1[[#This Row],[Tapaamis-kerrat /osallistuja]])</f>
        <v>0</v>
      </c>
      <c r="Y1430" s="413">
        <f>IF(Table_1[[#This Row],[Kokonaiskävijämäärä]]&lt;1,0,Table_1[[#This Row],[Kävijämäärä b) aikuiset]]*Table_1[[#This Row],[Tapaamis-kerrat /osallistuja]])</f>
        <v>0</v>
      </c>
      <c r="Z1430" s="413">
        <f>IF(Table_1[[#This Row],[Kokonaiskävijämäärä]]&lt;1,0,Table_1[[#This Row],[Kokonaiskävijämäärä]]*Table_1[[#This Row],[Tapaamis-kerrat /osallistuja]])</f>
        <v>0</v>
      </c>
      <c r="AA1430" s="390" t="s">
        <v>54</v>
      </c>
      <c r="AB1430" s="396"/>
      <c r="AC1430" s="397"/>
      <c r="AD1430" s="398" t="s">
        <v>54</v>
      </c>
      <c r="AE1430" s="399" t="s">
        <v>54</v>
      </c>
      <c r="AF1430" s="400" t="s">
        <v>54</v>
      </c>
      <c r="AG1430" s="400" t="s">
        <v>54</v>
      </c>
      <c r="AH1430" s="401" t="s">
        <v>53</v>
      </c>
      <c r="AI1430" s="402" t="s">
        <v>54</v>
      </c>
      <c r="AJ1430" s="402" t="s">
        <v>54</v>
      </c>
      <c r="AK1430" s="402" t="s">
        <v>54</v>
      </c>
      <c r="AL1430" s="403" t="s">
        <v>54</v>
      </c>
      <c r="AM1430" s="404" t="s">
        <v>54</v>
      </c>
    </row>
    <row r="1431" spans="1:39" ht="15.75" customHeight="1" x14ac:dyDescent="0.3">
      <c r="A1431" s="382"/>
      <c r="B1431" s="383"/>
      <c r="C1431" s="384" t="s">
        <v>40</v>
      </c>
      <c r="D1431" s="385" t="str">
        <f>IF(Table_1[[#This Row],[SISÄLLÖN NIMI]]="","",1)</f>
        <v/>
      </c>
      <c r="E1431" s="386"/>
      <c r="F1431" s="386"/>
      <c r="G1431" s="384" t="s">
        <v>54</v>
      </c>
      <c r="H1431" s="387" t="s">
        <v>54</v>
      </c>
      <c r="I1431" s="388" t="s">
        <v>54</v>
      </c>
      <c r="J1431" s="389" t="s">
        <v>44</v>
      </c>
      <c r="K1431" s="387" t="s">
        <v>54</v>
      </c>
      <c r="L1431" s="390" t="s">
        <v>54</v>
      </c>
      <c r="M1431" s="383"/>
      <c r="N1431" s="391" t="s">
        <v>54</v>
      </c>
      <c r="O1431" s="392"/>
      <c r="P1431" s="383"/>
      <c r="Q1431" s="383"/>
      <c r="R1431" s="393"/>
      <c r="S1431" s="417">
        <f>IF(Table_1[[#This Row],[Kesto (min) /tapaaminen]]&lt;1,0,(Table_1[[#This Row],[Sisältöjen määrä 
]]*Table_1[[#This Row],[Kesto (min) /tapaaminen]]*Table_1[[#This Row],[Tapaamis-kerrat /osallistuja]]))</f>
        <v>0</v>
      </c>
      <c r="T1431" s="394" t="str">
        <f>IF(Table_1[[#This Row],[SISÄLLÖN NIMI]]="","",IF(Table_1[[#This Row],[Toteutuminen]]="Ei osallistujia",0,IF(Table_1[[#This Row],[Toteutuminen]]="Peruttu",0,1)))</f>
        <v/>
      </c>
      <c r="U1431" s="395"/>
      <c r="V1431" s="385"/>
      <c r="W1431" s="413">
        <f>Table_1[[#This Row],[Kävijämäärä a) lapset]]+Table_1[[#This Row],[Kävijämäärä b) aikuiset]]</f>
        <v>0</v>
      </c>
      <c r="X1431" s="413">
        <f>IF(Table_1[[#This Row],[Kokonaiskävijämäärä]]&lt;1,0,Table_1[[#This Row],[Kävijämäärä a) lapset]]*Table_1[[#This Row],[Tapaamis-kerrat /osallistuja]])</f>
        <v>0</v>
      </c>
      <c r="Y1431" s="413">
        <f>IF(Table_1[[#This Row],[Kokonaiskävijämäärä]]&lt;1,0,Table_1[[#This Row],[Kävijämäärä b) aikuiset]]*Table_1[[#This Row],[Tapaamis-kerrat /osallistuja]])</f>
        <v>0</v>
      </c>
      <c r="Z1431" s="413">
        <f>IF(Table_1[[#This Row],[Kokonaiskävijämäärä]]&lt;1,0,Table_1[[#This Row],[Kokonaiskävijämäärä]]*Table_1[[#This Row],[Tapaamis-kerrat /osallistuja]])</f>
        <v>0</v>
      </c>
      <c r="AA1431" s="390" t="s">
        <v>54</v>
      </c>
      <c r="AB1431" s="396"/>
      <c r="AC1431" s="397"/>
      <c r="AD1431" s="398" t="s">
        <v>54</v>
      </c>
      <c r="AE1431" s="399" t="s">
        <v>54</v>
      </c>
      <c r="AF1431" s="400" t="s">
        <v>54</v>
      </c>
      <c r="AG1431" s="400" t="s">
        <v>54</v>
      </c>
      <c r="AH1431" s="401" t="s">
        <v>53</v>
      </c>
      <c r="AI1431" s="402" t="s">
        <v>54</v>
      </c>
      <c r="AJ1431" s="402" t="s">
        <v>54</v>
      </c>
      <c r="AK1431" s="402" t="s">
        <v>54</v>
      </c>
      <c r="AL1431" s="403" t="s">
        <v>54</v>
      </c>
      <c r="AM1431" s="404" t="s">
        <v>54</v>
      </c>
    </row>
    <row r="1432" spans="1:39" ht="15.75" customHeight="1" x14ac:dyDescent="0.3">
      <c r="A1432" s="382"/>
      <c r="B1432" s="383"/>
      <c r="C1432" s="384" t="s">
        <v>40</v>
      </c>
      <c r="D1432" s="385" t="str">
        <f>IF(Table_1[[#This Row],[SISÄLLÖN NIMI]]="","",1)</f>
        <v/>
      </c>
      <c r="E1432" s="386"/>
      <c r="F1432" s="386"/>
      <c r="G1432" s="384" t="s">
        <v>54</v>
      </c>
      <c r="H1432" s="387" t="s">
        <v>54</v>
      </c>
      <c r="I1432" s="388" t="s">
        <v>54</v>
      </c>
      <c r="J1432" s="389" t="s">
        <v>44</v>
      </c>
      <c r="K1432" s="387" t="s">
        <v>54</v>
      </c>
      <c r="L1432" s="390" t="s">
        <v>54</v>
      </c>
      <c r="M1432" s="383"/>
      <c r="N1432" s="391" t="s">
        <v>54</v>
      </c>
      <c r="O1432" s="392"/>
      <c r="P1432" s="383"/>
      <c r="Q1432" s="383"/>
      <c r="R1432" s="393"/>
      <c r="S1432" s="417">
        <f>IF(Table_1[[#This Row],[Kesto (min) /tapaaminen]]&lt;1,0,(Table_1[[#This Row],[Sisältöjen määrä 
]]*Table_1[[#This Row],[Kesto (min) /tapaaminen]]*Table_1[[#This Row],[Tapaamis-kerrat /osallistuja]]))</f>
        <v>0</v>
      </c>
      <c r="T1432" s="394" t="str">
        <f>IF(Table_1[[#This Row],[SISÄLLÖN NIMI]]="","",IF(Table_1[[#This Row],[Toteutuminen]]="Ei osallistujia",0,IF(Table_1[[#This Row],[Toteutuminen]]="Peruttu",0,1)))</f>
        <v/>
      </c>
      <c r="U1432" s="395"/>
      <c r="V1432" s="385"/>
      <c r="W1432" s="413">
        <f>Table_1[[#This Row],[Kävijämäärä a) lapset]]+Table_1[[#This Row],[Kävijämäärä b) aikuiset]]</f>
        <v>0</v>
      </c>
      <c r="X1432" s="413">
        <f>IF(Table_1[[#This Row],[Kokonaiskävijämäärä]]&lt;1,0,Table_1[[#This Row],[Kävijämäärä a) lapset]]*Table_1[[#This Row],[Tapaamis-kerrat /osallistuja]])</f>
        <v>0</v>
      </c>
      <c r="Y1432" s="413">
        <f>IF(Table_1[[#This Row],[Kokonaiskävijämäärä]]&lt;1,0,Table_1[[#This Row],[Kävijämäärä b) aikuiset]]*Table_1[[#This Row],[Tapaamis-kerrat /osallistuja]])</f>
        <v>0</v>
      </c>
      <c r="Z1432" s="413">
        <f>IF(Table_1[[#This Row],[Kokonaiskävijämäärä]]&lt;1,0,Table_1[[#This Row],[Kokonaiskävijämäärä]]*Table_1[[#This Row],[Tapaamis-kerrat /osallistuja]])</f>
        <v>0</v>
      </c>
      <c r="AA1432" s="390" t="s">
        <v>54</v>
      </c>
      <c r="AB1432" s="396"/>
      <c r="AC1432" s="397"/>
      <c r="AD1432" s="398" t="s">
        <v>54</v>
      </c>
      <c r="AE1432" s="399" t="s">
        <v>54</v>
      </c>
      <c r="AF1432" s="400" t="s">
        <v>54</v>
      </c>
      <c r="AG1432" s="400" t="s">
        <v>54</v>
      </c>
      <c r="AH1432" s="401" t="s">
        <v>53</v>
      </c>
      <c r="AI1432" s="402" t="s">
        <v>54</v>
      </c>
      <c r="AJ1432" s="402" t="s">
        <v>54</v>
      </c>
      <c r="AK1432" s="402" t="s">
        <v>54</v>
      </c>
      <c r="AL1432" s="403" t="s">
        <v>54</v>
      </c>
      <c r="AM1432" s="404" t="s">
        <v>54</v>
      </c>
    </row>
    <row r="1433" spans="1:39" ht="15.75" customHeight="1" x14ac:dyDescent="0.3">
      <c r="A1433" s="382"/>
      <c r="B1433" s="383"/>
      <c r="C1433" s="384" t="s">
        <v>40</v>
      </c>
      <c r="D1433" s="385" t="str">
        <f>IF(Table_1[[#This Row],[SISÄLLÖN NIMI]]="","",1)</f>
        <v/>
      </c>
      <c r="E1433" s="386"/>
      <c r="F1433" s="386"/>
      <c r="G1433" s="384" t="s">
        <v>54</v>
      </c>
      <c r="H1433" s="387" t="s">
        <v>54</v>
      </c>
      <c r="I1433" s="388" t="s">
        <v>54</v>
      </c>
      <c r="J1433" s="389" t="s">
        <v>44</v>
      </c>
      <c r="K1433" s="387" t="s">
        <v>54</v>
      </c>
      <c r="L1433" s="390" t="s">
        <v>54</v>
      </c>
      <c r="M1433" s="383"/>
      <c r="N1433" s="391" t="s">
        <v>54</v>
      </c>
      <c r="O1433" s="392"/>
      <c r="P1433" s="383"/>
      <c r="Q1433" s="383"/>
      <c r="R1433" s="393"/>
      <c r="S1433" s="417">
        <f>IF(Table_1[[#This Row],[Kesto (min) /tapaaminen]]&lt;1,0,(Table_1[[#This Row],[Sisältöjen määrä 
]]*Table_1[[#This Row],[Kesto (min) /tapaaminen]]*Table_1[[#This Row],[Tapaamis-kerrat /osallistuja]]))</f>
        <v>0</v>
      </c>
      <c r="T1433" s="394" t="str">
        <f>IF(Table_1[[#This Row],[SISÄLLÖN NIMI]]="","",IF(Table_1[[#This Row],[Toteutuminen]]="Ei osallistujia",0,IF(Table_1[[#This Row],[Toteutuminen]]="Peruttu",0,1)))</f>
        <v/>
      </c>
      <c r="U1433" s="395"/>
      <c r="V1433" s="385"/>
      <c r="W1433" s="413">
        <f>Table_1[[#This Row],[Kävijämäärä a) lapset]]+Table_1[[#This Row],[Kävijämäärä b) aikuiset]]</f>
        <v>0</v>
      </c>
      <c r="X1433" s="413">
        <f>IF(Table_1[[#This Row],[Kokonaiskävijämäärä]]&lt;1,0,Table_1[[#This Row],[Kävijämäärä a) lapset]]*Table_1[[#This Row],[Tapaamis-kerrat /osallistuja]])</f>
        <v>0</v>
      </c>
      <c r="Y1433" s="413">
        <f>IF(Table_1[[#This Row],[Kokonaiskävijämäärä]]&lt;1,0,Table_1[[#This Row],[Kävijämäärä b) aikuiset]]*Table_1[[#This Row],[Tapaamis-kerrat /osallistuja]])</f>
        <v>0</v>
      </c>
      <c r="Z1433" s="413">
        <f>IF(Table_1[[#This Row],[Kokonaiskävijämäärä]]&lt;1,0,Table_1[[#This Row],[Kokonaiskävijämäärä]]*Table_1[[#This Row],[Tapaamis-kerrat /osallistuja]])</f>
        <v>0</v>
      </c>
      <c r="AA1433" s="390" t="s">
        <v>54</v>
      </c>
      <c r="AB1433" s="396"/>
      <c r="AC1433" s="397"/>
      <c r="AD1433" s="398" t="s">
        <v>54</v>
      </c>
      <c r="AE1433" s="399" t="s">
        <v>54</v>
      </c>
      <c r="AF1433" s="400" t="s">
        <v>54</v>
      </c>
      <c r="AG1433" s="400" t="s">
        <v>54</v>
      </c>
      <c r="AH1433" s="401" t="s">
        <v>53</v>
      </c>
      <c r="AI1433" s="402" t="s">
        <v>54</v>
      </c>
      <c r="AJ1433" s="402" t="s">
        <v>54</v>
      </c>
      <c r="AK1433" s="402" t="s">
        <v>54</v>
      </c>
      <c r="AL1433" s="403" t="s">
        <v>54</v>
      </c>
      <c r="AM1433" s="404" t="s">
        <v>54</v>
      </c>
    </row>
    <row r="1434" spans="1:39" ht="15.75" customHeight="1" x14ac:dyDescent="0.3">
      <c r="A1434" s="382"/>
      <c r="B1434" s="383"/>
      <c r="C1434" s="384" t="s">
        <v>40</v>
      </c>
      <c r="D1434" s="385" t="str">
        <f>IF(Table_1[[#This Row],[SISÄLLÖN NIMI]]="","",1)</f>
        <v/>
      </c>
      <c r="E1434" s="386"/>
      <c r="F1434" s="386"/>
      <c r="G1434" s="384" t="s">
        <v>54</v>
      </c>
      <c r="H1434" s="387" t="s">
        <v>54</v>
      </c>
      <c r="I1434" s="388" t="s">
        <v>54</v>
      </c>
      <c r="J1434" s="389" t="s">
        <v>44</v>
      </c>
      <c r="K1434" s="387" t="s">
        <v>54</v>
      </c>
      <c r="L1434" s="390" t="s">
        <v>54</v>
      </c>
      <c r="M1434" s="383"/>
      <c r="N1434" s="391" t="s">
        <v>54</v>
      </c>
      <c r="O1434" s="392"/>
      <c r="P1434" s="383"/>
      <c r="Q1434" s="383"/>
      <c r="R1434" s="393"/>
      <c r="S1434" s="417">
        <f>IF(Table_1[[#This Row],[Kesto (min) /tapaaminen]]&lt;1,0,(Table_1[[#This Row],[Sisältöjen määrä 
]]*Table_1[[#This Row],[Kesto (min) /tapaaminen]]*Table_1[[#This Row],[Tapaamis-kerrat /osallistuja]]))</f>
        <v>0</v>
      </c>
      <c r="T1434" s="394" t="str">
        <f>IF(Table_1[[#This Row],[SISÄLLÖN NIMI]]="","",IF(Table_1[[#This Row],[Toteutuminen]]="Ei osallistujia",0,IF(Table_1[[#This Row],[Toteutuminen]]="Peruttu",0,1)))</f>
        <v/>
      </c>
      <c r="U1434" s="395"/>
      <c r="V1434" s="385"/>
      <c r="W1434" s="413">
        <f>Table_1[[#This Row],[Kävijämäärä a) lapset]]+Table_1[[#This Row],[Kävijämäärä b) aikuiset]]</f>
        <v>0</v>
      </c>
      <c r="X1434" s="413">
        <f>IF(Table_1[[#This Row],[Kokonaiskävijämäärä]]&lt;1,0,Table_1[[#This Row],[Kävijämäärä a) lapset]]*Table_1[[#This Row],[Tapaamis-kerrat /osallistuja]])</f>
        <v>0</v>
      </c>
      <c r="Y1434" s="413">
        <f>IF(Table_1[[#This Row],[Kokonaiskävijämäärä]]&lt;1,0,Table_1[[#This Row],[Kävijämäärä b) aikuiset]]*Table_1[[#This Row],[Tapaamis-kerrat /osallistuja]])</f>
        <v>0</v>
      </c>
      <c r="Z1434" s="413">
        <f>IF(Table_1[[#This Row],[Kokonaiskävijämäärä]]&lt;1,0,Table_1[[#This Row],[Kokonaiskävijämäärä]]*Table_1[[#This Row],[Tapaamis-kerrat /osallistuja]])</f>
        <v>0</v>
      </c>
      <c r="AA1434" s="390" t="s">
        <v>54</v>
      </c>
      <c r="AB1434" s="396"/>
      <c r="AC1434" s="397"/>
      <c r="AD1434" s="398" t="s">
        <v>54</v>
      </c>
      <c r="AE1434" s="399" t="s">
        <v>54</v>
      </c>
      <c r="AF1434" s="400" t="s">
        <v>54</v>
      </c>
      <c r="AG1434" s="400" t="s">
        <v>54</v>
      </c>
      <c r="AH1434" s="401" t="s">
        <v>53</v>
      </c>
      <c r="AI1434" s="402" t="s">
        <v>54</v>
      </c>
      <c r="AJ1434" s="402" t="s">
        <v>54</v>
      </c>
      <c r="AK1434" s="402" t="s">
        <v>54</v>
      </c>
      <c r="AL1434" s="403" t="s">
        <v>54</v>
      </c>
      <c r="AM1434" s="404" t="s">
        <v>54</v>
      </c>
    </row>
    <row r="1435" spans="1:39" ht="15.75" customHeight="1" x14ac:dyDescent="0.3">
      <c r="A1435" s="382"/>
      <c r="B1435" s="383"/>
      <c r="C1435" s="384" t="s">
        <v>40</v>
      </c>
      <c r="D1435" s="385" t="str">
        <f>IF(Table_1[[#This Row],[SISÄLLÖN NIMI]]="","",1)</f>
        <v/>
      </c>
      <c r="E1435" s="386"/>
      <c r="F1435" s="386"/>
      <c r="G1435" s="384" t="s">
        <v>54</v>
      </c>
      <c r="H1435" s="387" t="s">
        <v>54</v>
      </c>
      <c r="I1435" s="388" t="s">
        <v>54</v>
      </c>
      <c r="J1435" s="389" t="s">
        <v>44</v>
      </c>
      <c r="K1435" s="387" t="s">
        <v>54</v>
      </c>
      <c r="L1435" s="390" t="s">
        <v>54</v>
      </c>
      <c r="M1435" s="383"/>
      <c r="N1435" s="391" t="s">
        <v>54</v>
      </c>
      <c r="O1435" s="392"/>
      <c r="P1435" s="383"/>
      <c r="Q1435" s="383"/>
      <c r="R1435" s="393"/>
      <c r="S1435" s="417">
        <f>IF(Table_1[[#This Row],[Kesto (min) /tapaaminen]]&lt;1,0,(Table_1[[#This Row],[Sisältöjen määrä 
]]*Table_1[[#This Row],[Kesto (min) /tapaaminen]]*Table_1[[#This Row],[Tapaamis-kerrat /osallistuja]]))</f>
        <v>0</v>
      </c>
      <c r="T1435" s="394" t="str">
        <f>IF(Table_1[[#This Row],[SISÄLLÖN NIMI]]="","",IF(Table_1[[#This Row],[Toteutuminen]]="Ei osallistujia",0,IF(Table_1[[#This Row],[Toteutuminen]]="Peruttu",0,1)))</f>
        <v/>
      </c>
      <c r="U1435" s="395"/>
      <c r="V1435" s="385"/>
      <c r="W1435" s="413">
        <f>Table_1[[#This Row],[Kävijämäärä a) lapset]]+Table_1[[#This Row],[Kävijämäärä b) aikuiset]]</f>
        <v>0</v>
      </c>
      <c r="X1435" s="413">
        <f>IF(Table_1[[#This Row],[Kokonaiskävijämäärä]]&lt;1,0,Table_1[[#This Row],[Kävijämäärä a) lapset]]*Table_1[[#This Row],[Tapaamis-kerrat /osallistuja]])</f>
        <v>0</v>
      </c>
      <c r="Y1435" s="413">
        <f>IF(Table_1[[#This Row],[Kokonaiskävijämäärä]]&lt;1,0,Table_1[[#This Row],[Kävijämäärä b) aikuiset]]*Table_1[[#This Row],[Tapaamis-kerrat /osallistuja]])</f>
        <v>0</v>
      </c>
      <c r="Z1435" s="413">
        <f>IF(Table_1[[#This Row],[Kokonaiskävijämäärä]]&lt;1,0,Table_1[[#This Row],[Kokonaiskävijämäärä]]*Table_1[[#This Row],[Tapaamis-kerrat /osallistuja]])</f>
        <v>0</v>
      </c>
      <c r="AA1435" s="390" t="s">
        <v>54</v>
      </c>
      <c r="AB1435" s="396"/>
      <c r="AC1435" s="397"/>
      <c r="AD1435" s="398" t="s">
        <v>54</v>
      </c>
      <c r="AE1435" s="399" t="s">
        <v>54</v>
      </c>
      <c r="AF1435" s="400" t="s">
        <v>54</v>
      </c>
      <c r="AG1435" s="400" t="s">
        <v>54</v>
      </c>
      <c r="AH1435" s="401" t="s">
        <v>53</v>
      </c>
      <c r="AI1435" s="402" t="s">
        <v>54</v>
      </c>
      <c r="AJ1435" s="402" t="s">
        <v>54</v>
      </c>
      <c r="AK1435" s="402" t="s">
        <v>54</v>
      </c>
      <c r="AL1435" s="403" t="s">
        <v>54</v>
      </c>
      <c r="AM1435" s="404" t="s">
        <v>54</v>
      </c>
    </row>
    <row r="1436" spans="1:39" ht="15.75" customHeight="1" x14ac:dyDescent="0.3">
      <c r="A1436" s="382"/>
      <c r="B1436" s="383"/>
      <c r="C1436" s="384" t="s">
        <v>40</v>
      </c>
      <c r="D1436" s="385" t="str">
        <f>IF(Table_1[[#This Row],[SISÄLLÖN NIMI]]="","",1)</f>
        <v/>
      </c>
      <c r="E1436" s="386"/>
      <c r="F1436" s="386"/>
      <c r="G1436" s="384" t="s">
        <v>54</v>
      </c>
      <c r="H1436" s="387" t="s">
        <v>54</v>
      </c>
      <c r="I1436" s="388" t="s">
        <v>54</v>
      </c>
      <c r="J1436" s="389" t="s">
        <v>44</v>
      </c>
      <c r="K1436" s="387" t="s">
        <v>54</v>
      </c>
      <c r="L1436" s="390" t="s">
        <v>54</v>
      </c>
      <c r="M1436" s="383"/>
      <c r="N1436" s="391" t="s">
        <v>54</v>
      </c>
      <c r="O1436" s="392"/>
      <c r="P1436" s="383"/>
      <c r="Q1436" s="383"/>
      <c r="R1436" s="393"/>
      <c r="S1436" s="417">
        <f>IF(Table_1[[#This Row],[Kesto (min) /tapaaminen]]&lt;1,0,(Table_1[[#This Row],[Sisältöjen määrä 
]]*Table_1[[#This Row],[Kesto (min) /tapaaminen]]*Table_1[[#This Row],[Tapaamis-kerrat /osallistuja]]))</f>
        <v>0</v>
      </c>
      <c r="T1436" s="394" t="str">
        <f>IF(Table_1[[#This Row],[SISÄLLÖN NIMI]]="","",IF(Table_1[[#This Row],[Toteutuminen]]="Ei osallistujia",0,IF(Table_1[[#This Row],[Toteutuminen]]="Peruttu",0,1)))</f>
        <v/>
      </c>
      <c r="U1436" s="395"/>
      <c r="V1436" s="385"/>
      <c r="W1436" s="413">
        <f>Table_1[[#This Row],[Kävijämäärä a) lapset]]+Table_1[[#This Row],[Kävijämäärä b) aikuiset]]</f>
        <v>0</v>
      </c>
      <c r="X1436" s="413">
        <f>IF(Table_1[[#This Row],[Kokonaiskävijämäärä]]&lt;1,0,Table_1[[#This Row],[Kävijämäärä a) lapset]]*Table_1[[#This Row],[Tapaamis-kerrat /osallistuja]])</f>
        <v>0</v>
      </c>
      <c r="Y1436" s="413">
        <f>IF(Table_1[[#This Row],[Kokonaiskävijämäärä]]&lt;1,0,Table_1[[#This Row],[Kävijämäärä b) aikuiset]]*Table_1[[#This Row],[Tapaamis-kerrat /osallistuja]])</f>
        <v>0</v>
      </c>
      <c r="Z1436" s="413">
        <f>IF(Table_1[[#This Row],[Kokonaiskävijämäärä]]&lt;1,0,Table_1[[#This Row],[Kokonaiskävijämäärä]]*Table_1[[#This Row],[Tapaamis-kerrat /osallistuja]])</f>
        <v>0</v>
      </c>
      <c r="AA1436" s="390" t="s">
        <v>54</v>
      </c>
      <c r="AB1436" s="396"/>
      <c r="AC1436" s="397"/>
      <c r="AD1436" s="398" t="s">
        <v>54</v>
      </c>
      <c r="AE1436" s="399" t="s">
        <v>54</v>
      </c>
      <c r="AF1436" s="400" t="s">
        <v>54</v>
      </c>
      <c r="AG1436" s="400" t="s">
        <v>54</v>
      </c>
      <c r="AH1436" s="401" t="s">
        <v>53</v>
      </c>
      <c r="AI1436" s="402" t="s">
        <v>54</v>
      </c>
      <c r="AJ1436" s="402" t="s">
        <v>54</v>
      </c>
      <c r="AK1436" s="402" t="s">
        <v>54</v>
      </c>
      <c r="AL1436" s="403" t="s">
        <v>54</v>
      </c>
      <c r="AM1436" s="404" t="s">
        <v>54</v>
      </c>
    </row>
    <row r="1437" spans="1:39" ht="15.75" customHeight="1" x14ac:dyDescent="0.3">
      <c r="A1437" s="382"/>
      <c r="B1437" s="383"/>
      <c r="C1437" s="384" t="s">
        <v>40</v>
      </c>
      <c r="D1437" s="385" t="str">
        <f>IF(Table_1[[#This Row],[SISÄLLÖN NIMI]]="","",1)</f>
        <v/>
      </c>
      <c r="E1437" s="386"/>
      <c r="F1437" s="386"/>
      <c r="G1437" s="384" t="s">
        <v>54</v>
      </c>
      <c r="H1437" s="387" t="s">
        <v>54</v>
      </c>
      <c r="I1437" s="388" t="s">
        <v>54</v>
      </c>
      <c r="J1437" s="389" t="s">
        <v>44</v>
      </c>
      <c r="K1437" s="387" t="s">
        <v>54</v>
      </c>
      <c r="L1437" s="390" t="s">
        <v>54</v>
      </c>
      <c r="M1437" s="383"/>
      <c r="N1437" s="391" t="s">
        <v>54</v>
      </c>
      <c r="O1437" s="392"/>
      <c r="P1437" s="383"/>
      <c r="Q1437" s="383"/>
      <c r="R1437" s="393"/>
      <c r="S1437" s="417">
        <f>IF(Table_1[[#This Row],[Kesto (min) /tapaaminen]]&lt;1,0,(Table_1[[#This Row],[Sisältöjen määrä 
]]*Table_1[[#This Row],[Kesto (min) /tapaaminen]]*Table_1[[#This Row],[Tapaamis-kerrat /osallistuja]]))</f>
        <v>0</v>
      </c>
      <c r="T1437" s="394" t="str">
        <f>IF(Table_1[[#This Row],[SISÄLLÖN NIMI]]="","",IF(Table_1[[#This Row],[Toteutuminen]]="Ei osallistujia",0,IF(Table_1[[#This Row],[Toteutuminen]]="Peruttu",0,1)))</f>
        <v/>
      </c>
      <c r="U1437" s="395"/>
      <c r="V1437" s="385"/>
      <c r="W1437" s="413">
        <f>Table_1[[#This Row],[Kävijämäärä a) lapset]]+Table_1[[#This Row],[Kävijämäärä b) aikuiset]]</f>
        <v>0</v>
      </c>
      <c r="X1437" s="413">
        <f>IF(Table_1[[#This Row],[Kokonaiskävijämäärä]]&lt;1,0,Table_1[[#This Row],[Kävijämäärä a) lapset]]*Table_1[[#This Row],[Tapaamis-kerrat /osallistuja]])</f>
        <v>0</v>
      </c>
      <c r="Y1437" s="413">
        <f>IF(Table_1[[#This Row],[Kokonaiskävijämäärä]]&lt;1,0,Table_1[[#This Row],[Kävijämäärä b) aikuiset]]*Table_1[[#This Row],[Tapaamis-kerrat /osallistuja]])</f>
        <v>0</v>
      </c>
      <c r="Z1437" s="413">
        <f>IF(Table_1[[#This Row],[Kokonaiskävijämäärä]]&lt;1,0,Table_1[[#This Row],[Kokonaiskävijämäärä]]*Table_1[[#This Row],[Tapaamis-kerrat /osallistuja]])</f>
        <v>0</v>
      </c>
      <c r="AA1437" s="390" t="s">
        <v>54</v>
      </c>
      <c r="AB1437" s="396"/>
      <c r="AC1437" s="397"/>
      <c r="AD1437" s="398" t="s">
        <v>54</v>
      </c>
      <c r="AE1437" s="399" t="s">
        <v>54</v>
      </c>
      <c r="AF1437" s="400" t="s">
        <v>54</v>
      </c>
      <c r="AG1437" s="400" t="s">
        <v>54</v>
      </c>
      <c r="AH1437" s="401" t="s">
        <v>53</v>
      </c>
      <c r="AI1437" s="402" t="s">
        <v>54</v>
      </c>
      <c r="AJ1437" s="402" t="s">
        <v>54</v>
      </c>
      <c r="AK1437" s="402" t="s">
        <v>54</v>
      </c>
      <c r="AL1437" s="403" t="s">
        <v>54</v>
      </c>
      <c r="AM1437" s="404" t="s">
        <v>54</v>
      </c>
    </row>
    <row r="1438" spans="1:39" ht="15.75" customHeight="1" x14ac:dyDescent="0.3">
      <c r="A1438" s="382"/>
      <c r="B1438" s="383"/>
      <c r="C1438" s="384" t="s">
        <v>40</v>
      </c>
      <c r="D1438" s="385" t="str">
        <f>IF(Table_1[[#This Row],[SISÄLLÖN NIMI]]="","",1)</f>
        <v/>
      </c>
      <c r="E1438" s="386"/>
      <c r="F1438" s="386"/>
      <c r="G1438" s="384" t="s">
        <v>54</v>
      </c>
      <c r="H1438" s="387" t="s">
        <v>54</v>
      </c>
      <c r="I1438" s="388" t="s">
        <v>54</v>
      </c>
      <c r="J1438" s="389" t="s">
        <v>44</v>
      </c>
      <c r="K1438" s="387" t="s">
        <v>54</v>
      </c>
      <c r="L1438" s="390" t="s">
        <v>54</v>
      </c>
      <c r="M1438" s="383"/>
      <c r="N1438" s="391" t="s">
        <v>54</v>
      </c>
      <c r="O1438" s="392"/>
      <c r="P1438" s="383"/>
      <c r="Q1438" s="383"/>
      <c r="R1438" s="393"/>
      <c r="S1438" s="417">
        <f>IF(Table_1[[#This Row],[Kesto (min) /tapaaminen]]&lt;1,0,(Table_1[[#This Row],[Sisältöjen määrä 
]]*Table_1[[#This Row],[Kesto (min) /tapaaminen]]*Table_1[[#This Row],[Tapaamis-kerrat /osallistuja]]))</f>
        <v>0</v>
      </c>
      <c r="T1438" s="394" t="str">
        <f>IF(Table_1[[#This Row],[SISÄLLÖN NIMI]]="","",IF(Table_1[[#This Row],[Toteutuminen]]="Ei osallistujia",0,IF(Table_1[[#This Row],[Toteutuminen]]="Peruttu",0,1)))</f>
        <v/>
      </c>
      <c r="U1438" s="395"/>
      <c r="V1438" s="385"/>
      <c r="W1438" s="413">
        <f>Table_1[[#This Row],[Kävijämäärä a) lapset]]+Table_1[[#This Row],[Kävijämäärä b) aikuiset]]</f>
        <v>0</v>
      </c>
      <c r="X1438" s="413">
        <f>IF(Table_1[[#This Row],[Kokonaiskävijämäärä]]&lt;1,0,Table_1[[#This Row],[Kävijämäärä a) lapset]]*Table_1[[#This Row],[Tapaamis-kerrat /osallistuja]])</f>
        <v>0</v>
      </c>
      <c r="Y1438" s="413">
        <f>IF(Table_1[[#This Row],[Kokonaiskävijämäärä]]&lt;1,0,Table_1[[#This Row],[Kävijämäärä b) aikuiset]]*Table_1[[#This Row],[Tapaamis-kerrat /osallistuja]])</f>
        <v>0</v>
      </c>
      <c r="Z1438" s="413">
        <f>IF(Table_1[[#This Row],[Kokonaiskävijämäärä]]&lt;1,0,Table_1[[#This Row],[Kokonaiskävijämäärä]]*Table_1[[#This Row],[Tapaamis-kerrat /osallistuja]])</f>
        <v>0</v>
      </c>
      <c r="AA1438" s="390" t="s">
        <v>54</v>
      </c>
      <c r="AB1438" s="396"/>
      <c r="AC1438" s="397"/>
      <c r="AD1438" s="398" t="s">
        <v>54</v>
      </c>
      <c r="AE1438" s="399" t="s">
        <v>54</v>
      </c>
      <c r="AF1438" s="400" t="s">
        <v>54</v>
      </c>
      <c r="AG1438" s="400" t="s">
        <v>54</v>
      </c>
      <c r="AH1438" s="401" t="s">
        <v>53</v>
      </c>
      <c r="AI1438" s="402" t="s">
        <v>54</v>
      </c>
      <c r="AJ1438" s="402" t="s">
        <v>54</v>
      </c>
      <c r="AK1438" s="402" t="s">
        <v>54</v>
      </c>
      <c r="AL1438" s="403" t="s">
        <v>54</v>
      </c>
      <c r="AM1438" s="404" t="s">
        <v>54</v>
      </c>
    </row>
    <row r="1439" spans="1:39" ht="15.75" customHeight="1" x14ac:dyDescent="0.3">
      <c r="A1439" s="382"/>
      <c r="B1439" s="383"/>
      <c r="C1439" s="384" t="s">
        <v>40</v>
      </c>
      <c r="D1439" s="385" t="str">
        <f>IF(Table_1[[#This Row],[SISÄLLÖN NIMI]]="","",1)</f>
        <v/>
      </c>
      <c r="E1439" s="386"/>
      <c r="F1439" s="386"/>
      <c r="G1439" s="384" t="s">
        <v>54</v>
      </c>
      <c r="H1439" s="387" t="s">
        <v>54</v>
      </c>
      <c r="I1439" s="388" t="s">
        <v>54</v>
      </c>
      <c r="J1439" s="389" t="s">
        <v>44</v>
      </c>
      <c r="K1439" s="387" t="s">
        <v>54</v>
      </c>
      <c r="L1439" s="390" t="s">
        <v>54</v>
      </c>
      <c r="M1439" s="383"/>
      <c r="N1439" s="391" t="s">
        <v>54</v>
      </c>
      <c r="O1439" s="392"/>
      <c r="P1439" s="383"/>
      <c r="Q1439" s="383"/>
      <c r="R1439" s="393"/>
      <c r="S1439" s="417">
        <f>IF(Table_1[[#This Row],[Kesto (min) /tapaaminen]]&lt;1,0,(Table_1[[#This Row],[Sisältöjen määrä 
]]*Table_1[[#This Row],[Kesto (min) /tapaaminen]]*Table_1[[#This Row],[Tapaamis-kerrat /osallistuja]]))</f>
        <v>0</v>
      </c>
      <c r="T1439" s="394" t="str">
        <f>IF(Table_1[[#This Row],[SISÄLLÖN NIMI]]="","",IF(Table_1[[#This Row],[Toteutuminen]]="Ei osallistujia",0,IF(Table_1[[#This Row],[Toteutuminen]]="Peruttu",0,1)))</f>
        <v/>
      </c>
      <c r="U1439" s="395"/>
      <c r="V1439" s="385"/>
      <c r="W1439" s="413">
        <f>Table_1[[#This Row],[Kävijämäärä a) lapset]]+Table_1[[#This Row],[Kävijämäärä b) aikuiset]]</f>
        <v>0</v>
      </c>
      <c r="X1439" s="413">
        <f>IF(Table_1[[#This Row],[Kokonaiskävijämäärä]]&lt;1,0,Table_1[[#This Row],[Kävijämäärä a) lapset]]*Table_1[[#This Row],[Tapaamis-kerrat /osallistuja]])</f>
        <v>0</v>
      </c>
      <c r="Y1439" s="413">
        <f>IF(Table_1[[#This Row],[Kokonaiskävijämäärä]]&lt;1,0,Table_1[[#This Row],[Kävijämäärä b) aikuiset]]*Table_1[[#This Row],[Tapaamis-kerrat /osallistuja]])</f>
        <v>0</v>
      </c>
      <c r="Z1439" s="413">
        <f>IF(Table_1[[#This Row],[Kokonaiskävijämäärä]]&lt;1,0,Table_1[[#This Row],[Kokonaiskävijämäärä]]*Table_1[[#This Row],[Tapaamis-kerrat /osallistuja]])</f>
        <v>0</v>
      </c>
      <c r="AA1439" s="390" t="s">
        <v>54</v>
      </c>
      <c r="AB1439" s="396"/>
      <c r="AC1439" s="397"/>
      <c r="AD1439" s="398" t="s">
        <v>54</v>
      </c>
      <c r="AE1439" s="399" t="s">
        <v>54</v>
      </c>
      <c r="AF1439" s="400" t="s">
        <v>54</v>
      </c>
      <c r="AG1439" s="400" t="s">
        <v>54</v>
      </c>
      <c r="AH1439" s="401" t="s">
        <v>53</v>
      </c>
      <c r="AI1439" s="402" t="s">
        <v>54</v>
      </c>
      <c r="AJ1439" s="402" t="s">
        <v>54</v>
      </c>
      <c r="AK1439" s="402" t="s">
        <v>54</v>
      </c>
      <c r="AL1439" s="403" t="s">
        <v>54</v>
      </c>
      <c r="AM1439" s="404" t="s">
        <v>54</v>
      </c>
    </row>
    <row r="1440" spans="1:39" ht="15.75" customHeight="1" x14ac:dyDescent="0.3">
      <c r="A1440" s="382"/>
      <c r="B1440" s="383"/>
      <c r="C1440" s="384" t="s">
        <v>40</v>
      </c>
      <c r="D1440" s="385" t="str">
        <f>IF(Table_1[[#This Row],[SISÄLLÖN NIMI]]="","",1)</f>
        <v/>
      </c>
      <c r="E1440" s="386"/>
      <c r="F1440" s="386"/>
      <c r="G1440" s="384" t="s">
        <v>54</v>
      </c>
      <c r="H1440" s="387" t="s">
        <v>54</v>
      </c>
      <c r="I1440" s="388" t="s">
        <v>54</v>
      </c>
      <c r="J1440" s="389" t="s">
        <v>44</v>
      </c>
      <c r="K1440" s="387" t="s">
        <v>54</v>
      </c>
      <c r="L1440" s="390" t="s">
        <v>54</v>
      </c>
      <c r="M1440" s="383"/>
      <c r="N1440" s="391" t="s">
        <v>54</v>
      </c>
      <c r="O1440" s="392"/>
      <c r="P1440" s="383"/>
      <c r="Q1440" s="383"/>
      <c r="R1440" s="393"/>
      <c r="S1440" s="417">
        <f>IF(Table_1[[#This Row],[Kesto (min) /tapaaminen]]&lt;1,0,(Table_1[[#This Row],[Sisältöjen määrä 
]]*Table_1[[#This Row],[Kesto (min) /tapaaminen]]*Table_1[[#This Row],[Tapaamis-kerrat /osallistuja]]))</f>
        <v>0</v>
      </c>
      <c r="T1440" s="394" t="str">
        <f>IF(Table_1[[#This Row],[SISÄLLÖN NIMI]]="","",IF(Table_1[[#This Row],[Toteutuminen]]="Ei osallistujia",0,IF(Table_1[[#This Row],[Toteutuminen]]="Peruttu",0,1)))</f>
        <v/>
      </c>
      <c r="U1440" s="395"/>
      <c r="V1440" s="385"/>
      <c r="W1440" s="413">
        <f>Table_1[[#This Row],[Kävijämäärä a) lapset]]+Table_1[[#This Row],[Kävijämäärä b) aikuiset]]</f>
        <v>0</v>
      </c>
      <c r="X1440" s="413">
        <f>IF(Table_1[[#This Row],[Kokonaiskävijämäärä]]&lt;1,0,Table_1[[#This Row],[Kävijämäärä a) lapset]]*Table_1[[#This Row],[Tapaamis-kerrat /osallistuja]])</f>
        <v>0</v>
      </c>
      <c r="Y1440" s="413">
        <f>IF(Table_1[[#This Row],[Kokonaiskävijämäärä]]&lt;1,0,Table_1[[#This Row],[Kävijämäärä b) aikuiset]]*Table_1[[#This Row],[Tapaamis-kerrat /osallistuja]])</f>
        <v>0</v>
      </c>
      <c r="Z1440" s="413">
        <f>IF(Table_1[[#This Row],[Kokonaiskävijämäärä]]&lt;1,0,Table_1[[#This Row],[Kokonaiskävijämäärä]]*Table_1[[#This Row],[Tapaamis-kerrat /osallistuja]])</f>
        <v>0</v>
      </c>
      <c r="AA1440" s="390" t="s">
        <v>54</v>
      </c>
      <c r="AB1440" s="396"/>
      <c r="AC1440" s="397"/>
      <c r="AD1440" s="398" t="s">
        <v>54</v>
      </c>
      <c r="AE1440" s="399" t="s">
        <v>54</v>
      </c>
      <c r="AF1440" s="400" t="s">
        <v>54</v>
      </c>
      <c r="AG1440" s="400" t="s">
        <v>54</v>
      </c>
      <c r="AH1440" s="401" t="s">
        <v>53</v>
      </c>
      <c r="AI1440" s="402" t="s">
        <v>54</v>
      </c>
      <c r="AJ1440" s="402" t="s">
        <v>54</v>
      </c>
      <c r="AK1440" s="402" t="s">
        <v>54</v>
      </c>
      <c r="AL1440" s="403" t="s">
        <v>54</v>
      </c>
      <c r="AM1440" s="404" t="s">
        <v>54</v>
      </c>
    </row>
    <row r="1441" spans="1:39" ht="15.75" customHeight="1" x14ac:dyDescent="0.3">
      <c r="A1441" s="382"/>
      <c r="B1441" s="383"/>
      <c r="C1441" s="384" t="s">
        <v>40</v>
      </c>
      <c r="D1441" s="385" t="str">
        <f>IF(Table_1[[#This Row],[SISÄLLÖN NIMI]]="","",1)</f>
        <v/>
      </c>
      <c r="E1441" s="386"/>
      <c r="F1441" s="386"/>
      <c r="G1441" s="384" t="s">
        <v>54</v>
      </c>
      <c r="H1441" s="387" t="s">
        <v>54</v>
      </c>
      <c r="I1441" s="388" t="s">
        <v>54</v>
      </c>
      <c r="J1441" s="389" t="s">
        <v>44</v>
      </c>
      <c r="K1441" s="387" t="s">
        <v>54</v>
      </c>
      <c r="L1441" s="390" t="s">
        <v>54</v>
      </c>
      <c r="M1441" s="383"/>
      <c r="N1441" s="391" t="s">
        <v>54</v>
      </c>
      <c r="O1441" s="392"/>
      <c r="P1441" s="383"/>
      <c r="Q1441" s="383"/>
      <c r="R1441" s="393"/>
      <c r="S1441" s="417">
        <f>IF(Table_1[[#This Row],[Kesto (min) /tapaaminen]]&lt;1,0,(Table_1[[#This Row],[Sisältöjen määrä 
]]*Table_1[[#This Row],[Kesto (min) /tapaaminen]]*Table_1[[#This Row],[Tapaamis-kerrat /osallistuja]]))</f>
        <v>0</v>
      </c>
      <c r="T1441" s="394" t="str">
        <f>IF(Table_1[[#This Row],[SISÄLLÖN NIMI]]="","",IF(Table_1[[#This Row],[Toteutuminen]]="Ei osallistujia",0,IF(Table_1[[#This Row],[Toteutuminen]]="Peruttu",0,1)))</f>
        <v/>
      </c>
      <c r="U1441" s="395"/>
      <c r="V1441" s="385"/>
      <c r="W1441" s="413">
        <f>Table_1[[#This Row],[Kävijämäärä a) lapset]]+Table_1[[#This Row],[Kävijämäärä b) aikuiset]]</f>
        <v>0</v>
      </c>
      <c r="X1441" s="413">
        <f>IF(Table_1[[#This Row],[Kokonaiskävijämäärä]]&lt;1,0,Table_1[[#This Row],[Kävijämäärä a) lapset]]*Table_1[[#This Row],[Tapaamis-kerrat /osallistuja]])</f>
        <v>0</v>
      </c>
      <c r="Y1441" s="413">
        <f>IF(Table_1[[#This Row],[Kokonaiskävijämäärä]]&lt;1,0,Table_1[[#This Row],[Kävijämäärä b) aikuiset]]*Table_1[[#This Row],[Tapaamis-kerrat /osallistuja]])</f>
        <v>0</v>
      </c>
      <c r="Z1441" s="413">
        <f>IF(Table_1[[#This Row],[Kokonaiskävijämäärä]]&lt;1,0,Table_1[[#This Row],[Kokonaiskävijämäärä]]*Table_1[[#This Row],[Tapaamis-kerrat /osallistuja]])</f>
        <v>0</v>
      </c>
      <c r="AA1441" s="390" t="s">
        <v>54</v>
      </c>
      <c r="AB1441" s="396"/>
      <c r="AC1441" s="397"/>
      <c r="AD1441" s="398" t="s">
        <v>54</v>
      </c>
      <c r="AE1441" s="399" t="s">
        <v>54</v>
      </c>
      <c r="AF1441" s="400" t="s">
        <v>54</v>
      </c>
      <c r="AG1441" s="400" t="s">
        <v>54</v>
      </c>
      <c r="AH1441" s="401" t="s">
        <v>53</v>
      </c>
      <c r="AI1441" s="402" t="s">
        <v>54</v>
      </c>
      <c r="AJ1441" s="402" t="s">
        <v>54</v>
      </c>
      <c r="AK1441" s="402" t="s">
        <v>54</v>
      </c>
      <c r="AL1441" s="403" t="s">
        <v>54</v>
      </c>
      <c r="AM1441" s="404" t="s">
        <v>54</v>
      </c>
    </row>
    <row r="1442" spans="1:39" ht="15.75" customHeight="1" x14ac:dyDescent="0.3">
      <c r="A1442" s="382"/>
      <c r="B1442" s="383"/>
      <c r="C1442" s="384" t="s">
        <v>40</v>
      </c>
      <c r="D1442" s="385" t="str">
        <f>IF(Table_1[[#This Row],[SISÄLLÖN NIMI]]="","",1)</f>
        <v/>
      </c>
      <c r="E1442" s="386"/>
      <c r="F1442" s="386"/>
      <c r="G1442" s="384" t="s">
        <v>54</v>
      </c>
      <c r="H1442" s="387" t="s">
        <v>54</v>
      </c>
      <c r="I1442" s="388" t="s">
        <v>54</v>
      </c>
      <c r="J1442" s="389" t="s">
        <v>44</v>
      </c>
      <c r="K1442" s="387" t="s">
        <v>54</v>
      </c>
      <c r="L1442" s="390" t="s">
        <v>54</v>
      </c>
      <c r="M1442" s="383"/>
      <c r="N1442" s="391" t="s">
        <v>54</v>
      </c>
      <c r="O1442" s="392"/>
      <c r="P1442" s="383"/>
      <c r="Q1442" s="383"/>
      <c r="R1442" s="393"/>
      <c r="S1442" s="417">
        <f>IF(Table_1[[#This Row],[Kesto (min) /tapaaminen]]&lt;1,0,(Table_1[[#This Row],[Sisältöjen määrä 
]]*Table_1[[#This Row],[Kesto (min) /tapaaminen]]*Table_1[[#This Row],[Tapaamis-kerrat /osallistuja]]))</f>
        <v>0</v>
      </c>
      <c r="T1442" s="394" t="str">
        <f>IF(Table_1[[#This Row],[SISÄLLÖN NIMI]]="","",IF(Table_1[[#This Row],[Toteutuminen]]="Ei osallistujia",0,IF(Table_1[[#This Row],[Toteutuminen]]="Peruttu",0,1)))</f>
        <v/>
      </c>
      <c r="U1442" s="395"/>
      <c r="V1442" s="385"/>
      <c r="W1442" s="413">
        <f>Table_1[[#This Row],[Kävijämäärä a) lapset]]+Table_1[[#This Row],[Kävijämäärä b) aikuiset]]</f>
        <v>0</v>
      </c>
      <c r="X1442" s="413">
        <f>IF(Table_1[[#This Row],[Kokonaiskävijämäärä]]&lt;1,0,Table_1[[#This Row],[Kävijämäärä a) lapset]]*Table_1[[#This Row],[Tapaamis-kerrat /osallistuja]])</f>
        <v>0</v>
      </c>
      <c r="Y1442" s="413">
        <f>IF(Table_1[[#This Row],[Kokonaiskävijämäärä]]&lt;1,0,Table_1[[#This Row],[Kävijämäärä b) aikuiset]]*Table_1[[#This Row],[Tapaamis-kerrat /osallistuja]])</f>
        <v>0</v>
      </c>
      <c r="Z1442" s="413">
        <f>IF(Table_1[[#This Row],[Kokonaiskävijämäärä]]&lt;1,0,Table_1[[#This Row],[Kokonaiskävijämäärä]]*Table_1[[#This Row],[Tapaamis-kerrat /osallistuja]])</f>
        <v>0</v>
      </c>
      <c r="AA1442" s="390" t="s">
        <v>54</v>
      </c>
      <c r="AB1442" s="396"/>
      <c r="AC1442" s="397"/>
      <c r="AD1442" s="398" t="s">
        <v>54</v>
      </c>
      <c r="AE1442" s="399" t="s">
        <v>54</v>
      </c>
      <c r="AF1442" s="400" t="s">
        <v>54</v>
      </c>
      <c r="AG1442" s="400" t="s">
        <v>54</v>
      </c>
      <c r="AH1442" s="401" t="s">
        <v>53</v>
      </c>
      <c r="AI1442" s="402" t="s">
        <v>54</v>
      </c>
      <c r="AJ1442" s="402" t="s">
        <v>54</v>
      </c>
      <c r="AK1442" s="402" t="s">
        <v>54</v>
      </c>
      <c r="AL1442" s="403" t="s">
        <v>54</v>
      </c>
      <c r="AM1442" s="404" t="s">
        <v>54</v>
      </c>
    </row>
    <row r="1443" spans="1:39" ht="15.75" customHeight="1" x14ac:dyDescent="0.3">
      <c r="A1443" s="382"/>
      <c r="B1443" s="383"/>
      <c r="C1443" s="384" t="s">
        <v>40</v>
      </c>
      <c r="D1443" s="385" t="str">
        <f>IF(Table_1[[#This Row],[SISÄLLÖN NIMI]]="","",1)</f>
        <v/>
      </c>
      <c r="E1443" s="386"/>
      <c r="F1443" s="386"/>
      <c r="G1443" s="384" t="s">
        <v>54</v>
      </c>
      <c r="H1443" s="387" t="s">
        <v>54</v>
      </c>
      <c r="I1443" s="388" t="s">
        <v>54</v>
      </c>
      <c r="J1443" s="389" t="s">
        <v>44</v>
      </c>
      <c r="K1443" s="387" t="s">
        <v>54</v>
      </c>
      <c r="L1443" s="390" t="s">
        <v>54</v>
      </c>
      <c r="M1443" s="383"/>
      <c r="N1443" s="391" t="s">
        <v>54</v>
      </c>
      <c r="O1443" s="392"/>
      <c r="P1443" s="383"/>
      <c r="Q1443" s="383"/>
      <c r="R1443" s="393"/>
      <c r="S1443" s="417">
        <f>IF(Table_1[[#This Row],[Kesto (min) /tapaaminen]]&lt;1,0,(Table_1[[#This Row],[Sisältöjen määrä 
]]*Table_1[[#This Row],[Kesto (min) /tapaaminen]]*Table_1[[#This Row],[Tapaamis-kerrat /osallistuja]]))</f>
        <v>0</v>
      </c>
      <c r="T1443" s="394" t="str">
        <f>IF(Table_1[[#This Row],[SISÄLLÖN NIMI]]="","",IF(Table_1[[#This Row],[Toteutuminen]]="Ei osallistujia",0,IF(Table_1[[#This Row],[Toteutuminen]]="Peruttu",0,1)))</f>
        <v/>
      </c>
      <c r="U1443" s="395"/>
      <c r="V1443" s="385"/>
      <c r="W1443" s="413">
        <f>Table_1[[#This Row],[Kävijämäärä a) lapset]]+Table_1[[#This Row],[Kävijämäärä b) aikuiset]]</f>
        <v>0</v>
      </c>
      <c r="X1443" s="413">
        <f>IF(Table_1[[#This Row],[Kokonaiskävijämäärä]]&lt;1,0,Table_1[[#This Row],[Kävijämäärä a) lapset]]*Table_1[[#This Row],[Tapaamis-kerrat /osallistuja]])</f>
        <v>0</v>
      </c>
      <c r="Y1443" s="413">
        <f>IF(Table_1[[#This Row],[Kokonaiskävijämäärä]]&lt;1,0,Table_1[[#This Row],[Kävijämäärä b) aikuiset]]*Table_1[[#This Row],[Tapaamis-kerrat /osallistuja]])</f>
        <v>0</v>
      </c>
      <c r="Z1443" s="413">
        <f>IF(Table_1[[#This Row],[Kokonaiskävijämäärä]]&lt;1,0,Table_1[[#This Row],[Kokonaiskävijämäärä]]*Table_1[[#This Row],[Tapaamis-kerrat /osallistuja]])</f>
        <v>0</v>
      </c>
      <c r="AA1443" s="390" t="s">
        <v>54</v>
      </c>
      <c r="AB1443" s="396"/>
      <c r="AC1443" s="397"/>
      <c r="AD1443" s="398" t="s">
        <v>54</v>
      </c>
      <c r="AE1443" s="399" t="s">
        <v>54</v>
      </c>
      <c r="AF1443" s="400" t="s">
        <v>54</v>
      </c>
      <c r="AG1443" s="400" t="s">
        <v>54</v>
      </c>
      <c r="AH1443" s="401" t="s">
        <v>53</v>
      </c>
      <c r="AI1443" s="402" t="s">
        <v>54</v>
      </c>
      <c r="AJ1443" s="402" t="s">
        <v>54</v>
      </c>
      <c r="AK1443" s="402" t="s">
        <v>54</v>
      </c>
      <c r="AL1443" s="403" t="s">
        <v>54</v>
      </c>
      <c r="AM1443" s="404" t="s">
        <v>54</v>
      </c>
    </row>
    <row r="1444" spans="1:39" ht="15.75" customHeight="1" x14ac:dyDescent="0.3">
      <c r="A1444" s="382"/>
      <c r="B1444" s="383"/>
      <c r="C1444" s="384" t="s">
        <v>40</v>
      </c>
      <c r="D1444" s="385" t="str">
        <f>IF(Table_1[[#This Row],[SISÄLLÖN NIMI]]="","",1)</f>
        <v/>
      </c>
      <c r="E1444" s="386"/>
      <c r="F1444" s="386"/>
      <c r="G1444" s="384" t="s">
        <v>54</v>
      </c>
      <c r="H1444" s="387" t="s">
        <v>54</v>
      </c>
      <c r="I1444" s="388" t="s">
        <v>54</v>
      </c>
      <c r="J1444" s="389" t="s">
        <v>44</v>
      </c>
      <c r="K1444" s="387" t="s">
        <v>54</v>
      </c>
      <c r="L1444" s="390" t="s">
        <v>54</v>
      </c>
      <c r="M1444" s="383"/>
      <c r="N1444" s="391" t="s">
        <v>54</v>
      </c>
      <c r="O1444" s="392"/>
      <c r="P1444" s="383"/>
      <c r="Q1444" s="383"/>
      <c r="R1444" s="393"/>
      <c r="S1444" s="417">
        <f>IF(Table_1[[#This Row],[Kesto (min) /tapaaminen]]&lt;1,0,(Table_1[[#This Row],[Sisältöjen määrä 
]]*Table_1[[#This Row],[Kesto (min) /tapaaminen]]*Table_1[[#This Row],[Tapaamis-kerrat /osallistuja]]))</f>
        <v>0</v>
      </c>
      <c r="T1444" s="394" t="str">
        <f>IF(Table_1[[#This Row],[SISÄLLÖN NIMI]]="","",IF(Table_1[[#This Row],[Toteutuminen]]="Ei osallistujia",0,IF(Table_1[[#This Row],[Toteutuminen]]="Peruttu",0,1)))</f>
        <v/>
      </c>
      <c r="U1444" s="395"/>
      <c r="V1444" s="385"/>
      <c r="W1444" s="413">
        <f>Table_1[[#This Row],[Kävijämäärä a) lapset]]+Table_1[[#This Row],[Kävijämäärä b) aikuiset]]</f>
        <v>0</v>
      </c>
      <c r="X1444" s="413">
        <f>IF(Table_1[[#This Row],[Kokonaiskävijämäärä]]&lt;1,0,Table_1[[#This Row],[Kävijämäärä a) lapset]]*Table_1[[#This Row],[Tapaamis-kerrat /osallistuja]])</f>
        <v>0</v>
      </c>
      <c r="Y1444" s="413">
        <f>IF(Table_1[[#This Row],[Kokonaiskävijämäärä]]&lt;1,0,Table_1[[#This Row],[Kävijämäärä b) aikuiset]]*Table_1[[#This Row],[Tapaamis-kerrat /osallistuja]])</f>
        <v>0</v>
      </c>
      <c r="Z1444" s="413">
        <f>IF(Table_1[[#This Row],[Kokonaiskävijämäärä]]&lt;1,0,Table_1[[#This Row],[Kokonaiskävijämäärä]]*Table_1[[#This Row],[Tapaamis-kerrat /osallistuja]])</f>
        <v>0</v>
      </c>
      <c r="AA1444" s="390" t="s">
        <v>54</v>
      </c>
      <c r="AB1444" s="396"/>
      <c r="AC1444" s="397"/>
      <c r="AD1444" s="398" t="s">
        <v>54</v>
      </c>
      <c r="AE1444" s="399" t="s">
        <v>54</v>
      </c>
      <c r="AF1444" s="400" t="s">
        <v>54</v>
      </c>
      <c r="AG1444" s="400" t="s">
        <v>54</v>
      </c>
      <c r="AH1444" s="401" t="s">
        <v>53</v>
      </c>
      <c r="AI1444" s="402" t="s">
        <v>54</v>
      </c>
      <c r="AJ1444" s="402" t="s">
        <v>54</v>
      </c>
      <c r="AK1444" s="402" t="s">
        <v>54</v>
      </c>
      <c r="AL1444" s="403" t="s">
        <v>54</v>
      </c>
      <c r="AM1444" s="404" t="s">
        <v>54</v>
      </c>
    </row>
    <row r="1445" spans="1:39" ht="15.75" customHeight="1" x14ac:dyDescent="0.3">
      <c r="A1445" s="382"/>
      <c r="B1445" s="383"/>
      <c r="C1445" s="384" t="s">
        <v>40</v>
      </c>
      <c r="D1445" s="385" t="str">
        <f>IF(Table_1[[#This Row],[SISÄLLÖN NIMI]]="","",1)</f>
        <v/>
      </c>
      <c r="E1445" s="386"/>
      <c r="F1445" s="386"/>
      <c r="G1445" s="384" t="s">
        <v>54</v>
      </c>
      <c r="H1445" s="387" t="s">
        <v>54</v>
      </c>
      <c r="I1445" s="388" t="s">
        <v>54</v>
      </c>
      <c r="J1445" s="389" t="s">
        <v>44</v>
      </c>
      <c r="K1445" s="387" t="s">
        <v>54</v>
      </c>
      <c r="L1445" s="390" t="s">
        <v>54</v>
      </c>
      <c r="M1445" s="383"/>
      <c r="N1445" s="391" t="s">
        <v>54</v>
      </c>
      <c r="O1445" s="392"/>
      <c r="P1445" s="383"/>
      <c r="Q1445" s="383"/>
      <c r="R1445" s="393"/>
      <c r="S1445" s="417">
        <f>IF(Table_1[[#This Row],[Kesto (min) /tapaaminen]]&lt;1,0,(Table_1[[#This Row],[Sisältöjen määrä 
]]*Table_1[[#This Row],[Kesto (min) /tapaaminen]]*Table_1[[#This Row],[Tapaamis-kerrat /osallistuja]]))</f>
        <v>0</v>
      </c>
      <c r="T1445" s="394" t="str">
        <f>IF(Table_1[[#This Row],[SISÄLLÖN NIMI]]="","",IF(Table_1[[#This Row],[Toteutuminen]]="Ei osallistujia",0,IF(Table_1[[#This Row],[Toteutuminen]]="Peruttu",0,1)))</f>
        <v/>
      </c>
      <c r="U1445" s="395"/>
      <c r="V1445" s="385"/>
      <c r="W1445" s="413">
        <f>Table_1[[#This Row],[Kävijämäärä a) lapset]]+Table_1[[#This Row],[Kävijämäärä b) aikuiset]]</f>
        <v>0</v>
      </c>
      <c r="X1445" s="413">
        <f>IF(Table_1[[#This Row],[Kokonaiskävijämäärä]]&lt;1,0,Table_1[[#This Row],[Kävijämäärä a) lapset]]*Table_1[[#This Row],[Tapaamis-kerrat /osallistuja]])</f>
        <v>0</v>
      </c>
      <c r="Y1445" s="413">
        <f>IF(Table_1[[#This Row],[Kokonaiskävijämäärä]]&lt;1,0,Table_1[[#This Row],[Kävijämäärä b) aikuiset]]*Table_1[[#This Row],[Tapaamis-kerrat /osallistuja]])</f>
        <v>0</v>
      </c>
      <c r="Z1445" s="413">
        <f>IF(Table_1[[#This Row],[Kokonaiskävijämäärä]]&lt;1,0,Table_1[[#This Row],[Kokonaiskävijämäärä]]*Table_1[[#This Row],[Tapaamis-kerrat /osallistuja]])</f>
        <v>0</v>
      </c>
      <c r="AA1445" s="390" t="s">
        <v>54</v>
      </c>
      <c r="AB1445" s="396"/>
      <c r="AC1445" s="397"/>
      <c r="AD1445" s="398" t="s">
        <v>54</v>
      </c>
      <c r="AE1445" s="399" t="s">
        <v>54</v>
      </c>
      <c r="AF1445" s="400" t="s">
        <v>54</v>
      </c>
      <c r="AG1445" s="400" t="s">
        <v>54</v>
      </c>
      <c r="AH1445" s="401" t="s">
        <v>53</v>
      </c>
      <c r="AI1445" s="402" t="s">
        <v>54</v>
      </c>
      <c r="AJ1445" s="402" t="s">
        <v>54</v>
      </c>
      <c r="AK1445" s="402" t="s">
        <v>54</v>
      </c>
      <c r="AL1445" s="403" t="s">
        <v>54</v>
      </c>
      <c r="AM1445" s="404" t="s">
        <v>54</v>
      </c>
    </row>
    <row r="1446" spans="1:39" ht="15.75" customHeight="1" x14ac:dyDescent="0.3">
      <c r="A1446" s="382"/>
      <c r="B1446" s="383"/>
      <c r="C1446" s="384" t="s">
        <v>40</v>
      </c>
      <c r="D1446" s="385" t="str">
        <f>IF(Table_1[[#This Row],[SISÄLLÖN NIMI]]="","",1)</f>
        <v/>
      </c>
      <c r="E1446" s="386"/>
      <c r="F1446" s="386"/>
      <c r="G1446" s="384" t="s">
        <v>54</v>
      </c>
      <c r="H1446" s="387" t="s">
        <v>54</v>
      </c>
      <c r="I1446" s="388" t="s">
        <v>54</v>
      </c>
      <c r="J1446" s="389" t="s">
        <v>44</v>
      </c>
      <c r="K1446" s="387" t="s">
        <v>54</v>
      </c>
      <c r="L1446" s="390" t="s">
        <v>54</v>
      </c>
      <c r="M1446" s="383"/>
      <c r="N1446" s="391" t="s">
        <v>54</v>
      </c>
      <c r="O1446" s="392"/>
      <c r="P1446" s="383"/>
      <c r="Q1446" s="383"/>
      <c r="R1446" s="393"/>
      <c r="S1446" s="417">
        <f>IF(Table_1[[#This Row],[Kesto (min) /tapaaminen]]&lt;1,0,(Table_1[[#This Row],[Sisältöjen määrä 
]]*Table_1[[#This Row],[Kesto (min) /tapaaminen]]*Table_1[[#This Row],[Tapaamis-kerrat /osallistuja]]))</f>
        <v>0</v>
      </c>
      <c r="T1446" s="394" t="str">
        <f>IF(Table_1[[#This Row],[SISÄLLÖN NIMI]]="","",IF(Table_1[[#This Row],[Toteutuminen]]="Ei osallistujia",0,IF(Table_1[[#This Row],[Toteutuminen]]="Peruttu",0,1)))</f>
        <v/>
      </c>
      <c r="U1446" s="395"/>
      <c r="V1446" s="385"/>
      <c r="W1446" s="413">
        <f>Table_1[[#This Row],[Kävijämäärä a) lapset]]+Table_1[[#This Row],[Kävijämäärä b) aikuiset]]</f>
        <v>0</v>
      </c>
      <c r="X1446" s="413">
        <f>IF(Table_1[[#This Row],[Kokonaiskävijämäärä]]&lt;1,0,Table_1[[#This Row],[Kävijämäärä a) lapset]]*Table_1[[#This Row],[Tapaamis-kerrat /osallistuja]])</f>
        <v>0</v>
      </c>
      <c r="Y1446" s="413">
        <f>IF(Table_1[[#This Row],[Kokonaiskävijämäärä]]&lt;1,0,Table_1[[#This Row],[Kävijämäärä b) aikuiset]]*Table_1[[#This Row],[Tapaamis-kerrat /osallistuja]])</f>
        <v>0</v>
      </c>
      <c r="Z1446" s="413">
        <f>IF(Table_1[[#This Row],[Kokonaiskävijämäärä]]&lt;1,0,Table_1[[#This Row],[Kokonaiskävijämäärä]]*Table_1[[#This Row],[Tapaamis-kerrat /osallistuja]])</f>
        <v>0</v>
      </c>
      <c r="AA1446" s="390" t="s">
        <v>54</v>
      </c>
      <c r="AB1446" s="396"/>
      <c r="AC1446" s="397"/>
      <c r="AD1446" s="398" t="s">
        <v>54</v>
      </c>
      <c r="AE1446" s="399" t="s">
        <v>54</v>
      </c>
      <c r="AF1446" s="400" t="s">
        <v>54</v>
      </c>
      <c r="AG1446" s="400" t="s">
        <v>54</v>
      </c>
      <c r="AH1446" s="401" t="s">
        <v>53</v>
      </c>
      <c r="AI1446" s="402" t="s">
        <v>54</v>
      </c>
      <c r="AJ1446" s="402" t="s">
        <v>54</v>
      </c>
      <c r="AK1446" s="402" t="s">
        <v>54</v>
      </c>
      <c r="AL1446" s="403" t="s">
        <v>54</v>
      </c>
      <c r="AM1446" s="404" t="s">
        <v>54</v>
      </c>
    </row>
    <row r="1447" spans="1:39" ht="15.75" customHeight="1" x14ac:dyDescent="0.3">
      <c r="A1447" s="382"/>
      <c r="B1447" s="383"/>
      <c r="C1447" s="384" t="s">
        <v>40</v>
      </c>
      <c r="D1447" s="385" t="str">
        <f>IF(Table_1[[#This Row],[SISÄLLÖN NIMI]]="","",1)</f>
        <v/>
      </c>
      <c r="E1447" s="386"/>
      <c r="F1447" s="386"/>
      <c r="G1447" s="384" t="s">
        <v>54</v>
      </c>
      <c r="H1447" s="387" t="s">
        <v>54</v>
      </c>
      <c r="I1447" s="388" t="s">
        <v>54</v>
      </c>
      <c r="J1447" s="389" t="s">
        <v>44</v>
      </c>
      <c r="K1447" s="387" t="s">
        <v>54</v>
      </c>
      <c r="L1447" s="390" t="s">
        <v>54</v>
      </c>
      <c r="M1447" s="383"/>
      <c r="N1447" s="391" t="s">
        <v>54</v>
      </c>
      <c r="O1447" s="392"/>
      <c r="P1447" s="383"/>
      <c r="Q1447" s="383"/>
      <c r="R1447" s="393"/>
      <c r="S1447" s="417">
        <f>IF(Table_1[[#This Row],[Kesto (min) /tapaaminen]]&lt;1,0,(Table_1[[#This Row],[Sisältöjen määrä 
]]*Table_1[[#This Row],[Kesto (min) /tapaaminen]]*Table_1[[#This Row],[Tapaamis-kerrat /osallistuja]]))</f>
        <v>0</v>
      </c>
      <c r="T1447" s="394" t="str">
        <f>IF(Table_1[[#This Row],[SISÄLLÖN NIMI]]="","",IF(Table_1[[#This Row],[Toteutuminen]]="Ei osallistujia",0,IF(Table_1[[#This Row],[Toteutuminen]]="Peruttu",0,1)))</f>
        <v/>
      </c>
      <c r="U1447" s="395"/>
      <c r="V1447" s="385"/>
      <c r="W1447" s="413">
        <f>Table_1[[#This Row],[Kävijämäärä a) lapset]]+Table_1[[#This Row],[Kävijämäärä b) aikuiset]]</f>
        <v>0</v>
      </c>
      <c r="X1447" s="413">
        <f>IF(Table_1[[#This Row],[Kokonaiskävijämäärä]]&lt;1,0,Table_1[[#This Row],[Kävijämäärä a) lapset]]*Table_1[[#This Row],[Tapaamis-kerrat /osallistuja]])</f>
        <v>0</v>
      </c>
      <c r="Y1447" s="413">
        <f>IF(Table_1[[#This Row],[Kokonaiskävijämäärä]]&lt;1,0,Table_1[[#This Row],[Kävijämäärä b) aikuiset]]*Table_1[[#This Row],[Tapaamis-kerrat /osallistuja]])</f>
        <v>0</v>
      </c>
      <c r="Z1447" s="413">
        <f>IF(Table_1[[#This Row],[Kokonaiskävijämäärä]]&lt;1,0,Table_1[[#This Row],[Kokonaiskävijämäärä]]*Table_1[[#This Row],[Tapaamis-kerrat /osallistuja]])</f>
        <v>0</v>
      </c>
      <c r="AA1447" s="390" t="s">
        <v>54</v>
      </c>
      <c r="AB1447" s="396"/>
      <c r="AC1447" s="397"/>
      <c r="AD1447" s="398" t="s">
        <v>54</v>
      </c>
      <c r="AE1447" s="399" t="s">
        <v>54</v>
      </c>
      <c r="AF1447" s="400" t="s">
        <v>54</v>
      </c>
      <c r="AG1447" s="400" t="s">
        <v>54</v>
      </c>
      <c r="AH1447" s="401" t="s">
        <v>53</v>
      </c>
      <c r="AI1447" s="402" t="s">
        <v>54</v>
      </c>
      <c r="AJ1447" s="402" t="s">
        <v>54</v>
      </c>
      <c r="AK1447" s="402" t="s">
        <v>54</v>
      </c>
      <c r="AL1447" s="403" t="s">
        <v>54</v>
      </c>
      <c r="AM1447" s="404" t="s">
        <v>54</v>
      </c>
    </row>
    <row r="1448" spans="1:39" ht="15.75" customHeight="1" x14ac:dyDescent="0.3">
      <c r="A1448" s="382"/>
      <c r="B1448" s="383"/>
      <c r="C1448" s="384" t="s">
        <v>40</v>
      </c>
      <c r="D1448" s="385" t="str">
        <f>IF(Table_1[[#This Row],[SISÄLLÖN NIMI]]="","",1)</f>
        <v/>
      </c>
      <c r="E1448" s="386"/>
      <c r="F1448" s="386"/>
      <c r="G1448" s="384" t="s">
        <v>54</v>
      </c>
      <c r="H1448" s="387" t="s">
        <v>54</v>
      </c>
      <c r="I1448" s="388" t="s">
        <v>54</v>
      </c>
      <c r="J1448" s="389" t="s">
        <v>44</v>
      </c>
      <c r="K1448" s="387" t="s">
        <v>54</v>
      </c>
      <c r="L1448" s="390" t="s">
        <v>54</v>
      </c>
      <c r="M1448" s="383"/>
      <c r="N1448" s="391" t="s">
        <v>54</v>
      </c>
      <c r="O1448" s="392"/>
      <c r="P1448" s="383"/>
      <c r="Q1448" s="383"/>
      <c r="R1448" s="393"/>
      <c r="S1448" s="417">
        <f>IF(Table_1[[#This Row],[Kesto (min) /tapaaminen]]&lt;1,0,(Table_1[[#This Row],[Sisältöjen määrä 
]]*Table_1[[#This Row],[Kesto (min) /tapaaminen]]*Table_1[[#This Row],[Tapaamis-kerrat /osallistuja]]))</f>
        <v>0</v>
      </c>
      <c r="T1448" s="394" t="str">
        <f>IF(Table_1[[#This Row],[SISÄLLÖN NIMI]]="","",IF(Table_1[[#This Row],[Toteutuminen]]="Ei osallistujia",0,IF(Table_1[[#This Row],[Toteutuminen]]="Peruttu",0,1)))</f>
        <v/>
      </c>
      <c r="U1448" s="395"/>
      <c r="V1448" s="385"/>
      <c r="W1448" s="413">
        <f>Table_1[[#This Row],[Kävijämäärä a) lapset]]+Table_1[[#This Row],[Kävijämäärä b) aikuiset]]</f>
        <v>0</v>
      </c>
      <c r="X1448" s="413">
        <f>IF(Table_1[[#This Row],[Kokonaiskävijämäärä]]&lt;1,0,Table_1[[#This Row],[Kävijämäärä a) lapset]]*Table_1[[#This Row],[Tapaamis-kerrat /osallistuja]])</f>
        <v>0</v>
      </c>
      <c r="Y1448" s="413">
        <f>IF(Table_1[[#This Row],[Kokonaiskävijämäärä]]&lt;1,0,Table_1[[#This Row],[Kävijämäärä b) aikuiset]]*Table_1[[#This Row],[Tapaamis-kerrat /osallistuja]])</f>
        <v>0</v>
      </c>
      <c r="Z1448" s="413">
        <f>IF(Table_1[[#This Row],[Kokonaiskävijämäärä]]&lt;1,0,Table_1[[#This Row],[Kokonaiskävijämäärä]]*Table_1[[#This Row],[Tapaamis-kerrat /osallistuja]])</f>
        <v>0</v>
      </c>
      <c r="AA1448" s="390" t="s">
        <v>54</v>
      </c>
      <c r="AB1448" s="396"/>
      <c r="AC1448" s="397"/>
      <c r="AD1448" s="398" t="s">
        <v>54</v>
      </c>
      <c r="AE1448" s="399" t="s">
        <v>54</v>
      </c>
      <c r="AF1448" s="400" t="s">
        <v>54</v>
      </c>
      <c r="AG1448" s="400" t="s">
        <v>54</v>
      </c>
      <c r="AH1448" s="401" t="s">
        <v>53</v>
      </c>
      <c r="AI1448" s="402" t="s">
        <v>54</v>
      </c>
      <c r="AJ1448" s="402" t="s">
        <v>54</v>
      </c>
      <c r="AK1448" s="402" t="s">
        <v>54</v>
      </c>
      <c r="AL1448" s="403" t="s">
        <v>54</v>
      </c>
      <c r="AM1448" s="404" t="s">
        <v>54</v>
      </c>
    </row>
    <row r="1449" spans="1:39" ht="15.75" customHeight="1" x14ac:dyDescent="0.3">
      <c r="A1449" s="382"/>
      <c r="B1449" s="383"/>
      <c r="C1449" s="384" t="s">
        <v>40</v>
      </c>
      <c r="D1449" s="385" t="str">
        <f>IF(Table_1[[#This Row],[SISÄLLÖN NIMI]]="","",1)</f>
        <v/>
      </c>
      <c r="E1449" s="386"/>
      <c r="F1449" s="386"/>
      <c r="G1449" s="384" t="s">
        <v>54</v>
      </c>
      <c r="H1449" s="387" t="s">
        <v>54</v>
      </c>
      <c r="I1449" s="388" t="s">
        <v>54</v>
      </c>
      <c r="J1449" s="389" t="s">
        <v>44</v>
      </c>
      <c r="K1449" s="387" t="s">
        <v>54</v>
      </c>
      <c r="L1449" s="390" t="s">
        <v>54</v>
      </c>
      <c r="M1449" s="383"/>
      <c r="N1449" s="391" t="s">
        <v>54</v>
      </c>
      <c r="O1449" s="392"/>
      <c r="P1449" s="383"/>
      <c r="Q1449" s="383"/>
      <c r="R1449" s="393"/>
      <c r="S1449" s="417">
        <f>IF(Table_1[[#This Row],[Kesto (min) /tapaaminen]]&lt;1,0,(Table_1[[#This Row],[Sisältöjen määrä 
]]*Table_1[[#This Row],[Kesto (min) /tapaaminen]]*Table_1[[#This Row],[Tapaamis-kerrat /osallistuja]]))</f>
        <v>0</v>
      </c>
      <c r="T1449" s="394" t="str">
        <f>IF(Table_1[[#This Row],[SISÄLLÖN NIMI]]="","",IF(Table_1[[#This Row],[Toteutuminen]]="Ei osallistujia",0,IF(Table_1[[#This Row],[Toteutuminen]]="Peruttu",0,1)))</f>
        <v/>
      </c>
      <c r="U1449" s="395"/>
      <c r="V1449" s="385"/>
      <c r="W1449" s="413">
        <f>Table_1[[#This Row],[Kävijämäärä a) lapset]]+Table_1[[#This Row],[Kävijämäärä b) aikuiset]]</f>
        <v>0</v>
      </c>
      <c r="X1449" s="413">
        <f>IF(Table_1[[#This Row],[Kokonaiskävijämäärä]]&lt;1,0,Table_1[[#This Row],[Kävijämäärä a) lapset]]*Table_1[[#This Row],[Tapaamis-kerrat /osallistuja]])</f>
        <v>0</v>
      </c>
      <c r="Y1449" s="413">
        <f>IF(Table_1[[#This Row],[Kokonaiskävijämäärä]]&lt;1,0,Table_1[[#This Row],[Kävijämäärä b) aikuiset]]*Table_1[[#This Row],[Tapaamis-kerrat /osallistuja]])</f>
        <v>0</v>
      </c>
      <c r="Z1449" s="413">
        <f>IF(Table_1[[#This Row],[Kokonaiskävijämäärä]]&lt;1,0,Table_1[[#This Row],[Kokonaiskävijämäärä]]*Table_1[[#This Row],[Tapaamis-kerrat /osallistuja]])</f>
        <v>0</v>
      </c>
      <c r="AA1449" s="390" t="s">
        <v>54</v>
      </c>
      <c r="AB1449" s="396"/>
      <c r="AC1449" s="397"/>
      <c r="AD1449" s="398" t="s">
        <v>54</v>
      </c>
      <c r="AE1449" s="399" t="s">
        <v>54</v>
      </c>
      <c r="AF1449" s="400" t="s">
        <v>54</v>
      </c>
      <c r="AG1449" s="400" t="s">
        <v>54</v>
      </c>
      <c r="AH1449" s="401" t="s">
        <v>53</v>
      </c>
      <c r="AI1449" s="402" t="s">
        <v>54</v>
      </c>
      <c r="AJ1449" s="402" t="s">
        <v>54</v>
      </c>
      <c r="AK1449" s="402" t="s">
        <v>54</v>
      </c>
      <c r="AL1449" s="403" t="s">
        <v>54</v>
      </c>
      <c r="AM1449" s="404" t="s">
        <v>54</v>
      </c>
    </row>
    <row r="1450" spans="1:39" ht="15.75" customHeight="1" x14ac:dyDescent="0.3">
      <c r="A1450" s="382"/>
      <c r="B1450" s="383"/>
      <c r="C1450" s="384" t="s">
        <v>40</v>
      </c>
      <c r="D1450" s="385" t="str">
        <f>IF(Table_1[[#This Row],[SISÄLLÖN NIMI]]="","",1)</f>
        <v/>
      </c>
      <c r="E1450" s="386"/>
      <c r="F1450" s="386"/>
      <c r="G1450" s="384" t="s">
        <v>54</v>
      </c>
      <c r="H1450" s="387" t="s">
        <v>54</v>
      </c>
      <c r="I1450" s="388" t="s">
        <v>54</v>
      </c>
      <c r="J1450" s="389" t="s">
        <v>44</v>
      </c>
      <c r="K1450" s="387" t="s">
        <v>54</v>
      </c>
      <c r="L1450" s="390" t="s">
        <v>54</v>
      </c>
      <c r="M1450" s="383"/>
      <c r="N1450" s="391" t="s">
        <v>54</v>
      </c>
      <c r="O1450" s="392"/>
      <c r="P1450" s="383"/>
      <c r="Q1450" s="383"/>
      <c r="R1450" s="393"/>
      <c r="S1450" s="417">
        <f>IF(Table_1[[#This Row],[Kesto (min) /tapaaminen]]&lt;1,0,(Table_1[[#This Row],[Sisältöjen määrä 
]]*Table_1[[#This Row],[Kesto (min) /tapaaminen]]*Table_1[[#This Row],[Tapaamis-kerrat /osallistuja]]))</f>
        <v>0</v>
      </c>
      <c r="T1450" s="394" t="str">
        <f>IF(Table_1[[#This Row],[SISÄLLÖN NIMI]]="","",IF(Table_1[[#This Row],[Toteutuminen]]="Ei osallistujia",0,IF(Table_1[[#This Row],[Toteutuminen]]="Peruttu",0,1)))</f>
        <v/>
      </c>
      <c r="U1450" s="395"/>
      <c r="V1450" s="385"/>
      <c r="W1450" s="413">
        <f>Table_1[[#This Row],[Kävijämäärä a) lapset]]+Table_1[[#This Row],[Kävijämäärä b) aikuiset]]</f>
        <v>0</v>
      </c>
      <c r="X1450" s="413">
        <f>IF(Table_1[[#This Row],[Kokonaiskävijämäärä]]&lt;1,0,Table_1[[#This Row],[Kävijämäärä a) lapset]]*Table_1[[#This Row],[Tapaamis-kerrat /osallistuja]])</f>
        <v>0</v>
      </c>
      <c r="Y1450" s="413">
        <f>IF(Table_1[[#This Row],[Kokonaiskävijämäärä]]&lt;1,0,Table_1[[#This Row],[Kävijämäärä b) aikuiset]]*Table_1[[#This Row],[Tapaamis-kerrat /osallistuja]])</f>
        <v>0</v>
      </c>
      <c r="Z1450" s="413">
        <f>IF(Table_1[[#This Row],[Kokonaiskävijämäärä]]&lt;1,0,Table_1[[#This Row],[Kokonaiskävijämäärä]]*Table_1[[#This Row],[Tapaamis-kerrat /osallistuja]])</f>
        <v>0</v>
      </c>
      <c r="AA1450" s="390" t="s">
        <v>54</v>
      </c>
      <c r="AB1450" s="396"/>
      <c r="AC1450" s="397"/>
      <c r="AD1450" s="398" t="s">
        <v>54</v>
      </c>
      <c r="AE1450" s="399" t="s">
        <v>54</v>
      </c>
      <c r="AF1450" s="400" t="s">
        <v>54</v>
      </c>
      <c r="AG1450" s="400" t="s">
        <v>54</v>
      </c>
      <c r="AH1450" s="401" t="s">
        <v>53</v>
      </c>
      <c r="AI1450" s="402" t="s">
        <v>54</v>
      </c>
      <c r="AJ1450" s="402" t="s">
        <v>54</v>
      </c>
      <c r="AK1450" s="402" t="s">
        <v>54</v>
      </c>
      <c r="AL1450" s="403" t="s">
        <v>54</v>
      </c>
      <c r="AM1450" s="404" t="s">
        <v>54</v>
      </c>
    </row>
    <row r="1451" spans="1:39" ht="15.75" customHeight="1" x14ac:dyDescent="0.3">
      <c r="A1451" s="382"/>
      <c r="B1451" s="383"/>
      <c r="C1451" s="384" t="s">
        <v>40</v>
      </c>
      <c r="D1451" s="385" t="str">
        <f>IF(Table_1[[#This Row],[SISÄLLÖN NIMI]]="","",1)</f>
        <v/>
      </c>
      <c r="E1451" s="386"/>
      <c r="F1451" s="386"/>
      <c r="G1451" s="384" t="s">
        <v>54</v>
      </c>
      <c r="H1451" s="387" t="s">
        <v>54</v>
      </c>
      <c r="I1451" s="388" t="s">
        <v>54</v>
      </c>
      <c r="J1451" s="389" t="s">
        <v>44</v>
      </c>
      <c r="K1451" s="387" t="s">
        <v>54</v>
      </c>
      <c r="L1451" s="390" t="s">
        <v>54</v>
      </c>
      <c r="M1451" s="383"/>
      <c r="N1451" s="391" t="s">
        <v>54</v>
      </c>
      <c r="O1451" s="392"/>
      <c r="P1451" s="383"/>
      <c r="Q1451" s="383"/>
      <c r="R1451" s="393"/>
      <c r="S1451" s="417">
        <f>IF(Table_1[[#This Row],[Kesto (min) /tapaaminen]]&lt;1,0,(Table_1[[#This Row],[Sisältöjen määrä 
]]*Table_1[[#This Row],[Kesto (min) /tapaaminen]]*Table_1[[#This Row],[Tapaamis-kerrat /osallistuja]]))</f>
        <v>0</v>
      </c>
      <c r="T1451" s="394" t="str">
        <f>IF(Table_1[[#This Row],[SISÄLLÖN NIMI]]="","",IF(Table_1[[#This Row],[Toteutuminen]]="Ei osallistujia",0,IF(Table_1[[#This Row],[Toteutuminen]]="Peruttu",0,1)))</f>
        <v/>
      </c>
      <c r="U1451" s="395"/>
      <c r="V1451" s="385"/>
      <c r="W1451" s="413">
        <f>Table_1[[#This Row],[Kävijämäärä a) lapset]]+Table_1[[#This Row],[Kävijämäärä b) aikuiset]]</f>
        <v>0</v>
      </c>
      <c r="X1451" s="413">
        <f>IF(Table_1[[#This Row],[Kokonaiskävijämäärä]]&lt;1,0,Table_1[[#This Row],[Kävijämäärä a) lapset]]*Table_1[[#This Row],[Tapaamis-kerrat /osallistuja]])</f>
        <v>0</v>
      </c>
      <c r="Y1451" s="413">
        <f>IF(Table_1[[#This Row],[Kokonaiskävijämäärä]]&lt;1,0,Table_1[[#This Row],[Kävijämäärä b) aikuiset]]*Table_1[[#This Row],[Tapaamis-kerrat /osallistuja]])</f>
        <v>0</v>
      </c>
      <c r="Z1451" s="413">
        <f>IF(Table_1[[#This Row],[Kokonaiskävijämäärä]]&lt;1,0,Table_1[[#This Row],[Kokonaiskävijämäärä]]*Table_1[[#This Row],[Tapaamis-kerrat /osallistuja]])</f>
        <v>0</v>
      </c>
      <c r="AA1451" s="390" t="s">
        <v>54</v>
      </c>
      <c r="AB1451" s="396"/>
      <c r="AC1451" s="397"/>
      <c r="AD1451" s="398" t="s">
        <v>54</v>
      </c>
      <c r="AE1451" s="399" t="s">
        <v>54</v>
      </c>
      <c r="AF1451" s="400" t="s">
        <v>54</v>
      </c>
      <c r="AG1451" s="400" t="s">
        <v>54</v>
      </c>
      <c r="AH1451" s="401" t="s">
        <v>53</v>
      </c>
      <c r="AI1451" s="402" t="s">
        <v>54</v>
      </c>
      <c r="AJ1451" s="402" t="s">
        <v>54</v>
      </c>
      <c r="AK1451" s="402" t="s">
        <v>54</v>
      </c>
      <c r="AL1451" s="403" t="s">
        <v>54</v>
      </c>
      <c r="AM1451" s="404" t="s">
        <v>54</v>
      </c>
    </row>
    <row r="1452" spans="1:39" ht="15.75" customHeight="1" x14ac:dyDescent="0.3">
      <c r="A1452" s="382"/>
      <c r="B1452" s="383"/>
      <c r="C1452" s="384" t="s">
        <v>40</v>
      </c>
      <c r="D1452" s="385" t="str">
        <f>IF(Table_1[[#This Row],[SISÄLLÖN NIMI]]="","",1)</f>
        <v/>
      </c>
      <c r="E1452" s="386"/>
      <c r="F1452" s="386"/>
      <c r="G1452" s="384" t="s">
        <v>54</v>
      </c>
      <c r="H1452" s="387" t="s">
        <v>54</v>
      </c>
      <c r="I1452" s="388" t="s">
        <v>54</v>
      </c>
      <c r="J1452" s="389" t="s">
        <v>44</v>
      </c>
      <c r="K1452" s="387" t="s">
        <v>54</v>
      </c>
      <c r="L1452" s="390" t="s">
        <v>54</v>
      </c>
      <c r="M1452" s="383"/>
      <c r="N1452" s="391" t="s">
        <v>54</v>
      </c>
      <c r="O1452" s="392"/>
      <c r="P1452" s="383"/>
      <c r="Q1452" s="383"/>
      <c r="R1452" s="393"/>
      <c r="S1452" s="417">
        <f>IF(Table_1[[#This Row],[Kesto (min) /tapaaminen]]&lt;1,0,(Table_1[[#This Row],[Sisältöjen määrä 
]]*Table_1[[#This Row],[Kesto (min) /tapaaminen]]*Table_1[[#This Row],[Tapaamis-kerrat /osallistuja]]))</f>
        <v>0</v>
      </c>
      <c r="T1452" s="394" t="str">
        <f>IF(Table_1[[#This Row],[SISÄLLÖN NIMI]]="","",IF(Table_1[[#This Row],[Toteutuminen]]="Ei osallistujia",0,IF(Table_1[[#This Row],[Toteutuminen]]="Peruttu",0,1)))</f>
        <v/>
      </c>
      <c r="U1452" s="395"/>
      <c r="V1452" s="385"/>
      <c r="W1452" s="413">
        <f>Table_1[[#This Row],[Kävijämäärä a) lapset]]+Table_1[[#This Row],[Kävijämäärä b) aikuiset]]</f>
        <v>0</v>
      </c>
      <c r="X1452" s="413">
        <f>IF(Table_1[[#This Row],[Kokonaiskävijämäärä]]&lt;1,0,Table_1[[#This Row],[Kävijämäärä a) lapset]]*Table_1[[#This Row],[Tapaamis-kerrat /osallistuja]])</f>
        <v>0</v>
      </c>
      <c r="Y1452" s="413">
        <f>IF(Table_1[[#This Row],[Kokonaiskävijämäärä]]&lt;1,0,Table_1[[#This Row],[Kävijämäärä b) aikuiset]]*Table_1[[#This Row],[Tapaamis-kerrat /osallistuja]])</f>
        <v>0</v>
      </c>
      <c r="Z1452" s="413">
        <f>IF(Table_1[[#This Row],[Kokonaiskävijämäärä]]&lt;1,0,Table_1[[#This Row],[Kokonaiskävijämäärä]]*Table_1[[#This Row],[Tapaamis-kerrat /osallistuja]])</f>
        <v>0</v>
      </c>
      <c r="AA1452" s="390" t="s">
        <v>54</v>
      </c>
      <c r="AB1452" s="396"/>
      <c r="AC1452" s="397"/>
      <c r="AD1452" s="398" t="s">
        <v>54</v>
      </c>
      <c r="AE1452" s="399" t="s">
        <v>54</v>
      </c>
      <c r="AF1452" s="400" t="s">
        <v>54</v>
      </c>
      <c r="AG1452" s="400" t="s">
        <v>54</v>
      </c>
      <c r="AH1452" s="401" t="s">
        <v>53</v>
      </c>
      <c r="AI1452" s="402" t="s">
        <v>54</v>
      </c>
      <c r="AJ1452" s="402" t="s">
        <v>54</v>
      </c>
      <c r="AK1452" s="402" t="s">
        <v>54</v>
      </c>
      <c r="AL1452" s="403" t="s">
        <v>54</v>
      </c>
      <c r="AM1452" s="404" t="s">
        <v>54</v>
      </c>
    </row>
    <row r="1453" spans="1:39" ht="15.75" customHeight="1" x14ac:dyDescent="0.3">
      <c r="A1453" s="382"/>
      <c r="B1453" s="383"/>
      <c r="C1453" s="384" t="s">
        <v>40</v>
      </c>
      <c r="D1453" s="385" t="str">
        <f>IF(Table_1[[#This Row],[SISÄLLÖN NIMI]]="","",1)</f>
        <v/>
      </c>
      <c r="E1453" s="386"/>
      <c r="F1453" s="386"/>
      <c r="G1453" s="384" t="s">
        <v>54</v>
      </c>
      <c r="H1453" s="387" t="s">
        <v>54</v>
      </c>
      <c r="I1453" s="388" t="s">
        <v>54</v>
      </c>
      <c r="J1453" s="389" t="s">
        <v>44</v>
      </c>
      <c r="K1453" s="387" t="s">
        <v>54</v>
      </c>
      <c r="L1453" s="390" t="s">
        <v>54</v>
      </c>
      <c r="M1453" s="383"/>
      <c r="N1453" s="391" t="s">
        <v>54</v>
      </c>
      <c r="O1453" s="392"/>
      <c r="P1453" s="383"/>
      <c r="Q1453" s="383"/>
      <c r="R1453" s="393"/>
      <c r="S1453" s="417">
        <f>IF(Table_1[[#This Row],[Kesto (min) /tapaaminen]]&lt;1,0,(Table_1[[#This Row],[Sisältöjen määrä 
]]*Table_1[[#This Row],[Kesto (min) /tapaaminen]]*Table_1[[#This Row],[Tapaamis-kerrat /osallistuja]]))</f>
        <v>0</v>
      </c>
      <c r="T1453" s="394" t="str">
        <f>IF(Table_1[[#This Row],[SISÄLLÖN NIMI]]="","",IF(Table_1[[#This Row],[Toteutuminen]]="Ei osallistujia",0,IF(Table_1[[#This Row],[Toteutuminen]]="Peruttu",0,1)))</f>
        <v/>
      </c>
      <c r="U1453" s="395"/>
      <c r="V1453" s="385"/>
      <c r="W1453" s="413">
        <f>Table_1[[#This Row],[Kävijämäärä a) lapset]]+Table_1[[#This Row],[Kävijämäärä b) aikuiset]]</f>
        <v>0</v>
      </c>
      <c r="X1453" s="413">
        <f>IF(Table_1[[#This Row],[Kokonaiskävijämäärä]]&lt;1,0,Table_1[[#This Row],[Kävijämäärä a) lapset]]*Table_1[[#This Row],[Tapaamis-kerrat /osallistuja]])</f>
        <v>0</v>
      </c>
      <c r="Y1453" s="413">
        <f>IF(Table_1[[#This Row],[Kokonaiskävijämäärä]]&lt;1,0,Table_1[[#This Row],[Kävijämäärä b) aikuiset]]*Table_1[[#This Row],[Tapaamis-kerrat /osallistuja]])</f>
        <v>0</v>
      </c>
      <c r="Z1453" s="413">
        <f>IF(Table_1[[#This Row],[Kokonaiskävijämäärä]]&lt;1,0,Table_1[[#This Row],[Kokonaiskävijämäärä]]*Table_1[[#This Row],[Tapaamis-kerrat /osallistuja]])</f>
        <v>0</v>
      </c>
      <c r="AA1453" s="390" t="s">
        <v>54</v>
      </c>
      <c r="AB1453" s="396"/>
      <c r="AC1453" s="397"/>
      <c r="AD1453" s="398" t="s">
        <v>54</v>
      </c>
      <c r="AE1453" s="399" t="s">
        <v>54</v>
      </c>
      <c r="AF1453" s="400" t="s">
        <v>54</v>
      </c>
      <c r="AG1453" s="400" t="s">
        <v>54</v>
      </c>
      <c r="AH1453" s="401" t="s">
        <v>53</v>
      </c>
      <c r="AI1453" s="402" t="s">
        <v>54</v>
      </c>
      <c r="AJ1453" s="402" t="s">
        <v>54</v>
      </c>
      <c r="AK1453" s="402" t="s">
        <v>54</v>
      </c>
      <c r="AL1453" s="403" t="s">
        <v>54</v>
      </c>
      <c r="AM1453" s="404" t="s">
        <v>54</v>
      </c>
    </row>
    <row r="1454" spans="1:39" ht="15.75" customHeight="1" x14ac:dyDescent="0.3">
      <c r="A1454" s="382"/>
      <c r="B1454" s="383"/>
      <c r="C1454" s="384" t="s">
        <v>40</v>
      </c>
      <c r="D1454" s="385" t="str">
        <f>IF(Table_1[[#This Row],[SISÄLLÖN NIMI]]="","",1)</f>
        <v/>
      </c>
      <c r="E1454" s="386"/>
      <c r="F1454" s="386"/>
      <c r="G1454" s="384" t="s">
        <v>54</v>
      </c>
      <c r="H1454" s="387" t="s">
        <v>54</v>
      </c>
      <c r="I1454" s="388" t="s">
        <v>54</v>
      </c>
      <c r="J1454" s="389" t="s">
        <v>44</v>
      </c>
      <c r="K1454" s="387" t="s">
        <v>54</v>
      </c>
      <c r="L1454" s="390" t="s">
        <v>54</v>
      </c>
      <c r="M1454" s="383"/>
      <c r="N1454" s="391" t="s">
        <v>54</v>
      </c>
      <c r="O1454" s="392"/>
      <c r="P1454" s="383"/>
      <c r="Q1454" s="383"/>
      <c r="R1454" s="393"/>
      <c r="S1454" s="417">
        <f>IF(Table_1[[#This Row],[Kesto (min) /tapaaminen]]&lt;1,0,(Table_1[[#This Row],[Sisältöjen määrä 
]]*Table_1[[#This Row],[Kesto (min) /tapaaminen]]*Table_1[[#This Row],[Tapaamis-kerrat /osallistuja]]))</f>
        <v>0</v>
      </c>
      <c r="T1454" s="394" t="str">
        <f>IF(Table_1[[#This Row],[SISÄLLÖN NIMI]]="","",IF(Table_1[[#This Row],[Toteutuminen]]="Ei osallistujia",0,IF(Table_1[[#This Row],[Toteutuminen]]="Peruttu",0,1)))</f>
        <v/>
      </c>
      <c r="U1454" s="395"/>
      <c r="V1454" s="385"/>
      <c r="W1454" s="413">
        <f>Table_1[[#This Row],[Kävijämäärä a) lapset]]+Table_1[[#This Row],[Kävijämäärä b) aikuiset]]</f>
        <v>0</v>
      </c>
      <c r="X1454" s="413">
        <f>IF(Table_1[[#This Row],[Kokonaiskävijämäärä]]&lt;1,0,Table_1[[#This Row],[Kävijämäärä a) lapset]]*Table_1[[#This Row],[Tapaamis-kerrat /osallistuja]])</f>
        <v>0</v>
      </c>
      <c r="Y1454" s="413">
        <f>IF(Table_1[[#This Row],[Kokonaiskävijämäärä]]&lt;1,0,Table_1[[#This Row],[Kävijämäärä b) aikuiset]]*Table_1[[#This Row],[Tapaamis-kerrat /osallistuja]])</f>
        <v>0</v>
      </c>
      <c r="Z1454" s="413">
        <f>IF(Table_1[[#This Row],[Kokonaiskävijämäärä]]&lt;1,0,Table_1[[#This Row],[Kokonaiskävijämäärä]]*Table_1[[#This Row],[Tapaamis-kerrat /osallistuja]])</f>
        <v>0</v>
      </c>
      <c r="AA1454" s="390" t="s">
        <v>54</v>
      </c>
      <c r="AB1454" s="396"/>
      <c r="AC1454" s="397"/>
      <c r="AD1454" s="398" t="s">
        <v>54</v>
      </c>
      <c r="AE1454" s="399" t="s">
        <v>54</v>
      </c>
      <c r="AF1454" s="400" t="s">
        <v>54</v>
      </c>
      <c r="AG1454" s="400" t="s">
        <v>54</v>
      </c>
      <c r="AH1454" s="401" t="s">
        <v>53</v>
      </c>
      <c r="AI1454" s="402" t="s">
        <v>54</v>
      </c>
      <c r="AJ1454" s="402" t="s">
        <v>54</v>
      </c>
      <c r="AK1454" s="402" t="s">
        <v>54</v>
      </c>
      <c r="AL1454" s="403" t="s">
        <v>54</v>
      </c>
      <c r="AM1454" s="404" t="s">
        <v>54</v>
      </c>
    </row>
    <row r="1455" spans="1:39" ht="15.75" customHeight="1" x14ac:dyDescent="0.3">
      <c r="A1455" s="382"/>
      <c r="B1455" s="383"/>
      <c r="C1455" s="384" t="s">
        <v>40</v>
      </c>
      <c r="D1455" s="385" t="str">
        <f>IF(Table_1[[#This Row],[SISÄLLÖN NIMI]]="","",1)</f>
        <v/>
      </c>
      <c r="E1455" s="386"/>
      <c r="F1455" s="386"/>
      <c r="G1455" s="384" t="s">
        <v>54</v>
      </c>
      <c r="H1455" s="387" t="s">
        <v>54</v>
      </c>
      <c r="I1455" s="388" t="s">
        <v>54</v>
      </c>
      <c r="J1455" s="389" t="s">
        <v>44</v>
      </c>
      <c r="K1455" s="387" t="s">
        <v>54</v>
      </c>
      <c r="L1455" s="390" t="s">
        <v>54</v>
      </c>
      <c r="M1455" s="383"/>
      <c r="N1455" s="391" t="s">
        <v>54</v>
      </c>
      <c r="O1455" s="392"/>
      <c r="P1455" s="383"/>
      <c r="Q1455" s="383"/>
      <c r="R1455" s="393"/>
      <c r="S1455" s="417">
        <f>IF(Table_1[[#This Row],[Kesto (min) /tapaaminen]]&lt;1,0,(Table_1[[#This Row],[Sisältöjen määrä 
]]*Table_1[[#This Row],[Kesto (min) /tapaaminen]]*Table_1[[#This Row],[Tapaamis-kerrat /osallistuja]]))</f>
        <v>0</v>
      </c>
      <c r="T1455" s="394" t="str">
        <f>IF(Table_1[[#This Row],[SISÄLLÖN NIMI]]="","",IF(Table_1[[#This Row],[Toteutuminen]]="Ei osallistujia",0,IF(Table_1[[#This Row],[Toteutuminen]]="Peruttu",0,1)))</f>
        <v/>
      </c>
      <c r="U1455" s="395"/>
      <c r="V1455" s="385"/>
      <c r="W1455" s="413">
        <f>Table_1[[#This Row],[Kävijämäärä a) lapset]]+Table_1[[#This Row],[Kävijämäärä b) aikuiset]]</f>
        <v>0</v>
      </c>
      <c r="X1455" s="413">
        <f>IF(Table_1[[#This Row],[Kokonaiskävijämäärä]]&lt;1,0,Table_1[[#This Row],[Kävijämäärä a) lapset]]*Table_1[[#This Row],[Tapaamis-kerrat /osallistuja]])</f>
        <v>0</v>
      </c>
      <c r="Y1455" s="413">
        <f>IF(Table_1[[#This Row],[Kokonaiskävijämäärä]]&lt;1,0,Table_1[[#This Row],[Kävijämäärä b) aikuiset]]*Table_1[[#This Row],[Tapaamis-kerrat /osallistuja]])</f>
        <v>0</v>
      </c>
      <c r="Z1455" s="413">
        <f>IF(Table_1[[#This Row],[Kokonaiskävijämäärä]]&lt;1,0,Table_1[[#This Row],[Kokonaiskävijämäärä]]*Table_1[[#This Row],[Tapaamis-kerrat /osallistuja]])</f>
        <v>0</v>
      </c>
      <c r="AA1455" s="390" t="s">
        <v>54</v>
      </c>
      <c r="AB1455" s="396"/>
      <c r="AC1455" s="397"/>
      <c r="AD1455" s="398" t="s">
        <v>54</v>
      </c>
      <c r="AE1455" s="399" t="s">
        <v>54</v>
      </c>
      <c r="AF1455" s="400" t="s">
        <v>54</v>
      </c>
      <c r="AG1455" s="400" t="s">
        <v>54</v>
      </c>
      <c r="AH1455" s="401" t="s">
        <v>53</v>
      </c>
      <c r="AI1455" s="402" t="s">
        <v>54</v>
      </c>
      <c r="AJ1455" s="402" t="s">
        <v>54</v>
      </c>
      <c r="AK1455" s="402" t="s">
        <v>54</v>
      </c>
      <c r="AL1455" s="403" t="s">
        <v>54</v>
      </c>
      <c r="AM1455" s="404" t="s">
        <v>54</v>
      </c>
    </row>
    <row r="1456" spans="1:39" ht="15.75" customHeight="1" x14ac:dyDescent="0.3">
      <c r="A1456" s="382"/>
      <c r="B1456" s="383"/>
      <c r="C1456" s="384" t="s">
        <v>40</v>
      </c>
      <c r="D1456" s="385" t="str">
        <f>IF(Table_1[[#This Row],[SISÄLLÖN NIMI]]="","",1)</f>
        <v/>
      </c>
      <c r="E1456" s="386"/>
      <c r="F1456" s="386"/>
      <c r="G1456" s="384" t="s">
        <v>54</v>
      </c>
      <c r="H1456" s="387" t="s">
        <v>54</v>
      </c>
      <c r="I1456" s="388" t="s">
        <v>54</v>
      </c>
      <c r="J1456" s="389" t="s">
        <v>44</v>
      </c>
      <c r="K1456" s="387" t="s">
        <v>54</v>
      </c>
      <c r="L1456" s="390" t="s">
        <v>54</v>
      </c>
      <c r="M1456" s="383"/>
      <c r="N1456" s="391" t="s">
        <v>54</v>
      </c>
      <c r="O1456" s="392"/>
      <c r="P1456" s="383"/>
      <c r="Q1456" s="383"/>
      <c r="R1456" s="393"/>
      <c r="S1456" s="417">
        <f>IF(Table_1[[#This Row],[Kesto (min) /tapaaminen]]&lt;1,0,(Table_1[[#This Row],[Sisältöjen määrä 
]]*Table_1[[#This Row],[Kesto (min) /tapaaminen]]*Table_1[[#This Row],[Tapaamis-kerrat /osallistuja]]))</f>
        <v>0</v>
      </c>
      <c r="T1456" s="394" t="str">
        <f>IF(Table_1[[#This Row],[SISÄLLÖN NIMI]]="","",IF(Table_1[[#This Row],[Toteutuminen]]="Ei osallistujia",0,IF(Table_1[[#This Row],[Toteutuminen]]="Peruttu",0,1)))</f>
        <v/>
      </c>
      <c r="U1456" s="395"/>
      <c r="V1456" s="385"/>
      <c r="W1456" s="413">
        <f>Table_1[[#This Row],[Kävijämäärä a) lapset]]+Table_1[[#This Row],[Kävijämäärä b) aikuiset]]</f>
        <v>0</v>
      </c>
      <c r="X1456" s="413">
        <f>IF(Table_1[[#This Row],[Kokonaiskävijämäärä]]&lt;1,0,Table_1[[#This Row],[Kävijämäärä a) lapset]]*Table_1[[#This Row],[Tapaamis-kerrat /osallistuja]])</f>
        <v>0</v>
      </c>
      <c r="Y1456" s="413">
        <f>IF(Table_1[[#This Row],[Kokonaiskävijämäärä]]&lt;1,0,Table_1[[#This Row],[Kävijämäärä b) aikuiset]]*Table_1[[#This Row],[Tapaamis-kerrat /osallistuja]])</f>
        <v>0</v>
      </c>
      <c r="Z1456" s="413">
        <f>IF(Table_1[[#This Row],[Kokonaiskävijämäärä]]&lt;1,0,Table_1[[#This Row],[Kokonaiskävijämäärä]]*Table_1[[#This Row],[Tapaamis-kerrat /osallistuja]])</f>
        <v>0</v>
      </c>
      <c r="AA1456" s="390" t="s">
        <v>54</v>
      </c>
      <c r="AB1456" s="396"/>
      <c r="AC1456" s="397"/>
      <c r="AD1456" s="398" t="s">
        <v>54</v>
      </c>
      <c r="AE1456" s="399" t="s">
        <v>54</v>
      </c>
      <c r="AF1456" s="400" t="s">
        <v>54</v>
      </c>
      <c r="AG1456" s="400" t="s">
        <v>54</v>
      </c>
      <c r="AH1456" s="401" t="s">
        <v>53</v>
      </c>
      <c r="AI1456" s="402" t="s">
        <v>54</v>
      </c>
      <c r="AJ1456" s="402" t="s">
        <v>54</v>
      </c>
      <c r="AK1456" s="402" t="s">
        <v>54</v>
      </c>
      <c r="AL1456" s="403" t="s">
        <v>54</v>
      </c>
      <c r="AM1456" s="404" t="s">
        <v>54</v>
      </c>
    </row>
    <row r="1457" spans="1:39" ht="15.75" customHeight="1" x14ac:dyDescent="0.3">
      <c r="A1457" s="382"/>
      <c r="B1457" s="383"/>
      <c r="C1457" s="384" t="s">
        <v>40</v>
      </c>
      <c r="D1457" s="385" t="str">
        <f>IF(Table_1[[#This Row],[SISÄLLÖN NIMI]]="","",1)</f>
        <v/>
      </c>
      <c r="E1457" s="386"/>
      <c r="F1457" s="386"/>
      <c r="G1457" s="384" t="s">
        <v>54</v>
      </c>
      <c r="H1457" s="387" t="s">
        <v>54</v>
      </c>
      <c r="I1457" s="388" t="s">
        <v>54</v>
      </c>
      <c r="J1457" s="389" t="s">
        <v>44</v>
      </c>
      <c r="K1457" s="387" t="s">
        <v>54</v>
      </c>
      <c r="L1457" s="390" t="s">
        <v>54</v>
      </c>
      <c r="M1457" s="383"/>
      <c r="N1457" s="391" t="s">
        <v>54</v>
      </c>
      <c r="O1457" s="392"/>
      <c r="P1457" s="383"/>
      <c r="Q1457" s="383"/>
      <c r="R1457" s="393"/>
      <c r="S1457" s="417">
        <f>IF(Table_1[[#This Row],[Kesto (min) /tapaaminen]]&lt;1,0,(Table_1[[#This Row],[Sisältöjen määrä 
]]*Table_1[[#This Row],[Kesto (min) /tapaaminen]]*Table_1[[#This Row],[Tapaamis-kerrat /osallistuja]]))</f>
        <v>0</v>
      </c>
      <c r="T1457" s="394" t="str">
        <f>IF(Table_1[[#This Row],[SISÄLLÖN NIMI]]="","",IF(Table_1[[#This Row],[Toteutuminen]]="Ei osallistujia",0,IF(Table_1[[#This Row],[Toteutuminen]]="Peruttu",0,1)))</f>
        <v/>
      </c>
      <c r="U1457" s="395"/>
      <c r="V1457" s="385"/>
      <c r="W1457" s="413">
        <f>Table_1[[#This Row],[Kävijämäärä a) lapset]]+Table_1[[#This Row],[Kävijämäärä b) aikuiset]]</f>
        <v>0</v>
      </c>
      <c r="X1457" s="413">
        <f>IF(Table_1[[#This Row],[Kokonaiskävijämäärä]]&lt;1,0,Table_1[[#This Row],[Kävijämäärä a) lapset]]*Table_1[[#This Row],[Tapaamis-kerrat /osallistuja]])</f>
        <v>0</v>
      </c>
      <c r="Y1457" s="413">
        <f>IF(Table_1[[#This Row],[Kokonaiskävijämäärä]]&lt;1,0,Table_1[[#This Row],[Kävijämäärä b) aikuiset]]*Table_1[[#This Row],[Tapaamis-kerrat /osallistuja]])</f>
        <v>0</v>
      </c>
      <c r="Z1457" s="413">
        <f>IF(Table_1[[#This Row],[Kokonaiskävijämäärä]]&lt;1,0,Table_1[[#This Row],[Kokonaiskävijämäärä]]*Table_1[[#This Row],[Tapaamis-kerrat /osallistuja]])</f>
        <v>0</v>
      </c>
      <c r="AA1457" s="390" t="s">
        <v>54</v>
      </c>
      <c r="AB1457" s="396"/>
      <c r="AC1457" s="397"/>
      <c r="AD1457" s="398" t="s">
        <v>54</v>
      </c>
      <c r="AE1457" s="399" t="s">
        <v>54</v>
      </c>
      <c r="AF1457" s="400" t="s">
        <v>54</v>
      </c>
      <c r="AG1457" s="400" t="s">
        <v>54</v>
      </c>
      <c r="AH1457" s="401" t="s">
        <v>53</v>
      </c>
      <c r="AI1457" s="402" t="s">
        <v>54</v>
      </c>
      <c r="AJ1457" s="402" t="s">
        <v>54</v>
      </c>
      <c r="AK1457" s="402" t="s">
        <v>54</v>
      </c>
      <c r="AL1457" s="403" t="s">
        <v>54</v>
      </c>
      <c r="AM1457" s="404" t="s">
        <v>54</v>
      </c>
    </row>
    <row r="1458" spans="1:39" ht="15.75" customHeight="1" x14ac:dyDescent="0.3">
      <c r="A1458" s="382"/>
      <c r="B1458" s="383"/>
      <c r="C1458" s="384" t="s">
        <v>40</v>
      </c>
      <c r="D1458" s="385" t="str">
        <f>IF(Table_1[[#This Row],[SISÄLLÖN NIMI]]="","",1)</f>
        <v/>
      </c>
      <c r="E1458" s="386"/>
      <c r="F1458" s="386"/>
      <c r="G1458" s="384" t="s">
        <v>54</v>
      </c>
      <c r="H1458" s="387" t="s">
        <v>54</v>
      </c>
      <c r="I1458" s="388" t="s">
        <v>54</v>
      </c>
      <c r="J1458" s="389" t="s">
        <v>44</v>
      </c>
      <c r="K1458" s="387" t="s">
        <v>54</v>
      </c>
      <c r="L1458" s="390" t="s">
        <v>54</v>
      </c>
      <c r="M1458" s="383"/>
      <c r="N1458" s="391" t="s">
        <v>54</v>
      </c>
      <c r="O1458" s="392"/>
      <c r="P1458" s="383"/>
      <c r="Q1458" s="383"/>
      <c r="R1458" s="393"/>
      <c r="S1458" s="417">
        <f>IF(Table_1[[#This Row],[Kesto (min) /tapaaminen]]&lt;1,0,(Table_1[[#This Row],[Sisältöjen määrä 
]]*Table_1[[#This Row],[Kesto (min) /tapaaminen]]*Table_1[[#This Row],[Tapaamis-kerrat /osallistuja]]))</f>
        <v>0</v>
      </c>
      <c r="T1458" s="394" t="str">
        <f>IF(Table_1[[#This Row],[SISÄLLÖN NIMI]]="","",IF(Table_1[[#This Row],[Toteutuminen]]="Ei osallistujia",0,IF(Table_1[[#This Row],[Toteutuminen]]="Peruttu",0,1)))</f>
        <v/>
      </c>
      <c r="U1458" s="395"/>
      <c r="V1458" s="385"/>
      <c r="W1458" s="413">
        <f>Table_1[[#This Row],[Kävijämäärä a) lapset]]+Table_1[[#This Row],[Kävijämäärä b) aikuiset]]</f>
        <v>0</v>
      </c>
      <c r="X1458" s="413">
        <f>IF(Table_1[[#This Row],[Kokonaiskävijämäärä]]&lt;1,0,Table_1[[#This Row],[Kävijämäärä a) lapset]]*Table_1[[#This Row],[Tapaamis-kerrat /osallistuja]])</f>
        <v>0</v>
      </c>
      <c r="Y1458" s="413">
        <f>IF(Table_1[[#This Row],[Kokonaiskävijämäärä]]&lt;1,0,Table_1[[#This Row],[Kävijämäärä b) aikuiset]]*Table_1[[#This Row],[Tapaamis-kerrat /osallistuja]])</f>
        <v>0</v>
      </c>
      <c r="Z1458" s="413">
        <f>IF(Table_1[[#This Row],[Kokonaiskävijämäärä]]&lt;1,0,Table_1[[#This Row],[Kokonaiskävijämäärä]]*Table_1[[#This Row],[Tapaamis-kerrat /osallistuja]])</f>
        <v>0</v>
      </c>
      <c r="AA1458" s="390" t="s">
        <v>54</v>
      </c>
      <c r="AB1458" s="396"/>
      <c r="AC1458" s="397"/>
      <c r="AD1458" s="398" t="s">
        <v>54</v>
      </c>
      <c r="AE1458" s="399" t="s">
        <v>54</v>
      </c>
      <c r="AF1458" s="400" t="s">
        <v>54</v>
      </c>
      <c r="AG1458" s="400" t="s">
        <v>54</v>
      </c>
      <c r="AH1458" s="401" t="s">
        <v>53</v>
      </c>
      <c r="AI1458" s="402" t="s">
        <v>54</v>
      </c>
      <c r="AJ1458" s="402" t="s">
        <v>54</v>
      </c>
      <c r="AK1458" s="402" t="s">
        <v>54</v>
      </c>
      <c r="AL1458" s="403" t="s">
        <v>54</v>
      </c>
      <c r="AM1458" s="404" t="s">
        <v>54</v>
      </c>
    </row>
    <row r="1459" spans="1:39" ht="15.75" customHeight="1" x14ac:dyDescent="0.3">
      <c r="A1459" s="382"/>
      <c r="B1459" s="383"/>
      <c r="C1459" s="384" t="s">
        <v>40</v>
      </c>
      <c r="D1459" s="385" t="str">
        <f>IF(Table_1[[#This Row],[SISÄLLÖN NIMI]]="","",1)</f>
        <v/>
      </c>
      <c r="E1459" s="386"/>
      <c r="F1459" s="386"/>
      <c r="G1459" s="384" t="s">
        <v>54</v>
      </c>
      <c r="H1459" s="387" t="s">
        <v>54</v>
      </c>
      <c r="I1459" s="388" t="s">
        <v>54</v>
      </c>
      <c r="J1459" s="389" t="s">
        <v>44</v>
      </c>
      <c r="K1459" s="387" t="s">
        <v>54</v>
      </c>
      <c r="L1459" s="390" t="s">
        <v>54</v>
      </c>
      <c r="M1459" s="383"/>
      <c r="N1459" s="391" t="s">
        <v>54</v>
      </c>
      <c r="O1459" s="392"/>
      <c r="P1459" s="383"/>
      <c r="Q1459" s="383"/>
      <c r="R1459" s="393"/>
      <c r="S1459" s="417">
        <f>IF(Table_1[[#This Row],[Kesto (min) /tapaaminen]]&lt;1,0,(Table_1[[#This Row],[Sisältöjen määrä 
]]*Table_1[[#This Row],[Kesto (min) /tapaaminen]]*Table_1[[#This Row],[Tapaamis-kerrat /osallistuja]]))</f>
        <v>0</v>
      </c>
      <c r="T1459" s="394" t="str">
        <f>IF(Table_1[[#This Row],[SISÄLLÖN NIMI]]="","",IF(Table_1[[#This Row],[Toteutuminen]]="Ei osallistujia",0,IF(Table_1[[#This Row],[Toteutuminen]]="Peruttu",0,1)))</f>
        <v/>
      </c>
      <c r="U1459" s="395"/>
      <c r="V1459" s="385"/>
      <c r="W1459" s="413">
        <f>Table_1[[#This Row],[Kävijämäärä a) lapset]]+Table_1[[#This Row],[Kävijämäärä b) aikuiset]]</f>
        <v>0</v>
      </c>
      <c r="X1459" s="413">
        <f>IF(Table_1[[#This Row],[Kokonaiskävijämäärä]]&lt;1,0,Table_1[[#This Row],[Kävijämäärä a) lapset]]*Table_1[[#This Row],[Tapaamis-kerrat /osallistuja]])</f>
        <v>0</v>
      </c>
      <c r="Y1459" s="413">
        <f>IF(Table_1[[#This Row],[Kokonaiskävijämäärä]]&lt;1,0,Table_1[[#This Row],[Kävijämäärä b) aikuiset]]*Table_1[[#This Row],[Tapaamis-kerrat /osallistuja]])</f>
        <v>0</v>
      </c>
      <c r="Z1459" s="413">
        <f>IF(Table_1[[#This Row],[Kokonaiskävijämäärä]]&lt;1,0,Table_1[[#This Row],[Kokonaiskävijämäärä]]*Table_1[[#This Row],[Tapaamis-kerrat /osallistuja]])</f>
        <v>0</v>
      </c>
      <c r="AA1459" s="390" t="s">
        <v>54</v>
      </c>
      <c r="AB1459" s="396"/>
      <c r="AC1459" s="397"/>
      <c r="AD1459" s="398" t="s">
        <v>54</v>
      </c>
      <c r="AE1459" s="399" t="s">
        <v>54</v>
      </c>
      <c r="AF1459" s="400" t="s">
        <v>54</v>
      </c>
      <c r="AG1459" s="400" t="s">
        <v>54</v>
      </c>
      <c r="AH1459" s="401" t="s">
        <v>53</v>
      </c>
      <c r="AI1459" s="402" t="s">
        <v>54</v>
      </c>
      <c r="AJ1459" s="402" t="s">
        <v>54</v>
      </c>
      <c r="AK1459" s="402" t="s">
        <v>54</v>
      </c>
      <c r="AL1459" s="403" t="s">
        <v>54</v>
      </c>
      <c r="AM1459" s="404" t="s">
        <v>54</v>
      </c>
    </row>
    <row r="1460" spans="1:39" ht="15.75" customHeight="1" x14ac:dyDescent="0.3">
      <c r="A1460" s="382"/>
      <c r="B1460" s="383"/>
      <c r="C1460" s="384" t="s">
        <v>40</v>
      </c>
      <c r="D1460" s="385" t="str">
        <f>IF(Table_1[[#This Row],[SISÄLLÖN NIMI]]="","",1)</f>
        <v/>
      </c>
      <c r="E1460" s="386"/>
      <c r="F1460" s="386"/>
      <c r="G1460" s="384" t="s">
        <v>54</v>
      </c>
      <c r="H1460" s="387" t="s">
        <v>54</v>
      </c>
      <c r="I1460" s="388" t="s">
        <v>54</v>
      </c>
      <c r="J1460" s="389" t="s">
        <v>44</v>
      </c>
      <c r="K1460" s="387" t="s">
        <v>54</v>
      </c>
      <c r="L1460" s="390" t="s">
        <v>54</v>
      </c>
      <c r="M1460" s="383"/>
      <c r="N1460" s="391" t="s">
        <v>54</v>
      </c>
      <c r="O1460" s="392"/>
      <c r="P1460" s="383"/>
      <c r="Q1460" s="383"/>
      <c r="R1460" s="393"/>
      <c r="S1460" s="417">
        <f>IF(Table_1[[#This Row],[Kesto (min) /tapaaminen]]&lt;1,0,(Table_1[[#This Row],[Sisältöjen määrä 
]]*Table_1[[#This Row],[Kesto (min) /tapaaminen]]*Table_1[[#This Row],[Tapaamis-kerrat /osallistuja]]))</f>
        <v>0</v>
      </c>
      <c r="T1460" s="394" t="str">
        <f>IF(Table_1[[#This Row],[SISÄLLÖN NIMI]]="","",IF(Table_1[[#This Row],[Toteutuminen]]="Ei osallistujia",0,IF(Table_1[[#This Row],[Toteutuminen]]="Peruttu",0,1)))</f>
        <v/>
      </c>
      <c r="U1460" s="395"/>
      <c r="V1460" s="385"/>
      <c r="W1460" s="413">
        <f>Table_1[[#This Row],[Kävijämäärä a) lapset]]+Table_1[[#This Row],[Kävijämäärä b) aikuiset]]</f>
        <v>0</v>
      </c>
      <c r="X1460" s="413">
        <f>IF(Table_1[[#This Row],[Kokonaiskävijämäärä]]&lt;1,0,Table_1[[#This Row],[Kävijämäärä a) lapset]]*Table_1[[#This Row],[Tapaamis-kerrat /osallistuja]])</f>
        <v>0</v>
      </c>
      <c r="Y1460" s="413">
        <f>IF(Table_1[[#This Row],[Kokonaiskävijämäärä]]&lt;1,0,Table_1[[#This Row],[Kävijämäärä b) aikuiset]]*Table_1[[#This Row],[Tapaamis-kerrat /osallistuja]])</f>
        <v>0</v>
      </c>
      <c r="Z1460" s="413">
        <f>IF(Table_1[[#This Row],[Kokonaiskävijämäärä]]&lt;1,0,Table_1[[#This Row],[Kokonaiskävijämäärä]]*Table_1[[#This Row],[Tapaamis-kerrat /osallistuja]])</f>
        <v>0</v>
      </c>
      <c r="AA1460" s="390" t="s">
        <v>54</v>
      </c>
      <c r="AB1460" s="396"/>
      <c r="AC1460" s="397"/>
      <c r="AD1460" s="398" t="s">
        <v>54</v>
      </c>
      <c r="AE1460" s="399" t="s">
        <v>54</v>
      </c>
      <c r="AF1460" s="400" t="s">
        <v>54</v>
      </c>
      <c r="AG1460" s="400" t="s">
        <v>54</v>
      </c>
      <c r="AH1460" s="401" t="s">
        <v>53</v>
      </c>
      <c r="AI1460" s="402" t="s">
        <v>54</v>
      </c>
      <c r="AJ1460" s="402" t="s">
        <v>54</v>
      </c>
      <c r="AK1460" s="402" t="s">
        <v>54</v>
      </c>
      <c r="AL1460" s="403" t="s">
        <v>54</v>
      </c>
      <c r="AM1460" s="404" t="s">
        <v>54</v>
      </c>
    </row>
    <row r="1461" spans="1:39" ht="15.75" customHeight="1" x14ac:dyDescent="0.3">
      <c r="A1461" s="382"/>
      <c r="B1461" s="383"/>
      <c r="C1461" s="384" t="s">
        <v>40</v>
      </c>
      <c r="D1461" s="385" t="str">
        <f>IF(Table_1[[#This Row],[SISÄLLÖN NIMI]]="","",1)</f>
        <v/>
      </c>
      <c r="E1461" s="386"/>
      <c r="F1461" s="386"/>
      <c r="G1461" s="384" t="s">
        <v>54</v>
      </c>
      <c r="H1461" s="387" t="s">
        <v>54</v>
      </c>
      <c r="I1461" s="388" t="s">
        <v>54</v>
      </c>
      <c r="J1461" s="389" t="s">
        <v>44</v>
      </c>
      <c r="K1461" s="387" t="s">
        <v>54</v>
      </c>
      <c r="L1461" s="390" t="s">
        <v>54</v>
      </c>
      <c r="M1461" s="383"/>
      <c r="N1461" s="391" t="s">
        <v>54</v>
      </c>
      <c r="O1461" s="392"/>
      <c r="P1461" s="383"/>
      <c r="Q1461" s="383"/>
      <c r="R1461" s="393"/>
      <c r="S1461" s="417">
        <f>IF(Table_1[[#This Row],[Kesto (min) /tapaaminen]]&lt;1,0,(Table_1[[#This Row],[Sisältöjen määrä 
]]*Table_1[[#This Row],[Kesto (min) /tapaaminen]]*Table_1[[#This Row],[Tapaamis-kerrat /osallistuja]]))</f>
        <v>0</v>
      </c>
      <c r="T1461" s="394" t="str">
        <f>IF(Table_1[[#This Row],[SISÄLLÖN NIMI]]="","",IF(Table_1[[#This Row],[Toteutuminen]]="Ei osallistujia",0,IF(Table_1[[#This Row],[Toteutuminen]]="Peruttu",0,1)))</f>
        <v/>
      </c>
      <c r="U1461" s="395"/>
      <c r="V1461" s="385"/>
      <c r="W1461" s="413">
        <f>Table_1[[#This Row],[Kävijämäärä a) lapset]]+Table_1[[#This Row],[Kävijämäärä b) aikuiset]]</f>
        <v>0</v>
      </c>
      <c r="X1461" s="413">
        <f>IF(Table_1[[#This Row],[Kokonaiskävijämäärä]]&lt;1,0,Table_1[[#This Row],[Kävijämäärä a) lapset]]*Table_1[[#This Row],[Tapaamis-kerrat /osallistuja]])</f>
        <v>0</v>
      </c>
      <c r="Y1461" s="413">
        <f>IF(Table_1[[#This Row],[Kokonaiskävijämäärä]]&lt;1,0,Table_1[[#This Row],[Kävijämäärä b) aikuiset]]*Table_1[[#This Row],[Tapaamis-kerrat /osallistuja]])</f>
        <v>0</v>
      </c>
      <c r="Z1461" s="413">
        <f>IF(Table_1[[#This Row],[Kokonaiskävijämäärä]]&lt;1,0,Table_1[[#This Row],[Kokonaiskävijämäärä]]*Table_1[[#This Row],[Tapaamis-kerrat /osallistuja]])</f>
        <v>0</v>
      </c>
      <c r="AA1461" s="390" t="s">
        <v>54</v>
      </c>
      <c r="AB1461" s="396"/>
      <c r="AC1461" s="397"/>
      <c r="AD1461" s="398" t="s">
        <v>54</v>
      </c>
      <c r="AE1461" s="399" t="s">
        <v>54</v>
      </c>
      <c r="AF1461" s="400" t="s">
        <v>54</v>
      </c>
      <c r="AG1461" s="400" t="s">
        <v>54</v>
      </c>
      <c r="AH1461" s="401" t="s">
        <v>53</v>
      </c>
      <c r="AI1461" s="402" t="s">
        <v>54</v>
      </c>
      <c r="AJ1461" s="402" t="s">
        <v>54</v>
      </c>
      <c r="AK1461" s="402" t="s">
        <v>54</v>
      </c>
      <c r="AL1461" s="403" t="s">
        <v>54</v>
      </c>
      <c r="AM1461" s="404" t="s">
        <v>54</v>
      </c>
    </row>
    <row r="1462" spans="1:39" ht="15.75" customHeight="1" x14ac:dyDescent="0.3">
      <c r="A1462" s="382"/>
      <c r="B1462" s="383"/>
      <c r="C1462" s="384" t="s">
        <v>40</v>
      </c>
      <c r="D1462" s="385" t="str">
        <f>IF(Table_1[[#This Row],[SISÄLLÖN NIMI]]="","",1)</f>
        <v/>
      </c>
      <c r="E1462" s="386"/>
      <c r="F1462" s="386"/>
      <c r="G1462" s="384" t="s">
        <v>54</v>
      </c>
      <c r="H1462" s="387" t="s">
        <v>54</v>
      </c>
      <c r="I1462" s="388" t="s">
        <v>54</v>
      </c>
      <c r="J1462" s="389" t="s">
        <v>44</v>
      </c>
      <c r="K1462" s="387" t="s">
        <v>54</v>
      </c>
      <c r="L1462" s="390" t="s">
        <v>54</v>
      </c>
      <c r="M1462" s="383"/>
      <c r="N1462" s="391" t="s">
        <v>54</v>
      </c>
      <c r="O1462" s="392"/>
      <c r="P1462" s="383"/>
      <c r="Q1462" s="383"/>
      <c r="R1462" s="393"/>
      <c r="S1462" s="417">
        <f>IF(Table_1[[#This Row],[Kesto (min) /tapaaminen]]&lt;1,0,(Table_1[[#This Row],[Sisältöjen määrä 
]]*Table_1[[#This Row],[Kesto (min) /tapaaminen]]*Table_1[[#This Row],[Tapaamis-kerrat /osallistuja]]))</f>
        <v>0</v>
      </c>
      <c r="T1462" s="394" t="str">
        <f>IF(Table_1[[#This Row],[SISÄLLÖN NIMI]]="","",IF(Table_1[[#This Row],[Toteutuminen]]="Ei osallistujia",0,IF(Table_1[[#This Row],[Toteutuminen]]="Peruttu",0,1)))</f>
        <v/>
      </c>
      <c r="U1462" s="395"/>
      <c r="V1462" s="385"/>
      <c r="W1462" s="413">
        <f>Table_1[[#This Row],[Kävijämäärä a) lapset]]+Table_1[[#This Row],[Kävijämäärä b) aikuiset]]</f>
        <v>0</v>
      </c>
      <c r="X1462" s="413">
        <f>IF(Table_1[[#This Row],[Kokonaiskävijämäärä]]&lt;1,0,Table_1[[#This Row],[Kävijämäärä a) lapset]]*Table_1[[#This Row],[Tapaamis-kerrat /osallistuja]])</f>
        <v>0</v>
      </c>
      <c r="Y1462" s="413">
        <f>IF(Table_1[[#This Row],[Kokonaiskävijämäärä]]&lt;1,0,Table_1[[#This Row],[Kävijämäärä b) aikuiset]]*Table_1[[#This Row],[Tapaamis-kerrat /osallistuja]])</f>
        <v>0</v>
      </c>
      <c r="Z1462" s="413">
        <f>IF(Table_1[[#This Row],[Kokonaiskävijämäärä]]&lt;1,0,Table_1[[#This Row],[Kokonaiskävijämäärä]]*Table_1[[#This Row],[Tapaamis-kerrat /osallistuja]])</f>
        <v>0</v>
      </c>
      <c r="AA1462" s="390" t="s">
        <v>54</v>
      </c>
      <c r="AB1462" s="396"/>
      <c r="AC1462" s="397"/>
      <c r="AD1462" s="398" t="s">
        <v>54</v>
      </c>
      <c r="AE1462" s="399" t="s">
        <v>54</v>
      </c>
      <c r="AF1462" s="400" t="s">
        <v>54</v>
      </c>
      <c r="AG1462" s="400" t="s">
        <v>54</v>
      </c>
      <c r="AH1462" s="401" t="s">
        <v>53</v>
      </c>
      <c r="AI1462" s="402" t="s">
        <v>54</v>
      </c>
      <c r="AJ1462" s="402" t="s">
        <v>54</v>
      </c>
      <c r="AK1462" s="402" t="s">
        <v>54</v>
      </c>
      <c r="AL1462" s="403" t="s">
        <v>54</v>
      </c>
      <c r="AM1462" s="404" t="s">
        <v>54</v>
      </c>
    </row>
    <row r="1463" spans="1:39" ht="15.75" customHeight="1" x14ac:dyDescent="0.3">
      <c r="A1463" s="382"/>
      <c r="B1463" s="383"/>
      <c r="C1463" s="384" t="s">
        <v>40</v>
      </c>
      <c r="D1463" s="385" t="str">
        <f>IF(Table_1[[#This Row],[SISÄLLÖN NIMI]]="","",1)</f>
        <v/>
      </c>
      <c r="E1463" s="386"/>
      <c r="F1463" s="386"/>
      <c r="G1463" s="384" t="s">
        <v>54</v>
      </c>
      <c r="H1463" s="387" t="s">
        <v>54</v>
      </c>
      <c r="I1463" s="388" t="s">
        <v>54</v>
      </c>
      <c r="J1463" s="389" t="s">
        <v>44</v>
      </c>
      <c r="K1463" s="387" t="s">
        <v>54</v>
      </c>
      <c r="L1463" s="390" t="s">
        <v>54</v>
      </c>
      <c r="M1463" s="383"/>
      <c r="N1463" s="391" t="s">
        <v>54</v>
      </c>
      <c r="O1463" s="392"/>
      <c r="P1463" s="383"/>
      <c r="Q1463" s="383"/>
      <c r="R1463" s="393"/>
      <c r="S1463" s="417">
        <f>IF(Table_1[[#This Row],[Kesto (min) /tapaaminen]]&lt;1,0,(Table_1[[#This Row],[Sisältöjen määrä 
]]*Table_1[[#This Row],[Kesto (min) /tapaaminen]]*Table_1[[#This Row],[Tapaamis-kerrat /osallistuja]]))</f>
        <v>0</v>
      </c>
      <c r="T1463" s="394" t="str">
        <f>IF(Table_1[[#This Row],[SISÄLLÖN NIMI]]="","",IF(Table_1[[#This Row],[Toteutuminen]]="Ei osallistujia",0,IF(Table_1[[#This Row],[Toteutuminen]]="Peruttu",0,1)))</f>
        <v/>
      </c>
      <c r="U1463" s="395"/>
      <c r="V1463" s="385"/>
      <c r="W1463" s="413">
        <f>Table_1[[#This Row],[Kävijämäärä a) lapset]]+Table_1[[#This Row],[Kävijämäärä b) aikuiset]]</f>
        <v>0</v>
      </c>
      <c r="X1463" s="413">
        <f>IF(Table_1[[#This Row],[Kokonaiskävijämäärä]]&lt;1,0,Table_1[[#This Row],[Kävijämäärä a) lapset]]*Table_1[[#This Row],[Tapaamis-kerrat /osallistuja]])</f>
        <v>0</v>
      </c>
      <c r="Y1463" s="413">
        <f>IF(Table_1[[#This Row],[Kokonaiskävijämäärä]]&lt;1,0,Table_1[[#This Row],[Kävijämäärä b) aikuiset]]*Table_1[[#This Row],[Tapaamis-kerrat /osallistuja]])</f>
        <v>0</v>
      </c>
      <c r="Z1463" s="413">
        <f>IF(Table_1[[#This Row],[Kokonaiskävijämäärä]]&lt;1,0,Table_1[[#This Row],[Kokonaiskävijämäärä]]*Table_1[[#This Row],[Tapaamis-kerrat /osallistuja]])</f>
        <v>0</v>
      </c>
      <c r="AA1463" s="390" t="s">
        <v>54</v>
      </c>
      <c r="AB1463" s="396"/>
      <c r="AC1463" s="397"/>
      <c r="AD1463" s="398" t="s">
        <v>54</v>
      </c>
      <c r="AE1463" s="399" t="s">
        <v>54</v>
      </c>
      <c r="AF1463" s="400" t="s">
        <v>54</v>
      </c>
      <c r="AG1463" s="400" t="s">
        <v>54</v>
      </c>
      <c r="AH1463" s="401" t="s">
        <v>53</v>
      </c>
      <c r="AI1463" s="402" t="s">
        <v>54</v>
      </c>
      <c r="AJ1463" s="402" t="s">
        <v>54</v>
      </c>
      <c r="AK1463" s="402" t="s">
        <v>54</v>
      </c>
      <c r="AL1463" s="403" t="s">
        <v>54</v>
      </c>
      <c r="AM1463" s="404" t="s">
        <v>54</v>
      </c>
    </row>
    <row r="1464" spans="1:39" ht="15.75" customHeight="1" x14ac:dyDescent="0.3">
      <c r="A1464" s="382"/>
      <c r="B1464" s="383"/>
      <c r="C1464" s="384" t="s">
        <v>40</v>
      </c>
      <c r="D1464" s="385" t="str">
        <f>IF(Table_1[[#This Row],[SISÄLLÖN NIMI]]="","",1)</f>
        <v/>
      </c>
      <c r="E1464" s="386"/>
      <c r="F1464" s="386"/>
      <c r="G1464" s="384" t="s">
        <v>54</v>
      </c>
      <c r="H1464" s="387" t="s">
        <v>54</v>
      </c>
      <c r="I1464" s="388" t="s">
        <v>54</v>
      </c>
      <c r="J1464" s="389" t="s">
        <v>44</v>
      </c>
      <c r="K1464" s="387" t="s">
        <v>54</v>
      </c>
      <c r="L1464" s="390" t="s">
        <v>54</v>
      </c>
      <c r="M1464" s="383"/>
      <c r="N1464" s="391" t="s">
        <v>54</v>
      </c>
      <c r="O1464" s="392"/>
      <c r="P1464" s="383"/>
      <c r="Q1464" s="383"/>
      <c r="R1464" s="393"/>
      <c r="S1464" s="417">
        <f>IF(Table_1[[#This Row],[Kesto (min) /tapaaminen]]&lt;1,0,(Table_1[[#This Row],[Sisältöjen määrä 
]]*Table_1[[#This Row],[Kesto (min) /tapaaminen]]*Table_1[[#This Row],[Tapaamis-kerrat /osallistuja]]))</f>
        <v>0</v>
      </c>
      <c r="T1464" s="394" t="str">
        <f>IF(Table_1[[#This Row],[SISÄLLÖN NIMI]]="","",IF(Table_1[[#This Row],[Toteutuminen]]="Ei osallistujia",0,IF(Table_1[[#This Row],[Toteutuminen]]="Peruttu",0,1)))</f>
        <v/>
      </c>
      <c r="U1464" s="395"/>
      <c r="V1464" s="385"/>
      <c r="W1464" s="413">
        <f>Table_1[[#This Row],[Kävijämäärä a) lapset]]+Table_1[[#This Row],[Kävijämäärä b) aikuiset]]</f>
        <v>0</v>
      </c>
      <c r="X1464" s="413">
        <f>IF(Table_1[[#This Row],[Kokonaiskävijämäärä]]&lt;1,0,Table_1[[#This Row],[Kävijämäärä a) lapset]]*Table_1[[#This Row],[Tapaamis-kerrat /osallistuja]])</f>
        <v>0</v>
      </c>
      <c r="Y1464" s="413">
        <f>IF(Table_1[[#This Row],[Kokonaiskävijämäärä]]&lt;1,0,Table_1[[#This Row],[Kävijämäärä b) aikuiset]]*Table_1[[#This Row],[Tapaamis-kerrat /osallistuja]])</f>
        <v>0</v>
      </c>
      <c r="Z1464" s="413">
        <f>IF(Table_1[[#This Row],[Kokonaiskävijämäärä]]&lt;1,0,Table_1[[#This Row],[Kokonaiskävijämäärä]]*Table_1[[#This Row],[Tapaamis-kerrat /osallistuja]])</f>
        <v>0</v>
      </c>
      <c r="AA1464" s="390" t="s">
        <v>54</v>
      </c>
      <c r="AB1464" s="396"/>
      <c r="AC1464" s="397"/>
      <c r="AD1464" s="398" t="s">
        <v>54</v>
      </c>
      <c r="AE1464" s="399" t="s">
        <v>54</v>
      </c>
      <c r="AF1464" s="400" t="s">
        <v>54</v>
      </c>
      <c r="AG1464" s="400" t="s">
        <v>54</v>
      </c>
      <c r="AH1464" s="401" t="s">
        <v>53</v>
      </c>
      <c r="AI1464" s="402" t="s">
        <v>54</v>
      </c>
      <c r="AJ1464" s="402" t="s">
        <v>54</v>
      </c>
      <c r="AK1464" s="402" t="s">
        <v>54</v>
      </c>
      <c r="AL1464" s="403" t="s">
        <v>54</v>
      </c>
      <c r="AM1464" s="404" t="s">
        <v>54</v>
      </c>
    </row>
    <row r="1465" spans="1:39" ht="15.75" customHeight="1" x14ac:dyDescent="0.3">
      <c r="A1465" s="382"/>
      <c r="B1465" s="383"/>
      <c r="C1465" s="384" t="s">
        <v>40</v>
      </c>
      <c r="D1465" s="385" t="str">
        <f>IF(Table_1[[#This Row],[SISÄLLÖN NIMI]]="","",1)</f>
        <v/>
      </c>
      <c r="E1465" s="386"/>
      <c r="F1465" s="386"/>
      <c r="G1465" s="384" t="s">
        <v>54</v>
      </c>
      <c r="H1465" s="387" t="s">
        <v>54</v>
      </c>
      <c r="I1465" s="388" t="s">
        <v>54</v>
      </c>
      <c r="J1465" s="389" t="s">
        <v>44</v>
      </c>
      <c r="K1465" s="387" t="s">
        <v>54</v>
      </c>
      <c r="L1465" s="390" t="s">
        <v>54</v>
      </c>
      <c r="M1465" s="383"/>
      <c r="N1465" s="391" t="s">
        <v>54</v>
      </c>
      <c r="O1465" s="392"/>
      <c r="P1465" s="383"/>
      <c r="Q1465" s="383"/>
      <c r="R1465" s="393"/>
      <c r="S1465" s="417">
        <f>IF(Table_1[[#This Row],[Kesto (min) /tapaaminen]]&lt;1,0,(Table_1[[#This Row],[Sisältöjen määrä 
]]*Table_1[[#This Row],[Kesto (min) /tapaaminen]]*Table_1[[#This Row],[Tapaamis-kerrat /osallistuja]]))</f>
        <v>0</v>
      </c>
      <c r="T1465" s="394" t="str">
        <f>IF(Table_1[[#This Row],[SISÄLLÖN NIMI]]="","",IF(Table_1[[#This Row],[Toteutuminen]]="Ei osallistujia",0,IF(Table_1[[#This Row],[Toteutuminen]]="Peruttu",0,1)))</f>
        <v/>
      </c>
      <c r="U1465" s="395"/>
      <c r="V1465" s="385"/>
      <c r="W1465" s="413">
        <f>Table_1[[#This Row],[Kävijämäärä a) lapset]]+Table_1[[#This Row],[Kävijämäärä b) aikuiset]]</f>
        <v>0</v>
      </c>
      <c r="X1465" s="413">
        <f>IF(Table_1[[#This Row],[Kokonaiskävijämäärä]]&lt;1,0,Table_1[[#This Row],[Kävijämäärä a) lapset]]*Table_1[[#This Row],[Tapaamis-kerrat /osallistuja]])</f>
        <v>0</v>
      </c>
      <c r="Y1465" s="413">
        <f>IF(Table_1[[#This Row],[Kokonaiskävijämäärä]]&lt;1,0,Table_1[[#This Row],[Kävijämäärä b) aikuiset]]*Table_1[[#This Row],[Tapaamis-kerrat /osallistuja]])</f>
        <v>0</v>
      </c>
      <c r="Z1465" s="413">
        <f>IF(Table_1[[#This Row],[Kokonaiskävijämäärä]]&lt;1,0,Table_1[[#This Row],[Kokonaiskävijämäärä]]*Table_1[[#This Row],[Tapaamis-kerrat /osallistuja]])</f>
        <v>0</v>
      </c>
      <c r="AA1465" s="390" t="s">
        <v>54</v>
      </c>
      <c r="AB1465" s="396"/>
      <c r="AC1465" s="397"/>
      <c r="AD1465" s="398" t="s">
        <v>54</v>
      </c>
      <c r="AE1465" s="399" t="s">
        <v>54</v>
      </c>
      <c r="AF1465" s="400" t="s">
        <v>54</v>
      </c>
      <c r="AG1465" s="400" t="s">
        <v>54</v>
      </c>
      <c r="AH1465" s="401" t="s">
        <v>53</v>
      </c>
      <c r="AI1465" s="402" t="s">
        <v>54</v>
      </c>
      <c r="AJ1465" s="402" t="s">
        <v>54</v>
      </c>
      <c r="AK1465" s="402" t="s">
        <v>54</v>
      </c>
      <c r="AL1465" s="403" t="s">
        <v>54</v>
      </c>
      <c r="AM1465" s="404" t="s">
        <v>54</v>
      </c>
    </row>
    <row r="1466" spans="1:39" ht="15.75" customHeight="1" x14ac:dyDescent="0.3">
      <c r="A1466" s="382"/>
      <c r="B1466" s="383"/>
      <c r="C1466" s="384" t="s">
        <v>40</v>
      </c>
      <c r="D1466" s="385" t="str">
        <f>IF(Table_1[[#This Row],[SISÄLLÖN NIMI]]="","",1)</f>
        <v/>
      </c>
      <c r="E1466" s="386"/>
      <c r="F1466" s="386"/>
      <c r="G1466" s="384" t="s">
        <v>54</v>
      </c>
      <c r="H1466" s="387" t="s">
        <v>54</v>
      </c>
      <c r="I1466" s="388" t="s">
        <v>54</v>
      </c>
      <c r="J1466" s="389" t="s">
        <v>44</v>
      </c>
      <c r="K1466" s="387" t="s">
        <v>54</v>
      </c>
      <c r="L1466" s="390" t="s">
        <v>54</v>
      </c>
      <c r="M1466" s="383"/>
      <c r="N1466" s="391" t="s">
        <v>54</v>
      </c>
      <c r="O1466" s="392"/>
      <c r="P1466" s="383"/>
      <c r="Q1466" s="383"/>
      <c r="R1466" s="393"/>
      <c r="S1466" s="417">
        <f>IF(Table_1[[#This Row],[Kesto (min) /tapaaminen]]&lt;1,0,(Table_1[[#This Row],[Sisältöjen määrä 
]]*Table_1[[#This Row],[Kesto (min) /tapaaminen]]*Table_1[[#This Row],[Tapaamis-kerrat /osallistuja]]))</f>
        <v>0</v>
      </c>
      <c r="T1466" s="394" t="str">
        <f>IF(Table_1[[#This Row],[SISÄLLÖN NIMI]]="","",IF(Table_1[[#This Row],[Toteutuminen]]="Ei osallistujia",0,IF(Table_1[[#This Row],[Toteutuminen]]="Peruttu",0,1)))</f>
        <v/>
      </c>
      <c r="U1466" s="395"/>
      <c r="V1466" s="385"/>
      <c r="W1466" s="413">
        <f>Table_1[[#This Row],[Kävijämäärä a) lapset]]+Table_1[[#This Row],[Kävijämäärä b) aikuiset]]</f>
        <v>0</v>
      </c>
      <c r="X1466" s="413">
        <f>IF(Table_1[[#This Row],[Kokonaiskävijämäärä]]&lt;1,0,Table_1[[#This Row],[Kävijämäärä a) lapset]]*Table_1[[#This Row],[Tapaamis-kerrat /osallistuja]])</f>
        <v>0</v>
      </c>
      <c r="Y1466" s="413">
        <f>IF(Table_1[[#This Row],[Kokonaiskävijämäärä]]&lt;1,0,Table_1[[#This Row],[Kävijämäärä b) aikuiset]]*Table_1[[#This Row],[Tapaamis-kerrat /osallistuja]])</f>
        <v>0</v>
      </c>
      <c r="Z1466" s="413">
        <f>IF(Table_1[[#This Row],[Kokonaiskävijämäärä]]&lt;1,0,Table_1[[#This Row],[Kokonaiskävijämäärä]]*Table_1[[#This Row],[Tapaamis-kerrat /osallistuja]])</f>
        <v>0</v>
      </c>
      <c r="AA1466" s="390" t="s">
        <v>54</v>
      </c>
      <c r="AB1466" s="396"/>
      <c r="AC1466" s="397"/>
      <c r="AD1466" s="398" t="s">
        <v>54</v>
      </c>
      <c r="AE1466" s="399" t="s">
        <v>54</v>
      </c>
      <c r="AF1466" s="400" t="s">
        <v>54</v>
      </c>
      <c r="AG1466" s="400" t="s">
        <v>54</v>
      </c>
      <c r="AH1466" s="401" t="s">
        <v>53</v>
      </c>
      <c r="AI1466" s="402" t="s">
        <v>54</v>
      </c>
      <c r="AJ1466" s="402" t="s">
        <v>54</v>
      </c>
      <c r="AK1466" s="402" t="s">
        <v>54</v>
      </c>
      <c r="AL1466" s="403" t="s">
        <v>54</v>
      </c>
      <c r="AM1466" s="404" t="s">
        <v>54</v>
      </c>
    </row>
    <row r="1467" spans="1:39" ht="15.75" customHeight="1" x14ac:dyDescent="0.3">
      <c r="A1467" s="382"/>
      <c r="B1467" s="383"/>
      <c r="C1467" s="384" t="s">
        <v>40</v>
      </c>
      <c r="D1467" s="385" t="str">
        <f>IF(Table_1[[#This Row],[SISÄLLÖN NIMI]]="","",1)</f>
        <v/>
      </c>
      <c r="E1467" s="386"/>
      <c r="F1467" s="386"/>
      <c r="G1467" s="384" t="s">
        <v>54</v>
      </c>
      <c r="H1467" s="387" t="s">
        <v>54</v>
      </c>
      <c r="I1467" s="388" t="s">
        <v>54</v>
      </c>
      <c r="J1467" s="389" t="s">
        <v>44</v>
      </c>
      <c r="K1467" s="387" t="s">
        <v>54</v>
      </c>
      <c r="L1467" s="390" t="s">
        <v>54</v>
      </c>
      <c r="M1467" s="383"/>
      <c r="N1467" s="391" t="s">
        <v>54</v>
      </c>
      <c r="O1467" s="392"/>
      <c r="P1467" s="383"/>
      <c r="Q1467" s="383"/>
      <c r="R1467" s="393"/>
      <c r="S1467" s="417">
        <f>IF(Table_1[[#This Row],[Kesto (min) /tapaaminen]]&lt;1,0,(Table_1[[#This Row],[Sisältöjen määrä 
]]*Table_1[[#This Row],[Kesto (min) /tapaaminen]]*Table_1[[#This Row],[Tapaamis-kerrat /osallistuja]]))</f>
        <v>0</v>
      </c>
      <c r="T1467" s="394" t="str">
        <f>IF(Table_1[[#This Row],[SISÄLLÖN NIMI]]="","",IF(Table_1[[#This Row],[Toteutuminen]]="Ei osallistujia",0,IF(Table_1[[#This Row],[Toteutuminen]]="Peruttu",0,1)))</f>
        <v/>
      </c>
      <c r="U1467" s="395"/>
      <c r="V1467" s="385"/>
      <c r="W1467" s="413">
        <f>Table_1[[#This Row],[Kävijämäärä a) lapset]]+Table_1[[#This Row],[Kävijämäärä b) aikuiset]]</f>
        <v>0</v>
      </c>
      <c r="X1467" s="413">
        <f>IF(Table_1[[#This Row],[Kokonaiskävijämäärä]]&lt;1,0,Table_1[[#This Row],[Kävijämäärä a) lapset]]*Table_1[[#This Row],[Tapaamis-kerrat /osallistuja]])</f>
        <v>0</v>
      </c>
      <c r="Y1467" s="413">
        <f>IF(Table_1[[#This Row],[Kokonaiskävijämäärä]]&lt;1,0,Table_1[[#This Row],[Kävijämäärä b) aikuiset]]*Table_1[[#This Row],[Tapaamis-kerrat /osallistuja]])</f>
        <v>0</v>
      </c>
      <c r="Z1467" s="413">
        <f>IF(Table_1[[#This Row],[Kokonaiskävijämäärä]]&lt;1,0,Table_1[[#This Row],[Kokonaiskävijämäärä]]*Table_1[[#This Row],[Tapaamis-kerrat /osallistuja]])</f>
        <v>0</v>
      </c>
      <c r="AA1467" s="390" t="s">
        <v>54</v>
      </c>
      <c r="AB1467" s="396"/>
      <c r="AC1467" s="397"/>
      <c r="AD1467" s="398" t="s">
        <v>54</v>
      </c>
      <c r="AE1467" s="399" t="s">
        <v>54</v>
      </c>
      <c r="AF1467" s="400" t="s">
        <v>54</v>
      </c>
      <c r="AG1467" s="400" t="s">
        <v>54</v>
      </c>
      <c r="AH1467" s="401" t="s">
        <v>53</v>
      </c>
      <c r="AI1467" s="402" t="s">
        <v>54</v>
      </c>
      <c r="AJ1467" s="402" t="s">
        <v>54</v>
      </c>
      <c r="AK1467" s="402" t="s">
        <v>54</v>
      </c>
      <c r="AL1467" s="403" t="s">
        <v>54</v>
      </c>
      <c r="AM1467" s="404" t="s">
        <v>54</v>
      </c>
    </row>
    <row r="1468" spans="1:39" ht="15.75" customHeight="1" x14ac:dyDescent="0.3">
      <c r="A1468" s="382"/>
      <c r="B1468" s="383"/>
      <c r="C1468" s="384" t="s">
        <v>40</v>
      </c>
      <c r="D1468" s="385" t="str">
        <f>IF(Table_1[[#This Row],[SISÄLLÖN NIMI]]="","",1)</f>
        <v/>
      </c>
      <c r="E1468" s="386"/>
      <c r="F1468" s="386"/>
      <c r="G1468" s="384" t="s">
        <v>54</v>
      </c>
      <c r="H1468" s="387" t="s">
        <v>54</v>
      </c>
      <c r="I1468" s="388" t="s">
        <v>54</v>
      </c>
      <c r="J1468" s="389" t="s">
        <v>44</v>
      </c>
      <c r="K1468" s="387" t="s">
        <v>54</v>
      </c>
      <c r="L1468" s="390" t="s">
        <v>54</v>
      </c>
      <c r="M1468" s="383"/>
      <c r="N1468" s="391" t="s">
        <v>54</v>
      </c>
      <c r="O1468" s="392"/>
      <c r="P1468" s="383"/>
      <c r="Q1468" s="383"/>
      <c r="R1468" s="393"/>
      <c r="S1468" s="417">
        <f>IF(Table_1[[#This Row],[Kesto (min) /tapaaminen]]&lt;1,0,(Table_1[[#This Row],[Sisältöjen määrä 
]]*Table_1[[#This Row],[Kesto (min) /tapaaminen]]*Table_1[[#This Row],[Tapaamis-kerrat /osallistuja]]))</f>
        <v>0</v>
      </c>
      <c r="T1468" s="394" t="str">
        <f>IF(Table_1[[#This Row],[SISÄLLÖN NIMI]]="","",IF(Table_1[[#This Row],[Toteutuminen]]="Ei osallistujia",0,IF(Table_1[[#This Row],[Toteutuminen]]="Peruttu",0,1)))</f>
        <v/>
      </c>
      <c r="U1468" s="395"/>
      <c r="V1468" s="385"/>
      <c r="W1468" s="413">
        <f>Table_1[[#This Row],[Kävijämäärä a) lapset]]+Table_1[[#This Row],[Kävijämäärä b) aikuiset]]</f>
        <v>0</v>
      </c>
      <c r="X1468" s="413">
        <f>IF(Table_1[[#This Row],[Kokonaiskävijämäärä]]&lt;1,0,Table_1[[#This Row],[Kävijämäärä a) lapset]]*Table_1[[#This Row],[Tapaamis-kerrat /osallistuja]])</f>
        <v>0</v>
      </c>
      <c r="Y1468" s="413">
        <f>IF(Table_1[[#This Row],[Kokonaiskävijämäärä]]&lt;1,0,Table_1[[#This Row],[Kävijämäärä b) aikuiset]]*Table_1[[#This Row],[Tapaamis-kerrat /osallistuja]])</f>
        <v>0</v>
      </c>
      <c r="Z1468" s="413">
        <f>IF(Table_1[[#This Row],[Kokonaiskävijämäärä]]&lt;1,0,Table_1[[#This Row],[Kokonaiskävijämäärä]]*Table_1[[#This Row],[Tapaamis-kerrat /osallistuja]])</f>
        <v>0</v>
      </c>
      <c r="AA1468" s="390" t="s">
        <v>54</v>
      </c>
      <c r="AB1468" s="396"/>
      <c r="AC1468" s="397"/>
      <c r="AD1468" s="398" t="s">
        <v>54</v>
      </c>
      <c r="AE1468" s="399" t="s">
        <v>54</v>
      </c>
      <c r="AF1468" s="400" t="s">
        <v>54</v>
      </c>
      <c r="AG1468" s="400" t="s">
        <v>54</v>
      </c>
      <c r="AH1468" s="401" t="s">
        <v>53</v>
      </c>
      <c r="AI1468" s="402" t="s">
        <v>54</v>
      </c>
      <c r="AJ1468" s="402" t="s">
        <v>54</v>
      </c>
      <c r="AK1468" s="402" t="s">
        <v>54</v>
      </c>
      <c r="AL1468" s="403" t="s">
        <v>54</v>
      </c>
      <c r="AM1468" s="404" t="s">
        <v>54</v>
      </c>
    </row>
    <row r="1469" spans="1:39" ht="15.75" customHeight="1" x14ac:dyDescent="0.3">
      <c r="A1469" s="382"/>
      <c r="B1469" s="383"/>
      <c r="C1469" s="384" t="s">
        <v>40</v>
      </c>
      <c r="D1469" s="385" t="str">
        <f>IF(Table_1[[#This Row],[SISÄLLÖN NIMI]]="","",1)</f>
        <v/>
      </c>
      <c r="E1469" s="386"/>
      <c r="F1469" s="386"/>
      <c r="G1469" s="384" t="s">
        <v>54</v>
      </c>
      <c r="H1469" s="387" t="s">
        <v>54</v>
      </c>
      <c r="I1469" s="388" t="s">
        <v>54</v>
      </c>
      <c r="J1469" s="389" t="s">
        <v>44</v>
      </c>
      <c r="K1469" s="387" t="s">
        <v>54</v>
      </c>
      <c r="L1469" s="390" t="s">
        <v>54</v>
      </c>
      <c r="M1469" s="383"/>
      <c r="N1469" s="391" t="s">
        <v>54</v>
      </c>
      <c r="O1469" s="392"/>
      <c r="P1469" s="383"/>
      <c r="Q1469" s="383"/>
      <c r="R1469" s="393"/>
      <c r="S1469" s="417">
        <f>IF(Table_1[[#This Row],[Kesto (min) /tapaaminen]]&lt;1,0,(Table_1[[#This Row],[Sisältöjen määrä 
]]*Table_1[[#This Row],[Kesto (min) /tapaaminen]]*Table_1[[#This Row],[Tapaamis-kerrat /osallistuja]]))</f>
        <v>0</v>
      </c>
      <c r="T1469" s="394" t="str">
        <f>IF(Table_1[[#This Row],[SISÄLLÖN NIMI]]="","",IF(Table_1[[#This Row],[Toteutuminen]]="Ei osallistujia",0,IF(Table_1[[#This Row],[Toteutuminen]]="Peruttu",0,1)))</f>
        <v/>
      </c>
      <c r="U1469" s="395"/>
      <c r="V1469" s="385"/>
      <c r="W1469" s="413">
        <f>Table_1[[#This Row],[Kävijämäärä a) lapset]]+Table_1[[#This Row],[Kävijämäärä b) aikuiset]]</f>
        <v>0</v>
      </c>
      <c r="X1469" s="413">
        <f>IF(Table_1[[#This Row],[Kokonaiskävijämäärä]]&lt;1,0,Table_1[[#This Row],[Kävijämäärä a) lapset]]*Table_1[[#This Row],[Tapaamis-kerrat /osallistuja]])</f>
        <v>0</v>
      </c>
      <c r="Y1469" s="413">
        <f>IF(Table_1[[#This Row],[Kokonaiskävijämäärä]]&lt;1,0,Table_1[[#This Row],[Kävijämäärä b) aikuiset]]*Table_1[[#This Row],[Tapaamis-kerrat /osallistuja]])</f>
        <v>0</v>
      </c>
      <c r="Z1469" s="413">
        <f>IF(Table_1[[#This Row],[Kokonaiskävijämäärä]]&lt;1,0,Table_1[[#This Row],[Kokonaiskävijämäärä]]*Table_1[[#This Row],[Tapaamis-kerrat /osallistuja]])</f>
        <v>0</v>
      </c>
      <c r="AA1469" s="390" t="s">
        <v>54</v>
      </c>
      <c r="AB1469" s="396"/>
      <c r="AC1469" s="397"/>
      <c r="AD1469" s="398" t="s">
        <v>54</v>
      </c>
      <c r="AE1469" s="399" t="s">
        <v>54</v>
      </c>
      <c r="AF1469" s="400" t="s">
        <v>54</v>
      </c>
      <c r="AG1469" s="400" t="s">
        <v>54</v>
      </c>
      <c r="AH1469" s="401" t="s">
        <v>53</v>
      </c>
      <c r="AI1469" s="402" t="s">
        <v>54</v>
      </c>
      <c r="AJ1469" s="402" t="s">
        <v>54</v>
      </c>
      <c r="AK1469" s="402" t="s">
        <v>54</v>
      </c>
      <c r="AL1469" s="403" t="s">
        <v>54</v>
      </c>
      <c r="AM1469" s="404" t="s">
        <v>54</v>
      </c>
    </row>
    <row r="1470" spans="1:39" ht="15.75" customHeight="1" x14ac:dyDescent="0.3">
      <c r="A1470" s="382"/>
      <c r="B1470" s="383"/>
      <c r="C1470" s="384" t="s">
        <v>40</v>
      </c>
      <c r="D1470" s="385" t="str">
        <f>IF(Table_1[[#This Row],[SISÄLLÖN NIMI]]="","",1)</f>
        <v/>
      </c>
      <c r="E1470" s="386"/>
      <c r="F1470" s="386"/>
      <c r="G1470" s="384" t="s">
        <v>54</v>
      </c>
      <c r="H1470" s="387" t="s">
        <v>54</v>
      </c>
      <c r="I1470" s="388" t="s">
        <v>54</v>
      </c>
      <c r="J1470" s="389" t="s">
        <v>44</v>
      </c>
      <c r="K1470" s="387" t="s">
        <v>54</v>
      </c>
      <c r="L1470" s="390" t="s">
        <v>54</v>
      </c>
      <c r="M1470" s="383"/>
      <c r="N1470" s="391" t="s">
        <v>54</v>
      </c>
      <c r="O1470" s="392"/>
      <c r="P1470" s="383"/>
      <c r="Q1470" s="383"/>
      <c r="R1470" s="393"/>
      <c r="S1470" s="417">
        <f>IF(Table_1[[#This Row],[Kesto (min) /tapaaminen]]&lt;1,0,(Table_1[[#This Row],[Sisältöjen määrä 
]]*Table_1[[#This Row],[Kesto (min) /tapaaminen]]*Table_1[[#This Row],[Tapaamis-kerrat /osallistuja]]))</f>
        <v>0</v>
      </c>
      <c r="T1470" s="394" t="str">
        <f>IF(Table_1[[#This Row],[SISÄLLÖN NIMI]]="","",IF(Table_1[[#This Row],[Toteutuminen]]="Ei osallistujia",0,IF(Table_1[[#This Row],[Toteutuminen]]="Peruttu",0,1)))</f>
        <v/>
      </c>
      <c r="U1470" s="395"/>
      <c r="V1470" s="385"/>
      <c r="W1470" s="413">
        <f>Table_1[[#This Row],[Kävijämäärä a) lapset]]+Table_1[[#This Row],[Kävijämäärä b) aikuiset]]</f>
        <v>0</v>
      </c>
      <c r="X1470" s="413">
        <f>IF(Table_1[[#This Row],[Kokonaiskävijämäärä]]&lt;1,0,Table_1[[#This Row],[Kävijämäärä a) lapset]]*Table_1[[#This Row],[Tapaamis-kerrat /osallistuja]])</f>
        <v>0</v>
      </c>
      <c r="Y1470" s="413">
        <f>IF(Table_1[[#This Row],[Kokonaiskävijämäärä]]&lt;1,0,Table_1[[#This Row],[Kävijämäärä b) aikuiset]]*Table_1[[#This Row],[Tapaamis-kerrat /osallistuja]])</f>
        <v>0</v>
      </c>
      <c r="Z1470" s="413">
        <f>IF(Table_1[[#This Row],[Kokonaiskävijämäärä]]&lt;1,0,Table_1[[#This Row],[Kokonaiskävijämäärä]]*Table_1[[#This Row],[Tapaamis-kerrat /osallistuja]])</f>
        <v>0</v>
      </c>
      <c r="AA1470" s="390" t="s">
        <v>54</v>
      </c>
      <c r="AB1470" s="396"/>
      <c r="AC1470" s="397"/>
      <c r="AD1470" s="398" t="s">
        <v>54</v>
      </c>
      <c r="AE1470" s="399" t="s">
        <v>54</v>
      </c>
      <c r="AF1470" s="400" t="s">
        <v>54</v>
      </c>
      <c r="AG1470" s="400" t="s">
        <v>54</v>
      </c>
      <c r="AH1470" s="401" t="s">
        <v>53</v>
      </c>
      <c r="AI1470" s="402" t="s">
        <v>54</v>
      </c>
      <c r="AJ1470" s="402" t="s">
        <v>54</v>
      </c>
      <c r="AK1470" s="402" t="s">
        <v>54</v>
      </c>
      <c r="AL1470" s="403" t="s">
        <v>54</v>
      </c>
      <c r="AM1470" s="404" t="s">
        <v>54</v>
      </c>
    </row>
    <row r="1471" spans="1:39" ht="15.75" customHeight="1" x14ac:dyDescent="0.3">
      <c r="A1471" s="382"/>
      <c r="B1471" s="383"/>
      <c r="C1471" s="384" t="s">
        <v>40</v>
      </c>
      <c r="D1471" s="385" t="str">
        <f>IF(Table_1[[#This Row],[SISÄLLÖN NIMI]]="","",1)</f>
        <v/>
      </c>
      <c r="E1471" s="386"/>
      <c r="F1471" s="386"/>
      <c r="G1471" s="384" t="s">
        <v>54</v>
      </c>
      <c r="H1471" s="387" t="s">
        <v>54</v>
      </c>
      <c r="I1471" s="388" t="s">
        <v>54</v>
      </c>
      <c r="J1471" s="389" t="s">
        <v>44</v>
      </c>
      <c r="K1471" s="387" t="s">
        <v>54</v>
      </c>
      <c r="L1471" s="390" t="s">
        <v>54</v>
      </c>
      <c r="M1471" s="383"/>
      <c r="N1471" s="391" t="s">
        <v>54</v>
      </c>
      <c r="O1471" s="392"/>
      <c r="P1471" s="383"/>
      <c r="Q1471" s="383"/>
      <c r="R1471" s="393"/>
      <c r="S1471" s="417">
        <f>IF(Table_1[[#This Row],[Kesto (min) /tapaaminen]]&lt;1,0,(Table_1[[#This Row],[Sisältöjen määrä 
]]*Table_1[[#This Row],[Kesto (min) /tapaaminen]]*Table_1[[#This Row],[Tapaamis-kerrat /osallistuja]]))</f>
        <v>0</v>
      </c>
      <c r="T1471" s="394" t="str">
        <f>IF(Table_1[[#This Row],[SISÄLLÖN NIMI]]="","",IF(Table_1[[#This Row],[Toteutuminen]]="Ei osallistujia",0,IF(Table_1[[#This Row],[Toteutuminen]]="Peruttu",0,1)))</f>
        <v/>
      </c>
      <c r="U1471" s="395"/>
      <c r="V1471" s="385"/>
      <c r="W1471" s="413">
        <f>Table_1[[#This Row],[Kävijämäärä a) lapset]]+Table_1[[#This Row],[Kävijämäärä b) aikuiset]]</f>
        <v>0</v>
      </c>
      <c r="X1471" s="413">
        <f>IF(Table_1[[#This Row],[Kokonaiskävijämäärä]]&lt;1,0,Table_1[[#This Row],[Kävijämäärä a) lapset]]*Table_1[[#This Row],[Tapaamis-kerrat /osallistuja]])</f>
        <v>0</v>
      </c>
      <c r="Y1471" s="413">
        <f>IF(Table_1[[#This Row],[Kokonaiskävijämäärä]]&lt;1,0,Table_1[[#This Row],[Kävijämäärä b) aikuiset]]*Table_1[[#This Row],[Tapaamis-kerrat /osallistuja]])</f>
        <v>0</v>
      </c>
      <c r="Z1471" s="413">
        <f>IF(Table_1[[#This Row],[Kokonaiskävijämäärä]]&lt;1,0,Table_1[[#This Row],[Kokonaiskävijämäärä]]*Table_1[[#This Row],[Tapaamis-kerrat /osallistuja]])</f>
        <v>0</v>
      </c>
      <c r="AA1471" s="390" t="s">
        <v>54</v>
      </c>
      <c r="AB1471" s="396"/>
      <c r="AC1471" s="397"/>
      <c r="AD1471" s="398" t="s">
        <v>54</v>
      </c>
      <c r="AE1471" s="399" t="s">
        <v>54</v>
      </c>
      <c r="AF1471" s="400" t="s">
        <v>54</v>
      </c>
      <c r="AG1471" s="400" t="s">
        <v>54</v>
      </c>
      <c r="AH1471" s="401" t="s">
        <v>53</v>
      </c>
      <c r="AI1471" s="402" t="s">
        <v>54</v>
      </c>
      <c r="AJ1471" s="402" t="s">
        <v>54</v>
      </c>
      <c r="AK1471" s="402" t="s">
        <v>54</v>
      </c>
      <c r="AL1471" s="403" t="s">
        <v>54</v>
      </c>
      <c r="AM1471" s="404" t="s">
        <v>54</v>
      </c>
    </row>
    <row r="1472" spans="1:39" ht="15.75" customHeight="1" x14ac:dyDescent="0.3">
      <c r="A1472" s="382"/>
      <c r="B1472" s="383"/>
      <c r="C1472" s="384" t="s">
        <v>40</v>
      </c>
      <c r="D1472" s="385" t="str">
        <f>IF(Table_1[[#This Row],[SISÄLLÖN NIMI]]="","",1)</f>
        <v/>
      </c>
      <c r="E1472" s="386"/>
      <c r="F1472" s="386"/>
      <c r="G1472" s="384" t="s">
        <v>54</v>
      </c>
      <c r="H1472" s="387" t="s">
        <v>54</v>
      </c>
      <c r="I1472" s="388" t="s">
        <v>54</v>
      </c>
      <c r="J1472" s="389" t="s">
        <v>44</v>
      </c>
      <c r="K1472" s="387" t="s">
        <v>54</v>
      </c>
      <c r="L1472" s="390" t="s">
        <v>54</v>
      </c>
      <c r="M1472" s="383"/>
      <c r="N1472" s="391" t="s">
        <v>54</v>
      </c>
      <c r="O1472" s="392"/>
      <c r="P1472" s="383"/>
      <c r="Q1472" s="383"/>
      <c r="R1472" s="393"/>
      <c r="S1472" s="417">
        <f>IF(Table_1[[#This Row],[Kesto (min) /tapaaminen]]&lt;1,0,(Table_1[[#This Row],[Sisältöjen määrä 
]]*Table_1[[#This Row],[Kesto (min) /tapaaminen]]*Table_1[[#This Row],[Tapaamis-kerrat /osallistuja]]))</f>
        <v>0</v>
      </c>
      <c r="T1472" s="394" t="str">
        <f>IF(Table_1[[#This Row],[SISÄLLÖN NIMI]]="","",IF(Table_1[[#This Row],[Toteutuminen]]="Ei osallistujia",0,IF(Table_1[[#This Row],[Toteutuminen]]="Peruttu",0,1)))</f>
        <v/>
      </c>
      <c r="U1472" s="395"/>
      <c r="V1472" s="385"/>
      <c r="W1472" s="413">
        <f>Table_1[[#This Row],[Kävijämäärä a) lapset]]+Table_1[[#This Row],[Kävijämäärä b) aikuiset]]</f>
        <v>0</v>
      </c>
      <c r="X1472" s="413">
        <f>IF(Table_1[[#This Row],[Kokonaiskävijämäärä]]&lt;1,0,Table_1[[#This Row],[Kävijämäärä a) lapset]]*Table_1[[#This Row],[Tapaamis-kerrat /osallistuja]])</f>
        <v>0</v>
      </c>
      <c r="Y1472" s="413">
        <f>IF(Table_1[[#This Row],[Kokonaiskävijämäärä]]&lt;1,0,Table_1[[#This Row],[Kävijämäärä b) aikuiset]]*Table_1[[#This Row],[Tapaamis-kerrat /osallistuja]])</f>
        <v>0</v>
      </c>
      <c r="Z1472" s="413">
        <f>IF(Table_1[[#This Row],[Kokonaiskävijämäärä]]&lt;1,0,Table_1[[#This Row],[Kokonaiskävijämäärä]]*Table_1[[#This Row],[Tapaamis-kerrat /osallistuja]])</f>
        <v>0</v>
      </c>
      <c r="AA1472" s="390" t="s">
        <v>54</v>
      </c>
      <c r="AB1472" s="396"/>
      <c r="AC1472" s="397"/>
      <c r="AD1472" s="398" t="s">
        <v>54</v>
      </c>
      <c r="AE1472" s="399" t="s">
        <v>54</v>
      </c>
      <c r="AF1472" s="400" t="s">
        <v>54</v>
      </c>
      <c r="AG1472" s="400" t="s">
        <v>54</v>
      </c>
      <c r="AH1472" s="401" t="s">
        <v>53</v>
      </c>
      <c r="AI1472" s="402" t="s">
        <v>54</v>
      </c>
      <c r="AJ1472" s="402" t="s">
        <v>54</v>
      </c>
      <c r="AK1472" s="402" t="s">
        <v>54</v>
      </c>
      <c r="AL1472" s="403" t="s">
        <v>54</v>
      </c>
      <c r="AM1472" s="404" t="s">
        <v>54</v>
      </c>
    </row>
    <row r="1473" spans="1:39" ht="15.75" customHeight="1" x14ac:dyDescent="0.3">
      <c r="A1473" s="382"/>
      <c r="B1473" s="383"/>
      <c r="C1473" s="384" t="s">
        <v>40</v>
      </c>
      <c r="D1473" s="385" t="str">
        <f>IF(Table_1[[#This Row],[SISÄLLÖN NIMI]]="","",1)</f>
        <v/>
      </c>
      <c r="E1473" s="386"/>
      <c r="F1473" s="386"/>
      <c r="G1473" s="384" t="s">
        <v>54</v>
      </c>
      <c r="H1473" s="387" t="s">
        <v>54</v>
      </c>
      <c r="I1473" s="388" t="s">
        <v>54</v>
      </c>
      <c r="J1473" s="389" t="s">
        <v>44</v>
      </c>
      <c r="K1473" s="387" t="s">
        <v>54</v>
      </c>
      <c r="L1473" s="390" t="s">
        <v>54</v>
      </c>
      <c r="M1473" s="383"/>
      <c r="N1473" s="391" t="s">
        <v>54</v>
      </c>
      <c r="O1473" s="392"/>
      <c r="P1473" s="383"/>
      <c r="Q1473" s="383"/>
      <c r="R1473" s="393"/>
      <c r="S1473" s="417">
        <f>IF(Table_1[[#This Row],[Kesto (min) /tapaaminen]]&lt;1,0,(Table_1[[#This Row],[Sisältöjen määrä 
]]*Table_1[[#This Row],[Kesto (min) /tapaaminen]]*Table_1[[#This Row],[Tapaamis-kerrat /osallistuja]]))</f>
        <v>0</v>
      </c>
      <c r="T1473" s="394" t="str">
        <f>IF(Table_1[[#This Row],[SISÄLLÖN NIMI]]="","",IF(Table_1[[#This Row],[Toteutuminen]]="Ei osallistujia",0,IF(Table_1[[#This Row],[Toteutuminen]]="Peruttu",0,1)))</f>
        <v/>
      </c>
      <c r="U1473" s="395"/>
      <c r="V1473" s="385"/>
      <c r="W1473" s="413">
        <f>Table_1[[#This Row],[Kävijämäärä a) lapset]]+Table_1[[#This Row],[Kävijämäärä b) aikuiset]]</f>
        <v>0</v>
      </c>
      <c r="X1473" s="413">
        <f>IF(Table_1[[#This Row],[Kokonaiskävijämäärä]]&lt;1,0,Table_1[[#This Row],[Kävijämäärä a) lapset]]*Table_1[[#This Row],[Tapaamis-kerrat /osallistuja]])</f>
        <v>0</v>
      </c>
      <c r="Y1473" s="413">
        <f>IF(Table_1[[#This Row],[Kokonaiskävijämäärä]]&lt;1,0,Table_1[[#This Row],[Kävijämäärä b) aikuiset]]*Table_1[[#This Row],[Tapaamis-kerrat /osallistuja]])</f>
        <v>0</v>
      </c>
      <c r="Z1473" s="413">
        <f>IF(Table_1[[#This Row],[Kokonaiskävijämäärä]]&lt;1,0,Table_1[[#This Row],[Kokonaiskävijämäärä]]*Table_1[[#This Row],[Tapaamis-kerrat /osallistuja]])</f>
        <v>0</v>
      </c>
      <c r="AA1473" s="390" t="s">
        <v>54</v>
      </c>
      <c r="AB1473" s="396"/>
      <c r="AC1473" s="397"/>
      <c r="AD1473" s="398" t="s">
        <v>54</v>
      </c>
      <c r="AE1473" s="399" t="s">
        <v>54</v>
      </c>
      <c r="AF1473" s="400" t="s">
        <v>54</v>
      </c>
      <c r="AG1473" s="400" t="s">
        <v>54</v>
      </c>
      <c r="AH1473" s="401" t="s">
        <v>53</v>
      </c>
      <c r="AI1473" s="402" t="s">
        <v>54</v>
      </c>
      <c r="AJ1473" s="402" t="s">
        <v>54</v>
      </c>
      <c r="AK1473" s="402" t="s">
        <v>54</v>
      </c>
      <c r="AL1473" s="403" t="s">
        <v>54</v>
      </c>
      <c r="AM1473" s="404" t="s">
        <v>54</v>
      </c>
    </row>
    <row r="1474" spans="1:39" ht="15.75" customHeight="1" x14ac:dyDescent="0.3">
      <c r="A1474" s="382"/>
      <c r="B1474" s="383"/>
      <c r="C1474" s="384" t="s">
        <v>40</v>
      </c>
      <c r="D1474" s="385" t="str">
        <f>IF(Table_1[[#This Row],[SISÄLLÖN NIMI]]="","",1)</f>
        <v/>
      </c>
      <c r="E1474" s="386"/>
      <c r="F1474" s="386"/>
      <c r="G1474" s="384" t="s">
        <v>54</v>
      </c>
      <c r="H1474" s="387" t="s">
        <v>54</v>
      </c>
      <c r="I1474" s="388" t="s">
        <v>54</v>
      </c>
      <c r="J1474" s="389" t="s">
        <v>44</v>
      </c>
      <c r="K1474" s="387" t="s">
        <v>54</v>
      </c>
      <c r="L1474" s="390" t="s">
        <v>54</v>
      </c>
      <c r="M1474" s="383"/>
      <c r="N1474" s="391" t="s">
        <v>54</v>
      </c>
      <c r="O1474" s="392"/>
      <c r="P1474" s="383"/>
      <c r="Q1474" s="383"/>
      <c r="R1474" s="393"/>
      <c r="S1474" s="417">
        <f>IF(Table_1[[#This Row],[Kesto (min) /tapaaminen]]&lt;1,0,(Table_1[[#This Row],[Sisältöjen määrä 
]]*Table_1[[#This Row],[Kesto (min) /tapaaminen]]*Table_1[[#This Row],[Tapaamis-kerrat /osallistuja]]))</f>
        <v>0</v>
      </c>
      <c r="T1474" s="394" t="str">
        <f>IF(Table_1[[#This Row],[SISÄLLÖN NIMI]]="","",IF(Table_1[[#This Row],[Toteutuminen]]="Ei osallistujia",0,IF(Table_1[[#This Row],[Toteutuminen]]="Peruttu",0,1)))</f>
        <v/>
      </c>
      <c r="U1474" s="395"/>
      <c r="V1474" s="385"/>
      <c r="W1474" s="413">
        <f>Table_1[[#This Row],[Kävijämäärä a) lapset]]+Table_1[[#This Row],[Kävijämäärä b) aikuiset]]</f>
        <v>0</v>
      </c>
      <c r="X1474" s="413">
        <f>IF(Table_1[[#This Row],[Kokonaiskävijämäärä]]&lt;1,0,Table_1[[#This Row],[Kävijämäärä a) lapset]]*Table_1[[#This Row],[Tapaamis-kerrat /osallistuja]])</f>
        <v>0</v>
      </c>
      <c r="Y1474" s="413">
        <f>IF(Table_1[[#This Row],[Kokonaiskävijämäärä]]&lt;1,0,Table_1[[#This Row],[Kävijämäärä b) aikuiset]]*Table_1[[#This Row],[Tapaamis-kerrat /osallistuja]])</f>
        <v>0</v>
      </c>
      <c r="Z1474" s="413">
        <f>IF(Table_1[[#This Row],[Kokonaiskävijämäärä]]&lt;1,0,Table_1[[#This Row],[Kokonaiskävijämäärä]]*Table_1[[#This Row],[Tapaamis-kerrat /osallistuja]])</f>
        <v>0</v>
      </c>
      <c r="AA1474" s="390" t="s">
        <v>54</v>
      </c>
      <c r="AB1474" s="396"/>
      <c r="AC1474" s="397"/>
      <c r="AD1474" s="398" t="s">
        <v>54</v>
      </c>
      <c r="AE1474" s="399" t="s">
        <v>54</v>
      </c>
      <c r="AF1474" s="400" t="s">
        <v>54</v>
      </c>
      <c r="AG1474" s="400" t="s">
        <v>54</v>
      </c>
      <c r="AH1474" s="401" t="s">
        <v>53</v>
      </c>
      <c r="AI1474" s="402" t="s">
        <v>54</v>
      </c>
      <c r="AJ1474" s="402" t="s">
        <v>54</v>
      </c>
      <c r="AK1474" s="402" t="s">
        <v>54</v>
      </c>
      <c r="AL1474" s="403" t="s">
        <v>54</v>
      </c>
      <c r="AM1474" s="404" t="s">
        <v>54</v>
      </c>
    </row>
    <row r="1475" spans="1:39" ht="15.75" customHeight="1" x14ac:dyDescent="0.3">
      <c r="A1475" s="382"/>
      <c r="B1475" s="383"/>
      <c r="C1475" s="384" t="s">
        <v>40</v>
      </c>
      <c r="D1475" s="385" t="str">
        <f>IF(Table_1[[#This Row],[SISÄLLÖN NIMI]]="","",1)</f>
        <v/>
      </c>
      <c r="E1475" s="386"/>
      <c r="F1475" s="386"/>
      <c r="G1475" s="384" t="s">
        <v>54</v>
      </c>
      <c r="H1475" s="387" t="s">
        <v>54</v>
      </c>
      <c r="I1475" s="388" t="s">
        <v>54</v>
      </c>
      <c r="J1475" s="389" t="s">
        <v>44</v>
      </c>
      <c r="K1475" s="387" t="s">
        <v>54</v>
      </c>
      <c r="L1475" s="390" t="s">
        <v>54</v>
      </c>
      <c r="M1475" s="383"/>
      <c r="N1475" s="391" t="s">
        <v>54</v>
      </c>
      <c r="O1475" s="392"/>
      <c r="P1475" s="383"/>
      <c r="Q1475" s="383"/>
      <c r="R1475" s="393"/>
      <c r="S1475" s="417">
        <f>IF(Table_1[[#This Row],[Kesto (min) /tapaaminen]]&lt;1,0,(Table_1[[#This Row],[Sisältöjen määrä 
]]*Table_1[[#This Row],[Kesto (min) /tapaaminen]]*Table_1[[#This Row],[Tapaamis-kerrat /osallistuja]]))</f>
        <v>0</v>
      </c>
      <c r="T1475" s="394" t="str">
        <f>IF(Table_1[[#This Row],[SISÄLLÖN NIMI]]="","",IF(Table_1[[#This Row],[Toteutuminen]]="Ei osallistujia",0,IF(Table_1[[#This Row],[Toteutuminen]]="Peruttu",0,1)))</f>
        <v/>
      </c>
      <c r="U1475" s="395"/>
      <c r="V1475" s="385"/>
      <c r="W1475" s="413">
        <f>Table_1[[#This Row],[Kävijämäärä a) lapset]]+Table_1[[#This Row],[Kävijämäärä b) aikuiset]]</f>
        <v>0</v>
      </c>
      <c r="X1475" s="413">
        <f>IF(Table_1[[#This Row],[Kokonaiskävijämäärä]]&lt;1,0,Table_1[[#This Row],[Kävijämäärä a) lapset]]*Table_1[[#This Row],[Tapaamis-kerrat /osallistuja]])</f>
        <v>0</v>
      </c>
      <c r="Y1475" s="413">
        <f>IF(Table_1[[#This Row],[Kokonaiskävijämäärä]]&lt;1,0,Table_1[[#This Row],[Kävijämäärä b) aikuiset]]*Table_1[[#This Row],[Tapaamis-kerrat /osallistuja]])</f>
        <v>0</v>
      </c>
      <c r="Z1475" s="413">
        <f>IF(Table_1[[#This Row],[Kokonaiskävijämäärä]]&lt;1,0,Table_1[[#This Row],[Kokonaiskävijämäärä]]*Table_1[[#This Row],[Tapaamis-kerrat /osallistuja]])</f>
        <v>0</v>
      </c>
      <c r="AA1475" s="390" t="s">
        <v>54</v>
      </c>
      <c r="AB1475" s="396"/>
      <c r="AC1475" s="397"/>
      <c r="AD1475" s="398" t="s">
        <v>54</v>
      </c>
      <c r="AE1475" s="399" t="s">
        <v>54</v>
      </c>
      <c r="AF1475" s="400" t="s">
        <v>54</v>
      </c>
      <c r="AG1475" s="400" t="s">
        <v>54</v>
      </c>
      <c r="AH1475" s="401" t="s">
        <v>53</v>
      </c>
      <c r="AI1475" s="402" t="s">
        <v>54</v>
      </c>
      <c r="AJ1475" s="402" t="s">
        <v>54</v>
      </c>
      <c r="AK1475" s="402" t="s">
        <v>54</v>
      </c>
      <c r="AL1475" s="403" t="s">
        <v>54</v>
      </c>
      <c r="AM1475" s="404" t="s">
        <v>54</v>
      </c>
    </row>
    <row r="1476" spans="1:39" ht="15.75" customHeight="1" x14ac:dyDescent="0.3">
      <c r="A1476" s="382"/>
      <c r="B1476" s="383"/>
      <c r="C1476" s="384" t="s">
        <v>40</v>
      </c>
      <c r="D1476" s="385" t="str">
        <f>IF(Table_1[[#This Row],[SISÄLLÖN NIMI]]="","",1)</f>
        <v/>
      </c>
      <c r="E1476" s="386"/>
      <c r="F1476" s="386"/>
      <c r="G1476" s="384" t="s">
        <v>54</v>
      </c>
      <c r="H1476" s="387" t="s">
        <v>54</v>
      </c>
      <c r="I1476" s="388" t="s">
        <v>54</v>
      </c>
      <c r="J1476" s="389" t="s">
        <v>44</v>
      </c>
      <c r="K1476" s="387" t="s">
        <v>54</v>
      </c>
      <c r="L1476" s="390" t="s">
        <v>54</v>
      </c>
      <c r="M1476" s="383"/>
      <c r="N1476" s="391" t="s">
        <v>54</v>
      </c>
      <c r="O1476" s="392"/>
      <c r="P1476" s="383"/>
      <c r="Q1476" s="383"/>
      <c r="R1476" s="393"/>
      <c r="S1476" s="417">
        <f>IF(Table_1[[#This Row],[Kesto (min) /tapaaminen]]&lt;1,0,(Table_1[[#This Row],[Sisältöjen määrä 
]]*Table_1[[#This Row],[Kesto (min) /tapaaminen]]*Table_1[[#This Row],[Tapaamis-kerrat /osallistuja]]))</f>
        <v>0</v>
      </c>
      <c r="T1476" s="394" t="str">
        <f>IF(Table_1[[#This Row],[SISÄLLÖN NIMI]]="","",IF(Table_1[[#This Row],[Toteutuminen]]="Ei osallistujia",0,IF(Table_1[[#This Row],[Toteutuminen]]="Peruttu",0,1)))</f>
        <v/>
      </c>
      <c r="U1476" s="395"/>
      <c r="V1476" s="385"/>
      <c r="W1476" s="413">
        <f>Table_1[[#This Row],[Kävijämäärä a) lapset]]+Table_1[[#This Row],[Kävijämäärä b) aikuiset]]</f>
        <v>0</v>
      </c>
      <c r="X1476" s="413">
        <f>IF(Table_1[[#This Row],[Kokonaiskävijämäärä]]&lt;1,0,Table_1[[#This Row],[Kävijämäärä a) lapset]]*Table_1[[#This Row],[Tapaamis-kerrat /osallistuja]])</f>
        <v>0</v>
      </c>
      <c r="Y1476" s="413">
        <f>IF(Table_1[[#This Row],[Kokonaiskävijämäärä]]&lt;1,0,Table_1[[#This Row],[Kävijämäärä b) aikuiset]]*Table_1[[#This Row],[Tapaamis-kerrat /osallistuja]])</f>
        <v>0</v>
      </c>
      <c r="Z1476" s="413">
        <f>IF(Table_1[[#This Row],[Kokonaiskävijämäärä]]&lt;1,0,Table_1[[#This Row],[Kokonaiskävijämäärä]]*Table_1[[#This Row],[Tapaamis-kerrat /osallistuja]])</f>
        <v>0</v>
      </c>
      <c r="AA1476" s="390" t="s">
        <v>54</v>
      </c>
      <c r="AB1476" s="396"/>
      <c r="AC1476" s="397"/>
      <c r="AD1476" s="398" t="s">
        <v>54</v>
      </c>
      <c r="AE1476" s="399" t="s">
        <v>54</v>
      </c>
      <c r="AF1476" s="400" t="s">
        <v>54</v>
      </c>
      <c r="AG1476" s="400" t="s">
        <v>54</v>
      </c>
      <c r="AH1476" s="401" t="s">
        <v>53</v>
      </c>
      <c r="AI1476" s="402" t="s">
        <v>54</v>
      </c>
      <c r="AJ1476" s="402" t="s">
        <v>54</v>
      </c>
      <c r="AK1476" s="402" t="s">
        <v>54</v>
      </c>
      <c r="AL1476" s="403" t="s">
        <v>54</v>
      </c>
      <c r="AM1476" s="404" t="s">
        <v>54</v>
      </c>
    </row>
    <row r="1477" spans="1:39" ht="15.75" customHeight="1" x14ac:dyDescent="0.3">
      <c r="A1477" s="382"/>
      <c r="B1477" s="383"/>
      <c r="C1477" s="384" t="s">
        <v>40</v>
      </c>
      <c r="D1477" s="385" t="str">
        <f>IF(Table_1[[#This Row],[SISÄLLÖN NIMI]]="","",1)</f>
        <v/>
      </c>
      <c r="E1477" s="386"/>
      <c r="F1477" s="386"/>
      <c r="G1477" s="384" t="s">
        <v>54</v>
      </c>
      <c r="H1477" s="387" t="s">
        <v>54</v>
      </c>
      <c r="I1477" s="388" t="s">
        <v>54</v>
      </c>
      <c r="J1477" s="389" t="s">
        <v>44</v>
      </c>
      <c r="K1477" s="387" t="s">
        <v>54</v>
      </c>
      <c r="L1477" s="390" t="s">
        <v>54</v>
      </c>
      <c r="M1477" s="383"/>
      <c r="N1477" s="391" t="s">
        <v>54</v>
      </c>
      <c r="O1477" s="392"/>
      <c r="P1477" s="383"/>
      <c r="Q1477" s="383"/>
      <c r="R1477" s="393"/>
      <c r="S1477" s="417">
        <f>IF(Table_1[[#This Row],[Kesto (min) /tapaaminen]]&lt;1,0,(Table_1[[#This Row],[Sisältöjen määrä 
]]*Table_1[[#This Row],[Kesto (min) /tapaaminen]]*Table_1[[#This Row],[Tapaamis-kerrat /osallistuja]]))</f>
        <v>0</v>
      </c>
      <c r="T1477" s="394" t="str">
        <f>IF(Table_1[[#This Row],[SISÄLLÖN NIMI]]="","",IF(Table_1[[#This Row],[Toteutuminen]]="Ei osallistujia",0,IF(Table_1[[#This Row],[Toteutuminen]]="Peruttu",0,1)))</f>
        <v/>
      </c>
      <c r="U1477" s="395"/>
      <c r="V1477" s="385"/>
      <c r="W1477" s="413">
        <f>Table_1[[#This Row],[Kävijämäärä a) lapset]]+Table_1[[#This Row],[Kävijämäärä b) aikuiset]]</f>
        <v>0</v>
      </c>
      <c r="X1477" s="413">
        <f>IF(Table_1[[#This Row],[Kokonaiskävijämäärä]]&lt;1,0,Table_1[[#This Row],[Kävijämäärä a) lapset]]*Table_1[[#This Row],[Tapaamis-kerrat /osallistuja]])</f>
        <v>0</v>
      </c>
      <c r="Y1477" s="413">
        <f>IF(Table_1[[#This Row],[Kokonaiskävijämäärä]]&lt;1,0,Table_1[[#This Row],[Kävijämäärä b) aikuiset]]*Table_1[[#This Row],[Tapaamis-kerrat /osallistuja]])</f>
        <v>0</v>
      </c>
      <c r="Z1477" s="413">
        <f>IF(Table_1[[#This Row],[Kokonaiskävijämäärä]]&lt;1,0,Table_1[[#This Row],[Kokonaiskävijämäärä]]*Table_1[[#This Row],[Tapaamis-kerrat /osallistuja]])</f>
        <v>0</v>
      </c>
      <c r="AA1477" s="390" t="s">
        <v>54</v>
      </c>
      <c r="AB1477" s="396"/>
      <c r="AC1477" s="397"/>
      <c r="AD1477" s="398" t="s">
        <v>54</v>
      </c>
      <c r="AE1477" s="399" t="s">
        <v>54</v>
      </c>
      <c r="AF1477" s="400" t="s">
        <v>54</v>
      </c>
      <c r="AG1477" s="400" t="s">
        <v>54</v>
      </c>
      <c r="AH1477" s="401" t="s">
        <v>53</v>
      </c>
      <c r="AI1477" s="402" t="s">
        <v>54</v>
      </c>
      <c r="AJ1477" s="402" t="s">
        <v>54</v>
      </c>
      <c r="AK1477" s="402" t="s">
        <v>54</v>
      </c>
      <c r="AL1477" s="403" t="s">
        <v>54</v>
      </c>
      <c r="AM1477" s="404" t="s">
        <v>54</v>
      </c>
    </row>
    <row r="1478" spans="1:39" ht="15.75" customHeight="1" x14ac:dyDescent="0.3">
      <c r="A1478" s="382"/>
      <c r="B1478" s="383"/>
      <c r="C1478" s="384" t="s">
        <v>40</v>
      </c>
      <c r="D1478" s="385" t="str">
        <f>IF(Table_1[[#This Row],[SISÄLLÖN NIMI]]="","",1)</f>
        <v/>
      </c>
      <c r="E1478" s="386"/>
      <c r="F1478" s="386"/>
      <c r="G1478" s="384" t="s">
        <v>54</v>
      </c>
      <c r="H1478" s="387" t="s">
        <v>54</v>
      </c>
      <c r="I1478" s="388" t="s">
        <v>54</v>
      </c>
      <c r="J1478" s="389" t="s">
        <v>44</v>
      </c>
      <c r="K1478" s="387" t="s">
        <v>54</v>
      </c>
      <c r="L1478" s="390" t="s">
        <v>54</v>
      </c>
      <c r="M1478" s="383"/>
      <c r="N1478" s="391" t="s">
        <v>54</v>
      </c>
      <c r="O1478" s="392"/>
      <c r="P1478" s="383"/>
      <c r="Q1478" s="383"/>
      <c r="R1478" s="393"/>
      <c r="S1478" s="417">
        <f>IF(Table_1[[#This Row],[Kesto (min) /tapaaminen]]&lt;1,0,(Table_1[[#This Row],[Sisältöjen määrä 
]]*Table_1[[#This Row],[Kesto (min) /tapaaminen]]*Table_1[[#This Row],[Tapaamis-kerrat /osallistuja]]))</f>
        <v>0</v>
      </c>
      <c r="T1478" s="394" t="str">
        <f>IF(Table_1[[#This Row],[SISÄLLÖN NIMI]]="","",IF(Table_1[[#This Row],[Toteutuminen]]="Ei osallistujia",0,IF(Table_1[[#This Row],[Toteutuminen]]="Peruttu",0,1)))</f>
        <v/>
      </c>
      <c r="U1478" s="395"/>
      <c r="V1478" s="385"/>
      <c r="W1478" s="413">
        <f>Table_1[[#This Row],[Kävijämäärä a) lapset]]+Table_1[[#This Row],[Kävijämäärä b) aikuiset]]</f>
        <v>0</v>
      </c>
      <c r="X1478" s="413">
        <f>IF(Table_1[[#This Row],[Kokonaiskävijämäärä]]&lt;1,0,Table_1[[#This Row],[Kävijämäärä a) lapset]]*Table_1[[#This Row],[Tapaamis-kerrat /osallistuja]])</f>
        <v>0</v>
      </c>
      <c r="Y1478" s="413">
        <f>IF(Table_1[[#This Row],[Kokonaiskävijämäärä]]&lt;1,0,Table_1[[#This Row],[Kävijämäärä b) aikuiset]]*Table_1[[#This Row],[Tapaamis-kerrat /osallistuja]])</f>
        <v>0</v>
      </c>
      <c r="Z1478" s="413">
        <f>IF(Table_1[[#This Row],[Kokonaiskävijämäärä]]&lt;1,0,Table_1[[#This Row],[Kokonaiskävijämäärä]]*Table_1[[#This Row],[Tapaamis-kerrat /osallistuja]])</f>
        <v>0</v>
      </c>
      <c r="AA1478" s="390" t="s">
        <v>54</v>
      </c>
      <c r="AB1478" s="396"/>
      <c r="AC1478" s="397"/>
      <c r="AD1478" s="398" t="s">
        <v>54</v>
      </c>
      <c r="AE1478" s="399" t="s">
        <v>54</v>
      </c>
      <c r="AF1478" s="400" t="s">
        <v>54</v>
      </c>
      <c r="AG1478" s="400" t="s">
        <v>54</v>
      </c>
      <c r="AH1478" s="401" t="s">
        <v>53</v>
      </c>
      <c r="AI1478" s="402" t="s">
        <v>54</v>
      </c>
      <c r="AJ1478" s="402" t="s">
        <v>54</v>
      </c>
      <c r="AK1478" s="402" t="s">
        <v>54</v>
      </c>
      <c r="AL1478" s="403" t="s">
        <v>54</v>
      </c>
      <c r="AM1478" s="404" t="s">
        <v>54</v>
      </c>
    </row>
    <row r="1479" spans="1:39" ht="15.75" customHeight="1" x14ac:dyDescent="0.3">
      <c r="A1479" s="382"/>
      <c r="B1479" s="383"/>
      <c r="C1479" s="384" t="s">
        <v>40</v>
      </c>
      <c r="D1479" s="385" t="str">
        <f>IF(Table_1[[#This Row],[SISÄLLÖN NIMI]]="","",1)</f>
        <v/>
      </c>
      <c r="E1479" s="386"/>
      <c r="F1479" s="386"/>
      <c r="G1479" s="384" t="s">
        <v>54</v>
      </c>
      <c r="H1479" s="387" t="s">
        <v>54</v>
      </c>
      <c r="I1479" s="388" t="s">
        <v>54</v>
      </c>
      <c r="J1479" s="389" t="s">
        <v>44</v>
      </c>
      <c r="K1479" s="387" t="s">
        <v>54</v>
      </c>
      <c r="L1479" s="390" t="s">
        <v>54</v>
      </c>
      <c r="M1479" s="383"/>
      <c r="N1479" s="391" t="s">
        <v>54</v>
      </c>
      <c r="O1479" s="392"/>
      <c r="P1479" s="383"/>
      <c r="Q1479" s="383"/>
      <c r="R1479" s="393"/>
      <c r="S1479" s="417">
        <f>IF(Table_1[[#This Row],[Kesto (min) /tapaaminen]]&lt;1,0,(Table_1[[#This Row],[Sisältöjen määrä 
]]*Table_1[[#This Row],[Kesto (min) /tapaaminen]]*Table_1[[#This Row],[Tapaamis-kerrat /osallistuja]]))</f>
        <v>0</v>
      </c>
      <c r="T1479" s="394" t="str">
        <f>IF(Table_1[[#This Row],[SISÄLLÖN NIMI]]="","",IF(Table_1[[#This Row],[Toteutuminen]]="Ei osallistujia",0,IF(Table_1[[#This Row],[Toteutuminen]]="Peruttu",0,1)))</f>
        <v/>
      </c>
      <c r="U1479" s="395"/>
      <c r="V1479" s="385"/>
      <c r="W1479" s="413">
        <f>Table_1[[#This Row],[Kävijämäärä a) lapset]]+Table_1[[#This Row],[Kävijämäärä b) aikuiset]]</f>
        <v>0</v>
      </c>
      <c r="X1479" s="413">
        <f>IF(Table_1[[#This Row],[Kokonaiskävijämäärä]]&lt;1,0,Table_1[[#This Row],[Kävijämäärä a) lapset]]*Table_1[[#This Row],[Tapaamis-kerrat /osallistuja]])</f>
        <v>0</v>
      </c>
      <c r="Y1479" s="413">
        <f>IF(Table_1[[#This Row],[Kokonaiskävijämäärä]]&lt;1,0,Table_1[[#This Row],[Kävijämäärä b) aikuiset]]*Table_1[[#This Row],[Tapaamis-kerrat /osallistuja]])</f>
        <v>0</v>
      </c>
      <c r="Z1479" s="413">
        <f>IF(Table_1[[#This Row],[Kokonaiskävijämäärä]]&lt;1,0,Table_1[[#This Row],[Kokonaiskävijämäärä]]*Table_1[[#This Row],[Tapaamis-kerrat /osallistuja]])</f>
        <v>0</v>
      </c>
      <c r="AA1479" s="390" t="s">
        <v>54</v>
      </c>
      <c r="AB1479" s="396"/>
      <c r="AC1479" s="397"/>
      <c r="AD1479" s="398" t="s">
        <v>54</v>
      </c>
      <c r="AE1479" s="399" t="s">
        <v>54</v>
      </c>
      <c r="AF1479" s="400" t="s">
        <v>54</v>
      </c>
      <c r="AG1479" s="400" t="s">
        <v>54</v>
      </c>
      <c r="AH1479" s="401" t="s">
        <v>53</v>
      </c>
      <c r="AI1479" s="402" t="s">
        <v>54</v>
      </c>
      <c r="AJ1479" s="402" t="s">
        <v>54</v>
      </c>
      <c r="AK1479" s="402" t="s">
        <v>54</v>
      </c>
      <c r="AL1479" s="403" t="s">
        <v>54</v>
      </c>
      <c r="AM1479" s="404" t="s">
        <v>54</v>
      </c>
    </row>
    <row r="1480" spans="1:39" ht="15.75" customHeight="1" x14ac:dyDescent="0.3">
      <c r="A1480" s="382"/>
      <c r="B1480" s="383"/>
      <c r="C1480" s="384" t="s">
        <v>40</v>
      </c>
      <c r="D1480" s="385" t="str">
        <f>IF(Table_1[[#This Row],[SISÄLLÖN NIMI]]="","",1)</f>
        <v/>
      </c>
      <c r="E1480" s="386"/>
      <c r="F1480" s="386"/>
      <c r="G1480" s="384" t="s">
        <v>54</v>
      </c>
      <c r="H1480" s="387" t="s">
        <v>54</v>
      </c>
      <c r="I1480" s="388" t="s">
        <v>54</v>
      </c>
      <c r="J1480" s="389" t="s">
        <v>44</v>
      </c>
      <c r="K1480" s="387" t="s">
        <v>54</v>
      </c>
      <c r="L1480" s="390" t="s">
        <v>54</v>
      </c>
      <c r="M1480" s="383"/>
      <c r="N1480" s="391" t="s">
        <v>54</v>
      </c>
      <c r="O1480" s="392"/>
      <c r="P1480" s="383"/>
      <c r="Q1480" s="383"/>
      <c r="R1480" s="393"/>
      <c r="S1480" s="417">
        <f>IF(Table_1[[#This Row],[Kesto (min) /tapaaminen]]&lt;1,0,(Table_1[[#This Row],[Sisältöjen määrä 
]]*Table_1[[#This Row],[Kesto (min) /tapaaminen]]*Table_1[[#This Row],[Tapaamis-kerrat /osallistuja]]))</f>
        <v>0</v>
      </c>
      <c r="T1480" s="394" t="str">
        <f>IF(Table_1[[#This Row],[SISÄLLÖN NIMI]]="","",IF(Table_1[[#This Row],[Toteutuminen]]="Ei osallistujia",0,IF(Table_1[[#This Row],[Toteutuminen]]="Peruttu",0,1)))</f>
        <v/>
      </c>
      <c r="U1480" s="395"/>
      <c r="V1480" s="385"/>
      <c r="W1480" s="413">
        <f>Table_1[[#This Row],[Kävijämäärä a) lapset]]+Table_1[[#This Row],[Kävijämäärä b) aikuiset]]</f>
        <v>0</v>
      </c>
      <c r="X1480" s="413">
        <f>IF(Table_1[[#This Row],[Kokonaiskävijämäärä]]&lt;1,0,Table_1[[#This Row],[Kävijämäärä a) lapset]]*Table_1[[#This Row],[Tapaamis-kerrat /osallistuja]])</f>
        <v>0</v>
      </c>
      <c r="Y1480" s="413">
        <f>IF(Table_1[[#This Row],[Kokonaiskävijämäärä]]&lt;1,0,Table_1[[#This Row],[Kävijämäärä b) aikuiset]]*Table_1[[#This Row],[Tapaamis-kerrat /osallistuja]])</f>
        <v>0</v>
      </c>
      <c r="Z1480" s="413">
        <f>IF(Table_1[[#This Row],[Kokonaiskävijämäärä]]&lt;1,0,Table_1[[#This Row],[Kokonaiskävijämäärä]]*Table_1[[#This Row],[Tapaamis-kerrat /osallistuja]])</f>
        <v>0</v>
      </c>
      <c r="AA1480" s="390" t="s">
        <v>54</v>
      </c>
      <c r="AB1480" s="396"/>
      <c r="AC1480" s="397"/>
      <c r="AD1480" s="398" t="s">
        <v>54</v>
      </c>
      <c r="AE1480" s="399" t="s">
        <v>54</v>
      </c>
      <c r="AF1480" s="400" t="s">
        <v>54</v>
      </c>
      <c r="AG1480" s="400" t="s">
        <v>54</v>
      </c>
      <c r="AH1480" s="401" t="s">
        <v>53</v>
      </c>
      <c r="AI1480" s="402" t="s">
        <v>54</v>
      </c>
      <c r="AJ1480" s="402" t="s">
        <v>54</v>
      </c>
      <c r="AK1480" s="402" t="s">
        <v>54</v>
      </c>
      <c r="AL1480" s="403" t="s">
        <v>54</v>
      </c>
      <c r="AM1480" s="404" t="s">
        <v>54</v>
      </c>
    </row>
    <row r="1481" spans="1:39" ht="15.75" customHeight="1" x14ac:dyDescent="0.3">
      <c r="A1481" s="382"/>
      <c r="B1481" s="383"/>
      <c r="C1481" s="384" t="s">
        <v>40</v>
      </c>
      <c r="D1481" s="385" t="str">
        <f>IF(Table_1[[#This Row],[SISÄLLÖN NIMI]]="","",1)</f>
        <v/>
      </c>
      <c r="E1481" s="386"/>
      <c r="F1481" s="386"/>
      <c r="G1481" s="384" t="s">
        <v>54</v>
      </c>
      <c r="H1481" s="387" t="s">
        <v>54</v>
      </c>
      <c r="I1481" s="388" t="s">
        <v>54</v>
      </c>
      <c r="J1481" s="389" t="s">
        <v>44</v>
      </c>
      <c r="K1481" s="387" t="s">
        <v>54</v>
      </c>
      <c r="L1481" s="390" t="s">
        <v>54</v>
      </c>
      <c r="M1481" s="383"/>
      <c r="N1481" s="391" t="s">
        <v>54</v>
      </c>
      <c r="O1481" s="392"/>
      <c r="P1481" s="383"/>
      <c r="Q1481" s="383"/>
      <c r="R1481" s="393"/>
      <c r="S1481" s="417">
        <f>IF(Table_1[[#This Row],[Kesto (min) /tapaaminen]]&lt;1,0,(Table_1[[#This Row],[Sisältöjen määrä 
]]*Table_1[[#This Row],[Kesto (min) /tapaaminen]]*Table_1[[#This Row],[Tapaamis-kerrat /osallistuja]]))</f>
        <v>0</v>
      </c>
      <c r="T1481" s="394" t="str">
        <f>IF(Table_1[[#This Row],[SISÄLLÖN NIMI]]="","",IF(Table_1[[#This Row],[Toteutuminen]]="Ei osallistujia",0,IF(Table_1[[#This Row],[Toteutuminen]]="Peruttu",0,1)))</f>
        <v/>
      </c>
      <c r="U1481" s="395"/>
      <c r="V1481" s="385"/>
      <c r="W1481" s="413">
        <f>Table_1[[#This Row],[Kävijämäärä a) lapset]]+Table_1[[#This Row],[Kävijämäärä b) aikuiset]]</f>
        <v>0</v>
      </c>
      <c r="X1481" s="413">
        <f>IF(Table_1[[#This Row],[Kokonaiskävijämäärä]]&lt;1,0,Table_1[[#This Row],[Kävijämäärä a) lapset]]*Table_1[[#This Row],[Tapaamis-kerrat /osallistuja]])</f>
        <v>0</v>
      </c>
      <c r="Y1481" s="413">
        <f>IF(Table_1[[#This Row],[Kokonaiskävijämäärä]]&lt;1,0,Table_1[[#This Row],[Kävijämäärä b) aikuiset]]*Table_1[[#This Row],[Tapaamis-kerrat /osallistuja]])</f>
        <v>0</v>
      </c>
      <c r="Z1481" s="413">
        <f>IF(Table_1[[#This Row],[Kokonaiskävijämäärä]]&lt;1,0,Table_1[[#This Row],[Kokonaiskävijämäärä]]*Table_1[[#This Row],[Tapaamis-kerrat /osallistuja]])</f>
        <v>0</v>
      </c>
      <c r="AA1481" s="390" t="s">
        <v>54</v>
      </c>
      <c r="AB1481" s="396"/>
      <c r="AC1481" s="397"/>
      <c r="AD1481" s="398" t="s">
        <v>54</v>
      </c>
      <c r="AE1481" s="399" t="s">
        <v>54</v>
      </c>
      <c r="AF1481" s="400" t="s">
        <v>54</v>
      </c>
      <c r="AG1481" s="400" t="s">
        <v>54</v>
      </c>
      <c r="AH1481" s="401" t="s">
        <v>53</v>
      </c>
      <c r="AI1481" s="402" t="s">
        <v>54</v>
      </c>
      <c r="AJ1481" s="402" t="s">
        <v>54</v>
      </c>
      <c r="AK1481" s="402" t="s">
        <v>54</v>
      </c>
      <c r="AL1481" s="403" t="s">
        <v>54</v>
      </c>
      <c r="AM1481" s="404" t="s">
        <v>54</v>
      </c>
    </row>
    <row r="1482" spans="1:39" ht="15.75" customHeight="1" x14ac:dyDescent="0.3">
      <c r="A1482" s="382"/>
      <c r="B1482" s="383"/>
      <c r="C1482" s="384" t="s">
        <v>40</v>
      </c>
      <c r="D1482" s="385" t="str">
        <f>IF(Table_1[[#This Row],[SISÄLLÖN NIMI]]="","",1)</f>
        <v/>
      </c>
      <c r="E1482" s="386"/>
      <c r="F1482" s="386"/>
      <c r="G1482" s="384" t="s">
        <v>54</v>
      </c>
      <c r="H1482" s="387" t="s">
        <v>54</v>
      </c>
      <c r="I1482" s="388" t="s">
        <v>54</v>
      </c>
      <c r="J1482" s="389" t="s">
        <v>44</v>
      </c>
      <c r="K1482" s="387" t="s">
        <v>54</v>
      </c>
      <c r="L1482" s="390" t="s">
        <v>54</v>
      </c>
      <c r="M1482" s="383"/>
      <c r="N1482" s="391" t="s">
        <v>54</v>
      </c>
      <c r="O1482" s="392"/>
      <c r="P1482" s="383"/>
      <c r="Q1482" s="383"/>
      <c r="R1482" s="393"/>
      <c r="S1482" s="417">
        <f>IF(Table_1[[#This Row],[Kesto (min) /tapaaminen]]&lt;1,0,(Table_1[[#This Row],[Sisältöjen määrä 
]]*Table_1[[#This Row],[Kesto (min) /tapaaminen]]*Table_1[[#This Row],[Tapaamis-kerrat /osallistuja]]))</f>
        <v>0</v>
      </c>
      <c r="T1482" s="394" t="str">
        <f>IF(Table_1[[#This Row],[SISÄLLÖN NIMI]]="","",IF(Table_1[[#This Row],[Toteutuminen]]="Ei osallistujia",0,IF(Table_1[[#This Row],[Toteutuminen]]="Peruttu",0,1)))</f>
        <v/>
      </c>
      <c r="U1482" s="395"/>
      <c r="V1482" s="385"/>
      <c r="W1482" s="413">
        <f>Table_1[[#This Row],[Kävijämäärä a) lapset]]+Table_1[[#This Row],[Kävijämäärä b) aikuiset]]</f>
        <v>0</v>
      </c>
      <c r="X1482" s="413">
        <f>IF(Table_1[[#This Row],[Kokonaiskävijämäärä]]&lt;1,0,Table_1[[#This Row],[Kävijämäärä a) lapset]]*Table_1[[#This Row],[Tapaamis-kerrat /osallistuja]])</f>
        <v>0</v>
      </c>
      <c r="Y1482" s="413">
        <f>IF(Table_1[[#This Row],[Kokonaiskävijämäärä]]&lt;1,0,Table_1[[#This Row],[Kävijämäärä b) aikuiset]]*Table_1[[#This Row],[Tapaamis-kerrat /osallistuja]])</f>
        <v>0</v>
      </c>
      <c r="Z1482" s="413">
        <f>IF(Table_1[[#This Row],[Kokonaiskävijämäärä]]&lt;1,0,Table_1[[#This Row],[Kokonaiskävijämäärä]]*Table_1[[#This Row],[Tapaamis-kerrat /osallistuja]])</f>
        <v>0</v>
      </c>
      <c r="AA1482" s="390" t="s">
        <v>54</v>
      </c>
      <c r="AB1482" s="396"/>
      <c r="AC1482" s="397"/>
      <c r="AD1482" s="398" t="s">
        <v>54</v>
      </c>
      <c r="AE1482" s="399" t="s">
        <v>54</v>
      </c>
      <c r="AF1482" s="400" t="s">
        <v>54</v>
      </c>
      <c r="AG1482" s="400" t="s">
        <v>54</v>
      </c>
      <c r="AH1482" s="401" t="s">
        <v>53</v>
      </c>
      <c r="AI1482" s="402" t="s">
        <v>54</v>
      </c>
      <c r="AJ1482" s="402" t="s">
        <v>54</v>
      </c>
      <c r="AK1482" s="402" t="s">
        <v>54</v>
      </c>
      <c r="AL1482" s="403" t="s">
        <v>54</v>
      </c>
      <c r="AM1482" s="404" t="s">
        <v>54</v>
      </c>
    </row>
    <row r="1483" spans="1:39" ht="15.75" customHeight="1" x14ac:dyDescent="0.3">
      <c r="A1483" s="382"/>
      <c r="B1483" s="383"/>
      <c r="C1483" s="384" t="s">
        <v>40</v>
      </c>
      <c r="D1483" s="385" t="str">
        <f>IF(Table_1[[#This Row],[SISÄLLÖN NIMI]]="","",1)</f>
        <v/>
      </c>
      <c r="E1483" s="386"/>
      <c r="F1483" s="386"/>
      <c r="G1483" s="384" t="s">
        <v>54</v>
      </c>
      <c r="H1483" s="387" t="s">
        <v>54</v>
      </c>
      <c r="I1483" s="388" t="s">
        <v>54</v>
      </c>
      <c r="J1483" s="389" t="s">
        <v>44</v>
      </c>
      <c r="K1483" s="387" t="s">
        <v>54</v>
      </c>
      <c r="L1483" s="390" t="s">
        <v>54</v>
      </c>
      <c r="M1483" s="383"/>
      <c r="N1483" s="391" t="s">
        <v>54</v>
      </c>
      <c r="O1483" s="392"/>
      <c r="P1483" s="383"/>
      <c r="Q1483" s="383"/>
      <c r="R1483" s="393"/>
      <c r="S1483" s="417">
        <f>IF(Table_1[[#This Row],[Kesto (min) /tapaaminen]]&lt;1,0,(Table_1[[#This Row],[Sisältöjen määrä 
]]*Table_1[[#This Row],[Kesto (min) /tapaaminen]]*Table_1[[#This Row],[Tapaamis-kerrat /osallistuja]]))</f>
        <v>0</v>
      </c>
      <c r="T1483" s="394" t="str">
        <f>IF(Table_1[[#This Row],[SISÄLLÖN NIMI]]="","",IF(Table_1[[#This Row],[Toteutuminen]]="Ei osallistujia",0,IF(Table_1[[#This Row],[Toteutuminen]]="Peruttu",0,1)))</f>
        <v/>
      </c>
      <c r="U1483" s="395"/>
      <c r="V1483" s="385"/>
      <c r="W1483" s="413">
        <f>Table_1[[#This Row],[Kävijämäärä a) lapset]]+Table_1[[#This Row],[Kävijämäärä b) aikuiset]]</f>
        <v>0</v>
      </c>
      <c r="X1483" s="413">
        <f>IF(Table_1[[#This Row],[Kokonaiskävijämäärä]]&lt;1,0,Table_1[[#This Row],[Kävijämäärä a) lapset]]*Table_1[[#This Row],[Tapaamis-kerrat /osallistuja]])</f>
        <v>0</v>
      </c>
      <c r="Y1483" s="413">
        <f>IF(Table_1[[#This Row],[Kokonaiskävijämäärä]]&lt;1,0,Table_1[[#This Row],[Kävijämäärä b) aikuiset]]*Table_1[[#This Row],[Tapaamis-kerrat /osallistuja]])</f>
        <v>0</v>
      </c>
      <c r="Z1483" s="413">
        <f>IF(Table_1[[#This Row],[Kokonaiskävijämäärä]]&lt;1,0,Table_1[[#This Row],[Kokonaiskävijämäärä]]*Table_1[[#This Row],[Tapaamis-kerrat /osallistuja]])</f>
        <v>0</v>
      </c>
      <c r="AA1483" s="390" t="s">
        <v>54</v>
      </c>
      <c r="AB1483" s="396"/>
      <c r="AC1483" s="397"/>
      <c r="AD1483" s="398" t="s">
        <v>54</v>
      </c>
      <c r="AE1483" s="399" t="s">
        <v>54</v>
      </c>
      <c r="AF1483" s="400" t="s">
        <v>54</v>
      </c>
      <c r="AG1483" s="400" t="s">
        <v>54</v>
      </c>
      <c r="AH1483" s="401" t="s">
        <v>53</v>
      </c>
      <c r="AI1483" s="402" t="s">
        <v>54</v>
      </c>
      <c r="AJ1483" s="402" t="s">
        <v>54</v>
      </c>
      <c r="AK1483" s="402" t="s">
        <v>54</v>
      </c>
      <c r="AL1483" s="403" t="s">
        <v>54</v>
      </c>
      <c r="AM1483" s="404" t="s">
        <v>54</v>
      </c>
    </row>
    <row r="1484" spans="1:39" ht="15.75" customHeight="1" x14ac:dyDescent="0.3">
      <c r="A1484" s="382"/>
      <c r="B1484" s="383"/>
      <c r="C1484" s="384" t="s">
        <v>40</v>
      </c>
      <c r="D1484" s="385" t="str">
        <f>IF(Table_1[[#This Row],[SISÄLLÖN NIMI]]="","",1)</f>
        <v/>
      </c>
      <c r="E1484" s="386"/>
      <c r="F1484" s="386"/>
      <c r="G1484" s="384" t="s">
        <v>54</v>
      </c>
      <c r="H1484" s="387" t="s">
        <v>54</v>
      </c>
      <c r="I1484" s="388" t="s">
        <v>54</v>
      </c>
      <c r="J1484" s="389" t="s">
        <v>44</v>
      </c>
      <c r="K1484" s="387" t="s">
        <v>54</v>
      </c>
      <c r="L1484" s="390" t="s">
        <v>54</v>
      </c>
      <c r="M1484" s="383"/>
      <c r="N1484" s="391" t="s">
        <v>54</v>
      </c>
      <c r="O1484" s="392"/>
      <c r="P1484" s="383"/>
      <c r="Q1484" s="383"/>
      <c r="R1484" s="393"/>
      <c r="S1484" s="417">
        <f>IF(Table_1[[#This Row],[Kesto (min) /tapaaminen]]&lt;1,0,(Table_1[[#This Row],[Sisältöjen määrä 
]]*Table_1[[#This Row],[Kesto (min) /tapaaminen]]*Table_1[[#This Row],[Tapaamis-kerrat /osallistuja]]))</f>
        <v>0</v>
      </c>
      <c r="T1484" s="394" t="str">
        <f>IF(Table_1[[#This Row],[SISÄLLÖN NIMI]]="","",IF(Table_1[[#This Row],[Toteutuminen]]="Ei osallistujia",0,IF(Table_1[[#This Row],[Toteutuminen]]="Peruttu",0,1)))</f>
        <v/>
      </c>
      <c r="U1484" s="395"/>
      <c r="V1484" s="385"/>
      <c r="W1484" s="413">
        <f>Table_1[[#This Row],[Kävijämäärä a) lapset]]+Table_1[[#This Row],[Kävijämäärä b) aikuiset]]</f>
        <v>0</v>
      </c>
      <c r="X1484" s="413">
        <f>IF(Table_1[[#This Row],[Kokonaiskävijämäärä]]&lt;1,0,Table_1[[#This Row],[Kävijämäärä a) lapset]]*Table_1[[#This Row],[Tapaamis-kerrat /osallistuja]])</f>
        <v>0</v>
      </c>
      <c r="Y1484" s="413">
        <f>IF(Table_1[[#This Row],[Kokonaiskävijämäärä]]&lt;1,0,Table_1[[#This Row],[Kävijämäärä b) aikuiset]]*Table_1[[#This Row],[Tapaamis-kerrat /osallistuja]])</f>
        <v>0</v>
      </c>
      <c r="Z1484" s="413">
        <f>IF(Table_1[[#This Row],[Kokonaiskävijämäärä]]&lt;1,0,Table_1[[#This Row],[Kokonaiskävijämäärä]]*Table_1[[#This Row],[Tapaamis-kerrat /osallistuja]])</f>
        <v>0</v>
      </c>
      <c r="AA1484" s="390" t="s">
        <v>54</v>
      </c>
      <c r="AB1484" s="396"/>
      <c r="AC1484" s="397"/>
      <c r="AD1484" s="398" t="s">
        <v>54</v>
      </c>
      <c r="AE1484" s="399" t="s">
        <v>54</v>
      </c>
      <c r="AF1484" s="400" t="s">
        <v>54</v>
      </c>
      <c r="AG1484" s="400" t="s">
        <v>54</v>
      </c>
      <c r="AH1484" s="401" t="s">
        <v>53</v>
      </c>
      <c r="AI1484" s="402" t="s">
        <v>54</v>
      </c>
      <c r="AJ1484" s="402" t="s">
        <v>54</v>
      </c>
      <c r="AK1484" s="402" t="s">
        <v>54</v>
      </c>
      <c r="AL1484" s="403" t="s">
        <v>54</v>
      </c>
      <c r="AM1484" s="404" t="s">
        <v>54</v>
      </c>
    </row>
    <row r="1485" spans="1:39" ht="15.75" customHeight="1" x14ac:dyDescent="0.3">
      <c r="A1485" s="382"/>
      <c r="B1485" s="383"/>
      <c r="C1485" s="384" t="s">
        <v>40</v>
      </c>
      <c r="D1485" s="385" t="str">
        <f>IF(Table_1[[#This Row],[SISÄLLÖN NIMI]]="","",1)</f>
        <v/>
      </c>
      <c r="E1485" s="386"/>
      <c r="F1485" s="386"/>
      <c r="G1485" s="384" t="s">
        <v>54</v>
      </c>
      <c r="H1485" s="387" t="s">
        <v>54</v>
      </c>
      <c r="I1485" s="388" t="s">
        <v>54</v>
      </c>
      <c r="J1485" s="389" t="s">
        <v>44</v>
      </c>
      <c r="K1485" s="387" t="s">
        <v>54</v>
      </c>
      <c r="L1485" s="390" t="s">
        <v>54</v>
      </c>
      <c r="M1485" s="383"/>
      <c r="N1485" s="391" t="s">
        <v>54</v>
      </c>
      <c r="O1485" s="392"/>
      <c r="P1485" s="383"/>
      <c r="Q1485" s="383"/>
      <c r="R1485" s="393"/>
      <c r="S1485" s="417">
        <f>IF(Table_1[[#This Row],[Kesto (min) /tapaaminen]]&lt;1,0,(Table_1[[#This Row],[Sisältöjen määrä 
]]*Table_1[[#This Row],[Kesto (min) /tapaaminen]]*Table_1[[#This Row],[Tapaamis-kerrat /osallistuja]]))</f>
        <v>0</v>
      </c>
      <c r="T1485" s="394" t="str">
        <f>IF(Table_1[[#This Row],[SISÄLLÖN NIMI]]="","",IF(Table_1[[#This Row],[Toteutuminen]]="Ei osallistujia",0,IF(Table_1[[#This Row],[Toteutuminen]]="Peruttu",0,1)))</f>
        <v/>
      </c>
      <c r="U1485" s="395"/>
      <c r="V1485" s="385"/>
      <c r="W1485" s="413">
        <f>Table_1[[#This Row],[Kävijämäärä a) lapset]]+Table_1[[#This Row],[Kävijämäärä b) aikuiset]]</f>
        <v>0</v>
      </c>
      <c r="X1485" s="413">
        <f>IF(Table_1[[#This Row],[Kokonaiskävijämäärä]]&lt;1,0,Table_1[[#This Row],[Kävijämäärä a) lapset]]*Table_1[[#This Row],[Tapaamis-kerrat /osallistuja]])</f>
        <v>0</v>
      </c>
      <c r="Y1485" s="413">
        <f>IF(Table_1[[#This Row],[Kokonaiskävijämäärä]]&lt;1,0,Table_1[[#This Row],[Kävijämäärä b) aikuiset]]*Table_1[[#This Row],[Tapaamis-kerrat /osallistuja]])</f>
        <v>0</v>
      </c>
      <c r="Z1485" s="413">
        <f>IF(Table_1[[#This Row],[Kokonaiskävijämäärä]]&lt;1,0,Table_1[[#This Row],[Kokonaiskävijämäärä]]*Table_1[[#This Row],[Tapaamis-kerrat /osallistuja]])</f>
        <v>0</v>
      </c>
      <c r="AA1485" s="390" t="s">
        <v>54</v>
      </c>
      <c r="AB1485" s="396"/>
      <c r="AC1485" s="397"/>
      <c r="AD1485" s="398" t="s">
        <v>54</v>
      </c>
      <c r="AE1485" s="399" t="s">
        <v>54</v>
      </c>
      <c r="AF1485" s="400" t="s">
        <v>54</v>
      </c>
      <c r="AG1485" s="400" t="s">
        <v>54</v>
      </c>
      <c r="AH1485" s="401" t="s">
        <v>53</v>
      </c>
      <c r="AI1485" s="402" t="s">
        <v>54</v>
      </c>
      <c r="AJ1485" s="402" t="s">
        <v>54</v>
      </c>
      <c r="AK1485" s="402" t="s">
        <v>54</v>
      </c>
      <c r="AL1485" s="403" t="s">
        <v>54</v>
      </c>
      <c r="AM1485" s="404" t="s">
        <v>54</v>
      </c>
    </row>
    <row r="1486" spans="1:39" ht="15.75" customHeight="1" x14ac:dyDescent="0.3">
      <c r="A1486" s="382"/>
      <c r="B1486" s="383"/>
      <c r="C1486" s="384" t="s">
        <v>40</v>
      </c>
      <c r="D1486" s="385" t="str">
        <f>IF(Table_1[[#This Row],[SISÄLLÖN NIMI]]="","",1)</f>
        <v/>
      </c>
      <c r="E1486" s="386"/>
      <c r="F1486" s="386"/>
      <c r="G1486" s="384" t="s">
        <v>54</v>
      </c>
      <c r="H1486" s="387" t="s">
        <v>54</v>
      </c>
      <c r="I1486" s="388" t="s">
        <v>54</v>
      </c>
      <c r="J1486" s="389" t="s">
        <v>44</v>
      </c>
      <c r="K1486" s="387" t="s">
        <v>54</v>
      </c>
      <c r="L1486" s="390" t="s">
        <v>54</v>
      </c>
      <c r="M1486" s="383"/>
      <c r="N1486" s="391" t="s">
        <v>54</v>
      </c>
      <c r="O1486" s="392"/>
      <c r="P1486" s="383"/>
      <c r="Q1486" s="383"/>
      <c r="R1486" s="393"/>
      <c r="S1486" s="417">
        <f>IF(Table_1[[#This Row],[Kesto (min) /tapaaminen]]&lt;1,0,(Table_1[[#This Row],[Sisältöjen määrä 
]]*Table_1[[#This Row],[Kesto (min) /tapaaminen]]*Table_1[[#This Row],[Tapaamis-kerrat /osallistuja]]))</f>
        <v>0</v>
      </c>
      <c r="T1486" s="394" t="str">
        <f>IF(Table_1[[#This Row],[SISÄLLÖN NIMI]]="","",IF(Table_1[[#This Row],[Toteutuminen]]="Ei osallistujia",0,IF(Table_1[[#This Row],[Toteutuminen]]="Peruttu",0,1)))</f>
        <v/>
      </c>
      <c r="U1486" s="395"/>
      <c r="V1486" s="385"/>
      <c r="W1486" s="413">
        <f>Table_1[[#This Row],[Kävijämäärä a) lapset]]+Table_1[[#This Row],[Kävijämäärä b) aikuiset]]</f>
        <v>0</v>
      </c>
      <c r="X1486" s="413">
        <f>IF(Table_1[[#This Row],[Kokonaiskävijämäärä]]&lt;1,0,Table_1[[#This Row],[Kävijämäärä a) lapset]]*Table_1[[#This Row],[Tapaamis-kerrat /osallistuja]])</f>
        <v>0</v>
      </c>
      <c r="Y1486" s="413">
        <f>IF(Table_1[[#This Row],[Kokonaiskävijämäärä]]&lt;1,0,Table_1[[#This Row],[Kävijämäärä b) aikuiset]]*Table_1[[#This Row],[Tapaamis-kerrat /osallistuja]])</f>
        <v>0</v>
      </c>
      <c r="Z1486" s="413">
        <f>IF(Table_1[[#This Row],[Kokonaiskävijämäärä]]&lt;1,0,Table_1[[#This Row],[Kokonaiskävijämäärä]]*Table_1[[#This Row],[Tapaamis-kerrat /osallistuja]])</f>
        <v>0</v>
      </c>
      <c r="AA1486" s="390" t="s">
        <v>54</v>
      </c>
      <c r="AB1486" s="396"/>
      <c r="AC1486" s="397"/>
      <c r="AD1486" s="398" t="s">
        <v>54</v>
      </c>
      <c r="AE1486" s="399" t="s">
        <v>54</v>
      </c>
      <c r="AF1486" s="400" t="s">
        <v>54</v>
      </c>
      <c r="AG1486" s="400" t="s">
        <v>54</v>
      </c>
      <c r="AH1486" s="401" t="s">
        <v>53</v>
      </c>
      <c r="AI1486" s="402" t="s">
        <v>54</v>
      </c>
      <c r="AJ1486" s="402" t="s">
        <v>54</v>
      </c>
      <c r="AK1486" s="402" t="s">
        <v>54</v>
      </c>
      <c r="AL1486" s="403" t="s">
        <v>54</v>
      </c>
      <c r="AM1486" s="404" t="s">
        <v>54</v>
      </c>
    </row>
    <row r="1487" spans="1:39" ht="15.75" customHeight="1" x14ac:dyDescent="0.3">
      <c r="A1487" s="382"/>
      <c r="B1487" s="383"/>
      <c r="C1487" s="384" t="s">
        <v>40</v>
      </c>
      <c r="D1487" s="385" t="str">
        <f>IF(Table_1[[#This Row],[SISÄLLÖN NIMI]]="","",1)</f>
        <v/>
      </c>
      <c r="E1487" s="386"/>
      <c r="F1487" s="386"/>
      <c r="G1487" s="384" t="s">
        <v>54</v>
      </c>
      <c r="H1487" s="387" t="s">
        <v>54</v>
      </c>
      <c r="I1487" s="388" t="s">
        <v>54</v>
      </c>
      <c r="J1487" s="389" t="s">
        <v>44</v>
      </c>
      <c r="K1487" s="387" t="s">
        <v>54</v>
      </c>
      <c r="L1487" s="390" t="s">
        <v>54</v>
      </c>
      <c r="M1487" s="383"/>
      <c r="N1487" s="391" t="s">
        <v>54</v>
      </c>
      <c r="O1487" s="392"/>
      <c r="P1487" s="383"/>
      <c r="Q1487" s="383"/>
      <c r="R1487" s="393"/>
      <c r="S1487" s="417">
        <f>IF(Table_1[[#This Row],[Kesto (min) /tapaaminen]]&lt;1,0,(Table_1[[#This Row],[Sisältöjen määrä 
]]*Table_1[[#This Row],[Kesto (min) /tapaaminen]]*Table_1[[#This Row],[Tapaamis-kerrat /osallistuja]]))</f>
        <v>0</v>
      </c>
      <c r="T1487" s="394" t="str">
        <f>IF(Table_1[[#This Row],[SISÄLLÖN NIMI]]="","",IF(Table_1[[#This Row],[Toteutuminen]]="Ei osallistujia",0,IF(Table_1[[#This Row],[Toteutuminen]]="Peruttu",0,1)))</f>
        <v/>
      </c>
      <c r="U1487" s="395"/>
      <c r="V1487" s="385"/>
      <c r="W1487" s="413">
        <f>Table_1[[#This Row],[Kävijämäärä a) lapset]]+Table_1[[#This Row],[Kävijämäärä b) aikuiset]]</f>
        <v>0</v>
      </c>
      <c r="X1487" s="413">
        <f>IF(Table_1[[#This Row],[Kokonaiskävijämäärä]]&lt;1,0,Table_1[[#This Row],[Kävijämäärä a) lapset]]*Table_1[[#This Row],[Tapaamis-kerrat /osallistuja]])</f>
        <v>0</v>
      </c>
      <c r="Y1487" s="413">
        <f>IF(Table_1[[#This Row],[Kokonaiskävijämäärä]]&lt;1,0,Table_1[[#This Row],[Kävijämäärä b) aikuiset]]*Table_1[[#This Row],[Tapaamis-kerrat /osallistuja]])</f>
        <v>0</v>
      </c>
      <c r="Z1487" s="413">
        <f>IF(Table_1[[#This Row],[Kokonaiskävijämäärä]]&lt;1,0,Table_1[[#This Row],[Kokonaiskävijämäärä]]*Table_1[[#This Row],[Tapaamis-kerrat /osallistuja]])</f>
        <v>0</v>
      </c>
      <c r="AA1487" s="390" t="s">
        <v>54</v>
      </c>
      <c r="AB1487" s="396"/>
      <c r="AC1487" s="397"/>
      <c r="AD1487" s="398" t="s">
        <v>54</v>
      </c>
      <c r="AE1487" s="399" t="s">
        <v>54</v>
      </c>
      <c r="AF1487" s="400" t="s">
        <v>54</v>
      </c>
      <c r="AG1487" s="400" t="s">
        <v>54</v>
      </c>
      <c r="AH1487" s="401" t="s">
        <v>53</v>
      </c>
      <c r="AI1487" s="402" t="s">
        <v>54</v>
      </c>
      <c r="AJ1487" s="402" t="s">
        <v>54</v>
      </c>
      <c r="AK1487" s="402" t="s">
        <v>54</v>
      </c>
      <c r="AL1487" s="403" t="s">
        <v>54</v>
      </c>
      <c r="AM1487" s="404" t="s">
        <v>54</v>
      </c>
    </row>
    <row r="1488" spans="1:39" ht="15.75" customHeight="1" x14ac:dyDescent="0.3">
      <c r="A1488" s="382"/>
      <c r="B1488" s="383"/>
      <c r="C1488" s="384" t="s">
        <v>40</v>
      </c>
      <c r="D1488" s="385" t="str">
        <f>IF(Table_1[[#This Row],[SISÄLLÖN NIMI]]="","",1)</f>
        <v/>
      </c>
      <c r="E1488" s="386"/>
      <c r="F1488" s="386"/>
      <c r="G1488" s="384" t="s">
        <v>54</v>
      </c>
      <c r="H1488" s="387" t="s">
        <v>54</v>
      </c>
      <c r="I1488" s="388" t="s">
        <v>54</v>
      </c>
      <c r="J1488" s="389" t="s">
        <v>44</v>
      </c>
      <c r="K1488" s="387" t="s">
        <v>54</v>
      </c>
      <c r="L1488" s="390" t="s">
        <v>54</v>
      </c>
      <c r="M1488" s="383"/>
      <c r="N1488" s="391" t="s">
        <v>54</v>
      </c>
      <c r="O1488" s="392"/>
      <c r="P1488" s="383"/>
      <c r="Q1488" s="383"/>
      <c r="R1488" s="393"/>
      <c r="S1488" s="417">
        <f>IF(Table_1[[#This Row],[Kesto (min) /tapaaminen]]&lt;1,0,(Table_1[[#This Row],[Sisältöjen määrä 
]]*Table_1[[#This Row],[Kesto (min) /tapaaminen]]*Table_1[[#This Row],[Tapaamis-kerrat /osallistuja]]))</f>
        <v>0</v>
      </c>
      <c r="T1488" s="394" t="str">
        <f>IF(Table_1[[#This Row],[SISÄLLÖN NIMI]]="","",IF(Table_1[[#This Row],[Toteutuminen]]="Ei osallistujia",0,IF(Table_1[[#This Row],[Toteutuminen]]="Peruttu",0,1)))</f>
        <v/>
      </c>
      <c r="U1488" s="395"/>
      <c r="V1488" s="385"/>
      <c r="W1488" s="413">
        <f>Table_1[[#This Row],[Kävijämäärä a) lapset]]+Table_1[[#This Row],[Kävijämäärä b) aikuiset]]</f>
        <v>0</v>
      </c>
      <c r="X1488" s="413">
        <f>IF(Table_1[[#This Row],[Kokonaiskävijämäärä]]&lt;1,0,Table_1[[#This Row],[Kävijämäärä a) lapset]]*Table_1[[#This Row],[Tapaamis-kerrat /osallistuja]])</f>
        <v>0</v>
      </c>
      <c r="Y1488" s="413">
        <f>IF(Table_1[[#This Row],[Kokonaiskävijämäärä]]&lt;1,0,Table_1[[#This Row],[Kävijämäärä b) aikuiset]]*Table_1[[#This Row],[Tapaamis-kerrat /osallistuja]])</f>
        <v>0</v>
      </c>
      <c r="Z1488" s="413">
        <f>IF(Table_1[[#This Row],[Kokonaiskävijämäärä]]&lt;1,0,Table_1[[#This Row],[Kokonaiskävijämäärä]]*Table_1[[#This Row],[Tapaamis-kerrat /osallistuja]])</f>
        <v>0</v>
      </c>
      <c r="AA1488" s="390" t="s">
        <v>54</v>
      </c>
      <c r="AB1488" s="396"/>
      <c r="AC1488" s="397"/>
      <c r="AD1488" s="398" t="s">
        <v>54</v>
      </c>
      <c r="AE1488" s="399" t="s">
        <v>54</v>
      </c>
      <c r="AF1488" s="400" t="s">
        <v>54</v>
      </c>
      <c r="AG1488" s="400" t="s">
        <v>54</v>
      </c>
      <c r="AH1488" s="401" t="s">
        <v>53</v>
      </c>
      <c r="AI1488" s="402" t="s">
        <v>54</v>
      </c>
      <c r="AJ1488" s="402" t="s">
        <v>54</v>
      </c>
      <c r="AK1488" s="402" t="s">
        <v>54</v>
      </c>
      <c r="AL1488" s="403" t="s">
        <v>54</v>
      </c>
      <c r="AM1488" s="404" t="s">
        <v>54</v>
      </c>
    </row>
    <row r="1489" spans="1:39" ht="15.75" customHeight="1" x14ac:dyDescent="0.3">
      <c r="A1489" s="382"/>
      <c r="B1489" s="383"/>
      <c r="C1489" s="384" t="s">
        <v>40</v>
      </c>
      <c r="D1489" s="385" t="str">
        <f>IF(Table_1[[#This Row],[SISÄLLÖN NIMI]]="","",1)</f>
        <v/>
      </c>
      <c r="E1489" s="386"/>
      <c r="F1489" s="386"/>
      <c r="G1489" s="384" t="s">
        <v>54</v>
      </c>
      <c r="H1489" s="387" t="s">
        <v>54</v>
      </c>
      <c r="I1489" s="388" t="s">
        <v>54</v>
      </c>
      <c r="J1489" s="389" t="s">
        <v>44</v>
      </c>
      <c r="K1489" s="387" t="s">
        <v>54</v>
      </c>
      <c r="L1489" s="390" t="s">
        <v>54</v>
      </c>
      <c r="M1489" s="383"/>
      <c r="N1489" s="391" t="s">
        <v>54</v>
      </c>
      <c r="O1489" s="392"/>
      <c r="P1489" s="383"/>
      <c r="Q1489" s="383"/>
      <c r="R1489" s="393"/>
      <c r="S1489" s="417">
        <f>IF(Table_1[[#This Row],[Kesto (min) /tapaaminen]]&lt;1,0,(Table_1[[#This Row],[Sisältöjen määrä 
]]*Table_1[[#This Row],[Kesto (min) /tapaaminen]]*Table_1[[#This Row],[Tapaamis-kerrat /osallistuja]]))</f>
        <v>0</v>
      </c>
      <c r="T1489" s="394" t="str">
        <f>IF(Table_1[[#This Row],[SISÄLLÖN NIMI]]="","",IF(Table_1[[#This Row],[Toteutuminen]]="Ei osallistujia",0,IF(Table_1[[#This Row],[Toteutuminen]]="Peruttu",0,1)))</f>
        <v/>
      </c>
      <c r="U1489" s="395"/>
      <c r="V1489" s="385"/>
      <c r="W1489" s="413">
        <f>Table_1[[#This Row],[Kävijämäärä a) lapset]]+Table_1[[#This Row],[Kävijämäärä b) aikuiset]]</f>
        <v>0</v>
      </c>
      <c r="X1489" s="413">
        <f>IF(Table_1[[#This Row],[Kokonaiskävijämäärä]]&lt;1,0,Table_1[[#This Row],[Kävijämäärä a) lapset]]*Table_1[[#This Row],[Tapaamis-kerrat /osallistuja]])</f>
        <v>0</v>
      </c>
      <c r="Y1489" s="413">
        <f>IF(Table_1[[#This Row],[Kokonaiskävijämäärä]]&lt;1,0,Table_1[[#This Row],[Kävijämäärä b) aikuiset]]*Table_1[[#This Row],[Tapaamis-kerrat /osallistuja]])</f>
        <v>0</v>
      </c>
      <c r="Z1489" s="413">
        <f>IF(Table_1[[#This Row],[Kokonaiskävijämäärä]]&lt;1,0,Table_1[[#This Row],[Kokonaiskävijämäärä]]*Table_1[[#This Row],[Tapaamis-kerrat /osallistuja]])</f>
        <v>0</v>
      </c>
      <c r="AA1489" s="390" t="s">
        <v>54</v>
      </c>
      <c r="AB1489" s="396"/>
      <c r="AC1489" s="397"/>
      <c r="AD1489" s="398" t="s">
        <v>54</v>
      </c>
      <c r="AE1489" s="399" t="s">
        <v>54</v>
      </c>
      <c r="AF1489" s="400" t="s">
        <v>54</v>
      </c>
      <c r="AG1489" s="400" t="s">
        <v>54</v>
      </c>
      <c r="AH1489" s="401" t="s">
        <v>53</v>
      </c>
      <c r="AI1489" s="402" t="s">
        <v>54</v>
      </c>
      <c r="AJ1489" s="402" t="s">
        <v>54</v>
      </c>
      <c r="AK1489" s="402" t="s">
        <v>54</v>
      </c>
      <c r="AL1489" s="403" t="s">
        <v>54</v>
      </c>
      <c r="AM1489" s="404" t="s">
        <v>54</v>
      </c>
    </row>
    <row r="1490" spans="1:39" ht="15.75" customHeight="1" x14ac:dyDescent="0.3">
      <c r="A1490" s="382"/>
      <c r="B1490" s="383"/>
      <c r="C1490" s="384" t="s">
        <v>40</v>
      </c>
      <c r="D1490" s="385" t="str">
        <f>IF(Table_1[[#This Row],[SISÄLLÖN NIMI]]="","",1)</f>
        <v/>
      </c>
      <c r="E1490" s="386"/>
      <c r="F1490" s="386"/>
      <c r="G1490" s="384" t="s">
        <v>54</v>
      </c>
      <c r="H1490" s="387" t="s">
        <v>54</v>
      </c>
      <c r="I1490" s="388" t="s">
        <v>54</v>
      </c>
      <c r="J1490" s="389" t="s">
        <v>44</v>
      </c>
      <c r="K1490" s="387" t="s">
        <v>54</v>
      </c>
      <c r="L1490" s="390" t="s">
        <v>54</v>
      </c>
      <c r="M1490" s="383"/>
      <c r="N1490" s="391" t="s">
        <v>54</v>
      </c>
      <c r="O1490" s="392"/>
      <c r="P1490" s="383"/>
      <c r="Q1490" s="383"/>
      <c r="R1490" s="393"/>
      <c r="S1490" s="417">
        <f>IF(Table_1[[#This Row],[Kesto (min) /tapaaminen]]&lt;1,0,(Table_1[[#This Row],[Sisältöjen määrä 
]]*Table_1[[#This Row],[Kesto (min) /tapaaminen]]*Table_1[[#This Row],[Tapaamis-kerrat /osallistuja]]))</f>
        <v>0</v>
      </c>
      <c r="T1490" s="394" t="str">
        <f>IF(Table_1[[#This Row],[SISÄLLÖN NIMI]]="","",IF(Table_1[[#This Row],[Toteutuminen]]="Ei osallistujia",0,IF(Table_1[[#This Row],[Toteutuminen]]="Peruttu",0,1)))</f>
        <v/>
      </c>
      <c r="U1490" s="395"/>
      <c r="V1490" s="385"/>
      <c r="W1490" s="413">
        <f>Table_1[[#This Row],[Kävijämäärä a) lapset]]+Table_1[[#This Row],[Kävijämäärä b) aikuiset]]</f>
        <v>0</v>
      </c>
      <c r="X1490" s="413">
        <f>IF(Table_1[[#This Row],[Kokonaiskävijämäärä]]&lt;1,0,Table_1[[#This Row],[Kävijämäärä a) lapset]]*Table_1[[#This Row],[Tapaamis-kerrat /osallistuja]])</f>
        <v>0</v>
      </c>
      <c r="Y1490" s="413">
        <f>IF(Table_1[[#This Row],[Kokonaiskävijämäärä]]&lt;1,0,Table_1[[#This Row],[Kävijämäärä b) aikuiset]]*Table_1[[#This Row],[Tapaamis-kerrat /osallistuja]])</f>
        <v>0</v>
      </c>
      <c r="Z1490" s="413">
        <f>IF(Table_1[[#This Row],[Kokonaiskävijämäärä]]&lt;1,0,Table_1[[#This Row],[Kokonaiskävijämäärä]]*Table_1[[#This Row],[Tapaamis-kerrat /osallistuja]])</f>
        <v>0</v>
      </c>
      <c r="AA1490" s="390" t="s">
        <v>54</v>
      </c>
      <c r="AB1490" s="396"/>
      <c r="AC1490" s="397"/>
      <c r="AD1490" s="398" t="s">
        <v>54</v>
      </c>
      <c r="AE1490" s="399" t="s">
        <v>54</v>
      </c>
      <c r="AF1490" s="400" t="s">
        <v>54</v>
      </c>
      <c r="AG1490" s="400" t="s">
        <v>54</v>
      </c>
      <c r="AH1490" s="401" t="s">
        <v>53</v>
      </c>
      <c r="AI1490" s="402" t="s">
        <v>54</v>
      </c>
      <c r="AJ1490" s="402" t="s">
        <v>54</v>
      </c>
      <c r="AK1490" s="402" t="s">
        <v>54</v>
      </c>
      <c r="AL1490" s="403" t="s">
        <v>54</v>
      </c>
      <c r="AM1490" s="404" t="s">
        <v>54</v>
      </c>
    </row>
    <row r="1491" spans="1:39" ht="15.75" customHeight="1" x14ac:dyDescent="0.3">
      <c r="A1491" s="382"/>
      <c r="B1491" s="383"/>
      <c r="C1491" s="384" t="s">
        <v>40</v>
      </c>
      <c r="D1491" s="385" t="str">
        <f>IF(Table_1[[#This Row],[SISÄLLÖN NIMI]]="","",1)</f>
        <v/>
      </c>
      <c r="E1491" s="386"/>
      <c r="F1491" s="386"/>
      <c r="G1491" s="384" t="s">
        <v>54</v>
      </c>
      <c r="H1491" s="387" t="s">
        <v>54</v>
      </c>
      <c r="I1491" s="388" t="s">
        <v>54</v>
      </c>
      <c r="J1491" s="389" t="s">
        <v>44</v>
      </c>
      <c r="K1491" s="387" t="s">
        <v>54</v>
      </c>
      <c r="L1491" s="390" t="s">
        <v>54</v>
      </c>
      <c r="M1491" s="383"/>
      <c r="N1491" s="391" t="s">
        <v>54</v>
      </c>
      <c r="O1491" s="392"/>
      <c r="P1491" s="383"/>
      <c r="Q1491" s="383"/>
      <c r="R1491" s="393"/>
      <c r="S1491" s="417">
        <f>IF(Table_1[[#This Row],[Kesto (min) /tapaaminen]]&lt;1,0,(Table_1[[#This Row],[Sisältöjen määrä 
]]*Table_1[[#This Row],[Kesto (min) /tapaaminen]]*Table_1[[#This Row],[Tapaamis-kerrat /osallistuja]]))</f>
        <v>0</v>
      </c>
      <c r="T1491" s="394" t="str">
        <f>IF(Table_1[[#This Row],[SISÄLLÖN NIMI]]="","",IF(Table_1[[#This Row],[Toteutuminen]]="Ei osallistujia",0,IF(Table_1[[#This Row],[Toteutuminen]]="Peruttu",0,1)))</f>
        <v/>
      </c>
      <c r="U1491" s="395"/>
      <c r="V1491" s="385"/>
      <c r="W1491" s="413">
        <f>Table_1[[#This Row],[Kävijämäärä a) lapset]]+Table_1[[#This Row],[Kävijämäärä b) aikuiset]]</f>
        <v>0</v>
      </c>
      <c r="X1491" s="413">
        <f>IF(Table_1[[#This Row],[Kokonaiskävijämäärä]]&lt;1,0,Table_1[[#This Row],[Kävijämäärä a) lapset]]*Table_1[[#This Row],[Tapaamis-kerrat /osallistuja]])</f>
        <v>0</v>
      </c>
      <c r="Y1491" s="413">
        <f>IF(Table_1[[#This Row],[Kokonaiskävijämäärä]]&lt;1,0,Table_1[[#This Row],[Kävijämäärä b) aikuiset]]*Table_1[[#This Row],[Tapaamis-kerrat /osallistuja]])</f>
        <v>0</v>
      </c>
      <c r="Z1491" s="413">
        <f>IF(Table_1[[#This Row],[Kokonaiskävijämäärä]]&lt;1,0,Table_1[[#This Row],[Kokonaiskävijämäärä]]*Table_1[[#This Row],[Tapaamis-kerrat /osallistuja]])</f>
        <v>0</v>
      </c>
      <c r="AA1491" s="390" t="s">
        <v>54</v>
      </c>
      <c r="AB1491" s="396"/>
      <c r="AC1491" s="397"/>
      <c r="AD1491" s="398" t="s">
        <v>54</v>
      </c>
      <c r="AE1491" s="399" t="s">
        <v>54</v>
      </c>
      <c r="AF1491" s="400" t="s">
        <v>54</v>
      </c>
      <c r="AG1491" s="400" t="s">
        <v>54</v>
      </c>
      <c r="AH1491" s="401" t="s">
        <v>53</v>
      </c>
      <c r="AI1491" s="402" t="s">
        <v>54</v>
      </c>
      <c r="AJ1491" s="402" t="s">
        <v>54</v>
      </c>
      <c r="AK1491" s="402" t="s">
        <v>54</v>
      </c>
      <c r="AL1491" s="403" t="s">
        <v>54</v>
      </c>
      <c r="AM1491" s="404" t="s">
        <v>54</v>
      </c>
    </row>
    <row r="1492" spans="1:39" ht="15.75" customHeight="1" x14ac:dyDescent="0.3">
      <c r="A1492" s="382"/>
      <c r="B1492" s="383"/>
      <c r="C1492" s="384" t="s">
        <v>40</v>
      </c>
      <c r="D1492" s="385" t="str">
        <f>IF(Table_1[[#This Row],[SISÄLLÖN NIMI]]="","",1)</f>
        <v/>
      </c>
      <c r="E1492" s="386"/>
      <c r="F1492" s="386"/>
      <c r="G1492" s="384" t="s">
        <v>54</v>
      </c>
      <c r="H1492" s="387" t="s">
        <v>54</v>
      </c>
      <c r="I1492" s="388" t="s">
        <v>54</v>
      </c>
      <c r="J1492" s="389" t="s">
        <v>44</v>
      </c>
      <c r="K1492" s="387" t="s">
        <v>54</v>
      </c>
      <c r="L1492" s="390" t="s">
        <v>54</v>
      </c>
      <c r="M1492" s="383"/>
      <c r="N1492" s="391" t="s">
        <v>54</v>
      </c>
      <c r="O1492" s="392"/>
      <c r="P1492" s="383"/>
      <c r="Q1492" s="383"/>
      <c r="R1492" s="393"/>
      <c r="S1492" s="417">
        <f>IF(Table_1[[#This Row],[Kesto (min) /tapaaminen]]&lt;1,0,(Table_1[[#This Row],[Sisältöjen määrä 
]]*Table_1[[#This Row],[Kesto (min) /tapaaminen]]*Table_1[[#This Row],[Tapaamis-kerrat /osallistuja]]))</f>
        <v>0</v>
      </c>
      <c r="T1492" s="394" t="str">
        <f>IF(Table_1[[#This Row],[SISÄLLÖN NIMI]]="","",IF(Table_1[[#This Row],[Toteutuminen]]="Ei osallistujia",0,IF(Table_1[[#This Row],[Toteutuminen]]="Peruttu",0,1)))</f>
        <v/>
      </c>
      <c r="U1492" s="395"/>
      <c r="V1492" s="385"/>
      <c r="W1492" s="413">
        <f>Table_1[[#This Row],[Kävijämäärä a) lapset]]+Table_1[[#This Row],[Kävijämäärä b) aikuiset]]</f>
        <v>0</v>
      </c>
      <c r="X1492" s="413">
        <f>IF(Table_1[[#This Row],[Kokonaiskävijämäärä]]&lt;1,0,Table_1[[#This Row],[Kävijämäärä a) lapset]]*Table_1[[#This Row],[Tapaamis-kerrat /osallistuja]])</f>
        <v>0</v>
      </c>
      <c r="Y1492" s="413">
        <f>IF(Table_1[[#This Row],[Kokonaiskävijämäärä]]&lt;1,0,Table_1[[#This Row],[Kävijämäärä b) aikuiset]]*Table_1[[#This Row],[Tapaamis-kerrat /osallistuja]])</f>
        <v>0</v>
      </c>
      <c r="Z1492" s="413">
        <f>IF(Table_1[[#This Row],[Kokonaiskävijämäärä]]&lt;1,0,Table_1[[#This Row],[Kokonaiskävijämäärä]]*Table_1[[#This Row],[Tapaamis-kerrat /osallistuja]])</f>
        <v>0</v>
      </c>
      <c r="AA1492" s="390" t="s">
        <v>54</v>
      </c>
      <c r="AB1492" s="396"/>
      <c r="AC1492" s="397"/>
      <c r="AD1492" s="398" t="s">
        <v>54</v>
      </c>
      <c r="AE1492" s="399" t="s">
        <v>54</v>
      </c>
      <c r="AF1492" s="400" t="s">
        <v>54</v>
      </c>
      <c r="AG1492" s="400" t="s">
        <v>54</v>
      </c>
      <c r="AH1492" s="401" t="s">
        <v>53</v>
      </c>
      <c r="AI1492" s="402" t="s">
        <v>54</v>
      </c>
      <c r="AJ1492" s="402" t="s">
        <v>54</v>
      </c>
      <c r="AK1492" s="402" t="s">
        <v>54</v>
      </c>
      <c r="AL1492" s="403" t="s">
        <v>54</v>
      </c>
      <c r="AM1492" s="404" t="s">
        <v>54</v>
      </c>
    </row>
    <row r="1493" spans="1:39" ht="15.75" customHeight="1" x14ac:dyDescent="0.3">
      <c r="A1493" s="382"/>
      <c r="B1493" s="383"/>
      <c r="C1493" s="384" t="s">
        <v>40</v>
      </c>
      <c r="D1493" s="385" t="str">
        <f>IF(Table_1[[#This Row],[SISÄLLÖN NIMI]]="","",1)</f>
        <v/>
      </c>
      <c r="E1493" s="386"/>
      <c r="F1493" s="386"/>
      <c r="G1493" s="384" t="s">
        <v>54</v>
      </c>
      <c r="H1493" s="387" t="s">
        <v>54</v>
      </c>
      <c r="I1493" s="388" t="s">
        <v>54</v>
      </c>
      <c r="J1493" s="389" t="s">
        <v>44</v>
      </c>
      <c r="K1493" s="387" t="s">
        <v>54</v>
      </c>
      <c r="L1493" s="390" t="s">
        <v>54</v>
      </c>
      <c r="M1493" s="383"/>
      <c r="N1493" s="391" t="s">
        <v>54</v>
      </c>
      <c r="O1493" s="392"/>
      <c r="P1493" s="383"/>
      <c r="Q1493" s="383"/>
      <c r="R1493" s="393"/>
      <c r="S1493" s="417">
        <f>IF(Table_1[[#This Row],[Kesto (min) /tapaaminen]]&lt;1,0,(Table_1[[#This Row],[Sisältöjen määrä 
]]*Table_1[[#This Row],[Kesto (min) /tapaaminen]]*Table_1[[#This Row],[Tapaamis-kerrat /osallistuja]]))</f>
        <v>0</v>
      </c>
      <c r="T1493" s="394" t="str">
        <f>IF(Table_1[[#This Row],[SISÄLLÖN NIMI]]="","",IF(Table_1[[#This Row],[Toteutuminen]]="Ei osallistujia",0,IF(Table_1[[#This Row],[Toteutuminen]]="Peruttu",0,1)))</f>
        <v/>
      </c>
      <c r="U1493" s="395"/>
      <c r="V1493" s="385"/>
      <c r="W1493" s="413">
        <f>Table_1[[#This Row],[Kävijämäärä a) lapset]]+Table_1[[#This Row],[Kävijämäärä b) aikuiset]]</f>
        <v>0</v>
      </c>
      <c r="X1493" s="413">
        <f>IF(Table_1[[#This Row],[Kokonaiskävijämäärä]]&lt;1,0,Table_1[[#This Row],[Kävijämäärä a) lapset]]*Table_1[[#This Row],[Tapaamis-kerrat /osallistuja]])</f>
        <v>0</v>
      </c>
      <c r="Y1493" s="413">
        <f>IF(Table_1[[#This Row],[Kokonaiskävijämäärä]]&lt;1,0,Table_1[[#This Row],[Kävijämäärä b) aikuiset]]*Table_1[[#This Row],[Tapaamis-kerrat /osallistuja]])</f>
        <v>0</v>
      </c>
      <c r="Z1493" s="413">
        <f>IF(Table_1[[#This Row],[Kokonaiskävijämäärä]]&lt;1,0,Table_1[[#This Row],[Kokonaiskävijämäärä]]*Table_1[[#This Row],[Tapaamis-kerrat /osallistuja]])</f>
        <v>0</v>
      </c>
      <c r="AA1493" s="390" t="s">
        <v>54</v>
      </c>
      <c r="AB1493" s="396"/>
      <c r="AC1493" s="397"/>
      <c r="AD1493" s="398" t="s">
        <v>54</v>
      </c>
      <c r="AE1493" s="399" t="s">
        <v>54</v>
      </c>
      <c r="AF1493" s="400" t="s">
        <v>54</v>
      </c>
      <c r="AG1493" s="400" t="s">
        <v>54</v>
      </c>
      <c r="AH1493" s="401" t="s">
        <v>53</v>
      </c>
      <c r="AI1493" s="402" t="s">
        <v>54</v>
      </c>
      <c r="AJ1493" s="402" t="s">
        <v>54</v>
      </c>
      <c r="AK1493" s="402" t="s">
        <v>54</v>
      </c>
      <c r="AL1493" s="403" t="s">
        <v>54</v>
      </c>
      <c r="AM1493" s="404" t="s">
        <v>54</v>
      </c>
    </row>
    <row r="1494" spans="1:39" ht="15.75" customHeight="1" x14ac:dyDescent="0.3">
      <c r="A1494" s="382"/>
      <c r="B1494" s="383"/>
      <c r="C1494" s="384" t="s">
        <v>40</v>
      </c>
      <c r="D1494" s="385" t="str">
        <f>IF(Table_1[[#This Row],[SISÄLLÖN NIMI]]="","",1)</f>
        <v/>
      </c>
      <c r="E1494" s="386"/>
      <c r="F1494" s="386"/>
      <c r="G1494" s="384" t="s">
        <v>54</v>
      </c>
      <c r="H1494" s="387" t="s">
        <v>54</v>
      </c>
      <c r="I1494" s="388" t="s">
        <v>54</v>
      </c>
      <c r="J1494" s="389" t="s">
        <v>44</v>
      </c>
      <c r="K1494" s="387" t="s">
        <v>54</v>
      </c>
      <c r="L1494" s="390" t="s">
        <v>54</v>
      </c>
      <c r="M1494" s="383"/>
      <c r="N1494" s="391" t="s">
        <v>54</v>
      </c>
      <c r="O1494" s="392"/>
      <c r="P1494" s="383"/>
      <c r="Q1494" s="383"/>
      <c r="R1494" s="393"/>
      <c r="S1494" s="417">
        <f>IF(Table_1[[#This Row],[Kesto (min) /tapaaminen]]&lt;1,0,(Table_1[[#This Row],[Sisältöjen määrä 
]]*Table_1[[#This Row],[Kesto (min) /tapaaminen]]*Table_1[[#This Row],[Tapaamis-kerrat /osallistuja]]))</f>
        <v>0</v>
      </c>
      <c r="T1494" s="394" t="str">
        <f>IF(Table_1[[#This Row],[SISÄLLÖN NIMI]]="","",IF(Table_1[[#This Row],[Toteutuminen]]="Ei osallistujia",0,IF(Table_1[[#This Row],[Toteutuminen]]="Peruttu",0,1)))</f>
        <v/>
      </c>
      <c r="U1494" s="395"/>
      <c r="V1494" s="385"/>
      <c r="W1494" s="413">
        <f>Table_1[[#This Row],[Kävijämäärä a) lapset]]+Table_1[[#This Row],[Kävijämäärä b) aikuiset]]</f>
        <v>0</v>
      </c>
      <c r="X1494" s="413">
        <f>IF(Table_1[[#This Row],[Kokonaiskävijämäärä]]&lt;1,0,Table_1[[#This Row],[Kävijämäärä a) lapset]]*Table_1[[#This Row],[Tapaamis-kerrat /osallistuja]])</f>
        <v>0</v>
      </c>
      <c r="Y1494" s="413">
        <f>IF(Table_1[[#This Row],[Kokonaiskävijämäärä]]&lt;1,0,Table_1[[#This Row],[Kävijämäärä b) aikuiset]]*Table_1[[#This Row],[Tapaamis-kerrat /osallistuja]])</f>
        <v>0</v>
      </c>
      <c r="Z1494" s="413">
        <f>IF(Table_1[[#This Row],[Kokonaiskävijämäärä]]&lt;1,0,Table_1[[#This Row],[Kokonaiskävijämäärä]]*Table_1[[#This Row],[Tapaamis-kerrat /osallistuja]])</f>
        <v>0</v>
      </c>
      <c r="AA1494" s="390" t="s">
        <v>54</v>
      </c>
      <c r="AB1494" s="396"/>
      <c r="AC1494" s="397"/>
      <c r="AD1494" s="398" t="s">
        <v>54</v>
      </c>
      <c r="AE1494" s="399" t="s">
        <v>54</v>
      </c>
      <c r="AF1494" s="400" t="s">
        <v>54</v>
      </c>
      <c r="AG1494" s="400" t="s">
        <v>54</v>
      </c>
      <c r="AH1494" s="401" t="s">
        <v>53</v>
      </c>
      <c r="AI1494" s="402" t="s">
        <v>54</v>
      </c>
      <c r="AJ1494" s="402" t="s">
        <v>54</v>
      </c>
      <c r="AK1494" s="402" t="s">
        <v>54</v>
      </c>
      <c r="AL1494" s="403" t="s">
        <v>54</v>
      </c>
      <c r="AM1494" s="404" t="s">
        <v>54</v>
      </c>
    </row>
    <row r="1495" spans="1:39" ht="15.75" customHeight="1" x14ac:dyDescent="0.3">
      <c r="A1495" s="382"/>
      <c r="B1495" s="383"/>
      <c r="C1495" s="384" t="s">
        <v>40</v>
      </c>
      <c r="D1495" s="385" t="str">
        <f>IF(Table_1[[#This Row],[SISÄLLÖN NIMI]]="","",1)</f>
        <v/>
      </c>
      <c r="E1495" s="386"/>
      <c r="F1495" s="386"/>
      <c r="G1495" s="384" t="s">
        <v>54</v>
      </c>
      <c r="H1495" s="387" t="s">
        <v>54</v>
      </c>
      <c r="I1495" s="388" t="s">
        <v>54</v>
      </c>
      <c r="J1495" s="389" t="s">
        <v>44</v>
      </c>
      <c r="K1495" s="387" t="s">
        <v>54</v>
      </c>
      <c r="L1495" s="390" t="s">
        <v>54</v>
      </c>
      <c r="M1495" s="383"/>
      <c r="N1495" s="391" t="s">
        <v>54</v>
      </c>
      <c r="O1495" s="392"/>
      <c r="P1495" s="383"/>
      <c r="Q1495" s="383"/>
      <c r="R1495" s="393"/>
      <c r="S1495" s="417">
        <f>IF(Table_1[[#This Row],[Kesto (min) /tapaaminen]]&lt;1,0,(Table_1[[#This Row],[Sisältöjen määrä 
]]*Table_1[[#This Row],[Kesto (min) /tapaaminen]]*Table_1[[#This Row],[Tapaamis-kerrat /osallistuja]]))</f>
        <v>0</v>
      </c>
      <c r="T1495" s="394" t="str">
        <f>IF(Table_1[[#This Row],[SISÄLLÖN NIMI]]="","",IF(Table_1[[#This Row],[Toteutuminen]]="Ei osallistujia",0,IF(Table_1[[#This Row],[Toteutuminen]]="Peruttu",0,1)))</f>
        <v/>
      </c>
      <c r="U1495" s="395"/>
      <c r="V1495" s="385"/>
      <c r="W1495" s="413">
        <f>Table_1[[#This Row],[Kävijämäärä a) lapset]]+Table_1[[#This Row],[Kävijämäärä b) aikuiset]]</f>
        <v>0</v>
      </c>
      <c r="X1495" s="413">
        <f>IF(Table_1[[#This Row],[Kokonaiskävijämäärä]]&lt;1,0,Table_1[[#This Row],[Kävijämäärä a) lapset]]*Table_1[[#This Row],[Tapaamis-kerrat /osallistuja]])</f>
        <v>0</v>
      </c>
      <c r="Y1495" s="413">
        <f>IF(Table_1[[#This Row],[Kokonaiskävijämäärä]]&lt;1,0,Table_1[[#This Row],[Kävijämäärä b) aikuiset]]*Table_1[[#This Row],[Tapaamis-kerrat /osallistuja]])</f>
        <v>0</v>
      </c>
      <c r="Z1495" s="413">
        <f>IF(Table_1[[#This Row],[Kokonaiskävijämäärä]]&lt;1,0,Table_1[[#This Row],[Kokonaiskävijämäärä]]*Table_1[[#This Row],[Tapaamis-kerrat /osallistuja]])</f>
        <v>0</v>
      </c>
      <c r="AA1495" s="390" t="s">
        <v>54</v>
      </c>
      <c r="AB1495" s="396"/>
      <c r="AC1495" s="397"/>
      <c r="AD1495" s="398" t="s">
        <v>54</v>
      </c>
      <c r="AE1495" s="399" t="s">
        <v>54</v>
      </c>
      <c r="AF1495" s="400" t="s">
        <v>54</v>
      </c>
      <c r="AG1495" s="400" t="s">
        <v>54</v>
      </c>
      <c r="AH1495" s="401" t="s">
        <v>53</v>
      </c>
      <c r="AI1495" s="402" t="s">
        <v>54</v>
      </c>
      <c r="AJ1495" s="402" t="s">
        <v>54</v>
      </c>
      <c r="AK1495" s="402" t="s">
        <v>54</v>
      </c>
      <c r="AL1495" s="403" t="s">
        <v>54</v>
      </c>
      <c r="AM1495" s="404" t="s">
        <v>54</v>
      </c>
    </row>
    <row r="1496" spans="1:39" ht="15.75" customHeight="1" x14ac:dyDescent="0.3">
      <c r="A1496" s="382"/>
      <c r="B1496" s="383"/>
      <c r="C1496" s="384" t="s">
        <v>40</v>
      </c>
      <c r="D1496" s="385" t="str">
        <f>IF(Table_1[[#This Row],[SISÄLLÖN NIMI]]="","",1)</f>
        <v/>
      </c>
      <c r="E1496" s="386"/>
      <c r="F1496" s="386"/>
      <c r="G1496" s="384" t="s">
        <v>54</v>
      </c>
      <c r="H1496" s="387" t="s">
        <v>54</v>
      </c>
      <c r="I1496" s="388" t="s">
        <v>54</v>
      </c>
      <c r="J1496" s="389" t="s">
        <v>44</v>
      </c>
      <c r="K1496" s="387" t="s">
        <v>54</v>
      </c>
      <c r="L1496" s="390" t="s">
        <v>54</v>
      </c>
      <c r="M1496" s="383"/>
      <c r="N1496" s="391" t="s">
        <v>54</v>
      </c>
      <c r="O1496" s="392"/>
      <c r="P1496" s="383"/>
      <c r="Q1496" s="383"/>
      <c r="R1496" s="393"/>
      <c r="S1496" s="417">
        <f>IF(Table_1[[#This Row],[Kesto (min) /tapaaminen]]&lt;1,0,(Table_1[[#This Row],[Sisältöjen määrä 
]]*Table_1[[#This Row],[Kesto (min) /tapaaminen]]*Table_1[[#This Row],[Tapaamis-kerrat /osallistuja]]))</f>
        <v>0</v>
      </c>
      <c r="T1496" s="394" t="str">
        <f>IF(Table_1[[#This Row],[SISÄLLÖN NIMI]]="","",IF(Table_1[[#This Row],[Toteutuminen]]="Ei osallistujia",0,IF(Table_1[[#This Row],[Toteutuminen]]="Peruttu",0,1)))</f>
        <v/>
      </c>
      <c r="U1496" s="395"/>
      <c r="V1496" s="385"/>
      <c r="W1496" s="413">
        <f>Table_1[[#This Row],[Kävijämäärä a) lapset]]+Table_1[[#This Row],[Kävijämäärä b) aikuiset]]</f>
        <v>0</v>
      </c>
      <c r="X1496" s="413">
        <f>IF(Table_1[[#This Row],[Kokonaiskävijämäärä]]&lt;1,0,Table_1[[#This Row],[Kävijämäärä a) lapset]]*Table_1[[#This Row],[Tapaamis-kerrat /osallistuja]])</f>
        <v>0</v>
      </c>
      <c r="Y1496" s="413">
        <f>IF(Table_1[[#This Row],[Kokonaiskävijämäärä]]&lt;1,0,Table_1[[#This Row],[Kävijämäärä b) aikuiset]]*Table_1[[#This Row],[Tapaamis-kerrat /osallistuja]])</f>
        <v>0</v>
      </c>
      <c r="Z1496" s="413">
        <f>IF(Table_1[[#This Row],[Kokonaiskävijämäärä]]&lt;1,0,Table_1[[#This Row],[Kokonaiskävijämäärä]]*Table_1[[#This Row],[Tapaamis-kerrat /osallistuja]])</f>
        <v>0</v>
      </c>
      <c r="AA1496" s="390" t="s">
        <v>54</v>
      </c>
      <c r="AB1496" s="396"/>
      <c r="AC1496" s="397"/>
      <c r="AD1496" s="398" t="s">
        <v>54</v>
      </c>
      <c r="AE1496" s="399" t="s">
        <v>54</v>
      </c>
      <c r="AF1496" s="400" t="s">
        <v>54</v>
      </c>
      <c r="AG1496" s="400" t="s">
        <v>54</v>
      </c>
      <c r="AH1496" s="401" t="s">
        <v>53</v>
      </c>
      <c r="AI1496" s="402" t="s">
        <v>54</v>
      </c>
      <c r="AJ1496" s="402" t="s">
        <v>54</v>
      </c>
      <c r="AK1496" s="402" t="s">
        <v>54</v>
      </c>
      <c r="AL1496" s="403" t="s">
        <v>54</v>
      </c>
      <c r="AM1496" s="404" t="s">
        <v>54</v>
      </c>
    </row>
    <row r="1497" spans="1:39" ht="15.75" customHeight="1" x14ac:dyDescent="0.3">
      <c r="A1497" s="382"/>
      <c r="B1497" s="383"/>
      <c r="C1497" s="384" t="s">
        <v>40</v>
      </c>
      <c r="D1497" s="385" t="str">
        <f>IF(Table_1[[#This Row],[SISÄLLÖN NIMI]]="","",1)</f>
        <v/>
      </c>
      <c r="E1497" s="386"/>
      <c r="F1497" s="386"/>
      <c r="G1497" s="384" t="s">
        <v>54</v>
      </c>
      <c r="H1497" s="387" t="s">
        <v>54</v>
      </c>
      <c r="I1497" s="388" t="s">
        <v>54</v>
      </c>
      <c r="J1497" s="389" t="s">
        <v>44</v>
      </c>
      <c r="K1497" s="387" t="s">
        <v>54</v>
      </c>
      <c r="L1497" s="390" t="s">
        <v>54</v>
      </c>
      <c r="M1497" s="383"/>
      <c r="N1497" s="391" t="s">
        <v>54</v>
      </c>
      <c r="O1497" s="392"/>
      <c r="P1497" s="383"/>
      <c r="Q1497" s="383"/>
      <c r="R1497" s="393"/>
      <c r="S1497" s="417">
        <f>IF(Table_1[[#This Row],[Kesto (min) /tapaaminen]]&lt;1,0,(Table_1[[#This Row],[Sisältöjen määrä 
]]*Table_1[[#This Row],[Kesto (min) /tapaaminen]]*Table_1[[#This Row],[Tapaamis-kerrat /osallistuja]]))</f>
        <v>0</v>
      </c>
      <c r="T1497" s="394" t="str">
        <f>IF(Table_1[[#This Row],[SISÄLLÖN NIMI]]="","",IF(Table_1[[#This Row],[Toteutuminen]]="Ei osallistujia",0,IF(Table_1[[#This Row],[Toteutuminen]]="Peruttu",0,1)))</f>
        <v/>
      </c>
      <c r="U1497" s="395"/>
      <c r="V1497" s="385"/>
      <c r="W1497" s="413">
        <f>Table_1[[#This Row],[Kävijämäärä a) lapset]]+Table_1[[#This Row],[Kävijämäärä b) aikuiset]]</f>
        <v>0</v>
      </c>
      <c r="X1497" s="413">
        <f>IF(Table_1[[#This Row],[Kokonaiskävijämäärä]]&lt;1,0,Table_1[[#This Row],[Kävijämäärä a) lapset]]*Table_1[[#This Row],[Tapaamis-kerrat /osallistuja]])</f>
        <v>0</v>
      </c>
      <c r="Y1497" s="413">
        <f>IF(Table_1[[#This Row],[Kokonaiskävijämäärä]]&lt;1,0,Table_1[[#This Row],[Kävijämäärä b) aikuiset]]*Table_1[[#This Row],[Tapaamis-kerrat /osallistuja]])</f>
        <v>0</v>
      </c>
      <c r="Z1497" s="413">
        <f>IF(Table_1[[#This Row],[Kokonaiskävijämäärä]]&lt;1,0,Table_1[[#This Row],[Kokonaiskävijämäärä]]*Table_1[[#This Row],[Tapaamis-kerrat /osallistuja]])</f>
        <v>0</v>
      </c>
      <c r="AA1497" s="390" t="s">
        <v>54</v>
      </c>
      <c r="AB1497" s="396"/>
      <c r="AC1497" s="397"/>
      <c r="AD1497" s="398" t="s">
        <v>54</v>
      </c>
      <c r="AE1497" s="399" t="s">
        <v>54</v>
      </c>
      <c r="AF1497" s="400" t="s">
        <v>54</v>
      </c>
      <c r="AG1497" s="400" t="s">
        <v>54</v>
      </c>
      <c r="AH1497" s="401" t="s">
        <v>53</v>
      </c>
      <c r="AI1497" s="402" t="s">
        <v>54</v>
      </c>
      <c r="AJ1497" s="402" t="s">
        <v>54</v>
      </c>
      <c r="AK1497" s="402" t="s">
        <v>54</v>
      </c>
      <c r="AL1497" s="403" t="s">
        <v>54</v>
      </c>
      <c r="AM1497" s="404" t="s">
        <v>54</v>
      </c>
    </row>
    <row r="1498" spans="1:39" ht="15.75" customHeight="1" x14ac:dyDescent="0.3">
      <c r="A1498" s="382"/>
      <c r="B1498" s="383"/>
      <c r="C1498" s="384" t="s">
        <v>40</v>
      </c>
      <c r="D1498" s="385" t="str">
        <f>IF(Table_1[[#This Row],[SISÄLLÖN NIMI]]="","",1)</f>
        <v/>
      </c>
      <c r="E1498" s="386"/>
      <c r="F1498" s="386"/>
      <c r="G1498" s="384" t="s">
        <v>54</v>
      </c>
      <c r="H1498" s="387" t="s">
        <v>54</v>
      </c>
      <c r="I1498" s="388" t="s">
        <v>54</v>
      </c>
      <c r="J1498" s="389" t="s">
        <v>44</v>
      </c>
      <c r="K1498" s="387" t="s">
        <v>54</v>
      </c>
      <c r="L1498" s="390" t="s">
        <v>54</v>
      </c>
      <c r="M1498" s="383"/>
      <c r="N1498" s="391" t="s">
        <v>54</v>
      </c>
      <c r="O1498" s="392"/>
      <c r="P1498" s="383"/>
      <c r="Q1498" s="383"/>
      <c r="R1498" s="393"/>
      <c r="S1498" s="417">
        <f>IF(Table_1[[#This Row],[Kesto (min) /tapaaminen]]&lt;1,0,(Table_1[[#This Row],[Sisältöjen määrä 
]]*Table_1[[#This Row],[Kesto (min) /tapaaminen]]*Table_1[[#This Row],[Tapaamis-kerrat /osallistuja]]))</f>
        <v>0</v>
      </c>
      <c r="T1498" s="394" t="str">
        <f>IF(Table_1[[#This Row],[SISÄLLÖN NIMI]]="","",IF(Table_1[[#This Row],[Toteutuminen]]="Ei osallistujia",0,IF(Table_1[[#This Row],[Toteutuminen]]="Peruttu",0,1)))</f>
        <v/>
      </c>
      <c r="U1498" s="395"/>
      <c r="V1498" s="385"/>
      <c r="W1498" s="413">
        <f>Table_1[[#This Row],[Kävijämäärä a) lapset]]+Table_1[[#This Row],[Kävijämäärä b) aikuiset]]</f>
        <v>0</v>
      </c>
      <c r="X1498" s="413">
        <f>IF(Table_1[[#This Row],[Kokonaiskävijämäärä]]&lt;1,0,Table_1[[#This Row],[Kävijämäärä a) lapset]]*Table_1[[#This Row],[Tapaamis-kerrat /osallistuja]])</f>
        <v>0</v>
      </c>
      <c r="Y1498" s="413">
        <f>IF(Table_1[[#This Row],[Kokonaiskävijämäärä]]&lt;1,0,Table_1[[#This Row],[Kävijämäärä b) aikuiset]]*Table_1[[#This Row],[Tapaamis-kerrat /osallistuja]])</f>
        <v>0</v>
      </c>
      <c r="Z1498" s="413">
        <f>IF(Table_1[[#This Row],[Kokonaiskävijämäärä]]&lt;1,0,Table_1[[#This Row],[Kokonaiskävijämäärä]]*Table_1[[#This Row],[Tapaamis-kerrat /osallistuja]])</f>
        <v>0</v>
      </c>
      <c r="AA1498" s="390" t="s">
        <v>54</v>
      </c>
      <c r="AB1498" s="396"/>
      <c r="AC1498" s="397"/>
      <c r="AD1498" s="398" t="s">
        <v>54</v>
      </c>
      <c r="AE1498" s="399" t="s">
        <v>54</v>
      </c>
      <c r="AF1498" s="400" t="s">
        <v>54</v>
      </c>
      <c r="AG1498" s="400" t="s">
        <v>54</v>
      </c>
      <c r="AH1498" s="401" t="s">
        <v>53</v>
      </c>
      <c r="AI1498" s="402" t="s">
        <v>54</v>
      </c>
      <c r="AJ1498" s="402" t="s">
        <v>54</v>
      </c>
      <c r="AK1498" s="402" t="s">
        <v>54</v>
      </c>
      <c r="AL1498" s="403" t="s">
        <v>54</v>
      </c>
      <c r="AM1498" s="404" t="s">
        <v>54</v>
      </c>
    </row>
    <row r="1499" spans="1:39" ht="15.75" customHeight="1" x14ac:dyDescent="0.3">
      <c r="A1499" s="382"/>
      <c r="B1499" s="383"/>
      <c r="C1499" s="384" t="s">
        <v>40</v>
      </c>
      <c r="D1499" s="385" t="str">
        <f>IF(Table_1[[#This Row],[SISÄLLÖN NIMI]]="","",1)</f>
        <v/>
      </c>
      <c r="E1499" s="386"/>
      <c r="F1499" s="386"/>
      <c r="G1499" s="384" t="s">
        <v>54</v>
      </c>
      <c r="H1499" s="387" t="s">
        <v>54</v>
      </c>
      <c r="I1499" s="388" t="s">
        <v>54</v>
      </c>
      <c r="J1499" s="389" t="s">
        <v>44</v>
      </c>
      <c r="K1499" s="387" t="s">
        <v>54</v>
      </c>
      <c r="L1499" s="390" t="s">
        <v>54</v>
      </c>
      <c r="M1499" s="383"/>
      <c r="N1499" s="391" t="s">
        <v>54</v>
      </c>
      <c r="O1499" s="392"/>
      <c r="P1499" s="383"/>
      <c r="Q1499" s="383"/>
      <c r="R1499" s="393"/>
      <c r="S1499" s="417">
        <f>IF(Table_1[[#This Row],[Kesto (min) /tapaaminen]]&lt;1,0,(Table_1[[#This Row],[Sisältöjen määrä 
]]*Table_1[[#This Row],[Kesto (min) /tapaaminen]]*Table_1[[#This Row],[Tapaamis-kerrat /osallistuja]]))</f>
        <v>0</v>
      </c>
      <c r="T1499" s="394" t="str">
        <f>IF(Table_1[[#This Row],[SISÄLLÖN NIMI]]="","",IF(Table_1[[#This Row],[Toteutuminen]]="Ei osallistujia",0,IF(Table_1[[#This Row],[Toteutuminen]]="Peruttu",0,1)))</f>
        <v/>
      </c>
      <c r="U1499" s="395"/>
      <c r="V1499" s="385"/>
      <c r="W1499" s="413">
        <f>Table_1[[#This Row],[Kävijämäärä a) lapset]]+Table_1[[#This Row],[Kävijämäärä b) aikuiset]]</f>
        <v>0</v>
      </c>
      <c r="X1499" s="413">
        <f>IF(Table_1[[#This Row],[Kokonaiskävijämäärä]]&lt;1,0,Table_1[[#This Row],[Kävijämäärä a) lapset]]*Table_1[[#This Row],[Tapaamis-kerrat /osallistuja]])</f>
        <v>0</v>
      </c>
      <c r="Y1499" s="413">
        <f>IF(Table_1[[#This Row],[Kokonaiskävijämäärä]]&lt;1,0,Table_1[[#This Row],[Kävijämäärä b) aikuiset]]*Table_1[[#This Row],[Tapaamis-kerrat /osallistuja]])</f>
        <v>0</v>
      </c>
      <c r="Z1499" s="413">
        <f>IF(Table_1[[#This Row],[Kokonaiskävijämäärä]]&lt;1,0,Table_1[[#This Row],[Kokonaiskävijämäärä]]*Table_1[[#This Row],[Tapaamis-kerrat /osallistuja]])</f>
        <v>0</v>
      </c>
      <c r="AA1499" s="390" t="s">
        <v>54</v>
      </c>
      <c r="AB1499" s="396"/>
      <c r="AC1499" s="397"/>
      <c r="AD1499" s="398" t="s">
        <v>54</v>
      </c>
      <c r="AE1499" s="399" t="s">
        <v>54</v>
      </c>
      <c r="AF1499" s="400" t="s">
        <v>54</v>
      </c>
      <c r="AG1499" s="400" t="s">
        <v>54</v>
      </c>
      <c r="AH1499" s="401" t="s">
        <v>53</v>
      </c>
      <c r="AI1499" s="402" t="s">
        <v>54</v>
      </c>
      <c r="AJ1499" s="402" t="s">
        <v>54</v>
      </c>
      <c r="AK1499" s="402" t="s">
        <v>54</v>
      </c>
      <c r="AL1499" s="403" t="s">
        <v>54</v>
      </c>
      <c r="AM1499" s="404" t="s">
        <v>54</v>
      </c>
    </row>
    <row r="1500" spans="1:39" ht="15.75" customHeight="1" x14ac:dyDescent="0.3">
      <c r="A1500" s="382"/>
      <c r="B1500" s="383"/>
      <c r="C1500" s="384" t="s">
        <v>40</v>
      </c>
      <c r="D1500" s="385" t="str">
        <f>IF(Table_1[[#This Row],[SISÄLLÖN NIMI]]="","",1)</f>
        <v/>
      </c>
      <c r="E1500" s="386"/>
      <c r="F1500" s="386"/>
      <c r="G1500" s="384" t="s">
        <v>54</v>
      </c>
      <c r="H1500" s="387" t="s">
        <v>54</v>
      </c>
      <c r="I1500" s="388" t="s">
        <v>54</v>
      </c>
      <c r="J1500" s="389" t="s">
        <v>44</v>
      </c>
      <c r="K1500" s="387" t="s">
        <v>54</v>
      </c>
      <c r="L1500" s="390" t="s">
        <v>54</v>
      </c>
      <c r="M1500" s="383"/>
      <c r="N1500" s="391" t="s">
        <v>54</v>
      </c>
      <c r="O1500" s="392"/>
      <c r="P1500" s="383"/>
      <c r="Q1500" s="383"/>
      <c r="R1500" s="393"/>
      <c r="S1500" s="417">
        <f>IF(Table_1[[#This Row],[Kesto (min) /tapaaminen]]&lt;1,0,(Table_1[[#This Row],[Sisältöjen määrä 
]]*Table_1[[#This Row],[Kesto (min) /tapaaminen]]*Table_1[[#This Row],[Tapaamis-kerrat /osallistuja]]))</f>
        <v>0</v>
      </c>
      <c r="T1500" s="394" t="str">
        <f>IF(Table_1[[#This Row],[SISÄLLÖN NIMI]]="","",IF(Table_1[[#This Row],[Toteutuminen]]="Ei osallistujia",0,IF(Table_1[[#This Row],[Toteutuminen]]="Peruttu",0,1)))</f>
        <v/>
      </c>
      <c r="U1500" s="395"/>
      <c r="V1500" s="385"/>
      <c r="W1500" s="413">
        <f>Table_1[[#This Row],[Kävijämäärä a) lapset]]+Table_1[[#This Row],[Kävijämäärä b) aikuiset]]</f>
        <v>0</v>
      </c>
      <c r="X1500" s="413">
        <f>IF(Table_1[[#This Row],[Kokonaiskävijämäärä]]&lt;1,0,Table_1[[#This Row],[Kävijämäärä a) lapset]]*Table_1[[#This Row],[Tapaamis-kerrat /osallistuja]])</f>
        <v>0</v>
      </c>
      <c r="Y1500" s="413">
        <f>IF(Table_1[[#This Row],[Kokonaiskävijämäärä]]&lt;1,0,Table_1[[#This Row],[Kävijämäärä b) aikuiset]]*Table_1[[#This Row],[Tapaamis-kerrat /osallistuja]])</f>
        <v>0</v>
      </c>
      <c r="Z1500" s="413">
        <f>IF(Table_1[[#This Row],[Kokonaiskävijämäärä]]&lt;1,0,Table_1[[#This Row],[Kokonaiskävijämäärä]]*Table_1[[#This Row],[Tapaamis-kerrat /osallistuja]])</f>
        <v>0</v>
      </c>
      <c r="AA1500" s="390" t="s">
        <v>54</v>
      </c>
      <c r="AB1500" s="396"/>
      <c r="AC1500" s="397"/>
      <c r="AD1500" s="398" t="s">
        <v>54</v>
      </c>
      <c r="AE1500" s="399" t="s">
        <v>54</v>
      </c>
      <c r="AF1500" s="400" t="s">
        <v>54</v>
      </c>
      <c r="AG1500" s="400" t="s">
        <v>54</v>
      </c>
      <c r="AH1500" s="401" t="s">
        <v>53</v>
      </c>
      <c r="AI1500" s="402" t="s">
        <v>54</v>
      </c>
      <c r="AJ1500" s="402" t="s">
        <v>54</v>
      </c>
      <c r="AK1500" s="402" t="s">
        <v>54</v>
      </c>
      <c r="AL1500" s="403" t="s">
        <v>54</v>
      </c>
      <c r="AM1500" s="404" t="s">
        <v>54</v>
      </c>
    </row>
    <row r="1501" spans="1:39" ht="15.75" customHeight="1" x14ac:dyDescent="0.3">
      <c r="A1501" s="382"/>
      <c r="B1501" s="383"/>
      <c r="C1501" s="384" t="s">
        <v>40</v>
      </c>
      <c r="D1501" s="385" t="str">
        <f>IF(Table_1[[#This Row],[SISÄLLÖN NIMI]]="","",1)</f>
        <v/>
      </c>
      <c r="E1501" s="386"/>
      <c r="F1501" s="386"/>
      <c r="G1501" s="384" t="s">
        <v>54</v>
      </c>
      <c r="H1501" s="387" t="s">
        <v>54</v>
      </c>
      <c r="I1501" s="388" t="s">
        <v>54</v>
      </c>
      <c r="J1501" s="389" t="s">
        <v>44</v>
      </c>
      <c r="K1501" s="387" t="s">
        <v>54</v>
      </c>
      <c r="L1501" s="390" t="s">
        <v>54</v>
      </c>
      <c r="M1501" s="383"/>
      <c r="N1501" s="391" t="s">
        <v>54</v>
      </c>
      <c r="O1501" s="392"/>
      <c r="P1501" s="383"/>
      <c r="Q1501" s="383"/>
      <c r="R1501" s="393"/>
      <c r="S1501" s="417">
        <f>IF(Table_1[[#This Row],[Kesto (min) /tapaaminen]]&lt;1,0,(Table_1[[#This Row],[Sisältöjen määrä 
]]*Table_1[[#This Row],[Kesto (min) /tapaaminen]]*Table_1[[#This Row],[Tapaamis-kerrat /osallistuja]]))</f>
        <v>0</v>
      </c>
      <c r="T1501" s="394" t="str">
        <f>IF(Table_1[[#This Row],[SISÄLLÖN NIMI]]="","",IF(Table_1[[#This Row],[Toteutuminen]]="Ei osallistujia",0,IF(Table_1[[#This Row],[Toteutuminen]]="Peruttu",0,1)))</f>
        <v/>
      </c>
      <c r="U1501" s="395"/>
      <c r="V1501" s="385"/>
      <c r="W1501" s="413">
        <f>Table_1[[#This Row],[Kävijämäärä a) lapset]]+Table_1[[#This Row],[Kävijämäärä b) aikuiset]]</f>
        <v>0</v>
      </c>
      <c r="X1501" s="413">
        <f>IF(Table_1[[#This Row],[Kokonaiskävijämäärä]]&lt;1,0,Table_1[[#This Row],[Kävijämäärä a) lapset]]*Table_1[[#This Row],[Tapaamis-kerrat /osallistuja]])</f>
        <v>0</v>
      </c>
      <c r="Y1501" s="413">
        <f>IF(Table_1[[#This Row],[Kokonaiskävijämäärä]]&lt;1,0,Table_1[[#This Row],[Kävijämäärä b) aikuiset]]*Table_1[[#This Row],[Tapaamis-kerrat /osallistuja]])</f>
        <v>0</v>
      </c>
      <c r="Z1501" s="413">
        <f>IF(Table_1[[#This Row],[Kokonaiskävijämäärä]]&lt;1,0,Table_1[[#This Row],[Kokonaiskävijämäärä]]*Table_1[[#This Row],[Tapaamis-kerrat /osallistuja]])</f>
        <v>0</v>
      </c>
      <c r="AA1501" s="390" t="s">
        <v>54</v>
      </c>
      <c r="AB1501" s="396"/>
      <c r="AC1501" s="397"/>
      <c r="AD1501" s="398" t="s">
        <v>54</v>
      </c>
      <c r="AE1501" s="399" t="s">
        <v>54</v>
      </c>
      <c r="AF1501" s="400" t="s">
        <v>54</v>
      </c>
      <c r="AG1501" s="400" t="s">
        <v>54</v>
      </c>
      <c r="AH1501" s="401" t="s">
        <v>53</v>
      </c>
      <c r="AI1501" s="402" t="s">
        <v>54</v>
      </c>
      <c r="AJ1501" s="402" t="s">
        <v>54</v>
      </c>
      <c r="AK1501" s="402" t="s">
        <v>54</v>
      </c>
      <c r="AL1501" s="403" t="s">
        <v>54</v>
      </c>
      <c r="AM1501" s="404" t="s">
        <v>54</v>
      </c>
    </row>
    <row r="1502" spans="1:39" ht="15.75" customHeight="1" x14ac:dyDescent="0.3">
      <c r="A1502" s="382"/>
      <c r="B1502" s="383"/>
      <c r="C1502" s="384" t="s">
        <v>40</v>
      </c>
      <c r="D1502" s="385" t="str">
        <f>IF(Table_1[[#This Row],[SISÄLLÖN NIMI]]="","",1)</f>
        <v/>
      </c>
      <c r="E1502" s="386"/>
      <c r="F1502" s="386"/>
      <c r="G1502" s="384" t="s">
        <v>54</v>
      </c>
      <c r="H1502" s="387" t="s">
        <v>54</v>
      </c>
      <c r="I1502" s="388" t="s">
        <v>54</v>
      </c>
      <c r="J1502" s="389" t="s">
        <v>44</v>
      </c>
      <c r="K1502" s="387" t="s">
        <v>54</v>
      </c>
      <c r="L1502" s="390" t="s">
        <v>54</v>
      </c>
      <c r="M1502" s="383"/>
      <c r="N1502" s="391" t="s">
        <v>54</v>
      </c>
      <c r="O1502" s="392"/>
      <c r="P1502" s="383"/>
      <c r="Q1502" s="383"/>
      <c r="R1502" s="393"/>
      <c r="S1502" s="417">
        <f>IF(Table_1[[#This Row],[Kesto (min) /tapaaminen]]&lt;1,0,(Table_1[[#This Row],[Sisältöjen määrä 
]]*Table_1[[#This Row],[Kesto (min) /tapaaminen]]*Table_1[[#This Row],[Tapaamis-kerrat /osallistuja]]))</f>
        <v>0</v>
      </c>
      <c r="T1502" s="394" t="str">
        <f>IF(Table_1[[#This Row],[SISÄLLÖN NIMI]]="","",IF(Table_1[[#This Row],[Toteutuminen]]="Ei osallistujia",0,IF(Table_1[[#This Row],[Toteutuminen]]="Peruttu",0,1)))</f>
        <v/>
      </c>
      <c r="U1502" s="395"/>
      <c r="V1502" s="385"/>
      <c r="W1502" s="413">
        <f>Table_1[[#This Row],[Kävijämäärä a) lapset]]+Table_1[[#This Row],[Kävijämäärä b) aikuiset]]</f>
        <v>0</v>
      </c>
      <c r="X1502" s="413">
        <f>IF(Table_1[[#This Row],[Kokonaiskävijämäärä]]&lt;1,0,Table_1[[#This Row],[Kävijämäärä a) lapset]]*Table_1[[#This Row],[Tapaamis-kerrat /osallistuja]])</f>
        <v>0</v>
      </c>
      <c r="Y1502" s="413">
        <f>IF(Table_1[[#This Row],[Kokonaiskävijämäärä]]&lt;1,0,Table_1[[#This Row],[Kävijämäärä b) aikuiset]]*Table_1[[#This Row],[Tapaamis-kerrat /osallistuja]])</f>
        <v>0</v>
      </c>
      <c r="Z1502" s="413">
        <f>IF(Table_1[[#This Row],[Kokonaiskävijämäärä]]&lt;1,0,Table_1[[#This Row],[Kokonaiskävijämäärä]]*Table_1[[#This Row],[Tapaamis-kerrat /osallistuja]])</f>
        <v>0</v>
      </c>
      <c r="AA1502" s="390" t="s">
        <v>54</v>
      </c>
      <c r="AB1502" s="396"/>
      <c r="AC1502" s="397"/>
      <c r="AD1502" s="398" t="s">
        <v>54</v>
      </c>
      <c r="AE1502" s="399" t="s">
        <v>54</v>
      </c>
      <c r="AF1502" s="400" t="s">
        <v>54</v>
      </c>
      <c r="AG1502" s="400" t="s">
        <v>54</v>
      </c>
      <c r="AH1502" s="401" t="s">
        <v>53</v>
      </c>
      <c r="AI1502" s="402" t="s">
        <v>54</v>
      </c>
      <c r="AJ1502" s="402" t="s">
        <v>54</v>
      </c>
      <c r="AK1502" s="402" t="s">
        <v>54</v>
      </c>
      <c r="AL1502" s="403" t="s">
        <v>54</v>
      </c>
      <c r="AM1502" s="404" t="s">
        <v>54</v>
      </c>
    </row>
    <row r="1503" spans="1:39" ht="15.75" customHeight="1" x14ac:dyDescent="0.3">
      <c r="A1503" s="382"/>
      <c r="B1503" s="383"/>
      <c r="C1503" s="384" t="s">
        <v>40</v>
      </c>
      <c r="D1503" s="385" t="str">
        <f>IF(Table_1[[#This Row],[SISÄLLÖN NIMI]]="","",1)</f>
        <v/>
      </c>
      <c r="E1503" s="386"/>
      <c r="F1503" s="386"/>
      <c r="G1503" s="384" t="s">
        <v>54</v>
      </c>
      <c r="H1503" s="387" t="s">
        <v>54</v>
      </c>
      <c r="I1503" s="388" t="s">
        <v>54</v>
      </c>
      <c r="J1503" s="389" t="s">
        <v>44</v>
      </c>
      <c r="K1503" s="387" t="s">
        <v>54</v>
      </c>
      <c r="L1503" s="390" t="s">
        <v>54</v>
      </c>
      <c r="M1503" s="383"/>
      <c r="N1503" s="391" t="s">
        <v>54</v>
      </c>
      <c r="O1503" s="392"/>
      <c r="P1503" s="383"/>
      <c r="Q1503" s="383"/>
      <c r="R1503" s="393"/>
      <c r="S1503" s="417">
        <f>IF(Table_1[[#This Row],[Kesto (min) /tapaaminen]]&lt;1,0,(Table_1[[#This Row],[Sisältöjen määrä 
]]*Table_1[[#This Row],[Kesto (min) /tapaaminen]]*Table_1[[#This Row],[Tapaamis-kerrat /osallistuja]]))</f>
        <v>0</v>
      </c>
      <c r="T1503" s="394" t="str">
        <f>IF(Table_1[[#This Row],[SISÄLLÖN NIMI]]="","",IF(Table_1[[#This Row],[Toteutuminen]]="Ei osallistujia",0,IF(Table_1[[#This Row],[Toteutuminen]]="Peruttu",0,1)))</f>
        <v/>
      </c>
      <c r="U1503" s="395"/>
      <c r="V1503" s="385"/>
      <c r="W1503" s="413">
        <f>Table_1[[#This Row],[Kävijämäärä a) lapset]]+Table_1[[#This Row],[Kävijämäärä b) aikuiset]]</f>
        <v>0</v>
      </c>
      <c r="X1503" s="413">
        <f>IF(Table_1[[#This Row],[Kokonaiskävijämäärä]]&lt;1,0,Table_1[[#This Row],[Kävijämäärä a) lapset]]*Table_1[[#This Row],[Tapaamis-kerrat /osallistuja]])</f>
        <v>0</v>
      </c>
      <c r="Y1503" s="413">
        <f>IF(Table_1[[#This Row],[Kokonaiskävijämäärä]]&lt;1,0,Table_1[[#This Row],[Kävijämäärä b) aikuiset]]*Table_1[[#This Row],[Tapaamis-kerrat /osallistuja]])</f>
        <v>0</v>
      </c>
      <c r="Z1503" s="413">
        <f>IF(Table_1[[#This Row],[Kokonaiskävijämäärä]]&lt;1,0,Table_1[[#This Row],[Kokonaiskävijämäärä]]*Table_1[[#This Row],[Tapaamis-kerrat /osallistuja]])</f>
        <v>0</v>
      </c>
      <c r="AA1503" s="390" t="s">
        <v>54</v>
      </c>
      <c r="AB1503" s="396"/>
      <c r="AC1503" s="397"/>
      <c r="AD1503" s="398" t="s">
        <v>54</v>
      </c>
      <c r="AE1503" s="399" t="s">
        <v>54</v>
      </c>
      <c r="AF1503" s="400" t="s">
        <v>54</v>
      </c>
      <c r="AG1503" s="400" t="s">
        <v>54</v>
      </c>
      <c r="AH1503" s="401" t="s">
        <v>53</v>
      </c>
      <c r="AI1503" s="402" t="s">
        <v>54</v>
      </c>
      <c r="AJ1503" s="402" t="s">
        <v>54</v>
      </c>
      <c r="AK1503" s="402" t="s">
        <v>54</v>
      </c>
      <c r="AL1503" s="403" t="s">
        <v>54</v>
      </c>
      <c r="AM1503" s="404" t="s">
        <v>54</v>
      </c>
    </row>
    <row r="1504" spans="1:39" ht="15.75" customHeight="1" x14ac:dyDescent="0.3">
      <c r="A1504" s="382"/>
      <c r="B1504" s="383"/>
      <c r="C1504" s="384" t="s">
        <v>40</v>
      </c>
      <c r="D1504" s="385" t="str">
        <f>IF(Table_1[[#This Row],[SISÄLLÖN NIMI]]="","",1)</f>
        <v/>
      </c>
      <c r="E1504" s="386"/>
      <c r="F1504" s="386"/>
      <c r="G1504" s="384" t="s">
        <v>54</v>
      </c>
      <c r="H1504" s="387" t="s">
        <v>54</v>
      </c>
      <c r="I1504" s="388" t="s">
        <v>54</v>
      </c>
      <c r="J1504" s="389" t="s">
        <v>44</v>
      </c>
      <c r="K1504" s="387" t="s">
        <v>54</v>
      </c>
      <c r="L1504" s="390" t="s">
        <v>54</v>
      </c>
      <c r="M1504" s="383"/>
      <c r="N1504" s="391" t="s">
        <v>54</v>
      </c>
      <c r="O1504" s="392"/>
      <c r="P1504" s="383"/>
      <c r="Q1504" s="383"/>
      <c r="R1504" s="393"/>
      <c r="S1504" s="417">
        <f>IF(Table_1[[#This Row],[Kesto (min) /tapaaminen]]&lt;1,0,(Table_1[[#This Row],[Sisältöjen määrä 
]]*Table_1[[#This Row],[Kesto (min) /tapaaminen]]*Table_1[[#This Row],[Tapaamis-kerrat /osallistuja]]))</f>
        <v>0</v>
      </c>
      <c r="T1504" s="394" t="str">
        <f>IF(Table_1[[#This Row],[SISÄLLÖN NIMI]]="","",IF(Table_1[[#This Row],[Toteutuminen]]="Ei osallistujia",0,IF(Table_1[[#This Row],[Toteutuminen]]="Peruttu",0,1)))</f>
        <v/>
      </c>
      <c r="U1504" s="395"/>
      <c r="V1504" s="385"/>
      <c r="W1504" s="413">
        <f>Table_1[[#This Row],[Kävijämäärä a) lapset]]+Table_1[[#This Row],[Kävijämäärä b) aikuiset]]</f>
        <v>0</v>
      </c>
      <c r="X1504" s="413">
        <f>IF(Table_1[[#This Row],[Kokonaiskävijämäärä]]&lt;1,0,Table_1[[#This Row],[Kävijämäärä a) lapset]]*Table_1[[#This Row],[Tapaamis-kerrat /osallistuja]])</f>
        <v>0</v>
      </c>
      <c r="Y1504" s="413">
        <f>IF(Table_1[[#This Row],[Kokonaiskävijämäärä]]&lt;1,0,Table_1[[#This Row],[Kävijämäärä b) aikuiset]]*Table_1[[#This Row],[Tapaamis-kerrat /osallistuja]])</f>
        <v>0</v>
      </c>
      <c r="Z1504" s="413">
        <f>IF(Table_1[[#This Row],[Kokonaiskävijämäärä]]&lt;1,0,Table_1[[#This Row],[Kokonaiskävijämäärä]]*Table_1[[#This Row],[Tapaamis-kerrat /osallistuja]])</f>
        <v>0</v>
      </c>
      <c r="AA1504" s="390" t="s">
        <v>54</v>
      </c>
      <c r="AB1504" s="396"/>
      <c r="AC1504" s="397"/>
      <c r="AD1504" s="398" t="s">
        <v>54</v>
      </c>
      <c r="AE1504" s="399" t="s">
        <v>54</v>
      </c>
      <c r="AF1504" s="400" t="s">
        <v>54</v>
      </c>
      <c r="AG1504" s="400" t="s">
        <v>54</v>
      </c>
      <c r="AH1504" s="401" t="s">
        <v>53</v>
      </c>
      <c r="AI1504" s="402" t="s">
        <v>54</v>
      </c>
      <c r="AJ1504" s="402" t="s">
        <v>54</v>
      </c>
      <c r="AK1504" s="402" t="s">
        <v>54</v>
      </c>
      <c r="AL1504" s="403" t="s">
        <v>54</v>
      </c>
      <c r="AM1504" s="404" t="s">
        <v>54</v>
      </c>
    </row>
    <row r="1505" spans="1:39" ht="15.75" customHeight="1" x14ac:dyDescent="0.3">
      <c r="A1505" s="382"/>
      <c r="B1505" s="383"/>
      <c r="C1505" s="384" t="s">
        <v>40</v>
      </c>
      <c r="D1505" s="385" t="str">
        <f>IF(Table_1[[#This Row],[SISÄLLÖN NIMI]]="","",1)</f>
        <v/>
      </c>
      <c r="E1505" s="386"/>
      <c r="F1505" s="386"/>
      <c r="G1505" s="384" t="s">
        <v>54</v>
      </c>
      <c r="H1505" s="387" t="s">
        <v>54</v>
      </c>
      <c r="I1505" s="388" t="s">
        <v>54</v>
      </c>
      <c r="J1505" s="389" t="s">
        <v>44</v>
      </c>
      <c r="K1505" s="387" t="s">
        <v>54</v>
      </c>
      <c r="L1505" s="390" t="s">
        <v>54</v>
      </c>
      <c r="M1505" s="383"/>
      <c r="N1505" s="391" t="s">
        <v>54</v>
      </c>
      <c r="O1505" s="392"/>
      <c r="P1505" s="383"/>
      <c r="Q1505" s="383"/>
      <c r="R1505" s="393"/>
      <c r="S1505" s="417">
        <f>IF(Table_1[[#This Row],[Kesto (min) /tapaaminen]]&lt;1,0,(Table_1[[#This Row],[Sisältöjen määrä 
]]*Table_1[[#This Row],[Kesto (min) /tapaaminen]]*Table_1[[#This Row],[Tapaamis-kerrat /osallistuja]]))</f>
        <v>0</v>
      </c>
      <c r="T1505" s="394" t="str">
        <f>IF(Table_1[[#This Row],[SISÄLLÖN NIMI]]="","",IF(Table_1[[#This Row],[Toteutuminen]]="Ei osallistujia",0,IF(Table_1[[#This Row],[Toteutuminen]]="Peruttu",0,1)))</f>
        <v/>
      </c>
      <c r="U1505" s="395"/>
      <c r="V1505" s="385"/>
      <c r="W1505" s="413">
        <f>Table_1[[#This Row],[Kävijämäärä a) lapset]]+Table_1[[#This Row],[Kävijämäärä b) aikuiset]]</f>
        <v>0</v>
      </c>
      <c r="X1505" s="413">
        <f>IF(Table_1[[#This Row],[Kokonaiskävijämäärä]]&lt;1,0,Table_1[[#This Row],[Kävijämäärä a) lapset]]*Table_1[[#This Row],[Tapaamis-kerrat /osallistuja]])</f>
        <v>0</v>
      </c>
      <c r="Y1505" s="413">
        <f>IF(Table_1[[#This Row],[Kokonaiskävijämäärä]]&lt;1,0,Table_1[[#This Row],[Kävijämäärä b) aikuiset]]*Table_1[[#This Row],[Tapaamis-kerrat /osallistuja]])</f>
        <v>0</v>
      </c>
      <c r="Z1505" s="413">
        <f>IF(Table_1[[#This Row],[Kokonaiskävijämäärä]]&lt;1,0,Table_1[[#This Row],[Kokonaiskävijämäärä]]*Table_1[[#This Row],[Tapaamis-kerrat /osallistuja]])</f>
        <v>0</v>
      </c>
      <c r="AA1505" s="390" t="s">
        <v>54</v>
      </c>
      <c r="AB1505" s="396"/>
      <c r="AC1505" s="397"/>
      <c r="AD1505" s="398" t="s">
        <v>54</v>
      </c>
      <c r="AE1505" s="399" t="s">
        <v>54</v>
      </c>
      <c r="AF1505" s="400" t="s">
        <v>54</v>
      </c>
      <c r="AG1505" s="400" t="s">
        <v>54</v>
      </c>
      <c r="AH1505" s="401" t="s">
        <v>53</v>
      </c>
      <c r="AI1505" s="402" t="s">
        <v>54</v>
      </c>
      <c r="AJ1505" s="402" t="s">
        <v>54</v>
      </c>
      <c r="AK1505" s="402" t="s">
        <v>54</v>
      </c>
      <c r="AL1505" s="403" t="s">
        <v>54</v>
      </c>
      <c r="AM1505" s="404" t="s">
        <v>54</v>
      </c>
    </row>
    <row r="1506" spans="1:39" ht="15.75" customHeight="1" x14ac:dyDescent="0.3">
      <c r="A1506" s="382"/>
      <c r="B1506" s="383"/>
      <c r="C1506" s="384" t="s">
        <v>40</v>
      </c>
      <c r="D1506" s="385" t="str">
        <f>IF(Table_1[[#This Row],[SISÄLLÖN NIMI]]="","",1)</f>
        <v/>
      </c>
      <c r="E1506" s="386"/>
      <c r="F1506" s="386"/>
      <c r="G1506" s="384" t="s">
        <v>54</v>
      </c>
      <c r="H1506" s="387" t="s">
        <v>54</v>
      </c>
      <c r="I1506" s="388" t="s">
        <v>54</v>
      </c>
      <c r="J1506" s="389" t="s">
        <v>44</v>
      </c>
      <c r="K1506" s="387" t="s">
        <v>54</v>
      </c>
      <c r="L1506" s="390" t="s">
        <v>54</v>
      </c>
      <c r="M1506" s="383"/>
      <c r="N1506" s="391" t="s">
        <v>54</v>
      </c>
      <c r="O1506" s="392"/>
      <c r="P1506" s="383"/>
      <c r="Q1506" s="383"/>
      <c r="R1506" s="393"/>
      <c r="S1506" s="417">
        <f>IF(Table_1[[#This Row],[Kesto (min) /tapaaminen]]&lt;1,0,(Table_1[[#This Row],[Sisältöjen määrä 
]]*Table_1[[#This Row],[Kesto (min) /tapaaminen]]*Table_1[[#This Row],[Tapaamis-kerrat /osallistuja]]))</f>
        <v>0</v>
      </c>
      <c r="T1506" s="394" t="str">
        <f>IF(Table_1[[#This Row],[SISÄLLÖN NIMI]]="","",IF(Table_1[[#This Row],[Toteutuminen]]="Ei osallistujia",0,IF(Table_1[[#This Row],[Toteutuminen]]="Peruttu",0,1)))</f>
        <v/>
      </c>
      <c r="U1506" s="395"/>
      <c r="V1506" s="385"/>
      <c r="W1506" s="413">
        <f>Table_1[[#This Row],[Kävijämäärä a) lapset]]+Table_1[[#This Row],[Kävijämäärä b) aikuiset]]</f>
        <v>0</v>
      </c>
      <c r="X1506" s="413">
        <f>IF(Table_1[[#This Row],[Kokonaiskävijämäärä]]&lt;1,0,Table_1[[#This Row],[Kävijämäärä a) lapset]]*Table_1[[#This Row],[Tapaamis-kerrat /osallistuja]])</f>
        <v>0</v>
      </c>
      <c r="Y1506" s="413">
        <f>IF(Table_1[[#This Row],[Kokonaiskävijämäärä]]&lt;1,0,Table_1[[#This Row],[Kävijämäärä b) aikuiset]]*Table_1[[#This Row],[Tapaamis-kerrat /osallistuja]])</f>
        <v>0</v>
      </c>
      <c r="Z1506" s="413">
        <f>IF(Table_1[[#This Row],[Kokonaiskävijämäärä]]&lt;1,0,Table_1[[#This Row],[Kokonaiskävijämäärä]]*Table_1[[#This Row],[Tapaamis-kerrat /osallistuja]])</f>
        <v>0</v>
      </c>
      <c r="AA1506" s="390" t="s">
        <v>54</v>
      </c>
      <c r="AB1506" s="396"/>
      <c r="AC1506" s="397"/>
      <c r="AD1506" s="398" t="s">
        <v>54</v>
      </c>
      <c r="AE1506" s="399" t="s">
        <v>54</v>
      </c>
      <c r="AF1506" s="400" t="s">
        <v>54</v>
      </c>
      <c r="AG1506" s="400" t="s">
        <v>54</v>
      </c>
      <c r="AH1506" s="401" t="s">
        <v>53</v>
      </c>
      <c r="AI1506" s="402" t="s">
        <v>54</v>
      </c>
      <c r="AJ1506" s="402" t="s">
        <v>54</v>
      </c>
      <c r="AK1506" s="402" t="s">
        <v>54</v>
      </c>
      <c r="AL1506" s="403" t="s">
        <v>54</v>
      </c>
      <c r="AM1506" s="404" t="s">
        <v>54</v>
      </c>
    </row>
    <row r="1507" spans="1:39" ht="15.75" customHeight="1" x14ac:dyDescent="0.3">
      <c r="A1507" s="382"/>
      <c r="B1507" s="383"/>
      <c r="C1507" s="384" t="s">
        <v>40</v>
      </c>
      <c r="D1507" s="385" t="str">
        <f>IF(Table_1[[#This Row],[SISÄLLÖN NIMI]]="","",1)</f>
        <v/>
      </c>
      <c r="E1507" s="386"/>
      <c r="F1507" s="386"/>
      <c r="G1507" s="384" t="s">
        <v>54</v>
      </c>
      <c r="H1507" s="387" t="s">
        <v>54</v>
      </c>
      <c r="I1507" s="388" t="s">
        <v>54</v>
      </c>
      <c r="J1507" s="389" t="s">
        <v>44</v>
      </c>
      <c r="K1507" s="387" t="s">
        <v>54</v>
      </c>
      <c r="L1507" s="390" t="s">
        <v>54</v>
      </c>
      <c r="M1507" s="383"/>
      <c r="N1507" s="391" t="s">
        <v>54</v>
      </c>
      <c r="O1507" s="392"/>
      <c r="P1507" s="383"/>
      <c r="Q1507" s="383"/>
      <c r="R1507" s="393"/>
      <c r="S1507" s="417">
        <f>IF(Table_1[[#This Row],[Kesto (min) /tapaaminen]]&lt;1,0,(Table_1[[#This Row],[Sisältöjen määrä 
]]*Table_1[[#This Row],[Kesto (min) /tapaaminen]]*Table_1[[#This Row],[Tapaamis-kerrat /osallistuja]]))</f>
        <v>0</v>
      </c>
      <c r="T1507" s="394" t="str">
        <f>IF(Table_1[[#This Row],[SISÄLLÖN NIMI]]="","",IF(Table_1[[#This Row],[Toteutuminen]]="Ei osallistujia",0,IF(Table_1[[#This Row],[Toteutuminen]]="Peruttu",0,1)))</f>
        <v/>
      </c>
      <c r="U1507" s="395"/>
      <c r="V1507" s="385"/>
      <c r="W1507" s="413">
        <f>Table_1[[#This Row],[Kävijämäärä a) lapset]]+Table_1[[#This Row],[Kävijämäärä b) aikuiset]]</f>
        <v>0</v>
      </c>
      <c r="X1507" s="413">
        <f>IF(Table_1[[#This Row],[Kokonaiskävijämäärä]]&lt;1,0,Table_1[[#This Row],[Kävijämäärä a) lapset]]*Table_1[[#This Row],[Tapaamis-kerrat /osallistuja]])</f>
        <v>0</v>
      </c>
      <c r="Y1507" s="413">
        <f>IF(Table_1[[#This Row],[Kokonaiskävijämäärä]]&lt;1,0,Table_1[[#This Row],[Kävijämäärä b) aikuiset]]*Table_1[[#This Row],[Tapaamis-kerrat /osallistuja]])</f>
        <v>0</v>
      </c>
      <c r="Z1507" s="413">
        <f>IF(Table_1[[#This Row],[Kokonaiskävijämäärä]]&lt;1,0,Table_1[[#This Row],[Kokonaiskävijämäärä]]*Table_1[[#This Row],[Tapaamis-kerrat /osallistuja]])</f>
        <v>0</v>
      </c>
      <c r="AA1507" s="390" t="s">
        <v>54</v>
      </c>
      <c r="AB1507" s="396"/>
      <c r="AC1507" s="397"/>
      <c r="AD1507" s="398" t="s">
        <v>54</v>
      </c>
      <c r="AE1507" s="399" t="s">
        <v>54</v>
      </c>
      <c r="AF1507" s="400" t="s">
        <v>54</v>
      </c>
      <c r="AG1507" s="400" t="s">
        <v>54</v>
      </c>
      <c r="AH1507" s="401" t="s">
        <v>53</v>
      </c>
      <c r="AI1507" s="402" t="s">
        <v>54</v>
      </c>
      <c r="AJ1507" s="402" t="s">
        <v>54</v>
      </c>
      <c r="AK1507" s="402" t="s">
        <v>54</v>
      </c>
      <c r="AL1507" s="403" t="s">
        <v>54</v>
      </c>
      <c r="AM1507" s="404" t="s">
        <v>54</v>
      </c>
    </row>
    <row r="1508" spans="1:39" ht="15.75" customHeight="1" x14ac:dyDescent="0.3">
      <c r="A1508" s="382"/>
      <c r="B1508" s="383"/>
      <c r="C1508" s="384" t="s">
        <v>40</v>
      </c>
      <c r="D1508" s="385" t="str">
        <f>IF(Table_1[[#This Row],[SISÄLLÖN NIMI]]="","",1)</f>
        <v/>
      </c>
      <c r="E1508" s="386"/>
      <c r="F1508" s="386"/>
      <c r="G1508" s="384" t="s">
        <v>54</v>
      </c>
      <c r="H1508" s="387" t="s">
        <v>54</v>
      </c>
      <c r="I1508" s="388" t="s">
        <v>54</v>
      </c>
      <c r="J1508" s="389" t="s">
        <v>44</v>
      </c>
      <c r="K1508" s="387" t="s">
        <v>54</v>
      </c>
      <c r="L1508" s="390" t="s">
        <v>54</v>
      </c>
      <c r="M1508" s="383"/>
      <c r="N1508" s="391" t="s">
        <v>54</v>
      </c>
      <c r="O1508" s="392"/>
      <c r="P1508" s="383"/>
      <c r="Q1508" s="383"/>
      <c r="R1508" s="393"/>
      <c r="S1508" s="417">
        <f>IF(Table_1[[#This Row],[Kesto (min) /tapaaminen]]&lt;1,0,(Table_1[[#This Row],[Sisältöjen määrä 
]]*Table_1[[#This Row],[Kesto (min) /tapaaminen]]*Table_1[[#This Row],[Tapaamis-kerrat /osallistuja]]))</f>
        <v>0</v>
      </c>
      <c r="T1508" s="394" t="str">
        <f>IF(Table_1[[#This Row],[SISÄLLÖN NIMI]]="","",IF(Table_1[[#This Row],[Toteutuminen]]="Ei osallistujia",0,IF(Table_1[[#This Row],[Toteutuminen]]="Peruttu",0,1)))</f>
        <v/>
      </c>
      <c r="U1508" s="395"/>
      <c r="V1508" s="385"/>
      <c r="W1508" s="413">
        <f>Table_1[[#This Row],[Kävijämäärä a) lapset]]+Table_1[[#This Row],[Kävijämäärä b) aikuiset]]</f>
        <v>0</v>
      </c>
      <c r="X1508" s="413">
        <f>IF(Table_1[[#This Row],[Kokonaiskävijämäärä]]&lt;1,0,Table_1[[#This Row],[Kävijämäärä a) lapset]]*Table_1[[#This Row],[Tapaamis-kerrat /osallistuja]])</f>
        <v>0</v>
      </c>
      <c r="Y1508" s="413">
        <f>IF(Table_1[[#This Row],[Kokonaiskävijämäärä]]&lt;1,0,Table_1[[#This Row],[Kävijämäärä b) aikuiset]]*Table_1[[#This Row],[Tapaamis-kerrat /osallistuja]])</f>
        <v>0</v>
      </c>
      <c r="Z1508" s="413">
        <f>IF(Table_1[[#This Row],[Kokonaiskävijämäärä]]&lt;1,0,Table_1[[#This Row],[Kokonaiskävijämäärä]]*Table_1[[#This Row],[Tapaamis-kerrat /osallistuja]])</f>
        <v>0</v>
      </c>
      <c r="AA1508" s="390" t="s">
        <v>54</v>
      </c>
      <c r="AB1508" s="396"/>
      <c r="AC1508" s="397"/>
      <c r="AD1508" s="398" t="s">
        <v>54</v>
      </c>
      <c r="AE1508" s="399" t="s">
        <v>54</v>
      </c>
      <c r="AF1508" s="400" t="s">
        <v>54</v>
      </c>
      <c r="AG1508" s="400" t="s">
        <v>54</v>
      </c>
      <c r="AH1508" s="401" t="s">
        <v>53</v>
      </c>
      <c r="AI1508" s="402" t="s">
        <v>54</v>
      </c>
      <c r="AJ1508" s="402" t="s">
        <v>54</v>
      </c>
      <c r="AK1508" s="402" t="s">
        <v>54</v>
      </c>
      <c r="AL1508" s="403" t="s">
        <v>54</v>
      </c>
      <c r="AM1508" s="404" t="s">
        <v>54</v>
      </c>
    </row>
    <row r="1509" spans="1:39" ht="15.75" customHeight="1" x14ac:dyDescent="0.3">
      <c r="A1509" s="382"/>
      <c r="B1509" s="383"/>
      <c r="C1509" s="384" t="s">
        <v>40</v>
      </c>
      <c r="D1509" s="385" t="str">
        <f>IF(Table_1[[#This Row],[SISÄLLÖN NIMI]]="","",1)</f>
        <v/>
      </c>
      <c r="E1509" s="386"/>
      <c r="F1509" s="386"/>
      <c r="G1509" s="384" t="s">
        <v>54</v>
      </c>
      <c r="H1509" s="387" t="s">
        <v>54</v>
      </c>
      <c r="I1509" s="388" t="s">
        <v>54</v>
      </c>
      <c r="J1509" s="389" t="s">
        <v>44</v>
      </c>
      <c r="K1509" s="387" t="s">
        <v>54</v>
      </c>
      <c r="L1509" s="390" t="s">
        <v>54</v>
      </c>
      <c r="M1509" s="383"/>
      <c r="N1509" s="391" t="s">
        <v>54</v>
      </c>
      <c r="O1509" s="392"/>
      <c r="P1509" s="383"/>
      <c r="Q1509" s="383"/>
      <c r="R1509" s="393"/>
      <c r="S1509" s="417">
        <f>IF(Table_1[[#This Row],[Kesto (min) /tapaaminen]]&lt;1,0,(Table_1[[#This Row],[Sisältöjen määrä 
]]*Table_1[[#This Row],[Kesto (min) /tapaaminen]]*Table_1[[#This Row],[Tapaamis-kerrat /osallistuja]]))</f>
        <v>0</v>
      </c>
      <c r="T1509" s="394" t="str">
        <f>IF(Table_1[[#This Row],[SISÄLLÖN NIMI]]="","",IF(Table_1[[#This Row],[Toteutuminen]]="Ei osallistujia",0,IF(Table_1[[#This Row],[Toteutuminen]]="Peruttu",0,1)))</f>
        <v/>
      </c>
      <c r="U1509" s="395"/>
      <c r="V1509" s="385"/>
      <c r="W1509" s="413">
        <f>Table_1[[#This Row],[Kävijämäärä a) lapset]]+Table_1[[#This Row],[Kävijämäärä b) aikuiset]]</f>
        <v>0</v>
      </c>
      <c r="X1509" s="413">
        <f>IF(Table_1[[#This Row],[Kokonaiskävijämäärä]]&lt;1,0,Table_1[[#This Row],[Kävijämäärä a) lapset]]*Table_1[[#This Row],[Tapaamis-kerrat /osallistuja]])</f>
        <v>0</v>
      </c>
      <c r="Y1509" s="413">
        <f>IF(Table_1[[#This Row],[Kokonaiskävijämäärä]]&lt;1,0,Table_1[[#This Row],[Kävijämäärä b) aikuiset]]*Table_1[[#This Row],[Tapaamis-kerrat /osallistuja]])</f>
        <v>0</v>
      </c>
      <c r="Z1509" s="413">
        <f>IF(Table_1[[#This Row],[Kokonaiskävijämäärä]]&lt;1,0,Table_1[[#This Row],[Kokonaiskävijämäärä]]*Table_1[[#This Row],[Tapaamis-kerrat /osallistuja]])</f>
        <v>0</v>
      </c>
      <c r="AA1509" s="390" t="s">
        <v>54</v>
      </c>
      <c r="AB1509" s="396"/>
      <c r="AC1509" s="397"/>
      <c r="AD1509" s="398" t="s">
        <v>54</v>
      </c>
      <c r="AE1509" s="399" t="s">
        <v>54</v>
      </c>
      <c r="AF1509" s="400" t="s">
        <v>54</v>
      </c>
      <c r="AG1509" s="400" t="s">
        <v>54</v>
      </c>
      <c r="AH1509" s="401" t="s">
        <v>53</v>
      </c>
      <c r="AI1509" s="402" t="s">
        <v>54</v>
      </c>
      <c r="AJ1509" s="402" t="s">
        <v>54</v>
      </c>
      <c r="AK1509" s="402" t="s">
        <v>54</v>
      </c>
      <c r="AL1509" s="403" t="s">
        <v>54</v>
      </c>
      <c r="AM1509" s="404" t="s">
        <v>54</v>
      </c>
    </row>
    <row r="1510" spans="1:39" ht="15.75" customHeight="1" x14ac:dyDescent="0.3">
      <c r="A1510" s="382"/>
      <c r="B1510" s="383"/>
      <c r="C1510" s="384" t="s">
        <v>40</v>
      </c>
      <c r="D1510" s="385" t="str">
        <f>IF(Table_1[[#This Row],[SISÄLLÖN NIMI]]="","",1)</f>
        <v/>
      </c>
      <c r="E1510" s="386"/>
      <c r="F1510" s="386"/>
      <c r="G1510" s="384" t="s">
        <v>54</v>
      </c>
      <c r="H1510" s="387" t="s">
        <v>54</v>
      </c>
      <c r="I1510" s="388" t="s">
        <v>54</v>
      </c>
      <c r="J1510" s="389" t="s">
        <v>44</v>
      </c>
      <c r="K1510" s="387" t="s">
        <v>54</v>
      </c>
      <c r="L1510" s="390" t="s">
        <v>54</v>
      </c>
      <c r="M1510" s="383"/>
      <c r="N1510" s="391" t="s">
        <v>54</v>
      </c>
      <c r="O1510" s="392"/>
      <c r="P1510" s="383"/>
      <c r="Q1510" s="383"/>
      <c r="R1510" s="393"/>
      <c r="S1510" s="417">
        <f>IF(Table_1[[#This Row],[Kesto (min) /tapaaminen]]&lt;1,0,(Table_1[[#This Row],[Sisältöjen määrä 
]]*Table_1[[#This Row],[Kesto (min) /tapaaminen]]*Table_1[[#This Row],[Tapaamis-kerrat /osallistuja]]))</f>
        <v>0</v>
      </c>
      <c r="T1510" s="394" t="str">
        <f>IF(Table_1[[#This Row],[SISÄLLÖN NIMI]]="","",IF(Table_1[[#This Row],[Toteutuminen]]="Ei osallistujia",0,IF(Table_1[[#This Row],[Toteutuminen]]="Peruttu",0,1)))</f>
        <v/>
      </c>
      <c r="U1510" s="395"/>
      <c r="V1510" s="385"/>
      <c r="W1510" s="413">
        <f>Table_1[[#This Row],[Kävijämäärä a) lapset]]+Table_1[[#This Row],[Kävijämäärä b) aikuiset]]</f>
        <v>0</v>
      </c>
      <c r="X1510" s="413">
        <f>IF(Table_1[[#This Row],[Kokonaiskävijämäärä]]&lt;1,0,Table_1[[#This Row],[Kävijämäärä a) lapset]]*Table_1[[#This Row],[Tapaamis-kerrat /osallistuja]])</f>
        <v>0</v>
      </c>
      <c r="Y1510" s="413">
        <f>IF(Table_1[[#This Row],[Kokonaiskävijämäärä]]&lt;1,0,Table_1[[#This Row],[Kävijämäärä b) aikuiset]]*Table_1[[#This Row],[Tapaamis-kerrat /osallistuja]])</f>
        <v>0</v>
      </c>
      <c r="Z1510" s="413">
        <f>IF(Table_1[[#This Row],[Kokonaiskävijämäärä]]&lt;1,0,Table_1[[#This Row],[Kokonaiskävijämäärä]]*Table_1[[#This Row],[Tapaamis-kerrat /osallistuja]])</f>
        <v>0</v>
      </c>
      <c r="AA1510" s="390" t="s">
        <v>54</v>
      </c>
      <c r="AB1510" s="396"/>
      <c r="AC1510" s="397"/>
      <c r="AD1510" s="398" t="s">
        <v>54</v>
      </c>
      <c r="AE1510" s="399" t="s">
        <v>54</v>
      </c>
      <c r="AF1510" s="400" t="s">
        <v>54</v>
      </c>
      <c r="AG1510" s="400" t="s">
        <v>54</v>
      </c>
      <c r="AH1510" s="401" t="s">
        <v>53</v>
      </c>
      <c r="AI1510" s="402" t="s">
        <v>54</v>
      </c>
      <c r="AJ1510" s="402" t="s">
        <v>54</v>
      </c>
      <c r="AK1510" s="402" t="s">
        <v>54</v>
      </c>
      <c r="AL1510" s="403" t="s">
        <v>54</v>
      </c>
      <c r="AM1510" s="404" t="s">
        <v>54</v>
      </c>
    </row>
    <row r="1511" spans="1:39" ht="15.75" customHeight="1" x14ac:dyDescent="0.3">
      <c r="A1511" s="382"/>
      <c r="B1511" s="383"/>
      <c r="C1511" s="384" t="s">
        <v>40</v>
      </c>
      <c r="D1511" s="385" t="str">
        <f>IF(Table_1[[#This Row],[SISÄLLÖN NIMI]]="","",1)</f>
        <v/>
      </c>
      <c r="E1511" s="386"/>
      <c r="F1511" s="386"/>
      <c r="G1511" s="384" t="s">
        <v>54</v>
      </c>
      <c r="H1511" s="387" t="s">
        <v>54</v>
      </c>
      <c r="I1511" s="388" t="s">
        <v>54</v>
      </c>
      <c r="J1511" s="389" t="s">
        <v>44</v>
      </c>
      <c r="K1511" s="387" t="s">
        <v>54</v>
      </c>
      <c r="L1511" s="390" t="s">
        <v>54</v>
      </c>
      <c r="M1511" s="383"/>
      <c r="N1511" s="391" t="s">
        <v>54</v>
      </c>
      <c r="O1511" s="392"/>
      <c r="P1511" s="383"/>
      <c r="Q1511" s="383"/>
      <c r="R1511" s="393"/>
      <c r="S1511" s="417">
        <f>IF(Table_1[[#This Row],[Kesto (min) /tapaaminen]]&lt;1,0,(Table_1[[#This Row],[Sisältöjen määrä 
]]*Table_1[[#This Row],[Kesto (min) /tapaaminen]]*Table_1[[#This Row],[Tapaamis-kerrat /osallistuja]]))</f>
        <v>0</v>
      </c>
      <c r="T1511" s="394" t="str">
        <f>IF(Table_1[[#This Row],[SISÄLLÖN NIMI]]="","",IF(Table_1[[#This Row],[Toteutuminen]]="Ei osallistujia",0,IF(Table_1[[#This Row],[Toteutuminen]]="Peruttu",0,1)))</f>
        <v/>
      </c>
      <c r="U1511" s="395"/>
      <c r="V1511" s="385"/>
      <c r="W1511" s="413">
        <f>Table_1[[#This Row],[Kävijämäärä a) lapset]]+Table_1[[#This Row],[Kävijämäärä b) aikuiset]]</f>
        <v>0</v>
      </c>
      <c r="X1511" s="413">
        <f>IF(Table_1[[#This Row],[Kokonaiskävijämäärä]]&lt;1,0,Table_1[[#This Row],[Kävijämäärä a) lapset]]*Table_1[[#This Row],[Tapaamis-kerrat /osallistuja]])</f>
        <v>0</v>
      </c>
      <c r="Y1511" s="413">
        <f>IF(Table_1[[#This Row],[Kokonaiskävijämäärä]]&lt;1,0,Table_1[[#This Row],[Kävijämäärä b) aikuiset]]*Table_1[[#This Row],[Tapaamis-kerrat /osallistuja]])</f>
        <v>0</v>
      </c>
      <c r="Z1511" s="413">
        <f>IF(Table_1[[#This Row],[Kokonaiskävijämäärä]]&lt;1,0,Table_1[[#This Row],[Kokonaiskävijämäärä]]*Table_1[[#This Row],[Tapaamis-kerrat /osallistuja]])</f>
        <v>0</v>
      </c>
      <c r="AA1511" s="390" t="s">
        <v>54</v>
      </c>
      <c r="AB1511" s="396"/>
      <c r="AC1511" s="397"/>
      <c r="AD1511" s="398" t="s">
        <v>54</v>
      </c>
      <c r="AE1511" s="399" t="s">
        <v>54</v>
      </c>
      <c r="AF1511" s="400" t="s">
        <v>54</v>
      </c>
      <c r="AG1511" s="400" t="s">
        <v>54</v>
      </c>
      <c r="AH1511" s="401" t="s">
        <v>53</v>
      </c>
      <c r="AI1511" s="402" t="s">
        <v>54</v>
      </c>
      <c r="AJ1511" s="402" t="s">
        <v>54</v>
      </c>
      <c r="AK1511" s="402" t="s">
        <v>54</v>
      </c>
      <c r="AL1511" s="403" t="s">
        <v>54</v>
      </c>
      <c r="AM1511" s="404" t="s">
        <v>54</v>
      </c>
    </row>
    <row r="1512" spans="1:39" ht="15.75" customHeight="1" x14ac:dyDescent="0.3">
      <c r="A1512" s="382"/>
      <c r="B1512" s="383"/>
      <c r="C1512" s="384" t="s">
        <v>40</v>
      </c>
      <c r="D1512" s="385" t="str">
        <f>IF(Table_1[[#This Row],[SISÄLLÖN NIMI]]="","",1)</f>
        <v/>
      </c>
      <c r="E1512" s="386"/>
      <c r="F1512" s="386"/>
      <c r="G1512" s="384" t="s">
        <v>54</v>
      </c>
      <c r="H1512" s="387" t="s">
        <v>54</v>
      </c>
      <c r="I1512" s="388" t="s">
        <v>54</v>
      </c>
      <c r="J1512" s="389" t="s">
        <v>44</v>
      </c>
      <c r="K1512" s="387" t="s">
        <v>54</v>
      </c>
      <c r="L1512" s="390" t="s">
        <v>54</v>
      </c>
      <c r="M1512" s="383"/>
      <c r="N1512" s="391" t="s">
        <v>54</v>
      </c>
      <c r="O1512" s="392"/>
      <c r="P1512" s="383"/>
      <c r="Q1512" s="383"/>
      <c r="R1512" s="393"/>
      <c r="S1512" s="417">
        <f>IF(Table_1[[#This Row],[Kesto (min) /tapaaminen]]&lt;1,0,(Table_1[[#This Row],[Sisältöjen määrä 
]]*Table_1[[#This Row],[Kesto (min) /tapaaminen]]*Table_1[[#This Row],[Tapaamis-kerrat /osallistuja]]))</f>
        <v>0</v>
      </c>
      <c r="T1512" s="394" t="str">
        <f>IF(Table_1[[#This Row],[SISÄLLÖN NIMI]]="","",IF(Table_1[[#This Row],[Toteutuminen]]="Ei osallistujia",0,IF(Table_1[[#This Row],[Toteutuminen]]="Peruttu",0,1)))</f>
        <v/>
      </c>
      <c r="U1512" s="395"/>
      <c r="V1512" s="385"/>
      <c r="W1512" s="413">
        <f>Table_1[[#This Row],[Kävijämäärä a) lapset]]+Table_1[[#This Row],[Kävijämäärä b) aikuiset]]</f>
        <v>0</v>
      </c>
      <c r="X1512" s="413">
        <f>IF(Table_1[[#This Row],[Kokonaiskävijämäärä]]&lt;1,0,Table_1[[#This Row],[Kävijämäärä a) lapset]]*Table_1[[#This Row],[Tapaamis-kerrat /osallistuja]])</f>
        <v>0</v>
      </c>
      <c r="Y1512" s="413">
        <f>IF(Table_1[[#This Row],[Kokonaiskävijämäärä]]&lt;1,0,Table_1[[#This Row],[Kävijämäärä b) aikuiset]]*Table_1[[#This Row],[Tapaamis-kerrat /osallistuja]])</f>
        <v>0</v>
      </c>
      <c r="Z1512" s="413">
        <f>IF(Table_1[[#This Row],[Kokonaiskävijämäärä]]&lt;1,0,Table_1[[#This Row],[Kokonaiskävijämäärä]]*Table_1[[#This Row],[Tapaamis-kerrat /osallistuja]])</f>
        <v>0</v>
      </c>
      <c r="AA1512" s="390" t="s">
        <v>54</v>
      </c>
      <c r="AB1512" s="396"/>
      <c r="AC1512" s="397"/>
      <c r="AD1512" s="398" t="s">
        <v>54</v>
      </c>
      <c r="AE1512" s="399" t="s">
        <v>54</v>
      </c>
      <c r="AF1512" s="400" t="s">
        <v>54</v>
      </c>
      <c r="AG1512" s="400" t="s">
        <v>54</v>
      </c>
      <c r="AH1512" s="401" t="s">
        <v>53</v>
      </c>
      <c r="AI1512" s="402" t="s">
        <v>54</v>
      </c>
      <c r="AJ1512" s="402" t="s">
        <v>54</v>
      </c>
      <c r="AK1512" s="402" t="s">
        <v>54</v>
      </c>
      <c r="AL1512" s="403" t="s">
        <v>54</v>
      </c>
      <c r="AM1512" s="404" t="s">
        <v>54</v>
      </c>
    </row>
    <row r="1513" spans="1:39" ht="15.75" customHeight="1" x14ac:dyDescent="0.3">
      <c r="A1513" s="382"/>
      <c r="B1513" s="383"/>
      <c r="C1513" s="384" t="s">
        <v>40</v>
      </c>
      <c r="D1513" s="385" t="str">
        <f>IF(Table_1[[#This Row],[SISÄLLÖN NIMI]]="","",1)</f>
        <v/>
      </c>
      <c r="E1513" s="386"/>
      <c r="F1513" s="386"/>
      <c r="G1513" s="384" t="s">
        <v>54</v>
      </c>
      <c r="H1513" s="387" t="s">
        <v>54</v>
      </c>
      <c r="I1513" s="388" t="s">
        <v>54</v>
      </c>
      <c r="J1513" s="389" t="s">
        <v>44</v>
      </c>
      <c r="K1513" s="387" t="s">
        <v>54</v>
      </c>
      <c r="L1513" s="390" t="s">
        <v>54</v>
      </c>
      <c r="M1513" s="383"/>
      <c r="N1513" s="391" t="s">
        <v>54</v>
      </c>
      <c r="O1513" s="392"/>
      <c r="P1513" s="383"/>
      <c r="Q1513" s="383"/>
      <c r="R1513" s="393"/>
      <c r="S1513" s="417">
        <f>IF(Table_1[[#This Row],[Kesto (min) /tapaaminen]]&lt;1,0,(Table_1[[#This Row],[Sisältöjen määrä 
]]*Table_1[[#This Row],[Kesto (min) /tapaaminen]]*Table_1[[#This Row],[Tapaamis-kerrat /osallistuja]]))</f>
        <v>0</v>
      </c>
      <c r="T1513" s="394" t="str">
        <f>IF(Table_1[[#This Row],[SISÄLLÖN NIMI]]="","",IF(Table_1[[#This Row],[Toteutuminen]]="Ei osallistujia",0,IF(Table_1[[#This Row],[Toteutuminen]]="Peruttu",0,1)))</f>
        <v/>
      </c>
      <c r="U1513" s="395"/>
      <c r="V1513" s="385"/>
      <c r="W1513" s="413">
        <f>Table_1[[#This Row],[Kävijämäärä a) lapset]]+Table_1[[#This Row],[Kävijämäärä b) aikuiset]]</f>
        <v>0</v>
      </c>
      <c r="X1513" s="413">
        <f>IF(Table_1[[#This Row],[Kokonaiskävijämäärä]]&lt;1,0,Table_1[[#This Row],[Kävijämäärä a) lapset]]*Table_1[[#This Row],[Tapaamis-kerrat /osallistuja]])</f>
        <v>0</v>
      </c>
      <c r="Y1513" s="413">
        <f>IF(Table_1[[#This Row],[Kokonaiskävijämäärä]]&lt;1,0,Table_1[[#This Row],[Kävijämäärä b) aikuiset]]*Table_1[[#This Row],[Tapaamis-kerrat /osallistuja]])</f>
        <v>0</v>
      </c>
      <c r="Z1513" s="413">
        <f>IF(Table_1[[#This Row],[Kokonaiskävijämäärä]]&lt;1,0,Table_1[[#This Row],[Kokonaiskävijämäärä]]*Table_1[[#This Row],[Tapaamis-kerrat /osallistuja]])</f>
        <v>0</v>
      </c>
      <c r="AA1513" s="390" t="s">
        <v>54</v>
      </c>
      <c r="AB1513" s="396"/>
      <c r="AC1513" s="397"/>
      <c r="AD1513" s="398" t="s">
        <v>54</v>
      </c>
      <c r="AE1513" s="399" t="s">
        <v>54</v>
      </c>
      <c r="AF1513" s="400" t="s">
        <v>54</v>
      </c>
      <c r="AG1513" s="400" t="s">
        <v>54</v>
      </c>
      <c r="AH1513" s="401" t="s">
        <v>53</v>
      </c>
      <c r="AI1513" s="402" t="s">
        <v>54</v>
      </c>
      <c r="AJ1513" s="402" t="s">
        <v>54</v>
      </c>
      <c r="AK1513" s="402" t="s">
        <v>54</v>
      </c>
      <c r="AL1513" s="403" t="s">
        <v>54</v>
      </c>
      <c r="AM1513" s="404" t="s">
        <v>54</v>
      </c>
    </row>
    <row r="1514" spans="1:39" ht="15.75" customHeight="1" x14ac:dyDescent="0.3">
      <c r="A1514" s="382"/>
      <c r="B1514" s="383"/>
      <c r="C1514" s="384" t="s">
        <v>40</v>
      </c>
      <c r="D1514" s="385" t="str">
        <f>IF(Table_1[[#This Row],[SISÄLLÖN NIMI]]="","",1)</f>
        <v/>
      </c>
      <c r="E1514" s="386"/>
      <c r="F1514" s="386"/>
      <c r="G1514" s="384" t="s">
        <v>54</v>
      </c>
      <c r="H1514" s="387" t="s">
        <v>54</v>
      </c>
      <c r="I1514" s="388" t="s">
        <v>54</v>
      </c>
      <c r="J1514" s="389" t="s">
        <v>44</v>
      </c>
      <c r="K1514" s="387" t="s">
        <v>54</v>
      </c>
      <c r="L1514" s="390" t="s">
        <v>54</v>
      </c>
      <c r="M1514" s="383"/>
      <c r="N1514" s="391" t="s">
        <v>54</v>
      </c>
      <c r="O1514" s="392"/>
      <c r="P1514" s="383"/>
      <c r="Q1514" s="383"/>
      <c r="R1514" s="393"/>
      <c r="S1514" s="417">
        <f>IF(Table_1[[#This Row],[Kesto (min) /tapaaminen]]&lt;1,0,(Table_1[[#This Row],[Sisältöjen määrä 
]]*Table_1[[#This Row],[Kesto (min) /tapaaminen]]*Table_1[[#This Row],[Tapaamis-kerrat /osallistuja]]))</f>
        <v>0</v>
      </c>
      <c r="T1514" s="394" t="str">
        <f>IF(Table_1[[#This Row],[SISÄLLÖN NIMI]]="","",IF(Table_1[[#This Row],[Toteutuminen]]="Ei osallistujia",0,IF(Table_1[[#This Row],[Toteutuminen]]="Peruttu",0,1)))</f>
        <v/>
      </c>
      <c r="U1514" s="395"/>
      <c r="V1514" s="385"/>
      <c r="W1514" s="413">
        <f>Table_1[[#This Row],[Kävijämäärä a) lapset]]+Table_1[[#This Row],[Kävijämäärä b) aikuiset]]</f>
        <v>0</v>
      </c>
      <c r="X1514" s="413">
        <f>IF(Table_1[[#This Row],[Kokonaiskävijämäärä]]&lt;1,0,Table_1[[#This Row],[Kävijämäärä a) lapset]]*Table_1[[#This Row],[Tapaamis-kerrat /osallistuja]])</f>
        <v>0</v>
      </c>
      <c r="Y1514" s="413">
        <f>IF(Table_1[[#This Row],[Kokonaiskävijämäärä]]&lt;1,0,Table_1[[#This Row],[Kävijämäärä b) aikuiset]]*Table_1[[#This Row],[Tapaamis-kerrat /osallistuja]])</f>
        <v>0</v>
      </c>
      <c r="Z1514" s="413">
        <f>IF(Table_1[[#This Row],[Kokonaiskävijämäärä]]&lt;1,0,Table_1[[#This Row],[Kokonaiskävijämäärä]]*Table_1[[#This Row],[Tapaamis-kerrat /osallistuja]])</f>
        <v>0</v>
      </c>
      <c r="AA1514" s="390" t="s">
        <v>54</v>
      </c>
      <c r="AB1514" s="396"/>
      <c r="AC1514" s="397"/>
      <c r="AD1514" s="398" t="s">
        <v>54</v>
      </c>
      <c r="AE1514" s="399" t="s">
        <v>54</v>
      </c>
      <c r="AF1514" s="400" t="s">
        <v>54</v>
      </c>
      <c r="AG1514" s="400" t="s">
        <v>54</v>
      </c>
      <c r="AH1514" s="401" t="s">
        <v>53</v>
      </c>
      <c r="AI1514" s="402" t="s">
        <v>54</v>
      </c>
      <c r="AJ1514" s="402" t="s">
        <v>54</v>
      </c>
      <c r="AK1514" s="402" t="s">
        <v>54</v>
      </c>
      <c r="AL1514" s="403" t="s">
        <v>54</v>
      </c>
      <c r="AM1514" s="404" t="s">
        <v>54</v>
      </c>
    </row>
    <row r="1515" spans="1:39" ht="15.75" customHeight="1" x14ac:dyDescent="0.3">
      <c r="A1515" s="382"/>
      <c r="B1515" s="383"/>
      <c r="C1515" s="384" t="s">
        <v>40</v>
      </c>
      <c r="D1515" s="385" t="str">
        <f>IF(Table_1[[#This Row],[SISÄLLÖN NIMI]]="","",1)</f>
        <v/>
      </c>
      <c r="E1515" s="386"/>
      <c r="F1515" s="386"/>
      <c r="G1515" s="384" t="s">
        <v>54</v>
      </c>
      <c r="H1515" s="387" t="s">
        <v>54</v>
      </c>
      <c r="I1515" s="388" t="s">
        <v>54</v>
      </c>
      <c r="J1515" s="389" t="s">
        <v>44</v>
      </c>
      <c r="K1515" s="387" t="s">
        <v>54</v>
      </c>
      <c r="L1515" s="390" t="s">
        <v>54</v>
      </c>
      <c r="M1515" s="383"/>
      <c r="N1515" s="391" t="s">
        <v>54</v>
      </c>
      <c r="O1515" s="392"/>
      <c r="P1515" s="383"/>
      <c r="Q1515" s="383"/>
      <c r="R1515" s="393"/>
      <c r="S1515" s="417">
        <f>IF(Table_1[[#This Row],[Kesto (min) /tapaaminen]]&lt;1,0,(Table_1[[#This Row],[Sisältöjen määrä 
]]*Table_1[[#This Row],[Kesto (min) /tapaaminen]]*Table_1[[#This Row],[Tapaamis-kerrat /osallistuja]]))</f>
        <v>0</v>
      </c>
      <c r="T1515" s="394" t="str">
        <f>IF(Table_1[[#This Row],[SISÄLLÖN NIMI]]="","",IF(Table_1[[#This Row],[Toteutuminen]]="Ei osallistujia",0,IF(Table_1[[#This Row],[Toteutuminen]]="Peruttu",0,1)))</f>
        <v/>
      </c>
      <c r="U1515" s="395"/>
      <c r="V1515" s="385"/>
      <c r="W1515" s="413">
        <f>Table_1[[#This Row],[Kävijämäärä a) lapset]]+Table_1[[#This Row],[Kävijämäärä b) aikuiset]]</f>
        <v>0</v>
      </c>
      <c r="X1515" s="413">
        <f>IF(Table_1[[#This Row],[Kokonaiskävijämäärä]]&lt;1,0,Table_1[[#This Row],[Kävijämäärä a) lapset]]*Table_1[[#This Row],[Tapaamis-kerrat /osallistuja]])</f>
        <v>0</v>
      </c>
      <c r="Y1515" s="413">
        <f>IF(Table_1[[#This Row],[Kokonaiskävijämäärä]]&lt;1,0,Table_1[[#This Row],[Kävijämäärä b) aikuiset]]*Table_1[[#This Row],[Tapaamis-kerrat /osallistuja]])</f>
        <v>0</v>
      </c>
      <c r="Z1515" s="413">
        <f>IF(Table_1[[#This Row],[Kokonaiskävijämäärä]]&lt;1,0,Table_1[[#This Row],[Kokonaiskävijämäärä]]*Table_1[[#This Row],[Tapaamis-kerrat /osallistuja]])</f>
        <v>0</v>
      </c>
      <c r="AA1515" s="390" t="s">
        <v>54</v>
      </c>
      <c r="AB1515" s="396"/>
      <c r="AC1515" s="397"/>
      <c r="AD1515" s="398" t="s">
        <v>54</v>
      </c>
      <c r="AE1515" s="399" t="s">
        <v>54</v>
      </c>
      <c r="AF1515" s="400" t="s">
        <v>54</v>
      </c>
      <c r="AG1515" s="400" t="s">
        <v>54</v>
      </c>
      <c r="AH1515" s="401" t="s">
        <v>53</v>
      </c>
      <c r="AI1515" s="402" t="s">
        <v>54</v>
      </c>
      <c r="AJ1515" s="402" t="s">
        <v>54</v>
      </c>
      <c r="AK1515" s="402" t="s">
        <v>54</v>
      </c>
      <c r="AL1515" s="403" t="s">
        <v>54</v>
      </c>
      <c r="AM1515" s="404" t="s">
        <v>54</v>
      </c>
    </row>
    <row r="1516" spans="1:39" ht="15.75" customHeight="1" x14ac:dyDescent="0.3">
      <c r="A1516" s="382"/>
      <c r="B1516" s="383"/>
      <c r="C1516" s="384" t="s">
        <v>40</v>
      </c>
      <c r="D1516" s="385" t="str">
        <f>IF(Table_1[[#This Row],[SISÄLLÖN NIMI]]="","",1)</f>
        <v/>
      </c>
      <c r="E1516" s="386"/>
      <c r="F1516" s="386"/>
      <c r="G1516" s="384" t="s">
        <v>54</v>
      </c>
      <c r="H1516" s="387" t="s">
        <v>54</v>
      </c>
      <c r="I1516" s="388" t="s">
        <v>54</v>
      </c>
      <c r="J1516" s="389" t="s">
        <v>44</v>
      </c>
      <c r="K1516" s="387" t="s">
        <v>54</v>
      </c>
      <c r="L1516" s="390" t="s">
        <v>54</v>
      </c>
      <c r="M1516" s="383"/>
      <c r="N1516" s="391" t="s">
        <v>54</v>
      </c>
      <c r="O1516" s="392"/>
      <c r="P1516" s="383"/>
      <c r="Q1516" s="383"/>
      <c r="R1516" s="393"/>
      <c r="S1516" s="417">
        <f>IF(Table_1[[#This Row],[Kesto (min) /tapaaminen]]&lt;1,0,(Table_1[[#This Row],[Sisältöjen määrä 
]]*Table_1[[#This Row],[Kesto (min) /tapaaminen]]*Table_1[[#This Row],[Tapaamis-kerrat /osallistuja]]))</f>
        <v>0</v>
      </c>
      <c r="T1516" s="394" t="str">
        <f>IF(Table_1[[#This Row],[SISÄLLÖN NIMI]]="","",IF(Table_1[[#This Row],[Toteutuminen]]="Ei osallistujia",0,IF(Table_1[[#This Row],[Toteutuminen]]="Peruttu",0,1)))</f>
        <v/>
      </c>
      <c r="U1516" s="395"/>
      <c r="V1516" s="385"/>
      <c r="W1516" s="413">
        <f>Table_1[[#This Row],[Kävijämäärä a) lapset]]+Table_1[[#This Row],[Kävijämäärä b) aikuiset]]</f>
        <v>0</v>
      </c>
      <c r="X1516" s="413">
        <f>IF(Table_1[[#This Row],[Kokonaiskävijämäärä]]&lt;1,0,Table_1[[#This Row],[Kävijämäärä a) lapset]]*Table_1[[#This Row],[Tapaamis-kerrat /osallistuja]])</f>
        <v>0</v>
      </c>
      <c r="Y1516" s="413">
        <f>IF(Table_1[[#This Row],[Kokonaiskävijämäärä]]&lt;1,0,Table_1[[#This Row],[Kävijämäärä b) aikuiset]]*Table_1[[#This Row],[Tapaamis-kerrat /osallistuja]])</f>
        <v>0</v>
      </c>
      <c r="Z1516" s="413">
        <f>IF(Table_1[[#This Row],[Kokonaiskävijämäärä]]&lt;1,0,Table_1[[#This Row],[Kokonaiskävijämäärä]]*Table_1[[#This Row],[Tapaamis-kerrat /osallistuja]])</f>
        <v>0</v>
      </c>
      <c r="AA1516" s="390" t="s">
        <v>54</v>
      </c>
      <c r="AB1516" s="396"/>
      <c r="AC1516" s="397"/>
      <c r="AD1516" s="398" t="s">
        <v>54</v>
      </c>
      <c r="AE1516" s="399" t="s">
        <v>54</v>
      </c>
      <c r="AF1516" s="400" t="s">
        <v>54</v>
      </c>
      <c r="AG1516" s="400" t="s">
        <v>54</v>
      </c>
      <c r="AH1516" s="401" t="s">
        <v>53</v>
      </c>
      <c r="AI1516" s="402" t="s">
        <v>54</v>
      </c>
      <c r="AJ1516" s="402" t="s">
        <v>54</v>
      </c>
      <c r="AK1516" s="402" t="s">
        <v>54</v>
      </c>
      <c r="AL1516" s="403" t="s">
        <v>54</v>
      </c>
      <c r="AM1516" s="404" t="s">
        <v>54</v>
      </c>
    </row>
    <row r="1517" spans="1:39" ht="15.75" customHeight="1" x14ac:dyDescent="0.3">
      <c r="A1517" s="382"/>
      <c r="B1517" s="383"/>
      <c r="C1517" s="384" t="s">
        <v>40</v>
      </c>
      <c r="D1517" s="385" t="str">
        <f>IF(Table_1[[#This Row],[SISÄLLÖN NIMI]]="","",1)</f>
        <v/>
      </c>
      <c r="E1517" s="386"/>
      <c r="F1517" s="386"/>
      <c r="G1517" s="384" t="s">
        <v>54</v>
      </c>
      <c r="H1517" s="387" t="s">
        <v>54</v>
      </c>
      <c r="I1517" s="388" t="s">
        <v>54</v>
      </c>
      <c r="J1517" s="389" t="s">
        <v>44</v>
      </c>
      <c r="K1517" s="387" t="s">
        <v>54</v>
      </c>
      <c r="L1517" s="390" t="s">
        <v>54</v>
      </c>
      <c r="M1517" s="383"/>
      <c r="N1517" s="391" t="s">
        <v>54</v>
      </c>
      <c r="O1517" s="392"/>
      <c r="P1517" s="383"/>
      <c r="Q1517" s="383"/>
      <c r="R1517" s="393"/>
      <c r="S1517" s="417">
        <f>IF(Table_1[[#This Row],[Kesto (min) /tapaaminen]]&lt;1,0,(Table_1[[#This Row],[Sisältöjen määrä 
]]*Table_1[[#This Row],[Kesto (min) /tapaaminen]]*Table_1[[#This Row],[Tapaamis-kerrat /osallistuja]]))</f>
        <v>0</v>
      </c>
      <c r="T1517" s="394" t="str">
        <f>IF(Table_1[[#This Row],[SISÄLLÖN NIMI]]="","",IF(Table_1[[#This Row],[Toteutuminen]]="Ei osallistujia",0,IF(Table_1[[#This Row],[Toteutuminen]]="Peruttu",0,1)))</f>
        <v/>
      </c>
      <c r="U1517" s="395"/>
      <c r="V1517" s="385"/>
      <c r="W1517" s="413">
        <f>Table_1[[#This Row],[Kävijämäärä a) lapset]]+Table_1[[#This Row],[Kävijämäärä b) aikuiset]]</f>
        <v>0</v>
      </c>
      <c r="X1517" s="413">
        <f>IF(Table_1[[#This Row],[Kokonaiskävijämäärä]]&lt;1,0,Table_1[[#This Row],[Kävijämäärä a) lapset]]*Table_1[[#This Row],[Tapaamis-kerrat /osallistuja]])</f>
        <v>0</v>
      </c>
      <c r="Y1517" s="413">
        <f>IF(Table_1[[#This Row],[Kokonaiskävijämäärä]]&lt;1,0,Table_1[[#This Row],[Kävijämäärä b) aikuiset]]*Table_1[[#This Row],[Tapaamis-kerrat /osallistuja]])</f>
        <v>0</v>
      </c>
      <c r="Z1517" s="413">
        <f>IF(Table_1[[#This Row],[Kokonaiskävijämäärä]]&lt;1,0,Table_1[[#This Row],[Kokonaiskävijämäärä]]*Table_1[[#This Row],[Tapaamis-kerrat /osallistuja]])</f>
        <v>0</v>
      </c>
      <c r="AA1517" s="390" t="s">
        <v>54</v>
      </c>
      <c r="AB1517" s="396"/>
      <c r="AC1517" s="397"/>
      <c r="AD1517" s="398" t="s">
        <v>54</v>
      </c>
      <c r="AE1517" s="399" t="s">
        <v>54</v>
      </c>
      <c r="AF1517" s="400" t="s">
        <v>54</v>
      </c>
      <c r="AG1517" s="400" t="s">
        <v>54</v>
      </c>
      <c r="AH1517" s="401" t="s">
        <v>53</v>
      </c>
      <c r="AI1517" s="402" t="s">
        <v>54</v>
      </c>
      <c r="AJ1517" s="402" t="s">
        <v>54</v>
      </c>
      <c r="AK1517" s="402" t="s">
        <v>54</v>
      </c>
      <c r="AL1517" s="403" t="s">
        <v>54</v>
      </c>
      <c r="AM1517" s="404" t="s">
        <v>54</v>
      </c>
    </row>
    <row r="1518" spans="1:39" ht="15.75" customHeight="1" x14ac:dyDescent="0.3">
      <c r="A1518" s="382"/>
      <c r="B1518" s="383"/>
      <c r="C1518" s="384" t="s">
        <v>40</v>
      </c>
      <c r="D1518" s="385" t="str">
        <f>IF(Table_1[[#This Row],[SISÄLLÖN NIMI]]="","",1)</f>
        <v/>
      </c>
      <c r="E1518" s="386"/>
      <c r="F1518" s="386"/>
      <c r="G1518" s="384" t="s">
        <v>54</v>
      </c>
      <c r="H1518" s="387" t="s">
        <v>54</v>
      </c>
      <c r="I1518" s="388" t="s">
        <v>54</v>
      </c>
      <c r="J1518" s="389" t="s">
        <v>44</v>
      </c>
      <c r="K1518" s="387" t="s">
        <v>54</v>
      </c>
      <c r="L1518" s="390" t="s">
        <v>54</v>
      </c>
      <c r="M1518" s="383"/>
      <c r="N1518" s="391" t="s">
        <v>54</v>
      </c>
      <c r="O1518" s="392"/>
      <c r="P1518" s="383"/>
      <c r="Q1518" s="383"/>
      <c r="R1518" s="393"/>
      <c r="S1518" s="417">
        <f>IF(Table_1[[#This Row],[Kesto (min) /tapaaminen]]&lt;1,0,(Table_1[[#This Row],[Sisältöjen määrä 
]]*Table_1[[#This Row],[Kesto (min) /tapaaminen]]*Table_1[[#This Row],[Tapaamis-kerrat /osallistuja]]))</f>
        <v>0</v>
      </c>
      <c r="T1518" s="394" t="str">
        <f>IF(Table_1[[#This Row],[SISÄLLÖN NIMI]]="","",IF(Table_1[[#This Row],[Toteutuminen]]="Ei osallistujia",0,IF(Table_1[[#This Row],[Toteutuminen]]="Peruttu",0,1)))</f>
        <v/>
      </c>
      <c r="U1518" s="395"/>
      <c r="V1518" s="385"/>
      <c r="W1518" s="413">
        <f>Table_1[[#This Row],[Kävijämäärä a) lapset]]+Table_1[[#This Row],[Kävijämäärä b) aikuiset]]</f>
        <v>0</v>
      </c>
      <c r="X1518" s="413">
        <f>IF(Table_1[[#This Row],[Kokonaiskävijämäärä]]&lt;1,0,Table_1[[#This Row],[Kävijämäärä a) lapset]]*Table_1[[#This Row],[Tapaamis-kerrat /osallistuja]])</f>
        <v>0</v>
      </c>
      <c r="Y1518" s="413">
        <f>IF(Table_1[[#This Row],[Kokonaiskävijämäärä]]&lt;1,0,Table_1[[#This Row],[Kävijämäärä b) aikuiset]]*Table_1[[#This Row],[Tapaamis-kerrat /osallistuja]])</f>
        <v>0</v>
      </c>
      <c r="Z1518" s="413">
        <f>IF(Table_1[[#This Row],[Kokonaiskävijämäärä]]&lt;1,0,Table_1[[#This Row],[Kokonaiskävijämäärä]]*Table_1[[#This Row],[Tapaamis-kerrat /osallistuja]])</f>
        <v>0</v>
      </c>
      <c r="AA1518" s="390" t="s">
        <v>54</v>
      </c>
      <c r="AB1518" s="396"/>
      <c r="AC1518" s="397"/>
      <c r="AD1518" s="398" t="s">
        <v>54</v>
      </c>
      <c r="AE1518" s="399" t="s">
        <v>54</v>
      </c>
      <c r="AF1518" s="400" t="s">
        <v>54</v>
      </c>
      <c r="AG1518" s="400" t="s">
        <v>54</v>
      </c>
      <c r="AH1518" s="401" t="s">
        <v>53</v>
      </c>
      <c r="AI1518" s="402" t="s">
        <v>54</v>
      </c>
      <c r="AJ1518" s="402" t="s">
        <v>54</v>
      </c>
      <c r="AK1518" s="402" t="s">
        <v>54</v>
      </c>
      <c r="AL1518" s="403" t="s">
        <v>54</v>
      </c>
      <c r="AM1518" s="404" t="s">
        <v>54</v>
      </c>
    </row>
    <row r="1519" spans="1:39" ht="15.75" customHeight="1" x14ac:dyDescent="0.3">
      <c r="A1519" s="382"/>
      <c r="B1519" s="383"/>
      <c r="C1519" s="384" t="s">
        <v>40</v>
      </c>
      <c r="D1519" s="385" t="str">
        <f>IF(Table_1[[#This Row],[SISÄLLÖN NIMI]]="","",1)</f>
        <v/>
      </c>
      <c r="E1519" s="386"/>
      <c r="F1519" s="386"/>
      <c r="G1519" s="384" t="s">
        <v>54</v>
      </c>
      <c r="H1519" s="387" t="s">
        <v>54</v>
      </c>
      <c r="I1519" s="388" t="s">
        <v>54</v>
      </c>
      <c r="J1519" s="389" t="s">
        <v>44</v>
      </c>
      <c r="K1519" s="387" t="s">
        <v>54</v>
      </c>
      <c r="L1519" s="390" t="s">
        <v>54</v>
      </c>
      <c r="M1519" s="383"/>
      <c r="N1519" s="391" t="s">
        <v>54</v>
      </c>
      <c r="O1519" s="392"/>
      <c r="P1519" s="383"/>
      <c r="Q1519" s="383"/>
      <c r="R1519" s="393"/>
      <c r="S1519" s="417">
        <f>IF(Table_1[[#This Row],[Kesto (min) /tapaaminen]]&lt;1,0,(Table_1[[#This Row],[Sisältöjen määrä 
]]*Table_1[[#This Row],[Kesto (min) /tapaaminen]]*Table_1[[#This Row],[Tapaamis-kerrat /osallistuja]]))</f>
        <v>0</v>
      </c>
      <c r="T1519" s="394" t="str">
        <f>IF(Table_1[[#This Row],[SISÄLLÖN NIMI]]="","",IF(Table_1[[#This Row],[Toteutuminen]]="Ei osallistujia",0,IF(Table_1[[#This Row],[Toteutuminen]]="Peruttu",0,1)))</f>
        <v/>
      </c>
      <c r="U1519" s="395"/>
      <c r="V1519" s="385"/>
      <c r="W1519" s="413">
        <f>Table_1[[#This Row],[Kävijämäärä a) lapset]]+Table_1[[#This Row],[Kävijämäärä b) aikuiset]]</f>
        <v>0</v>
      </c>
      <c r="X1519" s="413">
        <f>IF(Table_1[[#This Row],[Kokonaiskävijämäärä]]&lt;1,0,Table_1[[#This Row],[Kävijämäärä a) lapset]]*Table_1[[#This Row],[Tapaamis-kerrat /osallistuja]])</f>
        <v>0</v>
      </c>
      <c r="Y1519" s="413">
        <f>IF(Table_1[[#This Row],[Kokonaiskävijämäärä]]&lt;1,0,Table_1[[#This Row],[Kävijämäärä b) aikuiset]]*Table_1[[#This Row],[Tapaamis-kerrat /osallistuja]])</f>
        <v>0</v>
      </c>
      <c r="Z1519" s="413">
        <f>IF(Table_1[[#This Row],[Kokonaiskävijämäärä]]&lt;1,0,Table_1[[#This Row],[Kokonaiskävijämäärä]]*Table_1[[#This Row],[Tapaamis-kerrat /osallistuja]])</f>
        <v>0</v>
      </c>
      <c r="AA1519" s="390" t="s">
        <v>54</v>
      </c>
      <c r="AB1519" s="396"/>
      <c r="AC1519" s="397"/>
      <c r="AD1519" s="398" t="s">
        <v>54</v>
      </c>
      <c r="AE1519" s="399" t="s">
        <v>54</v>
      </c>
      <c r="AF1519" s="400" t="s">
        <v>54</v>
      </c>
      <c r="AG1519" s="400" t="s">
        <v>54</v>
      </c>
      <c r="AH1519" s="401" t="s">
        <v>53</v>
      </c>
      <c r="AI1519" s="402" t="s">
        <v>54</v>
      </c>
      <c r="AJ1519" s="402" t="s">
        <v>54</v>
      </c>
      <c r="AK1519" s="402" t="s">
        <v>54</v>
      </c>
      <c r="AL1519" s="403" t="s">
        <v>54</v>
      </c>
      <c r="AM1519" s="404" t="s">
        <v>54</v>
      </c>
    </row>
    <row r="1520" spans="1:39" ht="15.75" customHeight="1" x14ac:dyDescent="0.3">
      <c r="A1520" s="382"/>
      <c r="B1520" s="383"/>
      <c r="C1520" s="384" t="s">
        <v>40</v>
      </c>
      <c r="D1520" s="385" t="str">
        <f>IF(Table_1[[#This Row],[SISÄLLÖN NIMI]]="","",1)</f>
        <v/>
      </c>
      <c r="E1520" s="386"/>
      <c r="F1520" s="386"/>
      <c r="G1520" s="384" t="s">
        <v>54</v>
      </c>
      <c r="H1520" s="387" t="s">
        <v>54</v>
      </c>
      <c r="I1520" s="388" t="s">
        <v>54</v>
      </c>
      <c r="J1520" s="389" t="s">
        <v>44</v>
      </c>
      <c r="K1520" s="387" t="s">
        <v>54</v>
      </c>
      <c r="L1520" s="390" t="s">
        <v>54</v>
      </c>
      <c r="M1520" s="383"/>
      <c r="N1520" s="391" t="s">
        <v>54</v>
      </c>
      <c r="O1520" s="392"/>
      <c r="P1520" s="383"/>
      <c r="Q1520" s="383"/>
      <c r="R1520" s="393"/>
      <c r="S1520" s="417">
        <f>IF(Table_1[[#This Row],[Kesto (min) /tapaaminen]]&lt;1,0,(Table_1[[#This Row],[Sisältöjen määrä 
]]*Table_1[[#This Row],[Kesto (min) /tapaaminen]]*Table_1[[#This Row],[Tapaamis-kerrat /osallistuja]]))</f>
        <v>0</v>
      </c>
      <c r="T1520" s="394" t="str">
        <f>IF(Table_1[[#This Row],[SISÄLLÖN NIMI]]="","",IF(Table_1[[#This Row],[Toteutuminen]]="Ei osallistujia",0,IF(Table_1[[#This Row],[Toteutuminen]]="Peruttu",0,1)))</f>
        <v/>
      </c>
      <c r="U1520" s="395"/>
      <c r="V1520" s="385"/>
      <c r="W1520" s="413">
        <f>Table_1[[#This Row],[Kävijämäärä a) lapset]]+Table_1[[#This Row],[Kävijämäärä b) aikuiset]]</f>
        <v>0</v>
      </c>
      <c r="X1520" s="413">
        <f>IF(Table_1[[#This Row],[Kokonaiskävijämäärä]]&lt;1,0,Table_1[[#This Row],[Kävijämäärä a) lapset]]*Table_1[[#This Row],[Tapaamis-kerrat /osallistuja]])</f>
        <v>0</v>
      </c>
      <c r="Y1520" s="413">
        <f>IF(Table_1[[#This Row],[Kokonaiskävijämäärä]]&lt;1,0,Table_1[[#This Row],[Kävijämäärä b) aikuiset]]*Table_1[[#This Row],[Tapaamis-kerrat /osallistuja]])</f>
        <v>0</v>
      </c>
      <c r="Z1520" s="413">
        <f>IF(Table_1[[#This Row],[Kokonaiskävijämäärä]]&lt;1,0,Table_1[[#This Row],[Kokonaiskävijämäärä]]*Table_1[[#This Row],[Tapaamis-kerrat /osallistuja]])</f>
        <v>0</v>
      </c>
      <c r="AA1520" s="390" t="s">
        <v>54</v>
      </c>
      <c r="AB1520" s="396"/>
      <c r="AC1520" s="397"/>
      <c r="AD1520" s="398" t="s">
        <v>54</v>
      </c>
      <c r="AE1520" s="399" t="s">
        <v>54</v>
      </c>
      <c r="AF1520" s="400" t="s">
        <v>54</v>
      </c>
      <c r="AG1520" s="400" t="s">
        <v>54</v>
      </c>
      <c r="AH1520" s="401" t="s">
        <v>53</v>
      </c>
      <c r="AI1520" s="402" t="s">
        <v>54</v>
      </c>
      <c r="AJ1520" s="402" t="s">
        <v>54</v>
      </c>
      <c r="AK1520" s="402" t="s">
        <v>54</v>
      </c>
      <c r="AL1520" s="403" t="s">
        <v>54</v>
      </c>
      <c r="AM1520" s="404" t="s">
        <v>54</v>
      </c>
    </row>
    <row r="1521" spans="1:39" ht="15.75" customHeight="1" x14ac:dyDescent="0.3">
      <c r="A1521" s="382"/>
      <c r="B1521" s="383"/>
      <c r="C1521" s="384" t="s">
        <v>40</v>
      </c>
      <c r="D1521" s="385" t="str">
        <f>IF(Table_1[[#This Row],[SISÄLLÖN NIMI]]="","",1)</f>
        <v/>
      </c>
      <c r="E1521" s="386"/>
      <c r="F1521" s="386"/>
      <c r="G1521" s="384" t="s">
        <v>54</v>
      </c>
      <c r="H1521" s="387" t="s">
        <v>54</v>
      </c>
      <c r="I1521" s="388" t="s">
        <v>54</v>
      </c>
      <c r="J1521" s="389" t="s">
        <v>44</v>
      </c>
      <c r="K1521" s="387" t="s">
        <v>54</v>
      </c>
      <c r="L1521" s="390" t="s">
        <v>54</v>
      </c>
      <c r="M1521" s="383"/>
      <c r="N1521" s="391" t="s">
        <v>54</v>
      </c>
      <c r="O1521" s="392"/>
      <c r="P1521" s="383"/>
      <c r="Q1521" s="383"/>
      <c r="R1521" s="393"/>
      <c r="S1521" s="417">
        <f>IF(Table_1[[#This Row],[Kesto (min) /tapaaminen]]&lt;1,0,(Table_1[[#This Row],[Sisältöjen määrä 
]]*Table_1[[#This Row],[Kesto (min) /tapaaminen]]*Table_1[[#This Row],[Tapaamis-kerrat /osallistuja]]))</f>
        <v>0</v>
      </c>
      <c r="T1521" s="394" t="str">
        <f>IF(Table_1[[#This Row],[SISÄLLÖN NIMI]]="","",IF(Table_1[[#This Row],[Toteutuminen]]="Ei osallistujia",0,IF(Table_1[[#This Row],[Toteutuminen]]="Peruttu",0,1)))</f>
        <v/>
      </c>
      <c r="U1521" s="395"/>
      <c r="V1521" s="385"/>
      <c r="W1521" s="413">
        <f>Table_1[[#This Row],[Kävijämäärä a) lapset]]+Table_1[[#This Row],[Kävijämäärä b) aikuiset]]</f>
        <v>0</v>
      </c>
      <c r="X1521" s="413">
        <f>IF(Table_1[[#This Row],[Kokonaiskävijämäärä]]&lt;1,0,Table_1[[#This Row],[Kävijämäärä a) lapset]]*Table_1[[#This Row],[Tapaamis-kerrat /osallistuja]])</f>
        <v>0</v>
      </c>
      <c r="Y1521" s="413">
        <f>IF(Table_1[[#This Row],[Kokonaiskävijämäärä]]&lt;1,0,Table_1[[#This Row],[Kävijämäärä b) aikuiset]]*Table_1[[#This Row],[Tapaamis-kerrat /osallistuja]])</f>
        <v>0</v>
      </c>
      <c r="Z1521" s="413">
        <f>IF(Table_1[[#This Row],[Kokonaiskävijämäärä]]&lt;1,0,Table_1[[#This Row],[Kokonaiskävijämäärä]]*Table_1[[#This Row],[Tapaamis-kerrat /osallistuja]])</f>
        <v>0</v>
      </c>
      <c r="AA1521" s="390" t="s">
        <v>54</v>
      </c>
      <c r="AB1521" s="396"/>
      <c r="AC1521" s="397"/>
      <c r="AD1521" s="398" t="s">
        <v>54</v>
      </c>
      <c r="AE1521" s="399" t="s">
        <v>54</v>
      </c>
      <c r="AF1521" s="400" t="s">
        <v>54</v>
      </c>
      <c r="AG1521" s="400" t="s">
        <v>54</v>
      </c>
      <c r="AH1521" s="401" t="s">
        <v>53</v>
      </c>
      <c r="AI1521" s="402" t="s">
        <v>54</v>
      </c>
      <c r="AJ1521" s="402" t="s">
        <v>54</v>
      </c>
      <c r="AK1521" s="402" t="s">
        <v>54</v>
      </c>
      <c r="AL1521" s="403" t="s">
        <v>54</v>
      </c>
      <c r="AM1521" s="404" t="s">
        <v>54</v>
      </c>
    </row>
    <row r="1522" spans="1:39" ht="15.75" customHeight="1" x14ac:dyDescent="0.3">
      <c r="A1522" s="382"/>
      <c r="B1522" s="383"/>
      <c r="C1522" s="384" t="s">
        <v>40</v>
      </c>
      <c r="D1522" s="385" t="str">
        <f>IF(Table_1[[#This Row],[SISÄLLÖN NIMI]]="","",1)</f>
        <v/>
      </c>
      <c r="E1522" s="386"/>
      <c r="F1522" s="386"/>
      <c r="G1522" s="384" t="s">
        <v>54</v>
      </c>
      <c r="H1522" s="387" t="s">
        <v>54</v>
      </c>
      <c r="I1522" s="388" t="s">
        <v>54</v>
      </c>
      <c r="J1522" s="389" t="s">
        <v>44</v>
      </c>
      <c r="K1522" s="387" t="s">
        <v>54</v>
      </c>
      <c r="L1522" s="390" t="s">
        <v>54</v>
      </c>
      <c r="M1522" s="383"/>
      <c r="N1522" s="391" t="s">
        <v>54</v>
      </c>
      <c r="O1522" s="392"/>
      <c r="P1522" s="383"/>
      <c r="Q1522" s="383"/>
      <c r="R1522" s="393"/>
      <c r="S1522" s="417">
        <f>IF(Table_1[[#This Row],[Kesto (min) /tapaaminen]]&lt;1,0,(Table_1[[#This Row],[Sisältöjen määrä 
]]*Table_1[[#This Row],[Kesto (min) /tapaaminen]]*Table_1[[#This Row],[Tapaamis-kerrat /osallistuja]]))</f>
        <v>0</v>
      </c>
      <c r="T1522" s="394" t="str">
        <f>IF(Table_1[[#This Row],[SISÄLLÖN NIMI]]="","",IF(Table_1[[#This Row],[Toteutuminen]]="Ei osallistujia",0,IF(Table_1[[#This Row],[Toteutuminen]]="Peruttu",0,1)))</f>
        <v/>
      </c>
      <c r="U1522" s="395"/>
      <c r="V1522" s="385"/>
      <c r="W1522" s="413">
        <f>Table_1[[#This Row],[Kävijämäärä a) lapset]]+Table_1[[#This Row],[Kävijämäärä b) aikuiset]]</f>
        <v>0</v>
      </c>
      <c r="X1522" s="413">
        <f>IF(Table_1[[#This Row],[Kokonaiskävijämäärä]]&lt;1,0,Table_1[[#This Row],[Kävijämäärä a) lapset]]*Table_1[[#This Row],[Tapaamis-kerrat /osallistuja]])</f>
        <v>0</v>
      </c>
      <c r="Y1522" s="413">
        <f>IF(Table_1[[#This Row],[Kokonaiskävijämäärä]]&lt;1,0,Table_1[[#This Row],[Kävijämäärä b) aikuiset]]*Table_1[[#This Row],[Tapaamis-kerrat /osallistuja]])</f>
        <v>0</v>
      </c>
      <c r="Z1522" s="413">
        <f>IF(Table_1[[#This Row],[Kokonaiskävijämäärä]]&lt;1,0,Table_1[[#This Row],[Kokonaiskävijämäärä]]*Table_1[[#This Row],[Tapaamis-kerrat /osallistuja]])</f>
        <v>0</v>
      </c>
      <c r="AA1522" s="390" t="s">
        <v>54</v>
      </c>
      <c r="AB1522" s="396"/>
      <c r="AC1522" s="397"/>
      <c r="AD1522" s="398" t="s">
        <v>54</v>
      </c>
      <c r="AE1522" s="399" t="s">
        <v>54</v>
      </c>
      <c r="AF1522" s="400" t="s">
        <v>54</v>
      </c>
      <c r="AG1522" s="400" t="s">
        <v>54</v>
      </c>
      <c r="AH1522" s="401" t="s">
        <v>53</v>
      </c>
      <c r="AI1522" s="402" t="s">
        <v>54</v>
      </c>
      <c r="AJ1522" s="402" t="s">
        <v>54</v>
      </c>
      <c r="AK1522" s="402" t="s">
        <v>54</v>
      </c>
      <c r="AL1522" s="403" t="s">
        <v>54</v>
      </c>
      <c r="AM1522" s="404" t="s">
        <v>54</v>
      </c>
    </row>
    <row r="1523" spans="1:39" ht="15.75" customHeight="1" x14ac:dyDescent="0.3">
      <c r="A1523" s="382"/>
      <c r="B1523" s="383"/>
      <c r="C1523" s="384" t="s">
        <v>40</v>
      </c>
      <c r="D1523" s="385" t="str">
        <f>IF(Table_1[[#This Row],[SISÄLLÖN NIMI]]="","",1)</f>
        <v/>
      </c>
      <c r="E1523" s="386"/>
      <c r="F1523" s="386"/>
      <c r="G1523" s="384" t="s">
        <v>54</v>
      </c>
      <c r="H1523" s="387" t="s">
        <v>54</v>
      </c>
      <c r="I1523" s="388" t="s">
        <v>54</v>
      </c>
      <c r="J1523" s="389" t="s">
        <v>44</v>
      </c>
      <c r="K1523" s="387" t="s">
        <v>54</v>
      </c>
      <c r="L1523" s="390" t="s">
        <v>54</v>
      </c>
      <c r="M1523" s="383"/>
      <c r="N1523" s="391" t="s">
        <v>54</v>
      </c>
      <c r="O1523" s="392"/>
      <c r="P1523" s="383"/>
      <c r="Q1523" s="383"/>
      <c r="R1523" s="393"/>
      <c r="S1523" s="417">
        <f>IF(Table_1[[#This Row],[Kesto (min) /tapaaminen]]&lt;1,0,(Table_1[[#This Row],[Sisältöjen määrä 
]]*Table_1[[#This Row],[Kesto (min) /tapaaminen]]*Table_1[[#This Row],[Tapaamis-kerrat /osallistuja]]))</f>
        <v>0</v>
      </c>
      <c r="T1523" s="394" t="str">
        <f>IF(Table_1[[#This Row],[SISÄLLÖN NIMI]]="","",IF(Table_1[[#This Row],[Toteutuminen]]="Ei osallistujia",0,IF(Table_1[[#This Row],[Toteutuminen]]="Peruttu",0,1)))</f>
        <v/>
      </c>
      <c r="U1523" s="395"/>
      <c r="V1523" s="385"/>
      <c r="W1523" s="413">
        <f>Table_1[[#This Row],[Kävijämäärä a) lapset]]+Table_1[[#This Row],[Kävijämäärä b) aikuiset]]</f>
        <v>0</v>
      </c>
      <c r="X1523" s="413">
        <f>IF(Table_1[[#This Row],[Kokonaiskävijämäärä]]&lt;1,0,Table_1[[#This Row],[Kävijämäärä a) lapset]]*Table_1[[#This Row],[Tapaamis-kerrat /osallistuja]])</f>
        <v>0</v>
      </c>
      <c r="Y1523" s="413">
        <f>IF(Table_1[[#This Row],[Kokonaiskävijämäärä]]&lt;1,0,Table_1[[#This Row],[Kävijämäärä b) aikuiset]]*Table_1[[#This Row],[Tapaamis-kerrat /osallistuja]])</f>
        <v>0</v>
      </c>
      <c r="Z1523" s="413">
        <f>IF(Table_1[[#This Row],[Kokonaiskävijämäärä]]&lt;1,0,Table_1[[#This Row],[Kokonaiskävijämäärä]]*Table_1[[#This Row],[Tapaamis-kerrat /osallistuja]])</f>
        <v>0</v>
      </c>
      <c r="AA1523" s="390" t="s">
        <v>54</v>
      </c>
      <c r="AB1523" s="396"/>
      <c r="AC1523" s="397"/>
      <c r="AD1523" s="398" t="s">
        <v>54</v>
      </c>
      <c r="AE1523" s="399" t="s">
        <v>54</v>
      </c>
      <c r="AF1523" s="400" t="s">
        <v>54</v>
      </c>
      <c r="AG1523" s="400" t="s">
        <v>54</v>
      </c>
      <c r="AH1523" s="401" t="s">
        <v>53</v>
      </c>
      <c r="AI1523" s="402" t="s">
        <v>54</v>
      </c>
      <c r="AJ1523" s="402" t="s">
        <v>54</v>
      </c>
      <c r="AK1523" s="402" t="s">
        <v>54</v>
      </c>
      <c r="AL1523" s="403" t="s">
        <v>54</v>
      </c>
      <c r="AM1523" s="404" t="s">
        <v>54</v>
      </c>
    </row>
    <row r="1524" spans="1:39" ht="15.75" customHeight="1" x14ac:dyDescent="0.3">
      <c r="A1524" s="382"/>
      <c r="B1524" s="383"/>
      <c r="C1524" s="384" t="s">
        <v>40</v>
      </c>
      <c r="D1524" s="385" t="str">
        <f>IF(Table_1[[#This Row],[SISÄLLÖN NIMI]]="","",1)</f>
        <v/>
      </c>
      <c r="E1524" s="386"/>
      <c r="F1524" s="386"/>
      <c r="G1524" s="384" t="s">
        <v>54</v>
      </c>
      <c r="H1524" s="387" t="s">
        <v>54</v>
      </c>
      <c r="I1524" s="388" t="s">
        <v>54</v>
      </c>
      <c r="J1524" s="389" t="s">
        <v>44</v>
      </c>
      <c r="K1524" s="387" t="s">
        <v>54</v>
      </c>
      <c r="L1524" s="390" t="s">
        <v>54</v>
      </c>
      <c r="M1524" s="383"/>
      <c r="N1524" s="391" t="s">
        <v>54</v>
      </c>
      <c r="O1524" s="392"/>
      <c r="P1524" s="383"/>
      <c r="Q1524" s="383"/>
      <c r="R1524" s="393"/>
      <c r="S1524" s="417">
        <f>IF(Table_1[[#This Row],[Kesto (min) /tapaaminen]]&lt;1,0,(Table_1[[#This Row],[Sisältöjen määrä 
]]*Table_1[[#This Row],[Kesto (min) /tapaaminen]]*Table_1[[#This Row],[Tapaamis-kerrat /osallistuja]]))</f>
        <v>0</v>
      </c>
      <c r="T1524" s="394" t="str">
        <f>IF(Table_1[[#This Row],[SISÄLLÖN NIMI]]="","",IF(Table_1[[#This Row],[Toteutuminen]]="Ei osallistujia",0,IF(Table_1[[#This Row],[Toteutuminen]]="Peruttu",0,1)))</f>
        <v/>
      </c>
      <c r="U1524" s="395"/>
      <c r="V1524" s="385"/>
      <c r="W1524" s="413">
        <f>Table_1[[#This Row],[Kävijämäärä a) lapset]]+Table_1[[#This Row],[Kävijämäärä b) aikuiset]]</f>
        <v>0</v>
      </c>
      <c r="X1524" s="413">
        <f>IF(Table_1[[#This Row],[Kokonaiskävijämäärä]]&lt;1,0,Table_1[[#This Row],[Kävijämäärä a) lapset]]*Table_1[[#This Row],[Tapaamis-kerrat /osallistuja]])</f>
        <v>0</v>
      </c>
      <c r="Y1524" s="413">
        <f>IF(Table_1[[#This Row],[Kokonaiskävijämäärä]]&lt;1,0,Table_1[[#This Row],[Kävijämäärä b) aikuiset]]*Table_1[[#This Row],[Tapaamis-kerrat /osallistuja]])</f>
        <v>0</v>
      </c>
      <c r="Z1524" s="413">
        <f>IF(Table_1[[#This Row],[Kokonaiskävijämäärä]]&lt;1,0,Table_1[[#This Row],[Kokonaiskävijämäärä]]*Table_1[[#This Row],[Tapaamis-kerrat /osallistuja]])</f>
        <v>0</v>
      </c>
      <c r="AA1524" s="390" t="s">
        <v>54</v>
      </c>
      <c r="AB1524" s="396"/>
      <c r="AC1524" s="397"/>
      <c r="AD1524" s="398" t="s">
        <v>54</v>
      </c>
      <c r="AE1524" s="399" t="s">
        <v>54</v>
      </c>
      <c r="AF1524" s="400" t="s">
        <v>54</v>
      </c>
      <c r="AG1524" s="400" t="s">
        <v>54</v>
      </c>
      <c r="AH1524" s="401" t="s">
        <v>53</v>
      </c>
      <c r="AI1524" s="402" t="s">
        <v>54</v>
      </c>
      <c r="AJ1524" s="402" t="s">
        <v>54</v>
      </c>
      <c r="AK1524" s="402" t="s">
        <v>54</v>
      </c>
      <c r="AL1524" s="403" t="s">
        <v>54</v>
      </c>
      <c r="AM1524" s="404" t="s">
        <v>54</v>
      </c>
    </row>
    <row r="1525" spans="1:39" ht="15.75" customHeight="1" x14ac:dyDescent="0.3">
      <c r="A1525" s="382"/>
      <c r="B1525" s="383"/>
      <c r="C1525" s="384" t="s">
        <v>40</v>
      </c>
      <c r="D1525" s="385" t="str">
        <f>IF(Table_1[[#This Row],[SISÄLLÖN NIMI]]="","",1)</f>
        <v/>
      </c>
      <c r="E1525" s="386"/>
      <c r="F1525" s="386"/>
      <c r="G1525" s="384" t="s">
        <v>54</v>
      </c>
      <c r="H1525" s="387" t="s">
        <v>54</v>
      </c>
      <c r="I1525" s="388" t="s">
        <v>54</v>
      </c>
      <c r="J1525" s="389" t="s">
        <v>44</v>
      </c>
      <c r="K1525" s="387" t="s">
        <v>54</v>
      </c>
      <c r="L1525" s="390" t="s">
        <v>54</v>
      </c>
      <c r="M1525" s="383"/>
      <c r="N1525" s="391" t="s">
        <v>54</v>
      </c>
      <c r="O1525" s="392"/>
      <c r="P1525" s="383"/>
      <c r="Q1525" s="383"/>
      <c r="R1525" s="393"/>
      <c r="S1525" s="417">
        <f>IF(Table_1[[#This Row],[Kesto (min) /tapaaminen]]&lt;1,0,(Table_1[[#This Row],[Sisältöjen määrä 
]]*Table_1[[#This Row],[Kesto (min) /tapaaminen]]*Table_1[[#This Row],[Tapaamis-kerrat /osallistuja]]))</f>
        <v>0</v>
      </c>
      <c r="T1525" s="394" t="str">
        <f>IF(Table_1[[#This Row],[SISÄLLÖN NIMI]]="","",IF(Table_1[[#This Row],[Toteutuminen]]="Ei osallistujia",0,IF(Table_1[[#This Row],[Toteutuminen]]="Peruttu",0,1)))</f>
        <v/>
      </c>
      <c r="U1525" s="395"/>
      <c r="V1525" s="385"/>
      <c r="W1525" s="413">
        <f>Table_1[[#This Row],[Kävijämäärä a) lapset]]+Table_1[[#This Row],[Kävijämäärä b) aikuiset]]</f>
        <v>0</v>
      </c>
      <c r="X1525" s="413">
        <f>IF(Table_1[[#This Row],[Kokonaiskävijämäärä]]&lt;1,0,Table_1[[#This Row],[Kävijämäärä a) lapset]]*Table_1[[#This Row],[Tapaamis-kerrat /osallistuja]])</f>
        <v>0</v>
      </c>
      <c r="Y1525" s="413">
        <f>IF(Table_1[[#This Row],[Kokonaiskävijämäärä]]&lt;1,0,Table_1[[#This Row],[Kävijämäärä b) aikuiset]]*Table_1[[#This Row],[Tapaamis-kerrat /osallistuja]])</f>
        <v>0</v>
      </c>
      <c r="Z1525" s="413">
        <f>IF(Table_1[[#This Row],[Kokonaiskävijämäärä]]&lt;1,0,Table_1[[#This Row],[Kokonaiskävijämäärä]]*Table_1[[#This Row],[Tapaamis-kerrat /osallistuja]])</f>
        <v>0</v>
      </c>
      <c r="AA1525" s="390" t="s">
        <v>54</v>
      </c>
      <c r="AB1525" s="396"/>
      <c r="AC1525" s="397"/>
      <c r="AD1525" s="398" t="s">
        <v>54</v>
      </c>
      <c r="AE1525" s="399" t="s">
        <v>54</v>
      </c>
      <c r="AF1525" s="400" t="s">
        <v>54</v>
      </c>
      <c r="AG1525" s="400" t="s">
        <v>54</v>
      </c>
      <c r="AH1525" s="401" t="s">
        <v>53</v>
      </c>
      <c r="AI1525" s="402" t="s">
        <v>54</v>
      </c>
      <c r="AJ1525" s="402" t="s">
        <v>54</v>
      </c>
      <c r="AK1525" s="402" t="s">
        <v>54</v>
      </c>
      <c r="AL1525" s="403" t="s">
        <v>54</v>
      </c>
      <c r="AM1525" s="404" t="s">
        <v>54</v>
      </c>
    </row>
    <row r="1526" spans="1:39" ht="15.75" customHeight="1" x14ac:dyDescent="0.3">
      <c r="A1526" s="382"/>
      <c r="B1526" s="383"/>
      <c r="C1526" s="384" t="s">
        <v>40</v>
      </c>
      <c r="D1526" s="385" t="str">
        <f>IF(Table_1[[#This Row],[SISÄLLÖN NIMI]]="","",1)</f>
        <v/>
      </c>
      <c r="E1526" s="386"/>
      <c r="F1526" s="386"/>
      <c r="G1526" s="384" t="s">
        <v>54</v>
      </c>
      <c r="H1526" s="387" t="s">
        <v>54</v>
      </c>
      <c r="I1526" s="388" t="s">
        <v>54</v>
      </c>
      <c r="J1526" s="389" t="s">
        <v>44</v>
      </c>
      <c r="K1526" s="387" t="s">
        <v>54</v>
      </c>
      <c r="L1526" s="390" t="s">
        <v>54</v>
      </c>
      <c r="M1526" s="383"/>
      <c r="N1526" s="391" t="s">
        <v>54</v>
      </c>
      <c r="O1526" s="392"/>
      <c r="P1526" s="383"/>
      <c r="Q1526" s="383"/>
      <c r="R1526" s="393"/>
      <c r="S1526" s="417">
        <f>IF(Table_1[[#This Row],[Kesto (min) /tapaaminen]]&lt;1,0,(Table_1[[#This Row],[Sisältöjen määrä 
]]*Table_1[[#This Row],[Kesto (min) /tapaaminen]]*Table_1[[#This Row],[Tapaamis-kerrat /osallistuja]]))</f>
        <v>0</v>
      </c>
      <c r="T1526" s="394" t="str">
        <f>IF(Table_1[[#This Row],[SISÄLLÖN NIMI]]="","",IF(Table_1[[#This Row],[Toteutuminen]]="Ei osallistujia",0,IF(Table_1[[#This Row],[Toteutuminen]]="Peruttu",0,1)))</f>
        <v/>
      </c>
      <c r="U1526" s="395"/>
      <c r="V1526" s="385"/>
      <c r="W1526" s="413">
        <f>Table_1[[#This Row],[Kävijämäärä a) lapset]]+Table_1[[#This Row],[Kävijämäärä b) aikuiset]]</f>
        <v>0</v>
      </c>
      <c r="X1526" s="413">
        <f>IF(Table_1[[#This Row],[Kokonaiskävijämäärä]]&lt;1,0,Table_1[[#This Row],[Kävijämäärä a) lapset]]*Table_1[[#This Row],[Tapaamis-kerrat /osallistuja]])</f>
        <v>0</v>
      </c>
      <c r="Y1526" s="413">
        <f>IF(Table_1[[#This Row],[Kokonaiskävijämäärä]]&lt;1,0,Table_1[[#This Row],[Kävijämäärä b) aikuiset]]*Table_1[[#This Row],[Tapaamis-kerrat /osallistuja]])</f>
        <v>0</v>
      </c>
      <c r="Z1526" s="413">
        <f>IF(Table_1[[#This Row],[Kokonaiskävijämäärä]]&lt;1,0,Table_1[[#This Row],[Kokonaiskävijämäärä]]*Table_1[[#This Row],[Tapaamis-kerrat /osallistuja]])</f>
        <v>0</v>
      </c>
      <c r="AA1526" s="390" t="s">
        <v>54</v>
      </c>
      <c r="AB1526" s="396"/>
      <c r="AC1526" s="397"/>
      <c r="AD1526" s="398" t="s">
        <v>54</v>
      </c>
      <c r="AE1526" s="399" t="s">
        <v>54</v>
      </c>
      <c r="AF1526" s="400" t="s">
        <v>54</v>
      </c>
      <c r="AG1526" s="400" t="s">
        <v>54</v>
      </c>
      <c r="AH1526" s="401" t="s">
        <v>53</v>
      </c>
      <c r="AI1526" s="402" t="s">
        <v>54</v>
      </c>
      <c r="AJ1526" s="402" t="s">
        <v>54</v>
      </c>
      <c r="AK1526" s="402" t="s">
        <v>54</v>
      </c>
      <c r="AL1526" s="403" t="s">
        <v>54</v>
      </c>
      <c r="AM1526" s="404" t="s">
        <v>54</v>
      </c>
    </row>
    <row r="1527" spans="1:39" ht="15.75" customHeight="1" x14ac:dyDescent="0.3">
      <c r="A1527" s="382"/>
      <c r="B1527" s="383"/>
      <c r="C1527" s="384" t="s">
        <v>40</v>
      </c>
      <c r="D1527" s="385" t="str">
        <f>IF(Table_1[[#This Row],[SISÄLLÖN NIMI]]="","",1)</f>
        <v/>
      </c>
      <c r="E1527" s="386"/>
      <c r="F1527" s="386"/>
      <c r="G1527" s="384" t="s">
        <v>54</v>
      </c>
      <c r="H1527" s="387" t="s">
        <v>54</v>
      </c>
      <c r="I1527" s="388" t="s">
        <v>54</v>
      </c>
      <c r="J1527" s="389" t="s">
        <v>44</v>
      </c>
      <c r="K1527" s="387" t="s">
        <v>54</v>
      </c>
      <c r="L1527" s="390" t="s">
        <v>54</v>
      </c>
      <c r="M1527" s="383"/>
      <c r="N1527" s="391" t="s">
        <v>54</v>
      </c>
      <c r="O1527" s="392"/>
      <c r="P1527" s="383"/>
      <c r="Q1527" s="383"/>
      <c r="R1527" s="393"/>
      <c r="S1527" s="417">
        <f>IF(Table_1[[#This Row],[Kesto (min) /tapaaminen]]&lt;1,0,(Table_1[[#This Row],[Sisältöjen määrä 
]]*Table_1[[#This Row],[Kesto (min) /tapaaminen]]*Table_1[[#This Row],[Tapaamis-kerrat /osallistuja]]))</f>
        <v>0</v>
      </c>
      <c r="T1527" s="394" t="str">
        <f>IF(Table_1[[#This Row],[SISÄLLÖN NIMI]]="","",IF(Table_1[[#This Row],[Toteutuminen]]="Ei osallistujia",0,IF(Table_1[[#This Row],[Toteutuminen]]="Peruttu",0,1)))</f>
        <v/>
      </c>
      <c r="U1527" s="395"/>
      <c r="V1527" s="385"/>
      <c r="W1527" s="413">
        <f>Table_1[[#This Row],[Kävijämäärä a) lapset]]+Table_1[[#This Row],[Kävijämäärä b) aikuiset]]</f>
        <v>0</v>
      </c>
      <c r="X1527" s="413">
        <f>IF(Table_1[[#This Row],[Kokonaiskävijämäärä]]&lt;1,0,Table_1[[#This Row],[Kävijämäärä a) lapset]]*Table_1[[#This Row],[Tapaamis-kerrat /osallistuja]])</f>
        <v>0</v>
      </c>
      <c r="Y1527" s="413">
        <f>IF(Table_1[[#This Row],[Kokonaiskävijämäärä]]&lt;1,0,Table_1[[#This Row],[Kävijämäärä b) aikuiset]]*Table_1[[#This Row],[Tapaamis-kerrat /osallistuja]])</f>
        <v>0</v>
      </c>
      <c r="Z1527" s="413">
        <f>IF(Table_1[[#This Row],[Kokonaiskävijämäärä]]&lt;1,0,Table_1[[#This Row],[Kokonaiskävijämäärä]]*Table_1[[#This Row],[Tapaamis-kerrat /osallistuja]])</f>
        <v>0</v>
      </c>
      <c r="AA1527" s="390" t="s">
        <v>54</v>
      </c>
      <c r="AB1527" s="396"/>
      <c r="AC1527" s="397"/>
      <c r="AD1527" s="398" t="s">
        <v>54</v>
      </c>
      <c r="AE1527" s="399" t="s">
        <v>54</v>
      </c>
      <c r="AF1527" s="400" t="s">
        <v>54</v>
      </c>
      <c r="AG1527" s="400" t="s">
        <v>54</v>
      </c>
      <c r="AH1527" s="401" t="s">
        <v>53</v>
      </c>
      <c r="AI1527" s="402" t="s">
        <v>54</v>
      </c>
      <c r="AJ1527" s="402" t="s">
        <v>54</v>
      </c>
      <c r="AK1527" s="402" t="s">
        <v>54</v>
      </c>
      <c r="AL1527" s="403" t="s">
        <v>54</v>
      </c>
      <c r="AM1527" s="404" t="s">
        <v>54</v>
      </c>
    </row>
    <row r="1528" spans="1:39" ht="15.75" customHeight="1" x14ac:dyDescent="0.3">
      <c r="A1528" s="382"/>
      <c r="B1528" s="383"/>
      <c r="C1528" s="384" t="s">
        <v>40</v>
      </c>
      <c r="D1528" s="385" t="str">
        <f>IF(Table_1[[#This Row],[SISÄLLÖN NIMI]]="","",1)</f>
        <v/>
      </c>
      <c r="E1528" s="386"/>
      <c r="F1528" s="386"/>
      <c r="G1528" s="384" t="s">
        <v>54</v>
      </c>
      <c r="H1528" s="387" t="s">
        <v>54</v>
      </c>
      <c r="I1528" s="388" t="s">
        <v>54</v>
      </c>
      <c r="J1528" s="389" t="s">
        <v>44</v>
      </c>
      <c r="K1528" s="387" t="s">
        <v>54</v>
      </c>
      <c r="L1528" s="390" t="s">
        <v>54</v>
      </c>
      <c r="M1528" s="383"/>
      <c r="N1528" s="391" t="s">
        <v>54</v>
      </c>
      <c r="O1528" s="392"/>
      <c r="P1528" s="383"/>
      <c r="Q1528" s="383"/>
      <c r="R1528" s="393"/>
      <c r="S1528" s="417">
        <f>IF(Table_1[[#This Row],[Kesto (min) /tapaaminen]]&lt;1,0,(Table_1[[#This Row],[Sisältöjen määrä 
]]*Table_1[[#This Row],[Kesto (min) /tapaaminen]]*Table_1[[#This Row],[Tapaamis-kerrat /osallistuja]]))</f>
        <v>0</v>
      </c>
      <c r="T1528" s="394" t="str">
        <f>IF(Table_1[[#This Row],[SISÄLLÖN NIMI]]="","",IF(Table_1[[#This Row],[Toteutuminen]]="Ei osallistujia",0,IF(Table_1[[#This Row],[Toteutuminen]]="Peruttu",0,1)))</f>
        <v/>
      </c>
      <c r="U1528" s="395"/>
      <c r="V1528" s="385"/>
      <c r="W1528" s="413">
        <f>Table_1[[#This Row],[Kävijämäärä a) lapset]]+Table_1[[#This Row],[Kävijämäärä b) aikuiset]]</f>
        <v>0</v>
      </c>
      <c r="X1528" s="413">
        <f>IF(Table_1[[#This Row],[Kokonaiskävijämäärä]]&lt;1,0,Table_1[[#This Row],[Kävijämäärä a) lapset]]*Table_1[[#This Row],[Tapaamis-kerrat /osallistuja]])</f>
        <v>0</v>
      </c>
      <c r="Y1528" s="413">
        <f>IF(Table_1[[#This Row],[Kokonaiskävijämäärä]]&lt;1,0,Table_1[[#This Row],[Kävijämäärä b) aikuiset]]*Table_1[[#This Row],[Tapaamis-kerrat /osallistuja]])</f>
        <v>0</v>
      </c>
      <c r="Z1528" s="413">
        <f>IF(Table_1[[#This Row],[Kokonaiskävijämäärä]]&lt;1,0,Table_1[[#This Row],[Kokonaiskävijämäärä]]*Table_1[[#This Row],[Tapaamis-kerrat /osallistuja]])</f>
        <v>0</v>
      </c>
      <c r="AA1528" s="390" t="s">
        <v>54</v>
      </c>
      <c r="AB1528" s="396"/>
      <c r="AC1528" s="397"/>
      <c r="AD1528" s="398" t="s">
        <v>54</v>
      </c>
      <c r="AE1528" s="399" t="s">
        <v>54</v>
      </c>
      <c r="AF1528" s="400" t="s">
        <v>54</v>
      </c>
      <c r="AG1528" s="400" t="s">
        <v>54</v>
      </c>
      <c r="AH1528" s="401" t="s">
        <v>53</v>
      </c>
      <c r="AI1528" s="402" t="s">
        <v>54</v>
      </c>
      <c r="AJ1528" s="402" t="s">
        <v>54</v>
      </c>
      <c r="AK1528" s="402" t="s">
        <v>54</v>
      </c>
      <c r="AL1528" s="403" t="s">
        <v>54</v>
      </c>
      <c r="AM1528" s="404" t="s">
        <v>54</v>
      </c>
    </row>
    <row r="1529" spans="1:39" ht="15.75" customHeight="1" x14ac:dyDescent="0.3">
      <c r="A1529" s="382"/>
      <c r="B1529" s="383"/>
      <c r="C1529" s="384" t="s">
        <v>40</v>
      </c>
      <c r="D1529" s="385" t="str">
        <f>IF(Table_1[[#This Row],[SISÄLLÖN NIMI]]="","",1)</f>
        <v/>
      </c>
      <c r="E1529" s="386"/>
      <c r="F1529" s="386"/>
      <c r="G1529" s="384" t="s">
        <v>54</v>
      </c>
      <c r="H1529" s="387" t="s">
        <v>54</v>
      </c>
      <c r="I1529" s="388" t="s">
        <v>54</v>
      </c>
      <c r="J1529" s="389" t="s">
        <v>44</v>
      </c>
      <c r="K1529" s="387" t="s">
        <v>54</v>
      </c>
      <c r="L1529" s="390" t="s">
        <v>54</v>
      </c>
      <c r="M1529" s="383"/>
      <c r="N1529" s="391" t="s">
        <v>54</v>
      </c>
      <c r="O1529" s="392"/>
      <c r="P1529" s="383"/>
      <c r="Q1529" s="383"/>
      <c r="R1529" s="393"/>
      <c r="S1529" s="417">
        <f>IF(Table_1[[#This Row],[Kesto (min) /tapaaminen]]&lt;1,0,(Table_1[[#This Row],[Sisältöjen määrä 
]]*Table_1[[#This Row],[Kesto (min) /tapaaminen]]*Table_1[[#This Row],[Tapaamis-kerrat /osallistuja]]))</f>
        <v>0</v>
      </c>
      <c r="T1529" s="394" t="str">
        <f>IF(Table_1[[#This Row],[SISÄLLÖN NIMI]]="","",IF(Table_1[[#This Row],[Toteutuminen]]="Ei osallistujia",0,IF(Table_1[[#This Row],[Toteutuminen]]="Peruttu",0,1)))</f>
        <v/>
      </c>
      <c r="U1529" s="395"/>
      <c r="V1529" s="385"/>
      <c r="W1529" s="413">
        <f>Table_1[[#This Row],[Kävijämäärä a) lapset]]+Table_1[[#This Row],[Kävijämäärä b) aikuiset]]</f>
        <v>0</v>
      </c>
      <c r="X1529" s="413">
        <f>IF(Table_1[[#This Row],[Kokonaiskävijämäärä]]&lt;1,0,Table_1[[#This Row],[Kävijämäärä a) lapset]]*Table_1[[#This Row],[Tapaamis-kerrat /osallistuja]])</f>
        <v>0</v>
      </c>
      <c r="Y1529" s="413">
        <f>IF(Table_1[[#This Row],[Kokonaiskävijämäärä]]&lt;1,0,Table_1[[#This Row],[Kävijämäärä b) aikuiset]]*Table_1[[#This Row],[Tapaamis-kerrat /osallistuja]])</f>
        <v>0</v>
      </c>
      <c r="Z1529" s="413">
        <f>IF(Table_1[[#This Row],[Kokonaiskävijämäärä]]&lt;1,0,Table_1[[#This Row],[Kokonaiskävijämäärä]]*Table_1[[#This Row],[Tapaamis-kerrat /osallistuja]])</f>
        <v>0</v>
      </c>
      <c r="AA1529" s="390" t="s">
        <v>54</v>
      </c>
      <c r="AB1529" s="396"/>
      <c r="AC1529" s="397"/>
      <c r="AD1529" s="398" t="s">
        <v>54</v>
      </c>
      <c r="AE1529" s="399" t="s">
        <v>54</v>
      </c>
      <c r="AF1529" s="400" t="s">
        <v>54</v>
      </c>
      <c r="AG1529" s="400" t="s">
        <v>54</v>
      </c>
      <c r="AH1529" s="401" t="s">
        <v>53</v>
      </c>
      <c r="AI1529" s="402" t="s">
        <v>54</v>
      </c>
      <c r="AJ1529" s="402" t="s">
        <v>54</v>
      </c>
      <c r="AK1529" s="402" t="s">
        <v>54</v>
      </c>
      <c r="AL1529" s="403" t="s">
        <v>54</v>
      </c>
      <c r="AM1529" s="404" t="s">
        <v>54</v>
      </c>
    </row>
    <row r="1530" spans="1:39" ht="15.75" customHeight="1" x14ac:dyDescent="0.3">
      <c r="A1530" s="382"/>
      <c r="B1530" s="383"/>
      <c r="C1530" s="384" t="s">
        <v>40</v>
      </c>
      <c r="D1530" s="385" t="str">
        <f>IF(Table_1[[#This Row],[SISÄLLÖN NIMI]]="","",1)</f>
        <v/>
      </c>
      <c r="E1530" s="386"/>
      <c r="F1530" s="386"/>
      <c r="G1530" s="384" t="s">
        <v>54</v>
      </c>
      <c r="H1530" s="387" t="s">
        <v>54</v>
      </c>
      <c r="I1530" s="388" t="s">
        <v>54</v>
      </c>
      <c r="J1530" s="389" t="s">
        <v>44</v>
      </c>
      <c r="K1530" s="387" t="s">
        <v>54</v>
      </c>
      <c r="L1530" s="390" t="s">
        <v>54</v>
      </c>
      <c r="M1530" s="383"/>
      <c r="N1530" s="391" t="s">
        <v>54</v>
      </c>
      <c r="O1530" s="392"/>
      <c r="P1530" s="383"/>
      <c r="Q1530" s="383"/>
      <c r="R1530" s="393"/>
      <c r="S1530" s="417">
        <f>IF(Table_1[[#This Row],[Kesto (min) /tapaaminen]]&lt;1,0,(Table_1[[#This Row],[Sisältöjen määrä 
]]*Table_1[[#This Row],[Kesto (min) /tapaaminen]]*Table_1[[#This Row],[Tapaamis-kerrat /osallistuja]]))</f>
        <v>0</v>
      </c>
      <c r="T1530" s="394" t="str">
        <f>IF(Table_1[[#This Row],[SISÄLLÖN NIMI]]="","",IF(Table_1[[#This Row],[Toteutuminen]]="Ei osallistujia",0,IF(Table_1[[#This Row],[Toteutuminen]]="Peruttu",0,1)))</f>
        <v/>
      </c>
      <c r="U1530" s="395"/>
      <c r="V1530" s="385"/>
      <c r="W1530" s="413">
        <f>Table_1[[#This Row],[Kävijämäärä a) lapset]]+Table_1[[#This Row],[Kävijämäärä b) aikuiset]]</f>
        <v>0</v>
      </c>
      <c r="X1530" s="413">
        <f>IF(Table_1[[#This Row],[Kokonaiskävijämäärä]]&lt;1,0,Table_1[[#This Row],[Kävijämäärä a) lapset]]*Table_1[[#This Row],[Tapaamis-kerrat /osallistuja]])</f>
        <v>0</v>
      </c>
      <c r="Y1530" s="413">
        <f>IF(Table_1[[#This Row],[Kokonaiskävijämäärä]]&lt;1,0,Table_1[[#This Row],[Kävijämäärä b) aikuiset]]*Table_1[[#This Row],[Tapaamis-kerrat /osallistuja]])</f>
        <v>0</v>
      </c>
      <c r="Z1530" s="413">
        <f>IF(Table_1[[#This Row],[Kokonaiskävijämäärä]]&lt;1,0,Table_1[[#This Row],[Kokonaiskävijämäärä]]*Table_1[[#This Row],[Tapaamis-kerrat /osallistuja]])</f>
        <v>0</v>
      </c>
      <c r="AA1530" s="390" t="s">
        <v>54</v>
      </c>
      <c r="AB1530" s="396"/>
      <c r="AC1530" s="397"/>
      <c r="AD1530" s="398" t="s">
        <v>54</v>
      </c>
      <c r="AE1530" s="399" t="s">
        <v>54</v>
      </c>
      <c r="AF1530" s="400" t="s">
        <v>54</v>
      </c>
      <c r="AG1530" s="400" t="s">
        <v>54</v>
      </c>
      <c r="AH1530" s="401" t="s">
        <v>53</v>
      </c>
      <c r="AI1530" s="402" t="s">
        <v>54</v>
      </c>
      <c r="AJ1530" s="402" t="s">
        <v>54</v>
      </c>
      <c r="AK1530" s="402" t="s">
        <v>54</v>
      </c>
      <c r="AL1530" s="403" t="s">
        <v>54</v>
      </c>
      <c r="AM1530" s="404" t="s">
        <v>54</v>
      </c>
    </row>
    <row r="1531" spans="1:39" ht="15.75" customHeight="1" x14ac:dyDescent="0.3">
      <c r="A1531" s="382"/>
      <c r="B1531" s="383"/>
      <c r="C1531" s="384" t="s">
        <v>40</v>
      </c>
      <c r="D1531" s="385" t="str">
        <f>IF(Table_1[[#This Row],[SISÄLLÖN NIMI]]="","",1)</f>
        <v/>
      </c>
      <c r="E1531" s="386"/>
      <c r="F1531" s="386"/>
      <c r="G1531" s="384" t="s">
        <v>54</v>
      </c>
      <c r="H1531" s="387" t="s">
        <v>54</v>
      </c>
      <c r="I1531" s="388" t="s">
        <v>54</v>
      </c>
      <c r="J1531" s="389" t="s">
        <v>44</v>
      </c>
      <c r="K1531" s="387" t="s">
        <v>54</v>
      </c>
      <c r="L1531" s="390" t="s">
        <v>54</v>
      </c>
      <c r="M1531" s="383"/>
      <c r="N1531" s="391" t="s">
        <v>54</v>
      </c>
      <c r="O1531" s="392"/>
      <c r="P1531" s="383"/>
      <c r="Q1531" s="383"/>
      <c r="R1531" s="393"/>
      <c r="S1531" s="417">
        <f>IF(Table_1[[#This Row],[Kesto (min) /tapaaminen]]&lt;1,0,(Table_1[[#This Row],[Sisältöjen määrä 
]]*Table_1[[#This Row],[Kesto (min) /tapaaminen]]*Table_1[[#This Row],[Tapaamis-kerrat /osallistuja]]))</f>
        <v>0</v>
      </c>
      <c r="T1531" s="394" t="str">
        <f>IF(Table_1[[#This Row],[SISÄLLÖN NIMI]]="","",IF(Table_1[[#This Row],[Toteutuminen]]="Ei osallistujia",0,IF(Table_1[[#This Row],[Toteutuminen]]="Peruttu",0,1)))</f>
        <v/>
      </c>
      <c r="U1531" s="395"/>
      <c r="V1531" s="385"/>
      <c r="W1531" s="413">
        <f>Table_1[[#This Row],[Kävijämäärä a) lapset]]+Table_1[[#This Row],[Kävijämäärä b) aikuiset]]</f>
        <v>0</v>
      </c>
      <c r="X1531" s="413">
        <f>IF(Table_1[[#This Row],[Kokonaiskävijämäärä]]&lt;1,0,Table_1[[#This Row],[Kävijämäärä a) lapset]]*Table_1[[#This Row],[Tapaamis-kerrat /osallistuja]])</f>
        <v>0</v>
      </c>
      <c r="Y1531" s="413">
        <f>IF(Table_1[[#This Row],[Kokonaiskävijämäärä]]&lt;1,0,Table_1[[#This Row],[Kävijämäärä b) aikuiset]]*Table_1[[#This Row],[Tapaamis-kerrat /osallistuja]])</f>
        <v>0</v>
      </c>
      <c r="Z1531" s="413">
        <f>IF(Table_1[[#This Row],[Kokonaiskävijämäärä]]&lt;1,0,Table_1[[#This Row],[Kokonaiskävijämäärä]]*Table_1[[#This Row],[Tapaamis-kerrat /osallistuja]])</f>
        <v>0</v>
      </c>
      <c r="AA1531" s="390" t="s">
        <v>54</v>
      </c>
      <c r="AB1531" s="396"/>
      <c r="AC1531" s="397"/>
      <c r="AD1531" s="398" t="s">
        <v>54</v>
      </c>
      <c r="AE1531" s="399" t="s">
        <v>54</v>
      </c>
      <c r="AF1531" s="400" t="s">
        <v>54</v>
      </c>
      <c r="AG1531" s="400" t="s">
        <v>54</v>
      </c>
      <c r="AH1531" s="401" t="s">
        <v>53</v>
      </c>
      <c r="AI1531" s="402" t="s">
        <v>54</v>
      </c>
      <c r="AJ1531" s="402" t="s">
        <v>54</v>
      </c>
      <c r="AK1531" s="402" t="s">
        <v>54</v>
      </c>
      <c r="AL1531" s="403" t="s">
        <v>54</v>
      </c>
      <c r="AM1531" s="404" t="s">
        <v>54</v>
      </c>
    </row>
    <row r="1532" spans="1:39" ht="15.75" customHeight="1" x14ac:dyDescent="0.3">
      <c r="A1532" s="382"/>
      <c r="B1532" s="383"/>
      <c r="C1532" s="384" t="s">
        <v>40</v>
      </c>
      <c r="D1532" s="385" t="str">
        <f>IF(Table_1[[#This Row],[SISÄLLÖN NIMI]]="","",1)</f>
        <v/>
      </c>
      <c r="E1532" s="386"/>
      <c r="F1532" s="386"/>
      <c r="G1532" s="384" t="s">
        <v>54</v>
      </c>
      <c r="H1532" s="387" t="s">
        <v>54</v>
      </c>
      <c r="I1532" s="388" t="s">
        <v>54</v>
      </c>
      <c r="J1532" s="389" t="s">
        <v>44</v>
      </c>
      <c r="K1532" s="387" t="s">
        <v>54</v>
      </c>
      <c r="L1532" s="390" t="s">
        <v>54</v>
      </c>
      <c r="M1532" s="383"/>
      <c r="N1532" s="391" t="s">
        <v>54</v>
      </c>
      <c r="O1532" s="392"/>
      <c r="P1532" s="383"/>
      <c r="Q1532" s="383"/>
      <c r="R1532" s="393"/>
      <c r="S1532" s="417">
        <f>IF(Table_1[[#This Row],[Kesto (min) /tapaaminen]]&lt;1,0,(Table_1[[#This Row],[Sisältöjen määrä 
]]*Table_1[[#This Row],[Kesto (min) /tapaaminen]]*Table_1[[#This Row],[Tapaamis-kerrat /osallistuja]]))</f>
        <v>0</v>
      </c>
      <c r="T1532" s="394" t="str">
        <f>IF(Table_1[[#This Row],[SISÄLLÖN NIMI]]="","",IF(Table_1[[#This Row],[Toteutuminen]]="Ei osallistujia",0,IF(Table_1[[#This Row],[Toteutuminen]]="Peruttu",0,1)))</f>
        <v/>
      </c>
      <c r="U1532" s="395"/>
      <c r="V1532" s="385"/>
      <c r="W1532" s="413">
        <f>Table_1[[#This Row],[Kävijämäärä a) lapset]]+Table_1[[#This Row],[Kävijämäärä b) aikuiset]]</f>
        <v>0</v>
      </c>
      <c r="X1532" s="413">
        <f>IF(Table_1[[#This Row],[Kokonaiskävijämäärä]]&lt;1,0,Table_1[[#This Row],[Kävijämäärä a) lapset]]*Table_1[[#This Row],[Tapaamis-kerrat /osallistuja]])</f>
        <v>0</v>
      </c>
      <c r="Y1532" s="413">
        <f>IF(Table_1[[#This Row],[Kokonaiskävijämäärä]]&lt;1,0,Table_1[[#This Row],[Kävijämäärä b) aikuiset]]*Table_1[[#This Row],[Tapaamis-kerrat /osallistuja]])</f>
        <v>0</v>
      </c>
      <c r="Z1532" s="413">
        <f>IF(Table_1[[#This Row],[Kokonaiskävijämäärä]]&lt;1,0,Table_1[[#This Row],[Kokonaiskävijämäärä]]*Table_1[[#This Row],[Tapaamis-kerrat /osallistuja]])</f>
        <v>0</v>
      </c>
      <c r="AA1532" s="390" t="s">
        <v>54</v>
      </c>
      <c r="AB1532" s="396"/>
      <c r="AC1532" s="397"/>
      <c r="AD1532" s="398" t="s">
        <v>54</v>
      </c>
      <c r="AE1532" s="399" t="s">
        <v>54</v>
      </c>
      <c r="AF1532" s="400" t="s">
        <v>54</v>
      </c>
      <c r="AG1532" s="400" t="s">
        <v>54</v>
      </c>
      <c r="AH1532" s="401" t="s">
        <v>53</v>
      </c>
      <c r="AI1532" s="402" t="s">
        <v>54</v>
      </c>
      <c r="AJ1532" s="402" t="s">
        <v>54</v>
      </c>
      <c r="AK1532" s="402" t="s">
        <v>54</v>
      </c>
      <c r="AL1532" s="403" t="s">
        <v>54</v>
      </c>
      <c r="AM1532" s="404" t="s">
        <v>54</v>
      </c>
    </row>
    <row r="1533" spans="1:39" ht="15.75" customHeight="1" x14ac:dyDescent="0.3">
      <c r="A1533" s="382"/>
      <c r="B1533" s="383"/>
      <c r="C1533" s="384" t="s">
        <v>40</v>
      </c>
      <c r="D1533" s="385" t="str">
        <f>IF(Table_1[[#This Row],[SISÄLLÖN NIMI]]="","",1)</f>
        <v/>
      </c>
      <c r="E1533" s="386"/>
      <c r="F1533" s="386"/>
      <c r="G1533" s="384" t="s">
        <v>54</v>
      </c>
      <c r="H1533" s="387" t="s">
        <v>54</v>
      </c>
      <c r="I1533" s="388" t="s">
        <v>54</v>
      </c>
      <c r="J1533" s="389" t="s">
        <v>44</v>
      </c>
      <c r="K1533" s="387" t="s">
        <v>54</v>
      </c>
      <c r="L1533" s="390" t="s">
        <v>54</v>
      </c>
      <c r="M1533" s="383"/>
      <c r="N1533" s="391" t="s">
        <v>54</v>
      </c>
      <c r="O1533" s="392"/>
      <c r="P1533" s="383"/>
      <c r="Q1533" s="383"/>
      <c r="R1533" s="393"/>
      <c r="S1533" s="417">
        <f>IF(Table_1[[#This Row],[Kesto (min) /tapaaminen]]&lt;1,0,(Table_1[[#This Row],[Sisältöjen määrä 
]]*Table_1[[#This Row],[Kesto (min) /tapaaminen]]*Table_1[[#This Row],[Tapaamis-kerrat /osallistuja]]))</f>
        <v>0</v>
      </c>
      <c r="T1533" s="394" t="str">
        <f>IF(Table_1[[#This Row],[SISÄLLÖN NIMI]]="","",IF(Table_1[[#This Row],[Toteutuminen]]="Ei osallistujia",0,IF(Table_1[[#This Row],[Toteutuminen]]="Peruttu",0,1)))</f>
        <v/>
      </c>
      <c r="U1533" s="395"/>
      <c r="V1533" s="385"/>
      <c r="W1533" s="413">
        <f>Table_1[[#This Row],[Kävijämäärä a) lapset]]+Table_1[[#This Row],[Kävijämäärä b) aikuiset]]</f>
        <v>0</v>
      </c>
      <c r="X1533" s="413">
        <f>IF(Table_1[[#This Row],[Kokonaiskävijämäärä]]&lt;1,0,Table_1[[#This Row],[Kävijämäärä a) lapset]]*Table_1[[#This Row],[Tapaamis-kerrat /osallistuja]])</f>
        <v>0</v>
      </c>
      <c r="Y1533" s="413">
        <f>IF(Table_1[[#This Row],[Kokonaiskävijämäärä]]&lt;1,0,Table_1[[#This Row],[Kävijämäärä b) aikuiset]]*Table_1[[#This Row],[Tapaamis-kerrat /osallistuja]])</f>
        <v>0</v>
      </c>
      <c r="Z1533" s="413">
        <f>IF(Table_1[[#This Row],[Kokonaiskävijämäärä]]&lt;1,0,Table_1[[#This Row],[Kokonaiskävijämäärä]]*Table_1[[#This Row],[Tapaamis-kerrat /osallistuja]])</f>
        <v>0</v>
      </c>
      <c r="AA1533" s="390" t="s">
        <v>54</v>
      </c>
      <c r="AB1533" s="396"/>
      <c r="AC1533" s="397"/>
      <c r="AD1533" s="398" t="s">
        <v>54</v>
      </c>
      <c r="AE1533" s="399" t="s">
        <v>54</v>
      </c>
      <c r="AF1533" s="400" t="s">
        <v>54</v>
      </c>
      <c r="AG1533" s="400" t="s">
        <v>54</v>
      </c>
      <c r="AH1533" s="401" t="s">
        <v>53</v>
      </c>
      <c r="AI1533" s="402" t="s">
        <v>54</v>
      </c>
      <c r="AJ1533" s="402" t="s">
        <v>54</v>
      </c>
      <c r="AK1533" s="402" t="s">
        <v>54</v>
      </c>
      <c r="AL1533" s="403" t="s">
        <v>54</v>
      </c>
      <c r="AM1533" s="404" t="s">
        <v>54</v>
      </c>
    </row>
    <row r="1534" spans="1:39" ht="15.75" customHeight="1" x14ac:dyDescent="0.3">
      <c r="A1534" s="382"/>
      <c r="B1534" s="383"/>
      <c r="C1534" s="384" t="s">
        <v>40</v>
      </c>
      <c r="D1534" s="385" t="str">
        <f>IF(Table_1[[#This Row],[SISÄLLÖN NIMI]]="","",1)</f>
        <v/>
      </c>
      <c r="E1534" s="386"/>
      <c r="F1534" s="386"/>
      <c r="G1534" s="384" t="s">
        <v>54</v>
      </c>
      <c r="H1534" s="387" t="s">
        <v>54</v>
      </c>
      <c r="I1534" s="388" t="s">
        <v>54</v>
      </c>
      <c r="J1534" s="389" t="s">
        <v>44</v>
      </c>
      <c r="K1534" s="387" t="s">
        <v>54</v>
      </c>
      <c r="L1534" s="390" t="s">
        <v>54</v>
      </c>
      <c r="M1534" s="383"/>
      <c r="N1534" s="391" t="s">
        <v>54</v>
      </c>
      <c r="O1534" s="392"/>
      <c r="P1534" s="383"/>
      <c r="Q1534" s="383"/>
      <c r="R1534" s="393"/>
      <c r="S1534" s="417">
        <f>IF(Table_1[[#This Row],[Kesto (min) /tapaaminen]]&lt;1,0,(Table_1[[#This Row],[Sisältöjen määrä 
]]*Table_1[[#This Row],[Kesto (min) /tapaaminen]]*Table_1[[#This Row],[Tapaamis-kerrat /osallistuja]]))</f>
        <v>0</v>
      </c>
      <c r="T1534" s="394" t="str">
        <f>IF(Table_1[[#This Row],[SISÄLLÖN NIMI]]="","",IF(Table_1[[#This Row],[Toteutuminen]]="Ei osallistujia",0,IF(Table_1[[#This Row],[Toteutuminen]]="Peruttu",0,1)))</f>
        <v/>
      </c>
      <c r="U1534" s="395"/>
      <c r="V1534" s="385"/>
      <c r="W1534" s="413">
        <f>Table_1[[#This Row],[Kävijämäärä a) lapset]]+Table_1[[#This Row],[Kävijämäärä b) aikuiset]]</f>
        <v>0</v>
      </c>
      <c r="X1534" s="413">
        <f>IF(Table_1[[#This Row],[Kokonaiskävijämäärä]]&lt;1,0,Table_1[[#This Row],[Kävijämäärä a) lapset]]*Table_1[[#This Row],[Tapaamis-kerrat /osallistuja]])</f>
        <v>0</v>
      </c>
      <c r="Y1534" s="413">
        <f>IF(Table_1[[#This Row],[Kokonaiskävijämäärä]]&lt;1,0,Table_1[[#This Row],[Kävijämäärä b) aikuiset]]*Table_1[[#This Row],[Tapaamis-kerrat /osallistuja]])</f>
        <v>0</v>
      </c>
      <c r="Z1534" s="413">
        <f>IF(Table_1[[#This Row],[Kokonaiskävijämäärä]]&lt;1,0,Table_1[[#This Row],[Kokonaiskävijämäärä]]*Table_1[[#This Row],[Tapaamis-kerrat /osallistuja]])</f>
        <v>0</v>
      </c>
      <c r="AA1534" s="390" t="s">
        <v>54</v>
      </c>
      <c r="AB1534" s="396"/>
      <c r="AC1534" s="397"/>
      <c r="AD1534" s="398" t="s">
        <v>54</v>
      </c>
      <c r="AE1534" s="399" t="s">
        <v>54</v>
      </c>
      <c r="AF1534" s="400" t="s">
        <v>54</v>
      </c>
      <c r="AG1534" s="400" t="s">
        <v>54</v>
      </c>
      <c r="AH1534" s="401" t="s">
        <v>53</v>
      </c>
      <c r="AI1534" s="402" t="s">
        <v>54</v>
      </c>
      <c r="AJ1534" s="402" t="s">
        <v>54</v>
      </c>
      <c r="AK1534" s="402" t="s">
        <v>54</v>
      </c>
      <c r="AL1534" s="403" t="s">
        <v>54</v>
      </c>
      <c r="AM1534" s="404" t="s">
        <v>54</v>
      </c>
    </row>
    <row r="1535" spans="1:39" ht="15.75" customHeight="1" x14ac:dyDescent="0.3">
      <c r="A1535" s="382"/>
      <c r="B1535" s="383"/>
      <c r="C1535" s="384" t="s">
        <v>40</v>
      </c>
      <c r="D1535" s="385" t="str">
        <f>IF(Table_1[[#This Row],[SISÄLLÖN NIMI]]="","",1)</f>
        <v/>
      </c>
      <c r="E1535" s="386"/>
      <c r="F1535" s="386"/>
      <c r="G1535" s="384" t="s">
        <v>54</v>
      </c>
      <c r="H1535" s="387" t="s">
        <v>54</v>
      </c>
      <c r="I1535" s="388" t="s">
        <v>54</v>
      </c>
      <c r="J1535" s="389" t="s">
        <v>44</v>
      </c>
      <c r="K1535" s="387" t="s">
        <v>54</v>
      </c>
      <c r="L1535" s="390" t="s">
        <v>54</v>
      </c>
      <c r="M1535" s="383"/>
      <c r="N1535" s="391" t="s">
        <v>54</v>
      </c>
      <c r="O1535" s="392"/>
      <c r="P1535" s="383"/>
      <c r="Q1535" s="383"/>
      <c r="R1535" s="393"/>
      <c r="S1535" s="417">
        <f>IF(Table_1[[#This Row],[Kesto (min) /tapaaminen]]&lt;1,0,(Table_1[[#This Row],[Sisältöjen määrä 
]]*Table_1[[#This Row],[Kesto (min) /tapaaminen]]*Table_1[[#This Row],[Tapaamis-kerrat /osallistuja]]))</f>
        <v>0</v>
      </c>
      <c r="T1535" s="394" t="str">
        <f>IF(Table_1[[#This Row],[SISÄLLÖN NIMI]]="","",IF(Table_1[[#This Row],[Toteutuminen]]="Ei osallistujia",0,IF(Table_1[[#This Row],[Toteutuminen]]="Peruttu",0,1)))</f>
        <v/>
      </c>
      <c r="U1535" s="395"/>
      <c r="V1535" s="385"/>
      <c r="W1535" s="413">
        <f>Table_1[[#This Row],[Kävijämäärä a) lapset]]+Table_1[[#This Row],[Kävijämäärä b) aikuiset]]</f>
        <v>0</v>
      </c>
      <c r="X1535" s="413">
        <f>IF(Table_1[[#This Row],[Kokonaiskävijämäärä]]&lt;1,0,Table_1[[#This Row],[Kävijämäärä a) lapset]]*Table_1[[#This Row],[Tapaamis-kerrat /osallistuja]])</f>
        <v>0</v>
      </c>
      <c r="Y1535" s="413">
        <f>IF(Table_1[[#This Row],[Kokonaiskävijämäärä]]&lt;1,0,Table_1[[#This Row],[Kävijämäärä b) aikuiset]]*Table_1[[#This Row],[Tapaamis-kerrat /osallistuja]])</f>
        <v>0</v>
      </c>
      <c r="Z1535" s="413">
        <f>IF(Table_1[[#This Row],[Kokonaiskävijämäärä]]&lt;1,0,Table_1[[#This Row],[Kokonaiskävijämäärä]]*Table_1[[#This Row],[Tapaamis-kerrat /osallistuja]])</f>
        <v>0</v>
      </c>
      <c r="AA1535" s="390" t="s">
        <v>54</v>
      </c>
      <c r="AB1535" s="396"/>
      <c r="AC1535" s="397"/>
      <c r="AD1535" s="398" t="s">
        <v>54</v>
      </c>
      <c r="AE1535" s="399" t="s">
        <v>54</v>
      </c>
      <c r="AF1535" s="400" t="s">
        <v>54</v>
      </c>
      <c r="AG1535" s="400" t="s">
        <v>54</v>
      </c>
      <c r="AH1535" s="401" t="s">
        <v>53</v>
      </c>
      <c r="AI1535" s="402" t="s">
        <v>54</v>
      </c>
      <c r="AJ1535" s="402" t="s">
        <v>54</v>
      </c>
      <c r="AK1535" s="402" t="s">
        <v>54</v>
      </c>
      <c r="AL1535" s="403" t="s">
        <v>54</v>
      </c>
      <c r="AM1535" s="404" t="s">
        <v>54</v>
      </c>
    </row>
    <row r="1536" spans="1:39" ht="15.75" customHeight="1" x14ac:dyDescent="0.3">
      <c r="A1536" s="382"/>
      <c r="B1536" s="383"/>
      <c r="C1536" s="384" t="s">
        <v>40</v>
      </c>
      <c r="D1536" s="385" t="str">
        <f>IF(Table_1[[#This Row],[SISÄLLÖN NIMI]]="","",1)</f>
        <v/>
      </c>
      <c r="E1536" s="386"/>
      <c r="F1536" s="386"/>
      <c r="G1536" s="384" t="s">
        <v>54</v>
      </c>
      <c r="H1536" s="387" t="s">
        <v>54</v>
      </c>
      <c r="I1536" s="388" t="s">
        <v>54</v>
      </c>
      <c r="J1536" s="389" t="s">
        <v>44</v>
      </c>
      <c r="K1536" s="387" t="s">
        <v>54</v>
      </c>
      <c r="L1536" s="390" t="s">
        <v>54</v>
      </c>
      <c r="M1536" s="383"/>
      <c r="N1536" s="391" t="s">
        <v>54</v>
      </c>
      <c r="O1536" s="392"/>
      <c r="P1536" s="383"/>
      <c r="Q1536" s="383"/>
      <c r="R1536" s="393"/>
      <c r="S1536" s="417">
        <f>IF(Table_1[[#This Row],[Kesto (min) /tapaaminen]]&lt;1,0,(Table_1[[#This Row],[Sisältöjen määrä 
]]*Table_1[[#This Row],[Kesto (min) /tapaaminen]]*Table_1[[#This Row],[Tapaamis-kerrat /osallistuja]]))</f>
        <v>0</v>
      </c>
      <c r="T1536" s="394" t="str">
        <f>IF(Table_1[[#This Row],[SISÄLLÖN NIMI]]="","",IF(Table_1[[#This Row],[Toteutuminen]]="Ei osallistujia",0,IF(Table_1[[#This Row],[Toteutuminen]]="Peruttu",0,1)))</f>
        <v/>
      </c>
      <c r="U1536" s="395"/>
      <c r="V1536" s="385"/>
      <c r="W1536" s="413">
        <f>Table_1[[#This Row],[Kävijämäärä a) lapset]]+Table_1[[#This Row],[Kävijämäärä b) aikuiset]]</f>
        <v>0</v>
      </c>
      <c r="X1536" s="413">
        <f>IF(Table_1[[#This Row],[Kokonaiskävijämäärä]]&lt;1,0,Table_1[[#This Row],[Kävijämäärä a) lapset]]*Table_1[[#This Row],[Tapaamis-kerrat /osallistuja]])</f>
        <v>0</v>
      </c>
      <c r="Y1536" s="413">
        <f>IF(Table_1[[#This Row],[Kokonaiskävijämäärä]]&lt;1,0,Table_1[[#This Row],[Kävijämäärä b) aikuiset]]*Table_1[[#This Row],[Tapaamis-kerrat /osallistuja]])</f>
        <v>0</v>
      </c>
      <c r="Z1536" s="413">
        <f>IF(Table_1[[#This Row],[Kokonaiskävijämäärä]]&lt;1,0,Table_1[[#This Row],[Kokonaiskävijämäärä]]*Table_1[[#This Row],[Tapaamis-kerrat /osallistuja]])</f>
        <v>0</v>
      </c>
      <c r="AA1536" s="390" t="s">
        <v>54</v>
      </c>
      <c r="AB1536" s="396"/>
      <c r="AC1536" s="397"/>
      <c r="AD1536" s="398" t="s">
        <v>54</v>
      </c>
      <c r="AE1536" s="399" t="s">
        <v>54</v>
      </c>
      <c r="AF1536" s="400" t="s">
        <v>54</v>
      </c>
      <c r="AG1536" s="400" t="s">
        <v>54</v>
      </c>
      <c r="AH1536" s="401" t="s">
        <v>53</v>
      </c>
      <c r="AI1536" s="402" t="s">
        <v>54</v>
      </c>
      <c r="AJ1536" s="402" t="s">
        <v>54</v>
      </c>
      <c r="AK1536" s="402" t="s">
        <v>54</v>
      </c>
      <c r="AL1536" s="403" t="s">
        <v>54</v>
      </c>
      <c r="AM1536" s="404" t="s">
        <v>54</v>
      </c>
    </row>
    <row r="1537" spans="1:39" ht="15.75" customHeight="1" x14ac:dyDescent="0.3">
      <c r="A1537" s="382"/>
      <c r="B1537" s="383"/>
      <c r="C1537" s="384" t="s">
        <v>40</v>
      </c>
      <c r="D1537" s="385" t="str">
        <f>IF(Table_1[[#This Row],[SISÄLLÖN NIMI]]="","",1)</f>
        <v/>
      </c>
      <c r="E1537" s="386"/>
      <c r="F1537" s="386"/>
      <c r="G1537" s="384" t="s">
        <v>54</v>
      </c>
      <c r="H1537" s="387" t="s">
        <v>54</v>
      </c>
      <c r="I1537" s="388" t="s">
        <v>54</v>
      </c>
      <c r="J1537" s="389" t="s">
        <v>44</v>
      </c>
      <c r="K1537" s="387" t="s">
        <v>54</v>
      </c>
      <c r="L1537" s="390" t="s">
        <v>54</v>
      </c>
      <c r="M1537" s="383"/>
      <c r="N1537" s="391" t="s">
        <v>54</v>
      </c>
      <c r="O1537" s="392"/>
      <c r="P1537" s="383"/>
      <c r="Q1537" s="383"/>
      <c r="R1537" s="393"/>
      <c r="S1537" s="417">
        <f>IF(Table_1[[#This Row],[Kesto (min) /tapaaminen]]&lt;1,0,(Table_1[[#This Row],[Sisältöjen määrä 
]]*Table_1[[#This Row],[Kesto (min) /tapaaminen]]*Table_1[[#This Row],[Tapaamis-kerrat /osallistuja]]))</f>
        <v>0</v>
      </c>
      <c r="T1537" s="394" t="str">
        <f>IF(Table_1[[#This Row],[SISÄLLÖN NIMI]]="","",IF(Table_1[[#This Row],[Toteutuminen]]="Ei osallistujia",0,IF(Table_1[[#This Row],[Toteutuminen]]="Peruttu",0,1)))</f>
        <v/>
      </c>
      <c r="U1537" s="395"/>
      <c r="V1537" s="385"/>
      <c r="W1537" s="413">
        <f>Table_1[[#This Row],[Kävijämäärä a) lapset]]+Table_1[[#This Row],[Kävijämäärä b) aikuiset]]</f>
        <v>0</v>
      </c>
      <c r="X1537" s="413">
        <f>IF(Table_1[[#This Row],[Kokonaiskävijämäärä]]&lt;1,0,Table_1[[#This Row],[Kävijämäärä a) lapset]]*Table_1[[#This Row],[Tapaamis-kerrat /osallistuja]])</f>
        <v>0</v>
      </c>
      <c r="Y1537" s="413">
        <f>IF(Table_1[[#This Row],[Kokonaiskävijämäärä]]&lt;1,0,Table_1[[#This Row],[Kävijämäärä b) aikuiset]]*Table_1[[#This Row],[Tapaamis-kerrat /osallistuja]])</f>
        <v>0</v>
      </c>
      <c r="Z1537" s="413">
        <f>IF(Table_1[[#This Row],[Kokonaiskävijämäärä]]&lt;1,0,Table_1[[#This Row],[Kokonaiskävijämäärä]]*Table_1[[#This Row],[Tapaamis-kerrat /osallistuja]])</f>
        <v>0</v>
      </c>
      <c r="AA1537" s="390" t="s">
        <v>54</v>
      </c>
      <c r="AB1537" s="396"/>
      <c r="AC1537" s="397"/>
      <c r="AD1537" s="398" t="s">
        <v>54</v>
      </c>
      <c r="AE1537" s="399" t="s">
        <v>54</v>
      </c>
      <c r="AF1537" s="400" t="s">
        <v>54</v>
      </c>
      <c r="AG1537" s="400" t="s">
        <v>54</v>
      </c>
      <c r="AH1537" s="401" t="s">
        <v>53</v>
      </c>
      <c r="AI1537" s="402" t="s">
        <v>54</v>
      </c>
      <c r="AJ1537" s="402" t="s">
        <v>54</v>
      </c>
      <c r="AK1537" s="402" t="s">
        <v>54</v>
      </c>
      <c r="AL1537" s="403" t="s">
        <v>54</v>
      </c>
      <c r="AM1537" s="404" t="s">
        <v>54</v>
      </c>
    </row>
    <row r="1538" spans="1:39" ht="15.75" customHeight="1" x14ac:dyDescent="0.3">
      <c r="A1538" s="382"/>
      <c r="B1538" s="383"/>
      <c r="C1538" s="384" t="s">
        <v>40</v>
      </c>
      <c r="D1538" s="385" t="str">
        <f>IF(Table_1[[#This Row],[SISÄLLÖN NIMI]]="","",1)</f>
        <v/>
      </c>
      <c r="E1538" s="386"/>
      <c r="F1538" s="386"/>
      <c r="G1538" s="384" t="s">
        <v>54</v>
      </c>
      <c r="H1538" s="387" t="s">
        <v>54</v>
      </c>
      <c r="I1538" s="388" t="s">
        <v>54</v>
      </c>
      <c r="J1538" s="389" t="s">
        <v>44</v>
      </c>
      <c r="K1538" s="387" t="s">
        <v>54</v>
      </c>
      <c r="L1538" s="390" t="s">
        <v>54</v>
      </c>
      <c r="M1538" s="383"/>
      <c r="N1538" s="391" t="s">
        <v>54</v>
      </c>
      <c r="O1538" s="392"/>
      <c r="P1538" s="383"/>
      <c r="Q1538" s="383"/>
      <c r="R1538" s="393"/>
      <c r="S1538" s="417">
        <f>IF(Table_1[[#This Row],[Kesto (min) /tapaaminen]]&lt;1,0,(Table_1[[#This Row],[Sisältöjen määrä 
]]*Table_1[[#This Row],[Kesto (min) /tapaaminen]]*Table_1[[#This Row],[Tapaamis-kerrat /osallistuja]]))</f>
        <v>0</v>
      </c>
      <c r="T1538" s="394" t="str">
        <f>IF(Table_1[[#This Row],[SISÄLLÖN NIMI]]="","",IF(Table_1[[#This Row],[Toteutuminen]]="Ei osallistujia",0,IF(Table_1[[#This Row],[Toteutuminen]]="Peruttu",0,1)))</f>
        <v/>
      </c>
      <c r="U1538" s="395"/>
      <c r="V1538" s="385"/>
      <c r="W1538" s="413">
        <f>Table_1[[#This Row],[Kävijämäärä a) lapset]]+Table_1[[#This Row],[Kävijämäärä b) aikuiset]]</f>
        <v>0</v>
      </c>
      <c r="X1538" s="413">
        <f>IF(Table_1[[#This Row],[Kokonaiskävijämäärä]]&lt;1,0,Table_1[[#This Row],[Kävijämäärä a) lapset]]*Table_1[[#This Row],[Tapaamis-kerrat /osallistuja]])</f>
        <v>0</v>
      </c>
      <c r="Y1538" s="413">
        <f>IF(Table_1[[#This Row],[Kokonaiskävijämäärä]]&lt;1,0,Table_1[[#This Row],[Kävijämäärä b) aikuiset]]*Table_1[[#This Row],[Tapaamis-kerrat /osallistuja]])</f>
        <v>0</v>
      </c>
      <c r="Z1538" s="413">
        <f>IF(Table_1[[#This Row],[Kokonaiskävijämäärä]]&lt;1,0,Table_1[[#This Row],[Kokonaiskävijämäärä]]*Table_1[[#This Row],[Tapaamis-kerrat /osallistuja]])</f>
        <v>0</v>
      </c>
      <c r="AA1538" s="390" t="s">
        <v>54</v>
      </c>
      <c r="AB1538" s="396"/>
      <c r="AC1538" s="397"/>
      <c r="AD1538" s="398" t="s">
        <v>54</v>
      </c>
      <c r="AE1538" s="399" t="s">
        <v>54</v>
      </c>
      <c r="AF1538" s="400" t="s">
        <v>54</v>
      </c>
      <c r="AG1538" s="400" t="s">
        <v>54</v>
      </c>
      <c r="AH1538" s="401" t="s">
        <v>53</v>
      </c>
      <c r="AI1538" s="402" t="s">
        <v>54</v>
      </c>
      <c r="AJ1538" s="402" t="s">
        <v>54</v>
      </c>
      <c r="AK1538" s="402" t="s">
        <v>54</v>
      </c>
      <c r="AL1538" s="403" t="s">
        <v>54</v>
      </c>
      <c r="AM1538" s="404" t="s">
        <v>54</v>
      </c>
    </row>
    <row r="1539" spans="1:39" ht="15.75" customHeight="1" x14ac:dyDescent="0.3">
      <c r="A1539" s="382"/>
      <c r="B1539" s="383"/>
      <c r="C1539" s="384" t="s">
        <v>40</v>
      </c>
      <c r="D1539" s="385" t="str">
        <f>IF(Table_1[[#This Row],[SISÄLLÖN NIMI]]="","",1)</f>
        <v/>
      </c>
      <c r="E1539" s="386"/>
      <c r="F1539" s="386"/>
      <c r="G1539" s="384" t="s">
        <v>54</v>
      </c>
      <c r="H1539" s="387" t="s">
        <v>54</v>
      </c>
      <c r="I1539" s="388" t="s">
        <v>54</v>
      </c>
      <c r="J1539" s="389" t="s">
        <v>44</v>
      </c>
      <c r="K1539" s="387" t="s">
        <v>54</v>
      </c>
      <c r="L1539" s="390" t="s">
        <v>54</v>
      </c>
      <c r="M1539" s="383"/>
      <c r="N1539" s="391" t="s">
        <v>54</v>
      </c>
      <c r="O1539" s="392"/>
      <c r="P1539" s="383"/>
      <c r="Q1539" s="383"/>
      <c r="R1539" s="393"/>
      <c r="S1539" s="417">
        <f>IF(Table_1[[#This Row],[Kesto (min) /tapaaminen]]&lt;1,0,(Table_1[[#This Row],[Sisältöjen määrä 
]]*Table_1[[#This Row],[Kesto (min) /tapaaminen]]*Table_1[[#This Row],[Tapaamis-kerrat /osallistuja]]))</f>
        <v>0</v>
      </c>
      <c r="T1539" s="394" t="str">
        <f>IF(Table_1[[#This Row],[SISÄLLÖN NIMI]]="","",IF(Table_1[[#This Row],[Toteutuminen]]="Ei osallistujia",0,IF(Table_1[[#This Row],[Toteutuminen]]="Peruttu",0,1)))</f>
        <v/>
      </c>
      <c r="U1539" s="395"/>
      <c r="V1539" s="385"/>
      <c r="W1539" s="413">
        <f>Table_1[[#This Row],[Kävijämäärä a) lapset]]+Table_1[[#This Row],[Kävijämäärä b) aikuiset]]</f>
        <v>0</v>
      </c>
      <c r="X1539" s="413">
        <f>IF(Table_1[[#This Row],[Kokonaiskävijämäärä]]&lt;1,0,Table_1[[#This Row],[Kävijämäärä a) lapset]]*Table_1[[#This Row],[Tapaamis-kerrat /osallistuja]])</f>
        <v>0</v>
      </c>
      <c r="Y1539" s="413">
        <f>IF(Table_1[[#This Row],[Kokonaiskävijämäärä]]&lt;1,0,Table_1[[#This Row],[Kävijämäärä b) aikuiset]]*Table_1[[#This Row],[Tapaamis-kerrat /osallistuja]])</f>
        <v>0</v>
      </c>
      <c r="Z1539" s="413">
        <f>IF(Table_1[[#This Row],[Kokonaiskävijämäärä]]&lt;1,0,Table_1[[#This Row],[Kokonaiskävijämäärä]]*Table_1[[#This Row],[Tapaamis-kerrat /osallistuja]])</f>
        <v>0</v>
      </c>
      <c r="AA1539" s="390" t="s">
        <v>54</v>
      </c>
      <c r="AB1539" s="396"/>
      <c r="AC1539" s="397"/>
      <c r="AD1539" s="398" t="s">
        <v>54</v>
      </c>
      <c r="AE1539" s="399" t="s">
        <v>54</v>
      </c>
      <c r="AF1539" s="400" t="s">
        <v>54</v>
      </c>
      <c r="AG1539" s="400" t="s">
        <v>54</v>
      </c>
      <c r="AH1539" s="401" t="s">
        <v>53</v>
      </c>
      <c r="AI1539" s="402" t="s">
        <v>54</v>
      </c>
      <c r="AJ1539" s="402" t="s">
        <v>54</v>
      </c>
      <c r="AK1539" s="402" t="s">
        <v>54</v>
      </c>
      <c r="AL1539" s="403" t="s">
        <v>54</v>
      </c>
      <c r="AM1539" s="404" t="s">
        <v>54</v>
      </c>
    </row>
    <row r="1540" spans="1:39" ht="15.75" customHeight="1" x14ac:dyDescent="0.3">
      <c r="A1540" s="382"/>
      <c r="B1540" s="383"/>
      <c r="C1540" s="384" t="s">
        <v>40</v>
      </c>
      <c r="D1540" s="385" t="str">
        <f>IF(Table_1[[#This Row],[SISÄLLÖN NIMI]]="","",1)</f>
        <v/>
      </c>
      <c r="E1540" s="386"/>
      <c r="F1540" s="386"/>
      <c r="G1540" s="384" t="s">
        <v>54</v>
      </c>
      <c r="H1540" s="387" t="s">
        <v>54</v>
      </c>
      <c r="I1540" s="388" t="s">
        <v>54</v>
      </c>
      <c r="J1540" s="389" t="s">
        <v>44</v>
      </c>
      <c r="K1540" s="387" t="s">
        <v>54</v>
      </c>
      <c r="L1540" s="390" t="s">
        <v>54</v>
      </c>
      <c r="M1540" s="383"/>
      <c r="N1540" s="391" t="s">
        <v>54</v>
      </c>
      <c r="O1540" s="392"/>
      <c r="P1540" s="383"/>
      <c r="Q1540" s="383"/>
      <c r="R1540" s="393"/>
      <c r="S1540" s="417">
        <f>IF(Table_1[[#This Row],[Kesto (min) /tapaaminen]]&lt;1,0,(Table_1[[#This Row],[Sisältöjen määrä 
]]*Table_1[[#This Row],[Kesto (min) /tapaaminen]]*Table_1[[#This Row],[Tapaamis-kerrat /osallistuja]]))</f>
        <v>0</v>
      </c>
      <c r="T1540" s="394" t="str">
        <f>IF(Table_1[[#This Row],[SISÄLLÖN NIMI]]="","",IF(Table_1[[#This Row],[Toteutuminen]]="Ei osallistujia",0,IF(Table_1[[#This Row],[Toteutuminen]]="Peruttu",0,1)))</f>
        <v/>
      </c>
      <c r="U1540" s="395"/>
      <c r="V1540" s="385"/>
      <c r="W1540" s="413">
        <f>Table_1[[#This Row],[Kävijämäärä a) lapset]]+Table_1[[#This Row],[Kävijämäärä b) aikuiset]]</f>
        <v>0</v>
      </c>
      <c r="X1540" s="413">
        <f>IF(Table_1[[#This Row],[Kokonaiskävijämäärä]]&lt;1,0,Table_1[[#This Row],[Kävijämäärä a) lapset]]*Table_1[[#This Row],[Tapaamis-kerrat /osallistuja]])</f>
        <v>0</v>
      </c>
      <c r="Y1540" s="413">
        <f>IF(Table_1[[#This Row],[Kokonaiskävijämäärä]]&lt;1,0,Table_1[[#This Row],[Kävijämäärä b) aikuiset]]*Table_1[[#This Row],[Tapaamis-kerrat /osallistuja]])</f>
        <v>0</v>
      </c>
      <c r="Z1540" s="413">
        <f>IF(Table_1[[#This Row],[Kokonaiskävijämäärä]]&lt;1,0,Table_1[[#This Row],[Kokonaiskävijämäärä]]*Table_1[[#This Row],[Tapaamis-kerrat /osallistuja]])</f>
        <v>0</v>
      </c>
      <c r="AA1540" s="390" t="s">
        <v>54</v>
      </c>
      <c r="AB1540" s="396"/>
      <c r="AC1540" s="397"/>
      <c r="AD1540" s="398" t="s">
        <v>54</v>
      </c>
      <c r="AE1540" s="399" t="s">
        <v>54</v>
      </c>
      <c r="AF1540" s="400" t="s">
        <v>54</v>
      </c>
      <c r="AG1540" s="400" t="s">
        <v>54</v>
      </c>
      <c r="AH1540" s="401" t="s">
        <v>53</v>
      </c>
      <c r="AI1540" s="402" t="s">
        <v>54</v>
      </c>
      <c r="AJ1540" s="402" t="s">
        <v>54</v>
      </c>
      <c r="AK1540" s="402" t="s">
        <v>54</v>
      </c>
      <c r="AL1540" s="403" t="s">
        <v>54</v>
      </c>
      <c r="AM1540" s="404" t="s">
        <v>54</v>
      </c>
    </row>
    <row r="1541" spans="1:39" ht="15.75" customHeight="1" x14ac:dyDescent="0.3">
      <c r="A1541" s="382"/>
      <c r="B1541" s="383"/>
      <c r="C1541" s="384" t="s">
        <v>40</v>
      </c>
      <c r="D1541" s="385" t="str">
        <f>IF(Table_1[[#This Row],[SISÄLLÖN NIMI]]="","",1)</f>
        <v/>
      </c>
      <c r="E1541" s="386"/>
      <c r="F1541" s="386"/>
      <c r="G1541" s="384" t="s">
        <v>54</v>
      </c>
      <c r="H1541" s="387" t="s">
        <v>54</v>
      </c>
      <c r="I1541" s="388" t="s">
        <v>54</v>
      </c>
      <c r="J1541" s="389" t="s">
        <v>44</v>
      </c>
      <c r="K1541" s="387" t="s">
        <v>54</v>
      </c>
      <c r="L1541" s="390" t="s">
        <v>54</v>
      </c>
      <c r="M1541" s="383"/>
      <c r="N1541" s="391" t="s">
        <v>54</v>
      </c>
      <c r="O1541" s="392"/>
      <c r="P1541" s="383"/>
      <c r="Q1541" s="383"/>
      <c r="R1541" s="393"/>
      <c r="S1541" s="417">
        <f>IF(Table_1[[#This Row],[Kesto (min) /tapaaminen]]&lt;1,0,(Table_1[[#This Row],[Sisältöjen määrä 
]]*Table_1[[#This Row],[Kesto (min) /tapaaminen]]*Table_1[[#This Row],[Tapaamis-kerrat /osallistuja]]))</f>
        <v>0</v>
      </c>
      <c r="T1541" s="394" t="str">
        <f>IF(Table_1[[#This Row],[SISÄLLÖN NIMI]]="","",IF(Table_1[[#This Row],[Toteutuminen]]="Ei osallistujia",0,IF(Table_1[[#This Row],[Toteutuminen]]="Peruttu",0,1)))</f>
        <v/>
      </c>
      <c r="U1541" s="395"/>
      <c r="V1541" s="385"/>
      <c r="W1541" s="413">
        <f>Table_1[[#This Row],[Kävijämäärä a) lapset]]+Table_1[[#This Row],[Kävijämäärä b) aikuiset]]</f>
        <v>0</v>
      </c>
      <c r="X1541" s="413">
        <f>IF(Table_1[[#This Row],[Kokonaiskävijämäärä]]&lt;1,0,Table_1[[#This Row],[Kävijämäärä a) lapset]]*Table_1[[#This Row],[Tapaamis-kerrat /osallistuja]])</f>
        <v>0</v>
      </c>
      <c r="Y1541" s="413">
        <f>IF(Table_1[[#This Row],[Kokonaiskävijämäärä]]&lt;1,0,Table_1[[#This Row],[Kävijämäärä b) aikuiset]]*Table_1[[#This Row],[Tapaamis-kerrat /osallistuja]])</f>
        <v>0</v>
      </c>
      <c r="Z1541" s="413">
        <f>IF(Table_1[[#This Row],[Kokonaiskävijämäärä]]&lt;1,0,Table_1[[#This Row],[Kokonaiskävijämäärä]]*Table_1[[#This Row],[Tapaamis-kerrat /osallistuja]])</f>
        <v>0</v>
      </c>
      <c r="AA1541" s="390" t="s">
        <v>54</v>
      </c>
      <c r="AB1541" s="396"/>
      <c r="AC1541" s="397"/>
      <c r="AD1541" s="398" t="s">
        <v>54</v>
      </c>
      <c r="AE1541" s="399" t="s">
        <v>54</v>
      </c>
      <c r="AF1541" s="400" t="s">
        <v>54</v>
      </c>
      <c r="AG1541" s="400" t="s">
        <v>54</v>
      </c>
      <c r="AH1541" s="401" t="s">
        <v>53</v>
      </c>
      <c r="AI1541" s="402" t="s">
        <v>54</v>
      </c>
      <c r="AJ1541" s="402" t="s">
        <v>54</v>
      </c>
      <c r="AK1541" s="402" t="s">
        <v>54</v>
      </c>
      <c r="AL1541" s="403" t="s">
        <v>54</v>
      </c>
      <c r="AM1541" s="404" t="s">
        <v>54</v>
      </c>
    </row>
    <row r="1542" spans="1:39" ht="15.75" customHeight="1" x14ac:dyDescent="0.3">
      <c r="A1542" s="382"/>
      <c r="B1542" s="383"/>
      <c r="C1542" s="384" t="s">
        <v>40</v>
      </c>
      <c r="D1542" s="385" t="str">
        <f>IF(Table_1[[#This Row],[SISÄLLÖN NIMI]]="","",1)</f>
        <v/>
      </c>
      <c r="E1542" s="386"/>
      <c r="F1542" s="386"/>
      <c r="G1542" s="384" t="s">
        <v>54</v>
      </c>
      <c r="H1542" s="387" t="s">
        <v>54</v>
      </c>
      <c r="I1542" s="388" t="s">
        <v>54</v>
      </c>
      <c r="J1542" s="389" t="s">
        <v>44</v>
      </c>
      <c r="K1542" s="387" t="s">
        <v>54</v>
      </c>
      <c r="L1542" s="390" t="s">
        <v>54</v>
      </c>
      <c r="M1542" s="383"/>
      <c r="N1542" s="391" t="s">
        <v>54</v>
      </c>
      <c r="O1542" s="392"/>
      <c r="P1542" s="383"/>
      <c r="Q1542" s="383"/>
      <c r="R1542" s="393"/>
      <c r="S1542" s="417">
        <f>IF(Table_1[[#This Row],[Kesto (min) /tapaaminen]]&lt;1,0,(Table_1[[#This Row],[Sisältöjen määrä 
]]*Table_1[[#This Row],[Kesto (min) /tapaaminen]]*Table_1[[#This Row],[Tapaamis-kerrat /osallistuja]]))</f>
        <v>0</v>
      </c>
      <c r="T1542" s="394" t="str">
        <f>IF(Table_1[[#This Row],[SISÄLLÖN NIMI]]="","",IF(Table_1[[#This Row],[Toteutuminen]]="Ei osallistujia",0,IF(Table_1[[#This Row],[Toteutuminen]]="Peruttu",0,1)))</f>
        <v/>
      </c>
      <c r="U1542" s="395"/>
      <c r="V1542" s="385"/>
      <c r="W1542" s="413">
        <f>Table_1[[#This Row],[Kävijämäärä a) lapset]]+Table_1[[#This Row],[Kävijämäärä b) aikuiset]]</f>
        <v>0</v>
      </c>
      <c r="X1542" s="413">
        <f>IF(Table_1[[#This Row],[Kokonaiskävijämäärä]]&lt;1,0,Table_1[[#This Row],[Kävijämäärä a) lapset]]*Table_1[[#This Row],[Tapaamis-kerrat /osallistuja]])</f>
        <v>0</v>
      </c>
      <c r="Y1542" s="413">
        <f>IF(Table_1[[#This Row],[Kokonaiskävijämäärä]]&lt;1,0,Table_1[[#This Row],[Kävijämäärä b) aikuiset]]*Table_1[[#This Row],[Tapaamis-kerrat /osallistuja]])</f>
        <v>0</v>
      </c>
      <c r="Z1542" s="413">
        <f>IF(Table_1[[#This Row],[Kokonaiskävijämäärä]]&lt;1,0,Table_1[[#This Row],[Kokonaiskävijämäärä]]*Table_1[[#This Row],[Tapaamis-kerrat /osallistuja]])</f>
        <v>0</v>
      </c>
      <c r="AA1542" s="390" t="s">
        <v>54</v>
      </c>
      <c r="AB1542" s="396"/>
      <c r="AC1542" s="397"/>
      <c r="AD1542" s="398" t="s">
        <v>54</v>
      </c>
      <c r="AE1542" s="399" t="s">
        <v>54</v>
      </c>
      <c r="AF1542" s="400" t="s">
        <v>54</v>
      </c>
      <c r="AG1542" s="400" t="s">
        <v>54</v>
      </c>
      <c r="AH1542" s="401" t="s">
        <v>53</v>
      </c>
      <c r="AI1542" s="402" t="s">
        <v>54</v>
      </c>
      <c r="AJ1542" s="402" t="s">
        <v>54</v>
      </c>
      <c r="AK1542" s="402" t="s">
        <v>54</v>
      </c>
      <c r="AL1542" s="403" t="s">
        <v>54</v>
      </c>
      <c r="AM1542" s="404" t="s">
        <v>54</v>
      </c>
    </row>
    <row r="1543" spans="1:39" ht="15.75" customHeight="1" x14ac:dyDescent="0.3">
      <c r="A1543" s="382"/>
      <c r="B1543" s="383"/>
      <c r="C1543" s="384" t="s">
        <v>40</v>
      </c>
      <c r="D1543" s="385" t="str">
        <f>IF(Table_1[[#This Row],[SISÄLLÖN NIMI]]="","",1)</f>
        <v/>
      </c>
      <c r="E1543" s="386"/>
      <c r="F1543" s="386"/>
      <c r="G1543" s="384" t="s">
        <v>54</v>
      </c>
      <c r="H1543" s="387" t="s">
        <v>54</v>
      </c>
      <c r="I1543" s="388" t="s">
        <v>54</v>
      </c>
      <c r="J1543" s="389" t="s">
        <v>44</v>
      </c>
      <c r="K1543" s="387" t="s">
        <v>54</v>
      </c>
      <c r="L1543" s="390" t="s">
        <v>54</v>
      </c>
      <c r="M1543" s="383"/>
      <c r="N1543" s="391" t="s">
        <v>54</v>
      </c>
      <c r="O1543" s="392"/>
      <c r="P1543" s="383"/>
      <c r="Q1543" s="383"/>
      <c r="R1543" s="393"/>
      <c r="S1543" s="417">
        <f>IF(Table_1[[#This Row],[Kesto (min) /tapaaminen]]&lt;1,0,(Table_1[[#This Row],[Sisältöjen määrä 
]]*Table_1[[#This Row],[Kesto (min) /tapaaminen]]*Table_1[[#This Row],[Tapaamis-kerrat /osallistuja]]))</f>
        <v>0</v>
      </c>
      <c r="T1543" s="394" t="str">
        <f>IF(Table_1[[#This Row],[SISÄLLÖN NIMI]]="","",IF(Table_1[[#This Row],[Toteutuminen]]="Ei osallistujia",0,IF(Table_1[[#This Row],[Toteutuminen]]="Peruttu",0,1)))</f>
        <v/>
      </c>
      <c r="U1543" s="395"/>
      <c r="V1543" s="385"/>
      <c r="W1543" s="413">
        <f>Table_1[[#This Row],[Kävijämäärä a) lapset]]+Table_1[[#This Row],[Kävijämäärä b) aikuiset]]</f>
        <v>0</v>
      </c>
      <c r="X1543" s="413">
        <f>IF(Table_1[[#This Row],[Kokonaiskävijämäärä]]&lt;1,0,Table_1[[#This Row],[Kävijämäärä a) lapset]]*Table_1[[#This Row],[Tapaamis-kerrat /osallistuja]])</f>
        <v>0</v>
      </c>
      <c r="Y1543" s="413">
        <f>IF(Table_1[[#This Row],[Kokonaiskävijämäärä]]&lt;1,0,Table_1[[#This Row],[Kävijämäärä b) aikuiset]]*Table_1[[#This Row],[Tapaamis-kerrat /osallistuja]])</f>
        <v>0</v>
      </c>
      <c r="Z1543" s="413">
        <f>IF(Table_1[[#This Row],[Kokonaiskävijämäärä]]&lt;1,0,Table_1[[#This Row],[Kokonaiskävijämäärä]]*Table_1[[#This Row],[Tapaamis-kerrat /osallistuja]])</f>
        <v>0</v>
      </c>
      <c r="AA1543" s="390" t="s">
        <v>54</v>
      </c>
      <c r="AB1543" s="396"/>
      <c r="AC1543" s="397"/>
      <c r="AD1543" s="398" t="s">
        <v>54</v>
      </c>
      <c r="AE1543" s="399" t="s">
        <v>54</v>
      </c>
      <c r="AF1543" s="400" t="s">
        <v>54</v>
      </c>
      <c r="AG1543" s="400" t="s">
        <v>54</v>
      </c>
      <c r="AH1543" s="401" t="s">
        <v>53</v>
      </c>
      <c r="AI1543" s="402" t="s">
        <v>54</v>
      </c>
      <c r="AJ1543" s="402" t="s">
        <v>54</v>
      </c>
      <c r="AK1543" s="402" t="s">
        <v>54</v>
      </c>
      <c r="AL1543" s="403" t="s">
        <v>54</v>
      </c>
      <c r="AM1543" s="404" t="s">
        <v>54</v>
      </c>
    </row>
    <row r="1544" spans="1:39" ht="15.75" customHeight="1" x14ac:dyDescent="0.3">
      <c r="A1544" s="382"/>
      <c r="B1544" s="383"/>
      <c r="C1544" s="384" t="s">
        <v>40</v>
      </c>
      <c r="D1544" s="385" t="str">
        <f>IF(Table_1[[#This Row],[SISÄLLÖN NIMI]]="","",1)</f>
        <v/>
      </c>
      <c r="E1544" s="386"/>
      <c r="F1544" s="386"/>
      <c r="G1544" s="384" t="s">
        <v>54</v>
      </c>
      <c r="H1544" s="387" t="s">
        <v>54</v>
      </c>
      <c r="I1544" s="388" t="s">
        <v>54</v>
      </c>
      <c r="J1544" s="389" t="s">
        <v>44</v>
      </c>
      <c r="K1544" s="387" t="s">
        <v>54</v>
      </c>
      <c r="L1544" s="390" t="s">
        <v>54</v>
      </c>
      <c r="M1544" s="383"/>
      <c r="N1544" s="391" t="s">
        <v>54</v>
      </c>
      <c r="O1544" s="392"/>
      <c r="P1544" s="383"/>
      <c r="Q1544" s="383"/>
      <c r="R1544" s="393"/>
      <c r="S1544" s="417">
        <f>IF(Table_1[[#This Row],[Kesto (min) /tapaaminen]]&lt;1,0,(Table_1[[#This Row],[Sisältöjen määrä 
]]*Table_1[[#This Row],[Kesto (min) /tapaaminen]]*Table_1[[#This Row],[Tapaamis-kerrat /osallistuja]]))</f>
        <v>0</v>
      </c>
      <c r="T1544" s="394" t="str">
        <f>IF(Table_1[[#This Row],[SISÄLLÖN NIMI]]="","",IF(Table_1[[#This Row],[Toteutuminen]]="Ei osallistujia",0,IF(Table_1[[#This Row],[Toteutuminen]]="Peruttu",0,1)))</f>
        <v/>
      </c>
      <c r="U1544" s="395"/>
      <c r="V1544" s="385"/>
      <c r="W1544" s="413">
        <f>Table_1[[#This Row],[Kävijämäärä a) lapset]]+Table_1[[#This Row],[Kävijämäärä b) aikuiset]]</f>
        <v>0</v>
      </c>
      <c r="X1544" s="413">
        <f>IF(Table_1[[#This Row],[Kokonaiskävijämäärä]]&lt;1,0,Table_1[[#This Row],[Kävijämäärä a) lapset]]*Table_1[[#This Row],[Tapaamis-kerrat /osallistuja]])</f>
        <v>0</v>
      </c>
      <c r="Y1544" s="413">
        <f>IF(Table_1[[#This Row],[Kokonaiskävijämäärä]]&lt;1,0,Table_1[[#This Row],[Kävijämäärä b) aikuiset]]*Table_1[[#This Row],[Tapaamis-kerrat /osallistuja]])</f>
        <v>0</v>
      </c>
      <c r="Z1544" s="413">
        <f>IF(Table_1[[#This Row],[Kokonaiskävijämäärä]]&lt;1,0,Table_1[[#This Row],[Kokonaiskävijämäärä]]*Table_1[[#This Row],[Tapaamis-kerrat /osallistuja]])</f>
        <v>0</v>
      </c>
      <c r="AA1544" s="390" t="s">
        <v>54</v>
      </c>
      <c r="AB1544" s="396"/>
      <c r="AC1544" s="397"/>
      <c r="AD1544" s="398" t="s">
        <v>54</v>
      </c>
      <c r="AE1544" s="399" t="s">
        <v>54</v>
      </c>
      <c r="AF1544" s="400" t="s">
        <v>54</v>
      </c>
      <c r="AG1544" s="400" t="s">
        <v>54</v>
      </c>
      <c r="AH1544" s="401" t="s">
        <v>53</v>
      </c>
      <c r="AI1544" s="402" t="s">
        <v>54</v>
      </c>
      <c r="AJ1544" s="402" t="s">
        <v>54</v>
      </c>
      <c r="AK1544" s="402" t="s">
        <v>54</v>
      </c>
      <c r="AL1544" s="403" t="s">
        <v>54</v>
      </c>
      <c r="AM1544" s="404" t="s">
        <v>54</v>
      </c>
    </row>
    <row r="1545" spans="1:39" ht="15.75" customHeight="1" x14ac:dyDescent="0.3">
      <c r="A1545" s="382"/>
      <c r="B1545" s="383"/>
      <c r="C1545" s="384" t="s">
        <v>40</v>
      </c>
      <c r="D1545" s="385" t="str">
        <f>IF(Table_1[[#This Row],[SISÄLLÖN NIMI]]="","",1)</f>
        <v/>
      </c>
      <c r="E1545" s="386"/>
      <c r="F1545" s="386"/>
      <c r="G1545" s="384" t="s">
        <v>54</v>
      </c>
      <c r="H1545" s="387" t="s">
        <v>54</v>
      </c>
      <c r="I1545" s="388" t="s">
        <v>54</v>
      </c>
      <c r="J1545" s="389" t="s">
        <v>44</v>
      </c>
      <c r="K1545" s="387" t="s">
        <v>54</v>
      </c>
      <c r="L1545" s="390" t="s">
        <v>54</v>
      </c>
      <c r="M1545" s="383"/>
      <c r="N1545" s="391" t="s">
        <v>54</v>
      </c>
      <c r="O1545" s="392"/>
      <c r="P1545" s="383"/>
      <c r="Q1545" s="383"/>
      <c r="R1545" s="393"/>
      <c r="S1545" s="417">
        <f>IF(Table_1[[#This Row],[Kesto (min) /tapaaminen]]&lt;1,0,(Table_1[[#This Row],[Sisältöjen määrä 
]]*Table_1[[#This Row],[Kesto (min) /tapaaminen]]*Table_1[[#This Row],[Tapaamis-kerrat /osallistuja]]))</f>
        <v>0</v>
      </c>
      <c r="T1545" s="394" t="str">
        <f>IF(Table_1[[#This Row],[SISÄLLÖN NIMI]]="","",IF(Table_1[[#This Row],[Toteutuminen]]="Ei osallistujia",0,IF(Table_1[[#This Row],[Toteutuminen]]="Peruttu",0,1)))</f>
        <v/>
      </c>
      <c r="U1545" s="395"/>
      <c r="V1545" s="385"/>
      <c r="W1545" s="413">
        <f>Table_1[[#This Row],[Kävijämäärä a) lapset]]+Table_1[[#This Row],[Kävijämäärä b) aikuiset]]</f>
        <v>0</v>
      </c>
      <c r="X1545" s="413">
        <f>IF(Table_1[[#This Row],[Kokonaiskävijämäärä]]&lt;1,0,Table_1[[#This Row],[Kävijämäärä a) lapset]]*Table_1[[#This Row],[Tapaamis-kerrat /osallistuja]])</f>
        <v>0</v>
      </c>
      <c r="Y1545" s="413">
        <f>IF(Table_1[[#This Row],[Kokonaiskävijämäärä]]&lt;1,0,Table_1[[#This Row],[Kävijämäärä b) aikuiset]]*Table_1[[#This Row],[Tapaamis-kerrat /osallistuja]])</f>
        <v>0</v>
      </c>
      <c r="Z1545" s="413">
        <f>IF(Table_1[[#This Row],[Kokonaiskävijämäärä]]&lt;1,0,Table_1[[#This Row],[Kokonaiskävijämäärä]]*Table_1[[#This Row],[Tapaamis-kerrat /osallistuja]])</f>
        <v>0</v>
      </c>
      <c r="AA1545" s="390" t="s">
        <v>54</v>
      </c>
      <c r="AB1545" s="396"/>
      <c r="AC1545" s="397"/>
      <c r="AD1545" s="398" t="s">
        <v>54</v>
      </c>
      <c r="AE1545" s="399" t="s">
        <v>54</v>
      </c>
      <c r="AF1545" s="400" t="s">
        <v>54</v>
      </c>
      <c r="AG1545" s="400" t="s">
        <v>54</v>
      </c>
      <c r="AH1545" s="401" t="s">
        <v>53</v>
      </c>
      <c r="AI1545" s="402" t="s">
        <v>54</v>
      </c>
      <c r="AJ1545" s="402" t="s">
        <v>54</v>
      </c>
      <c r="AK1545" s="402" t="s">
        <v>54</v>
      </c>
      <c r="AL1545" s="403" t="s">
        <v>54</v>
      </c>
      <c r="AM1545" s="404" t="s">
        <v>54</v>
      </c>
    </row>
    <row r="1546" spans="1:39" ht="15.75" customHeight="1" x14ac:dyDescent="0.3">
      <c r="A1546" s="382"/>
      <c r="B1546" s="383"/>
      <c r="C1546" s="384" t="s">
        <v>40</v>
      </c>
      <c r="D1546" s="385" t="str">
        <f>IF(Table_1[[#This Row],[SISÄLLÖN NIMI]]="","",1)</f>
        <v/>
      </c>
      <c r="E1546" s="386"/>
      <c r="F1546" s="386"/>
      <c r="G1546" s="384" t="s">
        <v>54</v>
      </c>
      <c r="H1546" s="387" t="s">
        <v>54</v>
      </c>
      <c r="I1546" s="388" t="s">
        <v>54</v>
      </c>
      <c r="J1546" s="389" t="s">
        <v>44</v>
      </c>
      <c r="K1546" s="387" t="s">
        <v>54</v>
      </c>
      <c r="L1546" s="390" t="s">
        <v>54</v>
      </c>
      <c r="M1546" s="383"/>
      <c r="N1546" s="391" t="s">
        <v>54</v>
      </c>
      <c r="O1546" s="392"/>
      <c r="P1546" s="383"/>
      <c r="Q1546" s="383"/>
      <c r="R1546" s="393"/>
      <c r="S1546" s="417">
        <f>IF(Table_1[[#This Row],[Kesto (min) /tapaaminen]]&lt;1,0,(Table_1[[#This Row],[Sisältöjen määrä 
]]*Table_1[[#This Row],[Kesto (min) /tapaaminen]]*Table_1[[#This Row],[Tapaamis-kerrat /osallistuja]]))</f>
        <v>0</v>
      </c>
      <c r="T1546" s="394" t="str">
        <f>IF(Table_1[[#This Row],[SISÄLLÖN NIMI]]="","",IF(Table_1[[#This Row],[Toteutuminen]]="Ei osallistujia",0,IF(Table_1[[#This Row],[Toteutuminen]]="Peruttu",0,1)))</f>
        <v/>
      </c>
      <c r="U1546" s="395"/>
      <c r="V1546" s="385"/>
      <c r="W1546" s="413">
        <f>Table_1[[#This Row],[Kävijämäärä a) lapset]]+Table_1[[#This Row],[Kävijämäärä b) aikuiset]]</f>
        <v>0</v>
      </c>
      <c r="X1546" s="413">
        <f>IF(Table_1[[#This Row],[Kokonaiskävijämäärä]]&lt;1,0,Table_1[[#This Row],[Kävijämäärä a) lapset]]*Table_1[[#This Row],[Tapaamis-kerrat /osallistuja]])</f>
        <v>0</v>
      </c>
      <c r="Y1546" s="413">
        <f>IF(Table_1[[#This Row],[Kokonaiskävijämäärä]]&lt;1,0,Table_1[[#This Row],[Kävijämäärä b) aikuiset]]*Table_1[[#This Row],[Tapaamis-kerrat /osallistuja]])</f>
        <v>0</v>
      </c>
      <c r="Z1546" s="413">
        <f>IF(Table_1[[#This Row],[Kokonaiskävijämäärä]]&lt;1,0,Table_1[[#This Row],[Kokonaiskävijämäärä]]*Table_1[[#This Row],[Tapaamis-kerrat /osallistuja]])</f>
        <v>0</v>
      </c>
      <c r="AA1546" s="390" t="s">
        <v>54</v>
      </c>
      <c r="AB1546" s="396"/>
      <c r="AC1546" s="397"/>
      <c r="AD1546" s="398" t="s">
        <v>54</v>
      </c>
      <c r="AE1546" s="399" t="s">
        <v>54</v>
      </c>
      <c r="AF1546" s="400" t="s">
        <v>54</v>
      </c>
      <c r="AG1546" s="400" t="s">
        <v>54</v>
      </c>
      <c r="AH1546" s="401" t="s">
        <v>53</v>
      </c>
      <c r="AI1546" s="402" t="s">
        <v>54</v>
      </c>
      <c r="AJ1546" s="402" t="s">
        <v>54</v>
      </c>
      <c r="AK1546" s="402" t="s">
        <v>54</v>
      </c>
      <c r="AL1546" s="403" t="s">
        <v>54</v>
      </c>
      <c r="AM1546" s="404" t="s">
        <v>54</v>
      </c>
    </row>
    <row r="1547" spans="1:39" ht="15.75" customHeight="1" x14ac:dyDescent="0.3">
      <c r="A1547" s="382"/>
      <c r="B1547" s="383"/>
      <c r="C1547" s="384" t="s">
        <v>40</v>
      </c>
      <c r="D1547" s="385" t="str">
        <f>IF(Table_1[[#This Row],[SISÄLLÖN NIMI]]="","",1)</f>
        <v/>
      </c>
      <c r="E1547" s="386"/>
      <c r="F1547" s="386"/>
      <c r="G1547" s="384" t="s">
        <v>54</v>
      </c>
      <c r="H1547" s="387" t="s">
        <v>54</v>
      </c>
      <c r="I1547" s="388" t="s">
        <v>54</v>
      </c>
      <c r="J1547" s="389" t="s">
        <v>44</v>
      </c>
      <c r="K1547" s="387" t="s">
        <v>54</v>
      </c>
      <c r="L1547" s="390" t="s">
        <v>54</v>
      </c>
      <c r="M1547" s="383"/>
      <c r="N1547" s="391" t="s">
        <v>54</v>
      </c>
      <c r="O1547" s="392"/>
      <c r="P1547" s="383"/>
      <c r="Q1547" s="383"/>
      <c r="R1547" s="393"/>
      <c r="S1547" s="417">
        <f>IF(Table_1[[#This Row],[Kesto (min) /tapaaminen]]&lt;1,0,(Table_1[[#This Row],[Sisältöjen määrä 
]]*Table_1[[#This Row],[Kesto (min) /tapaaminen]]*Table_1[[#This Row],[Tapaamis-kerrat /osallistuja]]))</f>
        <v>0</v>
      </c>
      <c r="T1547" s="394" t="str">
        <f>IF(Table_1[[#This Row],[SISÄLLÖN NIMI]]="","",IF(Table_1[[#This Row],[Toteutuminen]]="Ei osallistujia",0,IF(Table_1[[#This Row],[Toteutuminen]]="Peruttu",0,1)))</f>
        <v/>
      </c>
      <c r="U1547" s="395"/>
      <c r="V1547" s="385"/>
      <c r="W1547" s="413">
        <f>Table_1[[#This Row],[Kävijämäärä a) lapset]]+Table_1[[#This Row],[Kävijämäärä b) aikuiset]]</f>
        <v>0</v>
      </c>
      <c r="X1547" s="413">
        <f>IF(Table_1[[#This Row],[Kokonaiskävijämäärä]]&lt;1,0,Table_1[[#This Row],[Kävijämäärä a) lapset]]*Table_1[[#This Row],[Tapaamis-kerrat /osallistuja]])</f>
        <v>0</v>
      </c>
      <c r="Y1547" s="413">
        <f>IF(Table_1[[#This Row],[Kokonaiskävijämäärä]]&lt;1,0,Table_1[[#This Row],[Kävijämäärä b) aikuiset]]*Table_1[[#This Row],[Tapaamis-kerrat /osallistuja]])</f>
        <v>0</v>
      </c>
      <c r="Z1547" s="413">
        <f>IF(Table_1[[#This Row],[Kokonaiskävijämäärä]]&lt;1,0,Table_1[[#This Row],[Kokonaiskävijämäärä]]*Table_1[[#This Row],[Tapaamis-kerrat /osallistuja]])</f>
        <v>0</v>
      </c>
      <c r="AA1547" s="390" t="s">
        <v>54</v>
      </c>
      <c r="AB1547" s="396"/>
      <c r="AC1547" s="397"/>
      <c r="AD1547" s="398" t="s">
        <v>54</v>
      </c>
      <c r="AE1547" s="399" t="s">
        <v>54</v>
      </c>
      <c r="AF1547" s="400" t="s">
        <v>54</v>
      </c>
      <c r="AG1547" s="400" t="s">
        <v>54</v>
      </c>
      <c r="AH1547" s="401" t="s">
        <v>53</v>
      </c>
      <c r="AI1547" s="402" t="s">
        <v>54</v>
      </c>
      <c r="AJ1547" s="402" t="s">
        <v>54</v>
      </c>
      <c r="AK1547" s="402" t="s">
        <v>54</v>
      </c>
      <c r="AL1547" s="403" t="s">
        <v>54</v>
      </c>
      <c r="AM1547" s="404" t="s">
        <v>54</v>
      </c>
    </row>
    <row r="1548" spans="1:39" ht="15.75" customHeight="1" x14ac:dyDescent="0.3">
      <c r="A1548" s="382"/>
      <c r="B1548" s="383"/>
      <c r="C1548" s="384" t="s">
        <v>40</v>
      </c>
      <c r="D1548" s="385" t="str">
        <f>IF(Table_1[[#This Row],[SISÄLLÖN NIMI]]="","",1)</f>
        <v/>
      </c>
      <c r="E1548" s="386"/>
      <c r="F1548" s="386"/>
      <c r="G1548" s="384" t="s">
        <v>54</v>
      </c>
      <c r="H1548" s="387" t="s">
        <v>54</v>
      </c>
      <c r="I1548" s="388" t="s">
        <v>54</v>
      </c>
      <c r="J1548" s="389" t="s">
        <v>44</v>
      </c>
      <c r="K1548" s="387" t="s">
        <v>54</v>
      </c>
      <c r="L1548" s="390" t="s">
        <v>54</v>
      </c>
      <c r="M1548" s="383"/>
      <c r="N1548" s="391" t="s">
        <v>54</v>
      </c>
      <c r="O1548" s="392"/>
      <c r="P1548" s="383"/>
      <c r="Q1548" s="383"/>
      <c r="R1548" s="393"/>
      <c r="S1548" s="417">
        <f>IF(Table_1[[#This Row],[Kesto (min) /tapaaminen]]&lt;1,0,(Table_1[[#This Row],[Sisältöjen määrä 
]]*Table_1[[#This Row],[Kesto (min) /tapaaminen]]*Table_1[[#This Row],[Tapaamis-kerrat /osallistuja]]))</f>
        <v>0</v>
      </c>
      <c r="T1548" s="394" t="str">
        <f>IF(Table_1[[#This Row],[SISÄLLÖN NIMI]]="","",IF(Table_1[[#This Row],[Toteutuminen]]="Ei osallistujia",0,IF(Table_1[[#This Row],[Toteutuminen]]="Peruttu",0,1)))</f>
        <v/>
      </c>
      <c r="U1548" s="395"/>
      <c r="V1548" s="385"/>
      <c r="W1548" s="413">
        <f>Table_1[[#This Row],[Kävijämäärä a) lapset]]+Table_1[[#This Row],[Kävijämäärä b) aikuiset]]</f>
        <v>0</v>
      </c>
      <c r="X1548" s="413">
        <f>IF(Table_1[[#This Row],[Kokonaiskävijämäärä]]&lt;1,0,Table_1[[#This Row],[Kävijämäärä a) lapset]]*Table_1[[#This Row],[Tapaamis-kerrat /osallistuja]])</f>
        <v>0</v>
      </c>
      <c r="Y1548" s="413">
        <f>IF(Table_1[[#This Row],[Kokonaiskävijämäärä]]&lt;1,0,Table_1[[#This Row],[Kävijämäärä b) aikuiset]]*Table_1[[#This Row],[Tapaamis-kerrat /osallistuja]])</f>
        <v>0</v>
      </c>
      <c r="Z1548" s="413">
        <f>IF(Table_1[[#This Row],[Kokonaiskävijämäärä]]&lt;1,0,Table_1[[#This Row],[Kokonaiskävijämäärä]]*Table_1[[#This Row],[Tapaamis-kerrat /osallistuja]])</f>
        <v>0</v>
      </c>
      <c r="AA1548" s="390" t="s">
        <v>54</v>
      </c>
      <c r="AB1548" s="396"/>
      <c r="AC1548" s="397"/>
      <c r="AD1548" s="398" t="s">
        <v>54</v>
      </c>
      <c r="AE1548" s="399" t="s">
        <v>54</v>
      </c>
      <c r="AF1548" s="400" t="s">
        <v>54</v>
      </c>
      <c r="AG1548" s="400" t="s">
        <v>54</v>
      </c>
      <c r="AH1548" s="401" t="s">
        <v>53</v>
      </c>
      <c r="AI1548" s="402" t="s">
        <v>54</v>
      </c>
      <c r="AJ1548" s="402" t="s">
        <v>54</v>
      </c>
      <c r="AK1548" s="402" t="s">
        <v>54</v>
      </c>
      <c r="AL1548" s="403" t="s">
        <v>54</v>
      </c>
      <c r="AM1548" s="404" t="s">
        <v>54</v>
      </c>
    </row>
    <row r="1549" spans="1:39" ht="15.75" customHeight="1" x14ac:dyDescent="0.3">
      <c r="A1549" s="382"/>
      <c r="B1549" s="383"/>
      <c r="C1549" s="384" t="s">
        <v>40</v>
      </c>
      <c r="D1549" s="385" t="str">
        <f>IF(Table_1[[#This Row],[SISÄLLÖN NIMI]]="","",1)</f>
        <v/>
      </c>
      <c r="E1549" s="386"/>
      <c r="F1549" s="386"/>
      <c r="G1549" s="384" t="s">
        <v>54</v>
      </c>
      <c r="H1549" s="387" t="s">
        <v>54</v>
      </c>
      <c r="I1549" s="388" t="s">
        <v>54</v>
      </c>
      <c r="J1549" s="389" t="s">
        <v>44</v>
      </c>
      <c r="K1549" s="387" t="s">
        <v>54</v>
      </c>
      <c r="L1549" s="390" t="s">
        <v>54</v>
      </c>
      <c r="M1549" s="383"/>
      <c r="N1549" s="391" t="s">
        <v>54</v>
      </c>
      <c r="O1549" s="392"/>
      <c r="P1549" s="383"/>
      <c r="Q1549" s="383"/>
      <c r="R1549" s="393"/>
      <c r="S1549" s="417">
        <f>IF(Table_1[[#This Row],[Kesto (min) /tapaaminen]]&lt;1,0,(Table_1[[#This Row],[Sisältöjen määrä 
]]*Table_1[[#This Row],[Kesto (min) /tapaaminen]]*Table_1[[#This Row],[Tapaamis-kerrat /osallistuja]]))</f>
        <v>0</v>
      </c>
      <c r="T1549" s="394" t="str">
        <f>IF(Table_1[[#This Row],[SISÄLLÖN NIMI]]="","",IF(Table_1[[#This Row],[Toteutuminen]]="Ei osallistujia",0,IF(Table_1[[#This Row],[Toteutuminen]]="Peruttu",0,1)))</f>
        <v/>
      </c>
      <c r="U1549" s="395"/>
      <c r="V1549" s="385"/>
      <c r="W1549" s="413">
        <f>Table_1[[#This Row],[Kävijämäärä a) lapset]]+Table_1[[#This Row],[Kävijämäärä b) aikuiset]]</f>
        <v>0</v>
      </c>
      <c r="X1549" s="413">
        <f>IF(Table_1[[#This Row],[Kokonaiskävijämäärä]]&lt;1,0,Table_1[[#This Row],[Kävijämäärä a) lapset]]*Table_1[[#This Row],[Tapaamis-kerrat /osallistuja]])</f>
        <v>0</v>
      </c>
      <c r="Y1549" s="413">
        <f>IF(Table_1[[#This Row],[Kokonaiskävijämäärä]]&lt;1,0,Table_1[[#This Row],[Kävijämäärä b) aikuiset]]*Table_1[[#This Row],[Tapaamis-kerrat /osallistuja]])</f>
        <v>0</v>
      </c>
      <c r="Z1549" s="413">
        <f>IF(Table_1[[#This Row],[Kokonaiskävijämäärä]]&lt;1,0,Table_1[[#This Row],[Kokonaiskävijämäärä]]*Table_1[[#This Row],[Tapaamis-kerrat /osallistuja]])</f>
        <v>0</v>
      </c>
      <c r="AA1549" s="390" t="s">
        <v>54</v>
      </c>
      <c r="AB1549" s="396"/>
      <c r="AC1549" s="397"/>
      <c r="AD1549" s="398" t="s">
        <v>54</v>
      </c>
      <c r="AE1549" s="399" t="s">
        <v>54</v>
      </c>
      <c r="AF1549" s="400" t="s">
        <v>54</v>
      </c>
      <c r="AG1549" s="400" t="s">
        <v>54</v>
      </c>
      <c r="AH1549" s="401" t="s">
        <v>53</v>
      </c>
      <c r="AI1549" s="402" t="s">
        <v>54</v>
      </c>
      <c r="AJ1549" s="402" t="s">
        <v>54</v>
      </c>
      <c r="AK1549" s="402" t="s">
        <v>54</v>
      </c>
      <c r="AL1549" s="403" t="s">
        <v>54</v>
      </c>
      <c r="AM1549" s="404" t="s">
        <v>54</v>
      </c>
    </row>
    <row r="1550" spans="1:39" ht="15.75" customHeight="1" x14ac:dyDescent="0.3">
      <c r="A1550" s="382"/>
      <c r="B1550" s="383"/>
      <c r="C1550" s="384" t="s">
        <v>40</v>
      </c>
      <c r="D1550" s="385" t="str">
        <f>IF(Table_1[[#This Row],[SISÄLLÖN NIMI]]="","",1)</f>
        <v/>
      </c>
      <c r="E1550" s="386"/>
      <c r="F1550" s="386"/>
      <c r="G1550" s="384" t="s">
        <v>54</v>
      </c>
      <c r="H1550" s="387" t="s">
        <v>54</v>
      </c>
      <c r="I1550" s="388" t="s">
        <v>54</v>
      </c>
      <c r="J1550" s="389" t="s">
        <v>44</v>
      </c>
      <c r="K1550" s="387" t="s">
        <v>54</v>
      </c>
      <c r="L1550" s="390" t="s">
        <v>54</v>
      </c>
      <c r="M1550" s="383"/>
      <c r="N1550" s="391" t="s">
        <v>54</v>
      </c>
      <c r="O1550" s="392"/>
      <c r="P1550" s="383"/>
      <c r="Q1550" s="383"/>
      <c r="R1550" s="393"/>
      <c r="S1550" s="417">
        <f>IF(Table_1[[#This Row],[Kesto (min) /tapaaminen]]&lt;1,0,(Table_1[[#This Row],[Sisältöjen määrä 
]]*Table_1[[#This Row],[Kesto (min) /tapaaminen]]*Table_1[[#This Row],[Tapaamis-kerrat /osallistuja]]))</f>
        <v>0</v>
      </c>
      <c r="T1550" s="394" t="str">
        <f>IF(Table_1[[#This Row],[SISÄLLÖN NIMI]]="","",IF(Table_1[[#This Row],[Toteutuminen]]="Ei osallistujia",0,IF(Table_1[[#This Row],[Toteutuminen]]="Peruttu",0,1)))</f>
        <v/>
      </c>
      <c r="U1550" s="395"/>
      <c r="V1550" s="385"/>
      <c r="W1550" s="413">
        <f>Table_1[[#This Row],[Kävijämäärä a) lapset]]+Table_1[[#This Row],[Kävijämäärä b) aikuiset]]</f>
        <v>0</v>
      </c>
      <c r="X1550" s="413">
        <f>IF(Table_1[[#This Row],[Kokonaiskävijämäärä]]&lt;1,0,Table_1[[#This Row],[Kävijämäärä a) lapset]]*Table_1[[#This Row],[Tapaamis-kerrat /osallistuja]])</f>
        <v>0</v>
      </c>
      <c r="Y1550" s="413">
        <f>IF(Table_1[[#This Row],[Kokonaiskävijämäärä]]&lt;1,0,Table_1[[#This Row],[Kävijämäärä b) aikuiset]]*Table_1[[#This Row],[Tapaamis-kerrat /osallistuja]])</f>
        <v>0</v>
      </c>
      <c r="Z1550" s="413">
        <f>IF(Table_1[[#This Row],[Kokonaiskävijämäärä]]&lt;1,0,Table_1[[#This Row],[Kokonaiskävijämäärä]]*Table_1[[#This Row],[Tapaamis-kerrat /osallistuja]])</f>
        <v>0</v>
      </c>
      <c r="AA1550" s="390" t="s">
        <v>54</v>
      </c>
      <c r="AB1550" s="396"/>
      <c r="AC1550" s="397"/>
      <c r="AD1550" s="398" t="s">
        <v>54</v>
      </c>
      <c r="AE1550" s="399" t="s">
        <v>54</v>
      </c>
      <c r="AF1550" s="400" t="s">
        <v>54</v>
      </c>
      <c r="AG1550" s="400" t="s">
        <v>54</v>
      </c>
      <c r="AH1550" s="401" t="s">
        <v>53</v>
      </c>
      <c r="AI1550" s="402" t="s">
        <v>54</v>
      </c>
      <c r="AJ1550" s="402" t="s">
        <v>54</v>
      </c>
      <c r="AK1550" s="402" t="s">
        <v>54</v>
      </c>
      <c r="AL1550" s="403" t="s">
        <v>54</v>
      </c>
      <c r="AM1550" s="404" t="s">
        <v>54</v>
      </c>
    </row>
    <row r="1551" spans="1:39" ht="15.75" customHeight="1" x14ac:dyDescent="0.3">
      <c r="A1551" s="382"/>
      <c r="B1551" s="383"/>
      <c r="C1551" s="384" t="s">
        <v>40</v>
      </c>
      <c r="D1551" s="385" t="str">
        <f>IF(Table_1[[#This Row],[SISÄLLÖN NIMI]]="","",1)</f>
        <v/>
      </c>
      <c r="E1551" s="386"/>
      <c r="F1551" s="386"/>
      <c r="G1551" s="384" t="s">
        <v>54</v>
      </c>
      <c r="H1551" s="387" t="s">
        <v>54</v>
      </c>
      <c r="I1551" s="388" t="s">
        <v>54</v>
      </c>
      <c r="J1551" s="389" t="s">
        <v>44</v>
      </c>
      <c r="K1551" s="387" t="s">
        <v>54</v>
      </c>
      <c r="L1551" s="390" t="s">
        <v>54</v>
      </c>
      <c r="M1551" s="383"/>
      <c r="N1551" s="391" t="s">
        <v>54</v>
      </c>
      <c r="O1551" s="392"/>
      <c r="P1551" s="383"/>
      <c r="Q1551" s="383"/>
      <c r="R1551" s="393"/>
      <c r="S1551" s="417">
        <f>IF(Table_1[[#This Row],[Kesto (min) /tapaaminen]]&lt;1,0,(Table_1[[#This Row],[Sisältöjen määrä 
]]*Table_1[[#This Row],[Kesto (min) /tapaaminen]]*Table_1[[#This Row],[Tapaamis-kerrat /osallistuja]]))</f>
        <v>0</v>
      </c>
      <c r="T1551" s="394" t="str">
        <f>IF(Table_1[[#This Row],[SISÄLLÖN NIMI]]="","",IF(Table_1[[#This Row],[Toteutuminen]]="Ei osallistujia",0,IF(Table_1[[#This Row],[Toteutuminen]]="Peruttu",0,1)))</f>
        <v/>
      </c>
      <c r="U1551" s="395"/>
      <c r="V1551" s="385"/>
      <c r="W1551" s="413">
        <f>Table_1[[#This Row],[Kävijämäärä a) lapset]]+Table_1[[#This Row],[Kävijämäärä b) aikuiset]]</f>
        <v>0</v>
      </c>
      <c r="X1551" s="413">
        <f>IF(Table_1[[#This Row],[Kokonaiskävijämäärä]]&lt;1,0,Table_1[[#This Row],[Kävijämäärä a) lapset]]*Table_1[[#This Row],[Tapaamis-kerrat /osallistuja]])</f>
        <v>0</v>
      </c>
      <c r="Y1551" s="413">
        <f>IF(Table_1[[#This Row],[Kokonaiskävijämäärä]]&lt;1,0,Table_1[[#This Row],[Kävijämäärä b) aikuiset]]*Table_1[[#This Row],[Tapaamis-kerrat /osallistuja]])</f>
        <v>0</v>
      </c>
      <c r="Z1551" s="413">
        <f>IF(Table_1[[#This Row],[Kokonaiskävijämäärä]]&lt;1,0,Table_1[[#This Row],[Kokonaiskävijämäärä]]*Table_1[[#This Row],[Tapaamis-kerrat /osallistuja]])</f>
        <v>0</v>
      </c>
      <c r="AA1551" s="390" t="s">
        <v>54</v>
      </c>
      <c r="AB1551" s="396"/>
      <c r="AC1551" s="397"/>
      <c r="AD1551" s="398" t="s">
        <v>54</v>
      </c>
      <c r="AE1551" s="399" t="s">
        <v>54</v>
      </c>
      <c r="AF1551" s="400" t="s">
        <v>54</v>
      </c>
      <c r="AG1551" s="400" t="s">
        <v>54</v>
      </c>
      <c r="AH1551" s="401" t="s">
        <v>53</v>
      </c>
      <c r="AI1551" s="402" t="s">
        <v>54</v>
      </c>
      <c r="AJ1551" s="402" t="s">
        <v>54</v>
      </c>
      <c r="AK1551" s="402" t="s">
        <v>54</v>
      </c>
      <c r="AL1551" s="403" t="s">
        <v>54</v>
      </c>
      <c r="AM1551" s="404" t="s">
        <v>54</v>
      </c>
    </row>
    <row r="1552" spans="1:39" ht="15.75" customHeight="1" x14ac:dyDescent="0.3">
      <c r="A1552" s="382"/>
      <c r="B1552" s="383"/>
      <c r="C1552" s="384" t="s">
        <v>40</v>
      </c>
      <c r="D1552" s="385" t="str">
        <f>IF(Table_1[[#This Row],[SISÄLLÖN NIMI]]="","",1)</f>
        <v/>
      </c>
      <c r="E1552" s="386"/>
      <c r="F1552" s="386"/>
      <c r="G1552" s="384" t="s">
        <v>54</v>
      </c>
      <c r="H1552" s="387" t="s">
        <v>54</v>
      </c>
      <c r="I1552" s="388" t="s">
        <v>54</v>
      </c>
      <c r="J1552" s="389" t="s">
        <v>44</v>
      </c>
      <c r="K1552" s="387" t="s">
        <v>54</v>
      </c>
      <c r="L1552" s="390" t="s">
        <v>54</v>
      </c>
      <c r="M1552" s="383"/>
      <c r="N1552" s="391" t="s">
        <v>54</v>
      </c>
      <c r="O1552" s="392"/>
      <c r="P1552" s="383"/>
      <c r="Q1552" s="383"/>
      <c r="R1552" s="393"/>
      <c r="S1552" s="417">
        <f>IF(Table_1[[#This Row],[Kesto (min) /tapaaminen]]&lt;1,0,(Table_1[[#This Row],[Sisältöjen määrä 
]]*Table_1[[#This Row],[Kesto (min) /tapaaminen]]*Table_1[[#This Row],[Tapaamis-kerrat /osallistuja]]))</f>
        <v>0</v>
      </c>
      <c r="T1552" s="394" t="str">
        <f>IF(Table_1[[#This Row],[SISÄLLÖN NIMI]]="","",IF(Table_1[[#This Row],[Toteutuminen]]="Ei osallistujia",0,IF(Table_1[[#This Row],[Toteutuminen]]="Peruttu",0,1)))</f>
        <v/>
      </c>
      <c r="U1552" s="395"/>
      <c r="V1552" s="385"/>
      <c r="W1552" s="413">
        <f>Table_1[[#This Row],[Kävijämäärä a) lapset]]+Table_1[[#This Row],[Kävijämäärä b) aikuiset]]</f>
        <v>0</v>
      </c>
      <c r="X1552" s="413">
        <f>IF(Table_1[[#This Row],[Kokonaiskävijämäärä]]&lt;1,0,Table_1[[#This Row],[Kävijämäärä a) lapset]]*Table_1[[#This Row],[Tapaamis-kerrat /osallistuja]])</f>
        <v>0</v>
      </c>
      <c r="Y1552" s="413">
        <f>IF(Table_1[[#This Row],[Kokonaiskävijämäärä]]&lt;1,0,Table_1[[#This Row],[Kävijämäärä b) aikuiset]]*Table_1[[#This Row],[Tapaamis-kerrat /osallistuja]])</f>
        <v>0</v>
      </c>
      <c r="Z1552" s="413">
        <f>IF(Table_1[[#This Row],[Kokonaiskävijämäärä]]&lt;1,0,Table_1[[#This Row],[Kokonaiskävijämäärä]]*Table_1[[#This Row],[Tapaamis-kerrat /osallistuja]])</f>
        <v>0</v>
      </c>
      <c r="AA1552" s="390" t="s">
        <v>54</v>
      </c>
      <c r="AB1552" s="396"/>
      <c r="AC1552" s="397"/>
      <c r="AD1552" s="398" t="s">
        <v>54</v>
      </c>
      <c r="AE1552" s="399" t="s">
        <v>54</v>
      </c>
      <c r="AF1552" s="400" t="s">
        <v>54</v>
      </c>
      <c r="AG1552" s="400" t="s">
        <v>54</v>
      </c>
      <c r="AH1552" s="401" t="s">
        <v>53</v>
      </c>
      <c r="AI1552" s="402" t="s">
        <v>54</v>
      </c>
      <c r="AJ1552" s="402" t="s">
        <v>54</v>
      </c>
      <c r="AK1552" s="402" t="s">
        <v>54</v>
      </c>
      <c r="AL1552" s="403" t="s">
        <v>54</v>
      </c>
      <c r="AM1552" s="404" t="s">
        <v>54</v>
      </c>
    </row>
    <row r="1553" spans="1:39" ht="15.75" customHeight="1" x14ac:dyDescent="0.3">
      <c r="A1553" s="382"/>
      <c r="B1553" s="383"/>
      <c r="C1553" s="384" t="s">
        <v>40</v>
      </c>
      <c r="D1553" s="385" t="str">
        <f>IF(Table_1[[#This Row],[SISÄLLÖN NIMI]]="","",1)</f>
        <v/>
      </c>
      <c r="E1553" s="386"/>
      <c r="F1553" s="386"/>
      <c r="G1553" s="384" t="s">
        <v>54</v>
      </c>
      <c r="H1553" s="387" t="s">
        <v>54</v>
      </c>
      <c r="I1553" s="388" t="s">
        <v>54</v>
      </c>
      <c r="J1553" s="389" t="s">
        <v>44</v>
      </c>
      <c r="K1553" s="387" t="s">
        <v>54</v>
      </c>
      <c r="L1553" s="390" t="s">
        <v>54</v>
      </c>
      <c r="M1553" s="383"/>
      <c r="N1553" s="391" t="s">
        <v>54</v>
      </c>
      <c r="O1553" s="392"/>
      <c r="P1553" s="383"/>
      <c r="Q1553" s="383"/>
      <c r="R1553" s="393"/>
      <c r="S1553" s="417">
        <f>IF(Table_1[[#This Row],[Kesto (min) /tapaaminen]]&lt;1,0,(Table_1[[#This Row],[Sisältöjen määrä 
]]*Table_1[[#This Row],[Kesto (min) /tapaaminen]]*Table_1[[#This Row],[Tapaamis-kerrat /osallistuja]]))</f>
        <v>0</v>
      </c>
      <c r="T1553" s="394" t="str">
        <f>IF(Table_1[[#This Row],[SISÄLLÖN NIMI]]="","",IF(Table_1[[#This Row],[Toteutuminen]]="Ei osallistujia",0,IF(Table_1[[#This Row],[Toteutuminen]]="Peruttu",0,1)))</f>
        <v/>
      </c>
      <c r="U1553" s="395"/>
      <c r="V1553" s="385"/>
      <c r="W1553" s="413">
        <f>Table_1[[#This Row],[Kävijämäärä a) lapset]]+Table_1[[#This Row],[Kävijämäärä b) aikuiset]]</f>
        <v>0</v>
      </c>
      <c r="X1553" s="413">
        <f>IF(Table_1[[#This Row],[Kokonaiskävijämäärä]]&lt;1,0,Table_1[[#This Row],[Kävijämäärä a) lapset]]*Table_1[[#This Row],[Tapaamis-kerrat /osallistuja]])</f>
        <v>0</v>
      </c>
      <c r="Y1553" s="413">
        <f>IF(Table_1[[#This Row],[Kokonaiskävijämäärä]]&lt;1,0,Table_1[[#This Row],[Kävijämäärä b) aikuiset]]*Table_1[[#This Row],[Tapaamis-kerrat /osallistuja]])</f>
        <v>0</v>
      </c>
      <c r="Z1553" s="413">
        <f>IF(Table_1[[#This Row],[Kokonaiskävijämäärä]]&lt;1,0,Table_1[[#This Row],[Kokonaiskävijämäärä]]*Table_1[[#This Row],[Tapaamis-kerrat /osallistuja]])</f>
        <v>0</v>
      </c>
      <c r="AA1553" s="390" t="s">
        <v>54</v>
      </c>
      <c r="AB1553" s="396"/>
      <c r="AC1553" s="397"/>
      <c r="AD1553" s="398" t="s">
        <v>54</v>
      </c>
      <c r="AE1553" s="399" t="s">
        <v>54</v>
      </c>
      <c r="AF1553" s="400" t="s">
        <v>54</v>
      </c>
      <c r="AG1553" s="400" t="s">
        <v>54</v>
      </c>
      <c r="AH1553" s="401" t="s">
        <v>53</v>
      </c>
      <c r="AI1553" s="402" t="s">
        <v>54</v>
      </c>
      <c r="AJ1553" s="402" t="s">
        <v>54</v>
      </c>
      <c r="AK1553" s="402" t="s">
        <v>54</v>
      </c>
      <c r="AL1553" s="403" t="s">
        <v>54</v>
      </c>
      <c r="AM1553" s="404" t="s">
        <v>54</v>
      </c>
    </row>
    <row r="1554" spans="1:39" ht="15.75" customHeight="1" x14ac:dyDescent="0.3">
      <c r="A1554" s="382"/>
      <c r="B1554" s="383"/>
      <c r="C1554" s="384" t="s">
        <v>40</v>
      </c>
      <c r="D1554" s="385" t="str">
        <f>IF(Table_1[[#This Row],[SISÄLLÖN NIMI]]="","",1)</f>
        <v/>
      </c>
      <c r="E1554" s="386"/>
      <c r="F1554" s="386"/>
      <c r="G1554" s="384" t="s">
        <v>54</v>
      </c>
      <c r="H1554" s="387" t="s">
        <v>54</v>
      </c>
      <c r="I1554" s="388" t="s">
        <v>54</v>
      </c>
      <c r="J1554" s="389" t="s">
        <v>44</v>
      </c>
      <c r="K1554" s="387" t="s">
        <v>54</v>
      </c>
      <c r="L1554" s="390" t="s">
        <v>54</v>
      </c>
      <c r="M1554" s="383"/>
      <c r="N1554" s="391" t="s">
        <v>54</v>
      </c>
      <c r="O1554" s="392"/>
      <c r="P1554" s="383"/>
      <c r="Q1554" s="383"/>
      <c r="R1554" s="393"/>
      <c r="S1554" s="417">
        <f>IF(Table_1[[#This Row],[Kesto (min) /tapaaminen]]&lt;1,0,(Table_1[[#This Row],[Sisältöjen määrä 
]]*Table_1[[#This Row],[Kesto (min) /tapaaminen]]*Table_1[[#This Row],[Tapaamis-kerrat /osallistuja]]))</f>
        <v>0</v>
      </c>
      <c r="T1554" s="394" t="str">
        <f>IF(Table_1[[#This Row],[SISÄLLÖN NIMI]]="","",IF(Table_1[[#This Row],[Toteutuminen]]="Ei osallistujia",0,IF(Table_1[[#This Row],[Toteutuminen]]="Peruttu",0,1)))</f>
        <v/>
      </c>
      <c r="U1554" s="395"/>
      <c r="V1554" s="385"/>
      <c r="W1554" s="413">
        <f>Table_1[[#This Row],[Kävijämäärä a) lapset]]+Table_1[[#This Row],[Kävijämäärä b) aikuiset]]</f>
        <v>0</v>
      </c>
      <c r="X1554" s="413">
        <f>IF(Table_1[[#This Row],[Kokonaiskävijämäärä]]&lt;1,0,Table_1[[#This Row],[Kävijämäärä a) lapset]]*Table_1[[#This Row],[Tapaamis-kerrat /osallistuja]])</f>
        <v>0</v>
      </c>
      <c r="Y1554" s="413">
        <f>IF(Table_1[[#This Row],[Kokonaiskävijämäärä]]&lt;1,0,Table_1[[#This Row],[Kävijämäärä b) aikuiset]]*Table_1[[#This Row],[Tapaamis-kerrat /osallistuja]])</f>
        <v>0</v>
      </c>
      <c r="Z1554" s="413">
        <f>IF(Table_1[[#This Row],[Kokonaiskävijämäärä]]&lt;1,0,Table_1[[#This Row],[Kokonaiskävijämäärä]]*Table_1[[#This Row],[Tapaamis-kerrat /osallistuja]])</f>
        <v>0</v>
      </c>
      <c r="AA1554" s="390" t="s">
        <v>54</v>
      </c>
      <c r="AB1554" s="396"/>
      <c r="AC1554" s="397"/>
      <c r="AD1554" s="398" t="s">
        <v>54</v>
      </c>
      <c r="AE1554" s="399" t="s">
        <v>54</v>
      </c>
      <c r="AF1554" s="400" t="s">
        <v>54</v>
      </c>
      <c r="AG1554" s="400" t="s">
        <v>54</v>
      </c>
      <c r="AH1554" s="401" t="s">
        <v>53</v>
      </c>
      <c r="AI1554" s="402" t="s">
        <v>54</v>
      </c>
      <c r="AJ1554" s="402" t="s">
        <v>54</v>
      </c>
      <c r="AK1554" s="402" t="s">
        <v>54</v>
      </c>
      <c r="AL1554" s="403" t="s">
        <v>54</v>
      </c>
      <c r="AM1554" s="404" t="s">
        <v>54</v>
      </c>
    </row>
    <row r="1555" spans="1:39" ht="15.75" customHeight="1" x14ac:dyDescent="0.3">
      <c r="A1555" s="382"/>
      <c r="B1555" s="383"/>
      <c r="C1555" s="384" t="s">
        <v>40</v>
      </c>
      <c r="D1555" s="385" t="str">
        <f>IF(Table_1[[#This Row],[SISÄLLÖN NIMI]]="","",1)</f>
        <v/>
      </c>
      <c r="E1555" s="386"/>
      <c r="F1555" s="386"/>
      <c r="G1555" s="384" t="s">
        <v>54</v>
      </c>
      <c r="H1555" s="387" t="s">
        <v>54</v>
      </c>
      <c r="I1555" s="388" t="s">
        <v>54</v>
      </c>
      <c r="J1555" s="389" t="s">
        <v>44</v>
      </c>
      <c r="K1555" s="387" t="s">
        <v>54</v>
      </c>
      <c r="L1555" s="390" t="s">
        <v>54</v>
      </c>
      <c r="M1555" s="383"/>
      <c r="N1555" s="391" t="s">
        <v>54</v>
      </c>
      <c r="O1555" s="392"/>
      <c r="P1555" s="383"/>
      <c r="Q1555" s="383"/>
      <c r="R1555" s="393"/>
      <c r="S1555" s="417">
        <f>IF(Table_1[[#This Row],[Kesto (min) /tapaaminen]]&lt;1,0,(Table_1[[#This Row],[Sisältöjen määrä 
]]*Table_1[[#This Row],[Kesto (min) /tapaaminen]]*Table_1[[#This Row],[Tapaamis-kerrat /osallistuja]]))</f>
        <v>0</v>
      </c>
      <c r="T1555" s="394" t="str">
        <f>IF(Table_1[[#This Row],[SISÄLLÖN NIMI]]="","",IF(Table_1[[#This Row],[Toteutuminen]]="Ei osallistujia",0,IF(Table_1[[#This Row],[Toteutuminen]]="Peruttu",0,1)))</f>
        <v/>
      </c>
      <c r="U1555" s="395"/>
      <c r="V1555" s="385"/>
      <c r="W1555" s="413">
        <f>Table_1[[#This Row],[Kävijämäärä a) lapset]]+Table_1[[#This Row],[Kävijämäärä b) aikuiset]]</f>
        <v>0</v>
      </c>
      <c r="X1555" s="413">
        <f>IF(Table_1[[#This Row],[Kokonaiskävijämäärä]]&lt;1,0,Table_1[[#This Row],[Kävijämäärä a) lapset]]*Table_1[[#This Row],[Tapaamis-kerrat /osallistuja]])</f>
        <v>0</v>
      </c>
      <c r="Y1555" s="413">
        <f>IF(Table_1[[#This Row],[Kokonaiskävijämäärä]]&lt;1,0,Table_1[[#This Row],[Kävijämäärä b) aikuiset]]*Table_1[[#This Row],[Tapaamis-kerrat /osallistuja]])</f>
        <v>0</v>
      </c>
      <c r="Z1555" s="413">
        <f>IF(Table_1[[#This Row],[Kokonaiskävijämäärä]]&lt;1,0,Table_1[[#This Row],[Kokonaiskävijämäärä]]*Table_1[[#This Row],[Tapaamis-kerrat /osallistuja]])</f>
        <v>0</v>
      </c>
      <c r="AA1555" s="390" t="s">
        <v>54</v>
      </c>
      <c r="AB1555" s="396"/>
      <c r="AC1555" s="397"/>
      <c r="AD1555" s="398" t="s">
        <v>54</v>
      </c>
      <c r="AE1555" s="399" t="s">
        <v>54</v>
      </c>
      <c r="AF1555" s="400" t="s">
        <v>54</v>
      </c>
      <c r="AG1555" s="400" t="s">
        <v>54</v>
      </c>
      <c r="AH1555" s="401" t="s">
        <v>53</v>
      </c>
      <c r="AI1555" s="402" t="s">
        <v>54</v>
      </c>
      <c r="AJ1555" s="402" t="s">
        <v>54</v>
      </c>
      <c r="AK1555" s="402" t="s">
        <v>54</v>
      </c>
      <c r="AL1555" s="403" t="s">
        <v>54</v>
      </c>
      <c r="AM1555" s="404" t="s">
        <v>54</v>
      </c>
    </row>
    <row r="1556" spans="1:39" ht="15.75" customHeight="1" x14ac:dyDescent="0.3">
      <c r="A1556" s="382"/>
      <c r="B1556" s="383"/>
      <c r="C1556" s="384" t="s">
        <v>40</v>
      </c>
      <c r="D1556" s="385" t="str">
        <f>IF(Table_1[[#This Row],[SISÄLLÖN NIMI]]="","",1)</f>
        <v/>
      </c>
      <c r="E1556" s="386"/>
      <c r="F1556" s="386"/>
      <c r="G1556" s="384" t="s">
        <v>54</v>
      </c>
      <c r="H1556" s="387" t="s">
        <v>54</v>
      </c>
      <c r="I1556" s="388" t="s">
        <v>54</v>
      </c>
      <c r="J1556" s="389" t="s">
        <v>44</v>
      </c>
      <c r="K1556" s="387" t="s">
        <v>54</v>
      </c>
      <c r="L1556" s="390" t="s">
        <v>54</v>
      </c>
      <c r="M1556" s="383"/>
      <c r="N1556" s="391" t="s">
        <v>54</v>
      </c>
      <c r="O1556" s="392"/>
      <c r="P1556" s="383"/>
      <c r="Q1556" s="383"/>
      <c r="R1556" s="393"/>
      <c r="S1556" s="417">
        <f>IF(Table_1[[#This Row],[Kesto (min) /tapaaminen]]&lt;1,0,(Table_1[[#This Row],[Sisältöjen määrä 
]]*Table_1[[#This Row],[Kesto (min) /tapaaminen]]*Table_1[[#This Row],[Tapaamis-kerrat /osallistuja]]))</f>
        <v>0</v>
      </c>
      <c r="T1556" s="394" t="str">
        <f>IF(Table_1[[#This Row],[SISÄLLÖN NIMI]]="","",IF(Table_1[[#This Row],[Toteutuminen]]="Ei osallistujia",0,IF(Table_1[[#This Row],[Toteutuminen]]="Peruttu",0,1)))</f>
        <v/>
      </c>
      <c r="U1556" s="395"/>
      <c r="V1556" s="385"/>
      <c r="W1556" s="413">
        <f>Table_1[[#This Row],[Kävijämäärä a) lapset]]+Table_1[[#This Row],[Kävijämäärä b) aikuiset]]</f>
        <v>0</v>
      </c>
      <c r="X1556" s="413">
        <f>IF(Table_1[[#This Row],[Kokonaiskävijämäärä]]&lt;1,0,Table_1[[#This Row],[Kävijämäärä a) lapset]]*Table_1[[#This Row],[Tapaamis-kerrat /osallistuja]])</f>
        <v>0</v>
      </c>
      <c r="Y1556" s="413">
        <f>IF(Table_1[[#This Row],[Kokonaiskävijämäärä]]&lt;1,0,Table_1[[#This Row],[Kävijämäärä b) aikuiset]]*Table_1[[#This Row],[Tapaamis-kerrat /osallistuja]])</f>
        <v>0</v>
      </c>
      <c r="Z1556" s="413">
        <f>IF(Table_1[[#This Row],[Kokonaiskävijämäärä]]&lt;1,0,Table_1[[#This Row],[Kokonaiskävijämäärä]]*Table_1[[#This Row],[Tapaamis-kerrat /osallistuja]])</f>
        <v>0</v>
      </c>
      <c r="AA1556" s="390" t="s">
        <v>54</v>
      </c>
      <c r="AB1556" s="396"/>
      <c r="AC1556" s="397"/>
      <c r="AD1556" s="398" t="s">
        <v>54</v>
      </c>
      <c r="AE1556" s="399" t="s">
        <v>54</v>
      </c>
      <c r="AF1556" s="400" t="s">
        <v>54</v>
      </c>
      <c r="AG1556" s="400" t="s">
        <v>54</v>
      </c>
      <c r="AH1556" s="401" t="s">
        <v>53</v>
      </c>
      <c r="AI1556" s="402" t="s">
        <v>54</v>
      </c>
      <c r="AJ1556" s="402" t="s">
        <v>54</v>
      </c>
      <c r="AK1556" s="402" t="s">
        <v>54</v>
      </c>
      <c r="AL1556" s="403" t="s">
        <v>54</v>
      </c>
      <c r="AM1556" s="404" t="s">
        <v>54</v>
      </c>
    </row>
    <row r="1557" spans="1:39" ht="15.75" customHeight="1" x14ac:dyDescent="0.3">
      <c r="A1557" s="382"/>
      <c r="B1557" s="383"/>
      <c r="C1557" s="384" t="s">
        <v>40</v>
      </c>
      <c r="D1557" s="385" t="str">
        <f>IF(Table_1[[#This Row],[SISÄLLÖN NIMI]]="","",1)</f>
        <v/>
      </c>
      <c r="E1557" s="386"/>
      <c r="F1557" s="386"/>
      <c r="G1557" s="384" t="s">
        <v>54</v>
      </c>
      <c r="H1557" s="387" t="s">
        <v>54</v>
      </c>
      <c r="I1557" s="388" t="s">
        <v>54</v>
      </c>
      <c r="J1557" s="389" t="s">
        <v>44</v>
      </c>
      <c r="K1557" s="387" t="s">
        <v>54</v>
      </c>
      <c r="L1557" s="390" t="s">
        <v>54</v>
      </c>
      <c r="M1557" s="383"/>
      <c r="N1557" s="391" t="s">
        <v>54</v>
      </c>
      <c r="O1557" s="392"/>
      <c r="P1557" s="383"/>
      <c r="Q1557" s="383"/>
      <c r="R1557" s="393"/>
      <c r="S1557" s="417">
        <f>IF(Table_1[[#This Row],[Kesto (min) /tapaaminen]]&lt;1,0,(Table_1[[#This Row],[Sisältöjen määrä 
]]*Table_1[[#This Row],[Kesto (min) /tapaaminen]]*Table_1[[#This Row],[Tapaamis-kerrat /osallistuja]]))</f>
        <v>0</v>
      </c>
      <c r="T1557" s="394" t="str">
        <f>IF(Table_1[[#This Row],[SISÄLLÖN NIMI]]="","",IF(Table_1[[#This Row],[Toteutuminen]]="Ei osallistujia",0,IF(Table_1[[#This Row],[Toteutuminen]]="Peruttu",0,1)))</f>
        <v/>
      </c>
      <c r="U1557" s="395"/>
      <c r="V1557" s="385"/>
      <c r="W1557" s="413">
        <f>Table_1[[#This Row],[Kävijämäärä a) lapset]]+Table_1[[#This Row],[Kävijämäärä b) aikuiset]]</f>
        <v>0</v>
      </c>
      <c r="X1557" s="413">
        <f>IF(Table_1[[#This Row],[Kokonaiskävijämäärä]]&lt;1,0,Table_1[[#This Row],[Kävijämäärä a) lapset]]*Table_1[[#This Row],[Tapaamis-kerrat /osallistuja]])</f>
        <v>0</v>
      </c>
      <c r="Y1557" s="413">
        <f>IF(Table_1[[#This Row],[Kokonaiskävijämäärä]]&lt;1,0,Table_1[[#This Row],[Kävijämäärä b) aikuiset]]*Table_1[[#This Row],[Tapaamis-kerrat /osallistuja]])</f>
        <v>0</v>
      </c>
      <c r="Z1557" s="413">
        <f>IF(Table_1[[#This Row],[Kokonaiskävijämäärä]]&lt;1,0,Table_1[[#This Row],[Kokonaiskävijämäärä]]*Table_1[[#This Row],[Tapaamis-kerrat /osallistuja]])</f>
        <v>0</v>
      </c>
      <c r="AA1557" s="390" t="s">
        <v>54</v>
      </c>
      <c r="AB1557" s="396"/>
      <c r="AC1557" s="397"/>
      <c r="AD1557" s="398" t="s">
        <v>54</v>
      </c>
      <c r="AE1557" s="399" t="s">
        <v>54</v>
      </c>
      <c r="AF1557" s="400" t="s">
        <v>54</v>
      </c>
      <c r="AG1557" s="400" t="s">
        <v>54</v>
      </c>
      <c r="AH1557" s="401" t="s">
        <v>53</v>
      </c>
      <c r="AI1557" s="402" t="s">
        <v>54</v>
      </c>
      <c r="AJ1557" s="402" t="s">
        <v>54</v>
      </c>
      <c r="AK1557" s="402" t="s">
        <v>54</v>
      </c>
      <c r="AL1557" s="403" t="s">
        <v>54</v>
      </c>
      <c r="AM1557" s="404" t="s">
        <v>54</v>
      </c>
    </row>
    <row r="1558" spans="1:39" ht="15.75" customHeight="1" x14ac:dyDescent="0.3">
      <c r="A1558" s="382"/>
      <c r="B1558" s="383"/>
      <c r="C1558" s="384" t="s">
        <v>40</v>
      </c>
      <c r="D1558" s="385" t="str">
        <f>IF(Table_1[[#This Row],[SISÄLLÖN NIMI]]="","",1)</f>
        <v/>
      </c>
      <c r="E1558" s="386"/>
      <c r="F1558" s="386"/>
      <c r="G1558" s="384" t="s">
        <v>54</v>
      </c>
      <c r="H1558" s="387" t="s">
        <v>54</v>
      </c>
      <c r="I1558" s="388" t="s">
        <v>54</v>
      </c>
      <c r="J1558" s="389" t="s">
        <v>44</v>
      </c>
      <c r="K1558" s="387" t="s">
        <v>54</v>
      </c>
      <c r="L1558" s="390" t="s">
        <v>54</v>
      </c>
      <c r="M1558" s="383"/>
      <c r="N1558" s="391" t="s">
        <v>54</v>
      </c>
      <c r="O1558" s="392"/>
      <c r="P1558" s="383"/>
      <c r="Q1558" s="383"/>
      <c r="R1558" s="393"/>
      <c r="S1558" s="417">
        <f>IF(Table_1[[#This Row],[Kesto (min) /tapaaminen]]&lt;1,0,(Table_1[[#This Row],[Sisältöjen määrä 
]]*Table_1[[#This Row],[Kesto (min) /tapaaminen]]*Table_1[[#This Row],[Tapaamis-kerrat /osallistuja]]))</f>
        <v>0</v>
      </c>
      <c r="T1558" s="394" t="str">
        <f>IF(Table_1[[#This Row],[SISÄLLÖN NIMI]]="","",IF(Table_1[[#This Row],[Toteutuminen]]="Ei osallistujia",0,IF(Table_1[[#This Row],[Toteutuminen]]="Peruttu",0,1)))</f>
        <v/>
      </c>
      <c r="U1558" s="395"/>
      <c r="V1558" s="385"/>
      <c r="W1558" s="413">
        <f>Table_1[[#This Row],[Kävijämäärä a) lapset]]+Table_1[[#This Row],[Kävijämäärä b) aikuiset]]</f>
        <v>0</v>
      </c>
      <c r="X1558" s="413">
        <f>IF(Table_1[[#This Row],[Kokonaiskävijämäärä]]&lt;1,0,Table_1[[#This Row],[Kävijämäärä a) lapset]]*Table_1[[#This Row],[Tapaamis-kerrat /osallistuja]])</f>
        <v>0</v>
      </c>
      <c r="Y1558" s="413">
        <f>IF(Table_1[[#This Row],[Kokonaiskävijämäärä]]&lt;1,0,Table_1[[#This Row],[Kävijämäärä b) aikuiset]]*Table_1[[#This Row],[Tapaamis-kerrat /osallistuja]])</f>
        <v>0</v>
      </c>
      <c r="Z1558" s="413">
        <f>IF(Table_1[[#This Row],[Kokonaiskävijämäärä]]&lt;1,0,Table_1[[#This Row],[Kokonaiskävijämäärä]]*Table_1[[#This Row],[Tapaamis-kerrat /osallistuja]])</f>
        <v>0</v>
      </c>
      <c r="AA1558" s="390" t="s">
        <v>54</v>
      </c>
      <c r="AB1558" s="396"/>
      <c r="AC1558" s="397"/>
      <c r="AD1558" s="398" t="s">
        <v>54</v>
      </c>
      <c r="AE1558" s="399" t="s">
        <v>54</v>
      </c>
      <c r="AF1558" s="400" t="s">
        <v>54</v>
      </c>
      <c r="AG1558" s="400" t="s">
        <v>54</v>
      </c>
      <c r="AH1558" s="401" t="s">
        <v>53</v>
      </c>
      <c r="AI1558" s="402" t="s">
        <v>54</v>
      </c>
      <c r="AJ1558" s="402" t="s">
        <v>54</v>
      </c>
      <c r="AK1558" s="402" t="s">
        <v>54</v>
      </c>
      <c r="AL1558" s="403" t="s">
        <v>54</v>
      </c>
      <c r="AM1558" s="404" t="s">
        <v>54</v>
      </c>
    </row>
    <row r="1559" spans="1:39" ht="15.75" customHeight="1" x14ac:dyDescent="0.3">
      <c r="A1559" s="382"/>
      <c r="B1559" s="383"/>
      <c r="C1559" s="384" t="s">
        <v>40</v>
      </c>
      <c r="D1559" s="385" t="str">
        <f>IF(Table_1[[#This Row],[SISÄLLÖN NIMI]]="","",1)</f>
        <v/>
      </c>
      <c r="E1559" s="386"/>
      <c r="F1559" s="386"/>
      <c r="G1559" s="384" t="s">
        <v>54</v>
      </c>
      <c r="H1559" s="387" t="s">
        <v>54</v>
      </c>
      <c r="I1559" s="388" t="s">
        <v>54</v>
      </c>
      <c r="J1559" s="389" t="s">
        <v>44</v>
      </c>
      <c r="K1559" s="387" t="s">
        <v>54</v>
      </c>
      <c r="L1559" s="390" t="s">
        <v>54</v>
      </c>
      <c r="M1559" s="383"/>
      <c r="N1559" s="391" t="s">
        <v>54</v>
      </c>
      <c r="O1559" s="392"/>
      <c r="P1559" s="383"/>
      <c r="Q1559" s="383"/>
      <c r="R1559" s="393"/>
      <c r="S1559" s="417">
        <f>IF(Table_1[[#This Row],[Kesto (min) /tapaaminen]]&lt;1,0,(Table_1[[#This Row],[Sisältöjen määrä 
]]*Table_1[[#This Row],[Kesto (min) /tapaaminen]]*Table_1[[#This Row],[Tapaamis-kerrat /osallistuja]]))</f>
        <v>0</v>
      </c>
      <c r="T1559" s="394" t="str">
        <f>IF(Table_1[[#This Row],[SISÄLLÖN NIMI]]="","",IF(Table_1[[#This Row],[Toteutuminen]]="Ei osallistujia",0,IF(Table_1[[#This Row],[Toteutuminen]]="Peruttu",0,1)))</f>
        <v/>
      </c>
      <c r="U1559" s="395"/>
      <c r="V1559" s="385"/>
      <c r="W1559" s="413">
        <f>Table_1[[#This Row],[Kävijämäärä a) lapset]]+Table_1[[#This Row],[Kävijämäärä b) aikuiset]]</f>
        <v>0</v>
      </c>
      <c r="X1559" s="413">
        <f>IF(Table_1[[#This Row],[Kokonaiskävijämäärä]]&lt;1,0,Table_1[[#This Row],[Kävijämäärä a) lapset]]*Table_1[[#This Row],[Tapaamis-kerrat /osallistuja]])</f>
        <v>0</v>
      </c>
      <c r="Y1559" s="413">
        <f>IF(Table_1[[#This Row],[Kokonaiskävijämäärä]]&lt;1,0,Table_1[[#This Row],[Kävijämäärä b) aikuiset]]*Table_1[[#This Row],[Tapaamis-kerrat /osallistuja]])</f>
        <v>0</v>
      </c>
      <c r="Z1559" s="413">
        <f>IF(Table_1[[#This Row],[Kokonaiskävijämäärä]]&lt;1,0,Table_1[[#This Row],[Kokonaiskävijämäärä]]*Table_1[[#This Row],[Tapaamis-kerrat /osallistuja]])</f>
        <v>0</v>
      </c>
      <c r="AA1559" s="390" t="s">
        <v>54</v>
      </c>
      <c r="AB1559" s="396"/>
      <c r="AC1559" s="397"/>
      <c r="AD1559" s="398" t="s">
        <v>54</v>
      </c>
      <c r="AE1559" s="399" t="s">
        <v>54</v>
      </c>
      <c r="AF1559" s="400" t="s">
        <v>54</v>
      </c>
      <c r="AG1559" s="400" t="s">
        <v>54</v>
      </c>
      <c r="AH1559" s="401" t="s">
        <v>53</v>
      </c>
      <c r="AI1559" s="402" t="s">
        <v>54</v>
      </c>
      <c r="AJ1559" s="402" t="s">
        <v>54</v>
      </c>
      <c r="AK1559" s="402" t="s">
        <v>54</v>
      </c>
      <c r="AL1559" s="403" t="s">
        <v>54</v>
      </c>
      <c r="AM1559" s="404" t="s">
        <v>54</v>
      </c>
    </row>
    <row r="1560" spans="1:39" ht="15.75" customHeight="1" x14ac:dyDescent="0.3">
      <c r="A1560" s="382"/>
      <c r="B1560" s="383"/>
      <c r="C1560" s="384" t="s">
        <v>40</v>
      </c>
      <c r="D1560" s="385" t="str">
        <f>IF(Table_1[[#This Row],[SISÄLLÖN NIMI]]="","",1)</f>
        <v/>
      </c>
      <c r="E1560" s="386"/>
      <c r="F1560" s="386"/>
      <c r="G1560" s="384" t="s">
        <v>54</v>
      </c>
      <c r="H1560" s="387" t="s">
        <v>54</v>
      </c>
      <c r="I1560" s="388" t="s">
        <v>54</v>
      </c>
      <c r="J1560" s="389" t="s">
        <v>44</v>
      </c>
      <c r="K1560" s="387" t="s">
        <v>54</v>
      </c>
      <c r="L1560" s="390" t="s">
        <v>54</v>
      </c>
      <c r="M1560" s="383"/>
      <c r="N1560" s="391" t="s">
        <v>54</v>
      </c>
      <c r="O1560" s="392"/>
      <c r="P1560" s="383"/>
      <c r="Q1560" s="383"/>
      <c r="R1560" s="393"/>
      <c r="S1560" s="417">
        <f>IF(Table_1[[#This Row],[Kesto (min) /tapaaminen]]&lt;1,0,(Table_1[[#This Row],[Sisältöjen määrä 
]]*Table_1[[#This Row],[Kesto (min) /tapaaminen]]*Table_1[[#This Row],[Tapaamis-kerrat /osallistuja]]))</f>
        <v>0</v>
      </c>
      <c r="T1560" s="394" t="str">
        <f>IF(Table_1[[#This Row],[SISÄLLÖN NIMI]]="","",IF(Table_1[[#This Row],[Toteutuminen]]="Ei osallistujia",0,IF(Table_1[[#This Row],[Toteutuminen]]="Peruttu",0,1)))</f>
        <v/>
      </c>
      <c r="U1560" s="395"/>
      <c r="V1560" s="385"/>
      <c r="W1560" s="413">
        <f>Table_1[[#This Row],[Kävijämäärä a) lapset]]+Table_1[[#This Row],[Kävijämäärä b) aikuiset]]</f>
        <v>0</v>
      </c>
      <c r="X1560" s="413">
        <f>IF(Table_1[[#This Row],[Kokonaiskävijämäärä]]&lt;1,0,Table_1[[#This Row],[Kävijämäärä a) lapset]]*Table_1[[#This Row],[Tapaamis-kerrat /osallistuja]])</f>
        <v>0</v>
      </c>
      <c r="Y1560" s="413">
        <f>IF(Table_1[[#This Row],[Kokonaiskävijämäärä]]&lt;1,0,Table_1[[#This Row],[Kävijämäärä b) aikuiset]]*Table_1[[#This Row],[Tapaamis-kerrat /osallistuja]])</f>
        <v>0</v>
      </c>
      <c r="Z1560" s="413">
        <f>IF(Table_1[[#This Row],[Kokonaiskävijämäärä]]&lt;1,0,Table_1[[#This Row],[Kokonaiskävijämäärä]]*Table_1[[#This Row],[Tapaamis-kerrat /osallistuja]])</f>
        <v>0</v>
      </c>
      <c r="AA1560" s="390" t="s">
        <v>54</v>
      </c>
      <c r="AB1560" s="396"/>
      <c r="AC1560" s="397"/>
      <c r="AD1560" s="398" t="s">
        <v>54</v>
      </c>
      <c r="AE1560" s="399" t="s">
        <v>54</v>
      </c>
      <c r="AF1560" s="400" t="s">
        <v>54</v>
      </c>
      <c r="AG1560" s="400" t="s">
        <v>54</v>
      </c>
      <c r="AH1560" s="401" t="s">
        <v>53</v>
      </c>
      <c r="AI1560" s="402" t="s">
        <v>54</v>
      </c>
      <c r="AJ1560" s="402" t="s">
        <v>54</v>
      </c>
      <c r="AK1560" s="402" t="s">
        <v>54</v>
      </c>
      <c r="AL1560" s="403" t="s">
        <v>54</v>
      </c>
      <c r="AM1560" s="404" t="s">
        <v>54</v>
      </c>
    </row>
    <row r="1561" spans="1:39" ht="15.75" customHeight="1" x14ac:dyDescent="0.3">
      <c r="A1561" s="382"/>
      <c r="B1561" s="383"/>
      <c r="C1561" s="384" t="s">
        <v>40</v>
      </c>
      <c r="D1561" s="385" t="str">
        <f>IF(Table_1[[#This Row],[SISÄLLÖN NIMI]]="","",1)</f>
        <v/>
      </c>
      <c r="E1561" s="386"/>
      <c r="F1561" s="386"/>
      <c r="G1561" s="384" t="s">
        <v>54</v>
      </c>
      <c r="H1561" s="387" t="s">
        <v>54</v>
      </c>
      <c r="I1561" s="388" t="s">
        <v>54</v>
      </c>
      <c r="J1561" s="389" t="s">
        <v>44</v>
      </c>
      <c r="K1561" s="387" t="s">
        <v>54</v>
      </c>
      <c r="L1561" s="390" t="s">
        <v>54</v>
      </c>
      <c r="M1561" s="383"/>
      <c r="N1561" s="391" t="s">
        <v>54</v>
      </c>
      <c r="O1561" s="392"/>
      <c r="P1561" s="383"/>
      <c r="Q1561" s="383"/>
      <c r="R1561" s="393"/>
      <c r="S1561" s="417">
        <f>IF(Table_1[[#This Row],[Kesto (min) /tapaaminen]]&lt;1,0,(Table_1[[#This Row],[Sisältöjen määrä 
]]*Table_1[[#This Row],[Kesto (min) /tapaaminen]]*Table_1[[#This Row],[Tapaamis-kerrat /osallistuja]]))</f>
        <v>0</v>
      </c>
      <c r="T1561" s="394" t="str">
        <f>IF(Table_1[[#This Row],[SISÄLLÖN NIMI]]="","",IF(Table_1[[#This Row],[Toteutuminen]]="Ei osallistujia",0,IF(Table_1[[#This Row],[Toteutuminen]]="Peruttu",0,1)))</f>
        <v/>
      </c>
      <c r="U1561" s="395"/>
      <c r="V1561" s="385"/>
      <c r="W1561" s="413">
        <f>Table_1[[#This Row],[Kävijämäärä a) lapset]]+Table_1[[#This Row],[Kävijämäärä b) aikuiset]]</f>
        <v>0</v>
      </c>
      <c r="X1561" s="413">
        <f>IF(Table_1[[#This Row],[Kokonaiskävijämäärä]]&lt;1,0,Table_1[[#This Row],[Kävijämäärä a) lapset]]*Table_1[[#This Row],[Tapaamis-kerrat /osallistuja]])</f>
        <v>0</v>
      </c>
      <c r="Y1561" s="413">
        <f>IF(Table_1[[#This Row],[Kokonaiskävijämäärä]]&lt;1,0,Table_1[[#This Row],[Kävijämäärä b) aikuiset]]*Table_1[[#This Row],[Tapaamis-kerrat /osallistuja]])</f>
        <v>0</v>
      </c>
      <c r="Z1561" s="413">
        <f>IF(Table_1[[#This Row],[Kokonaiskävijämäärä]]&lt;1,0,Table_1[[#This Row],[Kokonaiskävijämäärä]]*Table_1[[#This Row],[Tapaamis-kerrat /osallistuja]])</f>
        <v>0</v>
      </c>
      <c r="AA1561" s="390" t="s">
        <v>54</v>
      </c>
      <c r="AB1561" s="396"/>
      <c r="AC1561" s="397"/>
      <c r="AD1561" s="398" t="s">
        <v>54</v>
      </c>
      <c r="AE1561" s="399" t="s">
        <v>54</v>
      </c>
      <c r="AF1561" s="400" t="s">
        <v>54</v>
      </c>
      <c r="AG1561" s="400" t="s">
        <v>54</v>
      </c>
      <c r="AH1561" s="401" t="s">
        <v>53</v>
      </c>
      <c r="AI1561" s="402" t="s">
        <v>54</v>
      </c>
      <c r="AJ1561" s="402" t="s">
        <v>54</v>
      </c>
      <c r="AK1561" s="402" t="s">
        <v>54</v>
      </c>
      <c r="AL1561" s="403" t="s">
        <v>54</v>
      </c>
      <c r="AM1561" s="404" t="s">
        <v>54</v>
      </c>
    </row>
    <row r="1562" spans="1:39" ht="15.75" customHeight="1" x14ac:dyDescent="0.3">
      <c r="A1562" s="382"/>
      <c r="B1562" s="383"/>
      <c r="C1562" s="384" t="s">
        <v>40</v>
      </c>
      <c r="D1562" s="385" t="str">
        <f>IF(Table_1[[#This Row],[SISÄLLÖN NIMI]]="","",1)</f>
        <v/>
      </c>
      <c r="E1562" s="386"/>
      <c r="F1562" s="386"/>
      <c r="G1562" s="384" t="s">
        <v>54</v>
      </c>
      <c r="H1562" s="387" t="s">
        <v>54</v>
      </c>
      <c r="I1562" s="388" t="s">
        <v>54</v>
      </c>
      <c r="J1562" s="389" t="s">
        <v>44</v>
      </c>
      <c r="K1562" s="387" t="s">
        <v>54</v>
      </c>
      <c r="L1562" s="390" t="s">
        <v>54</v>
      </c>
      <c r="M1562" s="383"/>
      <c r="N1562" s="391" t="s">
        <v>54</v>
      </c>
      <c r="O1562" s="392"/>
      <c r="P1562" s="383"/>
      <c r="Q1562" s="383"/>
      <c r="R1562" s="393"/>
      <c r="S1562" s="417">
        <f>IF(Table_1[[#This Row],[Kesto (min) /tapaaminen]]&lt;1,0,(Table_1[[#This Row],[Sisältöjen määrä 
]]*Table_1[[#This Row],[Kesto (min) /tapaaminen]]*Table_1[[#This Row],[Tapaamis-kerrat /osallistuja]]))</f>
        <v>0</v>
      </c>
      <c r="T1562" s="394" t="str">
        <f>IF(Table_1[[#This Row],[SISÄLLÖN NIMI]]="","",IF(Table_1[[#This Row],[Toteutuminen]]="Ei osallistujia",0,IF(Table_1[[#This Row],[Toteutuminen]]="Peruttu",0,1)))</f>
        <v/>
      </c>
      <c r="U1562" s="395"/>
      <c r="V1562" s="385"/>
      <c r="W1562" s="413">
        <f>Table_1[[#This Row],[Kävijämäärä a) lapset]]+Table_1[[#This Row],[Kävijämäärä b) aikuiset]]</f>
        <v>0</v>
      </c>
      <c r="X1562" s="413">
        <f>IF(Table_1[[#This Row],[Kokonaiskävijämäärä]]&lt;1,0,Table_1[[#This Row],[Kävijämäärä a) lapset]]*Table_1[[#This Row],[Tapaamis-kerrat /osallistuja]])</f>
        <v>0</v>
      </c>
      <c r="Y1562" s="413">
        <f>IF(Table_1[[#This Row],[Kokonaiskävijämäärä]]&lt;1,0,Table_1[[#This Row],[Kävijämäärä b) aikuiset]]*Table_1[[#This Row],[Tapaamis-kerrat /osallistuja]])</f>
        <v>0</v>
      </c>
      <c r="Z1562" s="413">
        <f>IF(Table_1[[#This Row],[Kokonaiskävijämäärä]]&lt;1,0,Table_1[[#This Row],[Kokonaiskävijämäärä]]*Table_1[[#This Row],[Tapaamis-kerrat /osallistuja]])</f>
        <v>0</v>
      </c>
      <c r="AA1562" s="390" t="s">
        <v>54</v>
      </c>
      <c r="AB1562" s="396"/>
      <c r="AC1562" s="397"/>
      <c r="AD1562" s="398" t="s">
        <v>54</v>
      </c>
      <c r="AE1562" s="399" t="s">
        <v>54</v>
      </c>
      <c r="AF1562" s="400" t="s">
        <v>54</v>
      </c>
      <c r="AG1562" s="400" t="s">
        <v>54</v>
      </c>
      <c r="AH1562" s="401" t="s">
        <v>53</v>
      </c>
      <c r="AI1562" s="402" t="s">
        <v>54</v>
      </c>
      <c r="AJ1562" s="402" t="s">
        <v>54</v>
      </c>
      <c r="AK1562" s="402" t="s">
        <v>54</v>
      </c>
      <c r="AL1562" s="403" t="s">
        <v>54</v>
      </c>
      <c r="AM1562" s="404" t="s">
        <v>54</v>
      </c>
    </row>
    <row r="1563" spans="1:39" ht="15.75" customHeight="1" x14ac:dyDescent="0.3">
      <c r="A1563" s="382"/>
      <c r="B1563" s="383"/>
      <c r="C1563" s="384" t="s">
        <v>40</v>
      </c>
      <c r="D1563" s="385" t="str">
        <f>IF(Table_1[[#This Row],[SISÄLLÖN NIMI]]="","",1)</f>
        <v/>
      </c>
      <c r="E1563" s="386"/>
      <c r="F1563" s="386"/>
      <c r="G1563" s="384" t="s">
        <v>54</v>
      </c>
      <c r="H1563" s="387" t="s">
        <v>54</v>
      </c>
      <c r="I1563" s="388" t="s">
        <v>54</v>
      </c>
      <c r="J1563" s="389" t="s">
        <v>44</v>
      </c>
      <c r="K1563" s="387" t="s">
        <v>54</v>
      </c>
      <c r="L1563" s="390" t="s">
        <v>54</v>
      </c>
      <c r="M1563" s="383"/>
      <c r="N1563" s="391" t="s">
        <v>54</v>
      </c>
      <c r="O1563" s="392"/>
      <c r="P1563" s="383"/>
      <c r="Q1563" s="383"/>
      <c r="R1563" s="393"/>
      <c r="S1563" s="417">
        <f>IF(Table_1[[#This Row],[Kesto (min) /tapaaminen]]&lt;1,0,(Table_1[[#This Row],[Sisältöjen määrä 
]]*Table_1[[#This Row],[Kesto (min) /tapaaminen]]*Table_1[[#This Row],[Tapaamis-kerrat /osallistuja]]))</f>
        <v>0</v>
      </c>
      <c r="T1563" s="394" t="str">
        <f>IF(Table_1[[#This Row],[SISÄLLÖN NIMI]]="","",IF(Table_1[[#This Row],[Toteutuminen]]="Ei osallistujia",0,IF(Table_1[[#This Row],[Toteutuminen]]="Peruttu",0,1)))</f>
        <v/>
      </c>
      <c r="U1563" s="395"/>
      <c r="V1563" s="385"/>
      <c r="W1563" s="413">
        <f>Table_1[[#This Row],[Kävijämäärä a) lapset]]+Table_1[[#This Row],[Kävijämäärä b) aikuiset]]</f>
        <v>0</v>
      </c>
      <c r="X1563" s="413">
        <f>IF(Table_1[[#This Row],[Kokonaiskävijämäärä]]&lt;1,0,Table_1[[#This Row],[Kävijämäärä a) lapset]]*Table_1[[#This Row],[Tapaamis-kerrat /osallistuja]])</f>
        <v>0</v>
      </c>
      <c r="Y1563" s="413">
        <f>IF(Table_1[[#This Row],[Kokonaiskävijämäärä]]&lt;1,0,Table_1[[#This Row],[Kävijämäärä b) aikuiset]]*Table_1[[#This Row],[Tapaamis-kerrat /osallistuja]])</f>
        <v>0</v>
      </c>
      <c r="Z1563" s="413">
        <f>IF(Table_1[[#This Row],[Kokonaiskävijämäärä]]&lt;1,0,Table_1[[#This Row],[Kokonaiskävijämäärä]]*Table_1[[#This Row],[Tapaamis-kerrat /osallistuja]])</f>
        <v>0</v>
      </c>
      <c r="AA1563" s="390" t="s">
        <v>54</v>
      </c>
      <c r="AB1563" s="396"/>
      <c r="AC1563" s="397"/>
      <c r="AD1563" s="398" t="s">
        <v>54</v>
      </c>
      <c r="AE1563" s="399" t="s">
        <v>54</v>
      </c>
      <c r="AF1563" s="400" t="s">
        <v>54</v>
      </c>
      <c r="AG1563" s="400" t="s">
        <v>54</v>
      </c>
      <c r="AH1563" s="401" t="s">
        <v>53</v>
      </c>
      <c r="AI1563" s="402" t="s">
        <v>54</v>
      </c>
      <c r="AJ1563" s="402" t="s">
        <v>54</v>
      </c>
      <c r="AK1563" s="402" t="s">
        <v>54</v>
      </c>
      <c r="AL1563" s="403" t="s">
        <v>54</v>
      </c>
      <c r="AM1563" s="404" t="s">
        <v>54</v>
      </c>
    </row>
    <row r="1564" spans="1:39" ht="15.75" customHeight="1" x14ac:dyDescent="0.3">
      <c r="A1564" s="382"/>
      <c r="B1564" s="383"/>
      <c r="C1564" s="384" t="s">
        <v>40</v>
      </c>
      <c r="D1564" s="385" t="str">
        <f>IF(Table_1[[#This Row],[SISÄLLÖN NIMI]]="","",1)</f>
        <v/>
      </c>
      <c r="E1564" s="386"/>
      <c r="F1564" s="386"/>
      <c r="G1564" s="384" t="s">
        <v>54</v>
      </c>
      <c r="H1564" s="387" t="s">
        <v>54</v>
      </c>
      <c r="I1564" s="388" t="s">
        <v>54</v>
      </c>
      <c r="J1564" s="389" t="s">
        <v>44</v>
      </c>
      <c r="K1564" s="387" t="s">
        <v>54</v>
      </c>
      <c r="L1564" s="390" t="s">
        <v>54</v>
      </c>
      <c r="M1564" s="383"/>
      <c r="N1564" s="391" t="s">
        <v>54</v>
      </c>
      <c r="O1564" s="392"/>
      <c r="P1564" s="383"/>
      <c r="Q1564" s="383"/>
      <c r="R1564" s="393"/>
      <c r="S1564" s="417">
        <f>IF(Table_1[[#This Row],[Kesto (min) /tapaaminen]]&lt;1,0,(Table_1[[#This Row],[Sisältöjen määrä 
]]*Table_1[[#This Row],[Kesto (min) /tapaaminen]]*Table_1[[#This Row],[Tapaamis-kerrat /osallistuja]]))</f>
        <v>0</v>
      </c>
      <c r="T1564" s="394" t="str">
        <f>IF(Table_1[[#This Row],[SISÄLLÖN NIMI]]="","",IF(Table_1[[#This Row],[Toteutuminen]]="Ei osallistujia",0,IF(Table_1[[#This Row],[Toteutuminen]]="Peruttu",0,1)))</f>
        <v/>
      </c>
      <c r="U1564" s="395"/>
      <c r="V1564" s="385"/>
      <c r="W1564" s="413">
        <f>Table_1[[#This Row],[Kävijämäärä a) lapset]]+Table_1[[#This Row],[Kävijämäärä b) aikuiset]]</f>
        <v>0</v>
      </c>
      <c r="X1564" s="413">
        <f>IF(Table_1[[#This Row],[Kokonaiskävijämäärä]]&lt;1,0,Table_1[[#This Row],[Kävijämäärä a) lapset]]*Table_1[[#This Row],[Tapaamis-kerrat /osallistuja]])</f>
        <v>0</v>
      </c>
      <c r="Y1564" s="413">
        <f>IF(Table_1[[#This Row],[Kokonaiskävijämäärä]]&lt;1,0,Table_1[[#This Row],[Kävijämäärä b) aikuiset]]*Table_1[[#This Row],[Tapaamis-kerrat /osallistuja]])</f>
        <v>0</v>
      </c>
      <c r="Z1564" s="413">
        <f>IF(Table_1[[#This Row],[Kokonaiskävijämäärä]]&lt;1,0,Table_1[[#This Row],[Kokonaiskävijämäärä]]*Table_1[[#This Row],[Tapaamis-kerrat /osallistuja]])</f>
        <v>0</v>
      </c>
      <c r="AA1564" s="390" t="s">
        <v>54</v>
      </c>
      <c r="AB1564" s="396"/>
      <c r="AC1564" s="397"/>
      <c r="AD1564" s="398" t="s">
        <v>54</v>
      </c>
      <c r="AE1564" s="399" t="s">
        <v>54</v>
      </c>
      <c r="AF1564" s="400" t="s">
        <v>54</v>
      </c>
      <c r="AG1564" s="400" t="s">
        <v>54</v>
      </c>
      <c r="AH1564" s="401" t="s">
        <v>53</v>
      </c>
      <c r="AI1564" s="402" t="s">
        <v>54</v>
      </c>
      <c r="AJ1564" s="402" t="s">
        <v>54</v>
      </c>
      <c r="AK1564" s="402" t="s">
        <v>54</v>
      </c>
      <c r="AL1564" s="403" t="s">
        <v>54</v>
      </c>
      <c r="AM1564" s="404" t="s">
        <v>54</v>
      </c>
    </row>
    <row r="1565" spans="1:39" ht="15.75" customHeight="1" x14ac:dyDescent="0.3">
      <c r="A1565" s="382"/>
      <c r="B1565" s="383"/>
      <c r="C1565" s="384" t="s">
        <v>40</v>
      </c>
      <c r="D1565" s="385" t="str">
        <f>IF(Table_1[[#This Row],[SISÄLLÖN NIMI]]="","",1)</f>
        <v/>
      </c>
      <c r="E1565" s="386"/>
      <c r="F1565" s="386"/>
      <c r="G1565" s="384" t="s">
        <v>54</v>
      </c>
      <c r="H1565" s="387" t="s">
        <v>54</v>
      </c>
      <c r="I1565" s="388" t="s">
        <v>54</v>
      </c>
      <c r="J1565" s="389" t="s">
        <v>44</v>
      </c>
      <c r="K1565" s="387" t="s">
        <v>54</v>
      </c>
      <c r="L1565" s="390" t="s">
        <v>54</v>
      </c>
      <c r="M1565" s="383"/>
      <c r="N1565" s="391" t="s">
        <v>54</v>
      </c>
      <c r="O1565" s="392"/>
      <c r="P1565" s="383"/>
      <c r="Q1565" s="383"/>
      <c r="R1565" s="393"/>
      <c r="S1565" s="417">
        <f>IF(Table_1[[#This Row],[Kesto (min) /tapaaminen]]&lt;1,0,(Table_1[[#This Row],[Sisältöjen määrä 
]]*Table_1[[#This Row],[Kesto (min) /tapaaminen]]*Table_1[[#This Row],[Tapaamis-kerrat /osallistuja]]))</f>
        <v>0</v>
      </c>
      <c r="T1565" s="394" t="str">
        <f>IF(Table_1[[#This Row],[SISÄLLÖN NIMI]]="","",IF(Table_1[[#This Row],[Toteutuminen]]="Ei osallistujia",0,IF(Table_1[[#This Row],[Toteutuminen]]="Peruttu",0,1)))</f>
        <v/>
      </c>
      <c r="U1565" s="395"/>
      <c r="V1565" s="385"/>
      <c r="W1565" s="413">
        <f>Table_1[[#This Row],[Kävijämäärä a) lapset]]+Table_1[[#This Row],[Kävijämäärä b) aikuiset]]</f>
        <v>0</v>
      </c>
      <c r="X1565" s="413">
        <f>IF(Table_1[[#This Row],[Kokonaiskävijämäärä]]&lt;1,0,Table_1[[#This Row],[Kävijämäärä a) lapset]]*Table_1[[#This Row],[Tapaamis-kerrat /osallistuja]])</f>
        <v>0</v>
      </c>
      <c r="Y1565" s="413">
        <f>IF(Table_1[[#This Row],[Kokonaiskävijämäärä]]&lt;1,0,Table_1[[#This Row],[Kävijämäärä b) aikuiset]]*Table_1[[#This Row],[Tapaamis-kerrat /osallistuja]])</f>
        <v>0</v>
      </c>
      <c r="Z1565" s="413">
        <f>IF(Table_1[[#This Row],[Kokonaiskävijämäärä]]&lt;1,0,Table_1[[#This Row],[Kokonaiskävijämäärä]]*Table_1[[#This Row],[Tapaamis-kerrat /osallistuja]])</f>
        <v>0</v>
      </c>
      <c r="AA1565" s="390" t="s">
        <v>54</v>
      </c>
      <c r="AB1565" s="396"/>
      <c r="AC1565" s="397"/>
      <c r="AD1565" s="398" t="s">
        <v>54</v>
      </c>
      <c r="AE1565" s="399" t="s">
        <v>54</v>
      </c>
      <c r="AF1565" s="400" t="s">
        <v>54</v>
      </c>
      <c r="AG1565" s="400" t="s">
        <v>54</v>
      </c>
      <c r="AH1565" s="401" t="s">
        <v>53</v>
      </c>
      <c r="AI1565" s="402" t="s">
        <v>54</v>
      </c>
      <c r="AJ1565" s="402" t="s">
        <v>54</v>
      </c>
      <c r="AK1565" s="402" t="s">
        <v>54</v>
      </c>
      <c r="AL1565" s="403" t="s">
        <v>54</v>
      </c>
      <c r="AM1565" s="404" t="s">
        <v>54</v>
      </c>
    </row>
    <row r="1566" spans="1:39" ht="15.75" customHeight="1" x14ac:dyDescent="0.3">
      <c r="A1566" s="382"/>
      <c r="B1566" s="383"/>
      <c r="C1566" s="384" t="s">
        <v>40</v>
      </c>
      <c r="D1566" s="385" t="str">
        <f>IF(Table_1[[#This Row],[SISÄLLÖN NIMI]]="","",1)</f>
        <v/>
      </c>
      <c r="E1566" s="386"/>
      <c r="F1566" s="386"/>
      <c r="G1566" s="384" t="s">
        <v>54</v>
      </c>
      <c r="H1566" s="387" t="s">
        <v>54</v>
      </c>
      <c r="I1566" s="388" t="s">
        <v>54</v>
      </c>
      <c r="J1566" s="389" t="s">
        <v>44</v>
      </c>
      <c r="K1566" s="387" t="s">
        <v>54</v>
      </c>
      <c r="L1566" s="390" t="s">
        <v>54</v>
      </c>
      <c r="M1566" s="383"/>
      <c r="N1566" s="391" t="s">
        <v>54</v>
      </c>
      <c r="O1566" s="392"/>
      <c r="P1566" s="383"/>
      <c r="Q1566" s="383"/>
      <c r="R1566" s="393"/>
      <c r="S1566" s="417">
        <f>IF(Table_1[[#This Row],[Kesto (min) /tapaaminen]]&lt;1,0,(Table_1[[#This Row],[Sisältöjen määrä 
]]*Table_1[[#This Row],[Kesto (min) /tapaaminen]]*Table_1[[#This Row],[Tapaamis-kerrat /osallistuja]]))</f>
        <v>0</v>
      </c>
      <c r="T1566" s="394" t="str">
        <f>IF(Table_1[[#This Row],[SISÄLLÖN NIMI]]="","",IF(Table_1[[#This Row],[Toteutuminen]]="Ei osallistujia",0,IF(Table_1[[#This Row],[Toteutuminen]]="Peruttu",0,1)))</f>
        <v/>
      </c>
      <c r="U1566" s="395"/>
      <c r="V1566" s="385"/>
      <c r="W1566" s="413">
        <f>Table_1[[#This Row],[Kävijämäärä a) lapset]]+Table_1[[#This Row],[Kävijämäärä b) aikuiset]]</f>
        <v>0</v>
      </c>
      <c r="X1566" s="413">
        <f>IF(Table_1[[#This Row],[Kokonaiskävijämäärä]]&lt;1,0,Table_1[[#This Row],[Kävijämäärä a) lapset]]*Table_1[[#This Row],[Tapaamis-kerrat /osallistuja]])</f>
        <v>0</v>
      </c>
      <c r="Y1566" s="413">
        <f>IF(Table_1[[#This Row],[Kokonaiskävijämäärä]]&lt;1,0,Table_1[[#This Row],[Kävijämäärä b) aikuiset]]*Table_1[[#This Row],[Tapaamis-kerrat /osallistuja]])</f>
        <v>0</v>
      </c>
      <c r="Z1566" s="413">
        <f>IF(Table_1[[#This Row],[Kokonaiskävijämäärä]]&lt;1,0,Table_1[[#This Row],[Kokonaiskävijämäärä]]*Table_1[[#This Row],[Tapaamis-kerrat /osallistuja]])</f>
        <v>0</v>
      </c>
      <c r="AA1566" s="390" t="s">
        <v>54</v>
      </c>
      <c r="AB1566" s="396"/>
      <c r="AC1566" s="397"/>
      <c r="AD1566" s="398" t="s">
        <v>54</v>
      </c>
      <c r="AE1566" s="399" t="s">
        <v>54</v>
      </c>
      <c r="AF1566" s="400" t="s">
        <v>54</v>
      </c>
      <c r="AG1566" s="400" t="s">
        <v>54</v>
      </c>
      <c r="AH1566" s="401" t="s">
        <v>53</v>
      </c>
      <c r="AI1566" s="402" t="s">
        <v>54</v>
      </c>
      <c r="AJ1566" s="402" t="s">
        <v>54</v>
      </c>
      <c r="AK1566" s="402" t="s">
        <v>54</v>
      </c>
      <c r="AL1566" s="403" t="s">
        <v>54</v>
      </c>
      <c r="AM1566" s="404" t="s">
        <v>54</v>
      </c>
    </row>
    <row r="1567" spans="1:39" ht="15.75" customHeight="1" x14ac:dyDescent="0.3">
      <c r="A1567" s="382"/>
      <c r="B1567" s="383"/>
      <c r="C1567" s="384" t="s">
        <v>40</v>
      </c>
      <c r="D1567" s="385" t="str">
        <f>IF(Table_1[[#This Row],[SISÄLLÖN NIMI]]="","",1)</f>
        <v/>
      </c>
      <c r="E1567" s="386"/>
      <c r="F1567" s="386"/>
      <c r="G1567" s="384" t="s">
        <v>54</v>
      </c>
      <c r="H1567" s="387" t="s">
        <v>54</v>
      </c>
      <c r="I1567" s="388" t="s">
        <v>54</v>
      </c>
      <c r="J1567" s="389" t="s">
        <v>44</v>
      </c>
      <c r="K1567" s="387" t="s">
        <v>54</v>
      </c>
      <c r="L1567" s="390" t="s">
        <v>54</v>
      </c>
      <c r="M1567" s="383"/>
      <c r="N1567" s="391" t="s">
        <v>54</v>
      </c>
      <c r="O1567" s="392"/>
      <c r="P1567" s="383"/>
      <c r="Q1567" s="383"/>
      <c r="R1567" s="393"/>
      <c r="S1567" s="417">
        <f>IF(Table_1[[#This Row],[Kesto (min) /tapaaminen]]&lt;1,0,(Table_1[[#This Row],[Sisältöjen määrä 
]]*Table_1[[#This Row],[Kesto (min) /tapaaminen]]*Table_1[[#This Row],[Tapaamis-kerrat /osallistuja]]))</f>
        <v>0</v>
      </c>
      <c r="T1567" s="394" t="str">
        <f>IF(Table_1[[#This Row],[SISÄLLÖN NIMI]]="","",IF(Table_1[[#This Row],[Toteutuminen]]="Ei osallistujia",0,IF(Table_1[[#This Row],[Toteutuminen]]="Peruttu",0,1)))</f>
        <v/>
      </c>
      <c r="U1567" s="395"/>
      <c r="V1567" s="385"/>
      <c r="W1567" s="413">
        <f>Table_1[[#This Row],[Kävijämäärä a) lapset]]+Table_1[[#This Row],[Kävijämäärä b) aikuiset]]</f>
        <v>0</v>
      </c>
      <c r="X1567" s="413">
        <f>IF(Table_1[[#This Row],[Kokonaiskävijämäärä]]&lt;1,0,Table_1[[#This Row],[Kävijämäärä a) lapset]]*Table_1[[#This Row],[Tapaamis-kerrat /osallistuja]])</f>
        <v>0</v>
      </c>
      <c r="Y1567" s="413">
        <f>IF(Table_1[[#This Row],[Kokonaiskävijämäärä]]&lt;1,0,Table_1[[#This Row],[Kävijämäärä b) aikuiset]]*Table_1[[#This Row],[Tapaamis-kerrat /osallistuja]])</f>
        <v>0</v>
      </c>
      <c r="Z1567" s="413">
        <f>IF(Table_1[[#This Row],[Kokonaiskävijämäärä]]&lt;1,0,Table_1[[#This Row],[Kokonaiskävijämäärä]]*Table_1[[#This Row],[Tapaamis-kerrat /osallistuja]])</f>
        <v>0</v>
      </c>
      <c r="AA1567" s="390" t="s">
        <v>54</v>
      </c>
      <c r="AB1567" s="396"/>
      <c r="AC1567" s="397"/>
      <c r="AD1567" s="398" t="s">
        <v>54</v>
      </c>
      <c r="AE1567" s="399" t="s">
        <v>54</v>
      </c>
      <c r="AF1567" s="400" t="s">
        <v>54</v>
      </c>
      <c r="AG1567" s="400" t="s">
        <v>54</v>
      </c>
      <c r="AH1567" s="401" t="s">
        <v>53</v>
      </c>
      <c r="AI1567" s="402" t="s">
        <v>54</v>
      </c>
      <c r="AJ1567" s="402" t="s">
        <v>54</v>
      </c>
      <c r="AK1567" s="402" t="s">
        <v>54</v>
      </c>
      <c r="AL1567" s="403" t="s">
        <v>54</v>
      </c>
      <c r="AM1567" s="404" t="s">
        <v>54</v>
      </c>
    </row>
    <row r="1568" spans="1:39" ht="15.75" customHeight="1" x14ac:dyDescent="0.3">
      <c r="A1568" s="382"/>
      <c r="B1568" s="383"/>
      <c r="C1568" s="384" t="s">
        <v>40</v>
      </c>
      <c r="D1568" s="385" t="str">
        <f>IF(Table_1[[#This Row],[SISÄLLÖN NIMI]]="","",1)</f>
        <v/>
      </c>
      <c r="E1568" s="386"/>
      <c r="F1568" s="386"/>
      <c r="G1568" s="384" t="s">
        <v>54</v>
      </c>
      <c r="H1568" s="387" t="s">
        <v>54</v>
      </c>
      <c r="I1568" s="388" t="s">
        <v>54</v>
      </c>
      <c r="J1568" s="389" t="s">
        <v>44</v>
      </c>
      <c r="K1568" s="387" t="s">
        <v>54</v>
      </c>
      <c r="L1568" s="390" t="s">
        <v>54</v>
      </c>
      <c r="M1568" s="383"/>
      <c r="N1568" s="391" t="s">
        <v>54</v>
      </c>
      <c r="O1568" s="392"/>
      <c r="P1568" s="383"/>
      <c r="Q1568" s="383"/>
      <c r="R1568" s="393"/>
      <c r="S1568" s="417">
        <f>IF(Table_1[[#This Row],[Kesto (min) /tapaaminen]]&lt;1,0,(Table_1[[#This Row],[Sisältöjen määrä 
]]*Table_1[[#This Row],[Kesto (min) /tapaaminen]]*Table_1[[#This Row],[Tapaamis-kerrat /osallistuja]]))</f>
        <v>0</v>
      </c>
      <c r="T1568" s="394" t="str">
        <f>IF(Table_1[[#This Row],[SISÄLLÖN NIMI]]="","",IF(Table_1[[#This Row],[Toteutuminen]]="Ei osallistujia",0,IF(Table_1[[#This Row],[Toteutuminen]]="Peruttu",0,1)))</f>
        <v/>
      </c>
      <c r="U1568" s="395"/>
      <c r="V1568" s="385"/>
      <c r="W1568" s="413">
        <f>Table_1[[#This Row],[Kävijämäärä a) lapset]]+Table_1[[#This Row],[Kävijämäärä b) aikuiset]]</f>
        <v>0</v>
      </c>
      <c r="X1568" s="413">
        <f>IF(Table_1[[#This Row],[Kokonaiskävijämäärä]]&lt;1,0,Table_1[[#This Row],[Kävijämäärä a) lapset]]*Table_1[[#This Row],[Tapaamis-kerrat /osallistuja]])</f>
        <v>0</v>
      </c>
      <c r="Y1568" s="413">
        <f>IF(Table_1[[#This Row],[Kokonaiskävijämäärä]]&lt;1,0,Table_1[[#This Row],[Kävijämäärä b) aikuiset]]*Table_1[[#This Row],[Tapaamis-kerrat /osallistuja]])</f>
        <v>0</v>
      </c>
      <c r="Z1568" s="413">
        <f>IF(Table_1[[#This Row],[Kokonaiskävijämäärä]]&lt;1,0,Table_1[[#This Row],[Kokonaiskävijämäärä]]*Table_1[[#This Row],[Tapaamis-kerrat /osallistuja]])</f>
        <v>0</v>
      </c>
      <c r="AA1568" s="390" t="s">
        <v>54</v>
      </c>
      <c r="AB1568" s="396"/>
      <c r="AC1568" s="397"/>
      <c r="AD1568" s="398" t="s">
        <v>54</v>
      </c>
      <c r="AE1568" s="399" t="s">
        <v>54</v>
      </c>
      <c r="AF1568" s="400" t="s">
        <v>54</v>
      </c>
      <c r="AG1568" s="400" t="s">
        <v>54</v>
      </c>
      <c r="AH1568" s="401" t="s">
        <v>53</v>
      </c>
      <c r="AI1568" s="402" t="s">
        <v>54</v>
      </c>
      <c r="AJ1568" s="402" t="s">
        <v>54</v>
      </c>
      <c r="AK1568" s="402" t="s">
        <v>54</v>
      </c>
      <c r="AL1568" s="403" t="s">
        <v>54</v>
      </c>
      <c r="AM1568" s="404" t="s">
        <v>54</v>
      </c>
    </row>
    <row r="1569" spans="1:39" ht="15.75" customHeight="1" x14ac:dyDescent="0.3">
      <c r="A1569" s="382"/>
      <c r="B1569" s="383"/>
      <c r="C1569" s="384" t="s">
        <v>40</v>
      </c>
      <c r="D1569" s="385" t="str">
        <f>IF(Table_1[[#This Row],[SISÄLLÖN NIMI]]="","",1)</f>
        <v/>
      </c>
      <c r="E1569" s="386"/>
      <c r="F1569" s="386"/>
      <c r="G1569" s="384" t="s">
        <v>54</v>
      </c>
      <c r="H1569" s="387" t="s">
        <v>54</v>
      </c>
      <c r="I1569" s="388" t="s">
        <v>54</v>
      </c>
      <c r="J1569" s="389" t="s">
        <v>44</v>
      </c>
      <c r="K1569" s="387" t="s">
        <v>54</v>
      </c>
      <c r="L1569" s="390" t="s">
        <v>54</v>
      </c>
      <c r="M1569" s="383"/>
      <c r="N1569" s="391" t="s">
        <v>54</v>
      </c>
      <c r="O1569" s="392"/>
      <c r="P1569" s="383"/>
      <c r="Q1569" s="383"/>
      <c r="R1569" s="393"/>
      <c r="S1569" s="417">
        <f>IF(Table_1[[#This Row],[Kesto (min) /tapaaminen]]&lt;1,0,(Table_1[[#This Row],[Sisältöjen määrä 
]]*Table_1[[#This Row],[Kesto (min) /tapaaminen]]*Table_1[[#This Row],[Tapaamis-kerrat /osallistuja]]))</f>
        <v>0</v>
      </c>
      <c r="T1569" s="394" t="str">
        <f>IF(Table_1[[#This Row],[SISÄLLÖN NIMI]]="","",IF(Table_1[[#This Row],[Toteutuminen]]="Ei osallistujia",0,IF(Table_1[[#This Row],[Toteutuminen]]="Peruttu",0,1)))</f>
        <v/>
      </c>
      <c r="U1569" s="395"/>
      <c r="V1569" s="385"/>
      <c r="W1569" s="413">
        <f>Table_1[[#This Row],[Kävijämäärä a) lapset]]+Table_1[[#This Row],[Kävijämäärä b) aikuiset]]</f>
        <v>0</v>
      </c>
      <c r="X1569" s="413">
        <f>IF(Table_1[[#This Row],[Kokonaiskävijämäärä]]&lt;1,0,Table_1[[#This Row],[Kävijämäärä a) lapset]]*Table_1[[#This Row],[Tapaamis-kerrat /osallistuja]])</f>
        <v>0</v>
      </c>
      <c r="Y1569" s="413">
        <f>IF(Table_1[[#This Row],[Kokonaiskävijämäärä]]&lt;1,0,Table_1[[#This Row],[Kävijämäärä b) aikuiset]]*Table_1[[#This Row],[Tapaamis-kerrat /osallistuja]])</f>
        <v>0</v>
      </c>
      <c r="Z1569" s="413">
        <f>IF(Table_1[[#This Row],[Kokonaiskävijämäärä]]&lt;1,0,Table_1[[#This Row],[Kokonaiskävijämäärä]]*Table_1[[#This Row],[Tapaamis-kerrat /osallistuja]])</f>
        <v>0</v>
      </c>
      <c r="AA1569" s="390" t="s">
        <v>54</v>
      </c>
      <c r="AB1569" s="396"/>
      <c r="AC1569" s="397"/>
      <c r="AD1569" s="398" t="s">
        <v>54</v>
      </c>
      <c r="AE1569" s="399" t="s">
        <v>54</v>
      </c>
      <c r="AF1569" s="400" t="s">
        <v>54</v>
      </c>
      <c r="AG1569" s="400" t="s">
        <v>54</v>
      </c>
      <c r="AH1569" s="401" t="s">
        <v>53</v>
      </c>
      <c r="AI1569" s="402" t="s">
        <v>54</v>
      </c>
      <c r="AJ1569" s="402" t="s">
        <v>54</v>
      </c>
      <c r="AK1569" s="402" t="s">
        <v>54</v>
      </c>
      <c r="AL1569" s="403" t="s">
        <v>54</v>
      </c>
      <c r="AM1569" s="404" t="s">
        <v>54</v>
      </c>
    </row>
    <row r="1570" spans="1:39" ht="15.75" customHeight="1" x14ac:dyDescent="0.3">
      <c r="A1570" s="382"/>
      <c r="B1570" s="383"/>
      <c r="C1570" s="384" t="s">
        <v>40</v>
      </c>
      <c r="D1570" s="385" t="str">
        <f>IF(Table_1[[#This Row],[SISÄLLÖN NIMI]]="","",1)</f>
        <v/>
      </c>
      <c r="E1570" s="386"/>
      <c r="F1570" s="386"/>
      <c r="G1570" s="384" t="s">
        <v>54</v>
      </c>
      <c r="H1570" s="387" t="s">
        <v>54</v>
      </c>
      <c r="I1570" s="388" t="s">
        <v>54</v>
      </c>
      <c r="J1570" s="389" t="s">
        <v>44</v>
      </c>
      <c r="K1570" s="387" t="s">
        <v>54</v>
      </c>
      <c r="L1570" s="390" t="s">
        <v>54</v>
      </c>
      <c r="M1570" s="383"/>
      <c r="N1570" s="391" t="s">
        <v>54</v>
      </c>
      <c r="O1570" s="392"/>
      <c r="P1570" s="383"/>
      <c r="Q1570" s="383"/>
      <c r="R1570" s="393"/>
      <c r="S1570" s="417">
        <f>IF(Table_1[[#This Row],[Kesto (min) /tapaaminen]]&lt;1,0,(Table_1[[#This Row],[Sisältöjen määrä 
]]*Table_1[[#This Row],[Kesto (min) /tapaaminen]]*Table_1[[#This Row],[Tapaamis-kerrat /osallistuja]]))</f>
        <v>0</v>
      </c>
      <c r="T1570" s="394" t="str">
        <f>IF(Table_1[[#This Row],[SISÄLLÖN NIMI]]="","",IF(Table_1[[#This Row],[Toteutuminen]]="Ei osallistujia",0,IF(Table_1[[#This Row],[Toteutuminen]]="Peruttu",0,1)))</f>
        <v/>
      </c>
      <c r="U1570" s="395"/>
      <c r="V1570" s="385"/>
      <c r="W1570" s="413">
        <f>Table_1[[#This Row],[Kävijämäärä a) lapset]]+Table_1[[#This Row],[Kävijämäärä b) aikuiset]]</f>
        <v>0</v>
      </c>
      <c r="X1570" s="413">
        <f>IF(Table_1[[#This Row],[Kokonaiskävijämäärä]]&lt;1,0,Table_1[[#This Row],[Kävijämäärä a) lapset]]*Table_1[[#This Row],[Tapaamis-kerrat /osallistuja]])</f>
        <v>0</v>
      </c>
      <c r="Y1570" s="413">
        <f>IF(Table_1[[#This Row],[Kokonaiskävijämäärä]]&lt;1,0,Table_1[[#This Row],[Kävijämäärä b) aikuiset]]*Table_1[[#This Row],[Tapaamis-kerrat /osallistuja]])</f>
        <v>0</v>
      </c>
      <c r="Z1570" s="413">
        <f>IF(Table_1[[#This Row],[Kokonaiskävijämäärä]]&lt;1,0,Table_1[[#This Row],[Kokonaiskävijämäärä]]*Table_1[[#This Row],[Tapaamis-kerrat /osallistuja]])</f>
        <v>0</v>
      </c>
      <c r="AA1570" s="390" t="s">
        <v>54</v>
      </c>
      <c r="AB1570" s="396"/>
      <c r="AC1570" s="397"/>
      <c r="AD1570" s="398" t="s">
        <v>54</v>
      </c>
      <c r="AE1570" s="399" t="s">
        <v>54</v>
      </c>
      <c r="AF1570" s="400" t="s">
        <v>54</v>
      </c>
      <c r="AG1570" s="400" t="s">
        <v>54</v>
      </c>
      <c r="AH1570" s="401" t="s">
        <v>53</v>
      </c>
      <c r="AI1570" s="402" t="s">
        <v>54</v>
      </c>
      <c r="AJ1570" s="402" t="s">
        <v>54</v>
      </c>
      <c r="AK1570" s="402" t="s">
        <v>54</v>
      </c>
      <c r="AL1570" s="403" t="s">
        <v>54</v>
      </c>
      <c r="AM1570" s="404" t="s">
        <v>54</v>
      </c>
    </row>
    <row r="1571" spans="1:39" ht="15.75" customHeight="1" x14ac:dyDescent="0.3">
      <c r="A1571" s="382"/>
      <c r="B1571" s="383"/>
      <c r="C1571" s="384" t="s">
        <v>40</v>
      </c>
      <c r="D1571" s="385" t="str">
        <f>IF(Table_1[[#This Row],[SISÄLLÖN NIMI]]="","",1)</f>
        <v/>
      </c>
      <c r="E1571" s="386"/>
      <c r="F1571" s="386"/>
      <c r="G1571" s="384" t="s">
        <v>54</v>
      </c>
      <c r="H1571" s="387" t="s">
        <v>54</v>
      </c>
      <c r="I1571" s="388" t="s">
        <v>54</v>
      </c>
      <c r="J1571" s="389" t="s">
        <v>44</v>
      </c>
      <c r="K1571" s="387" t="s">
        <v>54</v>
      </c>
      <c r="L1571" s="390" t="s">
        <v>54</v>
      </c>
      <c r="M1571" s="383"/>
      <c r="N1571" s="391" t="s">
        <v>54</v>
      </c>
      <c r="O1571" s="392"/>
      <c r="P1571" s="383"/>
      <c r="Q1571" s="383"/>
      <c r="R1571" s="393"/>
      <c r="S1571" s="417">
        <f>IF(Table_1[[#This Row],[Kesto (min) /tapaaminen]]&lt;1,0,(Table_1[[#This Row],[Sisältöjen määrä 
]]*Table_1[[#This Row],[Kesto (min) /tapaaminen]]*Table_1[[#This Row],[Tapaamis-kerrat /osallistuja]]))</f>
        <v>0</v>
      </c>
      <c r="T1571" s="394" t="str">
        <f>IF(Table_1[[#This Row],[SISÄLLÖN NIMI]]="","",IF(Table_1[[#This Row],[Toteutuminen]]="Ei osallistujia",0,IF(Table_1[[#This Row],[Toteutuminen]]="Peruttu",0,1)))</f>
        <v/>
      </c>
      <c r="U1571" s="395"/>
      <c r="V1571" s="385"/>
      <c r="W1571" s="413">
        <f>Table_1[[#This Row],[Kävijämäärä a) lapset]]+Table_1[[#This Row],[Kävijämäärä b) aikuiset]]</f>
        <v>0</v>
      </c>
      <c r="X1571" s="413">
        <f>IF(Table_1[[#This Row],[Kokonaiskävijämäärä]]&lt;1,0,Table_1[[#This Row],[Kävijämäärä a) lapset]]*Table_1[[#This Row],[Tapaamis-kerrat /osallistuja]])</f>
        <v>0</v>
      </c>
      <c r="Y1571" s="413">
        <f>IF(Table_1[[#This Row],[Kokonaiskävijämäärä]]&lt;1,0,Table_1[[#This Row],[Kävijämäärä b) aikuiset]]*Table_1[[#This Row],[Tapaamis-kerrat /osallistuja]])</f>
        <v>0</v>
      </c>
      <c r="Z1571" s="413">
        <f>IF(Table_1[[#This Row],[Kokonaiskävijämäärä]]&lt;1,0,Table_1[[#This Row],[Kokonaiskävijämäärä]]*Table_1[[#This Row],[Tapaamis-kerrat /osallistuja]])</f>
        <v>0</v>
      </c>
      <c r="AA1571" s="390" t="s">
        <v>54</v>
      </c>
      <c r="AB1571" s="396"/>
      <c r="AC1571" s="397"/>
      <c r="AD1571" s="398" t="s">
        <v>54</v>
      </c>
      <c r="AE1571" s="399" t="s">
        <v>54</v>
      </c>
      <c r="AF1571" s="400" t="s">
        <v>54</v>
      </c>
      <c r="AG1571" s="400" t="s">
        <v>54</v>
      </c>
      <c r="AH1571" s="401" t="s">
        <v>53</v>
      </c>
      <c r="AI1571" s="402" t="s">
        <v>54</v>
      </c>
      <c r="AJ1571" s="402" t="s">
        <v>54</v>
      </c>
      <c r="AK1571" s="402" t="s">
        <v>54</v>
      </c>
      <c r="AL1571" s="403" t="s">
        <v>54</v>
      </c>
      <c r="AM1571" s="404" t="s">
        <v>54</v>
      </c>
    </row>
    <row r="1572" spans="1:39" ht="15.75" customHeight="1" x14ac:dyDescent="0.3">
      <c r="A1572" s="382"/>
      <c r="B1572" s="383"/>
      <c r="C1572" s="384" t="s">
        <v>40</v>
      </c>
      <c r="D1572" s="385" t="str">
        <f>IF(Table_1[[#This Row],[SISÄLLÖN NIMI]]="","",1)</f>
        <v/>
      </c>
      <c r="E1572" s="386"/>
      <c r="F1572" s="386"/>
      <c r="G1572" s="384" t="s">
        <v>54</v>
      </c>
      <c r="H1572" s="387" t="s">
        <v>54</v>
      </c>
      <c r="I1572" s="388" t="s">
        <v>54</v>
      </c>
      <c r="J1572" s="389" t="s">
        <v>44</v>
      </c>
      <c r="K1572" s="387" t="s">
        <v>54</v>
      </c>
      <c r="L1572" s="390" t="s">
        <v>54</v>
      </c>
      <c r="M1572" s="383"/>
      <c r="N1572" s="391" t="s">
        <v>54</v>
      </c>
      <c r="O1572" s="392"/>
      <c r="P1572" s="383"/>
      <c r="Q1572" s="383"/>
      <c r="R1572" s="393"/>
      <c r="S1572" s="417">
        <f>IF(Table_1[[#This Row],[Kesto (min) /tapaaminen]]&lt;1,0,(Table_1[[#This Row],[Sisältöjen määrä 
]]*Table_1[[#This Row],[Kesto (min) /tapaaminen]]*Table_1[[#This Row],[Tapaamis-kerrat /osallistuja]]))</f>
        <v>0</v>
      </c>
      <c r="T1572" s="394" t="str">
        <f>IF(Table_1[[#This Row],[SISÄLLÖN NIMI]]="","",IF(Table_1[[#This Row],[Toteutuminen]]="Ei osallistujia",0,IF(Table_1[[#This Row],[Toteutuminen]]="Peruttu",0,1)))</f>
        <v/>
      </c>
      <c r="U1572" s="395"/>
      <c r="V1572" s="385"/>
      <c r="W1572" s="413">
        <f>Table_1[[#This Row],[Kävijämäärä a) lapset]]+Table_1[[#This Row],[Kävijämäärä b) aikuiset]]</f>
        <v>0</v>
      </c>
      <c r="X1572" s="413">
        <f>IF(Table_1[[#This Row],[Kokonaiskävijämäärä]]&lt;1,0,Table_1[[#This Row],[Kävijämäärä a) lapset]]*Table_1[[#This Row],[Tapaamis-kerrat /osallistuja]])</f>
        <v>0</v>
      </c>
      <c r="Y1572" s="413">
        <f>IF(Table_1[[#This Row],[Kokonaiskävijämäärä]]&lt;1,0,Table_1[[#This Row],[Kävijämäärä b) aikuiset]]*Table_1[[#This Row],[Tapaamis-kerrat /osallistuja]])</f>
        <v>0</v>
      </c>
      <c r="Z1572" s="413">
        <f>IF(Table_1[[#This Row],[Kokonaiskävijämäärä]]&lt;1,0,Table_1[[#This Row],[Kokonaiskävijämäärä]]*Table_1[[#This Row],[Tapaamis-kerrat /osallistuja]])</f>
        <v>0</v>
      </c>
      <c r="AA1572" s="390" t="s">
        <v>54</v>
      </c>
      <c r="AB1572" s="396"/>
      <c r="AC1572" s="397"/>
      <c r="AD1572" s="398" t="s">
        <v>54</v>
      </c>
      <c r="AE1572" s="399" t="s">
        <v>54</v>
      </c>
      <c r="AF1572" s="400" t="s">
        <v>54</v>
      </c>
      <c r="AG1572" s="400" t="s">
        <v>54</v>
      </c>
      <c r="AH1572" s="401" t="s">
        <v>53</v>
      </c>
      <c r="AI1572" s="402" t="s">
        <v>54</v>
      </c>
      <c r="AJ1572" s="402" t="s">
        <v>54</v>
      </c>
      <c r="AK1572" s="402" t="s">
        <v>54</v>
      </c>
      <c r="AL1572" s="403" t="s">
        <v>54</v>
      </c>
      <c r="AM1572" s="404" t="s">
        <v>54</v>
      </c>
    </row>
    <row r="1573" spans="1:39" ht="15.75" customHeight="1" x14ac:dyDescent="0.3">
      <c r="A1573" s="382"/>
      <c r="B1573" s="383"/>
      <c r="C1573" s="384" t="s">
        <v>40</v>
      </c>
      <c r="D1573" s="385" t="str">
        <f>IF(Table_1[[#This Row],[SISÄLLÖN NIMI]]="","",1)</f>
        <v/>
      </c>
      <c r="E1573" s="386"/>
      <c r="F1573" s="386"/>
      <c r="G1573" s="384" t="s">
        <v>54</v>
      </c>
      <c r="H1573" s="387" t="s">
        <v>54</v>
      </c>
      <c r="I1573" s="388" t="s">
        <v>54</v>
      </c>
      <c r="J1573" s="389" t="s">
        <v>44</v>
      </c>
      <c r="K1573" s="387" t="s">
        <v>54</v>
      </c>
      <c r="L1573" s="390" t="s">
        <v>54</v>
      </c>
      <c r="M1573" s="383"/>
      <c r="N1573" s="391" t="s">
        <v>54</v>
      </c>
      <c r="O1573" s="392"/>
      <c r="P1573" s="383"/>
      <c r="Q1573" s="383"/>
      <c r="R1573" s="393"/>
      <c r="S1573" s="417">
        <f>IF(Table_1[[#This Row],[Kesto (min) /tapaaminen]]&lt;1,0,(Table_1[[#This Row],[Sisältöjen määrä 
]]*Table_1[[#This Row],[Kesto (min) /tapaaminen]]*Table_1[[#This Row],[Tapaamis-kerrat /osallistuja]]))</f>
        <v>0</v>
      </c>
      <c r="T1573" s="394" t="str">
        <f>IF(Table_1[[#This Row],[SISÄLLÖN NIMI]]="","",IF(Table_1[[#This Row],[Toteutuminen]]="Ei osallistujia",0,IF(Table_1[[#This Row],[Toteutuminen]]="Peruttu",0,1)))</f>
        <v/>
      </c>
      <c r="U1573" s="395"/>
      <c r="V1573" s="385"/>
      <c r="W1573" s="413">
        <f>Table_1[[#This Row],[Kävijämäärä a) lapset]]+Table_1[[#This Row],[Kävijämäärä b) aikuiset]]</f>
        <v>0</v>
      </c>
      <c r="X1573" s="413">
        <f>IF(Table_1[[#This Row],[Kokonaiskävijämäärä]]&lt;1,0,Table_1[[#This Row],[Kävijämäärä a) lapset]]*Table_1[[#This Row],[Tapaamis-kerrat /osallistuja]])</f>
        <v>0</v>
      </c>
      <c r="Y1573" s="413">
        <f>IF(Table_1[[#This Row],[Kokonaiskävijämäärä]]&lt;1,0,Table_1[[#This Row],[Kävijämäärä b) aikuiset]]*Table_1[[#This Row],[Tapaamis-kerrat /osallistuja]])</f>
        <v>0</v>
      </c>
      <c r="Z1573" s="413">
        <f>IF(Table_1[[#This Row],[Kokonaiskävijämäärä]]&lt;1,0,Table_1[[#This Row],[Kokonaiskävijämäärä]]*Table_1[[#This Row],[Tapaamis-kerrat /osallistuja]])</f>
        <v>0</v>
      </c>
      <c r="AA1573" s="390" t="s">
        <v>54</v>
      </c>
      <c r="AB1573" s="396"/>
      <c r="AC1573" s="397"/>
      <c r="AD1573" s="398" t="s">
        <v>54</v>
      </c>
      <c r="AE1573" s="399" t="s">
        <v>54</v>
      </c>
      <c r="AF1573" s="400" t="s">
        <v>54</v>
      </c>
      <c r="AG1573" s="400" t="s">
        <v>54</v>
      </c>
      <c r="AH1573" s="401" t="s">
        <v>53</v>
      </c>
      <c r="AI1573" s="402" t="s">
        <v>54</v>
      </c>
      <c r="AJ1573" s="402" t="s">
        <v>54</v>
      </c>
      <c r="AK1573" s="402" t="s">
        <v>54</v>
      </c>
      <c r="AL1573" s="403" t="s">
        <v>54</v>
      </c>
      <c r="AM1573" s="404" t="s">
        <v>54</v>
      </c>
    </row>
    <row r="1574" spans="1:39" ht="15.75" customHeight="1" x14ac:dyDescent="0.3">
      <c r="A1574" s="382"/>
      <c r="B1574" s="383"/>
      <c r="C1574" s="384" t="s">
        <v>40</v>
      </c>
      <c r="D1574" s="385" t="str">
        <f>IF(Table_1[[#This Row],[SISÄLLÖN NIMI]]="","",1)</f>
        <v/>
      </c>
      <c r="E1574" s="386"/>
      <c r="F1574" s="386"/>
      <c r="G1574" s="384" t="s">
        <v>54</v>
      </c>
      <c r="H1574" s="387" t="s">
        <v>54</v>
      </c>
      <c r="I1574" s="388" t="s">
        <v>54</v>
      </c>
      <c r="J1574" s="389" t="s">
        <v>44</v>
      </c>
      <c r="K1574" s="387" t="s">
        <v>54</v>
      </c>
      <c r="L1574" s="390" t="s">
        <v>54</v>
      </c>
      <c r="M1574" s="383"/>
      <c r="N1574" s="391" t="s">
        <v>54</v>
      </c>
      <c r="O1574" s="392"/>
      <c r="P1574" s="383"/>
      <c r="Q1574" s="383"/>
      <c r="R1574" s="393"/>
      <c r="S1574" s="417">
        <f>IF(Table_1[[#This Row],[Kesto (min) /tapaaminen]]&lt;1,0,(Table_1[[#This Row],[Sisältöjen määrä 
]]*Table_1[[#This Row],[Kesto (min) /tapaaminen]]*Table_1[[#This Row],[Tapaamis-kerrat /osallistuja]]))</f>
        <v>0</v>
      </c>
      <c r="T1574" s="394" t="str">
        <f>IF(Table_1[[#This Row],[SISÄLLÖN NIMI]]="","",IF(Table_1[[#This Row],[Toteutuminen]]="Ei osallistujia",0,IF(Table_1[[#This Row],[Toteutuminen]]="Peruttu",0,1)))</f>
        <v/>
      </c>
      <c r="U1574" s="395"/>
      <c r="V1574" s="385"/>
      <c r="W1574" s="413">
        <f>Table_1[[#This Row],[Kävijämäärä a) lapset]]+Table_1[[#This Row],[Kävijämäärä b) aikuiset]]</f>
        <v>0</v>
      </c>
      <c r="X1574" s="413">
        <f>IF(Table_1[[#This Row],[Kokonaiskävijämäärä]]&lt;1,0,Table_1[[#This Row],[Kävijämäärä a) lapset]]*Table_1[[#This Row],[Tapaamis-kerrat /osallistuja]])</f>
        <v>0</v>
      </c>
      <c r="Y1574" s="413">
        <f>IF(Table_1[[#This Row],[Kokonaiskävijämäärä]]&lt;1,0,Table_1[[#This Row],[Kävijämäärä b) aikuiset]]*Table_1[[#This Row],[Tapaamis-kerrat /osallistuja]])</f>
        <v>0</v>
      </c>
      <c r="Z1574" s="413">
        <f>IF(Table_1[[#This Row],[Kokonaiskävijämäärä]]&lt;1,0,Table_1[[#This Row],[Kokonaiskävijämäärä]]*Table_1[[#This Row],[Tapaamis-kerrat /osallistuja]])</f>
        <v>0</v>
      </c>
      <c r="AA1574" s="390" t="s">
        <v>54</v>
      </c>
      <c r="AB1574" s="396"/>
      <c r="AC1574" s="397"/>
      <c r="AD1574" s="398" t="s">
        <v>54</v>
      </c>
      <c r="AE1574" s="399" t="s">
        <v>54</v>
      </c>
      <c r="AF1574" s="400" t="s">
        <v>54</v>
      </c>
      <c r="AG1574" s="400" t="s">
        <v>54</v>
      </c>
      <c r="AH1574" s="401" t="s">
        <v>53</v>
      </c>
      <c r="AI1574" s="402" t="s">
        <v>54</v>
      </c>
      <c r="AJ1574" s="402" t="s">
        <v>54</v>
      </c>
      <c r="AK1574" s="402" t="s">
        <v>54</v>
      </c>
      <c r="AL1574" s="403" t="s">
        <v>54</v>
      </c>
      <c r="AM1574" s="404" t="s">
        <v>54</v>
      </c>
    </row>
    <row r="1575" spans="1:39" ht="15.75" customHeight="1" x14ac:dyDescent="0.3">
      <c r="A1575" s="382"/>
      <c r="B1575" s="383"/>
      <c r="C1575" s="384" t="s">
        <v>40</v>
      </c>
      <c r="D1575" s="385" t="str">
        <f>IF(Table_1[[#This Row],[SISÄLLÖN NIMI]]="","",1)</f>
        <v/>
      </c>
      <c r="E1575" s="386"/>
      <c r="F1575" s="386"/>
      <c r="G1575" s="384" t="s">
        <v>54</v>
      </c>
      <c r="H1575" s="387" t="s">
        <v>54</v>
      </c>
      <c r="I1575" s="388" t="s">
        <v>54</v>
      </c>
      <c r="J1575" s="389" t="s">
        <v>44</v>
      </c>
      <c r="K1575" s="387" t="s">
        <v>54</v>
      </c>
      <c r="L1575" s="390" t="s">
        <v>54</v>
      </c>
      <c r="M1575" s="383"/>
      <c r="N1575" s="391" t="s">
        <v>54</v>
      </c>
      <c r="O1575" s="392"/>
      <c r="P1575" s="383"/>
      <c r="Q1575" s="383"/>
      <c r="R1575" s="393"/>
      <c r="S1575" s="417">
        <f>IF(Table_1[[#This Row],[Kesto (min) /tapaaminen]]&lt;1,0,(Table_1[[#This Row],[Sisältöjen määrä 
]]*Table_1[[#This Row],[Kesto (min) /tapaaminen]]*Table_1[[#This Row],[Tapaamis-kerrat /osallistuja]]))</f>
        <v>0</v>
      </c>
      <c r="T1575" s="394" t="str">
        <f>IF(Table_1[[#This Row],[SISÄLLÖN NIMI]]="","",IF(Table_1[[#This Row],[Toteutuminen]]="Ei osallistujia",0,IF(Table_1[[#This Row],[Toteutuminen]]="Peruttu",0,1)))</f>
        <v/>
      </c>
      <c r="U1575" s="395"/>
      <c r="V1575" s="385"/>
      <c r="W1575" s="413">
        <f>Table_1[[#This Row],[Kävijämäärä a) lapset]]+Table_1[[#This Row],[Kävijämäärä b) aikuiset]]</f>
        <v>0</v>
      </c>
      <c r="X1575" s="413">
        <f>IF(Table_1[[#This Row],[Kokonaiskävijämäärä]]&lt;1,0,Table_1[[#This Row],[Kävijämäärä a) lapset]]*Table_1[[#This Row],[Tapaamis-kerrat /osallistuja]])</f>
        <v>0</v>
      </c>
      <c r="Y1575" s="413">
        <f>IF(Table_1[[#This Row],[Kokonaiskävijämäärä]]&lt;1,0,Table_1[[#This Row],[Kävijämäärä b) aikuiset]]*Table_1[[#This Row],[Tapaamis-kerrat /osallistuja]])</f>
        <v>0</v>
      </c>
      <c r="Z1575" s="413">
        <f>IF(Table_1[[#This Row],[Kokonaiskävijämäärä]]&lt;1,0,Table_1[[#This Row],[Kokonaiskävijämäärä]]*Table_1[[#This Row],[Tapaamis-kerrat /osallistuja]])</f>
        <v>0</v>
      </c>
      <c r="AA1575" s="390" t="s">
        <v>54</v>
      </c>
      <c r="AB1575" s="396"/>
      <c r="AC1575" s="397"/>
      <c r="AD1575" s="398" t="s">
        <v>54</v>
      </c>
      <c r="AE1575" s="399" t="s">
        <v>54</v>
      </c>
      <c r="AF1575" s="400" t="s">
        <v>54</v>
      </c>
      <c r="AG1575" s="400" t="s">
        <v>54</v>
      </c>
      <c r="AH1575" s="401" t="s">
        <v>53</v>
      </c>
      <c r="AI1575" s="402" t="s">
        <v>54</v>
      </c>
      <c r="AJ1575" s="402" t="s">
        <v>54</v>
      </c>
      <c r="AK1575" s="402" t="s">
        <v>54</v>
      </c>
      <c r="AL1575" s="403" t="s">
        <v>54</v>
      </c>
      <c r="AM1575" s="404" t="s">
        <v>54</v>
      </c>
    </row>
    <row r="1576" spans="1:39" ht="15.75" customHeight="1" x14ac:dyDescent="0.3">
      <c r="A1576" s="382"/>
      <c r="B1576" s="383"/>
      <c r="C1576" s="384" t="s">
        <v>40</v>
      </c>
      <c r="D1576" s="385" t="str">
        <f>IF(Table_1[[#This Row],[SISÄLLÖN NIMI]]="","",1)</f>
        <v/>
      </c>
      <c r="E1576" s="386"/>
      <c r="F1576" s="386"/>
      <c r="G1576" s="384" t="s">
        <v>54</v>
      </c>
      <c r="H1576" s="387" t="s">
        <v>54</v>
      </c>
      <c r="I1576" s="388" t="s">
        <v>54</v>
      </c>
      <c r="J1576" s="389" t="s">
        <v>44</v>
      </c>
      <c r="K1576" s="387" t="s">
        <v>54</v>
      </c>
      <c r="L1576" s="390" t="s">
        <v>54</v>
      </c>
      <c r="M1576" s="383"/>
      <c r="N1576" s="391" t="s">
        <v>54</v>
      </c>
      <c r="O1576" s="392"/>
      <c r="P1576" s="383"/>
      <c r="Q1576" s="383"/>
      <c r="R1576" s="393"/>
      <c r="S1576" s="417">
        <f>IF(Table_1[[#This Row],[Kesto (min) /tapaaminen]]&lt;1,0,(Table_1[[#This Row],[Sisältöjen määrä 
]]*Table_1[[#This Row],[Kesto (min) /tapaaminen]]*Table_1[[#This Row],[Tapaamis-kerrat /osallistuja]]))</f>
        <v>0</v>
      </c>
      <c r="T1576" s="394" t="str">
        <f>IF(Table_1[[#This Row],[SISÄLLÖN NIMI]]="","",IF(Table_1[[#This Row],[Toteutuminen]]="Ei osallistujia",0,IF(Table_1[[#This Row],[Toteutuminen]]="Peruttu",0,1)))</f>
        <v/>
      </c>
      <c r="U1576" s="395"/>
      <c r="V1576" s="385"/>
      <c r="W1576" s="413">
        <f>Table_1[[#This Row],[Kävijämäärä a) lapset]]+Table_1[[#This Row],[Kävijämäärä b) aikuiset]]</f>
        <v>0</v>
      </c>
      <c r="X1576" s="413">
        <f>IF(Table_1[[#This Row],[Kokonaiskävijämäärä]]&lt;1,0,Table_1[[#This Row],[Kävijämäärä a) lapset]]*Table_1[[#This Row],[Tapaamis-kerrat /osallistuja]])</f>
        <v>0</v>
      </c>
      <c r="Y1576" s="413">
        <f>IF(Table_1[[#This Row],[Kokonaiskävijämäärä]]&lt;1,0,Table_1[[#This Row],[Kävijämäärä b) aikuiset]]*Table_1[[#This Row],[Tapaamis-kerrat /osallistuja]])</f>
        <v>0</v>
      </c>
      <c r="Z1576" s="413">
        <f>IF(Table_1[[#This Row],[Kokonaiskävijämäärä]]&lt;1,0,Table_1[[#This Row],[Kokonaiskävijämäärä]]*Table_1[[#This Row],[Tapaamis-kerrat /osallistuja]])</f>
        <v>0</v>
      </c>
      <c r="AA1576" s="390" t="s">
        <v>54</v>
      </c>
      <c r="AB1576" s="396"/>
      <c r="AC1576" s="397"/>
      <c r="AD1576" s="398" t="s">
        <v>54</v>
      </c>
      <c r="AE1576" s="399" t="s">
        <v>54</v>
      </c>
      <c r="AF1576" s="400" t="s">
        <v>54</v>
      </c>
      <c r="AG1576" s="400" t="s">
        <v>54</v>
      </c>
      <c r="AH1576" s="401" t="s">
        <v>53</v>
      </c>
      <c r="AI1576" s="402" t="s">
        <v>54</v>
      </c>
      <c r="AJ1576" s="402" t="s">
        <v>54</v>
      </c>
      <c r="AK1576" s="402" t="s">
        <v>54</v>
      </c>
      <c r="AL1576" s="403" t="s">
        <v>54</v>
      </c>
      <c r="AM1576" s="404" t="s">
        <v>54</v>
      </c>
    </row>
    <row r="1577" spans="1:39" ht="15.75" customHeight="1" x14ac:dyDescent="0.3">
      <c r="A1577" s="382"/>
      <c r="B1577" s="383"/>
      <c r="C1577" s="384" t="s">
        <v>40</v>
      </c>
      <c r="D1577" s="385" t="str">
        <f>IF(Table_1[[#This Row],[SISÄLLÖN NIMI]]="","",1)</f>
        <v/>
      </c>
      <c r="E1577" s="386"/>
      <c r="F1577" s="386"/>
      <c r="G1577" s="384" t="s">
        <v>54</v>
      </c>
      <c r="H1577" s="387" t="s">
        <v>54</v>
      </c>
      <c r="I1577" s="388" t="s">
        <v>54</v>
      </c>
      <c r="J1577" s="389" t="s">
        <v>44</v>
      </c>
      <c r="K1577" s="387" t="s">
        <v>54</v>
      </c>
      <c r="L1577" s="390" t="s">
        <v>54</v>
      </c>
      <c r="M1577" s="383"/>
      <c r="N1577" s="391" t="s">
        <v>54</v>
      </c>
      <c r="O1577" s="392"/>
      <c r="P1577" s="383"/>
      <c r="Q1577" s="383"/>
      <c r="R1577" s="393"/>
      <c r="S1577" s="417">
        <f>IF(Table_1[[#This Row],[Kesto (min) /tapaaminen]]&lt;1,0,(Table_1[[#This Row],[Sisältöjen määrä 
]]*Table_1[[#This Row],[Kesto (min) /tapaaminen]]*Table_1[[#This Row],[Tapaamis-kerrat /osallistuja]]))</f>
        <v>0</v>
      </c>
      <c r="T1577" s="394" t="str">
        <f>IF(Table_1[[#This Row],[SISÄLLÖN NIMI]]="","",IF(Table_1[[#This Row],[Toteutuminen]]="Ei osallistujia",0,IF(Table_1[[#This Row],[Toteutuminen]]="Peruttu",0,1)))</f>
        <v/>
      </c>
      <c r="U1577" s="395"/>
      <c r="V1577" s="385"/>
      <c r="W1577" s="413">
        <f>Table_1[[#This Row],[Kävijämäärä a) lapset]]+Table_1[[#This Row],[Kävijämäärä b) aikuiset]]</f>
        <v>0</v>
      </c>
      <c r="X1577" s="413">
        <f>IF(Table_1[[#This Row],[Kokonaiskävijämäärä]]&lt;1,0,Table_1[[#This Row],[Kävijämäärä a) lapset]]*Table_1[[#This Row],[Tapaamis-kerrat /osallistuja]])</f>
        <v>0</v>
      </c>
      <c r="Y1577" s="413">
        <f>IF(Table_1[[#This Row],[Kokonaiskävijämäärä]]&lt;1,0,Table_1[[#This Row],[Kävijämäärä b) aikuiset]]*Table_1[[#This Row],[Tapaamis-kerrat /osallistuja]])</f>
        <v>0</v>
      </c>
      <c r="Z1577" s="413">
        <f>IF(Table_1[[#This Row],[Kokonaiskävijämäärä]]&lt;1,0,Table_1[[#This Row],[Kokonaiskävijämäärä]]*Table_1[[#This Row],[Tapaamis-kerrat /osallistuja]])</f>
        <v>0</v>
      </c>
      <c r="AA1577" s="390" t="s">
        <v>54</v>
      </c>
      <c r="AB1577" s="396"/>
      <c r="AC1577" s="397"/>
      <c r="AD1577" s="398" t="s">
        <v>54</v>
      </c>
      <c r="AE1577" s="399" t="s">
        <v>54</v>
      </c>
      <c r="AF1577" s="400" t="s">
        <v>54</v>
      </c>
      <c r="AG1577" s="400" t="s">
        <v>54</v>
      </c>
      <c r="AH1577" s="401" t="s">
        <v>53</v>
      </c>
      <c r="AI1577" s="402" t="s">
        <v>54</v>
      </c>
      <c r="AJ1577" s="402" t="s">
        <v>54</v>
      </c>
      <c r="AK1577" s="402" t="s">
        <v>54</v>
      </c>
      <c r="AL1577" s="403" t="s">
        <v>54</v>
      </c>
      <c r="AM1577" s="404" t="s">
        <v>54</v>
      </c>
    </row>
    <row r="1578" spans="1:39" ht="15.75" customHeight="1" x14ac:dyDescent="0.3">
      <c r="A1578" s="382"/>
      <c r="B1578" s="383"/>
      <c r="C1578" s="384" t="s">
        <v>40</v>
      </c>
      <c r="D1578" s="385" t="str">
        <f>IF(Table_1[[#This Row],[SISÄLLÖN NIMI]]="","",1)</f>
        <v/>
      </c>
      <c r="E1578" s="386"/>
      <c r="F1578" s="386"/>
      <c r="G1578" s="384" t="s">
        <v>54</v>
      </c>
      <c r="H1578" s="387" t="s">
        <v>54</v>
      </c>
      <c r="I1578" s="388" t="s">
        <v>54</v>
      </c>
      <c r="J1578" s="389" t="s">
        <v>44</v>
      </c>
      <c r="K1578" s="387" t="s">
        <v>54</v>
      </c>
      <c r="L1578" s="390" t="s">
        <v>54</v>
      </c>
      <c r="M1578" s="383"/>
      <c r="N1578" s="391" t="s">
        <v>54</v>
      </c>
      <c r="O1578" s="392"/>
      <c r="P1578" s="383"/>
      <c r="Q1578" s="383"/>
      <c r="R1578" s="393"/>
      <c r="S1578" s="417">
        <f>IF(Table_1[[#This Row],[Kesto (min) /tapaaminen]]&lt;1,0,(Table_1[[#This Row],[Sisältöjen määrä 
]]*Table_1[[#This Row],[Kesto (min) /tapaaminen]]*Table_1[[#This Row],[Tapaamis-kerrat /osallistuja]]))</f>
        <v>0</v>
      </c>
      <c r="T1578" s="394" t="str">
        <f>IF(Table_1[[#This Row],[SISÄLLÖN NIMI]]="","",IF(Table_1[[#This Row],[Toteutuminen]]="Ei osallistujia",0,IF(Table_1[[#This Row],[Toteutuminen]]="Peruttu",0,1)))</f>
        <v/>
      </c>
      <c r="U1578" s="395"/>
      <c r="V1578" s="385"/>
      <c r="W1578" s="413">
        <f>Table_1[[#This Row],[Kävijämäärä a) lapset]]+Table_1[[#This Row],[Kävijämäärä b) aikuiset]]</f>
        <v>0</v>
      </c>
      <c r="X1578" s="413">
        <f>IF(Table_1[[#This Row],[Kokonaiskävijämäärä]]&lt;1,0,Table_1[[#This Row],[Kävijämäärä a) lapset]]*Table_1[[#This Row],[Tapaamis-kerrat /osallistuja]])</f>
        <v>0</v>
      </c>
      <c r="Y1578" s="413">
        <f>IF(Table_1[[#This Row],[Kokonaiskävijämäärä]]&lt;1,0,Table_1[[#This Row],[Kävijämäärä b) aikuiset]]*Table_1[[#This Row],[Tapaamis-kerrat /osallistuja]])</f>
        <v>0</v>
      </c>
      <c r="Z1578" s="413">
        <f>IF(Table_1[[#This Row],[Kokonaiskävijämäärä]]&lt;1,0,Table_1[[#This Row],[Kokonaiskävijämäärä]]*Table_1[[#This Row],[Tapaamis-kerrat /osallistuja]])</f>
        <v>0</v>
      </c>
      <c r="AA1578" s="390" t="s">
        <v>54</v>
      </c>
      <c r="AB1578" s="396"/>
      <c r="AC1578" s="397"/>
      <c r="AD1578" s="398" t="s">
        <v>54</v>
      </c>
      <c r="AE1578" s="399" t="s">
        <v>54</v>
      </c>
      <c r="AF1578" s="400" t="s">
        <v>54</v>
      </c>
      <c r="AG1578" s="400" t="s">
        <v>54</v>
      </c>
      <c r="AH1578" s="401" t="s">
        <v>53</v>
      </c>
      <c r="AI1578" s="402" t="s">
        <v>54</v>
      </c>
      <c r="AJ1578" s="402" t="s">
        <v>54</v>
      </c>
      <c r="AK1578" s="402" t="s">
        <v>54</v>
      </c>
      <c r="AL1578" s="403" t="s">
        <v>54</v>
      </c>
      <c r="AM1578" s="404" t="s">
        <v>54</v>
      </c>
    </row>
    <row r="1579" spans="1:39" ht="15.75" customHeight="1" x14ac:dyDescent="0.3">
      <c r="A1579" s="382"/>
      <c r="B1579" s="383"/>
      <c r="C1579" s="384" t="s">
        <v>40</v>
      </c>
      <c r="D1579" s="385" t="str">
        <f>IF(Table_1[[#This Row],[SISÄLLÖN NIMI]]="","",1)</f>
        <v/>
      </c>
      <c r="E1579" s="386"/>
      <c r="F1579" s="386"/>
      <c r="G1579" s="384" t="s">
        <v>54</v>
      </c>
      <c r="H1579" s="387" t="s">
        <v>54</v>
      </c>
      <c r="I1579" s="388" t="s">
        <v>54</v>
      </c>
      <c r="J1579" s="389" t="s">
        <v>44</v>
      </c>
      <c r="K1579" s="387" t="s">
        <v>54</v>
      </c>
      <c r="L1579" s="390" t="s">
        <v>54</v>
      </c>
      <c r="M1579" s="383"/>
      <c r="N1579" s="391" t="s">
        <v>54</v>
      </c>
      <c r="O1579" s="392"/>
      <c r="P1579" s="383"/>
      <c r="Q1579" s="383"/>
      <c r="R1579" s="393"/>
      <c r="S1579" s="417">
        <f>IF(Table_1[[#This Row],[Kesto (min) /tapaaminen]]&lt;1,0,(Table_1[[#This Row],[Sisältöjen määrä 
]]*Table_1[[#This Row],[Kesto (min) /tapaaminen]]*Table_1[[#This Row],[Tapaamis-kerrat /osallistuja]]))</f>
        <v>0</v>
      </c>
      <c r="T1579" s="394" t="str">
        <f>IF(Table_1[[#This Row],[SISÄLLÖN NIMI]]="","",IF(Table_1[[#This Row],[Toteutuminen]]="Ei osallistujia",0,IF(Table_1[[#This Row],[Toteutuminen]]="Peruttu",0,1)))</f>
        <v/>
      </c>
      <c r="U1579" s="395"/>
      <c r="V1579" s="385"/>
      <c r="W1579" s="413">
        <f>Table_1[[#This Row],[Kävijämäärä a) lapset]]+Table_1[[#This Row],[Kävijämäärä b) aikuiset]]</f>
        <v>0</v>
      </c>
      <c r="X1579" s="413">
        <f>IF(Table_1[[#This Row],[Kokonaiskävijämäärä]]&lt;1,0,Table_1[[#This Row],[Kävijämäärä a) lapset]]*Table_1[[#This Row],[Tapaamis-kerrat /osallistuja]])</f>
        <v>0</v>
      </c>
      <c r="Y1579" s="413">
        <f>IF(Table_1[[#This Row],[Kokonaiskävijämäärä]]&lt;1,0,Table_1[[#This Row],[Kävijämäärä b) aikuiset]]*Table_1[[#This Row],[Tapaamis-kerrat /osallistuja]])</f>
        <v>0</v>
      </c>
      <c r="Z1579" s="413">
        <f>IF(Table_1[[#This Row],[Kokonaiskävijämäärä]]&lt;1,0,Table_1[[#This Row],[Kokonaiskävijämäärä]]*Table_1[[#This Row],[Tapaamis-kerrat /osallistuja]])</f>
        <v>0</v>
      </c>
      <c r="AA1579" s="390" t="s">
        <v>54</v>
      </c>
      <c r="AB1579" s="396"/>
      <c r="AC1579" s="397"/>
      <c r="AD1579" s="398" t="s">
        <v>54</v>
      </c>
      <c r="AE1579" s="399" t="s">
        <v>54</v>
      </c>
      <c r="AF1579" s="400" t="s">
        <v>54</v>
      </c>
      <c r="AG1579" s="400" t="s">
        <v>54</v>
      </c>
      <c r="AH1579" s="401" t="s">
        <v>53</v>
      </c>
      <c r="AI1579" s="402" t="s">
        <v>54</v>
      </c>
      <c r="AJ1579" s="402" t="s">
        <v>54</v>
      </c>
      <c r="AK1579" s="402" t="s">
        <v>54</v>
      </c>
      <c r="AL1579" s="403" t="s">
        <v>54</v>
      </c>
      <c r="AM1579" s="404" t="s">
        <v>54</v>
      </c>
    </row>
    <row r="1580" spans="1:39" ht="15.75" customHeight="1" x14ac:dyDescent="0.3">
      <c r="A1580" s="382"/>
      <c r="B1580" s="383"/>
      <c r="C1580" s="384" t="s">
        <v>40</v>
      </c>
      <c r="D1580" s="385" t="str">
        <f>IF(Table_1[[#This Row],[SISÄLLÖN NIMI]]="","",1)</f>
        <v/>
      </c>
      <c r="E1580" s="386"/>
      <c r="F1580" s="386"/>
      <c r="G1580" s="384" t="s">
        <v>54</v>
      </c>
      <c r="H1580" s="387" t="s">
        <v>54</v>
      </c>
      <c r="I1580" s="388" t="s">
        <v>54</v>
      </c>
      <c r="J1580" s="389" t="s">
        <v>44</v>
      </c>
      <c r="K1580" s="387" t="s">
        <v>54</v>
      </c>
      <c r="L1580" s="390" t="s">
        <v>54</v>
      </c>
      <c r="M1580" s="383"/>
      <c r="N1580" s="391" t="s">
        <v>54</v>
      </c>
      <c r="O1580" s="392"/>
      <c r="P1580" s="383"/>
      <c r="Q1580" s="383"/>
      <c r="R1580" s="393"/>
      <c r="S1580" s="417">
        <f>IF(Table_1[[#This Row],[Kesto (min) /tapaaminen]]&lt;1,0,(Table_1[[#This Row],[Sisältöjen määrä 
]]*Table_1[[#This Row],[Kesto (min) /tapaaminen]]*Table_1[[#This Row],[Tapaamis-kerrat /osallistuja]]))</f>
        <v>0</v>
      </c>
      <c r="T1580" s="394" t="str">
        <f>IF(Table_1[[#This Row],[SISÄLLÖN NIMI]]="","",IF(Table_1[[#This Row],[Toteutuminen]]="Ei osallistujia",0,IF(Table_1[[#This Row],[Toteutuminen]]="Peruttu",0,1)))</f>
        <v/>
      </c>
      <c r="U1580" s="395"/>
      <c r="V1580" s="385"/>
      <c r="W1580" s="413">
        <f>Table_1[[#This Row],[Kävijämäärä a) lapset]]+Table_1[[#This Row],[Kävijämäärä b) aikuiset]]</f>
        <v>0</v>
      </c>
      <c r="X1580" s="413">
        <f>IF(Table_1[[#This Row],[Kokonaiskävijämäärä]]&lt;1,0,Table_1[[#This Row],[Kävijämäärä a) lapset]]*Table_1[[#This Row],[Tapaamis-kerrat /osallistuja]])</f>
        <v>0</v>
      </c>
      <c r="Y1580" s="413">
        <f>IF(Table_1[[#This Row],[Kokonaiskävijämäärä]]&lt;1,0,Table_1[[#This Row],[Kävijämäärä b) aikuiset]]*Table_1[[#This Row],[Tapaamis-kerrat /osallistuja]])</f>
        <v>0</v>
      </c>
      <c r="Z1580" s="413">
        <f>IF(Table_1[[#This Row],[Kokonaiskävijämäärä]]&lt;1,0,Table_1[[#This Row],[Kokonaiskävijämäärä]]*Table_1[[#This Row],[Tapaamis-kerrat /osallistuja]])</f>
        <v>0</v>
      </c>
      <c r="AA1580" s="390" t="s">
        <v>54</v>
      </c>
      <c r="AB1580" s="396"/>
      <c r="AC1580" s="397"/>
      <c r="AD1580" s="398" t="s">
        <v>54</v>
      </c>
      <c r="AE1580" s="399" t="s">
        <v>54</v>
      </c>
      <c r="AF1580" s="400" t="s">
        <v>54</v>
      </c>
      <c r="AG1580" s="400" t="s">
        <v>54</v>
      </c>
      <c r="AH1580" s="401" t="s">
        <v>53</v>
      </c>
      <c r="AI1580" s="402" t="s">
        <v>54</v>
      </c>
      <c r="AJ1580" s="402" t="s">
        <v>54</v>
      </c>
      <c r="AK1580" s="402" t="s">
        <v>54</v>
      </c>
      <c r="AL1580" s="403" t="s">
        <v>54</v>
      </c>
      <c r="AM1580" s="404" t="s">
        <v>54</v>
      </c>
    </row>
    <row r="1581" spans="1:39" ht="15.75" customHeight="1" x14ac:dyDescent="0.3">
      <c r="A1581" s="382"/>
      <c r="B1581" s="383"/>
      <c r="C1581" s="384" t="s">
        <v>40</v>
      </c>
      <c r="D1581" s="385" t="str">
        <f>IF(Table_1[[#This Row],[SISÄLLÖN NIMI]]="","",1)</f>
        <v/>
      </c>
      <c r="E1581" s="386"/>
      <c r="F1581" s="386"/>
      <c r="G1581" s="384" t="s">
        <v>54</v>
      </c>
      <c r="H1581" s="387" t="s">
        <v>54</v>
      </c>
      <c r="I1581" s="388" t="s">
        <v>54</v>
      </c>
      <c r="J1581" s="389" t="s">
        <v>44</v>
      </c>
      <c r="K1581" s="387" t="s">
        <v>54</v>
      </c>
      <c r="L1581" s="390" t="s">
        <v>54</v>
      </c>
      <c r="M1581" s="383"/>
      <c r="N1581" s="391" t="s">
        <v>54</v>
      </c>
      <c r="O1581" s="392"/>
      <c r="P1581" s="383"/>
      <c r="Q1581" s="383"/>
      <c r="R1581" s="393"/>
      <c r="S1581" s="417">
        <f>IF(Table_1[[#This Row],[Kesto (min) /tapaaminen]]&lt;1,0,(Table_1[[#This Row],[Sisältöjen määrä 
]]*Table_1[[#This Row],[Kesto (min) /tapaaminen]]*Table_1[[#This Row],[Tapaamis-kerrat /osallistuja]]))</f>
        <v>0</v>
      </c>
      <c r="T1581" s="394" t="str">
        <f>IF(Table_1[[#This Row],[SISÄLLÖN NIMI]]="","",IF(Table_1[[#This Row],[Toteutuminen]]="Ei osallistujia",0,IF(Table_1[[#This Row],[Toteutuminen]]="Peruttu",0,1)))</f>
        <v/>
      </c>
      <c r="U1581" s="395"/>
      <c r="V1581" s="385"/>
      <c r="W1581" s="413">
        <f>Table_1[[#This Row],[Kävijämäärä a) lapset]]+Table_1[[#This Row],[Kävijämäärä b) aikuiset]]</f>
        <v>0</v>
      </c>
      <c r="X1581" s="413">
        <f>IF(Table_1[[#This Row],[Kokonaiskävijämäärä]]&lt;1,0,Table_1[[#This Row],[Kävijämäärä a) lapset]]*Table_1[[#This Row],[Tapaamis-kerrat /osallistuja]])</f>
        <v>0</v>
      </c>
      <c r="Y1581" s="413">
        <f>IF(Table_1[[#This Row],[Kokonaiskävijämäärä]]&lt;1,0,Table_1[[#This Row],[Kävijämäärä b) aikuiset]]*Table_1[[#This Row],[Tapaamis-kerrat /osallistuja]])</f>
        <v>0</v>
      </c>
      <c r="Z1581" s="413">
        <f>IF(Table_1[[#This Row],[Kokonaiskävijämäärä]]&lt;1,0,Table_1[[#This Row],[Kokonaiskävijämäärä]]*Table_1[[#This Row],[Tapaamis-kerrat /osallistuja]])</f>
        <v>0</v>
      </c>
      <c r="AA1581" s="390" t="s">
        <v>54</v>
      </c>
      <c r="AB1581" s="396"/>
      <c r="AC1581" s="397"/>
      <c r="AD1581" s="398" t="s">
        <v>54</v>
      </c>
      <c r="AE1581" s="399" t="s">
        <v>54</v>
      </c>
      <c r="AF1581" s="400" t="s">
        <v>54</v>
      </c>
      <c r="AG1581" s="400" t="s">
        <v>54</v>
      </c>
      <c r="AH1581" s="401" t="s">
        <v>53</v>
      </c>
      <c r="AI1581" s="402" t="s">
        <v>54</v>
      </c>
      <c r="AJ1581" s="402" t="s">
        <v>54</v>
      </c>
      <c r="AK1581" s="402" t="s">
        <v>54</v>
      </c>
      <c r="AL1581" s="403" t="s">
        <v>54</v>
      </c>
      <c r="AM1581" s="404" t="s">
        <v>54</v>
      </c>
    </row>
    <row r="1582" spans="1:39" ht="15.75" customHeight="1" x14ac:dyDescent="0.3">
      <c r="A1582" s="382"/>
      <c r="B1582" s="383"/>
      <c r="C1582" s="384" t="s">
        <v>40</v>
      </c>
      <c r="D1582" s="385" t="str">
        <f>IF(Table_1[[#This Row],[SISÄLLÖN NIMI]]="","",1)</f>
        <v/>
      </c>
      <c r="E1582" s="386"/>
      <c r="F1582" s="386"/>
      <c r="G1582" s="384" t="s">
        <v>54</v>
      </c>
      <c r="H1582" s="387" t="s">
        <v>54</v>
      </c>
      <c r="I1582" s="388" t="s">
        <v>54</v>
      </c>
      <c r="J1582" s="389" t="s">
        <v>44</v>
      </c>
      <c r="K1582" s="387" t="s">
        <v>54</v>
      </c>
      <c r="L1582" s="390" t="s">
        <v>54</v>
      </c>
      <c r="M1582" s="383"/>
      <c r="N1582" s="391" t="s">
        <v>54</v>
      </c>
      <c r="O1582" s="392"/>
      <c r="P1582" s="383"/>
      <c r="Q1582" s="383"/>
      <c r="R1582" s="393"/>
      <c r="S1582" s="417">
        <f>IF(Table_1[[#This Row],[Kesto (min) /tapaaminen]]&lt;1,0,(Table_1[[#This Row],[Sisältöjen määrä 
]]*Table_1[[#This Row],[Kesto (min) /tapaaminen]]*Table_1[[#This Row],[Tapaamis-kerrat /osallistuja]]))</f>
        <v>0</v>
      </c>
      <c r="T1582" s="394" t="str">
        <f>IF(Table_1[[#This Row],[SISÄLLÖN NIMI]]="","",IF(Table_1[[#This Row],[Toteutuminen]]="Ei osallistujia",0,IF(Table_1[[#This Row],[Toteutuminen]]="Peruttu",0,1)))</f>
        <v/>
      </c>
      <c r="U1582" s="395"/>
      <c r="V1582" s="385"/>
      <c r="W1582" s="413">
        <f>Table_1[[#This Row],[Kävijämäärä a) lapset]]+Table_1[[#This Row],[Kävijämäärä b) aikuiset]]</f>
        <v>0</v>
      </c>
      <c r="X1582" s="413">
        <f>IF(Table_1[[#This Row],[Kokonaiskävijämäärä]]&lt;1,0,Table_1[[#This Row],[Kävijämäärä a) lapset]]*Table_1[[#This Row],[Tapaamis-kerrat /osallistuja]])</f>
        <v>0</v>
      </c>
      <c r="Y1582" s="413">
        <f>IF(Table_1[[#This Row],[Kokonaiskävijämäärä]]&lt;1,0,Table_1[[#This Row],[Kävijämäärä b) aikuiset]]*Table_1[[#This Row],[Tapaamis-kerrat /osallistuja]])</f>
        <v>0</v>
      </c>
      <c r="Z1582" s="413">
        <f>IF(Table_1[[#This Row],[Kokonaiskävijämäärä]]&lt;1,0,Table_1[[#This Row],[Kokonaiskävijämäärä]]*Table_1[[#This Row],[Tapaamis-kerrat /osallistuja]])</f>
        <v>0</v>
      </c>
      <c r="AA1582" s="390" t="s">
        <v>54</v>
      </c>
      <c r="AB1582" s="396"/>
      <c r="AC1582" s="397"/>
      <c r="AD1582" s="398" t="s">
        <v>54</v>
      </c>
      <c r="AE1582" s="399" t="s">
        <v>54</v>
      </c>
      <c r="AF1582" s="400" t="s">
        <v>54</v>
      </c>
      <c r="AG1582" s="400" t="s">
        <v>54</v>
      </c>
      <c r="AH1582" s="401" t="s">
        <v>53</v>
      </c>
      <c r="AI1582" s="402" t="s">
        <v>54</v>
      </c>
      <c r="AJ1582" s="402" t="s">
        <v>54</v>
      </c>
      <c r="AK1582" s="402" t="s">
        <v>54</v>
      </c>
      <c r="AL1582" s="403" t="s">
        <v>54</v>
      </c>
      <c r="AM1582" s="404" t="s">
        <v>54</v>
      </c>
    </row>
    <row r="1583" spans="1:39" ht="15.75" customHeight="1" x14ac:dyDescent="0.3">
      <c r="A1583" s="382"/>
      <c r="B1583" s="383"/>
      <c r="C1583" s="384" t="s">
        <v>40</v>
      </c>
      <c r="D1583" s="385" t="str">
        <f>IF(Table_1[[#This Row],[SISÄLLÖN NIMI]]="","",1)</f>
        <v/>
      </c>
      <c r="E1583" s="386"/>
      <c r="F1583" s="386"/>
      <c r="G1583" s="384" t="s">
        <v>54</v>
      </c>
      <c r="H1583" s="387" t="s">
        <v>54</v>
      </c>
      <c r="I1583" s="388" t="s">
        <v>54</v>
      </c>
      <c r="J1583" s="389" t="s">
        <v>44</v>
      </c>
      <c r="K1583" s="387" t="s">
        <v>54</v>
      </c>
      <c r="L1583" s="390" t="s">
        <v>54</v>
      </c>
      <c r="M1583" s="383"/>
      <c r="N1583" s="391" t="s">
        <v>54</v>
      </c>
      <c r="O1583" s="392"/>
      <c r="P1583" s="383"/>
      <c r="Q1583" s="383"/>
      <c r="R1583" s="393"/>
      <c r="S1583" s="417">
        <f>IF(Table_1[[#This Row],[Kesto (min) /tapaaminen]]&lt;1,0,(Table_1[[#This Row],[Sisältöjen määrä 
]]*Table_1[[#This Row],[Kesto (min) /tapaaminen]]*Table_1[[#This Row],[Tapaamis-kerrat /osallistuja]]))</f>
        <v>0</v>
      </c>
      <c r="T1583" s="394" t="str">
        <f>IF(Table_1[[#This Row],[SISÄLLÖN NIMI]]="","",IF(Table_1[[#This Row],[Toteutuminen]]="Ei osallistujia",0,IF(Table_1[[#This Row],[Toteutuminen]]="Peruttu",0,1)))</f>
        <v/>
      </c>
      <c r="U1583" s="395"/>
      <c r="V1583" s="385"/>
      <c r="W1583" s="413">
        <f>Table_1[[#This Row],[Kävijämäärä a) lapset]]+Table_1[[#This Row],[Kävijämäärä b) aikuiset]]</f>
        <v>0</v>
      </c>
      <c r="X1583" s="413">
        <f>IF(Table_1[[#This Row],[Kokonaiskävijämäärä]]&lt;1,0,Table_1[[#This Row],[Kävijämäärä a) lapset]]*Table_1[[#This Row],[Tapaamis-kerrat /osallistuja]])</f>
        <v>0</v>
      </c>
      <c r="Y1583" s="413">
        <f>IF(Table_1[[#This Row],[Kokonaiskävijämäärä]]&lt;1,0,Table_1[[#This Row],[Kävijämäärä b) aikuiset]]*Table_1[[#This Row],[Tapaamis-kerrat /osallistuja]])</f>
        <v>0</v>
      </c>
      <c r="Z1583" s="413">
        <f>IF(Table_1[[#This Row],[Kokonaiskävijämäärä]]&lt;1,0,Table_1[[#This Row],[Kokonaiskävijämäärä]]*Table_1[[#This Row],[Tapaamis-kerrat /osallistuja]])</f>
        <v>0</v>
      </c>
      <c r="AA1583" s="390" t="s">
        <v>54</v>
      </c>
      <c r="AB1583" s="396"/>
      <c r="AC1583" s="397"/>
      <c r="AD1583" s="398" t="s">
        <v>54</v>
      </c>
      <c r="AE1583" s="399" t="s">
        <v>54</v>
      </c>
      <c r="AF1583" s="400" t="s">
        <v>54</v>
      </c>
      <c r="AG1583" s="400" t="s">
        <v>54</v>
      </c>
      <c r="AH1583" s="401" t="s">
        <v>53</v>
      </c>
      <c r="AI1583" s="402" t="s">
        <v>54</v>
      </c>
      <c r="AJ1583" s="402" t="s">
        <v>54</v>
      </c>
      <c r="AK1583" s="402" t="s">
        <v>54</v>
      </c>
      <c r="AL1583" s="403" t="s">
        <v>54</v>
      </c>
      <c r="AM1583" s="404" t="s">
        <v>54</v>
      </c>
    </row>
    <row r="1584" spans="1:39" ht="15.75" customHeight="1" x14ac:dyDescent="0.3">
      <c r="A1584" s="382"/>
      <c r="B1584" s="383"/>
      <c r="C1584" s="384" t="s">
        <v>40</v>
      </c>
      <c r="D1584" s="385" t="str">
        <f>IF(Table_1[[#This Row],[SISÄLLÖN NIMI]]="","",1)</f>
        <v/>
      </c>
      <c r="E1584" s="386"/>
      <c r="F1584" s="386"/>
      <c r="G1584" s="384" t="s">
        <v>54</v>
      </c>
      <c r="H1584" s="387" t="s">
        <v>54</v>
      </c>
      <c r="I1584" s="388" t="s">
        <v>54</v>
      </c>
      <c r="J1584" s="389" t="s">
        <v>44</v>
      </c>
      <c r="K1584" s="387" t="s">
        <v>54</v>
      </c>
      <c r="L1584" s="390" t="s">
        <v>54</v>
      </c>
      <c r="M1584" s="383"/>
      <c r="N1584" s="391" t="s">
        <v>54</v>
      </c>
      <c r="O1584" s="392"/>
      <c r="P1584" s="383"/>
      <c r="Q1584" s="383"/>
      <c r="R1584" s="393"/>
      <c r="S1584" s="417">
        <f>IF(Table_1[[#This Row],[Kesto (min) /tapaaminen]]&lt;1,0,(Table_1[[#This Row],[Sisältöjen määrä 
]]*Table_1[[#This Row],[Kesto (min) /tapaaminen]]*Table_1[[#This Row],[Tapaamis-kerrat /osallistuja]]))</f>
        <v>0</v>
      </c>
      <c r="T1584" s="394" t="str">
        <f>IF(Table_1[[#This Row],[SISÄLLÖN NIMI]]="","",IF(Table_1[[#This Row],[Toteutuminen]]="Ei osallistujia",0,IF(Table_1[[#This Row],[Toteutuminen]]="Peruttu",0,1)))</f>
        <v/>
      </c>
      <c r="U1584" s="395"/>
      <c r="V1584" s="385"/>
      <c r="W1584" s="413">
        <f>Table_1[[#This Row],[Kävijämäärä a) lapset]]+Table_1[[#This Row],[Kävijämäärä b) aikuiset]]</f>
        <v>0</v>
      </c>
      <c r="X1584" s="413">
        <f>IF(Table_1[[#This Row],[Kokonaiskävijämäärä]]&lt;1,0,Table_1[[#This Row],[Kävijämäärä a) lapset]]*Table_1[[#This Row],[Tapaamis-kerrat /osallistuja]])</f>
        <v>0</v>
      </c>
      <c r="Y1584" s="413">
        <f>IF(Table_1[[#This Row],[Kokonaiskävijämäärä]]&lt;1,0,Table_1[[#This Row],[Kävijämäärä b) aikuiset]]*Table_1[[#This Row],[Tapaamis-kerrat /osallistuja]])</f>
        <v>0</v>
      </c>
      <c r="Z1584" s="413">
        <f>IF(Table_1[[#This Row],[Kokonaiskävijämäärä]]&lt;1,0,Table_1[[#This Row],[Kokonaiskävijämäärä]]*Table_1[[#This Row],[Tapaamis-kerrat /osallistuja]])</f>
        <v>0</v>
      </c>
      <c r="AA1584" s="390" t="s">
        <v>54</v>
      </c>
      <c r="AB1584" s="396"/>
      <c r="AC1584" s="397"/>
      <c r="AD1584" s="398" t="s">
        <v>54</v>
      </c>
      <c r="AE1584" s="399" t="s">
        <v>54</v>
      </c>
      <c r="AF1584" s="400" t="s">
        <v>54</v>
      </c>
      <c r="AG1584" s="400" t="s">
        <v>54</v>
      </c>
      <c r="AH1584" s="401" t="s">
        <v>53</v>
      </c>
      <c r="AI1584" s="402" t="s">
        <v>54</v>
      </c>
      <c r="AJ1584" s="402" t="s">
        <v>54</v>
      </c>
      <c r="AK1584" s="402" t="s">
        <v>54</v>
      </c>
      <c r="AL1584" s="403" t="s">
        <v>54</v>
      </c>
      <c r="AM1584" s="404" t="s">
        <v>54</v>
      </c>
    </row>
    <row r="1585" spans="1:39" ht="15.75" customHeight="1" x14ac:dyDescent="0.3">
      <c r="A1585" s="382"/>
      <c r="B1585" s="383"/>
      <c r="C1585" s="384" t="s">
        <v>40</v>
      </c>
      <c r="D1585" s="385" t="str">
        <f>IF(Table_1[[#This Row],[SISÄLLÖN NIMI]]="","",1)</f>
        <v/>
      </c>
      <c r="E1585" s="386"/>
      <c r="F1585" s="386"/>
      <c r="G1585" s="384" t="s">
        <v>54</v>
      </c>
      <c r="H1585" s="387" t="s">
        <v>54</v>
      </c>
      <c r="I1585" s="388" t="s">
        <v>54</v>
      </c>
      <c r="J1585" s="389" t="s">
        <v>44</v>
      </c>
      <c r="K1585" s="387" t="s">
        <v>54</v>
      </c>
      <c r="L1585" s="390" t="s">
        <v>54</v>
      </c>
      <c r="M1585" s="383"/>
      <c r="N1585" s="391" t="s">
        <v>54</v>
      </c>
      <c r="O1585" s="392"/>
      <c r="P1585" s="383"/>
      <c r="Q1585" s="383"/>
      <c r="R1585" s="393"/>
      <c r="S1585" s="417">
        <f>IF(Table_1[[#This Row],[Kesto (min) /tapaaminen]]&lt;1,0,(Table_1[[#This Row],[Sisältöjen määrä 
]]*Table_1[[#This Row],[Kesto (min) /tapaaminen]]*Table_1[[#This Row],[Tapaamis-kerrat /osallistuja]]))</f>
        <v>0</v>
      </c>
      <c r="T1585" s="394" t="str">
        <f>IF(Table_1[[#This Row],[SISÄLLÖN NIMI]]="","",IF(Table_1[[#This Row],[Toteutuminen]]="Ei osallistujia",0,IF(Table_1[[#This Row],[Toteutuminen]]="Peruttu",0,1)))</f>
        <v/>
      </c>
      <c r="U1585" s="395"/>
      <c r="V1585" s="385"/>
      <c r="W1585" s="413">
        <f>Table_1[[#This Row],[Kävijämäärä a) lapset]]+Table_1[[#This Row],[Kävijämäärä b) aikuiset]]</f>
        <v>0</v>
      </c>
      <c r="X1585" s="413">
        <f>IF(Table_1[[#This Row],[Kokonaiskävijämäärä]]&lt;1,0,Table_1[[#This Row],[Kävijämäärä a) lapset]]*Table_1[[#This Row],[Tapaamis-kerrat /osallistuja]])</f>
        <v>0</v>
      </c>
      <c r="Y1585" s="413">
        <f>IF(Table_1[[#This Row],[Kokonaiskävijämäärä]]&lt;1,0,Table_1[[#This Row],[Kävijämäärä b) aikuiset]]*Table_1[[#This Row],[Tapaamis-kerrat /osallistuja]])</f>
        <v>0</v>
      </c>
      <c r="Z1585" s="413">
        <f>IF(Table_1[[#This Row],[Kokonaiskävijämäärä]]&lt;1,0,Table_1[[#This Row],[Kokonaiskävijämäärä]]*Table_1[[#This Row],[Tapaamis-kerrat /osallistuja]])</f>
        <v>0</v>
      </c>
      <c r="AA1585" s="390" t="s">
        <v>54</v>
      </c>
      <c r="AB1585" s="396"/>
      <c r="AC1585" s="397"/>
      <c r="AD1585" s="398" t="s">
        <v>54</v>
      </c>
      <c r="AE1585" s="399" t="s">
        <v>54</v>
      </c>
      <c r="AF1585" s="400" t="s">
        <v>54</v>
      </c>
      <c r="AG1585" s="400" t="s">
        <v>54</v>
      </c>
      <c r="AH1585" s="401" t="s">
        <v>53</v>
      </c>
      <c r="AI1585" s="402" t="s">
        <v>54</v>
      </c>
      <c r="AJ1585" s="402" t="s">
        <v>54</v>
      </c>
      <c r="AK1585" s="402" t="s">
        <v>54</v>
      </c>
      <c r="AL1585" s="403" t="s">
        <v>54</v>
      </c>
      <c r="AM1585" s="404" t="s">
        <v>54</v>
      </c>
    </row>
    <row r="1586" spans="1:39" ht="15.75" customHeight="1" x14ac:dyDescent="0.3">
      <c r="A1586" s="382"/>
      <c r="B1586" s="383"/>
      <c r="C1586" s="384" t="s">
        <v>40</v>
      </c>
      <c r="D1586" s="385" t="str">
        <f>IF(Table_1[[#This Row],[SISÄLLÖN NIMI]]="","",1)</f>
        <v/>
      </c>
      <c r="E1586" s="386"/>
      <c r="F1586" s="386"/>
      <c r="G1586" s="384" t="s">
        <v>54</v>
      </c>
      <c r="H1586" s="387" t="s">
        <v>54</v>
      </c>
      <c r="I1586" s="388" t="s">
        <v>54</v>
      </c>
      <c r="J1586" s="389" t="s">
        <v>44</v>
      </c>
      <c r="K1586" s="387" t="s">
        <v>54</v>
      </c>
      <c r="L1586" s="390" t="s">
        <v>54</v>
      </c>
      <c r="M1586" s="383"/>
      <c r="N1586" s="391" t="s">
        <v>54</v>
      </c>
      <c r="O1586" s="392"/>
      <c r="P1586" s="383"/>
      <c r="Q1586" s="383"/>
      <c r="R1586" s="393"/>
      <c r="S1586" s="417">
        <f>IF(Table_1[[#This Row],[Kesto (min) /tapaaminen]]&lt;1,0,(Table_1[[#This Row],[Sisältöjen määrä 
]]*Table_1[[#This Row],[Kesto (min) /tapaaminen]]*Table_1[[#This Row],[Tapaamis-kerrat /osallistuja]]))</f>
        <v>0</v>
      </c>
      <c r="T1586" s="394" t="str">
        <f>IF(Table_1[[#This Row],[SISÄLLÖN NIMI]]="","",IF(Table_1[[#This Row],[Toteutuminen]]="Ei osallistujia",0,IF(Table_1[[#This Row],[Toteutuminen]]="Peruttu",0,1)))</f>
        <v/>
      </c>
      <c r="U1586" s="395"/>
      <c r="V1586" s="385"/>
      <c r="W1586" s="413">
        <f>Table_1[[#This Row],[Kävijämäärä a) lapset]]+Table_1[[#This Row],[Kävijämäärä b) aikuiset]]</f>
        <v>0</v>
      </c>
      <c r="X1586" s="413">
        <f>IF(Table_1[[#This Row],[Kokonaiskävijämäärä]]&lt;1,0,Table_1[[#This Row],[Kävijämäärä a) lapset]]*Table_1[[#This Row],[Tapaamis-kerrat /osallistuja]])</f>
        <v>0</v>
      </c>
      <c r="Y1586" s="413">
        <f>IF(Table_1[[#This Row],[Kokonaiskävijämäärä]]&lt;1,0,Table_1[[#This Row],[Kävijämäärä b) aikuiset]]*Table_1[[#This Row],[Tapaamis-kerrat /osallistuja]])</f>
        <v>0</v>
      </c>
      <c r="Z1586" s="413">
        <f>IF(Table_1[[#This Row],[Kokonaiskävijämäärä]]&lt;1,0,Table_1[[#This Row],[Kokonaiskävijämäärä]]*Table_1[[#This Row],[Tapaamis-kerrat /osallistuja]])</f>
        <v>0</v>
      </c>
      <c r="AA1586" s="390" t="s">
        <v>54</v>
      </c>
      <c r="AB1586" s="396"/>
      <c r="AC1586" s="397"/>
      <c r="AD1586" s="398" t="s">
        <v>54</v>
      </c>
      <c r="AE1586" s="399" t="s">
        <v>54</v>
      </c>
      <c r="AF1586" s="400" t="s">
        <v>54</v>
      </c>
      <c r="AG1586" s="400" t="s">
        <v>54</v>
      </c>
      <c r="AH1586" s="401" t="s">
        <v>53</v>
      </c>
      <c r="AI1586" s="402" t="s">
        <v>54</v>
      </c>
      <c r="AJ1586" s="402" t="s">
        <v>54</v>
      </c>
      <c r="AK1586" s="402" t="s">
        <v>54</v>
      </c>
      <c r="AL1586" s="403" t="s">
        <v>54</v>
      </c>
      <c r="AM1586" s="404" t="s">
        <v>54</v>
      </c>
    </row>
    <row r="1587" spans="1:39" ht="15.75" customHeight="1" x14ac:dyDescent="0.3">
      <c r="A1587" s="382"/>
      <c r="B1587" s="383"/>
      <c r="C1587" s="384" t="s">
        <v>40</v>
      </c>
      <c r="D1587" s="385" t="str">
        <f>IF(Table_1[[#This Row],[SISÄLLÖN NIMI]]="","",1)</f>
        <v/>
      </c>
      <c r="E1587" s="386"/>
      <c r="F1587" s="386"/>
      <c r="G1587" s="384" t="s">
        <v>54</v>
      </c>
      <c r="H1587" s="387" t="s">
        <v>54</v>
      </c>
      <c r="I1587" s="388" t="s">
        <v>54</v>
      </c>
      <c r="J1587" s="389" t="s">
        <v>44</v>
      </c>
      <c r="K1587" s="387" t="s">
        <v>54</v>
      </c>
      <c r="L1587" s="390" t="s">
        <v>54</v>
      </c>
      <c r="M1587" s="383"/>
      <c r="N1587" s="391" t="s">
        <v>54</v>
      </c>
      <c r="O1587" s="392"/>
      <c r="P1587" s="383"/>
      <c r="Q1587" s="383"/>
      <c r="R1587" s="393"/>
      <c r="S1587" s="417">
        <f>IF(Table_1[[#This Row],[Kesto (min) /tapaaminen]]&lt;1,0,(Table_1[[#This Row],[Sisältöjen määrä 
]]*Table_1[[#This Row],[Kesto (min) /tapaaminen]]*Table_1[[#This Row],[Tapaamis-kerrat /osallistuja]]))</f>
        <v>0</v>
      </c>
      <c r="T1587" s="394" t="str">
        <f>IF(Table_1[[#This Row],[SISÄLLÖN NIMI]]="","",IF(Table_1[[#This Row],[Toteutuminen]]="Ei osallistujia",0,IF(Table_1[[#This Row],[Toteutuminen]]="Peruttu",0,1)))</f>
        <v/>
      </c>
      <c r="U1587" s="395"/>
      <c r="V1587" s="385"/>
      <c r="W1587" s="413">
        <f>Table_1[[#This Row],[Kävijämäärä a) lapset]]+Table_1[[#This Row],[Kävijämäärä b) aikuiset]]</f>
        <v>0</v>
      </c>
      <c r="X1587" s="413">
        <f>IF(Table_1[[#This Row],[Kokonaiskävijämäärä]]&lt;1,0,Table_1[[#This Row],[Kävijämäärä a) lapset]]*Table_1[[#This Row],[Tapaamis-kerrat /osallistuja]])</f>
        <v>0</v>
      </c>
      <c r="Y1587" s="413">
        <f>IF(Table_1[[#This Row],[Kokonaiskävijämäärä]]&lt;1,0,Table_1[[#This Row],[Kävijämäärä b) aikuiset]]*Table_1[[#This Row],[Tapaamis-kerrat /osallistuja]])</f>
        <v>0</v>
      </c>
      <c r="Z1587" s="413">
        <f>IF(Table_1[[#This Row],[Kokonaiskävijämäärä]]&lt;1,0,Table_1[[#This Row],[Kokonaiskävijämäärä]]*Table_1[[#This Row],[Tapaamis-kerrat /osallistuja]])</f>
        <v>0</v>
      </c>
      <c r="AA1587" s="390" t="s">
        <v>54</v>
      </c>
      <c r="AB1587" s="396"/>
      <c r="AC1587" s="397"/>
      <c r="AD1587" s="398" t="s">
        <v>54</v>
      </c>
      <c r="AE1587" s="399" t="s">
        <v>54</v>
      </c>
      <c r="AF1587" s="400" t="s">
        <v>54</v>
      </c>
      <c r="AG1587" s="400" t="s">
        <v>54</v>
      </c>
      <c r="AH1587" s="401" t="s">
        <v>53</v>
      </c>
      <c r="AI1587" s="402" t="s">
        <v>54</v>
      </c>
      <c r="AJ1587" s="402" t="s">
        <v>54</v>
      </c>
      <c r="AK1587" s="402" t="s">
        <v>54</v>
      </c>
      <c r="AL1587" s="403" t="s">
        <v>54</v>
      </c>
      <c r="AM1587" s="404" t="s">
        <v>54</v>
      </c>
    </row>
    <row r="1588" spans="1:39" ht="15.75" customHeight="1" x14ac:dyDescent="0.3">
      <c r="A1588" s="382"/>
      <c r="B1588" s="383"/>
      <c r="C1588" s="384" t="s">
        <v>40</v>
      </c>
      <c r="D1588" s="385" t="str">
        <f>IF(Table_1[[#This Row],[SISÄLLÖN NIMI]]="","",1)</f>
        <v/>
      </c>
      <c r="E1588" s="386"/>
      <c r="F1588" s="386"/>
      <c r="G1588" s="384" t="s">
        <v>54</v>
      </c>
      <c r="H1588" s="387" t="s">
        <v>54</v>
      </c>
      <c r="I1588" s="388" t="s">
        <v>54</v>
      </c>
      <c r="J1588" s="389" t="s">
        <v>44</v>
      </c>
      <c r="K1588" s="387" t="s">
        <v>54</v>
      </c>
      <c r="L1588" s="390" t="s">
        <v>54</v>
      </c>
      <c r="M1588" s="383"/>
      <c r="N1588" s="391" t="s">
        <v>54</v>
      </c>
      <c r="O1588" s="392"/>
      <c r="P1588" s="383"/>
      <c r="Q1588" s="383"/>
      <c r="R1588" s="393"/>
      <c r="S1588" s="417">
        <f>IF(Table_1[[#This Row],[Kesto (min) /tapaaminen]]&lt;1,0,(Table_1[[#This Row],[Sisältöjen määrä 
]]*Table_1[[#This Row],[Kesto (min) /tapaaminen]]*Table_1[[#This Row],[Tapaamis-kerrat /osallistuja]]))</f>
        <v>0</v>
      </c>
      <c r="T1588" s="394" t="str">
        <f>IF(Table_1[[#This Row],[SISÄLLÖN NIMI]]="","",IF(Table_1[[#This Row],[Toteutuminen]]="Ei osallistujia",0,IF(Table_1[[#This Row],[Toteutuminen]]="Peruttu",0,1)))</f>
        <v/>
      </c>
      <c r="U1588" s="395"/>
      <c r="V1588" s="385"/>
      <c r="W1588" s="413">
        <f>Table_1[[#This Row],[Kävijämäärä a) lapset]]+Table_1[[#This Row],[Kävijämäärä b) aikuiset]]</f>
        <v>0</v>
      </c>
      <c r="X1588" s="413">
        <f>IF(Table_1[[#This Row],[Kokonaiskävijämäärä]]&lt;1,0,Table_1[[#This Row],[Kävijämäärä a) lapset]]*Table_1[[#This Row],[Tapaamis-kerrat /osallistuja]])</f>
        <v>0</v>
      </c>
      <c r="Y1588" s="413">
        <f>IF(Table_1[[#This Row],[Kokonaiskävijämäärä]]&lt;1,0,Table_1[[#This Row],[Kävijämäärä b) aikuiset]]*Table_1[[#This Row],[Tapaamis-kerrat /osallistuja]])</f>
        <v>0</v>
      </c>
      <c r="Z1588" s="413">
        <f>IF(Table_1[[#This Row],[Kokonaiskävijämäärä]]&lt;1,0,Table_1[[#This Row],[Kokonaiskävijämäärä]]*Table_1[[#This Row],[Tapaamis-kerrat /osallistuja]])</f>
        <v>0</v>
      </c>
      <c r="AA1588" s="390" t="s">
        <v>54</v>
      </c>
      <c r="AB1588" s="396"/>
      <c r="AC1588" s="397"/>
      <c r="AD1588" s="398" t="s">
        <v>54</v>
      </c>
      <c r="AE1588" s="399" t="s">
        <v>54</v>
      </c>
      <c r="AF1588" s="400" t="s">
        <v>54</v>
      </c>
      <c r="AG1588" s="400" t="s">
        <v>54</v>
      </c>
      <c r="AH1588" s="401" t="s">
        <v>53</v>
      </c>
      <c r="AI1588" s="402" t="s">
        <v>54</v>
      </c>
      <c r="AJ1588" s="402" t="s">
        <v>54</v>
      </c>
      <c r="AK1588" s="402" t="s">
        <v>54</v>
      </c>
      <c r="AL1588" s="403" t="s">
        <v>54</v>
      </c>
      <c r="AM1588" s="404" t="s">
        <v>54</v>
      </c>
    </row>
    <row r="1589" spans="1:39" ht="15.75" customHeight="1" x14ac:dyDescent="0.3">
      <c r="A1589" s="382"/>
      <c r="B1589" s="383"/>
      <c r="C1589" s="384" t="s">
        <v>40</v>
      </c>
      <c r="D1589" s="385" t="str">
        <f>IF(Table_1[[#This Row],[SISÄLLÖN NIMI]]="","",1)</f>
        <v/>
      </c>
      <c r="E1589" s="386"/>
      <c r="F1589" s="386"/>
      <c r="G1589" s="384" t="s">
        <v>54</v>
      </c>
      <c r="H1589" s="387" t="s">
        <v>54</v>
      </c>
      <c r="I1589" s="388" t="s">
        <v>54</v>
      </c>
      <c r="J1589" s="389" t="s">
        <v>44</v>
      </c>
      <c r="K1589" s="387" t="s">
        <v>54</v>
      </c>
      <c r="L1589" s="390" t="s">
        <v>54</v>
      </c>
      <c r="M1589" s="383"/>
      <c r="N1589" s="391" t="s">
        <v>54</v>
      </c>
      <c r="O1589" s="392"/>
      <c r="P1589" s="383"/>
      <c r="Q1589" s="383"/>
      <c r="R1589" s="393"/>
      <c r="S1589" s="417">
        <f>IF(Table_1[[#This Row],[Kesto (min) /tapaaminen]]&lt;1,0,(Table_1[[#This Row],[Sisältöjen määrä 
]]*Table_1[[#This Row],[Kesto (min) /tapaaminen]]*Table_1[[#This Row],[Tapaamis-kerrat /osallistuja]]))</f>
        <v>0</v>
      </c>
      <c r="T1589" s="394" t="str">
        <f>IF(Table_1[[#This Row],[SISÄLLÖN NIMI]]="","",IF(Table_1[[#This Row],[Toteutuminen]]="Ei osallistujia",0,IF(Table_1[[#This Row],[Toteutuminen]]="Peruttu",0,1)))</f>
        <v/>
      </c>
      <c r="U1589" s="395"/>
      <c r="V1589" s="385"/>
      <c r="W1589" s="413">
        <f>Table_1[[#This Row],[Kävijämäärä a) lapset]]+Table_1[[#This Row],[Kävijämäärä b) aikuiset]]</f>
        <v>0</v>
      </c>
      <c r="X1589" s="413">
        <f>IF(Table_1[[#This Row],[Kokonaiskävijämäärä]]&lt;1,0,Table_1[[#This Row],[Kävijämäärä a) lapset]]*Table_1[[#This Row],[Tapaamis-kerrat /osallistuja]])</f>
        <v>0</v>
      </c>
      <c r="Y1589" s="413">
        <f>IF(Table_1[[#This Row],[Kokonaiskävijämäärä]]&lt;1,0,Table_1[[#This Row],[Kävijämäärä b) aikuiset]]*Table_1[[#This Row],[Tapaamis-kerrat /osallistuja]])</f>
        <v>0</v>
      </c>
      <c r="Z1589" s="413">
        <f>IF(Table_1[[#This Row],[Kokonaiskävijämäärä]]&lt;1,0,Table_1[[#This Row],[Kokonaiskävijämäärä]]*Table_1[[#This Row],[Tapaamis-kerrat /osallistuja]])</f>
        <v>0</v>
      </c>
      <c r="AA1589" s="390" t="s">
        <v>54</v>
      </c>
      <c r="AB1589" s="396"/>
      <c r="AC1589" s="397"/>
      <c r="AD1589" s="398" t="s">
        <v>54</v>
      </c>
      <c r="AE1589" s="399" t="s">
        <v>54</v>
      </c>
      <c r="AF1589" s="400" t="s">
        <v>54</v>
      </c>
      <c r="AG1589" s="400" t="s">
        <v>54</v>
      </c>
      <c r="AH1589" s="401" t="s">
        <v>53</v>
      </c>
      <c r="AI1589" s="402" t="s">
        <v>54</v>
      </c>
      <c r="AJ1589" s="402" t="s">
        <v>54</v>
      </c>
      <c r="AK1589" s="402" t="s">
        <v>54</v>
      </c>
      <c r="AL1589" s="403" t="s">
        <v>54</v>
      </c>
      <c r="AM1589" s="404" t="s">
        <v>54</v>
      </c>
    </row>
    <row r="1590" spans="1:39" ht="15.75" customHeight="1" x14ac:dyDescent="0.3">
      <c r="A1590" s="382"/>
      <c r="B1590" s="383"/>
      <c r="C1590" s="384" t="s">
        <v>40</v>
      </c>
      <c r="D1590" s="385" t="str">
        <f>IF(Table_1[[#This Row],[SISÄLLÖN NIMI]]="","",1)</f>
        <v/>
      </c>
      <c r="E1590" s="386"/>
      <c r="F1590" s="386"/>
      <c r="G1590" s="384" t="s">
        <v>54</v>
      </c>
      <c r="H1590" s="387" t="s">
        <v>54</v>
      </c>
      <c r="I1590" s="388" t="s">
        <v>54</v>
      </c>
      <c r="J1590" s="389" t="s">
        <v>44</v>
      </c>
      <c r="K1590" s="387" t="s">
        <v>54</v>
      </c>
      <c r="L1590" s="390" t="s">
        <v>54</v>
      </c>
      <c r="M1590" s="383"/>
      <c r="N1590" s="391" t="s">
        <v>54</v>
      </c>
      <c r="O1590" s="392"/>
      <c r="P1590" s="383"/>
      <c r="Q1590" s="383"/>
      <c r="R1590" s="393"/>
      <c r="S1590" s="417">
        <f>IF(Table_1[[#This Row],[Kesto (min) /tapaaminen]]&lt;1,0,(Table_1[[#This Row],[Sisältöjen määrä 
]]*Table_1[[#This Row],[Kesto (min) /tapaaminen]]*Table_1[[#This Row],[Tapaamis-kerrat /osallistuja]]))</f>
        <v>0</v>
      </c>
      <c r="T1590" s="394" t="str">
        <f>IF(Table_1[[#This Row],[SISÄLLÖN NIMI]]="","",IF(Table_1[[#This Row],[Toteutuminen]]="Ei osallistujia",0,IF(Table_1[[#This Row],[Toteutuminen]]="Peruttu",0,1)))</f>
        <v/>
      </c>
      <c r="U1590" s="395"/>
      <c r="V1590" s="385"/>
      <c r="W1590" s="413">
        <f>Table_1[[#This Row],[Kävijämäärä a) lapset]]+Table_1[[#This Row],[Kävijämäärä b) aikuiset]]</f>
        <v>0</v>
      </c>
      <c r="X1590" s="413">
        <f>IF(Table_1[[#This Row],[Kokonaiskävijämäärä]]&lt;1,0,Table_1[[#This Row],[Kävijämäärä a) lapset]]*Table_1[[#This Row],[Tapaamis-kerrat /osallistuja]])</f>
        <v>0</v>
      </c>
      <c r="Y1590" s="413">
        <f>IF(Table_1[[#This Row],[Kokonaiskävijämäärä]]&lt;1,0,Table_1[[#This Row],[Kävijämäärä b) aikuiset]]*Table_1[[#This Row],[Tapaamis-kerrat /osallistuja]])</f>
        <v>0</v>
      </c>
      <c r="Z1590" s="413">
        <f>IF(Table_1[[#This Row],[Kokonaiskävijämäärä]]&lt;1,0,Table_1[[#This Row],[Kokonaiskävijämäärä]]*Table_1[[#This Row],[Tapaamis-kerrat /osallistuja]])</f>
        <v>0</v>
      </c>
      <c r="AA1590" s="390" t="s">
        <v>54</v>
      </c>
      <c r="AB1590" s="396"/>
      <c r="AC1590" s="397"/>
      <c r="AD1590" s="398" t="s">
        <v>54</v>
      </c>
      <c r="AE1590" s="399" t="s">
        <v>54</v>
      </c>
      <c r="AF1590" s="400" t="s">
        <v>54</v>
      </c>
      <c r="AG1590" s="400" t="s">
        <v>54</v>
      </c>
      <c r="AH1590" s="401" t="s">
        <v>53</v>
      </c>
      <c r="AI1590" s="402" t="s">
        <v>54</v>
      </c>
      <c r="AJ1590" s="402" t="s">
        <v>54</v>
      </c>
      <c r="AK1590" s="402" t="s">
        <v>54</v>
      </c>
      <c r="AL1590" s="403" t="s">
        <v>54</v>
      </c>
      <c r="AM1590" s="404" t="s">
        <v>54</v>
      </c>
    </row>
    <row r="1591" spans="1:39" ht="15.75" customHeight="1" x14ac:dyDescent="0.3">
      <c r="A1591" s="382"/>
      <c r="B1591" s="383"/>
      <c r="C1591" s="384" t="s">
        <v>40</v>
      </c>
      <c r="D1591" s="385" t="str">
        <f>IF(Table_1[[#This Row],[SISÄLLÖN NIMI]]="","",1)</f>
        <v/>
      </c>
      <c r="E1591" s="386"/>
      <c r="F1591" s="386"/>
      <c r="G1591" s="384" t="s">
        <v>54</v>
      </c>
      <c r="H1591" s="387" t="s">
        <v>54</v>
      </c>
      <c r="I1591" s="388" t="s">
        <v>54</v>
      </c>
      <c r="J1591" s="389" t="s">
        <v>44</v>
      </c>
      <c r="K1591" s="387" t="s">
        <v>54</v>
      </c>
      <c r="L1591" s="390" t="s">
        <v>54</v>
      </c>
      <c r="M1591" s="383"/>
      <c r="N1591" s="391" t="s">
        <v>54</v>
      </c>
      <c r="O1591" s="392"/>
      <c r="P1591" s="383"/>
      <c r="Q1591" s="383"/>
      <c r="R1591" s="393"/>
      <c r="S1591" s="417">
        <f>IF(Table_1[[#This Row],[Kesto (min) /tapaaminen]]&lt;1,0,(Table_1[[#This Row],[Sisältöjen määrä 
]]*Table_1[[#This Row],[Kesto (min) /tapaaminen]]*Table_1[[#This Row],[Tapaamis-kerrat /osallistuja]]))</f>
        <v>0</v>
      </c>
      <c r="T1591" s="394" t="str">
        <f>IF(Table_1[[#This Row],[SISÄLLÖN NIMI]]="","",IF(Table_1[[#This Row],[Toteutuminen]]="Ei osallistujia",0,IF(Table_1[[#This Row],[Toteutuminen]]="Peruttu",0,1)))</f>
        <v/>
      </c>
      <c r="U1591" s="395"/>
      <c r="V1591" s="385"/>
      <c r="W1591" s="413">
        <f>Table_1[[#This Row],[Kävijämäärä a) lapset]]+Table_1[[#This Row],[Kävijämäärä b) aikuiset]]</f>
        <v>0</v>
      </c>
      <c r="X1591" s="413">
        <f>IF(Table_1[[#This Row],[Kokonaiskävijämäärä]]&lt;1,0,Table_1[[#This Row],[Kävijämäärä a) lapset]]*Table_1[[#This Row],[Tapaamis-kerrat /osallistuja]])</f>
        <v>0</v>
      </c>
      <c r="Y1591" s="413">
        <f>IF(Table_1[[#This Row],[Kokonaiskävijämäärä]]&lt;1,0,Table_1[[#This Row],[Kävijämäärä b) aikuiset]]*Table_1[[#This Row],[Tapaamis-kerrat /osallistuja]])</f>
        <v>0</v>
      </c>
      <c r="Z1591" s="413">
        <f>IF(Table_1[[#This Row],[Kokonaiskävijämäärä]]&lt;1,0,Table_1[[#This Row],[Kokonaiskävijämäärä]]*Table_1[[#This Row],[Tapaamis-kerrat /osallistuja]])</f>
        <v>0</v>
      </c>
      <c r="AA1591" s="390" t="s">
        <v>54</v>
      </c>
      <c r="AB1591" s="396"/>
      <c r="AC1591" s="397"/>
      <c r="AD1591" s="398" t="s">
        <v>54</v>
      </c>
      <c r="AE1591" s="399" t="s">
        <v>54</v>
      </c>
      <c r="AF1591" s="400" t="s">
        <v>54</v>
      </c>
      <c r="AG1591" s="400" t="s">
        <v>54</v>
      </c>
      <c r="AH1591" s="401" t="s">
        <v>53</v>
      </c>
      <c r="AI1591" s="402" t="s">
        <v>54</v>
      </c>
      <c r="AJ1591" s="402" t="s">
        <v>54</v>
      </c>
      <c r="AK1591" s="402" t="s">
        <v>54</v>
      </c>
      <c r="AL1591" s="403" t="s">
        <v>54</v>
      </c>
      <c r="AM1591" s="404" t="s">
        <v>54</v>
      </c>
    </row>
    <row r="1592" spans="1:39" ht="15.75" customHeight="1" x14ac:dyDescent="0.3">
      <c r="A1592" s="382"/>
      <c r="B1592" s="383"/>
      <c r="C1592" s="384" t="s">
        <v>40</v>
      </c>
      <c r="D1592" s="385" t="str">
        <f>IF(Table_1[[#This Row],[SISÄLLÖN NIMI]]="","",1)</f>
        <v/>
      </c>
      <c r="E1592" s="386"/>
      <c r="F1592" s="386"/>
      <c r="G1592" s="384" t="s">
        <v>54</v>
      </c>
      <c r="H1592" s="387" t="s">
        <v>54</v>
      </c>
      <c r="I1592" s="388" t="s">
        <v>54</v>
      </c>
      <c r="J1592" s="389" t="s">
        <v>44</v>
      </c>
      <c r="K1592" s="387" t="s">
        <v>54</v>
      </c>
      <c r="L1592" s="390" t="s">
        <v>54</v>
      </c>
      <c r="M1592" s="383"/>
      <c r="N1592" s="391" t="s">
        <v>54</v>
      </c>
      <c r="O1592" s="392"/>
      <c r="P1592" s="383"/>
      <c r="Q1592" s="383"/>
      <c r="R1592" s="393"/>
      <c r="S1592" s="417">
        <f>IF(Table_1[[#This Row],[Kesto (min) /tapaaminen]]&lt;1,0,(Table_1[[#This Row],[Sisältöjen määrä 
]]*Table_1[[#This Row],[Kesto (min) /tapaaminen]]*Table_1[[#This Row],[Tapaamis-kerrat /osallistuja]]))</f>
        <v>0</v>
      </c>
      <c r="T1592" s="394" t="str">
        <f>IF(Table_1[[#This Row],[SISÄLLÖN NIMI]]="","",IF(Table_1[[#This Row],[Toteutuminen]]="Ei osallistujia",0,IF(Table_1[[#This Row],[Toteutuminen]]="Peruttu",0,1)))</f>
        <v/>
      </c>
      <c r="U1592" s="395"/>
      <c r="V1592" s="385"/>
      <c r="W1592" s="413">
        <f>Table_1[[#This Row],[Kävijämäärä a) lapset]]+Table_1[[#This Row],[Kävijämäärä b) aikuiset]]</f>
        <v>0</v>
      </c>
      <c r="X1592" s="413">
        <f>IF(Table_1[[#This Row],[Kokonaiskävijämäärä]]&lt;1,0,Table_1[[#This Row],[Kävijämäärä a) lapset]]*Table_1[[#This Row],[Tapaamis-kerrat /osallistuja]])</f>
        <v>0</v>
      </c>
      <c r="Y1592" s="413">
        <f>IF(Table_1[[#This Row],[Kokonaiskävijämäärä]]&lt;1,0,Table_1[[#This Row],[Kävijämäärä b) aikuiset]]*Table_1[[#This Row],[Tapaamis-kerrat /osallistuja]])</f>
        <v>0</v>
      </c>
      <c r="Z1592" s="413">
        <f>IF(Table_1[[#This Row],[Kokonaiskävijämäärä]]&lt;1,0,Table_1[[#This Row],[Kokonaiskävijämäärä]]*Table_1[[#This Row],[Tapaamis-kerrat /osallistuja]])</f>
        <v>0</v>
      </c>
      <c r="AA1592" s="390" t="s">
        <v>54</v>
      </c>
      <c r="AB1592" s="396"/>
      <c r="AC1592" s="397"/>
      <c r="AD1592" s="398" t="s">
        <v>54</v>
      </c>
      <c r="AE1592" s="399" t="s">
        <v>54</v>
      </c>
      <c r="AF1592" s="400" t="s">
        <v>54</v>
      </c>
      <c r="AG1592" s="400" t="s">
        <v>54</v>
      </c>
      <c r="AH1592" s="401" t="s">
        <v>53</v>
      </c>
      <c r="AI1592" s="402" t="s">
        <v>54</v>
      </c>
      <c r="AJ1592" s="402" t="s">
        <v>54</v>
      </c>
      <c r="AK1592" s="402" t="s">
        <v>54</v>
      </c>
      <c r="AL1592" s="403" t="s">
        <v>54</v>
      </c>
      <c r="AM1592" s="404" t="s">
        <v>54</v>
      </c>
    </row>
    <row r="1593" spans="1:39" ht="15.75" customHeight="1" x14ac:dyDescent="0.3">
      <c r="A1593" s="382"/>
      <c r="B1593" s="383"/>
      <c r="C1593" s="384" t="s">
        <v>40</v>
      </c>
      <c r="D1593" s="385" t="str">
        <f>IF(Table_1[[#This Row],[SISÄLLÖN NIMI]]="","",1)</f>
        <v/>
      </c>
      <c r="E1593" s="386"/>
      <c r="F1593" s="386"/>
      <c r="G1593" s="384" t="s">
        <v>54</v>
      </c>
      <c r="H1593" s="387" t="s">
        <v>54</v>
      </c>
      <c r="I1593" s="388" t="s">
        <v>54</v>
      </c>
      <c r="J1593" s="389" t="s">
        <v>44</v>
      </c>
      <c r="K1593" s="387" t="s">
        <v>54</v>
      </c>
      <c r="L1593" s="390" t="s">
        <v>54</v>
      </c>
      <c r="M1593" s="383"/>
      <c r="N1593" s="391" t="s">
        <v>54</v>
      </c>
      <c r="O1593" s="392"/>
      <c r="P1593" s="383"/>
      <c r="Q1593" s="383"/>
      <c r="R1593" s="393"/>
      <c r="S1593" s="417">
        <f>IF(Table_1[[#This Row],[Kesto (min) /tapaaminen]]&lt;1,0,(Table_1[[#This Row],[Sisältöjen määrä 
]]*Table_1[[#This Row],[Kesto (min) /tapaaminen]]*Table_1[[#This Row],[Tapaamis-kerrat /osallistuja]]))</f>
        <v>0</v>
      </c>
      <c r="T1593" s="394" t="str">
        <f>IF(Table_1[[#This Row],[SISÄLLÖN NIMI]]="","",IF(Table_1[[#This Row],[Toteutuminen]]="Ei osallistujia",0,IF(Table_1[[#This Row],[Toteutuminen]]="Peruttu",0,1)))</f>
        <v/>
      </c>
      <c r="U1593" s="395"/>
      <c r="V1593" s="385"/>
      <c r="W1593" s="413">
        <f>Table_1[[#This Row],[Kävijämäärä a) lapset]]+Table_1[[#This Row],[Kävijämäärä b) aikuiset]]</f>
        <v>0</v>
      </c>
      <c r="X1593" s="413">
        <f>IF(Table_1[[#This Row],[Kokonaiskävijämäärä]]&lt;1,0,Table_1[[#This Row],[Kävijämäärä a) lapset]]*Table_1[[#This Row],[Tapaamis-kerrat /osallistuja]])</f>
        <v>0</v>
      </c>
      <c r="Y1593" s="413">
        <f>IF(Table_1[[#This Row],[Kokonaiskävijämäärä]]&lt;1,0,Table_1[[#This Row],[Kävijämäärä b) aikuiset]]*Table_1[[#This Row],[Tapaamis-kerrat /osallistuja]])</f>
        <v>0</v>
      </c>
      <c r="Z1593" s="413">
        <f>IF(Table_1[[#This Row],[Kokonaiskävijämäärä]]&lt;1,0,Table_1[[#This Row],[Kokonaiskävijämäärä]]*Table_1[[#This Row],[Tapaamis-kerrat /osallistuja]])</f>
        <v>0</v>
      </c>
      <c r="AA1593" s="390" t="s">
        <v>54</v>
      </c>
      <c r="AB1593" s="396"/>
      <c r="AC1593" s="397"/>
      <c r="AD1593" s="398" t="s">
        <v>54</v>
      </c>
      <c r="AE1593" s="399" t="s">
        <v>54</v>
      </c>
      <c r="AF1593" s="400" t="s">
        <v>54</v>
      </c>
      <c r="AG1593" s="400" t="s">
        <v>54</v>
      </c>
      <c r="AH1593" s="401" t="s">
        <v>53</v>
      </c>
      <c r="AI1593" s="402" t="s">
        <v>54</v>
      </c>
      <c r="AJ1593" s="402" t="s">
        <v>54</v>
      </c>
      <c r="AK1593" s="402" t="s">
        <v>54</v>
      </c>
      <c r="AL1593" s="403" t="s">
        <v>54</v>
      </c>
      <c r="AM1593" s="404" t="s">
        <v>54</v>
      </c>
    </row>
    <row r="1594" spans="1:39" ht="15.75" customHeight="1" x14ac:dyDescent="0.3">
      <c r="A1594" s="382"/>
      <c r="B1594" s="383"/>
      <c r="C1594" s="384" t="s">
        <v>40</v>
      </c>
      <c r="D1594" s="385" t="str">
        <f>IF(Table_1[[#This Row],[SISÄLLÖN NIMI]]="","",1)</f>
        <v/>
      </c>
      <c r="E1594" s="386"/>
      <c r="F1594" s="386"/>
      <c r="G1594" s="384" t="s">
        <v>54</v>
      </c>
      <c r="H1594" s="387" t="s">
        <v>54</v>
      </c>
      <c r="I1594" s="388" t="s">
        <v>54</v>
      </c>
      <c r="J1594" s="389" t="s">
        <v>44</v>
      </c>
      <c r="K1594" s="387" t="s">
        <v>54</v>
      </c>
      <c r="L1594" s="390" t="s">
        <v>54</v>
      </c>
      <c r="M1594" s="383"/>
      <c r="N1594" s="391" t="s">
        <v>54</v>
      </c>
      <c r="O1594" s="392"/>
      <c r="P1594" s="383"/>
      <c r="Q1594" s="383"/>
      <c r="R1594" s="393"/>
      <c r="S1594" s="417">
        <f>IF(Table_1[[#This Row],[Kesto (min) /tapaaminen]]&lt;1,0,(Table_1[[#This Row],[Sisältöjen määrä 
]]*Table_1[[#This Row],[Kesto (min) /tapaaminen]]*Table_1[[#This Row],[Tapaamis-kerrat /osallistuja]]))</f>
        <v>0</v>
      </c>
      <c r="T1594" s="394" t="str">
        <f>IF(Table_1[[#This Row],[SISÄLLÖN NIMI]]="","",IF(Table_1[[#This Row],[Toteutuminen]]="Ei osallistujia",0,IF(Table_1[[#This Row],[Toteutuminen]]="Peruttu",0,1)))</f>
        <v/>
      </c>
      <c r="U1594" s="395"/>
      <c r="V1594" s="385"/>
      <c r="W1594" s="413">
        <f>Table_1[[#This Row],[Kävijämäärä a) lapset]]+Table_1[[#This Row],[Kävijämäärä b) aikuiset]]</f>
        <v>0</v>
      </c>
      <c r="X1594" s="413">
        <f>IF(Table_1[[#This Row],[Kokonaiskävijämäärä]]&lt;1,0,Table_1[[#This Row],[Kävijämäärä a) lapset]]*Table_1[[#This Row],[Tapaamis-kerrat /osallistuja]])</f>
        <v>0</v>
      </c>
      <c r="Y1594" s="413">
        <f>IF(Table_1[[#This Row],[Kokonaiskävijämäärä]]&lt;1,0,Table_1[[#This Row],[Kävijämäärä b) aikuiset]]*Table_1[[#This Row],[Tapaamis-kerrat /osallistuja]])</f>
        <v>0</v>
      </c>
      <c r="Z1594" s="413">
        <f>IF(Table_1[[#This Row],[Kokonaiskävijämäärä]]&lt;1,0,Table_1[[#This Row],[Kokonaiskävijämäärä]]*Table_1[[#This Row],[Tapaamis-kerrat /osallistuja]])</f>
        <v>0</v>
      </c>
      <c r="AA1594" s="390" t="s">
        <v>54</v>
      </c>
      <c r="AB1594" s="396"/>
      <c r="AC1594" s="397"/>
      <c r="AD1594" s="398" t="s">
        <v>54</v>
      </c>
      <c r="AE1594" s="399" t="s">
        <v>54</v>
      </c>
      <c r="AF1594" s="400" t="s">
        <v>54</v>
      </c>
      <c r="AG1594" s="400" t="s">
        <v>54</v>
      </c>
      <c r="AH1594" s="401" t="s">
        <v>53</v>
      </c>
      <c r="AI1594" s="402" t="s">
        <v>54</v>
      </c>
      <c r="AJ1594" s="402" t="s">
        <v>54</v>
      </c>
      <c r="AK1594" s="402" t="s">
        <v>54</v>
      </c>
      <c r="AL1594" s="403" t="s">
        <v>54</v>
      </c>
      <c r="AM1594" s="404" t="s">
        <v>54</v>
      </c>
    </row>
    <row r="1595" spans="1:39" ht="15.75" customHeight="1" x14ac:dyDescent="0.3">
      <c r="A1595" s="382"/>
      <c r="B1595" s="383"/>
      <c r="C1595" s="384" t="s">
        <v>40</v>
      </c>
      <c r="D1595" s="385" t="str">
        <f>IF(Table_1[[#This Row],[SISÄLLÖN NIMI]]="","",1)</f>
        <v/>
      </c>
      <c r="E1595" s="386"/>
      <c r="F1595" s="386"/>
      <c r="G1595" s="384" t="s">
        <v>54</v>
      </c>
      <c r="H1595" s="387" t="s">
        <v>54</v>
      </c>
      <c r="I1595" s="388" t="s">
        <v>54</v>
      </c>
      <c r="J1595" s="389" t="s">
        <v>44</v>
      </c>
      <c r="K1595" s="387" t="s">
        <v>54</v>
      </c>
      <c r="L1595" s="390" t="s">
        <v>54</v>
      </c>
      <c r="M1595" s="383"/>
      <c r="N1595" s="391" t="s">
        <v>54</v>
      </c>
      <c r="O1595" s="392"/>
      <c r="P1595" s="383"/>
      <c r="Q1595" s="383"/>
      <c r="R1595" s="393"/>
      <c r="S1595" s="417">
        <f>IF(Table_1[[#This Row],[Kesto (min) /tapaaminen]]&lt;1,0,(Table_1[[#This Row],[Sisältöjen määrä 
]]*Table_1[[#This Row],[Kesto (min) /tapaaminen]]*Table_1[[#This Row],[Tapaamis-kerrat /osallistuja]]))</f>
        <v>0</v>
      </c>
      <c r="T1595" s="394" t="str">
        <f>IF(Table_1[[#This Row],[SISÄLLÖN NIMI]]="","",IF(Table_1[[#This Row],[Toteutuminen]]="Ei osallistujia",0,IF(Table_1[[#This Row],[Toteutuminen]]="Peruttu",0,1)))</f>
        <v/>
      </c>
      <c r="U1595" s="395"/>
      <c r="V1595" s="385"/>
      <c r="W1595" s="413">
        <f>Table_1[[#This Row],[Kävijämäärä a) lapset]]+Table_1[[#This Row],[Kävijämäärä b) aikuiset]]</f>
        <v>0</v>
      </c>
      <c r="X1595" s="413">
        <f>IF(Table_1[[#This Row],[Kokonaiskävijämäärä]]&lt;1,0,Table_1[[#This Row],[Kävijämäärä a) lapset]]*Table_1[[#This Row],[Tapaamis-kerrat /osallistuja]])</f>
        <v>0</v>
      </c>
      <c r="Y1595" s="413">
        <f>IF(Table_1[[#This Row],[Kokonaiskävijämäärä]]&lt;1,0,Table_1[[#This Row],[Kävijämäärä b) aikuiset]]*Table_1[[#This Row],[Tapaamis-kerrat /osallistuja]])</f>
        <v>0</v>
      </c>
      <c r="Z1595" s="413">
        <f>IF(Table_1[[#This Row],[Kokonaiskävijämäärä]]&lt;1,0,Table_1[[#This Row],[Kokonaiskävijämäärä]]*Table_1[[#This Row],[Tapaamis-kerrat /osallistuja]])</f>
        <v>0</v>
      </c>
      <c r="AA1595" s="390" t="s">
        <v>54</v>
      </c>
      <c r="AB1595" s="396"/>
      <c r="AC1595" s="397"/>
      <c r="AD1595" s="398" t="s">
        <v>54</v>
      </c>
      <c r="AE1595" s="399" t="s">
        <v>54</v>
      </c>
      <c r="AF1595" s="400" t="s">
        <v>54</v>
      </c>
      <c r="AG1595" s="400" t="s">
        <v>54</v>
      </c>
      <c r="AH1595" s="401" t="s">
        <v>53</v>
      </c>
      <c r="AI1595" s="402" t="s">
        <v>54</v>
      </c>
      <c r="AJ1595" s="402" t="s">
        <v>54</v>
      </c>
      <c r="AK1595" s="402" t="s">
        <v>54</v>
      </c>
      <c r="AL1595" s="403" t="s">
        <v>54</v>
      </c>
      <c r="AM1595" s="404" t="s">
        <v>54</v>
      </c>
    </row>
    <row r="1596" spans="1:39" ht="15.75" customHeight="1" x14ac:dyDescent="0.3">
      <c r="A1596" s="382"/>
      <c r="B1596" s="383"/>
      <c r="C1596" s="384" t="s">
        <v>40</v>
      </c>
      <c r="D1596" s="385" t="str">
        <f>IF(Table_1[[#This Row],[SISÄLLÖN NIMI]]="","",1)</f>
        <v/>
      </c>
      <c r="E1596" s="386"/>
      <c r="F1596" s="386"/>
      <c r="G1596" s="384" t="s">
        <v>54</v>
      </c>
      <c r="H1596" s="387" t="s">
        <v>54</v>
      </c>
      <c r="I1596" s="388" t="s">
        <v>54</v>
      </c>
      <c r="J1596" s="389" t="s">
        <v>44</v>
      </c>
      <c r="K1596" s="387" t="s">
        <v>54</v>
      </c>
      <c r="L1596" s="390" t="s">
        <v>54</v>
      </c>
      <c r="M1596" s="383"/>
      <c r="N1596" s="391" t="s">
        <v>54</v>
      </c>
      <c r="O1596" s="392"/>
      <c r="P1596" s="383"/>
      <c r="Q1596" s="383"/>
      <c r="R1596" s="393"/>
      <c r="S1596" s="417">
        <f>IF(Table_1[[#This Row],[Kesto (min) /tapaaminen]]&lt;1,0,(Table_1[[#This Row],[Sisältöjen määrä 
]]*Table_1[[#This Row],[Kesto (min) /tapaaminen]]*Table_1[[#This Row],[Tapaamis-kerrat /osallistuja]]))</f>
        <v>0</v>
      </c>
      <c r="T1596" s="394" t="str">
        <f>IF(Table_1[[#This Row],[SISÄLLÖN NIMI]]="","",IF(Table_1[[#This Row],[Toteutuminen]]="Ei osallistujia",0,IF(Table_1[[#This Row],[Toteutuminen]]="Peruttu",0,1)))</f>
        <v/>
      </c>
      <c r="U1596" s="395"/>
      <c r="V1596" s="385"/>
      <c r="W1596" s="413">
        <f>Table_1[[#This Row],[Kävijämäärä a) lapset]]+Table_1[[#This Row],[Kävijämäärä b) aikuiset]]</f>
        <v>0</v>
      </c>
      <c r="X1596" s="413">
        <f>IF(Table_1[[#This Row],[Kokonaiskävijämäärä]]&lt;1,0,Table_1[[#This Row],[Kävijämäärä a) lapset]]*Table_1[[#This Row],[Tapaamis-kerrat /osallistuja]])</f>
        <v>0</v>
      </c>
      <c r="Y1596" s="413">
        <f>IF(Table_1[[#This Row],[Kokonaiskävijämäärä]]&lt;1,0,Table_1[[#This Row],[Kävijämäärä b) aikuiset]]*Table_1[[#This Row],[Tapaamis-kerrat /osallistuja]])</f>
        <v>0</v>
      </c>
      <c r="Z1596" s="413">
        <f>IF(Table_1[[#This Row],[Kokonaiskävijämäärä]]&lt;1,0,Table_1[[#This Row],[Kokonaiskävijämäärä]]*Table_1[[#This Row],[Tapaamis-kerrat /osallistuja]])</f>
        <v>0</v>
      </c>
      <c r="AA1596" s="390" t="s">
        <v>54</v>
      </c>
      <c r="AB1596" s="396"/>
      <c r="AC1596" s="397"/>
      <c r="AD1596" s="398" t="s">
        <v>54</v>
      </c>
      <c r="AE1596" s="399" t="s">
        <v>54</v>
      </c>
      <c r="AF1596" s="400" t="s">
        <v>54</v>
      </c>
      <c r="AG1596" s="400" t="s">
        <v>54</v>
      </c>
      <c r="AH1596" s="401" t="s">
        <v>53</v>
      </c>
      <c r="AI1596" s="402" t="s">
        <v>54</v>
      </c>
      <c r="AJ1596" s="402" t="s">
        <v>54</v>
      </c>
      <c r="AK1596" s="402" t="s">
        <v>54</v>
      </c>
      <c r="AL1596" s="403" t="s">
        <v>54</v>
      </c>
      <c r="AM1596" s="404" t="s">
        <v>54</v>
      </c>
    </row>
    <row r="1597" spans="1:39" ht="15.75" customHeight="1" x14ac:dyDescent="0.3">
      <c r="A1597" s="382"/>
      <c r="B1597" s="383"/>
      <c r="C1597" s="384" t="s">
        <v>40</v>
      </c>
      <c r="D1597" s="385" t="str">
        <f>IF(Table_1[[#This Row],[SISÄLLÖN NIMI]]="","",1)</f>
        <v/>
      </c>
      <c r="E1597" s="386"/>
      <c r="F1597" s="386"/>
      <c r="G1597" s="384" t="s">
        <v>54</v>
      </c>
      <c r="H1597" s="387" t="s">
        <v>54</v>
      </c>
      <c r="I1597" s="388" t="s">
        <v>54</v>
      </c>
      <c r="J1597" s="389" t="s">
        <v>44</v>
      </c>
      <c r="K1597" s="387" t="s">
        <v>54</v>
      </c>
      <c r="L1597" s="390" t="s">
        <v>54</v>
      </c>
      <c r="M1597" s="383"/>
      <c r="N1597" s="391" t="s">
        <v>54</v>
      </c>
      <c r="O1597" s="392"/>
      <c r="P1597" s="383"/>
      <c r="Q1597" s="383"/>
      <c r="R1597" s="393"/>
      <c r="S1597" s="417">
        <f>IF(Table_1[[#This Row],[Kesto (min) /tapaaminen]]&lt;1,0,(Table_1[[#This Row],[Sisältöjen määrä 
]]*Table_1[[#This Row],[Kesto (min) /tapaaminen]]*Table_1[[#This Row],[Tapaamis-kerrat /osallistuja]]))</f>
        <v>0</v>
      </c>
      <c r="T1597" s="394" t="str">
        <f>IF(Table_1[[#This Row],[SISÄLLÖN NIMI]]="","",IF(Table_1[[#This Row],[Toteutuminen]]="Ei osallistujia",0,IF(Table_1[[#This Row],[Toteutuminen]]="Peruttu",0,1)))</f>
        <v/>
      </c>
      <c r="U1597" s="395"/>
      <c r="V1597" s="385"/>
      <c r="W1597" s="413">
        <f>Table_1[[#This Row],[Kävijämäärä a) lapset]]+Table_1[[#This Row],[Kävijämäärä b) aikuiset]]</f>
        <v>0</v>
      </c>
      <c r="X1597" s="413">
        <f>IF(Table_1[[#This Row],[Kokonaiskävijämäärä]]&lt;1,0,Table_1[[#This Row],[Kävijämäärä a) lapset]]*Table_1[[#This Row],[Tapaamis-kerrat /osallistuja]])</f>
        <v>0</v>
      </c>
      <c r="Y1597" s="413">
        <f>IF(Table_1[[#This Row],[Kokonaiskävijämäärä]]&lt;1,0,Table_1[[#This Row],[Kävijämäärä b) aikuiset]]*Table_1[[#This Row],[Tapaamis-kerrat /osallistuja]])</f>
        <v>0</v>
      </c>
      <c r="Z1597" s="413">
        <f>IF(Table_1[[#This Row],[Kokonaiskävijämäärä]]&lt;1,0,Table_1[[#This Row],[Kokonaiskävijämäärä]]*Table_1[[#This Row],[Tapaamis-kerrat /osallistuja]])</f>
        <v>0</v>
      </c>
      <c r="AA1597" s="390" t="s">
        <v>54</v>
      </c>
      <c r="AB1597" s="396"/>
      <c r="AC1597" s="397"/>
      <c r="AD1597" s="398" t="s">
        <v>54</v>
      </c>
      <c r="AE1597" s="399" t="s">
        <v>54</v>
      </c>
      <c r="AF1597" s="400" t="s">
        <v>54</v>
      </c>
      <c r="AG1597" s="400" t="s">
        <v>54</v>
      </c>
      <c r="AH1597" s="401" t="s">
        <v>53</v>
      </c>
      <c r="AI1597" s="402" t="s">
        <v>54</v>
      </c>
      <c r="AJ1597" s="402" t="s">
        <v>54</v>
      </c>
      <c r="AK1597" s="402" t="s">
        <v>54</v>
      </c>
      <c r="AL1597" s="403" t="s">
        <v>54</v>
      </c>
      <c r="AM1597" s="404" t="s">
        <v>54</v>
      </c>
    </row>
    <row r="1598" spans="1:39" ht="15.75" customHeight="1" x14ac:dyDescent="0.3">
      <c r="A1598" s="382"/>
      <c r="B1598" s="383"/>
      <c r="C1598" s="384" t="s">
        <v>40</v>
      </c>
      <c r="D1598" s="385" t="str">
        <f>IF(Table_1[[#This Row],[SISÄLLÖN NIMI]]="","",1)</f>
        <v/>
      </c>
      <c r="E1598" s="386"/>
      <c r="F1598" s="386"/>
      <c r="G1598" s="384" t="s">
        <v>54</v>
      </c>
      <c r="H1598" s="387" t="s">
        <v>54</v>
      </c>
      <c r="I1598" s="388" t="s">
        <v>54</v>
      </c>
      <c r="J1598" s="389" t="s">
        <v>44</v>
      </c>
      <c r="K1598" s="387" t="s">
        <v>54</v>
      </c>
      <c r="L1598" s="390" t="s">
        <v>54</v>
      </c>
      <c r="M1598" s="383"/>
      <c r="N1598" s="391" t="s">
        <v>54</v>
      </c>
      <c r="O1598" s="392"/>
      <c r="P1598" s="383"/>
      <c r="Q1598" s="383"/>
      <c r="R1598" s="393"/>
      <c r="S1598" s="417">
        <f>IF(Table_1[[#This Row],[Kesto (min) /tapaaminen]]&lt;1,0,(Table_1[[#This Row],[Sisältöjen määrä 
]]*Table_1[[#This Row],[Kesto (min) /tapaaminen]]*Table_1[[#This Row],[Tapaamis-kerrat /osallistuja]]))</f>
        <v>0</v>
      </c>
      <c r="T1598" s="394" t="str">
        <f>IF(Table_1[[#This Row],[SISÄLLÖN NIMI]]="","",IF(Table_1[[#This Row],[Toteutuminen]]="Ei osallistujia",0,IF(Table_1[[#This Row],[Toteutuminen]]="Peruttu",0,1)))</f>
        <v/>
      </c>
      <c r="U1598" s="395"/>
      <c r="V1598" s="385"/>
      <c r="W1598" s="413">
        <f>Table_1[[#This Row],[Kävijämäärä a) lapset]]+Table_1[[#This Row],[Kävijämäärä b) aikuiset]]</f>
        <v>0</v>
      </c>
      <c r="X1598" s="413">
        <f>IF(Table_1[[#This Row],[Kokonaiskävijämäärä]]&lt;1,0,Table_1[[#This Row],[Kävijämäärä a) lapset]]*Table_1[[#This Row],[Tapaamis-kerrat /osallistuja]])</f>
        <v>0</v>
      </c>
      <c r="Y1598" s="413">
        <f>IF(Table_1[[#This Row],[Kokonaiskävijämäärä]]&lt;1,0,Table_1[[#This Row],[Kävijämäärä b) aikuiset]]*Table_1[[#This Row],[Tapaamis-kerrat /osallistuja]])</f>
        <v>0</v>
      </c>
      <c r="Z1598" s="413">
        <f>IF(Table_1[[#This Row],[Kokonaiskävijämäärä]]&lt;1,0,Table_1[[#This Row],[Kokonaiskävijämäärä]]*Table_1[[#This Row],[Tapaamis-kerrat /osallistuja]])</f>
        <v>0</v>
      </c>
      <c r="AA1598" s="390" t="s">
        <v>54</v>
      </c>
      <c r="AB1598" s="396"/>
      <c r="AC1598" s="397"/>
      <c r="AD1598" s="398" t="s">
        <v>54</v>
      </c>
      <c r="AE1598" s="399" t="s">
        <v>54</v>
      </c>
      <c r="AF1598" s="400" t="s">
        <v>54</v>
      </c>
      <c r="AG1598" s="400" t="s">
        <v>54</v>
      </c>
      <c r="AH1598" s="401" t="s">
        <v>53</v>
      </c>
      <c r="AI1598" s="402" t="s">
        <v>54</v>
      </c>
      <c r="AJ1598" s="402" t="s">
        <v>54</v>
      </c>
      <c r="AK1598" s="402" t="s">
        <v>54</v>
      </c>
      <c r="AL1598" s="403" t="s">
        <v>54</v>
      </c>
      <c r="AM1598" s="404" t="s">
        <v>54</v>
      </c>
    </row>
    <row r="1599" spans="1:39" ht="15.75" customHeight="1" x14ac:dyDescent="0.3">
      <c r="A1599" s="382"/>
      <c r="B1599" s="383"/>
      <c r="C1599" s="384" t="s">
        <v>40</v>
      </c>
      <c r="D1599" s="385" t="str">
        <f>IF(Table_1[[#This Row],[SISÄLLÖN NIMI]]="","",1)</f>
        <v/>
      </c>
      <c r="E1599" s="386"/>
      <c r="F1599" s="386"/>
      <c r="G1599" s="384" t="s">
        <v>54</v>
      </c>
      <c r="H1599" s="387" t="s">
        <v>54</v>
      </c>
      <c r="I1599" s="388" t="s">
        <v>54</v>
      </c>
      <c r="J1599" s="389" t="s">
        <v>44</v>
      </c>
      <c r="K1599" s="387" t="s">
        <v>54</v>
      </c>
      <c r="L1599" s="390" t="s">
        <v>54</v>
      </c>
      <c r="M1599" s="383"/>
      <c r="N1599" s="391" t="s">
        <v>54</v>
      </c>
      <c r="O1599" s="392"/>
      <c r="P1599" s="383"/>
      <c r="Q1599" s="383"/>
      <c r="R1599" s="393"/>
      <c r="S1599" s="417">
        <f>IF(Table_1[[#This Row],[Kesto (min) /tapaaminen]]&lt;1,0,(Table_1[[#This Row],[Sisältöjen määrä 
]]*Table_1[[#This Row],[Kesto (min) /tapaaminen]]*Table_1[[#This Row],[Tapaamis-kerrat /osallistuja]]))</f>
        <v>0</v>
      </c>
      <c r="T1599" s="394" t="str">
        <f>IF(Table_1[[#This Row],[SISÄLLÖN NIMI]]="","",IF(Table_1[[#This Row],[Toteutuminen]]="Ei osallistujia",0,IF(Table_1[[#This Row],[Toteutuminen]]="Peruttu",0,1)))</f>
        <v/>
      </c>
      <c r="U1599" s="395"/>
      <c r="V1599" s="385"/>
      <c r="W1599" s="413">
        <f>Table_1[[#This Row],[Kävijämäärä a) lapset]]+Table_1[[#This Row],[Kävijämäärä b) aikuiset]]</f>
        <v>0</v>
      </c>
      <c r="X1599" s="413">
        <f>IF(Table_1[[#This Row],[Kokonaiskävijämäärä]]&lt;1,0,Table_1[[#This Row],[Kävijämäärä a) lapset]]*Table_1[[#This Row],[Tapaamis-kerrat /osallistuja]])</f>
        <v>0</v>
      </c>
      <c r="Y1599" s="413">
        <f>IF(Table_1[[#This Row],[Kokonaiskävijämäärä]]&lt;1,0,Table_1[[#This Row],[Kävijämäärä b) aikuiset]]*Table_1[[#This Row],[Tapaamis-kerrat /osallistuja]])</f>
        <v>0</v>
      </c>
      <c r="Z1599" s="413">
        <f>IF(Table_1[[#This Row],[Kokonaiskävijämäärä]]&lt;1,0,Table_1[[#This Row],[Kokonaiskävijämäärä]]*Table_1[[#This Row],[Tapaamis-kerrat /osallistuja]])</f>
        <v>0</v>
      </c>
      <c r="AA1599" s="390" t="s">
        <v>54</v>
      </c>
      <c r="AB1599" s="396"/>
      <c r="AC1599" s="397"/>
      <c r="AD1599" s="398" t="s">
        <v>54</v>
      </c>
      <c r="AE1599" s="399" t="s">
        <v>54</v>
      </c>
      <c r="AF1599" s="400" t="s">
        <v>54</v>
      </c>
      <c r="AG1599" s="400" t="s">
        <v>54</v>
      </c>
      <c r="AH1599" s="401" t="s">
        <v>53</v>
      </c>
      <c r="AI1599" s="402" t="s">
        <v>54</v>
      </c>
      <c r="AJ1599" s="402" t="s">
        <v>54</v>
      </c>
      <c r="AK1599" s="402" t="s">
        <v>54</v>
      </c>
      <c r="AL1599" s="403" t="s">
        <v>54</v>
      </c>
      <c r="AM1599" s="404" t="s">
        <v>54</v>
      </c>
    </row>
    <row r="1600" spans="1:39" ht="15.75" customHeight="1" x14ac:dyDescent="0.3">
      <c r="A1600" s="382"/>
      <c r="B1600" s="383"/>
      <c r="C1600" s="384" t="s">
        <v>40</v>
      </c>
      <c r="D1600" s="385" t="str">
        <f>IF(Table_1[[#This Row],[SISÄLLÖN NIMI]]="","",1)</f>
        <v/>
      </c>
      <c r="E1600" s="386"/>
      <c r="F1600" s="386"/>
      <c r="G1600" s="384" t="s">
        <v>54</v>
      </c>
      <c r="H1600" s="387" t="s">
        <v>54</v>
      </c>
      <c r="I1600" s="388" t="s">
        <v>54</v>
      </c>
      <c r="J1600" s="389" t="s">
        <v>44</v>
      </c>
      <c r="K1600" s="387" t="s">
        <v>54</v>
      </c>
      <c r="L1600" s="390" t="s">
        <v>54</v>
      </c>
      <c r="M1600" s="383"/>
      <c r="N1600" s="391" t="s">
        <v>54</v>
      </c>
      <c r="O1600" s="392"/>
      <c r="P1600" s="383"/>
      <c r="Q1600" s="383"/>
      <c r="R1600" s="393"/>
      <c r="S1600" s="417">
        <f>IF(Table_1[[#This Row],[Kesto (min) /tapaaminen]]&lt;1,0,(Table_1[[#This Row],[Sisältöjen määrä 
]]*Table_1[[#This Row],[Kesto (min) /tapaaminen]]*Table_1[[#This Row],[Tapaamis-kerrat /osallistuja]]))</f>
        <v>0</v>
      </c>
      <c r="T1600" s="394" t="str">
        <f>IF(Table_1[[#This Row],[SISÄLLÖN NIMI]]="","",IF(Table_1[[#This Row],[Toteutuminen]]="Ei osallistujia",0,IF(Table_1[[#This Row],[Toteutuminen]]="Peruttu",0,1)))</f>
        <v/>
      </c>
      <c r="U1600" s="395"/>
      <c r="V1600" s="385"/>
      <c r="W1600" s="413">
        <f>Table_1[[#This Row],[Kävijämäärä a) lapset]]+Table_1[[#This Row],[Kävijämäärä b) aikuiset]]</f>
        <v>0</v>
      </c>
      <c r="X1600" s="413">
        <f>IF(Table_1[[#This Row],[Kokonaiskävijämäärä]]&lt;1,0,Table_1[[#This Row],[Kävijämäärä a) lapset]]*Table_1[[#This Row],[Tapaamis-kerrat /osallistuja]])</f>
        <v>0</v>
      </c>
      <c r="Y1600" s="413">
        <f>IF(Table_1[[#This Row],[Kokonaiskävijämäärä]]&lt;1,0,Table_1[[#This Row],[Kävijämäärä b) aikuiset]]*Table_1[[#This Row],[Tapaamis-kerrat /osallistuja]])</f>
        <v>0</v>
      </c>
      <c r="Z1600" s="413">
        <f>IF(Table_1[[#This Row],[Kokonaiskävijämäärä]]&lt;1,0,Table_1[[#This Row],[Kokonaiskävijämäärä]]*Table_1[[#This Row],[Tapaamis-kerrat /osallistuja]])</f>
        <v>0</v>
      </c>
      <c r="AA1600" s="390" t="s">
        <v>54</v>
      </c>
      <c r="AB1600" s="396"/>
      <c r="AC1600" s="397"/>
      <c r="AD1600" s="398" t="s">
        <v>54</v>
      </c>
      <c r="AE1600" s="399" t="s">
        <v>54</v>
      </c>
      <c r="AF1600" s="400" t="s">
        <v>54</v>
      </c>
      <c r="AG1600" s="400" t="s">
        <v>54</v>
      </c>
      <c r="AH1600" s="401" t="s">
        <v>53</v>
      </c>
      <c r="AI1600" s="402" t="s">
        <v>54</v>
      </c>
      <c r="AJ1600" s="402" t="s">
        <v>54</v>
      </c>
      <c r="AK1600" s="402" t="s">
        <v>54</v>
      </c>
      <c r="AL1600" s="403" t="s">
        <v>54</v>
      </c>
      <c r="AM1600" s="404" t="s">
        <v>54</v>
      </c>
    </row>
    <row r="1601" spans="1:39" ht="15.75" customHeight="1" x14ac:dyDescent="0.3">
      <c r="A1601" s="382"/>
      <c r="B1601" s="383"/>
      <c r="C1601" s="384" t="s">
        <v>40</v>
      </c>
      <c r="D1601" s="385" t="str">
        <f>IF(Table_1[[#This Row],[SISÄLLÖN NIMI]]="","",1)</f>
        <v/>
      </c>
      <c r="E1601" s="386"/>
      <c r="F1601" s="386"/>
      <c r="G1601" s="384" t="s">
        <v>54</v>
      </c>
      <c r="H1601" s="387" t="s">
        <v>54</v>
      </c>
      <c r="I1601" s="388" t="s">
        <v>54</v>
      </c>
      <c r="J1601" s="389" t="s">
        <v>44</v>
      </c>
      <c r="K1601" s="387" t="s">
        <v>54</v>
      </c>
      <c r="L1601" s="390" t="s">
        <v>54</v>
      </c>
      <c r="M1601" s="383"/>
      <c r="N1601" s="391" t="s">
        <v>54</v>
      </c>
      <c r="O1601" s="392"/>
      <c r="P1601" s="383"/>
      <c r="Q1601" s="383"/>
      <c r="R1601" s="393"/>
      <c r="S1601" s="417">
        <f>IF(Table_1[[#This Row],[Kesto (min) /tapaaminen]]&lt;1,0,(Table_1[[#This Row],[Sisältöjen määrä 
]]*Table_1[[#This Row],[Kesto (min) /tapaaminen]]*Table_1[[#This Row],[Tapaamis-kerrat /osallistuja]]))</f>
        <v>0</v>
      </c>
      <c r="T1601" s="394" t="str">
        <f>IF(Table_1[[#This Row],[SISÄLLÖN NIMI]]="","",IF(Table_1[[#This Row],[Toteutuminen]]="Ei osallistujia",0,IF(Table_1[[#This Row],[Toteutuminen]]="Peruttu",0,1)))</f>
        <v/>
      </c>
      <c r="U1601" s="395"/>
      <c r="V1601" s="385"/>
      <c r="W1601" s="413">
        <f>Table_1[[#This Row],[Kävijämäärä a) lapset]]+Table_1[[#This Row],[Kävijämäärä b) aikuiset]]</f>
        <v>0</v>
      </c>
      <c r="X1601" s="413">
        <f>IF(Table_1[[#This Row],[Kokonaiskävijämäärä]]&lt;1,0,Table_1[[#This Row],[Kävijämäärä a) lapset]]*Table_1[[#This Row],[Tapaamis-kerrat /osallistuja]])</f>
        <v>0</v>
      </c>
      <c r="Y1601" s="413">
        <f>IF(Table_1[[#This Row],[Kokonaiskävijämäärä]]&lt;1,0,Table_1[[#This Row],[Kävijämäärä b) aikuiset]]*Table_1[[#This Row],[Tapaamis-kerrat /osallistuja]])</f>
        <v>0</v>
      </c>
      <c r="Z1601" s="413">
        <f>IF(Table_1[[#This Row],[Kokonaiskävijämäärä]]&lt;1,0,Table_1[[#This Row],[Kokonaiskävijämäärä]]*Table_1[[#This Row],[Tapaamis-kerrat /osallistuja]])</f>
        <v>0</v>
      </c>
      <c r="AA1601" s="390" t="s">
        <v>54</v>
      </c>
      <c r="AB1601" s="396"/>
      <c r="AC1601" s="397"/>
      <c r="AD1601" s="398" t="s">
        <v>54</v>
      </c>
      <c r="AE1601" s="399" t="s">
        <v>54</v>
      </c>
      <c r="AF1601" s="400" t="s">
        <v>54</v>
      </c>
      <c r="AG1601" s="400" t="s">
        <v>54</v>
      </c>
      <c r="AH1601" s="401" t="s">
        <v>53</v>
      </c>
      <c r="AI1601" s="402" t="s">
        <v>54</v>
      </c>
      <c r="AJ1601" s="402" t="s">
        <v>54</v>
      </c>
      <c r="AK1601" s="402" t="s">
        <v>54</v>
      </c>
      <c r="AL1601" s="403" t="s">
        <v>54</v>
      </c>
      <c r="AM1601" s="404" t="s">
        <v>54</v>
      </c>
    </row>
    <row r="1602" spans="1:39" ht="15.75" customHeight="1" x14ac:dyDescent="0.3">
      <c r="A1602" s="382"/>
      <c r="B1602" s="383"/>
      <c r="C1602" s="384" t="s">
        <v>40</v>
      </c>
      <c r="D1602" s="385" t="str">
        <f>IF(Table_1[[#This Row],[SISÄLLÖN NIMI]]="","",1)</f>
        <v/>
      </c>
      <c r="E1602" s="386"/>
      <c r="F1602" s="386"/>
      <c r="G1602" s="384" t="s">
        <v>54</v>
      </c>
      <c r="H1602" s="387" t="s">
        <v>54</v>
      </c>
      <c r="I1602" s="388" t="s">
        <v>54</v>
      </c>
      <c r="J1602" s="389" t="s">
        <v>44</v>
      </c>
      <c r="K1602" s="387" t="s">
        <v>54</v>
      </c>
      <c r="L1602" s="390" t="s">
        <v>54</v>
      </c>
      <c r="M1602" s="383"/>
      <c r="N1602" s="391" t="s">
        <v>54</v>
      </c>
      <c r="O1602" s="392"/>
      <c r="P1602" s="383"/>
      <c r="Q1602" s="383"/>
      <c r="R1602" s="393"/>
      <c r="S1602" s="417">
        <f>IF(Table_1[[#This Row],[Kesto (min) /tapaaminen]]&lt;1,0,(Table_1[[#This Row],[Sisältöjen määrä 
]]*Table_1[[#This Row],[Kesto (min) /tapaaminen]]*Table_1[[#This Row],[Tapaamis-kerrat /osallistuja]]))</f>
        <v>0</v>
      </c>
      <c r="T1602" s="394" t="str">
        <f>IF(Table_1[[#This Row],[SISÄLLÖN NIMI]]="","",IF(Table_1[[#This Row],[Toteutuminen]]="Ei osallistujia",0,IF(Table_1[[#This Row],[Toteutuminen]]="Peruttu",0,1)))</f>
        <v/>
      </c>
      <c r="U1602" s="395"/>
      <c r="V1602" s="385"/>
      <c r="W1602" s="413">
        <f>Table_1[[#This Row],[Kävijämäärä a) lapset]]+Table_1[[#This Row],[Kävijämäärä b) aikuiset]]</f>
        <v>0</v>
      </c>
      <c r="X1602" s="413">
        <f>IF(Table_1[[#This Row],[Kokonaiskävijämäärä]]&lt;1,0,Table_1[[#This Row],[Kävijämäärä a) lapset]]*Table_1[[#This Row],[Tapaamis-kerrat /osallistuja]])</f>
        <v>0</v>
      </c>
      <c r="Y1602" s="413">
        <f>IF(Table_1[[#This Row],[Kokonaiskävijämäärä]]&lt;1,0,Table_1[[#This Row],[Kävijämäärä b) aikuiset]]*Table_1[[#This Row],[Tapaamis-kerrat /osallistuja]])</f>
        <v>0</v>
      </c>
      <c r="Z1602" s="413">
        <f>IF(Table_1[[#This Row],[Kokonaiskävijämäärä]]&lt;1,0,Table_1[[#This Row],[Kokonaiskävijämäärä]]*Table_1[[#This Row],[Tapaamis-kerrat /osallistuja]])</f>
        <v>0</v>
      </c>
      <c r="AA1602" s="390" t="s">
        <v>54</v>
      </c>
      <c r="AB1602" s="396"/>
      <c r="AC1602" s="397"/>
      <c r="AD1602" s="398" t="s">
        <v>54</v>
      </c>
      <c r="AE1602" s="399" t="s">
        <v>54</v>
      </c>
      <c r="AF1602" s="400" t="s">
        <v>54</v>
      </c>
      <c r="AG1602" s="400" t="s">
        <v>54</v>
      </c>
      <c r="AH1602" s="401" t="s">
        <v>53</v>
      </c>
      <c r="AI1602" s="402" t="s">
        <v>54</v>
      </c>
      <c r="AJ1602" s="402" t="s">
        <v>54</v>
      </c>
      <c r="AK1602" s="402" t="s">
        <v>54</v>
      </c>
      <c r="AL1602" s="403" t="s">
        <v>54</v>
      </c>
      <c r="AM1602" s="404" t="s">
        <v>54</v>
      </c>
    </row>
    <row r="1603" spans="1:39" ht="15.75" customHeight="1" x14ac:dyDescent="0.3">
      <c r="A1603" s="382"/>
      <c r="B1603" s="383"/>
      <c r="C1603" s="384" t="s">
        <v>40</v>
      </c>
      <c r="D1603" s="385" t="str">
        <f>IF(Table_1[[#This Row],[SISÄLLÖN NIMI]]="","",1)</f>
        <v/>
      </c>
      <c r="E1603" s="386"/>
      <c r="F1603" s="386"/>
      <c r="G1603" s="384" t="s">
        <v>54</v>
      </c>
      <c r="H1603" s="387" t="s">
        <v>54</v>
      </c>
      <c r="I1603" s="388" t="s">
        <v>54</v>
      </c>
      <c r="J1603" s="389" t="s">
        <v>44</v>
      </c>
      <c r="K1603" s="387" t="s">
        <v>54</v>
      </c>
      <c r="L1603" s="390" t="s">
        <v>54</v>
      </c>
      <c r="M1603" s="383"/>
      <c r="N1603" s="391" t="s">
        <v>54</v>
      </c>
      <c r="O1603" s="392"/>
      <c r="P1603" s="383"/>
      <c r="Q1603" s="383"/>
      <c r="R1603" s="393"/>
      <c r="S1603" s="417">
        <f>IF(Table_1[[#This Row],[Kesto (min) /tapaaminen]]&lt;1,0,(Table_1[[#This Row],[Sisältöjen määrä 
]]*Table_1[[#This Row],[Kesto (min) /tapaaminen]]*Table_1[[#This Row],[Tapaamis-kerrat /osallistuja]]))</f>
        <v>0</v>
      </c>
      <c r="T1603" s="394" t="str">
        <f>IF(Table_1[[#This Row],[SISÄLLÖN NIMI]]="","",IF(Table_1[[#This Row],[Toteutuminen]]="Ei osallistujia",0,IF(Table_1[[#This Row],[Toteutuminen]]="Peruttu",0,1)))</f>
        <v/>
      </c>
      <c r="U1603" s="395"/>
      <c r="V1603" s="385"/>
      <c r="W1603" s="413">
        <f>Table_1[[#This Row],[Kävijämäärä a) lapset]]+Table_1[[#This Row],[Kävijämäärä b) aikuiset]]</f>
        <v>0</v>
      </c>
      <c r="X1603" s="413">
        <f>IF(Table_1[[#This Row],[Kokonaiskävijämäärä]]&lt;1,0,Table_1[[#This Row],[Kävijämäärä a) lapset]]*Table_1[[#This Row],[Tapaamis-kerrat /osallistuja]])</f>
        <v>0</v>
      </c>
      <c r="Y1603" s="413">
        <f>IF(Table_1[[#This Row],[Kokonaiskävijämäärä]]&lt;1,0,Table_1[[#This Row],[Kävijämäärä b) aikuiset]]*Table_1[[#This Row],[Tapaamis-kerrat /osallistuja]])</f>
        <v>0</v>
      </c>
      <c r="Z1603" s="413">
        <f>IF(Table_1[[#This Row],[Kokonaiskävijämäärä]]&lt;1,0,Table_1[[#This Row],[Kokonaiskävijämäärä]]*Table_1[[#This Row],[Tapaamis-kerrat /osallistuja]])</f>
        <v>0</v>
      </c>
      <c r="AA1603" s="390" t="s">
        <v>54</v>
      </c>
      <c r="AB1603" s="396"/>
      <c r="AC1603" s="397"/>
      <c r="AD1603" s="398" t="s">
        <v>54</v>
      </c>
      <c r="AE1603" s="399" t="s">
        <v>54</v>
      </c>
      <c r="AF1603" s="400" t="s">
        <v>54</v>
      </c>
      <c r="AG1603" s="400" t="s">
        <v>54</v>
      </c>
      <c r="AH1603" s="401" t="s">
        <v>53</v>
      </c>
      <c r="AI1603" s="402" t="s">
        <v>54</v>
      </c>
      <c r="AJ1603" s="402" t="s">
        <v>54</v>
      </c>
      <c r="AK1603" s="402" t="s">
        <v>54</v>
      </c>
      <c r="AL1603" s="403" t="s">
        <v>54</v>
      </c>
      <c r="AM1603" s="404" t="s">
        <v>54</v>
      </c>
    </row>
    <row r="1604" spans="1:39" ht="15.75" customHeight="1" x14ac:dyDescent="0.3">
      <c r="A1604" s="382"/>
      <c r="B1604" s="383"/>
      <c r="C1604" s="384" t="s">
        <v>40</v>
      </c>
      <c r="D1604" s="385" t="str">
        <f>IF(Table_1[[#This Row],[SISÄLLÖN NIMI]]="","",1)</f>
        <v/>
      </c>
      <c r="E1604" s="386"/>
      <c r="F1604" s="386"/>
      <c r="G1604" s="384" t="s">
        <v>54</v>
      </c>
      <c r="H1604" s="387" t="s">
        <v>54</v>
      </c>
      <c r="I1604" s="388" t="s">
        <v>54</v>
      </c>
      <c r="J1604" s="389" t="s">
        <v>44</v>
      </c>
      <c r="K1604" s="387" t="s">
        <v>54</v>
      </c>
      <c r="L1604" s="390" t="s">
        <v>54</v>
      </c>
      <c r="M1604" s="383"/>
      <c r="N1604" s="391" t="s">
        <v>54</v>
      </c>
      <c r="O1604" s="392"/>
      <c r="P1604" s="383"/>
      <c r="Q1604" s="383"/>
      <c r="R1604" s="393"/>
      <c r="S1604" s="417">
        <f>IF(Table_1[[#This Row],[Kesto (min) /tapaaminen]]&lt;1,0,(Table_1[[#This Row],[Sisältöjen määrä 
]]*Table_1[[#This Row],[Kesto (min) /tapaaminen]]*Table_1[[#This Row],[Tapaamis-kerrat /osallistuja]]))</f>
        <v>0</v>
      </c>
      <c r="T1604" s="394" t="str">
        <f>IF(Table_1[[#This Row],[SISÄLLÖN NIMI]]="","",IF(Table_1[[#This Row],[Toteutuminen]]="Ei osallistujia",0,IF(Table_1[[#This Row],[Toteutuminen]]="Peruttu",0,1)))</f>
        <v/>
      </c>
      <c r="U1604" s="395"/>
      <c r="V1604" s="385"/>
      <c r="W1604" s="413">
        <f>Table_1[[#This Row],[Kävijämäärä a) lapset]]+Table_1[[#This Row],[Kävijämäärä b) aikuiset]]</f>
        <v>0</v>
      </c>
      <c r="X1604" s="413">
        <f>IF(Table_1[[#This Row],[Kokonaiskävijämäärä]]&lt;1,0,Table_1[[#This Row],[Kävijämäärä a) lapset]]*Table_1[[#This Row],[Tapaamis-kerrat /osallistuja]])</f>
        <v>0</v>
      </c>
      <c r="Y1604" s="413">
        <f>IF(Table_1[[#This Row],[Kokonaiskävijämäärä]]&lt;1,0,Table_1[[#This Row],[Kävijämäärä b) aikuiset]]*Table_1[[#This Row],[Tapaamis-kerrat /osallistuja]])</f>
        <v>0</v>
      </c>
      <c r="Z1604" s="413">
        <f>IF(Table_1[[#This Row],[Kokonaiskävijämäärä]]&lt;1,0,Table_1[[#This Row],[Kokonaiskävijämäärä]]*Table_1[[#This Row],[Tapaamis-kerrat /osallistuja]])</f>
        <v>0</v>
      </c>
      <c r="AA1604" s="390" t="s">
        <v>54</v>
      </c>
      <c r="AB1604" s="396"/>
      <c r="AC1604" s="397"/>
      <c r="AD1604" s="398" t="s">
        <v>54</v>
      </c>
      <c r="AE1604" s="399" t="s">
        <v>54</v>
      </c>
      <c r="AF1604" s="400" t="s">
        <v>54</v>
      </c>
      <c r="AG1604" s="400" t="s">
        <v>54</v>
      </c>
      <c r="AH1604" s="401" t="s">
        <v>53</v>
      </c>
      <c r="AI1604" s="402" t="s">
        <v>54</v>
      </c>
      <c r="AJ1604" s="402" t="s">
        <v>54</v>
      </c>
      <c r="AK1604" s="402" t="s">
        <v>54</v>
      </c>
      <c r="AL1604" s="403" t="s">
        <v>54</v>
      </c>
      <c r="AM1604" s="404" t="s">
        <v>54</v>
      </c>
    </row>
    <row r="1605" spans="1:39" ht="15.75" customHeight="1" x14ac:dyDescent="0.3">
      <c r="A1605" s="382"/>
      <c r="B1605" s="383"/>
      <c r="C1605" s="384" t="s">
        <v>40</v>
      </c>
      <c r="D1605" s="385" t="str">
        <f>IF(Table_1[[#This Row],[SISÄLLÖN NIMI]]="","",1)</f>
        <v/>
      </c>
      <c r="E1605" s="386"/>
      <c r="F1605" s="386"/>
      <c r="G1605" s="384" t="s">
        <v>54</v>
      </c>
      <c r="H1605" s="387" t="s">
        <v>54</v>
      </c>
      <c r="I1605" s="388" t="s">
        <v>54</v>
      </c>
      <c r="J1605" s="389" t="s">
        <v>44</v>
      </c>
      <c r="K1605" s="387" t="s">
        <v>54</v>
      </c>
      <c r="L1605" s="390" t="s">
        <v>54</v>
      </c>
      <c r="M1605" s="383"/>
      <c r="N1605" s="391" t="s">
        <v>54</v>
      </c>
      <c r="O1605" s="392"/>
      <c r="P1605" s="383"/>
      <c r="Q1605" s="383"/>
      <c r="R1605" s="393"/>
      <c r="S1605" s="417">
        <f>IF(Table_1[[#This Row],[Kesto (min) /tapaaminen]]&lt;1,0,(Table_1[[#This Row],[Sisältöjen määrä 
]]*Table_1[[#This Row],[Kesto (min) /tapaaminen]]*Table_1[[#This Row],[Tapaamis-kerrat /osallistuja]]))</f>
        <v>0</v>
      </c>
      <c r="T1605" s="394" t="str">
        <f>IF(Table_1[[#This Row],[SISÄLLÖN NIMI]]="","",IF(Table_1[[#This Row],[Toteutuminen]]="Ei osallistujia",0,IF(Table_1[[#This Row],[Toteutuminen]]="Peruttu",0,1)))</f>
        <v/>
      </c>
      <c r="U1605" s="395"/>
      <c r="V1605" s="385"/>
      <c r="W1605" s="413">
        <f>Table_1[[#This Row],[Kävijämäärä a) lapset]]+Table_1[[#This Row],[Kävijämäärä b) aikuiset]]</f>
        <v>0</v>
      </c>
      <c r="X1605" s="413">
        <f>IF(Table_1[[#This Row],[Kokonaiskävijämäärä]]&lt;1,0,Table_1[[#This Row],[Kävijämäärä a) lapset]]*Table_1[[#This Row],[Tapaamis-kerrat /osallistuja]])</f>
        <v>0</v>
      </c>
      <c r="Y1605" s="413">
        <f>IF(Table_1[[#This Row],[Kokonaiskävijämäärä]]&lt;1,0,Table_1[[#This Row],[Kävijämäärä b) aikuiset]]*Table_1[[#This Row],[Tapaamis-kerrat /osallistuja]])</f>
        <v>0</v>
      </c>
      <c r="Z1605" s="413">
        <f>IF(Table_1[[#This Row],[Kokonaiskävijämäärä]]&lt;1,0,Table_1[[#This Row],[Kokonaiskävijämäärä]]*Table_1[[#This Row],[Tapaamis-kerrat /osallistuja]])</f>
        <v>0</v>
      </c>
      <c r="AA1605" s="390" t="s">
        <v>54</v>
      </c>
      <c r="AB1605" s="396"/>
      <c r="AC1605" s="397"/>
      <c r="AD1605" s="398" t="s">
        <v>54</v>
      </c>
      <c r="AE1605" s="399" t="s">
        <v>54</v>
      </c>
      <c r="AF1605" s="400" t="s">
        <v>54</v>
      </c>
      <c r="AG1605" s="400" t="s">
        <v>54</v>
      </c>
      <c r="AH1605" s="401" t="s">
        <v>53</v>
      </c>
      <c r="AI1605" s="402" t="s">
        <v>54</v>
      </c>
      <c r="AJ1605" s="402" t="s">
        <v>54</v>
      </c>
      <c r="AK1605" s="402" t="s">
        <v>54</v>
      </c>
      <c r="AL1605" s="403" t="s">
        <v>54</v>
      </c>
      <c r="AM1605" s="404" t="s">
        <v>54</v>
      </c>
    </row>
    <row r="1606" spans="1:39" ht="15.75" customHeight="1" x14ac:dyDescent="0.3">
      <c r="A1606" s="382"/>
      <c r="B1606" s="383"/>
      <c r="C1606" s="384" t="s">
        <v>40</v>
      </c>
      <c r="D1606" s="385" t="str">
        <f>IF(Table_1[[#This Row],[SISÄLLÖN NIMI]]="","",1)</f>
        <v/>
      </c>
      <c r="E1606" s="386"/>
      <c r="F1606" s="386"/>
      <c r="G1606" s="384" t="s">
        <v>54</v>
      </c>
      <c r="H1606" s="387" t="s">
        <v>54</v>
      </c>
      <c r="I1606" s="388" t="s">
        <v>54</v>
      </c>
      <c r="J1606" s="389" t="s">
        <v>44</v>
      </c>
      <c r="K1606" s="387" t="s">
        <v>54</v>
      </c>
      <c r="L1606" s="390" t="s">
        <v>54</v>
      </c>
      <c r="M1606" s="383"/>
      <c r="N1606" s="391" t="s">
        <v>54</v>
      </c>
      <c r="O1606" s="392"/>
      <c r="P1606" s="383"/>
      <c r="Q1606" s="383"/>
      <c r="R1606" s="393"/>
      <c r="S1606" s="417">
        <f>IF(Table_1[[#This Row],[Kesto (min) /tapaaminen]]&lt;1,0,(Table_1[[#This Row],[Sisältöjen määrä 
]]*Table_1[[#This Row],[Kesto (min) /tapaaminen]]*Table_1[[#This Row],[Tapaamis-kerrat /osallistuja]]))</f>
        <v>0</v>
      </c>
      <c r="T1606" s="394" t="str">
        <f>IF(Table_1[[#This Row],[SISÄLLÖN NIMI]]="","",IF(Table_1[[#This Row],[Toteutuminen]]="Ei osallistujia",0,IF(Table_1[[#This Row],[Toteutuminen]]="Peruttu",0,1)))</f>
        <v/>
      </c>
      <c r="U1606" s="395"/>
      <c r="V1606" s="385"/>
      <c r="W1606" s="413">
        <f>Table_1[[#This Row],[Kävijämäärä a) lapset]]+Table_1[[#This Row],[Kävijämäärä b) aikuiset]]</f>
        <v>0</v>
      </c>
      <c r="X1606" s="413">
        <f>IF(Table_1[[#This Row],[Kokonaiskävijämäärä]]&lt;1,0,Table_1[[#This Row],[Kävijämäärä a) lapset]]*Table_1[[#This Row],[Tapaamis-kerrat /osallistuja]])</f>
        <v>0</v>
      </c>
      <c r="Y1606" s="413">
        <f>IF(Table_1[[#This Row],[Kokonaiskävijämäärä]]&lt;1,0,Table_1[[#This Row],[Kävijämäärä b) aikuiset]]*Table_1[[#This Row],[Tapaamis-kerrat /osallistuja]])</f>
        <v>0</v>
      </c>
      <c r="Z1606" s="413">
        <f>IF(Table_1[[#This Row],[Kokonaiskävijämäärä]]&lt;1,0,Table_1[[#This Row],[Kokonaiskävijämäärä]]*Table_1[[#This Row],[Tapaamis-kerrat /osallistuja]])</f>
        <v>0</v>
      </c>
      <c r="AA1606" s="390" t="s">
        <v>54</v>
      </c>
      <c r="AB1606" s="396"/>
      <c r="AC1606" s="397"/>
      <c r="AD1606" s="398" t="s">
        <v>54</v>
      </c>
      <c r="AE1606" s="399" t="s">
        <v>54</v>
      </c>
      <c r="AF1606" s="400" t="s">
        <v>54</v>
      </c>
      <c r="AG1606" s="400" t="s">
        <v>54</v>
      </c>
      <c r="AH1606" s="401" t="s">
        <v>53</v>
      </c>
      <c r="AI1606" s="402" t="s">
        <v>54</v>
      </c>
      <c r="AJ1606" s="402" t="s">
        <v>54</v>
      </c>
      <c r="AK1606" s="402" t="s">
        <v>54</v>
      </c>
      <c r="AL1606" s="403" t="s">
        <v>54</v>
      </c>
      <c r="AM1606" s="404" t="s">
        <v>54</v>
      </c>
    </row>
    <row r="1607" spans="1:39" ht="15.75" customHeight="1" x14ac:dyDescent="0.3">
      <c r="A1607" s="382"/>
      <c r="B1607" s="383"/>
      <c r="C1607" s="384" t="s">
        <v>40</v>
      </c>
      <c r="D1607" s="385" t="str">
        <f>IF(Table_1[[#This Row],[SISÄLLÖN NIMI]]="","",1)</f>
        <v/>
      </c>
      <c r="E1607" s="386"/>
      <c r="F1607" s="386"/>
      <c r="G1607" s="384" t="s">
        <v>54</v>
      </c>
      <c r="H1607" s="387" t="s">
        <v>54</v>
      </c>
      <c r="I1607" s="388" t="s">
        <v>54</v>
      </c>
      <c r="J1607" s="389" t="s">
        <v>44</v>
      </c>
      <c r="K1607" s="387" t="s">
        <v>54</v>
      </c>
      <c r="L1607" s="390" t="s">
        <v>54</v>
      </c>
      <c r="M1607" s="383"/>
      <c r="N1607" s="391" t="s">
        <v>54</v>
      </c>
      <c r="O1607" s="392"/>
      <c r="P1607" s="383"/>
      <c r="Q1607" s="383"/>
      <c r="R1607" s="393"/>
      <c r="S1607" s="417">
        <f>IF(Table_1[[#This Row],[Kesto (min) /tapaaminen]]&lt;1,0,(Table_1[[#This Row],[Sisältöjen määrä 
]]*Table_1[[#This Row],[Kesto (min) /tapaaminen]]*Table_1[[#This Row],[Tapaamis-kerrat /osallistuja]]))</f>
        <v>0</v>
      </c>
      <c r="T1607" s="394" t="str">
        <f>IF(Table_1[[#This Row],[SISÄLLÖN NIMI]]="","",IF(Table_1[[#This Row],[Toteutuminen]]="Ei osallistujia",0,IF(Table_1[[#This Row],[Toteutuminen]]="Peruttu",0,1)))</f>
        <v/>
      </c>
      <c r="U1607" s="395"/>
      <c r="V1607" s="385"/>
      <c r="W1607" s="413">
        <f>Table_1[[#This Row],[Kävijämäärä a) lapset]]+Table_1[[#This Row],[Kävijämäärä b) aikuiset]]</f>
        <v>0</v>
      </c>
      <c r="X1607" s="413">
        <f>IF(Table_1[[#This Row],[Kokonaiskävijämäärä]]&lt;1,0,Table_1[[#This Row],[Kävijämäärä a) lapset]]*Table_1[[#This Row],[Tapaamis-kerrat /osallistuja]])</f>
        <v>0</v>
      </c>
      <c r="Y1607" s="413">
        <f>IF(Table_1[[#This Row],[Kokonaiskävijämäärä]]&lt;1,0,Table_1[[#This Row],[Kävijämäärä b) aikuiset]]*Table_1[[#This Row],[Tapaamis-kerrat /osallistuja]])</f>
        <v>0</v>
      </c>
      <c r="Z1607" s="413">
        <f>IF(Table_1[[#This Row],[Kokonaiskävijämäärä]]&lt;1,0,Table_1[[#This Row],[Kokonaiskävijämäärä]]*Table_1[[#This Row],[Tapaamis-kerrat /osallistuja]])</f>
        <v>0</v>
      </c>
      <c r="AA1607" s="390" t="s">
        <v>54</v>
      </c>
      <c r="AB1607" s="396"/>
      <c r="AC1607" s="397"/>
      <c r="AD1607" s="398" t="s">
        <v>54</v>
      </c>
      <c r="AE1607" s="399" t="s">
        <v>54</v>
      </c>
      <c r="AF1607" s="400" t="s">
        <v>54</v>
      </c>
      <c r="AG1607" s="400" t="s">
        <v>54</v>
      </c>
      <c r="AH1607" s="401" t="s">
        <v>53</v>
      </c>
      <c r="AI1607" s="402" t="s">
        <v>54</v>
      </c>
      <c r="AJ1607" s="402" t="s">
        <v>54</v>
      </c>
      <c r="AK1607" s="402" t="s">
        <v>54</v>
      </c>
      <c r="AL1607" s="403" t="s">
        <v>54</v>
      </c>
      <c r="AM1607" s="404" t="s">
        <v>54</v>
      </c>
    </row>
    <row r="1608" spans="1:39" ht="15.75" customHeight="1" x14ac:dyDescent="0.3">
      <c r="A1608" s="382"/>
      <c r="B1608" s="383"/>
      <c r="C1608" s="384" t="s">
        <v>40</v>
      </c>
      <c r="D1608" s="385" t="str">
        <f>IF(Table_1[[#This Row],[SISÄLLÖN NIMI]]="","",1)</f>
        <v/>
      </c>
      <c r="E1608" s="386"/>
      <c r="F1608" s="386"/>
      <c r="G1608" s="384" t="s">
        <v>54</v>
      </c>
      <c r="H1608" s="387" t="s">
        <v>54</v>
      </c>
      <c r="I1608" s="388" t="s">
        <v>54</v>
      </c>
      <c r="J1608" s="389" t="s">
        <v>44</v>
      </c>
      <c r="K1608" s="387" t="s">
        <v>54</v>
      </c>
      <c r="L1608" s="390" t="s">
        <v>54</v>
      </c>
      <c r="M1608" s="383"/>
      <c r="N1608" s="391" t="s">
        <v>54</v>
      </c>
      <c r="O1608" s="392"/>
      <c r="P1608" s="383"/>
      <c r="Q1608" s="383"/>
      <c r="R1608" s="393"/>
      <c r="S1608" s="417">
        <f>IF(Table_1[[#This Row],[Kesto (min) /tapaaminen]]&lt;1,0,(Table_1[[#This Row],[Sisältöjen määrä 
]]*Table_1[[#This Row],[Kesto (min) /tapaaminen]]*Table_1[[#This Row],[Tapaamis-kerrat /osallistuja]]))</f>
        <v>0</v>
      </c>
      <c r="T1608" s="394" t="str">
        <f>IF(Table_1[[#This Row],[SISÄLLÖN NIMI]]="","",IF(Table_1[[#This Row],[Toteutuminen]]="Ei osallistujia",0,IF(Table_1[[#This Row],[Toteutuminen]]="Peruttu",0,1)))</f>
        <v/>
      </c>
      <c r="U1608" s="395"/>
      <c r="V1608" s="385"/>
      <c r="W1608" s="413">
        <f>Table_1[[#This Row],[Kävijämäärä a) lapset]]+Table_1[[#This Row],[Kävijämäärä b) aikuiset]]</f>
        <v>0</v>
      </c>
      <c r="X1608" s="413">
        <f>IF(Table_1[[#This Row],[Kokonaiskävijämäärä]]&lt;1,0,Table_1[[#This Row],[Kävijämäärä a) lapset]]*Table_1[[#This Row],[Tapaamis-kerrat /osallistuja]])</f>
        <v>0</v>
      </c>
      <c r="Y1608" s="413">
        <f>IF(Table_1[[#This Row],[Kokonaiskävijämäärä]]&lt;1,0,Table_1[[#This Row],[Kävijämäärä b) aikuiset]]*Table_1[[#This Row],[Tapaamis-kerrat /osallistuja]])</f>
        <v>0</v>
      </c>
      <c r="Z1608" s="413">
        <f>IF(Table_1[[#This Row],[Kokonaiskävijämäärä]]&lt;1,0,Table_1[[#This Row],[Kokonaiskävijämäärä]]*Table_1[[#This Row],[Tapaamis-kerrat /osallistuja]])</f>
        <v>0</v>
      </c>
      <c r="AA1608" s="390" t="s">
        <v>54</v>
      </c>
      <c r="AB1608" s="396"/>
      <c r="AC1608" s="397"/>
      <c r="AD1608" s="398" t="s">
        <v>54</v>
      </c>
      <c r="AE1608" s="399" t="s">
        <v>54</v>
      </c>
      <c r="AF1608" s="400" t="s">
        <v>54</v>
      </c>
      <c r="AG1608" s="400" t="s">
        <v>54</v>
      </c>
      <c r="AH1608" s="401" t="s">
        <v>53</v>
      </c>
      <c r="AI1608" s="402" t="s">
        <v>54</v>
      </c>
      <c r="AJ1608" s="402" t="s">
        <v>54</v>
      </c>
      <c r="AK1608" s="402" t="s">
        <v>54</v>
      </c>
      <c r="AL1608" s="403" t="s">
        <v>54</v>
      </c>
      <c r="AM1608" s="404" t="s">
        <v>54</v>
      </c>
    </row>
    <row r="1609" spans="1:39" ht="15.75" customHeight="1" x14ac:dyDescent="0.3">
      <c r="A1609" s="382"/>
      <c r="B1609" s="383"/>
      <c r="C1609" s="384" t="s">
        <v>40</v>
      </c>
      <c r="D1609" s="385" t="str">
        <f>IF(Table_1[[#This Row],[SISÄLLÖN NIMI]]="","",1)</f>
        <v/>
      </c>
      <c r="E1609" s="386"/>
      <c r="F1609" s="386"/>
      <c r="G1609" s="384" t="s">
        <v>54</v>
      </c>
      <c r="H1609" s="387" t="s">
        <v>54</v>
      </c>
      <c r="I1609" s="388" t="s">
        <v>54</v>
      </c>
      <c r="J1609" s="389" t="s">
        <v>44</v>
      </c>
      <c r="K1609" s="387" t="s">
        <v>54</v>
      </c>
      <c r="L1609" s="390" t="s">
        <v>54</v>
      </c>
      <c r="M1609" s="383"/>
      <c r="N1609" s="391" t="s">
        <v>54</v>
      </c>
      <c r="O1609" s="392"/>
      <c r="P1609" s="383"/>
      <c r="Q1609" s="383"/>
      <c r="R1609" s="393"/>
      <c r="S1609" s="417">
        <f>IF(Table_1[[#This Row],[Kesto (min) /tapaaminen]]&lt;1,0,(Table_1[[#This Row],[Sisältöjen määrä 
]]*Table_1[[#This Row],[Kesto (min) /tapaaminen]]*Table_1[[#This Row],[Tapaamis-kerrat /osallistuja]]))</f>
        <v>0</v>
      </c>
      <c r="T1609" s="394" t="str">
        <f>IF(Table_1[[#This Row],[SISÄLLÖN NIMI]]="","",IF(Table_1[[#This Row],[Toteutuminen]]="Ei osallistujia",0,IF(Table_1[[#This Row],[Toteutuminen]]="Peruttu",0,1)))</f>
        <v/>
      </c>
      <c r="U1609" s="395"/>
      <c r="V1609" s="385"/>
      <c r="W1609" s="413">
        <f>Table_1[[#This Row],[Kävijämäärä a) lapset]]+Table_1[[#This Row],[Kävijämäärä b) aikuiset]]</f>
        <v>0</v>
      </c>
      <c r="X1609" s="413">
        <f>IF(Table_1[[#This Row],[Kokonaiskävijämäärä]]&lt;1,0,Table_1[[#This Row],[Kävijämäärä a) lapset]]*Table_1[[#This Row],[Tapaamis-kerrat /osallistuja]])</f>
        <v>0</v>
      </c>
      <c r="Y1609" s="413">
        <f>IF(Table_1[[#This Row],[Kokonaiskävijämäärä]]&lt;1,0,Table_1[[#This Row],[Kävijämäärä b) aikuiset]]*Table_1[[#This Row],[Tapaamis-kerrat /osallistuja]])</f>
        <v>0</v>
      </c>
      <c r="Z1609" s="413">
        <f>IF(Table_1[[#This Row],[Kokonaiskävijämäärä]]&lt;1,0,Table_1[[#This Row],[Kokonaiskävijämäärä]]*Table_1[[#This Row],[Tapaamis-kerrat /osallistuja]])</f>
        <v>0</v>
      </c>
      <c r="AA1609" s="390" t="s">
        <v>54</v>
      </c>
      <c r="AB1609" s="396"/>
      <c r="AC1609" s="397"/>
      <c r="AD1609" s="398" t="s">
        <v>54</v>
      </c>
      <c r="AE1609" s="399" t="s">
        <v>54</v>
      </c>
      <c r="AF1609" s="400" t="s">
        <v>54</v>
      </c>
      <c r="AG1609" s="400" t="s">
        <v>54</v>
      </c>
      <c r="AH1609" s="401" t="s">
        <v>53</v>
      </c>
      <c r="AI1609" s="402" t="s">
        <v>54</v>
      </c>
      <c r="AJ1609" s="402" t="s">
        <v>54</v>
      </c>
      <c r="AK1609" s="402" t="s">
        <v>54</v>
      </c>
      <c r="AL1609" s="403" t="s">
        <v>54</v>
      </c>
      <c r="AM1609" s="404" t="s">
        <v>54</v>
      </c>
    </row>
    <row r="1610" spans="1:39" ht="15.75" customHeight="1" x14ac:dyDescent="0.3">
      <c r="A1610" s="382"/>
      <c r="B1610" s="383"/>
      <c r="C1610" s="384" t="s">
        <v>40</v>
      </c>
      <c r="D1610" s="385" t="str">
        <f>IF(Table_1[[#This Row],[SISÄLLÖN NIMI]]="","",1)</f>
        <v/>
      </c>
      <c r="E1610" s="386"/>
      <c r="F1610" s="386"/>
      <c r="G1610" s="384" t="s">
        <v>54</v>
      </c>
      <c r="H1610" s="387" t="s">
        <v>54</v>
      </c>
      <c r="I1610" s="388" t="s">
        <v>54</v>
      </c>
      <c r="J1610" s="389" t="s">
        <v>44</v>
      </c>
      <c r="K1610" s="387" t="s">
        <v>54</v>
      </c>
      <c r="L1610" s="390" t="s">
        <v>54</v>
      </c>
      <c r="M1610" s="383"/>
      <c r="N1610" s="391" t="s">
        <v>54</v>
      </c>
      <c r="O1610" s="392"/>
      <c r="P1610" s="383"/>
      <c r="Q1610" s="383"/>
      <c r="R1610" s="393"/>
      <c r="S1610" s="417">
        <f>IF(Table_1[[#This Row],[Kesto (min) /tapaaminen]]&lt;1,0,(Table_1[[#This Row],[Sisältöjen määrä 
]]*Table_1[[#This Row],[Kesto (min) /tapaaminen]]*Table_1[[#This Row],[Tapaamis-kerrat /osallistuja]]))</f>
        <v>0</v>
      </c>
      <c r="T1610" s="394" t="str">
        <f>IF(Table_1[[#This Row],[SISÄLLÖN NIMI]]="","",IF(Table_1[[#This Row],[Toteutuminen]]="Ei osallistujia",0,IF(Table_1[[#This Row],[Toteutuminen]]="Peruttu",0,1)))</f>
        <v/>
      </c>
      <c r="U1610" s="395"/>
      <c r="V1610" s="385"/>
      <c r="W1610" s="413">
        <f>Table_1[[#This Row],[Kävijämäärä a) lapset]]+Table_1[[#This Row],[Kävijämäärä b) aikuiset]]</f>
        <v>0</v>
      </c>
      <c r="X1610" s="413">
        <f>IF(Table_1[[#This Row],[Kokonaiskävijämäärä]]&lt;1,0,Table_1[[#This Row],[Kävijämäärä a) lapset]]*Table_1[[#This Row],[Tapaamis-kerrat /osallistuja]])</f>
        <v>0</v>
      </c>
      <c r="Y1610" s="413">
        <f>IF(Table_1[[#This Row],[Kokonaiskävijämäärä]]&lt;1,0,Table_1[[#This Row],[Kävijämäärä b) aikuiset]]*Table_1[[#This Row],[Tapaamis-kerrat /osallistuja]])</f>
        <v>0</v>
      </c>
      <c r="Z1610" s="413">
        <f>IF(Table_1[[#This Row],[Kokonaiskävijämäärä]]&lt;1,0,Table_1[[#This Row],[Kokonaiskävijämäärä]]*Table_1[[#This Row],[Tapaamis-kerrat /osallistuja]])</f>
        <v>0</v>
      </c>
      <c r="AA1610" s="390" t="s">
        <v>54</v>
      </c>
      <c r="AB1610" s="396"/>
      <c r="AC1610" s="397"/>
      <c r="AD1610" s="398" t="s">
        <v>54</v>
      </c>
      <c r="AE1610" s="399" t="s">
        <v>54</v>
      </c>
      <c r="AF1610" s="400" t="s">
        <v>54</v>
      </c>
      <c r="AG1610" s="400" t="s">
        <v>54</v>
      </c>
      <c r="AH1610" s="401" t="s">
        <v>53</v>
      </c>
      <c r="AI1610" s="402" t="s">
        <v>54</v>
      </c>
      <c r="AJ1610" s="402" t="s">
        <v>54</v>
      </c>
      <c r="AK1610" s="402" t="s">
        <v>54</v>
      </c>
      <c r="AL1610" s="403" t="s">
        <v>54</v>
      </c>
      <c r="AM1610" s="404" t="s">
        <v>54</v>
      </c>
    </row>
    <row r="1611" spans="1:39" ht="15.75" customHeight="1" x14ac:dyDescent="0.3">
      <c r="A1611" s="382"/>
      <c r="B1611" s="383"/>
      <c r="C1611" s="384" t="s">
        <v>40</v>
      </c>
      <c r="D1611" s="385" t="str">
        <f>IF(Table_1[[#This Row],[SISÄLLÖN NIMI]]="","",1)</f>
        <v/>
      </c>
      <c r="E1611" s="386"/>
      <c r="F1611" s="386"/>
      <c r="G1611" s="384" t="s">
        <v>54</v>
      </c>
      <c r="H1611" s="387" t="s">
        <v>54</v>
      </c>
      <c r="I1611" s="388" t="s">
        <v>54</v>
      </c>
      <c r="J1611" s="389" t="s">
        <v>44</v>
      </c>
      <c r="K1611" s="387" t="s">
        <v>54</v>
      </c>
      <c r="L1611" s="390" t="s">
        <v>54</v>
      </c>
      <c r="M1611" s="383"/>
      <c r="N1611" s="391" t="s">
        <v>54</v>
      </c>
      <c r="O1611" s="392"/>
      <c r="P1611" s="383"/>
      <c r="Q1611" s="383"/>
      <c r="R1611" s="393"/>
      <c r="S1611" s="417">
        <f>IF(Table_1[[#This Row],[Kesto (min) /tapaaminen]]&lt;1,0,(Table_1[[#This Row],[Sisältöjen määrä 
]]*Table_1[[#This Row],[Kesto (min) /tapaaminen]]*Table_1[[#This Row],[Tapaamis-kerrat /osallistuja]]))</f>
        <v>0</v>
      </c>
      <c r="T1611" s="394" t="str">
        <f>IF(Table_1[[#This Row],[SISÄLLÖN NIMI]]="","",IF(Table_1[[#This Row],[Toteutuminen]]="Ei osallistujia",0,IF(Table_1[[#This Row],[Toteutuminen]]="Peruttu",0,1)))</f>
        <v/>
      </c>
      <c r="U1611" s="395"/>
      <c r="V1611" s="385"/>
      <c r="W1611" s="413">
        <f>Table_1[[#This Row],[Kävijämäärä a) lapset]]+Table_1[[#This Row],[Kävijämäärä b) aikuiset]]</f>
        <v>0</v>
      </c>
      <c r="X1611" s="413">
        <f>IF(Table_1[[#This Row],[Kokonaiskävijämäärä]]&lt;1,0,Table_1[[#This Row],[Kävijämäärä a) lapset]]*Table_1[[#This Row],[Tapaamis-kerrat /osallistuja]])</f>
        <v>0</v>
      </c>
      <c r="Y1611" s="413">
        <f>IF(Table_1[[#This Row],[Kokonaiskävijämäärä]]&lt;1,0,Table_1[[#This Row],[Kävijämäärä b) aikuiset]]*Table_1[[#This Row],[Tapaamis-kerrat /osallistuja]])</f>
        <v>0</v>
      </c>
      <c r="Z1611" s="413">
        <f>IF(Table_1[[#This Row],[Kokonaiskävijämäärä]]&lt;1,0,Table_1[[#This Row],[Kokonaiskävijämäärä]]*Table_1[[#This Row],[Tapaamis-kerrat /osallistuja]])</f>
        <v>0</v>
      </c>
      <c r="AA1611" s="390" t="s">
        <v>54</v>
      </c>
      <c r="AB1611" s="396"/>
      <c r="AC1611" s="397"/>
      <c r="AD1611" s="398" t="s">
        <v>54</v>
      </c>
      <c r="AE1611" s="399" t="s">
        <v>54</v>
      </c>
      <c r="AF1611" s="400" t="s">
        <v>54</v>
      </c>
      <c r="AG1611" s="400" t="s">
        <v>54</v>
      </c>
      <c r="AH1611" s="401" t="s">
        <v>53</v>
      </c>
      <c r="AI1611" s="402" t="s">
        <v>54</v>
      </c>
      <c r="AJ1611" s="402" t="s">
        <v>54</v>
      </c>
      <c r="AK1611" s="402" t="s">
        <v>54</v>
      </c>
      <c r="AL1611" s="403" t="s">
        <v>54</v>
      </c>
      <c r="AM1611" s="404" t="s">
        <v>54</v>
      </c>
    </row>
    <row r="1612" spans="1:39" ht="15.75" customHeight="1" x14ac:dyDescent="0.3">
      <c r="A1612" s="382"/>
      <c r="B1612" s="383"/>
      <c r="C1612" s="384" t="s">
        <v>40</v>
      </c>
      <c r="D1612" s="385" t="str">
        <f>IF(Table_1[[#This Row],[SISÄLLÖN NIMI]]="","",1)</f>
        <v/>
      </c>
      <c r="E1612" s="386"/>
      <c r="F1612" s="386"/>
      <c r="G1612" s="384" t="s">
        <v>54</v>
      </c>
      <c r="H1612" s="387" t="s">
        <v>54</v>
      </c>
      <c r="I1612" s="388" t="s">
        <v>54</v>
      </c>
      <c r="J1612" s="389" t="s">
        <v>44</v>
      </c>
      <c r="K1612" s="387" t="s">
        <v>54</v>
      </c>
      <c r="L1612" s="390" t="s">
        <v>54</v>
      </c>
      <c r="M1612" s="383"/>
      <c r="N1612" s="391" t="s">
        <v>54</v>
      </c>
      <c r="O1612" s="392"/>
      <c r="P1612" s="383"/>
      <c r="Q1612" s="383"/>
      <c r="R1612" s="393"/>
      <c r="S1612" s="417">
        <f>IF(Table_1[[#This Row],[Kesto (min) /tapaaminen]]&lt;1,0,(Table_1[[#This Row],[Sisältöjen määrä 
]]*Table_1[[#This Row],[Kesto (min) /tapaaminen]]*Table_1[[#This Row],[Tapaamis-kerrat /osallistuja]]))</f>
        <v>0</v>
      </c>
      <c r="T1612" s="394" t="str">
        <f>IF(Table_1[[#This Row],[SISÄLLÖN NIMI]]="","",IF(Table_1[[#This Row],[Toteutuminen]]="Ei osallistujia",0,IF(Table_1[[#This Row],[Toteutuminen]]="Peruttu",0,1)))</f>
        <v/>
      </c>
      <c r="U1612" s="395"/>
      <c r="V1612" s="385"/>
      <c r="W1612" s="413">
        <f>Table_1[[#This Row],[Kävijämäärä a) lapset]]+Table_1[[#This Row],[Kävijämäärä b) aikuiset]]</f>
        <v>0</v>
      </c>
      <c r="X1612" s="413">
        <f>IF(Table_1[[#This Row],[Kokonaiskävijämäärä]]&lt;1,0,Table_1[[#This Row],[Kävijämäärä a) lapset]]*Table_1[[#This Row],[Tapaamis-kerrat /osallistuja]])</f>
        <v>0</v>
      </c>
      <c r="Y1612" s="413">
        <f>IF(Table_1[[#This Row],[Kokonaiskävijämäärä]]&lt;1,0,Table_1[[#This Row],[Kävijämäärä b) aikuiset]]*Table_1[[#This Row],[Tapaamis-kerrat /osallistuja]])</f>
        <v>0</v>
      </c>
      <c r="Z1612" s="413">
        <f>IF(Table_1[[#This Row],[Kokonaiskävijämäärä]]&lt;1,0,Table_1[[#This Row],[Kokonaiskävijämäärä]]*Table_1[[#This Row],[Tapaamis-kerrat /osallistuja]])</f>
        <v>0</v>
      </c>
      <c r="AA1612" s="390" t="s">
        <v>54</v>
      </c>
      <c r="AB1612" s="396"/>
      <c r="AC1612" s="397"/>
      <c r="AD1612" s="398" t="s">
        <v>54</v>
      </c>
      <c r="AE1612" s="399" t="s">
        <v>54</v>
      </c>
      <c r="AF1612" s="400" t="s">
        <v>54</v>
      </c>
      <c r="AG1612" s="400" t="s">
        <v>54</v>
      </c>
      <c r="AH1612" s="401" t="s">
        <v>53</v>
      </c>
      <c r="AI1612" s="402" t="s">
        <v>54</v>
      </c>
      <c r="AJ1612" s="402" t="s">
        <v>54</v>
      </c>
      <c r="AK1612" s="402" t="s">
        <v>54</v>
      </c>
      <c r="AL1612" s="403" t="s">
        <v>54</v>
      </c>
      <c r="AM1612" s="404" t="s">
        <v>54</v>
      </c>
    </row>
    <row r="1613" spans="1:39" ht="15.75" customHeight="1" x14ac:dyDescent="0.3">
      <c r="A1613" s="382"/>
      <c r="B1613" s="383"/>
      <c r="C1613" s="384" t="s">
        <v>40</v>
      </c>
      <c r="D1613" s="385" t="str">
        <f>IF(Table_1[[#This Row],[SISÄLLÖN NIMI]]="","",1)</f>
        <v/>
      </c>
      <c r="E1613" s="386"/>
      <c r="F1613" s="386"/>
      <c r="G1613" s="384" t="s">
        <v>54</v>
      </c>
      <c r="H1613" s="387" t="s">
        <v>54</v>
      </c>
      <c r="I1613" s="388" t="s">
        <v>54</v>
      </c>
      <c r="J1613" s="389" t="s">
        <v>44</v>
      </c>
      <c r="K1613" s="387" t="s">
        <v>54</v>
      </c>
      <c r="L1613" s="390" t="s">
        <v>54</v>
      </c>
      <c r="M1613" s="383"/>
      <c r="N1613" s="391" t="s">
        <v>54</v>
      </c>
      <c r="O1613" s="392"/>
      <c r="P1613" s="383"/>
      <c r="Q1613" s="383"/>
      <c r="R1613" s="393"/>
      <c r="S1613" s="417">
        <f>IF(Table_1[[#This Row],[Kesto (min) /tapaaminen]]&lt;1,0,(Table_1[[#This Row],[Sisältöjen määrä 
]]*Table_1[[#This Row],[Kesto (min) /tapaaminen]]*Table_1[[#This Row],[Tapaamis-kerrat /osallistuja]]))</f>
        <v>0</v>
      </c>
      <c r="T1613" s="394" t="str">
        <f>IF(Table_1[[#This Row],[SISÄLLÖN NIMI]]="","",IF(Table_1[[#This Row],[Toteutuminen]]="Ei osallistujia",0,IF(Table_1[[#This Row],[Toteutuminen]]="Peruttu",0,1)))</f>
        <v/>
      </c>
      <c r="U1613" s="395"/>
      <c r="V1613" s="385"/>
      <c r="W1613" s="413">
        <f>Table_1[[#This Row],[Kävijämäärä a) lapset]]+Table_1[[#This Row],[Kävijämäärä b) aikuiset]]</f>
        <v>0</v>
      </c>
      <c r="X1613" s="413">
        <f>IF(Table_1[[#This Row],[Kokonaiskävijämäärä]]&lt;1,0,Table_1[[#This Row],[Kävijämäärä a) lapset]]*Table_1[[#This Row],[Tapaamis-kerrat /osallistuja]])</f>
        <v>0</v>
      </c>
      <c r="Y1613" s="413">
        <f>IF(Table_1[[#This Row],[Kokonaiskävijämäärä]]&lt;1,0,Table_1[[#This Row],[Kävijämäärä b) aikuiset]]*Table_1[[#This Row],[Tapaamis-kerrat /osallistuja]])</f>
        <v>0</v>
      </c>
      <c r="Z1613" s="413">
        <f>IF(Table_1[[#This Row],[Kokonaiskävijämäärä]]&lt;1,0,Table_1[[#This Row],[Kokonaiskävijämäärä]]*Table_1[[#This Row],[Tapaamis-kerrat /osallistuja]])</f>
        <v>0</v>
      </c>
      <c r="AA1613" s="390" t="s">
        <v>54</v>
      </c>
      <c r="AB1613" s="396"/>
      <c r="AC1613" s="397"/>
      <c r="AD1613" s="398" t="s">
        <v>54</v>
      </c>
      <c r="AE1613" s="399" t="s">
        <v>54</v>
      </c>
      <c r="AF1613" s="400" t="s">
        <v>54</v>
      </c>
      <c r="AG1613" s="400" t="s">
        <v>54</v>
      </c>
      <c r="AH1613" s="401" t="s">
        <v>53</v>
      </c>
      <c r="AI1613" s="402" t="s">
        <v>54</v>
      </c>
      <c r="AJ1613" s="402" t="s">
        <v>54</v>
      </c>
      <c r="AK1613" s="402" t="s">
        <v>54</v>
      </c>
      <c r="AL1613" s="403" t="s">
        <v>54</v>
      </c>
      <c r="AM1613" s="404" t="s">
        <v>54</v>
      </c>
    </row>
    <row r="1614" spans="1:39" ht="15.75" customHeight="1" x14ac:dyDescent="0.3">
      <c r="A1614" s="382"/>
      <c r="B1614" s="383"/>
      <c r="C1614" s="384" t="s">
        <v>40</v>
      </c>
      <c r="D1614" s="385" t="str">
        <f>IF(Table_1[[#This Row],[SISÄLLÖN NIMI]]="","",1)</f>
        <v/>
      </c>
      <c r="E1614" s="386"/>
      <c r="F1614" s="386"/>
      <c r="G1614" s="384" t="s">
        <v>54</v>
      </c>
      <c r="H1614" s="387" t="s">
        <v>54</v>
      </c>
      <c r="I1614" s="388" t="s">
        <v>54</v>
      </c>
      <c r="J1614" s="389" t="s">
        <v>44</v>
      </c>
      <c r="K1614" s="387" t="s">
        <v>54</v>
      </c>
      <c r="L1614" s="390" t="s">
        <v>54</v>
      </c>
      <c r="M1614" s="383"/>
      <c r="N1614" s="391" t="s">
        <v>54</v>
      </c>
      <c r="O1614" s="392"/>
      <c r="P1614" s="383"/>
      <c r="Q1614" s="383"/>
      <c r="R1614" s="393"/>
      <c r="S1614" s="417">
        <f>IF(Table_1[[#This Row],[Kesto (min) /tapaaminen]]&lt;1,0,(Table_1[[#This Row],[Sisältöjen määrä 
]]*Table_1[[#This Row],[Kesto (min) /tapaaminen]]*Table_1[[#This Row],[Tapaamis-kerrat /osallistuja]]))</f>
        <v>0</v>
      </c>
      <c r="T1614" s="394" t="str">
        <f>IF(Table_1[[#This Row],[SISÄLLÖN NIMI]]="","",IF(Table_1[[#This Row],[Toteutuminen]]="Ei osallistujia",0,IF(Table_1[[#This Row],[Toteutuminen]]="Peruttu",0,1)))</f>
        <v/>
      </c>
      <c r="U1614" s="395"/>
      <c r="V1614" s="385"/>
      <c r="W1614" s="413">
        <f>Table_1[[#This Row],[Kävijämäärä a) lapset]]+Table_1[[#This Row],[Kävijämäärä b) aikuiset]]</f>
        <v>0</v>
      </c>
      <c r="X1614" s="413">
        <f>IF(Table_1[[#This Row],[Kokonaiskävijämäärä]]&lt;1,0,Table_1[[#This Row],[Kävijämäärä a) lapset]]*Table_1[[#This Row],[Tapaamis-kerrat /osallistuja]])</f>
        <v>0</v>
      </c>
      <c r="Y1614" s="413">
        <f>IF(Table_1[[#This Row],[Kokonaiskävijämäärä]]&lt;1,0,Table_1[[#This Row],[Kävijämäärä b) aikuiset]]*Table_1[[#This Row],[Tapaamis-kerrat /osallistuja]])</f>
        <v>0</v>
      </c>
      <c r="Z1614" s="413">
        <f>IF(Table_1[[#This Row],[Kokonaiskävijämäärä]]&lt;1,0,Table_1[[#This Row],[Kokonaiskävijämäärä]]*Table_1[[#This Row],[Tapaamis-kerrat /osallistuja]])</f>
        <v>0</v>
      </c>
      <c r="AA1614" s="390" t="s">
        <v>54</v>
      </c>
      <c r="AB1614" s="396"/>
      <c r="AC1614" s="397"/>
      <c r="AD1614" s="398" t="s">
        <v>54</v>
      </c>
      <c r="AE1614" s="399" t="s">
        <v>54</v>
      </c>
      <c r="AF1614" s="400" t="s">
        <v>54</v>
      </c>
      <c r="AG1614" s="400" t="s">
        <v>54</v>
      </c>
      <c r="AH1614" s="401" t="s">
        <v>53</v>
      </c>
      <c r="AI1614" s="402" t="s">
        <v>54</v>
      </c>
      <c r="AJ1614" s="402" t="s">
        <v>54</v>
      </c>
      <c r="AK1614" s="402" t="s">
        <v>54</v>
      </c>
      <c r="AL1614" s="403" t="s">
        <v>54</v>
      </c>
      <c r="AM1614" s="404" t="s">
        <v>54</v>
      </c>
    </row>
    <row r="1615" spans="1:39" ht="15.75" customHeight="1" x14ac:dyDescent="0.3">
      <c r="A1615" s="382"/>
      <c r="B1615" s="383"/>
      <c r="C1615" s="384" t="s">
        <v>40</v>
      </c>
      <c r="D1615" s="385" t="str">
        <f>IF(Table_1[[#This Row],[SISÄLLÖN NIMI]]="","",1)</f>
        <v/>
      </c>
      <c r="E1615" s="386"/>
      <c r="F1615" s="386"/>
      <c r="G1615" s="384" t="s">
        <v>54</v>
      </c>
      <c r="H1615" s="387" t="s">
        <v>54</v>
      </c>
      <c r="I1615" s="388" t="s">
        <v>54</v>
      </c>
      <c r="J1615" s="389" t="s">
        <v>44</v>
      </c>
      <c r="K1615" s="387" t="s">
        <v>54</v>
      </c>
      <c r="L1615" s="390" t="s">
        <v>54</v>
      </c>
      <c r="M1615" s="383"/>
      <c r="N1615" s="391" t="s">
        <v>54</v>
      </c>
      <c r="O1615" s="392"/>
      <c r="P1615" s="383"/>
      <c r="Q1615" s="383"/>
      <c r="R1615" s="393"/>
      <c r="S1615" s="417">
        <f>IF(Table_1[[#This Row],[Kesto (min) /tapaaminen]]&lt;1,0,(Table_1[[#This Row],[Sisältöjen määrä 
]]*Table_1[[#This Row],[Kesto (min) /tapaaminen]]*Table_1[[#This Row],[Tapaamis-kerrat /osallistuja]]))</f>
        <v>0</v>
      </c>
      <c r="T1615" s="394" t="str">
        <f>IF(Table_1[[#This Row],[SISÄLLÖN NIMI]]="","",IF(Table_1[[#This Row],[Toteutuminen]]="Ei osallistujia",0,IF(Table_1[[#This Row],[Toteutuminen]]="Peruttu",0,1)))</f>
        <v/>
      </c>
      <c r="U1615" s="395"/>
      <c r="V1615" s="385"/>
      <c r="W1615" s="413">
        <f>Table_1[[#This Row],[Kävijämäärä a) lapset]]+Table_1[[#This Row],[Kävijämäärä b) aikuiset]]</f>
        <v>0</v>
      </c>
      <c r="X1615" s="413">
        <f>IF(Table_1[[#This Row],[Kokonaiskävijämäärä]]&lt;1,0,Table_1[[#This Row],[Kävijämäärä a) lapset]]*Table_1[[#This Row],[Tapaamis-kerrat /osallistuja]])</f>
        <v>0</v>
      </c>
      <c r="Y1615" s="413">
        <f>IF(Table_1[[#This Row],[Kokonaiskävijämäärä]]&lt;1,0,Table_1[[#This Row],[Kävijämäärä b) aikuiset]]*Table_1[[#This Row],[Tapaamis-kerrat /osallistuja]])</f>
        <v>0</v>
      </c>
      <c r="Z1615" s="413">
        <f>IF(Table_1[[#This Row],[Kokonaiskävijämäärä]]&lt;1,0,Table_1[[#This Row],[Kokonaiskävijämäärä]]*Table_1[[#This Row],[Tapaamis-kerrat /osallistuja]])</f>
        <v>0</v>
      </c>
      <c r="AA1615" s="390" t="s">
        <v>54</v>
      </c>
      <c r="AB1615" s="396"/>
      <c r="AC1615" s="397"/>
      <c r="AD1615" s="398" t="s">
        <v>54</v>
      </c>
      <c r="AE1615" s="399" t="s">
        <v>54</v>
      </c>
      <c r="AF1615" s="400" t="s">
        <v>54</v>
      </c>
      <c r="AG1615" s="400" t="s">
        <v>54</v>
      </c>
      <c r="AH1615" s="401" t="s">
        <v>53</v>
      </c>
      <c r="AI1615" s="402" t="s">
        <v>54</v>
      </c>
      <c r="AJ1615" s="402" t="s">
        <v>54</v>
      </c>
      <c r="AK1615" s="402" t="s">
        <v>54</v>
      </c>
      <c r="AL1615" s="403" t="s">
        <v>54</v>
      </c>
      <c r="AM1615" s="404" t="s">
        <v>54</v>
      </c>
    </row>
    <row r="1616" spans="1:39" ht="15.75" customHeight="1" x14ac:dyDescent="0.3">
      <c r="A1616" s="382"/>
      <c r="B1616" s="383"/>
      <c r="C1616" s="384" t="s">
        <v>40</v>
      </c>
      <c r="D1616" s="385" t="str">
        <f>IF(Table_1[[#This Row],[SISÄLLÖN NIMI]]="","",1)</f>
        <v/>
      </c>
      <c r="E1616" s="386"/>
      <c r="F1616" s="386"/>
      <c r="G1616" s="384" t="s">
        <v>54</v>
      </c>
      <c r="H1616" s="387" t="s">
        <v>54</v>
      </c>
      <c r="I1616" s="388" t="s">
        <v>54</v>
      </c>
      <c r="J1616" s="389" t="s">
        <v>44</v>
      </c>
      <c r="K1616" s="387" t="s">
        <v>54</v>
      </c>
      <c r="L1616" s="390" t="s">
        <v>54</v>
      </c>
      <c r="M1616" s="383"/>
      <c r="N1616" s="391" t="s">
        <v>54</v>
      </c>
      <c r="O1616" s="392"/>
      <c r="P1616" s="383"/>
      <c r="Q1616" s="383"/>
      <c r="R1616" s="393"/>
      <c r="S1616" s="417">
        <f>IF(Table_1[[#This Row],[Kesto (min) /tapaaminen]]&lt;1,0,(Table_1[[#This Row],[Sisältöjen määrä 
]]*Table_1[[#This Row],[Kesto (min) /tapaaminen]]*Table_1[[#This Row],[Tapaamis-kerrat /osallistuja]]))</f>
        <v>0</v>
      </c>
      <c r="T1616" s="394" t="str">
        <f>IF(Table_1[[#This Row],[SISÄLLÖN NIMI]]="","",IF(Table_1[[#This Row],[Toteutuminen]]="Ei osallistujia",0,IF(Table_1[[#This Row],[Toteutuminen]]="Peruttu",0,1)))</f>
        <v/>
      </c>
      <c r="U1616" s="395"/>
      <c r="V1616" s="385"/>
      <c r="W1616" s="413">
        <f>Table_1[[#This Row],[Kävijämäärä a) lapset]]+Table_1[[#This Row],[Kävijämäärä b) aikuiset]]</f>
        <v>0</v>
      </c>
      <c r="X1616" s="413">
        <f>IF(Table_1[[#This Row],[Kokonaiskävijämäärä]]&lt;1,0,Table_1[[#This Row],[Kävijämäärä a) lapset]]*Table_1[[#This Row],[Tapaamis-kerrat /osallistuja]])</f>
        <v>0</v>
      </c>
      <c r="Y1616" s="413">
        <f>IF(Table_1[[#This Row],[Kokonaiskävijämäärä]]&lt;1,0,Table_1[[#This Row],[Kävijämäärä b) aikuiset]]*Table_1[[#This Row],[Tapaamis-kerrat /osallistuja]])</f>
        <v>0</v>
      </c>
      <c r="Z1616" s="413">
        <f>IF(Table_1[[#This Row],[Kokonaiskävijämäärä]]&lt;1,0,Table_1[[#This Row],[Kokonaiskävijämäärä]]*Table_1[[#This Row],[Tapaamis-kerrat /osallistuja]])</f>
        <v>0</v>
      </c>
      <c r="AA1616" s="390" t="s">
        <v>54</v>
      </c>
      <c r="AB1616" s="396"/>
      <c r="AC1616" s="397"/>
      <c r="AD1616" s="398" t="s">
        <v>54</v>
      </c>
      <c r="AE1616" s="399" t="s">
        <v>54</v>
      </c>
      <c r="AF1616" s="400" t="s">
        <v>54</v>
      </c>
      <c r="AG1616" s="400" t="s">
        <v>54</v>
      </c>
      <c r="AH1616" s="401" t="s">
        <v>53</v>
      </c>
      <c r="AI1616" s="402" t="s">
        <v>54</v>
      </c>
      <c r="AJ1616" s="402" t="s">
        <v>54</v>
      </c>
      <c r="AK1616" s="402" t="s">
        <v>54</v>
      </c>
      <c r="AL1616" s="403" t="s">
        <v>54</v>
      </c>
      <c r="AM1616" s="404" t="s">
        <v>54</v>
      </c>
    </row>
    <row r="1617" spans="1:39" ht="15.75" customHeight="1" x14ac:dyDescent="0.3">
      <c r="A1617" s="382"/>
      <c r="B1617" s="383"/>
      <c r="C1617" s="384" t="s">
        <v>40</v>
      </c>
      <c r="D1617" s="385" t="str">
        <f>IF(Table_1[[#This Row],[SISÄLLÖN NIMI]]="","",1)</f>
        <v/>
      </c>
      <c r="E1617" s="386"/>
      <c r="F1617" s="386"/>
      <c r="G1617" s="384" t="s">
        <v>54</v>
      </c>
      <c r="H1617" s="387" t="s">
        <v>54</v>
      </c>
      <c r="I1617" s="388" t="s">
        <v>54</v>
      </c>
      <c r="J1617" s="389" t="s">
        <v>44</v>
      </c>
      <c r="K1617" s="387" t="s">
        <v>54</v>
      </c>
      <c r="L1617" s="390" t="s">
        <v>54</v>
      </c>
      <c r="M1617" s="383"/>
      <c r="N1617" s="391" t="s">
        <v>54</v>
      </c>
      <c r="O1617" s="392"/>
      <c r="P1617" s="383"/>
      <c r="Q1617" s="383"/>
      <c r="R1617" s="393"/>
      <c r="S1617" s="417">
        <f>IF(Table_1[[#This Row],[Kesto (min) /tapaaminen]]&lt;1,0,(Table_1[[#This Row],[Sisältöjen määrä 
]]*Table_1[[#This Row],[Kesto (min) /tapaaminen]]*Table_1[[#This Row],[Tapaamis-kerrat /osallistuja]]))</f>
        <v>0</v>
      </c>
      <c r="T1617" s="394" t="str">
        <f>IF(Table_1[[#This Row],[SISÄLLÖN NIMI]]="","",IF(Table_1[[#This Row],[Toteutuminen]]="Ei osallistujia",0,IF(Table_1[[#This Row],[Toteutuminen]]="Peruttu",0,1)))</f>
        <v/>
      </c>
      <c r="U1617" s="395"/>
      <c r="V1617" s="385"/>
      <c r="W1617" s="413">
        <f>Table_1[[#This Row],[Kävijämäärä a) lapset]]+Table_1[[#This Row],[Kävijämäärä b) aikuiset]]</f>
        <v>0</v>
      </c>
      <c r="X1617" s="413">
        <f>IF(Table_1[[#This Row],[Kokonaiskävijämäärä]]&lt;1,0,Table_1[[#This Row],[Kävijämäärä a) lapset]]*Table_1[[#This Row],[Tapaamis-kerrat /osallistuja]])</f>
        <v>0</v>
      </c>
      <c r="Y1617" s="413">
        <f>IF(Table_1[[#This Row],[Kokonaiskävijämäärä]]&lt;1,0,Table_1[[#This Row],[Kävijämäärä b) aikuiset]]*Table_1[[#This Row],[Tapaamis-kerrat /osallistuja]])</f>
        <v>0</v>
      </c>
      <c r="Z1617" s="413">
        <f>IF(Table_1[[#This Row],[Kokonaiskävijämäärä]]&lt;1,0,Table_1[[#This Row],[Kokonaiskävijämäärä]]*Table_1[[#This Row],[Tapaamis-kerrat /osallistuja]])</f>
        <v>0</v>
      </c>
      <c r="AA1617" s="390" t="s">
        <v>54</v>
      </c>
      <c r="AB1617" s="396"/>
      <c r="AC1617" s="397"/>
      <c r="AD1617" s="398" t="s">
        <v>54</v>
      </c>
      <c r="AE1617" s="399" t="s">
        <v>54</v>
      </c>
      <c r="AF1617" s="400" t="s">
        <v>54</v>
      </c>
      <c r="AG1617" s="400" t="s">
        <v>54</v>
      </c>
      <c r="AH1617" s="401" t="s">
        <v>53</v>
      </c>
      <c r="AI1617" s="402" t="s">
        <v>54</v>
      </c>
      <c r="AJ1617" s="402" t="s">
        <v>54</v>
      </c>
      <c r="AK1617" s="402" t="s">
        <v>54</v>
      </c>
      <c r="AL1617" s="403" t="s">
        <v>54</v>
      </c>
      <c r="AM1617" s="404" t="s">
        <v>54</v>
      </c>
    </row>
    <row r="1618" spans="1:39" ht="15.75" customHeight="1" x14ac:dyDescent="0.3">
      <c r="A1618" s="382"/>
      <c r="B1618" s="383"/>
      <c r="C1618" s="384" t="s">
        <v>40</v>
      </c>
      <c r="D1618" s="385" t="str">
        <f>IF(Table_1[[#This Row],[SISÄLLÖN NIMI]]="","",1)</f>
        <v/>
      </c>
      <c r="E1618" s="386"/>
      <c r="F1618" s="386"/>
      <c r="G1618" s="384" t="s">
        <v>54</v>
      </c>
      <c r="H1618" s="387" t="s">
        <v>54</v>
      </c>
      <c r="I1618" s="388" t="s">
        <v>54</v>
      </c>
      <c r="J1618" s="389" t="s">
        <v>44</v>
      </c>
      <c r="K1618" s="387" t="s">
        <v>54</v>
      </c>
      <c r="L1618" s="390" t="s">
        <v>54</v>
      </c>
      <c r="M1618" s="383"/>
      <c r="N1618" s="391" t="s">
        <v>54</v>
      </c>
      <c r="O1618" s="392"/>
      <c r="P1618" s="383"/>
      <c r="Q1618" s="383"/>
      <c r="R1618" s="393"/>
      <c r="S1618" s="417">
        <f>IF(Table_1[[#This Row],[Kesto (min) /tapaaminen]]&lt;1,0,(Table_1[[#This Row],[Sisältöjen määrä 
]]*Table_1[[#This Row],[Kesto (min) /tapaaminen]]*Table_1[[#This Row],[Tapaamis-kerrat /osallistuja]]))</f>
        <v>0</v>
      </c>
      <c r="T1618" s="394" t="str">
        <f>IF(Table_1[[#This Row],[SISÄLLÖN NIMI]]="","",IF(Table_1[[#This Row],[Toteutuminen]]="Ei osallistujia",0,IF(Table_1[[#This Row],[Toteutuminen]]="Peruttu",0,1)))</f>
        <v/>
      </c>
      <c r="U1618" s="395"/>
      <c r="V1618" s="385"/>
      <c r="W1618" s="413">
        <f>Table_1[[#This Row],[Kävijämäärä a) lapset]]+Table_1[[#This Row],[Kävijämäärä b) aikuiset]]</f>
        <v>0</v>
      </c>
      <c r="X1618" s="413">
        <f>IF(Table_1[[#This Row],[Kokonaiskävijämäärä]]&lt;1,0,Table_1[[#This Row],[Kävijämäärä a) lapset]]*Table_1[[#This Row],[Tapaamis-kerrat /osallistuja]])</f>
        <v>0</v>
      </c>
      <c r="Y1618" s="413">
        <f>IF(Table_1[[#This Row],[Kokonaiskävijämäärä]]&lt;1,0,Table_1[[#This Row],[Kävijämäärä b) aikuiset]]*Table_1[[#This Row],[Tapaamis-kerrat /osallistuja]])</f>
        <v>0</v>
      </c>
      <c r="Z1618" s="413">
        <f>IF(Table_1[[#This Row],[Kokonaiskävijämäärä]]&lt;1,0,Table_1[[#This Row],[Kokonaiskävijämäärä]]*Table_1[[#This Row],[Tapaamis-kerrat /osallistuja]])</f>
        <v>0</v>
      </c>
      <c r="AA1618" s="390" t="s">
        <v>54</v>
      </c>
      <c r="AB1618" s="396"/>
      <c r="AC1618" s="397"/>
      <c r="AD1618" s="398" t="s">
        <v>54</v>
      </c>
      <c r="AE1618" s="399" t="s">
        <v>54</v>
      </c>
      <c r="AF1618" s="400" t="s">
        <v>54</v>
      </c>
      <c r="AG1618" s="400" t="s">
        <v>54</v>
      </c>
      <c r="AH1618" s="401" t="s">
        <v>53</v>
      </c>
      <c r="AI1618" s="402" t="s">
        <v>54</v>
      </c>
      <c r="AJ1618" s="402" t="s">
        <v>54</v>
      </c>
      <c r="AK1618" s="402" t="s">
        <v>54</v>
      </c>
      <c r="AL1618" s="403" t="s">
        <v>54</v>
      </c>
      <c r="AM1618" s="404" t="s">
        <v>54</v>
      </c>
    </row>
    <row r="1619" spans="1:39" ht="15.75" customHeight="1" x14ac:dyDescent="0.3">
      <c r="A1619" s="382"/>
      <c r="B1619" s="383"/>
      <c r="C1619" s="384" t="s">
        <v>40</v>
      </c>
      <c r="D1619" s="385" t="str">
        <f>IF(Table_1[[#This Row],[SISÄLLÖN NIMI]]="","",1)</f>
        <v/>
      </c>
      <c r="E1619" s="386"/>
      <c r="F1619" s="386"/>
      <c r="G1619" s="384" t="s">
        <v>54</v>
      </c>
      <c r="H1619" s="387" t="s">
        <v>54</v>
      </c>
      <c r="I1619" s="388" t="s">
        <v>54</v>
      </c>
      <c r="J1619" s="389" t="s">
        <v>44</v>
      </c>
      <c r="K1619" s="387" t="s">
        <v>54</v>
      </c>
      <c r="L1619" s="390" t="s">
        <v>54</v>
      </c>
      <c r="M1619" s="383"/>
      <c r="N1619" s="391" t="s">
        <v>54</v>
      </c>
      <c r="O1619" s="392"/>
      <c r="P1619" s="383"/>
      <c r="Q1619" s="383"/>
      <c r="R1619" s="393"/>
      <c r="S1619" s="417">
        <f>IF(Table_1[[#This Row],[Kesto (min) /tapaaminen]]&lt;1,0,(Table_1[[#This Row],[Sisältöjen määrä 
]]*Table_1[[#This Row],[Kesto (min) /tapaaminen]]*Table_1[[#This Row],[Tapaamis-kerrat /osallistuja]]))</f>
        <v>0</v>
      </c>
      <c r="T1619" s="394" t="str">
        <f>IF(Table_1[[#This Row],[SISÄLLÖN NIMI]]="","",IF(Table_1[[#This Row],[Toteutuminen]]="Ei osallistujia",0,IF(Table_1[[#This Row],[Toteutuminen]]="Peruttu",0,1)))</f>
        <v/>
      </c>
      <c r="U1619" s="395"/>
      <c r="V1619" s="385"/>
      <c r="W1619" s="413">
        <f>Table_1[[#This Row],[Kävijämäärä a) lapset]]+Table_1[[#This Row],[Kävijämäärä b) aikuiset]]</f>
        <v>0</v>
      </c>
      <c r="X1619" s="413">
        <f>IF(Table_1[[#This Row],[Kokonaiskävijämäärä]]&lt;1,0,Table_1[[#This Row],[Kävijämäärä a) lapset]]*Table_1[[#This Row],[Tapaamis-kerrat /osallistuja]])</f>
        <v>0</v>
      </c>
      <c r="Y1619" s="413">
        <f>IF(Table_1[[#This Row],[Kokonaiskävijämäärä]]&lt;1,0,Table_1[[#This Row],[Kävijämäärä b) aikuiset]]*Table_1[[#This Row],[Tapaamis-kerrat /osallistuja]])</f>
        <v>0</v>
      </c>
      <c r="Z1619" s="413">
        <f>IF(Table_1[[#This Row],[Kokonaiskävijämäärä]]&lt;1,0,Table_1[[#This Row],[Kokonaiskävijämäärä]]*Table_1[[#This Row],[Tapaamis-kerrat /osallistuja]])</f>
        <v>0</v>
      </c>
      <c r="AA1619" s="390" t="s">
        <v>54</v>
      </c>
      <c r="AB1619" s="396"/>
      <c r="AC1619" s="397"/>
      <c r="AD1619" s="398" t="s">
        <v>54</v>
      </c>
      <c r="AE1619" s="399" t="s">
        <v>54</v>
      </c>
      <c r="AF1619" s="400" t="s">
        <v>54</v>
      </c>
      <c r="AG1619" s="400" t="s">
        <v>54</v>
      </c>
      <c r="AH1619" s="401" t="s">
        <v>53</v>
      </c>
      <c r="AI1619" s="402" t="s">
        <v>54</v>
      </c>
      <c r="AJ1619" s="402" t="s">
        <v>54</v>
      </c>
      <c r="AK1619" s="402" t="s">
        <v>54</v>
      </c>
      <c r="AL1619" s="403" t="s">
        <v>54</v>
      </c>
      <c r="AM1619" s="404" t="s">
        <v>54</v>
      </c>
    </row>
    <row r="1620" spans="1:39" ht="15.75" customHeight="1" x14ac:dyDescent="0.3">
      <c r="A1620" s="382"/>
      <c r="B1620" s="383"/>
      <c r="C1620" s="384" t="s">
        <v>40</v>
      </c>
      <c r="D1620" s="385" t="str">
        <f>IF(Table_1[[#This Row],[SISÄLLÖN NIMI]]="","",1)</f>
        <v/>
      </c>
      <c r="E1620" s="386"/>
      <c r="F1620" s="386"/>
      <c r="G1620" s="384" t="s">
        <v>54</v>
      </c>
      <c r="H1620" s="387" t="s">
        <v>54</v>
      </c>
      <c r="I1620" s="388" t="s">
        <v>54</v>
      </c>
      <c r="J1620" s="389" t="s">
        <v>44</v>
      </c>
      <c r="K1620" s="387" t="s">
        <v>54</v>
      </c>
      <c r="L1620" s="390" t="s">
        <v>54</v>
      </c>
      <c r="M1620" s="383"/>
      <c r="N1620" s="391" t="s">
        <v>54</v>
      </c>
      <c r="O1620" s="392"/>
      <c r="P1620" s="383"/>
      <c r="Q1620" s="383"/>
      <c r="R1620" s="393"/>
      <c r="S1620" s="417">
        <f>IF(Table_1[[#This Row],[Kesto (min) /tapaaminen]]&lt;1,0,(Table_1[[#This Row],[Sisältöjen määrä 
]]*Table_1[[#This Row],[Kesto (min) /tapaaminen]]*Table_1[[#This Row],[Tapaamis-kerrat /osallistuja]]))</f>
        <v>0</v>
      </c>
      <c r="T1620" s="394" t="str">
        <f>IF(Table_1[[#This Row],[SISÄLLÖN NIMI]]="","",IF(Table_1[[#This Row],[Toteutuminen]]="Ei osallistujia",0,IF(Table_1[[#This Row],[Toteutuminen]]="Peruttu",0,1)))</f>
        <v/>
      </c>
      <c r="U1620" s="395"/>
      <c r="V1620" s="385"/>
      <c r="W1620" s="413">
        <f>Table_1[[#This Row],[Kävijämäärä a) lapset]]+Table_1[[#This Row],[Kävijämäärä b) aikuiset]]</f>
        <v>0</v>
      </c>
      <c r="X1620" s="413">
        <f>IF(Table_1[[#This Row],[Kokonaiskävijämäärä]]&lt;1,0,Table_1[[#This Row],[Kävijämäärä a) lapset]]*Table_1[[#This Row],[Tapaamis-kerrat /osallistuja]])</f>
        <v>0</v>
      </c>
      <c r="Y1620" s="413">
        <f>IF(Table_1[[#This Row],[Kokonaiskävijämäärä]]&lt;1,0,Table_1[[#This Row],[Kävijämäärä b) aikuiset]]*Table_1[[#This Row],[Tapaamis-kerrat /osallistuja]])</f>
        <v>0</v>
      </c>
      <c r="Z1620" s="413">
        <f>IF(Table_1[[#This Row],[Kokonaiskävijämäärä]]&lt;1,0,Table_1[[#This Row],[Kokonaiskävijämäärä]]*Table_1[[#This Row],[Tapaamis-kerrat /osallistuja]])</f>
        <v>0</v>
      </c>
      <c r="AA1620" s="390" t="s">
        <v>54</v>
      </c>
      <c r="AB1620" s="396"/>
      <c r="AC1620" s="397"/>
      <c r="AD1620" s="398" t="s">
        <v>54</v>
      </c>
      <c r="AE1620" s="399" t="s">
        <v>54</v>
      </c>
      <c r="AF1620" s="400" t="s">
        <v>54</v>
      </c>
      <c r="AG1620" s="400" t="s">
        <v>54</v>
      </c>
      <c r="AH1620" s="401" t="s">
        <v>53</v>
      </c>
      <c r="AI1620" s="402" t="s">
        <v>54</v>
      </c>
      <c r="AJ1620" s="402" t="s">
        <v>54</v>
      </c>
      <c r="AK1620" s="402" t="s">
        <v>54</v>
      </c>
      <c r="AL1620" s="403" t="s">
        <v>54</v>
      </c>
      <c r="AM1620" s="404" t="s">
        <v>54</v>
      </c>
    </row>
    <row r="1621" spans="1:39" ht="15.75" customHeight="1" x14ac:dyDescent="0.3">
      <c r="A1621" s="382"/>
      <c r="B1621" s="383"/>
      <c r="C1621" s="384" t="s">
        <v>40</v>
      </c>
      <c r="D1621" s="385" t="str">
        <f>IF(Table_1[[#This Row],[SISÄLLÖN NIMI]]="","",1)</f>
        <v/>
      </c>
      <c r="E1621" s="386"/>
      <c r="F1621" s="386"/>
      <c r="G1621" s="384" t="s">
        <v>54</v>
      </c>
      <c r="H1621" s="387" t="s">
        <v>54</v>
      </c>
      <c r="I1621" s="388" t="s">
        <v>54</v>
      </c>
      <c r="J1621" s="389" t="s">
        <v>44</v>
      </c>
      <c r="K1621" s="387" t="s">
        <v>54</v>
      </c>
      <c r="L1621" s="390" t="s">
        <v>54</v>
      </c>
      <c r="M1621" s="383"/>
      <c r="N1621" s="391" t="s">
        <v>54</v>
      </c>
      <c r="O1621" s="392"/>
      <c r="P1621" s="383"/>
      <c r="Q1621" s="383"/>
      <c r="R1621" s="393"/>
      <c r="S1621" s="417">
        <f>IF(Table_1[[#This Row],[Kesto (min) /tapaaminen]]&lt;1,0,(Table_1[[#This Row],[Sisältöjen määrä 
]]*Table_1[[#This Row],[Kesto (min) /tapaaminen]]*Table_1[[#This Row],[Tapaamis-kerrat /osallistuja]]))</f>
        <v>0</v>
      </c>
      <c r="T1621" s="394" t="str">
        <f>IF(Table_1[[#This Row],[SISÄLLÖN NIMI]]="","",IF(Table_1[[#This Row],[Toteutuminen]]="Ei osallistujia",0,IF(Table_1[[#This Row],[Toteutuminen]]="Peruttu",0,1)))</f>
        <v/>
      </c>
      <c r="U1621" s="395"/>
      <c r="V1621" s="385"/>
      <c r="W1621" s="413">
        <f>Table_1[[#This Row],[Kävijämäärä a) lapset]]+Table_1[[#This Row],[Kävijämäärä b) aikuiset]]</f>
        <v>0</v>
      </c>
      <c r="X1621" s="413">
        <f>IF(Table_1[[#This Row],[Kokonaiskävijämäärä]]&lt;1,0,Table_1[[#This Row],[Kävijämäärä a) lapset]]*Table_1[[#This Row],[Tapaamis-kerrat /osallistuja]])</f>
        <v>0</v>
      </c>
      <c r="Y1621" s="413">
        <f>IF(Table_1[[#This Row],[Kokonaiskävijämäärä]]&lt;1,0,Table_1[[#This Row],[Kävijämäärä b) aikuiset]]*Table_1[[#This Row],[Tapaamis-kerrat /osallistuja]])</f>
        <v>0</v>
      </c>
      <c r="Z1621" s="413">
        <f>IF(Table_1[[#This Row],[Kokonaiskävijämäärä]]&lt;1,0,Table_1[[#This Row],[Kokonaiskävijämäärä]]*Table_1[[#This Row],[Tapaamis-kerrat /osallistuja]])</f>
        <v>0</v>
      </c>
      <c r="AA1621" s="390" t="s">
        <v>54</v>
      </c>
      <c r="AB1621" s="396"/>
      <c r="AC1621" s="397"/>
      <c r="AD1621" s="398" t="s">
        <v>54</v>
      </c>
      <c r="AE1621" s="399" t="s">
        <v>54</v>
      </c>
      <c r="AF1621" s="400" t="s">
        <v>54</v>
      </c>
      <c r="AG1621" s="400" t="s">
        <v>54</v>
      </c>
      <c r="AH1621" s="401" t="s">
        <v>53</v>
      </c>
      <c r="AI1621" s="402" t="s">
        <v>54</v>
      </c>
      <c r="AJ1621" s="402" t="s">
        <v>54</v>
      </c>
      <c r="AK1621" s="402" t="s">
        <v>54</v>
      </c>
      <c r="AL1621" s="403" t="s">
        <v>54</v>
      </c>
      <c r="AM1621" s="404" t="s">
        <v>54</v>
      </c>
    </row>
    <row r="1622" spans="1:39" ht="15.75" customHeight="1" x14ac:dyDescent="0.3">
      <c r="A1622" s="382"/>
      <c r="B1622" s="383"/>
      <c r="C1622" s="384" t="s">
        <v>40</v>
      </c>
      <c r="D1622" s="385" t="str">
        <f>IF(Table_1[[#This Row],[SISÄLLÖN NIMI]]="","",1)</f>
        <v/>
      </c>
      <c r="E1622" s="386"/>
      <c r="F1622" s="386"/>
      <c r="G1622" s="384" t="s">
        <v>54</v>
      </c>
      <c r="H1622" s="387" t="s">
        <v>54</v>
      </c>
      <c r="I1622" s="388" t="s">
        <v>54</v>
      </c>
      <c r="J1622" s="389" t="s">
        <v>44</v>
      </c>
      <c r="K1622" s="387" t="s">
        <v>54</v>
      </c>
      <c r="L1622" s="390" t="s">
        <v>54</v>
      </c>
      <c r="M1622" s="383"/>
      <c r="N1622" s="391" t="s">
        <v>54</v>
      </c>
      <c r="O1622" s="392"/>
      <c r="P1622" s="383"/>
      <c r="Q1622" s="383"/>
      <c r="R1622" s="393"/>
      <c r="S1622" s="417">
        <f>IF(Table_1[[#This Row],[Kesto (min) /tapaaminen]]&lt;1,0,(Table_1[[#This Row],[Sisältöjen määrä 
]]*Table_1[[#This Row],[Kesto (min) /tapaaminen]]*Table_1[[#This Row],[Tapaamis-kerrat /osallistuja]]))</f>
        <v>0</v>
      </c>
      <c r="T1622" s="394" t="str">
        <f>IF(Table_1[[#This Row],[SISÄLLÖN NIMI]]="","",IF(Table_1[[#This Row],[Toteutuminen]]="Ei osallistujia",0,IF(Table_1[[#This Row],[Toteutuminen]]="Peruttu",0,1)))</f>
        <v/>
      </c>
      <c r="U1622" s="395"/>
      <c r="V1622" s="385"/>
      <c r="W1622" s="413">
        <f>Table_1[[#This Row],[Kävijämäärä a) lapset]]+Table_1[[#This Row],[Kävijämäärä b) aikuiset]]</f>
        <v>0</v>
      </c>
      <c r="X1622" s="413">
        <f>IF(Table_1[[#This Row],[Kokonaiskävijämäärä]]&lt;1,0,Table_1[[#This Row],[Kävijämäärä a) lapset]]*Table_1[[#This Row],[Tapaamis-kerrat /osallistuja]])</f>
        <v>0</v>
      </c>
      <c r="Y1622" s="413">
        <f>IF(Table_1[[#This Row],[Kokonaiskävijämäärä]]&lt;1,0,Table_1[[#This Row],[Kävijämäärä b) aikuiset]]*Table_1[[#This Row],[Tapaamis-kerrat /osallistuja]])</f>
        <v>0</v>
      </c>
      <c r="Z1622" s="413">
        <f>IF(Table_1[[#This Row],[Kokonaiskävijämäärä]]&lt;1,0,Table_1[[#This Row],[Kokonaiskävijämäärä]]*Table_1[[#This Row],[Tapaamis-kerrat /osallistuja]])</f>
        <v>0</v>
      </c>
      <c r="AA1622" s="390" t="s">
        <v>54</v>
      </c>
      <c r="AB1622" s="396"/>
      <c r="AC1622" s="397"/>
      <c r="AD1622" s="398" t="s">
        <v>54</v>
      </c>
      <c r="AE1622" s="399" t="s">
        <v>54</v>
      </c>
      <c r="AF1622" s="400" t="s">
        <v>54</v>
      </c>
      <c r="AG1622" s="400" t="s">
        <v>54</v>
      </c>
      <c r="AH1622" s="401" t="s">
        <v>53</v>
      </c>
      <c r="AI1622" s="402" t="s">
        <v>54</v>
      </c>
      <c r="AJ1622" s="402" t="s">
        <v>54</v>
      </c>
      <c r="AK1622" s="402" t="s">
        <v>54</v>
      </c>
      <c r="AL1622" s="403" t="s">
        <v>54</v>
      </c>
      <c r="AM1622" s="404" t="s">
        <v>54</v>
      </c>
    </row>
    <row r="1623" spans="1:39" ht="15.75" customHeight="1" x14ac:dyDescent="0.3">
      <c r="A1623" s="382"/>
      <c r="B1623" s="383"/>
      <c r="C1623" s="384" t="s">
        <v>40</v>
      </c>
      <c r="D1623" s="385" t="str">
        <f>IF(Table_1[[#This Row],[SISÄLLÖN NIMI]]="","",1)</f>
        <v/>
      </c>
      <c r="E1623" s="386"/>
      <c r="F1623" s="386"/>
      <c r="G1623" s="384" t="s">
        <v>54</v>
      </c>
      <c r="H1623" s="387" t="s">
        <v>54</v>
      </c>
      <c r="I1623" s="388" t="s">
        <v>54</v>
      </c>
      <c r="J1623" s="389" t="s">
        <v>44</v>
      </c>
      <c r="K1623" s="387" t="s">
        <v>54</v>
      </c>
      <c r="L1623" s="390" t="s">
        <v>54</v>
      </c>
      <c r="M1623" s="383"/>
      <c r="N1623" s="391" t="s">
        <v>54</v>
      </c>
      <c r="O1623" s="392"/>
      <c r="P1623" s="383"/>
      <c r="Q1623" s="383"/>
      <c r="R1623" s="393"/>
      <c r="S1623" s="417">
        <f>IF(Table_1[[#This Row],[Kesto (min) /tapaaminen]]&lt;1,0,(Table_1[[#This Row],[Sisältöjen määrä 
]]*Table_1[[#This Row],[Kesto (min) /tapaaminen]]*Table_1[[#This Row],[Tapaamis-kerrat /osallistuja]]))</f>
        <v>0</v>
      </c>
      <c r="T1623" s="394" t="str">
        <f>IF(Table_1[[#This Row],[SISÄLLÖN NIMI]]="","",IF(Table_1[[#This Row],[Toteutuminen]]="Ei osallistujia",0,IF(Table_1[[#This Row],[Toteutuminen]]="Peruttu",0,1)))</f>
        <v/>
      </c>
      <c r="U1623" s="395"/>
      <c r="V1623" s="385"/>
      <c r="W1623" s="413">
        <f>Table_1[[#This Row],[Kävijämäärä a) lapset]]+Table_1[[#This Row],[Kävijämäärä b) aikuiset]]</f>
        <v>0</v>
      </c>
      <c r="X1623" s="413">
        <f>IF(Table_1[[#This Row],[Kokonaiskävijämäärä]]&lt;1,0,Table_1[[#This Row],[Kävijämäärä a) lapset]]*Table_1[[#This Row],[Tapaamis-kerrat /osallistuja]])</f>
        <v>0</v>
      </c>
      <c r="Y1623" s="413">
        <f>IF(Table_1[[#This Row],[Kokonaiskävijämäärä]]&lt;1,0,Table_1[[#This Row],[Kävijämäärä b) aikuiset]]*Table_1[[#This Row],[Tapaamis-kerrat /osallistuja]])</f>
        <v>0</v>
      </c>
      <c r="Z1623" s="413">
        <f>IF(Table_1[[#This Row],[Kokonaiskävijämäärä]]&lt;1,0,Table_1[[#This Row],[Kokonaiskävijämäärä]]*Table_1[[#This Row],[Tapaamis-kerrat /osallistuja]])</f>
        <v>0</v>
      </c>
      <c r="AA1623" s="390" t="s">
        <v>54</v>
      </c>
      <c r="AB1623" s="396"/>
      <c r="AC1623" s="397"/>
      <c r="AD1623" s="398" t="s">
        <v>54</v>
      </c>
      <c r="AE1623" s="399" t="s">
        <v>54</v>
      </c>
      <c r="AF1623" s="400" t="s">
        <v>54</v>
      </c>
      <c r="AG1623" s="400" t="s">
        <v>54</v>
      </c>
      <c r="AH1623" s="401" t="s">
        <v>53</v>
      </c>
      <c r="AI1623" s="402" t="s">
        <v>54</v>
      </c>
      <c r="AJ1623" s="402" t="s">
        <v>54</v>
      </c>
      <c r="AK1623" s="402" t="s">
        <v>54</v>
      </c>
      <c r="AL1623" s="403" t="s">
        <v>54</v>
      </c>
      <c r="AM1623" s="404" t="s">
        <v>54</v>
      </c>
    </row>
    <row r="1624" spans="1:39" ht="15.75" customHeight="1" x14ac:dyDescent="0.3">
      <c r="A1624" s="382"/>
      <c r="B1624" s="383"/>
      <c r="C1624" s="384" t="s">
        <v>40</v>
      </c>
      <c r="D1624" s="385" t="str">
        <f>IF(Table_1[[#This Row],[SISÄLLÖN NIMI]]="","",1)</f>
        <v/>
      </c>
      <c r="E1624" s="386"/>
      <c r="F1624" s="386"/>
      <c r="G1624" s="384" t="s">
        <v>54</v>
      </c>
      <c r="H1624" s="387" t="s">
        <v>54</v>
      </c>
      <c r="I1624" s="388" t="s">
        <v>54</v>
      </c>
      <c r="J1624" s="389" t="s">
        <v>44</v>
      </c>
      <c r="K1624" s="387" t="s">
        <v>54</v>
      </c>
      <c r="L1624" s="390" t="s">
        <v>54</v>
      </c>
      <c r="M1624" s="383"/>
      <c r="N1624" s="391" t="s">
        <v>54</v>
      </c>
      <c r="O1624" s="392"/>
      <c r="P1624" s="383"/>
      <c r="Q1624" s="383"/>
      <c r="R1624" s="393"/>
      <c r="S1624" s="417">
        <f>IF(Table_1[[#This Row],[Kesto (min) /tapaaminen]]&lt;1,0,(Table_1[[#This Row],[Sisältöjen määrä 
]]*Table_1[[#This Row],[Kesto (min) /tapaaminen]]*Table_1[[#This Row],[Tapaamis-kerrat /osallistuja]]))</f>
        <v>0</v>
      </c>
      <c r="T1624" s="394" t="str">
        <f>IF(Table_1[[#This Row],[SISÄLLÖN NIMI]]="","",IF(Table_1[[#This Row],[Toteutuminen]]="Ei osallistujia",0,IF(Table_1[[#This Row],[Toteutuminen]]="Peruttu",0,1)))</f>
        <v/>
      </c>
      <c r="U1624" s="395"/>
      <c r="V1624" s="385"/>
      <c r="W1624" s="413">
        <f>Table_1[[#This Row],[Kävijämäärä a) lapset]]+Table_1[[#This Row],[Kävijämäärä b) aikuiset]]</f>
        <v>0</v>
      </c>
      <c r="X1624" s="413">
        <f>IF(Table_1[[#This Row],[Kokonaiskävijämäärä]]&lt;1,0,Table_1[[#This Row],[Kävijämäärä a) lapset]]*Table_1[[#This Row],[Tapaamis-kerrat /osallistuja]])</f>
        <v>0</v>
      </c>
      <c r="Y1624" s="413">
        <f>IF(Table_1[[#This Row],[Kokonaiskävijämäärä]]&lt;1,0,Table_1[[#This Row],[Kävijämäärä b) aikuiset]]*Table_1[[#This Row],[Tapaamis-kerrat /osallistuja]])</f>
        <v>0</v>
      </c>
      <c r="Z1624" s="413">
        <f>IF(Table_1[[#This Row],[Kokonaiskävijämäärä]]&lt;1,0,Table_1[[#This Row],[Kokonaiskävijämäärä]]*Table_1[[#This Row],[Tapaamis-kerrat /osallistuja]])</f>
        <v>0</v>
      </c>
      <c r="AA1624" s="390" t="s">
        <v>54</v>
      </c>
      <c r="AB1624" s="396"/>
      <c r="AC1624" s="397"/>
      <c r="AD1624" s="398" t="s">
        <v>54</v>
      </c>
      <c r="AE1624" s="399" t="s">
        <v>54</v>
      </c>
      <c r="AF1624" s="400" t="s">
        <v>54</v>
      </c>
      <c r="AG1624" s="400" t="s">
        <v>54</v>
      </c>
      <c r="AH1624" s="401" t="s">
        <v>53</v>
      </c>
      <c r="AI1624" s="402" t="s">
        <v>54</v>
      </c>
      <c r="AJ1624" s="402" t="s">
        <v>54</v>
      </c>
      <c r="AK1624" s="402" t="s">
        <v>54</v>
      </c>
      <c r="AL1624" s="403" t="s">
        <v>54</v>
      </c>
      <c r="AM1624" s="404" t="s">
        <v>54</v>
      </c>
    </row>
    <row r="1625" spans="1:39" ht="15.75" customHeight="1" x14ac:dyDescent="0.3">
      <c r="A1625" s="382"/>
      <c r="B1625" s="383"/>
      <c r="C1625" s="384" t="s">
        <v>40</v>
      </c>
      <c r="D1625" s="385" t="str">
        <f>IF(Table_1[[#This Row],[SISÄLLÖN NIMI]]="","",1)</f>
        <v/>
      </c>
      <c r="E1625" s="386"/>
      <c r="F1625" s="386"/>
      <c r="G1625" s="384" t="s">
        <v>54</v>
      </c>
      <c r="H1625" s="387" t="s">
        <v>54</v>
      </c>
      <c r="I1625" s="388" t="s">
        <v>54</v>
      </c>
      <c r="J1625" s="389" t="s">
        <v>44</v>
      </c>
      <c r="K1625" s="387" t="s">
        <v>54</v>
      </c>
      <c r="L1625" s="390" t="s">
        <v>54</v>
      </c>
      <c r="M1625" s="383"/>
      <c r="N1625" s="391" t="s">
        <v>54</v>
      </c>
      <c r="O1625" s="392"/>
      <c r="P1625" s="383"/>
      <c r="Q1625" s="383"/>
      <c r="R1625" s="393"/>
      <c r="S1625" s="417">
        <f>IF(Table_1[[#This Row],[Kesto (min) /tapaaminen]]&lt;1,0,(Table_1[[#This Row],[Sisältöjen määrä 
]]*Table_1[[#This Row],[Kesto (min) /tapaaminen]]*Table_1[[#This Row],[Tapaamis-kerrat /osallistuja]]))</f>
        <v>0</v>
      </c>
      <c r="T1625" s="394" t="str">
        <f>IF(Table_1[[#This Row],[SISÄLLÖN NIMI]]="","",IF(Table_1[[#This Row],[Toteutuminen]]="Ei osallistujia",0,IF(Table_1[[#This Row],[Toteutuminen]]="Peruttu",0,1)))</f>
        <v/>
      </c>
      <c r="U1625" s="395"/>
      <c r="V1625" s="385"/>
      <c r="W1625" s="413">
        <f>Table_1[[#This Row],[Kävijämäärä a) lapset]]+Table_1[[#This Row],[Kävijämäärä b) aikuiset]]</f>
        <v>0</v>
      </c>
      <c r="X1625" s="413">
        <f>IF(Table_1[[#This Row],[Kokonaiskävijämäärä]]&lt;1,0,Table_1[[#This Row],[Kävijämäärä a) lapset]]*Table_1[[#This Row],[Tapaamis-kerrat /osallistuja]])</f>
        <v>0</v>
      </c>
      <c r="Y1625" s="413">
        <f>IF(Table_1[[#This Row],[Kokonaiskävijämäärä]]&lt;1,0,Table_1[[#This Row],[Kävijämäärä b) aikuiset]]*Table_1[[#This Row],[Tapaamis-kerrat /osallistuja]])</f>
        <v>0</v>
      </c>
      <c r="Z1625" s="413">
        <f>IF(Table_1[[#This Row],[Kokonaiskävijämäärä]]&lt;1,0,Table_1[[#This Row],[Kokonaiskävijämäärä]]*Table_1[[#This Row],[Tapaamis-kerrat /osallistuja]])</f>
        <v>0</v>
      </c>
      <c r="AA1625" s="390" t="s">
        <v>54</v>
      </c>
      <c r="AB1625" s="396"/>
      <c r="AC1625" s="397"/>
      <c r="AD1625" s="398" t="s">
        <v>54</v>
      </c>
      <c r="AE1625" s="399" t="s">
        <v>54</v>
      </c>
      <c r="AF1625" s="400" t="s">
        <v>54</v>
      </c>
      <c r="AG1625" s="400" t="s">
        <v>54</v>
      </c>
      <c r="AH1625" s="401" t="s">
        <v>53</v>
      </c>
      <c r="AI1625" s="402" t="s">
        <v>54</v>
      </c>
      <c r="AJ1625" s="402" t="s">
        <v>54</v>
      </c>
      <c r="AK1625" s="402" t="s">
        <v>54</v>
      </c>
      <c r="AL1625" s="403" t="s">
        <v>54</v>
      </c>
      <c r="AM1625" s="404" t="s">
        <v>54</v>
      </c>
    </row>
    <row r="1626" spans="1:39" ht="15.75" customHeight="1" x14ac:dyDescent="0.3">
      <c r="A1626" s="382"/>
      <c r="B1626" s="383"/>
      <c r="C1626" s="384" t="s">
        <v>40</v>
      </c>
      <c r="D1626" s="385" t="str">
        <f>IF(Table_1[[#This Row],[SISÄLLÖN NIMI]]="","",1)</f>
        <v/>
      </c>
      <c r="E1626" s="386"/>
      <c r="F1626" s="386"/>
      <c r="G1626" s="384" t="s">
        <v>54</v>
      </c>
      <c r="H1626" s="387" t="s">
        <v>54</v>
      </c>
      <c r="I1626" s="388" t="s">
        <v>54</v>
      </c>
      <c r="J1626" s="389" t="s">
        <v>44</v>
      </c>
      <c r="K1626" s="387" t="s">
        <v>54</v>
      </c>
      <c r="L1626" s="390" t="s">
        <v>54</v>
      </c>
      <c r="M1626" s="383"/>
      <c r="N1626" s="391" t="s">
        <v>54</v>
      </c>
      <c r="O1626" s="392"/>
      <c r="P1626" s="383"/>
      <c r="Q1626" s="383"/>
      <c r="R1626" s="393"/>
      <c r="S1626" s="417">
        <f>IF(Table_1[[#This Row],[Kesto (min) /tapaaminen]]&lt;1,0,(Table_1[[#This Row],[Sisältöjen määrä 
]]*Table_1[[#This Row],[Kesto (min) /tapaaminen]]*Table_1[[#This Row],[Tapaamis-kerrat /osallistuja]]))</f>
        <v>0</v>
      </c>
      <c r="T1626" s="394" t="str">
        <f>IF(Table_1[[#This Row],[SISÄLLÖN NIMI]]="","",IF(Table_1[[#This Row],[Toteutuminen]]="Ei osallistujia",0,IF(Table_1[[#This Row],[Toteutuminen]]="Peruttu",0,1)))</f>
        <v/>
      </c>
      <c r="U1626" s="395"/>
      <c r="V1626" s="385"/>
      <c r="W1626" s="413">
        <f>Table_1[[#This Row],[Kävijämäärä a) lapset]]+Table_1[[#This Row],[Kävijämäärä b) aikuiset]]</f>
        <v>0</v>
      </c>
      <c r="X1626" s="413">
        <f>IF(Table_1[[#This Row],[Kokonaiskävijämäärä]]&lt;1,0,Table_1[[#This Row],[Kävijämäärä a) lapset]]*Table_1[[#This Row],[Tapaamis-kerrat /osallistuja]])</f>
        <v>0</v>
      </c>
      <c r="Y1626" s="413">
        <f>IF(Table_1[[#This Row],[Kokonaiskävijämäärä]]&lt;1,0,Table_1[[#This Row],[Kävijämäärä b) aikuiset]]*Table_1[[#This Row],[Tapaamis-kerrat /osallistuja]])</f>
        <v>0</v>
      </c>
      <c r="Z1626" s="413">
        <f>IF(Table_1[[#This Row],[Kokonaiskävijämäärä]]&lt;1,0,Table_1[[#This Row],[Kokonaiskävijämäärä]]*Table_1[[#This Row],[Tapaamis-kerrat /osallistuja]])</f>
        <v>0</v>
      </c>
      <c r="AA1626" s="390" t="s">
        <v>54</v>
      </c>
      <c r="AB1626" s="396"/>
      <c r="AC1626" s="397"/>
      <c r="AD1626" s="398" t="s">
        <v>54</v>
      </c>
      <c r="AE1626" s="399" t="s">
        <v>54</v>
      </c>
      <c r="AF1626" s="400" t="s">
        <v>54</v>
      </c>
      <c r="AG1626" s="400" t="s">
        <v>54</v>
      </c>
      <c r="AH1626" s="401" t="s">
        <v>53</v>
      </c>
      <c r="AI1626" s="402" t="s">
        <v>54</v>
      </c>
      <c r="AJ1626" s="402" t="s">
        <v>54</v>
      </c>
      <c r="AK1626" s="402" t="s">
        <v>54</v>
      </c>
      <c r="AL1626" s="403" t="s">
        <v>54</v>
      </c>
      <c r="AM1626" s="404" t="s">
        <v>54</v>
      </c>
    </row>
    <row r="1627" spans="1:39" ht="15.75" customHeight="1" x14ac:dyDescent="0.3">
      <c r="A1627" s="382"/>
      <c r="B1627" s="383"/>
      <c r="C1627" s="384" t="s">
        <v>40</v>
      </c>
      <c r="D1627" s="385" t="str">
        <f>IF(Table_1[[#This Row],[SISÄLLÖN NIMI]]="","",1)</f>
        <v/>
      </c>
      <c r="E1627" s="386"/>
      <c r="F1627" s="386"/>
      <c r="G1627" s="384" t="s">
        <v>54</v>
      </c>
      <c r="H1627" s="387" t="s">
        <v>54</v>
      </c>
      <c r="I1627" s="388" t="s">
        <v>54</v>
      </c>
      <c r="J1627" s="389" t="s">
        <v>44</v>
      </c>
      <c r="K1627" s="387" t="s">
        <v>54</v>
      </c>
      <c r="L1627" s="390" t="s">
        <v>54</v>
      </c>
      <c r="M1627" s="383"/>
      <c r="N1627" s="391" t="s">
        <v>54</v>
      </c>
      <c r="O1627" s="392"/>
      <c r="P1627" s="383"/>
      <c r="Q1627" s="383"/>
      <c r="R1627" s="393"/>
      <c r="S1627" s="417">
        <f>IF(Table_1[[#This Row],[Kesto (min) /tapaaminen]]&lt;1,0,(Table_1[[#This Row],[Sisältöjen määrä 
]]*Table_1[[#This Row],[Kesto (min) /tapaaminen]]*Table_1[[#This Row],[Tapaamis-kerrat /osallistuja]]))</f>
        <v>0</v>
      </c>
      <c r="T1627" s="394" t="str">
        <f>IF(Table_1[[#This Row],[SISÄLLÖN NIMI]]="","",IF(Table_1[[#This Row],[Toteutuminen]]="Ei osallistujia",0,IF(Table_1[[#This Row],[Toteutuminen]]="Peruttu",0,1)))</f>
        <v/>
      </c>
      <c r="U1627" s="395"/>
      <c r="V1627" s="385"/>
      <c r="W1627" s="413">
        <f>Table_1[[#This Row],[Kävijämäärä a) lapset]]+Table_1[[#This Row],[Kävijämäärä b) aikuiset]]</f>
        <v>0</v>
      </c>
      <c r="X1627" s="413">
        <f>IF(Table_1[[#This Row],[Kokonaiskävijämäärä]]&lt;1,0,Table_1[[#This Row],[Kävijämäärä a) lapset]]*Table_1[[#This Row],[Tapaamis-kerrat /osallistuja]])</f>
        <v>0</v>
      </c>
      <c r="Y1627" s="413">
        <f>IF(Table_1[[#This Row],[Kokonaiskävijämäärä]]&lt;1,0,Table_1[[#This Row],[Kävijämäärä b) aikuiset]]*Table_1[[#This Row],[Tapaamis-kerrat /osallistuja]])</f>
        <v>0</v>
      </c>
      <c r="Z1627" s="413">
        <f>IF(Table_1[[#This Row],[Kokonaiskävijämäärä]]&lt;1,0,Table_1[[#This Row],[Kokonaiskävijämäärä]]*Table_1[[#This Row],[Tapaamis-kerrat /osallistuja]])</f>
        <v>0</v>
      </c>
      <c r="AA1627" s="390" t="s">
        <v>54</v>
      </c>
      <c r="AB1627" s="396"/>
      <c r="AC1627" s="397"/>
      <c r="AD1627" s="398" t="s">
        <v>54</v>
      </c>
      <c r="AE1627" s="399" t="s">
        <v>54</v>
      </c>
      <c r="AF1627" s="400" t="s">
        <v>54</v>
      </c>
      <c r="AG1627" s="400" t="s">
        <v>54</v>
      </c>
      <c r="AH1627" s="401" t="s">
        <v>53</v>
      </c>
      <c r="AI1627" s="402" t="s">
        <v>54</v>
      </c>
      <c r="AJ1627" s="402" t="s">
        <v>54</v>
      </c>
      <c r="AK1627" s="402" t="s">
        <v>54</v>
      </c>
      <c r="AL1627" s="403" t="s">
        <v>54</v>
      </c>
      <c r="AM1627" s="404" t="s">
        <v>54</v>
      </c>
    </row>
    <row r="1628" spans="1:39" ht="15.75" customHeight="1" x14ac:dyDescent="0.3">
      <c r="A1628" s="382"/>
      <c r="B1628" s="383"/>
      <c r="C1628" s="384" t="s">
        <v>40</v>
      </c>
      <c r="D1628" s="385" t="str">
        <f>IF(Table_1[[#This Row],[SISÄLLÖN NIMI]]="","",1)</f>
        <v/>
      </c>
      <c r="E1628" s="386"/>
      <c r="F1628" s="386"/>
      <c r="G1628" s="384" t="s">
        <v>54</v>
      </c>
      <c r="H1628" s="387" t="s">
        <v>54</v>
      </c>
      <c r="I1628" s="388" t="s">
        <v>54</v>
      </c>
      <c r="J1628" s="389" t="s">
        <v>44</v>
      </c>
      <c r="K1628" s="387" t="s">
        <v>54</v>
      </c>
      <c r="L1628" s="390" t="s">
        <v>54</v>
      </c>
      <c r="M1628" s="383"/>
      <c r="N1628" s="391" t="s">
        <v>54</v>
      </c>
      <c r="O1628" s="392"/>
      <c r="P1628" s="383"/>
      <c r="Q1628" s="383"/>
      <c r="R1628" s="393"/>
      <c r="S1628" s="417">
        <f>IF(Table_1[[#This Row],[Kesto (min) /tapaaminen]]&lt;1,0,(Table_1[[#This Row],[Sisältöjen määrä 
]]*Table_1[[#This Row],[Kesto (min) /tapaaminen]]*Table_1[[#This Row],[Tapaamis-kerrat /osallistuja]]))</f>
        <v>0</v>
      </c>
      <c r="T1628" s="394" t="str">
        <f>IF(Table_1[[#This Row],[SISÄLLÖN NIMI]]="","",IF(Table_1[[#This Row],[Toteutuminen]]="Ei osallistujia",0,IF(Table_1[[#This Row],[Toteutuminen]]="Peruttu",0,1)))</f>
        <v/>
      </c>
      <c r="U1628" s="395"/>
      <c r="V1628" s="385"/>
      <c r="W1628" s="413">
        <f>Table_1[[#This Row],[Kävijämäärä a) lapset]]+Table_1[[#This Row],[Kävijämäärä b) aikuiset]]</f>
        <v>0</v>
      </c>
      <c r="X1628" s="413">
        <f>IF(Table_1[[#This Row],[Kokonaiskävijämäärä]]&lt;1,0,Table_1[[#This Row],[Kävijämäärä a) lapset]]*Table_1[[#This Row],[Tapaamis-kerrat /osallistuja]])</f>
        <v>0</v>
      </c>
      <c r="Y1628" s="413">
        <f>IF(Table_1[[#This Row],[Kokonaiskävijämäärä]]&lt;1,0,Table_1[[#This Row],[Kävijämäärä b) aikuiset]]*Table_1[[#This Row],[Tapaamis-kerrat /osallistuja]])</f>
        <v>0</v>
      </c>
      <c r="Z1628" s="413">
        <f>IF(Table_1[[#This Row],[Kokonaiskävijämäärä]]&lt;1,0,Table_1[[#This Row],[Kokonaiskävijämäärä]]*Table_1[[#This Row],[Tapaamis-kerrat /osallistuja]])</f>
        <v>0</v>
      </c>
      <c r="AA1628" s="390" t="s">
        <v>54</v>
      </c>
      <c r="AB1628" s="396"/>
      <c r="AC1628" s="397"/>
      <c r="AD1628" s="398" t="s">
        <v>54</v>
      </c>
      <c r="AE1628" s="399" t="s">
        <v>54</v>
      </c>
      <c r="AF1628" s="400" t="s">
        <v>54</v>
      </c>
      <c r="AG1628" s="400" t="s">
        <v>54</v>
      </c>
      <c r="AH1628" s="401" t="s">
        <v>53</v>
      </c>
      <c r="AI1628" s="402" t="s">
        <v>54</v>
      </c>
      <c r="AJ1628" s="402" t="s">
        <v>54</v>
      </c>
      <c r="AK1628" s="402" t="s">
        <v>54</v>
      </c>
      <c r="AL1628" s="403" t="s">
        <v>54</v>
      </c>
      <c r="AM1628" s="404" t="s">
        <v>54</v>
      </c>
    </row>
    <row r="1629" spans="1:39" ht="15.75" customHeight="1" x14ac:dyDescent="0.3">
      <c r="A1629" s="382"/>
      <c r="B1629" s="383"/>
      <c r="C1629" s="384" t="s">
        <v>40</v>
      </c>
      <c r="D1629" s="385" t="str">
        <f>IF(Table_1[[#This Row],[SISÄLLÖN NIMI]]="","",1)</f>
        <v/>
      </c>
      <c r="E1629" s="386"/>
      <c r="F1629" s="386"/>
      <c r="G1629" s="384" t="s">
        <v>54</v>
      </c>
      <c r="H1629" s="387" t="s">
        <v>54</v>
      </c>
      <c r="I1629" s="388" t="s">
        <v>54</v>
      </c>
      <c r="J1629" s="389" t="s">
        <v>44</v>
      </c>
      <c r="K1629" s="387" t="s">
        <v>54</v>
      </c>
      <c r="L1629" s="390" t="s">
        <v>54</v>
      </c>
      <c r="M1629" s="383"/>
      <c r="N1629" s="391" t="s">
        <v>54</v>
      </c>
      <c r="O1629" s="392"/>
      <c r="P1629" s="383"/>
      <c r="Q1629" s="383"/>
      <c r="R1629" s="393"/>
      <c r="S1629" s="417">
        <f>IF(Table_1[[#This Row],[Kesto (min) /tapaaminen]]&lt;1,0,(Table_1[[#This Row],[Sisältöjen määrä 
]]*Table_1[[#This Row],[Kesto (min) /tapaaminen]]*Table_1[[#This Row],[Tapaamis-kerrat /osallistuja]]))</f>
        <v>0</v>
      </c>
      <c r="T1629" s="394" t="str">
        <f>IF(Table_1[[#This Row],[SISÄLLÖN NIMI]]="","",IF(Table_1[[#This Row],[Toteutuminen]]="Ei osallistujia",0,IF(Table_1[[#This Row],[Toteutuminen]]="Peruttu",0,1)))</f>
        <v/>
      </c>
      <c r="U1629" s="395"/>
      <c r="V1629" s="385"/>
      <c r="W1629" s="413">
        <f>Table_1[[#This Row],[Kävijämäärä a) lapset]]+Table_1[[#This Row],[Kävijämäärä b) aikuiset]]</f>
        <v>0</v>
      </c>
      <c r="X1629" s="413">
        <f>IF(Table_1[[#This Row],[Kokonaiskävijämäärä]]&lt;1,0,Table_1[[#This Row],[Kävijämäärä a) lapset]]*Table_1[[#This Row],[Tapaamis-kerrat /osallistuja]])</f>
        <v>0</v>
      </c>
      <c r="Y1629" s="413">
        <f>IF(Table_1[[#This Row],[Kokonaiskävijämäärä]]&lt;1,0,Table_1[[#This Row],[Kävijämäärä b) aikuiset]]*Table_1[[#This Row],[Tapaamis-kerrat /osallistuja]])</f>
        <v>0</v>
      </c>
      <c r="Z1629" s="413">
        <f>IF(Table_1[[#This Row],[Kokonaiskävijämäärä]]&lt;1,0,Table_1[[#This Row],[Kokonaiskävijämäärä]]*Table_1[[#This Row],[Tapaamis-kerrat /osallistuja]])</f>
        <v>0</v>
      </c>
      <c r="AA1629" s="390" t="s">
        <v>54</v>
      </c>
      <c r="AB1629" s="396"/>
      <c r="AC1629" s="397"/>
      <c r="AD1629" s="398" t="s">
        <v>54</v>
      </c>
      <c r="AE1629" s="399" t="s">
        <v>54</v>
      </c>
      <c r="AF1629" s="400" t="s">
        <v>54</v>
      </c>
      <c r="AG1629" s="400" t="s">
        <v>54</v>
      </c>
      <c r="AH1629" s="401" t="s">
        <v>53</v>
      </c>
      <c r="AI1629" s="402" t="s">
        <v>54</v>
      </c>
      <c r="AJ1629" s="402" t="s">
        <v>54</v>
      </c>
      <c r="AK1629" s="402" t="s">
        <v>54</v>
      </c>
      <c r="AL1629" s="403" t="s">
        <v>54</v>
      </c>
      <c r="AM1629" s="404" t="s">
        <v>54</v>
      </c>
    </row>
    <row r="1630" spans="1:39" ht="15.75" customHeight="1" x14ac:dyDescent="0.3">
      <c r="A1630" s="382"/>
      <c r="B1630" s="383"/>
      <c r="C1630" s="384" t="s">
        <v>40</v>
      </c>
      <c r="D1630" s="385" t="str">
        <f>IF(Table_1[[#This Row],[SISÄLLÖN NIMI]]="","",1)</f>
        <v/>
      </c>
      <c r="E1630" s="386"/>
      <c r="F1630" s="386"/>
      <c r="G1630" s="384" t="s">
        <v>54</v>
      </c>
      <c r="H1630" s="387" t="s">
        <v>54</v>
      </c>
      <c r="I1630" s="388" t="s">
        <v>54</v>
      </c>
      <c r="J1630" s="389" t="s">
        <v>44</v>
      </c>
      <c r="K1630" s="387" t="s">
        <v>54</v>
      </c>
      <c r="L1630" s="390" t="s">
        <v>54</v>
      </c>
      <c r="M1630" s="383"/>
      <c r="N1630" s="391" t="s">
        <v>54</v>
      </c>
      <c r="O1630" s="392"/>
      <c r="P1630" s="383"/>
      <c r="Q1630" s="383"/>
      <c r="R1630" s="393"/>
      <c r="S1630" s="417">
        <f>IF(Table_1[[#This Row],[Kesto (min) /tapaaminen]]&lt;1,0,(Table_1[[#This Row],[Sisältöjen määrä 
]]*Table_1[[#This Row],[Kesto (min) /tapaaminen]]*Table_1[[#This Row],[Tapaamis-kerrat /osallistuja]]))</f>
        <v>0</v>
      </c>
      <c r="T1630" s="394" t="str">
        <f>IF(Table_1[[#This Row],[SISÄLLÖN NIMI]]="","",IF(Table_1[[#This Row],[Toteutuminen]]="Ei osallistujia",0,IF(Table_1[[#This Row],[Toteutuminen]]="Peruttu",0,1)))</f>
        <v/>
      </c>
      <c r="U1630" s="395"/>
      <c r="V1630" s="385"/>
      <c r="W1630" s="413">
        <f>Table_1[[#This Row],[Kävijämäärä a) lapset]]+Table_1[[#This Row],[Kävijämäärä b) aikuiset]]</f>
        <v>0</v>
      </c>
      <c r="X1630" s="413">
        <f>IF(Table_1[[#This Row],[Kokonaiskävijämäärä]]&lt;1,0,Table_1[[#This Row],[Kävijämäärä a) lapset]]*Table_1[[#This Row],[Tapaamis-kerrat /osallistuja]])</f>
        <v>0</v>
      </c>
      <c r="Y1630" s="413">
        <f>IF(Table_1[[#This Row],[Kokonaiskävijämäärä]]&lt;1,0,Table_1[[#This Row],[Kävijämäärä b) aikuiset]]*Table_1[[#This Row],[Tapaamis-kerrat /osallistuja]])</f>
        <v>0</v>
      </c>
      <c r="Z1630" s="413">
        <f>IF(Table_1[[#This Row],[Kokonaiskävijämäärä]]&lt;1,0,Table_1[[#This Row],[Kokonaiskävijämäärä]]*Table_1[[#This Row],[Tapaamis-kerrat /osallistuja]])</f>
        <v>0</v>
      </c>
      <c r="AA1630" s="390" t="s">
        <v>54</v>
      </c>
      <c r="AB1630" s="396"/>
      <c r="AC1630" s="397"/>
      <c r="AD1630" s="398" t="s">
        <v>54</v>
      </c>
      <c r="AE1630" s="399" t="s">
        <v>54</v>
      </c>
      <c r="AF1630" s="400" t="s">
        <v>54</v>
      </c>
      <c r="AG1630" s="400" t="s">
        <v>54</v>
      </c>
      <c r="AH1630" s="401" t="s">
        <v>53</v>
      </c>
      <c r="AI1630" s="402" t="s">
        <v>54</v>
      </c>
      <c r="AJ1630" s="402" t="s">
        <v>54</v>
      </c>
      <c r="AK1630" s="402" t="s">
        <v>54</v>
      </c>
      <c r="AL1630" s="403" t="s">
        <v>54</v>
      </c>
      <c r="AM1630" s="404" t="s">
        <v>54</v>
      </c>
    </row>
    <row r="1631" spans="1:39" ht="15.75" customHeight="1" x14ac:dyDescent="0.3">
      <c r="A1631" s="382"/>
      <c r="B1631" s="383"/>
      <c r="C1631" s="384" t="s">
        <v>40</v>
      </c>
      <c r="D1631" s="385" t="str">
        <f>IF(Table_1[[#This Row],[SISÄLLÖN NIMI]]="","",1)</f>
        <v/>
      </c>
      <c r="E1631" s="386"/>
      <c r="F1631" s="386"/>
      <c r="G1631" s="384" t="s">
        <v>54</v>
      </c>
      <c r="H1631" s="387" t="s">
        <v>54</v>
      </c>
      <c r="I1631" s="388" t="s">
        <v>54</v>
      </c>
      <c r="J1631" s="389" t="s">
        <v>44</v>
      </c>
      <c r="K1631" s="387" t="s">
        <v>54</v>
      </c>
      <c r="L1631" s="390" t="s">
        <v>54</v>
      </c>
      <c r="M1631" s="383"/>
      <c r="N1631" s="391" t="s">
        <v>54</v>
      </c>
      <c r="O1631" s="392"/>
      <c r="P1631" s="383"/>
      <c r="Q1631" s="383"/>
      <c r="R1631" s="393"/>
      <c r="S1631" s="417">
        <f>IF(Table_1[[#This Row],[Kesto (min) /tapaaminen]]&lt;1,0,(Table_1[[#This Row],[Sisältöjen määrä 
]]*Table_1[[#This Row],[Kesto (min) /tapaaminen]]*Table_1[[#This Row],[Tapaamis-kerrat /osallistuja]]))</f>
        <v>0</v>
      </c>
      <c r="T1631" s="394" t="str">
        <f>IF(Table_1[[#This Row],[SISÄLLÖN NIMI]]="","",IF(Table_1[[#This Row],[Toteutuminen]]="Ei osallistujia",0,IF(Table_1[[#This Row],[Toteutuminen]]="Peruttu",0,1)))</f>
        <v/>
      </c>
      <c r="U1631" s="395"/>
      <c r="V1631" s="385"/>
      <c r="W1631" s="413">
        <f>Table_1[[#This Row],[Kävijämäärä a) lapset]]+Table_1[[#This Row],[Kävijämäärä b) aikuiset]]</f>
        <v>0</v>
      </c>
      <c r="X1631" s="413">
        <f>IF(Table_1[[#This Row],[Kokonaiskävijämäärä]]&lt;1,0,Table_1[[#This Row],[Kävijämäärä a) lapset]]*Table_1[[#This Row],[Tapaamis-kerrat /osallistuja]])</f>
        <v>0</v>
      </c>
      <c r="Y1631" s="413">
        <f>IF(Table_1[[#This Row],[Kokonaiskävijämäärä]]&lt;1,0,Table_1[[#This Row],[Kävijämäärä b) aikuiset]]*Table_1[[#This Row],[Tapaamis-kerrat /osallistuja]])</f>
        <v>0</v>
      </c>
      <c r="Z1631" s="413">
        <f>IF(Table_1[[#This Row],[Kokonaiskävijämäärä]]&lt;1,0,Table_1[[#This Row],[Kokonaiskävijämäärä]]*Table_1[[#This Row],[Tapaamis-kerrat /osallistuja]])</f>
        <v>0</v>
      </c>
      <c r="AA1631" s="390" t="s">
        <v>54</v>
      </c>
      <c r="AB1631" s="396"/>
      <c r="AC1631" s="397"/>
      <c r="AD1631" s="398" t="s">
        <v>54</v>
      </c>
      <c r="AE1631" s="399" t="s">
        <v>54</v>
      </c>
      <c r="AF1631" s="400" t="s">
        <v>54</v>
      </c>
      <c r="AG1631" s="400" t="s">
        <v>54</v>
      </c>
      <c r="AH1631" s="401" t="s">
        <v>53</v>
      </c>
      <c r="AI1631" s="402" t="s">
        <v>54</v>
      </c>
      <c r="AJ1631" s="402" t="s">
        <v>54</v>
      </c>
      <c r="AK1631" s="402" t="s">
        <v>54</v>
      </c>
      <c r="AL1631" s="403" t="s">
        <v>54</v>
      </c>
      <c r="AM1631" s="404" t="s">
        <v>54</v>
      </c>
    </row>
    <row r="1632" spans="1:39" ht="15.75" customHeight="1" x14ac:dyDescent="0.3">
      <c r="A1632" s="382"/>
      <c r="B1632" s="383"/>
      <c r="C1632" s="384" t="s">
        <v>40</v>
      </c>
      <c r="D1632" s="385" t="str">
        <f>IF(Table_1[[#This Row],[SISÄLLÖN NIMI]]="","",1)</f>
        <v/>
      </c>
      <c r="E1632" s="386"/>
      <c r="F1632" s="386"/>
      <c r="G1632" s="384" t="s">
        <v>54</v>
      </c>
      <c r="H1632" s="387" t="s">
        <v>54</v>
      </c>
      <c r="I1632" s="388" t="s">
        <v>54</v>
      </c>
      <c r="J1632" s="389" t="s">
        <v>44</v>
      </c>
      <c r="K1632" s="387" t="s">
        <v>54</v>
      </c>
      <c r="L1632" s="390" t="s">
        <v>54</v>
      </c>
      <c r="M1632" s="383"/>
      <c r="N1632" s="391" t="s">
        <v>54</v>
      </c>
      <c r="O1632" s="392"/>
      <c r="P1632" s="383"/>
      <c r="Q1632" s="383"/>
      <c r="R1632" s="393"/>
      <c r="S1632" s="417">
        <f>IF(Table_1[[#This Row],[Kesto (min) /tapaaminen]]&lt;1,0,(Table_1[[#This Row],[Sisältöjen määrä 
]]*Table_1[[#This Row],[Kesto (min) /tapaaminen]]*Table_1[[#This Row],[Tapaamis-kerrat /osallistuja]]))</f>
        <v>0</v>
      </c>
      <c r="T1632" s="394" t="str">
        <f>IF(Table_1[[#This Row],[SISÄLLÖN NIMI]]="","",IF(Table_1[[#This Row],[Toteutuminen]]="Ei osallistujia",0,IF(Table_1[[#This Row],[Toteutuminen]]="Peruttu",0,1)))</f>
        <v/>
      </c>
      <c r="U1632" s="395"/>
      <c r="V1632" s="385"/>
      <c r="W1632" s="413">
        <f>Table_1[[#This Row],[Kävijämäärä a) lapset]]+Table_1[[#This Row],[Kävijämäärä b) aikuiset]]</f>
        <v>0</v>
      </c>
      <c r="X1632" s="413">
        <f>IF(Table_1[[#This Row],[Kokonaiskävijämäärä]]&lt;1,0,Table_1[[#This Row],[Kävijämäärä a) lapset]]*Table_1[[#This Row],[Tapaamis-kerrat /osallistuja]])</f>
        <v>0</v>
      </c>
      <c r="Y1632" s="413">
        <f>IF(Table_1[[#This Row],[Kokonaiskävijämäärä]]&lt;1,0,Table_1[[#This Row],[Kävijämäärä b) aikuiset]]*Table_1[[#This Row],[Tapaamis-kerrat /osallistuja]])</f>
        <v>0</v>
      </c>
      <c r="Z1632" s="413">
        <f>IF(Table_1[[#This Row],[Kokonaiskävijämäärä]]&lt;1,0,Table_1[[#This Row],[Kokonaiskävijämäärä]]*Table_1[[#This Row],[Tapaamis-kerrat /osallistuja]])</f>
        <v>0</v>
      </c>
      <c r="AA1632" s="390" t="s">
        <v>54</v>
      </c>
      <c r="AB1632" s="396"/>
      <c r="AC1632" s="397"/>
      <c r="AD1632" s="398" t="s">
        <v>54</v>
      </c>
      <c r="AE1632" s="399" t="s">
        <v>54</v>
      </c>
      <c r="AF1632" s="400" t="s">
        <v>54</v>
      </c>
      <c r="AG1632" s="400" t="s">
        <v>54</v>
      </c>
      <c r="AH1632" s="401" t="s">
        <v>53</v>
      </c>
      <c r="AI1632" s="402" t="s">
        <v>54</v>
      </c>
      <c r="AJ1632" s="402" t="s">
        <v>54</v>
      </c>
      <c r="AK1632" s="402" t="s">
        <v>54</v>
      </c>
      <c r="AL1632" s="403" t="s">
        <v>54</v>
      </c>
      <c r="AM1632" s="404" t="s">
        <v>54</v>
      </c>
    </row>
    <row r="1633" spans="1:39" ht="15.75" customHeight="1" x14ac:dyDescent="0.3">
      <c r="A1633" s="382"/>
      <c r="B1633" s="383"/>
      <c r="C1633" s="384" t="s">
        <v>40</v>
      </c>
      <c r="D1633" s="385" t="str">
        <f>IF(Table_1[[#This Row],[SISÄLLÖN NIMI]]="","",1)</f>
        <v/>
      </c>
      <c r="E1633" s="386"/>
      <c r="F1633" s="386"/>
      <c r="G1633" s="384" t="s">
        <v>54</v>
      </c>
      <c r="H1633" s="387" t="s">
        <v>54</v>
      </c>
      <c r="I1633" s="388" t="s">
        <v>54</v>
      </c>
      <c r="J1633" s="389" t="s">
        <v>44</v>
      </c>
      <c r="K1633" s="387" t="s">
        <v>54</v>
      </c>
      <c r="L1633" s="390" t="s">
        <v>54</v>
      </c>
      <c r="M1633" s="383"/>
      <c r="N1633" s="391" t="s">
        <v>54</v>
      </c>
      <c r="O1633" s="392"/>
      <c r="P1633" s="383"/>
      <c r="Q1633" s="383"/>
      <c r="R1633" s="393"/>
      <c r="S1633" s="417">
        <f>IF(Table_1[[#This Row],[Kesto (min) /tapaaminen]]&lt;1,0,(Table_1[[#This Row],[Sisältöjen määrä 
]]*Table_1[[#This Row],[Kesto (min) /tapaaminen]]*Table_1[[#This Row],[Tapaamis-kerrat /osallistuja]]))</f>
        <v>0</v>
      </c>
      <c r="T1633" s="394" t="str">
        <f>IF(Table_1[[#This Row],[SISÄLLÖN NIMI]]="","",IF(Table_1[[#This Row],[Toteutuminen]]="Ei osallistujia",0,IF(Table_1[[#This Row],[Toteutuminen]]="Peruttu",0,1)))</f>
        <v/>
      </c>
      <c r="U1633" s="395"/>
      <c r="V1633" s="385"/>
      <c r="W1633" s="413">
        <f>Table_1[[#This Row],[Kävijämäärä a) lapset]]+Table_1[[#This Row],[Kävijämäärä b) aikuiset]]</f>
        <v>0</v>
      </c>
      <c r="X1633" s="413">
        <f>IF(Table_1[[#This Row],[Kokonaiskävijämäärä]]&lt;1,0,Table_1[[#This Row],[Kävijämäärä a) lapset]]*Table_1[[#This Row],[Tapaamis-kerrat /osallistuja]])</f>
        <v>0</v>
      </c>
      <c r="Y1633" s="413">
        <f>IF(Table_1[[#This Row],[Kokonaiskävijämäärä]]&lt;1,0,Table_1[[#This Row],[Kävijämäärä b) aikuiset]]*Table_1[[#This Row],[Tapaamis-kerrat /osallistuja]])</f>
        <v>0</v>
      </c>
      <c r="Z1633" s="413">
        <f>IF(Table_1[[#This Row],[Kokonaiskävijämäärä]]&lt;1,0,Table_1[[#This Row],[Kokonaiskävijämäärä]]*Table_1[[#This Row],[Tapaamis-kerrat /osallistuja]])</f>
        <v>0</v>
      </c>
      <c r="AA1633" s="390" t="s">
        <v>54</v>
      </c>
      <c r="AB1633" s="396"/>
      <c r="AC1633" s="397"/>
      <c r="AD1633" s="398" t="s">
        <v>54</v>
      </c>
      <c r="AE1633" s="399" t="s">
        <v>54</v>
      </c>
      <c r="AF1633" s="400" t="s">
        <v>54</v>
      </c>
      <c r="AG1633" s="400" t="s">
        <v>54</v>
      </c>
      <c r="AH1633" s="401" t="s">
        <v>53</v>
      </c>
      <c r="AI1633" s="402" t="s">
        <v>54</v>
      </c>
      <c r="AJ1633" s="402" t="s">
        <v>54</v>
      </c>
      <c r="AK1633" s="402" t="s">
        <v>54</v>
      </c>
      <c r="AL1633" s="403" t="s">
        <v>54</v>
      </c>
      <c r="AM1633" s="404" t="s">
        <v>54</v>
      </c>
    </row>
    <row r="1634" spans="1:39" ht="15.75" customHeight="1" x14ac:dyDescent="0.3">
      <c r="A1634" s="382"/>
      <c r="B1634" s="383"/>
      <c r="C1634" s="384" t="s">
        <v>40</v>
      </c>
      <c r="D1634" s="385" t="str">
        <f>IF(Table_1[[#This Row],[SISÄLLÖN NIMI]]="","",1)</f>
        <v/>
      </c>
      <c r="E1634" s="386"/>
      <c r="F1634" s="386"/>
      <c r="G1634" s="384" t="s">
        <v>54</v>
      </c>
      <c r="H1634" s="387" t="s">
        <v>54</v>
      </c>
      <c r="I1634" s="388" t="s">
        <v>54</v>
      </c>
      <c r="J1634" s="389" t="s">
        <v>44</v>
      </c>
      <c r="K1634" s="387" t="s">
        <v>54</v>
      </c>
      <c r="L1634" s="390" t="s">
        <v>54</v>
      </c>
      <c r="M1634" s="383"/>
      <c r="N1634" s="391" t="s">
        <v>54</v>
      </c>
      <c r="O1634" s="392"/>
      <c r="P1634" s="383"/>
      <c r="Q1634" s="383"/>
      <c r="R1634" s="393"/>
      <c r="S1634" s="417">
        <f>IF(Table_1[[#This Row],[Kesto (min) /tapaaminen]]&lt;1,0,(Table_1[[#This Row],[Sisältöjen määrä 
]]*Table_1[[#This Row],[Kesto (min) /tapaaminen]]*Table_1[[#This Row],[Tapaamis-kerrat /osallistuja]]))</f>
        <v>0</v>
      </c>
      <c r="T1634" s="394" t="str">
        <f>IF(Table_1[[#This Row],[SISÄLLÖN NIMI]]="","",IF(Table_1[[#This Row],[Toteutuminen]]="Ei osallistujia",0,IF(Table_1[[#This Row],[Toteutuminen]]="Peruttu",0,1)))</f>
        <v/>
      </c>
      <c r="U1634" s="395"/>
      <c r="V1634" s="385"/>
      <c r="W1634" s="413">
        <f>Table_1[[#This Row],[Kävijämäärä a) lapset]]+Table_1[[#This Row],[Kävijämäärä b) aikuiset]]</f>
        <v>0</v>
      </c>
      <c r="X1634" s="413">
        <f>IF(Table_1[[#This Row],[Kokonaiskävijämäärä]]&lt;1,0,Table_1[[#This Row],[Kävijämäärä a) lapset]]*Table_1[[#This Row],[Tapaamis-kerrat /osallistuja]])</f>
        <v>0</v>
      </c>
      <c r="Y1634" s="413">
        <f>IF(Table_1[[#This Row],[Kokonaiskävijämäärä]]&lt;1,0,Table_1[[#This Row],[Kävijämäärä b) aikuiset]]*Table_1[[#This Row],[Tapaamis-kerrat /osallistuja]])</f>
        <v>0</v>
      </c>
      <c r="Z1634" s="413">
        <f>IF(Table_1[[#This Row],[Kokonaiskävijämäärä]]&lt;1,0,Table_1[[#This Row],[Kokonaiskävijämäärä]]*Table_1[[#This Row],[Tapaamis-kerrat /osallistuja]])</f>
        <v>0</v>
      </c>
      <c r="AA1634" s="390" t="s">
        <v>54</v>
      </c>
      <c r="AB1634" s="396"/>
      <c r="AC1634" s="397"/>
      <c r="AD1634" s="398" t="s">
        <v>54</v>
      </c>
      <c r="AE1634" s="399" t="s">
        <v>54</v>
      </c>
      <c r="AF1634" s="400" t="s">
        <v>54</v>
      </c>
      <c r="AG1634" s="400" t="s">
        <v>54</v>
      </c>
      <c r="AH1634" s="401" t="s">
        <v>53</v>
      </c>
      <c r="AI1634" s="402" t="s">
        <v>54</v>
      </c>
      <c r="AJ1634" s="402" t="s">
        <v>54</v>
      </c>
      <c r="AK1634" s="402" t="s">
        <v>54</v>
      </c>
      <c r="AL1634" s="403" t="s">
        <v>54</v>
      </c>
      <c r="AM1634" s="404" t="s">
        <v>54</v>
      </c>
    </row>
    <row r="1635" spans="1:39" ht="15.75" customHeight="1" x14ac:dyDescent="0.3">
      <c r="A1635" s="382"/>
      <c r="B1635" s="383"/>
      <c r="C1635" s="384" t="s">
        <v>40</v>
      </c>
      <c r="D1635" s="385" t="str">
        <f>IF(Table_1[[#This Row],[SISÄLLÖN NIMI]]="","",1)</f>
        <v/>
      </c>
      <c r="E1635" s="386"/>
      <c r="F1635" s="386"/>
      <c r="G1635" s="384" t="s">
        <v>54</v>
      </c>
      <c r="H1635" s="387" t="s">
        <v>54</v>
      </c>
      <c r="I1635" s="388" t="s">
        <v>54</v>
      </c>
      <c r="J1635" s="389" t="s">
        <v>44</v>
      </c>
      <c r="K1635" s="387" t="s">
        <v>54</v>
      </c>
      <c r="L1635" s="390" t="s">
        <v>54</v>
      </c>
      <c r="M1635" s="383"/>
      <c r="N1635" s="391" t="s">
        <v>54</v>
      </c>
      <c r="O1635" s="392"/>
      <c r="P1635" s="383"/>
      <c r="Q1635" s="383"/>
      <c r="R1635" s="393"/>
      <c r="S1635" s="417">
        <f>IF(Table_1[[#This Row],[Kesto (min) /tapaaminen]]&lt;1,0,(Table_1[[#This Row],[Sisältöjen määrä 
]]*Table_1[[#This Row],[Kesto (min) /tapaaminen]]*Table_1[[#This Row],[Tapaamis-kerrat /osallistuja]]))</f>
        <v>0</v>
      </c>
      <c r="T1635" s="394" t="str">
        <f>IF(Table_1[[#This Row],[SISÄLLÖN NIMI]]="","",IF(Table_1[[#This Row],[Toteutuminen]]="Ei osallistujia",0,IF(Table_1[[#This Row],[Toteutuminen]]="Peruttu",0,1)))</f>
        <v/>
      </c>
      <c r="U1635" s="395"/>
      <c r="V1635" s="385"/>
      <c r="W1635" s="413">
        <f>Table_1[[#This Row],[Kävijämäärä a) lapset]]+Table_1[[#This Row],[Kävijämäärä b) aikuiset]]</f>
        <v>0</v>
      </c>
      <c r="X1635" s="413">
        <f>IF(Table_1[[#This Row],[Kokonaiskävijämäärä]]&lt;1,0,Table_1[[#This Row],[Kävijämäärä a) lapset]]*Table_1[[#This Row],[Tapaamis-kerrat /osallistuja]])</f>
        <v>0</v>
      </c>
      <c r="Y1635" s="413">
        <f>IF(Table_1[[#This Row],[Kokonaiskävijämäärä]]&lt;1,0,Table_1[[#This Row],[Kävijämäärä b) aikuiset]]*Table_1[[#This Row],[Tapaamis-kerrat /osallistuja]])</f>
        <v>0</v>
      </c>
      <c r="Z1635" s="413">
        <f>IF(Table_1[[#This Row],[Kokonaiskävijämäärä]]&lt;1,0,Table_1[[#This Row],[Kokonaiskävijämäärä]]*Table_1[[#This Row],[Tapaamis-kerrat /osallistuja]])</f>
        <v>0</v>
      </c>
      <c r="AA1635" s="390" t="s">
        <v>54</v>
      </c>
      <c r="AB1635" s="396"/>
      <c r="AC1635" s="397"/>
      <c r="AD1635" s="398" t="s">
        <v>54</v>
      </c>
      <c r="AE1635" s="399" t="s">
        <v>54</v>
      </c>
      <c r="AF1635" s="400" t="s">
        <v>54</v>
      </c>
      <c r="AG1635" s="400" t="s">
        <v>54</v>
      </c>
      <c r="AH1635" s="401" t="s">
        <v>53</v>
      </c>
      <c r="AI1635" s="402" t="s">
        <v>54</v>
      </c>
      <c r="AJ1635" s="402" t="s">
        <v>54</v>
      </c>
      <c r="AK1635" s="402" t="s">
        <v>54</v>
      </c>
      <c r="AL1635" s="403" t="s">
        <v>54</v>
      </c>
      <c r="AM1635" s="404" t="s">
        <v>54</v>
      </c>
    </row>
    <row r="1636" spans="1:39" ht="15.75" customHeight="1" x14ac:dyDescent="0.3">
      <c r="A1636" s="382"/>
      <c r="B1636" s="383"/>
      <c r="C1636" s="384" t="s">
        <v>40</v>
      </c>
      <c r="D1636" s="385" t="str">
        <f>IF(Table_1[[#This Row],[SISÄLLÖN NIMI]]="","",1)</f>
        <v/>
      </c>
      <c r="E1636" s="386"/>
      <c r="F1636" s="386"/>
      <c r="G1636" s="384" t="s">
        <v>54</v>
      </c>
      <c r="H1636" s="387" t="s">
        <v>54</v>
      </c>
      <c r="I1636" s="388" t="s">
        <v>54</v>
      </c>
      <c r="J1636" s="389" t="s">
        <v>44</v>
      </c>
      <c r="K1636" s="387" t="s">
        <v>54</v>
      </c>
      <c r="L1636" s="390" t="s">
        <v>54</v>
      </c>
      <c r="M1636" s="383"/>
      <c r="N1636" s="391" t="s">
        <v>54</v>
      </c>
      <c r="O1636" s="392"/>
      <c r="P1636" s="383"/>
      <c r="Q1636" s="383"/>
      <c r="R1636" s="393"/>
      <c r="S1636" s="417">
        <f>IF(Table_1[[#This Row],[Kesto (min) /tapaaminen]]&lt;1,0,(Table_1[[#This Row],[Sisältöjen määrä 
]]*Table_1[[#This Row],[Kesto (min) /tapaaminen]]*Table_1[[#This Row],[Tapaamis-kerrat /osallistuja]]))</f>
        <v>0</v>
      </c>
      <c r="T1636" s="394" t="str">
        <f>IF(Table_1[[#This Row],[SISÄLLÖN NIMI]]="","",IF(Table_1[[#This Row],[Toteutuminen]]="Ei osallistujia",0,IF(Table_1[[#This Row],[Toteutuminen]]="Peruttu",0,1)))</f>
        <v/>
      </c>
      <c r="U1636" s="395"/>
      <c r="V1636" s="385"/>
      <c r="W1636" s="413">
        <f>Table_1[[#This Row],[Kävijämäärä a) lapset]]+Table_1[[#This Row],[Kävijämäärä b) aikuiset]]</f>
        <v>0</v>
      </c>
      <c r="X1636" s="413">
        <f>IF(Table_1[[#This Row],[Kokonaiskävijämäärä]]&lt;1,0,Table_1[[#This Row],[Kävijämäärä a) lapset]]*Table_1[[#This Row],[Tapaamis-kerrat /osallistuja]])</f>
        <v>0</v>
      </c>
      <c r="Y1636" s="413">
        <f>IF(Table_1[[#This Row],[Kokonaiskävijämäärä]]&lt;1,0,Table_1[[#This Row],[Kävijämäärä b) aikuiset]]*Table_1[[#This Row],[Tapaamis-kerrat /osallistuja]])</f>
        <v>0</v>
      </c>
      <c r="Z1636" s="413">
        <f>IF(Table_1[[#This Row],[Kokonaiskävijämäärä]]&lt;1,0,Table_1[[#This Row],[Kokonaiskävijämäärä]]*Table_1[[#This Row],[Tapaamis-kerrat /osallistuja]])</f>
        <v>0</v>
      </c>
      <c r="AA1636" s="390" t="s">
        <v>54</v>
      </c>
      <c r="AB1636" s="396"/>
      <c r="AC1636" s="397"/>
      <c r="AD1636" s="398" t="s">
        <v>54</v>
      </c>
      <c r="AE1636" s="399" t="s">
        <v>54</v>
      </c>
      <c r="AF1636" s="400" t="s">
        <v>54</v>
      </c>
      <c r="AG1636" s="400" t="s">
        <v>54</v>
      </c>
      <c r="AH1636" s="401" t="s">
        <v>53</v>
      </c>
      <c r="AI1636" s="402" t="s">
        <v>54</v>
      </c>
      <c r="AJ1636" s="402" t="s">
        <v>54</v>
      </c>
      <c r="AK1636" s="402" t="s">
        <v>54</v>
      </c>
      <c r="AL1636" s="403" t="s">
        <v>54</v>
      </c>
      <c r="AM1636" s="404" t="s">
        <v>54</v>
      </c>
    </row>
    <row r="1637" spans="1:39" ht="15.75" customHeight="1" x14ac:dyDescent="0.3">
      <c r="A1637" s="382"/>
      <c r="B1637" s="383"/>
      <c r="C1637" s="384" t="s">
        <v>40</v>
      </c>
      <c r="D1637" s="385" t="str">
        <f>IF(Table_1[[#This Row],[SISÄLLÖN NIMI]]="","",1)</f>
        <v/>
      </c>
      <c r="E1637" s="386"/>
      <c r="F1637" s="386"/>
      <c r="G1637" s="384" t="s">
        <v>54</v>
      </c>
      <c r="H1637" s="387" t="s">
        <v>54</v>
      </c>
      <c r="I1637" s="388" t="s">
        <v>54</v>
      </c>
      <c r="J1637" s="389" t="s">
        <v>44</v>
      </c>
      <c r="K1637" s="387" t="s">
        <v>54</v>
      </c>
      <c r="L1637" s="390" t="s">
        <v>54</v>
      </c>
      <c r="M1637" s="383"/>
      <c r="N1637" s="391" t="s">
        <v>54</v>
      </c>
      <c r="O1637" s="392"/>
      <c r="P1637" s="383"/>
      <c r="Q1637" s="383"/>
      <c r="R1637" s="393"/>
      <c r="S1637" s="417">
        <f>IF(Table_1[[#This Row],[Kesto (min) /tapaaminen]]&lt;1,0,(Table_1[[#This Row],[Sisältöjen määrä 
]]*Table_1[[#This Row],[Kesto (min) /tapaaminen]]*Table_1[[#This Row],[Tapaamis-kerrat /osallistuja]]))</f>
        <v>0</v>
      </c>
      <c r="T1637" s="394" t="str">
        <f>IF(Table_1[[#This Row],[SISÄLLÖN NIMI]]="","",IF(Table_1[[#This Row],[Toteutuminen]]="Ei osallistujia",0,IF(Table_1[[#This Row],[Toteutuminen]]="Peruttu",0,1)))</f>
        <v/>
      </c>
      <c r="U1637" s="395"/>
      <c r="V1637" s="385"/>
      <c r="W1637" s="413">
        <f>Table_1[[#This Row],[Kävijämäärä a) lapset]]+Table_1[[#This Row],[Kävijämäärä b) aikuiset]]</f>
        <v>0</v>
      </c>
      <c r="X1637" s="413">
        <f>IF(Table_1[[#This Row],[Kokonaiskävijämäärä]]&lt;1,0,Table_1[[#This Row],[Kävijämäärä a) lapset]]*Table_1[[#This Row],[Tapaamis-kerrat /osallistuja]])</f>
        <v>0</v>
      </c>
      <c r="Y1637" s="413">
        <f>IF(Table_1[[#This Row],[Kokonaiskävijämäärä]]&lt;1,0,Table_1[[#This Row],[Kävijämäärä b) aikuiset]]*Table_1[[#This Row],[Tapaamis-kerrat /osallistuja]])</f>
        <v>0</v>
      </c>
      <c r="Z1637" s="413">
        <f>IF(Table_1[[#This Row],[Kokonaiskävijämäärä]]&lt;1,0,Table_1[[#This Row],[Kokonaiskävijämäärä]]*Table_1[[#This Row],[Tapaamis-kerrat /osallistuja]])</f>
        <v>0</v>
      </c>
      <c r="AA1637" s="390" t="s">
        <v>54</v>
      </c>
      <c r="AB1637" s="396"/>
      <c r="AC1637" s="397"/>
      <c r="AD1637" s="398" t="s">
        <v>54</v>
      </c>
      <c r="AE1637" s="399" t="s">
        <v>54</v>
      </c>
      <c r="AF1637" s="400" t="s">
        <v>54</v>
      </c>
      <c r="AG1637" s="400" t="s">
        <v>54</v>
      </c>
      <c r="AH1637" s="401" t="s">
        <v>53</v>
      </c>
      <c r="AI1637" s="402" t="s">
        <v>54</v>
      </c>
      <c r="AJ1637" s="402" t="s">
        <v>54</v>
      </c>
      <c r="AK1637" s="402" t="s">
        <v>54</v>
      </c>
      <c r="AL1637" s="403" t="s">
        <v>54</v>
      </c>
      <c r="AM1637" s="404" t="s">
        <v>54</v>
      </c>
    </row>
    <row r="1638" spans="1:39" ht="15.75" customHeight="1" x14ac:dyDescent="0.3">
      <c r="A1638" s="382"/>
      <c r="B1638" s="383"/>
      <c r="C1638" s="384" t="s">
        <v>40</v>
      </c>
      <c r="D1638" s="385" t="str">
        <f>IF(Table_1[[#This Row],[SISÄLLÖN NIMI]]="","",1)</f>
        <v/>
      </c>
      <c r="E1638" s="386"/>
      <c r="F1638" s="386"/>
      <c r="G1638" s="384" t="s">
        <v>54</v>
      </c>
      <c r="H1638" s="387" t="s">
        <v>54</v>
      </c>
      <c r="I1638" s="388" t="s">
        <v>54</v>
      </c>
      <c r="J1638" s="389" t="s">
        <v>44</v>
      </c>
      <c r="K1638" s="387" t="s">
        <v>54</v>
      </c>
      <c r="L1638" s="390" t="s">
        <v>54</v>
      </c>
      <c r="M1638" s="383"/>
      <c r="N1638" s="391" t="s">
        <v>54</v>
      </c>
      <c r="O1638" s="392"/>
      <c r="P1638" s="383"/>
      <c r="Q1638" s="383"/>
      <c r="R1638" s="393"/>
      <c r="S1638" s="417">
        <f>IF(Table_1[[#This Row],[Kesto (min) /tapaaminen]]&lt;1,0,(Table_1[[#This Row],[Sisältöjen määrä 
]]*Table_1[[#This Row],[Kesto (min) /tapaaminen]]*Table_1[[#This Row],[Tapaamis-kerrat /osallistuja]]))</f>
        <v>0</v>
      </c>
      <c r="T1638" s="394" t="str">
        <f>IF(Table_1[[#This Row],[SISÄLLÖN NIMI]]="","",IF(Table_1[[#This Row],[Toteutuminen]]="Ei osallistujia",0,IF(Table_1[[#This Row],[Toteutuminen]]="Peruttu",0,1)))</f>
        <v/>
      </c>
      <c r="U1638" s="395"/>
      <c r="V1638" s="385"/>
      <c r="W1638" s="413">
        <f>Table_1[[#This Row],[Kävijämäärä a) lapset]]+Table_1[[#This Row],[Kävijämäärä b) aikuiset]]</f>
        <v>0</v>
      </c>
      <c r="X1638" s="413">
        <f>IF(Table_1[[#This Row],[Kokonaiskävijämäärä]]&lt;1,0,Table_1[[#This Row],[Kävijämäärä a) lapset]]*Table_1[[#This Row],[Tapaamis-kerrat /osallistuja]])</f>
        <v>0</v>
      </c>
      <c r="Y1638" s="413">
        <f>IF(Table_1[[#This Row],[Kokonaiskävijämäärä]]&lt;1,0,Table_1[[#This Row],[Kävijämäärä b) aikuiset]]*Table_1[[#This Row],[Tapaamis-kerrat /osallistuja]])</f>
        <v>0</v>
      </c>
      <c r="Z1638" s="413">
        <f>IF(Table_1[[#This Row],[Kokonaiskävijämäärä]]&lt;1,0,Table_1[[#This Row],[Kokonaiskävijämäärä]]*Table_1[[#This Row],[Tapaamis-kerrat /osallistuja]])</f>
        <v>0</v>
      </c>
      <c r="AA1638" s="390" t="s">
        <v>54</v>
      </c>
      <c r="AB1638" s="396"/>
      <c r="AC1638" s="397"/>
      <c r="AD1638" s="398" t="s">
        <v>54</v>
      </c>
      <c r="AE1638" s="399" t="s">
        <v>54</v>
      </c>
      <c r="AF1638" s="400" t="s">
        <v>54</v>
      </c>
      <c r="AG1638" s="400" t="s">
        <v>54</v>
      </c>
      <c r="AH1638" s="401" t="s">
        <v>53</v>
      </c>
      <c r="AI1638" s="402" t="s">
        <v>54</v>
      </c>
      <c r="AJ1638" s="402" t="s">
        <v>54</v>
      </c>
      <c r="AK1638" s="402" t="s">
        <v>54</v>
      </c>
      <c r="AL1638" s="403" t="s">
        <v>54</v>
      </c>
      <c r="AM1638" s="404" t="s">
        <v>54</v>
      </c>
    </row>
    <row r="1639" spans="1:39" ht="15.75" customHeight="1" x14ac:dyDescent="0.3">
      <c r="A1639" s="382"/>
      <c r="B1639" s="383"/>
      <c r="C1639" s="384" t="s">
        <v>40</v>
      </c>
      <c r="D1639" s="385" t="str">
        <f>IF(Table_1[[#This Row],[SISÄLLÖN NIMI]]="","",1)</f>
        <v/>
      </c>
      <c r="E1639" s="386"/>
      <c r="F1639" s="386"/>
      <c r="G1639" s="384" t="s">
        <v>54</v>
      </c>
      <c r="H1639" s="387" t="s">
        <v>54</v>
      </c>
      <c r="I1639" s="388" t="s">
        <v>54</v>
      </c>
      <c r="J1639" s="389" t="s">
        <v>44</v>
      </c>
      <c r="K1639" s="387" t="s">
        <v>54</v>
      </c>
      <c r="L1639" s="390" t="s">
        <v>54</v>
      </c>
      <c r="M1639" s="383"/>
      <c r="N1639" s="391" t="s">
        <v>54</v>
      </c>
      <c r="O1639" s="392"/>
      <c r="P1639" s="383"/>
      <c r="Q1639" s="383"/>
      <c r="R1639" s="393"/>
      <c r="S1639" s="417">
        <f>IF(Table_1[[#This Row],[Kesto (min) /tapaaminen]]&lt;1,0,(Table_1[[#This Row],[Sisältöjen määrä 
]]*Table_1[[#This Row],[Kesto (min) /tapaaminen]]*Table_1[[#This Row],[Tapaamis-kerrat /osallistuja]]))</f>
        <v>0</v>
      </c>
      <c r="T1639" s="394" t="str">
        <f>IF(Table_1[[#This Row],[SISÄLLÖN NIMI]]="","",IF(Table_1[[#This Row],[Toteutuminen]]="Ei osallistujia",0,IF(Table_1[[#This Row],[Toteutuminen]]="Peruttu",0,1)))</f>
        <v/>
      </c>
      <c r="U1639" s="395"/>
      <c r="V1639" s="385"/>
      <c r="W1639" s="413">
        <f>Table_1[[#This Row],[Kävijämäärä a) lapset]]+Table_1[[#This Row],[Kävijämäärä b) aikuiset]]</f>
        <v>0</v>
      </c>
      <c r="X1639" s="413">
        <f>IF(Table_1[[#This Row],[Kokonaiskävijämäärä]]&lt;1,0,Table_1[[#This Row],[Kävijämäärä a) lapset]]*Table_1[[#This Row],[Tapaamis-kerrat /osallistuja]])</f>
        <v>0</v>
      </c>
      <c r="Y1639" s="413">
        <f>IF(Table_1[[#This Row],[Kokonaiskävijämäärä]]&lt;1,0,Table_1[[#This Row],[Kävijämäärä b) aikuiset]]*Table_1[[#This Row],[Tapaamis-kerrat /osallistuja]])</f>
        <v>0</v>
      </c>
      <c r="Z1639" s="413">
        <f>IF(Table_1[[#This Row],[Kokonaiskävijämäärä]]&lt;1,0,Table_1[[#This Row],[Kokonaiskävijämäärä]]*Table_1[[#This Row],[Tapaamis-kerrat /osallistuja]])</f>
        <v>0</v>
      </c>
      <c r="AA1639" s="390" t="s">
        <v>54</v>
      </c>
      <c r="AB1639" s="396"/>
      <c r="AC1639" s="397"/>
      <c r="AD1639" s="398" t="s">
        <v>54</v>
      </c>
      <c r="AE1639" s="399" t="s">
        <v>54</v>
      </c>
      <c r="AF1639" s="400" t="s">
        <v>54</v>
      </c>
      <c r="AG1639" s="400" t="s">
        <v>54</v>
      </c>
      <c r="AH1639" s="401" t="s">
        <v>53</v>
      </c>
      <c r="AI1639" s="402" t="s">
        <v>54</v>
      </c>
      <c r="AJ1639" s="402" t="s">
        <v>54</v>
      </c>
      <c r="AK1639" s="402" t="s">
        <v>54</v>
      </c>
      <c r="AL1639" s="403" t="s">
        <v>54</v>
      </c>
      <c r="AM1639" s="404" t="s">
        <v>54</v>
      </c>
    </row>
    <row r="1640" spans="1:39" ht="15.75" customHeight="1" x14ac:dyDescent="0.3">
      <c r="A1640" s="382"/>
      <c r="B1640" s="383"/>
      <c r="C1640" s="384" t="s">
        <v>40</v>
      </c>
      <c r="D1640" s="385" t="str">
        <f>IF(Table_1[[#This Row],[SISÄLLÖN NIMI]]="","",1)</f>
        <v/>
      </c>
      <c r="E1640" s="386"/>
      <c r="F1640" s="386"/>
      <c r="G1640" s="384" t="s">
        <v>54</v>
      </c>
      <c r="H1640" s="387" t="s">
        <v>54</v>
      </c>
      <c r="I1640" s="388" t="s">
        <v>54</v>
      </c>
      <c r="J1640" s="389" t="s">
        <v>44</v>
      </c>
      <c r="K1640" s="387" t="s">
        <v>54</v>
      </c>
      <c r="L1640" s="390" t="s">
        <v>54</v>
      </c>
      <c r="M1640" s="383"/>
      <c r="N1640" s="391" t="s">
        <v>54</v>
      </c>
      <c r="O1640" s="392"/>
      <c r="P1640" s="383"/>
      <c r="Q1640" s="383"/>
      <c r="R1640" s="393"/>
      <c r="S1640" s="417">
        <f>IF(Table_1[[#This Row],[Kesto (min) /tapaaminen]]&lt;1,0,(Table_1[[#This Row],[Sisältöjen määrä 
]]*Table_1[[#This Row],[Kesto (min) /tapaaminen]]*Table_1[[#This Row],[Tapaamis-kerrat /osallistuja]]))</f>
        <v>0</v>
      </c>
      <c r="T1640" s="394" t="str">
        <f>IF(Table_1[[#This Row],[SISÄLLÖN NIMI]]="","",IF(Table_1[[#This Row],[Toteutuminen]]="Ei osallistujia",0,IF(Table_1[[#This Row],[Toteutuminen]]="Peruttu",0,1)))</f>
        <v/>
      </c>
      <c r="U1640" s="395"/>
      <c r="V1640" s="385"/>
      <c r="W1640" s="413">
        <f>Table_1[[#This Row],[Kävijämäärä a) lapset]]+Table_1[[#This Row],[Kävijämäärä b) aikuiset]]</f>
        <v>0</v>
      </c>
      <c r="X1640" s="413">
        <f>IF(Table_1[[#This Row],[Kokonaiskävijämäärä]]&lt;1,0,Table_1[[#This Row],[Kävijämäärä a) lapset]]*Table_1[[#This Row],[Tapaamis-kerrat /osallistuja]])</f>
        <v>0</v>
      </c>
      <c r="Y1640" s="413">
        <f>IF(Table_1[[#This Row],[Kokonaiskävijämäärä]]&lt;1,0,Table_1[[#This Row],[Kävijämäärä b) aikuiset]]*Table_1[[#This Row],[Tapaamis-kerrat /osallistuja]])</f>
        <v>0</v>
      </c>
      <c r="Z1640" s="413">
        <f>IF(Table_1[[#This Row],[Kokonaiskävijämäärä]]&lt;1,0,Table_1[[#This Row],[Kokonaiskävijämäärä]]*Table_1[[#This Row],[Tapaamis-kerrat /osallistuja]])</f>
        <v>0</v>
      </c>
      <c r="AA1640" s="390" t="s">
        <v>54</v>
      </c>
      <c r="AB1640" s="396"/>
      <c r="AC1640" s="397"/>
      <c r="AD1640" s="398" t="s">
        <v>54</v>
      </c>
      <c r="AE1640" s="399" t="s">
        <v>54</v>
      </c>
      <c r="AF1640" s="400" t="s">
        <v>54</v>
      </c>
      <c r="AG1640" s="400" t="s">
        <v>54</v>
      </c>
      <c r="AH1640" s="401" t="s">
        <v>53</v>
      </c>
      <c r="AI1640" s="402" t="s">
        <v>54</v>
      </c>
      <c r="AJ1640" s="402" t="s">
        <v>54</v>
      </c>
      <c r="AK1640" s="402" t="s">
        <v>54</v>
      </c>
      <c r="AL1640" s="403" t="s">
        <v>54</v>
      </c>
      <c r="AM1640" s="404" t="s">
        <v>54</v>
      </c>
    </row>
    <row r="1641" spans="1:39" ht="15.75" customHeight="1" x14ac:dyDescent="0.3">
      <c r="A1641" s="382"/>
      <c r="B1641" s="383"/>
      <c r="C1641" s="384" t="s">
        <v>40</v>
      </c>
      <c r="D1641" s="385" t="str">
        <f>IF(Table_1[[#This Row],[SISÄLLÖN NIMI]]="","",1)</f>
        <v/>
      </c>
      <c r="E1641" s="386"/>
      <c r="F1641" s="386"/>
      <c r="G1641" s="384" t="s">
        <v>54</v>
      </c>
      <c r="H1641" s="387" t="s">
        <v>54</v>
      </c>
      <c r="I1641" s="388" t="s">
        <v>54</v>
      </c>
      <c r="J1641" s="389" t="s">
        <v>44</v>
      </c>
      <c r="K1641" s="387" t="s">
        <v>54</v>
      </c>
      <c r="L1641" s="390" t="s">
        <v>54</v>
      </c>
      <c r="M1641" s="383"/>
      <c r="N1641" s="391" t="s">
        <v>54</v>
      </c>
      <c r="O1641" s="392"/>
      <c r="P1641" s="383"/>
      <c r="Q1641" s="383"/>
      <c r="R1641" s="393"/>
      <c r="S1641" s="417">
        <f>IF(Table_1[[#This Row],[Kesto (min) /tapaaminen]]&lt;1,0,(Table_1[[#This Row],[Sisältöjen määrä 
]]*Table_1[[#This Row],[Kesto (min) /tapaaminen]]*Table_1[[#This Row],[Tapaamis-kerrat /osallistuja]]))</f>
        <v>0</v>
      </c>
      <c r="T1641" s="394" t="str">
        <f>IF(Table_1[[#This Row],[SISÄLLÖN NIMI]]="","",IF(Table_1[[#This Row],[Toteutuminen]]="Ei osallistujia",0,IF(Table_1[[#This Row],[Toteutuminen]]="Peruttu",0,1)))</f>
        <v/>
      </c>
      <c r="U1641" s="395"/>
      <c r="V1641" s="385"/>
      <c r="W1641" s="413">
        <f>Table_1[[#This Row],[Kävijämäärä a) lapset]]+Table_1[[#This Row],[Kävijämäärä b) aikuiset]]</f>
        <v>0</v>
      </c>
      <c r="X1641" s="413">
        <f>IF(Table_1[[#This Row],[Kokonaiskävijämäärä]]&lt;1,0,Table_1[[#This Row],[Kävijämäärä a) lapset]]*Table_1[[#This Row],[Tapaamis-kerrat /osallistuja]])</f>
        <v>0</v>
      </c>
      <c r="Y1641" s="413">
        <f>IF(Table_1[[#This Row],[Kokonaiskävijämäärä]]&lt;1,0,Table_1[[#This Row],[Kävijämäärä b) aikuiset]]*Table_1[[#This Row],[Tapaamis-kerrat /osallistuja]])</f>
        <v>0</v>
      </c>
      <c r="Z1641" s="413">
        <f>IF(Table_1[[#This Row],[Kokonaiskävijämäärä]]&lt;1,0,Table_1[[#This Row],[Kokonaiskävijämäärä]]*Table_1[[#This Row],[Tapaamis-kerrat /osallistuja]])</f>
        <v>0</v>
      </c>
      <c r="AA1641" s="390" t="s">
        <v>54</v>
      </c>
      <c r="AB1641" s="396"/>
      <c r="AC1641" s="397"/>
      <c r="AD1641" s="398" t="s">
        <v>54</v>
      </c>
      <c r="AE1641" s="399" t="s">
        <v>54</v>
      </c>
      <c r="AF1641" s="400" t="s">
        <v>54</v>
      </c>
      <c r="AG1641" s="400" t="s">
        <v>54</v>
      </c>
      <c r="AH1641" s="401" t="s">
        <v>53</v>
      </c>
      <c r="AI1641" s="402" t="s">
        <v>54</v>
      </c>
      <c r="AJ1641" s="402" t="s">
        <v>54</v>
      </c>
      <c r="AK1641" s="402" t="s">
        <v>54</v>
      </c>
      <c r="AL1641" s="403" t="s">
        <v>54</v>
      </c>
      <c r="AM1641" s="404" t="s">
        <v>54</v>
      </c>
    </row>
    <row r="1642" spans="1:39" ht="15.75" customHeight="1" x14ac:dyDescent="0.3">
      <c r="A1642" s="382"/>
      <c r="B1642" s="383"/>
      <c r="C1642" s="384" t="s">
        <v>40</v>
      </c>
      <c r="D1642" s="385" t="str">
        <f>IF(Table_1[[#This Row],[SISÄLLÖN NIMI]]="","",1)</f>
        <v/>
      </c>
      <c r="E1642" s="386"/>
      <c r="F1642" s="386"/>
      <c r="G1642" s="384" t="s">
        <v>54</v>
      </c>
      <c r="H1642" s="387" t="s">
        <v>54</v>
      </c>
      <c r="I1642" s="388" t="s">
        <v>54</v>
      </c>
      <c r="J1642" s="389" t="s">
        <v>44</v>
      </c>
      <c r="K1642" s="387" t="s">
        <v>54</v>
      </c>
      <c r="L1642" s="390" t="s">
        <v>54</v>
      </c>
      <c r="M1642" s="383"/>
      <c r="N1642" s="391" t="s">
        <v>54</v>
      </c>
      <c r="O1642" s="392"/>
      <c r="P1642" s="383"/>
      <c r="Q1642" s="383"/>
      <c r="R1642" s="393"/>
      <c r="S1642" s="417">
        <f>IF(Table_1[[#This Row],[Kesto (min) /tapaaminen]]&lt;1,0,(Table_1[[#This Row],[Sisältöjen määrä 
]]*Table_1[[#This Row],[Kesto (min) /tapaaminen]]*Table_1[[#This Row],[Tapaamis-kerrat /osallistuja]]))</f>
        <v>0</v>
      </c>
      <c r="T1642" s="394" t="str">
        <f>IF(Table_1[[#This Row],[SISÄLLÖN NIMI]]="","",IF(Table_1[[#This Row],[Toteutuminen]]="Ei osallistujia",0,IF(Table_1[[#This Row],[Toteutuminen]]="Peruttu",0,1)))</f>
        <v/>
      </c>
      <c r="U1642" s="395"/>
      <c r="V1642" s="385"/>
      <c r="W1642" s="413">
        <f>Table_1[[#This Row],[Kävijämäärä a) lapset]]+Table_1[[#This Row],[Kävijämäärä b) aikuiset]]</f>
        <v>0</v>
      </c>
      <c r="X1642" s="413">
        <f>IF(Table_1[[#This Row],[Kokonaiskävijämäärä]]&lt;1,0,Table_1[[#This Row],[Kävijämäärä a) lapset]]*Table_1[[#This Row],[Tapaamis-kerrat /osallistuja]])</f>
        <v>0</v>
      </c>
      <c r="Y1642" s="413">
        <f>IF(Table_1[[#This Row],[Kokonaiskävijämäärä]]&lt;1,0,Table_1[[#This Row],[Kävijämäärä b) aikuiset]]*Table_1[[#This Row],[Tapaamis-kerrat /osallistuja]])</f>
        <v>0</v>
      </c>
      <c r="Z1642" s="413">
        <f>IF(Table_1[[#This Row],[Kokonaiskävijämäärä]]&lt;1,0,Table_1[[#This Row],[Kokonaiskävijämäärä]]*Table_1[[#This Row],[Tapaamis-kerrat /osallistuja]])</f>
        <v>0</v>
      </c>
      <c r="AA1642" s="390" t="s">
        <v>54</v>
      </c>
      <c r="AB1642" s="396"/>
      <c r="AC1642" s="397"/>
      <c r="AD1642" s="398" t="s">
        <v>54</v>
      </c>
      <c r="AE1642" s="399" t="s">
        <v>54</v>
      </c>
      <c r="AF1642" s="400" t="s">
        <v>54</v>
      </c>
      <c r="AG1642" s="400" t="s">
        <v>54</v>
      </c>
      <c r="AH1642" s="401" t="s">
        <v>53</v>
      </c>
      <c r="AI1642" s="402" t="s">
        <v>54</v>
      </c>
      <c r="AJ1642" s="402" t="s">
        <v>54</v>
      </c>
      <c r="AK1642" s="402" t="s">
        <v>54</v>
      </c>
      <c r="AL1642" s="403" t="s">
        <v>54</v>
      </c>
      <c r="AM1642" s="404" t="s">
        <v>54</v>
      </c>
    </row>
    <row r="1643" spans="1:39" ht="15.75" customHeight="1" x14ac:dyDescent="0.3">
      <c r="A1643" s="382"/>
      <c r="B1643" s="383"/>
      <c r="C1643" s="384" t="s">
        <v>40</v>
      </c>
      <c r="D1643" s="385" t="str">
        <f>IF(Table_1[[#This Row],[SISÄLLÖN NIMI]]="","",1)</f>
        <v/>
      </c>
      <c r="E1643" s="386"/>
      <c r="F1643" s="386"/>
      <c r="G1643" s="384" t="s">
        <v>54</v>
      </c>
      <c r="H1643" s="387" t="s">
        <v>54</v>
      </c>
      <c r="I1643" s="388" t="s">
        <v>54</v>
      </c>
      <c r="J1643" s="389" t="s">
        <v>44</v>
      </c>
      <c r="K1643" s="387" t="s">
        <v>54</v>
      </c>
      <c r="L1643" s="390" t="s">
        <v>54</v>
      </c>
      <c r="M1643" s="383"/>
      <c r="N1643" s="391" t="s">
        <v>54</v>
      </c>
      <c r="O1643" s="392"/>
      <c r="P1643" s="383"/>
      <c r="Q1643" s="383"/>
      <c r="R1643" s="393"/>
      <c r="S1643" s="417">
        <f>IF(Table_1[[#This Row],[Kesto (min) /tapaaminen]]&lt;1,0,(Table_1[[#This Row],[Sisältöjen määrä 
]]*Table_1[[#This Row],[Kesto (min) /tapaaminen]]*Table_1[[#This Row],[Tapaamis-kerrat /osallistuja]]))</f>
        <v>0</v>
      </c>
      <c r="T1643" s="394" t="str">
        <f>IF(Table_1[[#This Row],[SISÄLLÖN NIMI]]="","",IF(Table_1[[#This Row],[Toteutuminen]]="Ei osallistujia",0,IF(Table_1[[#This Row],[Toteutuminen]]="Peruttu",0,1)))</f>
        <v/>
      </c>
      <c r="U1643" s="395"/>
      <c r="V1643" s="385"/>
      <c r="W1643" s="413">
        <f>Table_1[[#This Row],[Kävijämäärä a) lapset]]+Table_1[[#This Row],[Kävijämäärä b) aikuiset]]</f>
        <v>0</v>
      </c>
      <c r="X1643" s="413">
        <f>IF(Table_1[[#This Row],[Kokonaiskävijämäärä]]&lt;1,0,Table_1[[#This Row],[Kävijämäärä a) lapset]]*Table_1[[#This Row],[Tapaamis-kerrat /osallistuja]])</f>
        <v>0</v>
      </c>
      <c r="Y1643" s="413">
        <f>IF(Table_1[[#This Row],[Kokonaiskävijämäärä]]&lt;1,0,Table_1[[#This Row],[Kävijämäärä b) aikuiset]]*Table_1[[#This Row],[Tapaamis-kerrat /osallistuja]])</f>
        <v>0</v>
      </c>
      <c r="Z1643" s="413">
        <f>IF(Table_1[[#This Row],[Kokonaiskävijämäärä]]&lt;1,0,Table_1[[#This Row],[Kokonaiskävijämäärä]]*Table_1[[#This Row],[Tapaamis-kerrat /osallistuja]])</f>
        <v>0</v>
      </c>
      <c r="AA1643" s="390" t="s">
        <v>54</v>
      </c>
      <c r="AB1643" s="396"/>
      <c r="AC1643" s="397"/>
      <c r="AD1643" s="398" t="s">
        <v>54</v>
      </c>
      <c r="AE1643" s="399" t="s">
        <v>54</v>
      </c>
      <c r="AF1643" s="400" t="s">
        <v>54</v>
      </c>
      <c r="AG1643" s="400" t="s">
        <v>54</v>
      </c>
      <c r="AH1643" s="401" t="s">
        <v>53</v>
      </c>
      <c r="AI1643" s="402" t="s">
        <v>54</v>
      </c>
      <c r="AJ1643" s="402" t="s">
        <v>54</v>
      </c>
      <c r="AK1643" s="402" t="s">
        <v>54</v>
      </c>
      <c r="AL1643" s="403" t="s">
        <v>54</v>
      </c>
      <c r="AM1643" s="404" t="s">
        <v>54</v>
      </c>
    </row>
    <row r="1644" spans="1:39" ht="15.75" customHeight="1" x14ac:dyDescent="0.3">
      <c r="A1644" s="382"/>
      <c r="B1644" s="383"/>
      <c r="C1644" s="384" t="s">
        <v>40</v>
      </c>
      <c r="D1644" s="385" t="str">
        <f>IF(Table_1[[#This Row],[SISÄLLÖN NIMI]]="","",1)</f>
        <v/>
      </c>
      <c r="E1644" s="386"/>
      <c r="F1644" s="386"/>
      <c r="G1644" s="384" t="s">
        <v>54</v>
      </c>
      <c r="H1644" s="387" t="s">
        <v>54</v>
      </c>
      <c r="I1644" s="388" t="s">
        <v>54</v>
      </c>
      <c r="J1644" s="389" t="s">
        <v>44</v>
      </c>
      <c r="K1644" s="387" t="s">
        <v>54</v>
      </c>
      <c r="L1644" s="390" t="s">
        <v>54</v>
      </c>
      <c r="M1644" s="383"/>
      <c r="N1644" s="391" t="s">
        <v>54</v>
      </c>
      <c r="O1644" s="392"/>
      <c r="P1644" s="383"/>
      <c r="Q1644" s="383"/>
      <c r="R1644" s="393"/>
      <c r="S1644" s="417">
        <f>IF(Table_1[[#This Row],[Kesto (min) /tapaaminen]]&lt;1,0,(Table_1[[#This Row],[Sisältöjen määrä 
]]*Table_1[[#This Row],[Kesto (min) /tapaaminen]]*Table_1[[#This Row],[Tapaamis-kerrat /osallistuja]]))</f>
        <v>0</v>
      </c>
      <c r="T1644" s="394" t="str">
        <f>IF(Table_1[[#This Row],[SISÄLLÖN NIMI]]="","",IF(Table_1[[#This Row],[Toteutuminen]]="Ei osallistujia",0,IF(Table_1[[#This Row],[Toteutuminen]]="Peruttu",0,1)))</f>
        <v/>
      </c>
      <c r="U1644" s="395"/>
      <c r="V1644" s="385"/>
      <c r="W1644" s="413">
        <f>Table_1[[#This Row],[Kävijämäärä a) lapset]]+Table_1[[#This Row],[Kävijämäärä b) aikuiset]]</f>
        <v>0</v>
      </c>
      <c r="X1644" s="413">
        <f>IF(Table_1[[#This Row],[Kokonaiskävijämäärä]]&lt;1,0,Table_1[[#This Row],[Kävijämäärä a) lapset]]*Table_1[[#This Row],[Tapaamis-kerrat /osallistuja]])</f>
        <v>0</v>
      </c>
      <c r="Y1644" s="413">
        <f>IF(Table_1[[#This Row],[Kokonaiskävijämäärä]]&lt;1,0,Table_1[[#This Row],[Kävijämäärä b) aikuiset]]*Table_1[[#This Row],[Tapaamis-kerrat /osallistuja]])</f>
        <v>0</v>
      </c>
      <c r="Z1644" s="413">
        <f>IF(Table_1[[#This Row],[Kokonaiskävijämäärä]]&lt;1,0,Table_1[[#This Row],[Kokonaiskävijämäärä]]*Table_1[[#This Row],[Tapaamis-kerrat /osallistuja]])</f>
        <v>0</v>
      </c>
      <c r="AA1644" s="390" t="s">
        <v>54</v>
      </c>
      <c r="AB1644" s="396"/>
      <c r="AC1644" s="397"/>
      <c r="AD1644" s="398" t="s">
        <v>54</v>
      </c>
      <c r="AE1644" s="399" t="s">
        <v>54</v>
      </c>
      <c r="AF1644" s="400" t="s">
        <v>54</v>
      </c>
      <c r="AG1644" s="400" t="s">
        <v>54</v>
      </c>
      <c r="AH1644" s="401" t="s">
        <v>53</v>
      </c>
      <c r="AI1644" s="402" t="s">
        <v>54</v>
      </c>
      <c r="AJ1644" s="402" t="s">
        <v>54</v>
      </c>
      <c r="AK1644" s="402" t="s">
        <v>54</v>
      </c>
      <c r="AL1644" s="403" t="s">
        <v>54</v>
      </c>
      <c r="AM1644" s="404" t="s">
        <v>54</v>
      </c>
    </row>
    <row r="1645" spans="1:39" ht="15.75" customHeight="1" x14ac:dyDescent="0.3">
      <c r="A1645" s="382"/>
      <c r="B1645" s="383"/>
      <c r="C1645" s="384" t="s">
        <v>40</v>
      </c>
      <c r="D1645" s="385" t="str">
        <f>IF(Table_1[[#This Row],[SISÄLLÖN NIMI]]="","",1)</f>
        <v/>
      </c>
      <c r="E1645" s="386"/>
      <c r="F1645" s="386"/>
      <c r="G1645" s="384" t="s">
        <v>54</v>
      </c>
      <c r="H1645" s="387" t="s">
        <v>54</v>
      </c>
      <c r="I1645" s="388" t="s">
        <v>54</v>
      </c>
      <c r="J1645" s="389" t="s">
        <v>44</v>
      </c>
      <c r="K1645" s="387" t="s">
        <v>54</v>
      </c>
      <c r="L1645" s="390" t="s">
        <v>54</v>
      </c>
      <c r="M1645" s="383"/>
      <c r="N1645" s="391" t="s">
        <v>54</v>
      </c>
      <c r="O1645" s="392"/>
      <c r="P1645" s="383"/>
      <c r="Q1645" s="383"/>
      <c r="R1645" s="393"/>
      <c r="S1645" s="417">
        <f>IF(Table_1[[#This Row],[Kesto (min) /tapaaminen]]&lt;1,0,(Table_1[[#This Row],[Sisältöjen määrä 
]]*Table_1[[#This Row],[Kesto (min) /tapaaminen]]*Table_1[[#This Row],[Tapaamis-kerrat /osallistuja]]))</f>
        <v>0</v>
      </c>
      <c r="T1645" s="394" t="str">
        <f>IF(Table_1[[#This Row],[SISÄLLÖN NIMI]]="","",IF(Table_1[[#This Row],[Toteutuminen]]="Ei osallistujia",0,IF(Table_1[[#This Row],[Toteutuminen]]="Peruttu",0,1)))</f>
        <v/>
      </c>
      <c r="U1645" s="395"/>
      <c r="V1645" s="385"/>
      <c r="W1645" s="413">
        <f>Table_1[[#This Row],[Kävijämäärä a) lapset]]+Table_1[[#This Row],[Kävijämäärä b) aikuiset]]</f>
        <v>0</v>
      </c>
      <c r="X1645" s="413">
        <f>IF(Table_1[[#This Row],[Kokonaiskävijämäärä]]&lt;1,0,Table_1[[#This Row],[Kävijämäärä a) lapset]]*Table_1[[#This Row],[Tapaamis-kerrat /osallistuja]])</f>
        <v>0</v>
      </c>
      <c r="Y1645" s="413">
        <f>IF(Table_1[[#This Row],[Kokonaiskävijämäärä]]&lt;1,0,Table_1[[#This Row],[Kävijämäärä b) aikuiset]]*Table_1[[#This Row],[Tapaamis-kerrat /osallistuja]])</f>
        <v>0</v>
      </c>
      <c r="Z1645" s="413">
        <f>IF(Table_1[[#This Row],[Kokonaiskävijämäärä]]&lt;1,0,Table_1[[#This Row],[Kokonaiskävijämäärä]]*Table_1[[#This Row],[Tapaamis-kerrat /osallistuja]])</f>
        <v>0</v>
      </c>
      <c r="AA1645" s="390" t="s">
        <v>54</v>
      </c>
      <c r="AB1645" s="396"/>
      <c r="AC1645" s="397"/>
      <c r="AD1645" s="398" t="s">
        <v>54</v>
      </c>
      <c r="AE1645" s="399" t="s">
        <v>54</v>
      </c>
      <c r="AF1645" s="400" t="s">
        <v>54</v>
      </c>
      <c r="AG1645" s="400" t="s">
        <v>54</v>
      </c>
      <c r="AH1645" s="401" t="s">
        <v>53</v>
      </c>
      <c r="AI1645" s="402" t="s">
        <v>54</v>
      </c>
      <c r="AJ1645" s="402" t="s">
        <v>54</v>
      </c>
      <c r="AK1645" s="402" t="s">
        <v>54</v>
      </c>
      <c r="AL1645" s="403" t="s">
        <v>54</v>
      </c>
      <c r="AM1645" s="404" t="s">
        <v>54</v>
      </c>
    </row>
    <row r="1646" spans="1:39" ht="15.75" customHeight="1" x14ac:dyDescent="0.3">
      <c r="A1646" s="382"/>
      <c r="B1646" s="383"/>
      <c r="C1646" s="384" t="s">
        <v>40</v>
      </c>
      <c r="D1646" s="385" t="str">
        <f>IF(Table_1[[#This Row],[SISÄLLÖN NIMI]]="","",1)</f>
        <v/>
      </c>
      <c r="E1646" s="386"/>
      <c r="F1646" s="386"/>
      <c r="G1646" s="384" t="s">
        <v>54</v>
      </c>
      <c r="H1646" s="387" t="s">
        <v>54</v>
      </c>
      <c r="I1646" s="388" t="s">
        <v>54</v>
      </c>
      <c r="J1646" s="389" t="s">
        <v>44</v>
      </c>
      <c r="K1646" s="387" t="s">
        <v>54</v>
      </c>
      <c r="L1646" s="390" t="s">
        <v>54</v>
      </c>
      <c r="M1646" s="383"/>
      <c r="N1646" s="391" t="s">
        <v>54</v>
      </c>
      <c r="O1646" s="392"/>
      <c r="P1646" s="383"/>
      <c r="Q1646" s="383"/>
      <c r="R1646" s="393"/>
      <c r="S1646" s="417">
        <f>IF(Table_1[[#This Row],[Kesto (min) /tapaaminen]]&lt;1,0,(Table_1[[#This Row],[Sisältöjen määrä 
]]*Table_1[[#This Row],[Kesto (min) /tapaaminen]]*Table_1[[#This Row],[Tapaamis-kerrat /osallistuja]]))</f>
        <v>0</v>
      </c>
      <c r="T1646" s="394" t="str">
        <f>IF(Table_1[[#This Row],[SISÄLLÖN NIMI]]="","",IF(Table_1[[#This Row],[Toteutuminen]]="Ei osallistujia",0,IF(Table_1[[#This Row],[Toteutuminen]]="Peruttu",0,1)))</f>
        <v/>
      </c>
      <c r="U1646" s="395"/>
      <c r="V1646" s="385"/>
      <c r="W1646" s="413">
        <f>Table_1[[#This Row],[Kävijämäärä a) lapset]]+Table_1[[#This Row],[Kävijämäärä b) aikuiset]]</f>
        <v>0</v>
      </c>
      <c r="X1646" s="413">
        <f>IF(Table_1[[#This Row],[Kokonaiskävijämäärä]]&lt;1,0,Table_1[[#This Row],[Kävijämäärä a) lapset]]*Table_1[[#This Row],[Tapaamis-kerrat /osallistuja]])</f>
        <v>0</v>
      </c>
      <c r="Y1646" s="413">
        <f>IF(Table_1[[#This Row],[Kokonaiskävijämäärä]]&lt;1,0,Table_1[[#This Row],[Kävijämäärä b) aikuiset]]*Table_1[[#This Row],[Tapaamis-kerrat /osallistuja]])</f>
        <v>0</v>
      </c>
      <c r="Z1646" s="413">
        <f>IF(Table_1[[#This Row],[Kokonaiskävijämäärä]]&lt;1,0,Table_1[[#This Row],[Kokonaiskävijämäärä]]*Table_1[[#This Row],[Tapaamis-kerrat /osallistuja]])</f>
        <v>0</v>
      </c>
      <c r="AA1646" s="390" t="s">
        <v>54</v>
      </c>
      <c r="AB1646" s="396"/>
      <c r="AC1646" s="397"/>
      <c r="AD1646" s="398" t="s">
        <v>54</v>
      </c>
      <c r="AE1646" s="399" t="s">
        <v>54</v>
      </c>
      <c r="AF1646" s="400" t="s">
        <v>54</v>
      </c>
      <c r="AG1646" s="400" t="s">
        <v>54</v>
      </c>
      <c r="AH1646" s="401" t="s">
        <v>53</v>
      </c>
      <c r="AI1646" s="402" t="s">
        <v>54</v>
      </c>
      <c r="AJ1646" s="402" t="s">
        <v>54</v>
      </c>
      <c r="AK1646" s="402" t="s">
        <v>54</v>
      </c>
      <c r="AL1646" s="403" t="s">
        <v>54</v>
      </c>
      <c r="AM1646" s="404" t="s">
        <v>54</v>
      </c>
    </row>
    <row r="1647" spans="1:39" ht="15.75" customHeight="1" x14ac:dyDescent="0.3">
      <c r="A1647" s="382"/>
      <c r="B1647" s="383"/>
      <c r="C1647" s="384" t="s">
        <v>40</v>
      </c>
      <c r="D1647" s="385" t="str">
        <f>IF(Table_1[[#This Row],[SISÄLLÖN NIMI]]="","",1)</f>
        <v/>
      </c>
      <c r="E1647" s="386"/>
      <c r="F1647" s="386"/>
      <c r="G1647" s="384" t="s">
        <v>54</v>
      </c>
      <c r="H1647" s="387" t="s">
        <v>54</v>
      </c>
      <c r="I1647" s="388" t="s">
        <v>54</v>
      </c>
      <c r="J1647" s="389" t="s">
        <v>44</v>
      </c>
      <c r="K1647" s="387" t="s">
        <v>54</v>
      </c>
      <c r="L1647" s="390" t="s">
        <v>54</v>
      </c>
      <c r="M1647" s="383"/>
      <c r="N1647" s="391" t="s">
        <v>54</v>
      </c>
      <c r="O1647" s="392"/>
      <c r="P1647" s="383"/>
      <c r="Q1647" s="383"/>
      <c r="R1647" s="393"/>
      <c r="S1647" s="417">
        <f>IF(Table_1[[#This Row],[Kesto (min) /tapaaminen]]&lt;1,0,(Table_1[[#This Row],[Sisältöjen määrä 
]]*Table_1[[#This Row],[Kesto (min) /tapaaminen]]*Table_1[[#This Row],[Tapaamis-kerrat /osallistuja]]))</f>
        <v>0</v>
      </c>
      <c r="T1647" s="394" t="str">
        <f>IF(Table_1[[#This Row],[SISÄLLÖN NIMI]]="","",IF(Table_1[[#This Row],[Toteutuminen]]="Ei osallistujia",0,IF(Table_1[[#This Row],[Toteutuminen]]="Peruttu",0,1)))</f>
        <v/>
      </c>
      <c r="U1647" s="395"/>
      <c r="V1647" s="385"/>
      <c r="W1647" s="413">
        <f>Table_1[[#This Row],[Kävijämäärä a) lapset]]+Table_1[[#This Row],[Kävijämäärä b) aikuiset]]</f>
        <v>0</v>
      </c>
      <c r="X1647" s="413">
        <f>IF(Table_1[[#This Row],[Kokonaiskävijämäärä]]&lt;1,0,Table_1[[#This Row],[Kävijämäärä a) lapset]]*Table_1[[#This Row],[Tapaamis-kerrat /osallistuja]])</f>
        <v>0</v>
      </c>
      <c r="Y1647" s="413">
        <f>IF(Table_1[[#This Row],[Kokonaiskävijämäärä]]&lt;1,0,Table_1[[#This Row],[Kävijämäärä b) aikuiset]]*Table_1[[#This Row],[Tapaamis-kerrat /osallistuja]])</f>
        <v>0</v>
      </c>
      <c r="Z1647" s="413">
        <f>IF(Table_1[[#This Row],[Kokonaiskävijämäärä]]&lt;1,0,Table_1[[#This Row],[Kokonaiskävijämäärä]]*Table_1[[#This Row],[Tapaamis-kerrat /osallistuja]])</f>
        <v>0</v>
      </c>
      <c r="AA1647" s="390" t="s">
        <v>54</v>
      </c>
      <c r="AB1647" s="396"/>
      <c r="AC1647" s="397"/>
      <c r="AD1647" s="398" t="s">
        <v>54</v>
      </c>
      <c r="AE1647" s="399" t="s">
        <v>54</v>
      </c>
      <c r="AF1647" s="400" t="s">
        <v>54</v>
      </c>
      <c r="AG1647" s="400" t="s">
        <v>54</v>
      </c>
      <c r="AH1647" s="401" t="s">
        <v>53</v>
      </c>
      <c r="AI1647" s="402" t="s">
        <v>54</v>
      </c>
      <c r="AJ1647" s="402" t="s">
        <v>54</v>
      </c>
      <c r="AK1647" s="402" t="s">
        <v>54</v>
      </c>
      <c r="AL1647" s="403" t="s">
        <v>54</v>
      </c>
      <c r="AM1647" s="404" t="s">
        <v>54</v>
      </c>
    </row>
    <row r="1648" spans="1:39" ht="15.75" customHeight="1" x14ac:dyDescent="0.3">
      <c r="A1648" s="382"/>
      <c r="B1648" s="383"/>
      <c r="C1648" s="384" t="s">
        <v>40</v>
      </c>
      <c r="D1648" s="385" t="str">
        <f>IF(Table_1[[#This Row],[SISÄLLÖN NIMI]]="","",1)</f>
        <v/>
      </c>
      <c r="E1648" s="386"/>
      <c r="F1648" s="386"/>
      <c r="G1648" s="384" t="s">
        <v>54</v>
      </c>
      <c r="H1648" s="387" t="s">
        <v>54</v>
      </c>
      <c r="I1648" s="388" t="s">
        <v>54</v>
      </c>
      <c r="J1648" s="389" t="s">
        <v>44</v>
      </c>
      <c r="K1648" s="387" t="s">
        <v>54</v>
      </c>
      <c r="L1648" s="390" t="s">
        <v>54</v>
      </c>
      <c r="M1648" s="383"/>
      <c r="N1648" s="391" t="s">
        <v>54</v>
      </c>
      <c r="O1648" s="392"/>
      <c r="P1648" s="383"/>
      <c r="Q1648" s="383"/>
      <c r="R1648" s="393"/>
      <c r="S1648" s="417">
        <f>IF(Table_1[[#This Row],[Kesto (min) /tapaaminen]]&lt;1,0,(Table_1[[#This Row],[Sisältöjen määrä 
]]*Table_1[[#This Row],[Kesto (min) /tapaaminen]]*Table_1[[#This Row],[Tapaamis-kerrat /osallistuja]]))</f>
        <v>0</v>
      </c>
      <c r="T1648" s="394" t="str">
        <f>IF(Table_1[[#This Row],[SISÄLLÖN NIMI]]="","",IF(Table_1[[#This Row],[Toteutuminen]]="Ei osallistujia",0,IF(Table_1[[#This Row],[Toteutuminen]]="Peruttu",0,1)))</f>
        <v/>
      </c>
      <c r="U1648" s="395"/>
      <c r="V1648" s="385"/>
      <c r="W1648" s="413">
        <f>Table_1[[#This Row],[Kävijämäärä a) lapset]]+Table_1[[#This Row],[Kävijämäärä b) aikuiset]]</f>
        <v>0</v>
      </c>
      <c r="X1648" s="413">
        <f>IF(Table_1[[#This Row],[Kokonaiskävijämäärä]]&lt;1,0,Table_1[[#This Row],[Kävijämäärä a) lapset]]*Table_1[[#This Row],[Tapaamis-kerrat /osallistuja]])</f>
        <v>0</v>
      </c>
      <c r="Y1648" s="413">
        <f>IF(Table_1[[#This Row],[Kokonaiskävijämäärä]]&lt;1,0,Table_1[[#This Row],[Kävijämäärä b) aikuiset]]*Table_1[[#This Row],[Tapaamis-kerrat /osallistuja]])</f>
        <v>0</v>
      </c>
      <c r="Z1648" s="413">
        <f>IF(Table_1[[#This Row],[Kokonaiskävijämäärä]]&lt;1,0,Table_1[[#This Row],[Kokonaiskävijämäärä]]*Table_1[[#This Row],[Tapaamis-kerrat /osallistuja]])</f>
        <v>0</v>
      </c>
      <c r="AA1648" s="390" t="s">
        <v>54</v>
      </c>
      <c r="AB1648" s="396"/>
      <c r="AC1648" s="397"/>
      <c r="AD1648" s="398" t="s">
        <v>54</v>
      </c>
      <c r="AE1648" s="399" t="s">
        <v>54</v>
      </c>
      <c r="AF1648" s="400" t="s">
        <v>54</v>
      </c>
      <c r="AG1648" s="400" t="s">
        <v>54</v>
      </c>
      <c r="AH1648" s="401" t="s">
        <v>53</v>
      </c>
      <c r="AI1648" s="402" t="s">
        <v>54</v>
      </c>
      <c r="AJ1648" s="402" t="s">
        <v>54</v>
      </c>
      <c r="AK1648" s="402" t="s">
        <v>54</v>
      </c>
      <c r="AL1648" s="403" t="s">
        <v>54</v>
      </c>
      <c r="AM1648" s="404" t="s">
        <v>54</v>
      </c>
    </row>
    <row r="1649" spans="1:39" ht="15.75" customHeight="1" x14ac:dyDescent="0.3">
      <c r="A1649" s="382"/>
      <c r="B1649" s="383"/>
      <c r="C1649" s="384" t="s">
        <v>40</v>
      </c>
      <c r="D1649" s="385" t="str">
        <f>IF(Table_1[[#This Row],[SISÄLLÖN NIMI]]="","",1)</f>
        <v/>
      </c>
      <c r="E1649" s="386"/>
      <c r="F1649" s="386"/>
      <c r="G1649" s="384" t="s">
        <v>54</v>
      </c>
      <c r="H1649" s="387" t="s">
        <v>54</v>
      </c>
      <c r="I1649" s="388" t="s">
        <v>54</v>
      </c>
      <c r="J1649" s="389" t="s">
        <v>44</v>
      </c>
      <c r="K1649" s="387" t="s">
        <v>54</v>
      </c>
      <c r="L1649" s="390" t="s">
        <v>54</v>
      </c>
      <c r="M1649" s="383"/>
      <c r="N1649" s="391" t="s">
        <v>54</v>
      </c>
      <c r="O1649" s="392"/>
      <c r="P1649" s="383"/>
      <c r="Q1649" s="383"/>
      <c r="R1649" s="393"/>
      <c r="S1649" s="417">
        <f>IF(Table_1[[#This Row],[Kesto (min) /tapaaminen]]&lt;1,0,(Table_1[[#This Row],[Sisältöjen määrä 
]]*Table_1[[#This Row],[Kesto (min) /tapaaminen]]*Table_1[[#This Row],[Tapaamis-kerrat /osallistuja]]))</f>
        <v>0</v>
      </c>
      <c r="T1649" s="394" t="str">
        <f>IF(Table_1[[#This Row],[SISÄLLÖN NIMI]]="","",IF(Table_1[[#This Row],[Toteutuminen]]="Ei osallistujia",0,IF(Table_1[[#This Row],[Toteutuminen]]="Peruttu",0,1)))</f>
        <v/>
      </c>
      <c r="U1649" s="395"/>
      <c r="V1649" s="385"/>
      <c r="W1649" s="413">
        <f>Table_1[[#This Row],[Kävijämäärä a) lapset]]+Table_1[[#This Row],[Kävijämäärä b) aikuiset]]</f>
        <v>0</v>
      </c>
      <c r="X1649" s="413">
        <f>IF(Table_1[[#This Row],[Kokonaiskävijämäärä]]&lt;1,0,Table_1[[#This Row],[Kävijämäärä a) lapset]]*Table_1[[#This Row],[Tapaamis-kerrat /osallistuja]])</f>
        <v>0</v>
      </c>
      <c r="Y1649" s="413">
        <f>IF(Table_1[[#This Row],[Kokonaiskävijämäärä]]&lt;1,0,Table_1[[#This Row],[Kävijämäärä b) aikuiset]]*Table_1[[#This Row],[Tapaamis-kerrat /osallistuja]])</f>
        <v>0</v>
      </c>
      <c r="Z1649" s="413">
        <f>IF(Table_1[[#This Row],[Kokonaiskävijämäärä]]&lt;1,0,Table_1[[#This Row],[Kokonaiskävijämäärä]]*Table_1[[#This Row],[Tapaamis-kerrat /osallistuja]])</f>
        <v>0</v>
      </c>
      <c r="AA1649" s="390" t="s">
        <v>54</v>
      </c>
      <c r="AB1649" s="396"/>
      <c r="AC1649" s="397"/>
      <c r="AD1649" s="398" t="s">
        <v>54</v>
      </c>
      <c r="AE1649" s="399" t="s">
        <v>54</v>
      </c>
      <c r="AF1649" s="400" t="s">
        <v>54</v>
      </c>
      <c r="AG1649" s="400" t="s">
        <v>54</v>
      </c>
      <c r="AH1649" s="401" t="s">
        <v>53</v>
      </c>
      <c r="AI1649" s="402" t="s">
        <v>54</v>
      </c>
      <c r="AJ1649" s="402" t="s">
        <v>54</v>
      </c>
      <c r="AK1649" s="402" t="s">
        <v>54</v>
      </c>
      <c r="AL1649" s="403" t="s">
        <v>54</v>
      </c>
      <c r="AM1649" s="404" t="s">
        <v>54</v>
      </c>
    </row>
    <row r="1650" spans="1:39" ht="15.75" customHeight="1" x14ac:dyDescent="0.3">
      <c r="A1650" s="382"/>
      <c r="B1650" s="383"/>
      <c r="C1650" s="384" t="s">
        <v>40</v>
      </c>
      <c r="D1650" s="385" t="str">
        <f>IF(Table_1[[#This Row],[SISÄLLÖN NIMI]]="","",1)</f>
        <v/>
      </c>
      <c r="E1650" s="386"/>
      <c r="F1650" s="386"/>
      <c r="G1650" s="384" t="s">
        <v>54</v>
      </c>
      <c r="H1650" s="387" t="s">
        <v>54</v>
      </c>
      <c r="I1650" s="388" t="s">
        <v>54</v>
      </c>
      <c r="J1650" s="389" t="s">
        <v>44</v>
      </c>
      <c r="K1650" s="387" t="s">
        <v>54</v>
      </c>
      <c r="L1650" s="390" t="s">
        <v>54</v>
      </c>
      <c r="M1650" s="383"/>
      <c r="N1650" s="391" t="s">
        <v>54</v>
      </c>
      <c r="O1650" s="392"/>
      <c r="P1650" s="383"/>
      <c r="Q1650" s="383"/>
      <c r="R1650" s="393"/>
      <c r="S1650" s="417">
        <f>IF(Table_1[[#This Row],[Kesto (min) /tapaaminen]]&lt;1,0,(Table_1[[#This Row],[Sisältöjen määrä 
]]*Table_1[[#This Row],[Kesto (min) /tapaaminen]]*Table_1[[#This Row],[Tapaamis-kerrat /osallistuja]]))</f>
        <v>0</v>
      </c>
      <c r="T1650" s="394" t="str">
        <f>IF(Table_1[[#This Row],[SISÄLLÖN NIMI]]="","",IF(Table_1[[#This Row],[Toteutuminen]]="Ei osallistujia",0,IF(Table_1[[#This Row],[Toteutuminen]]="Peruttu",0,1)))</f>
        <v/>
      </c>
      <c r="U1650" s="395"/>
      <c r="V1650" s="385"/>
      <c r="W1650" s="413">
        <f>Table_1[[#This Row],[Kävijämäärä a) lapset]]+Table_1[[#This Row],[Kävijämäärä b) aikuiset]]</f>
        <v>0</v>
      </c>
      <c r="X1650" s="413">
        <f>IF(Table_1[[#This Row],[Kokonaiskävijämäärä]]&lt;1,0,Table_1[[#This Row],[Kävijämäärä a) lapset]]*Table_1[[#This Row],[Tapaamis-kerrat /osallistuja]])</f>
        <v>0</v>
      </c>
      <c r="Y1650" s="413">
        <f>IF(Table_1[[#This Row],[Kokonaiskävijämäärä]]&lt;1,0,Table_1[[#This Row],[Kävijämäärä b) aikuiset]]*Table_1[[#This Row],[Tapaamis-kerrat /osallistuja]])</f>
        <v>0</v>
      </c>
      <c r="Z1650" s="413">
        <f>IF(Table_1[[#This Row],[Kokonaiskävijämäärä]]&lt;1,0,Table_1[[#This Row],[Kokonaiskävijämäärä]]*Table_1[[#This Row],[Tapaamis-kerrat /osallistuja]])</f>
        <v>0</v>
      </c>
      <c r="AA1650" s="390" t="s">
        <v>54</v>
      </c>
      <c r="AB1650" s="396"/>
      <c r="AC1650" s="397"/>
      <c r="AD1650" s="398" t="s">
        <v>54</v>
      </c>
      <c r="AE1650" s="399" t="s">
        <v>54</v>
      </c>
      <c r="AF1650" s="400" t="s">
        <v>54</v>
      </c>
      <c r="AG1650" s="400" t="s">
        <v>54</v>
      </c>
      <c r="AH1650" s="401" t="s">
        <v>53</v>
      </c>
      <c r="AI1650" s="402" t="s">
        <v>54</v>
      </c>
      <c r="AJ1650" s="402" t="s">
        <v>54</v>
      </c>
      <c r="AK1650" s="402" t="s">
        <v>54</v>
      </c>
      <c r="AL1650" s="403" t="s">
        <v>54</v>
      </c>
      <c r="AM1650" s="404" t="s">
        <v>54</v>
      </c>
    </row>
    <row r="1651" spans="1:39" ht="15.75" customHeight="1" x14ac:dyDescent="0.3">
      <c r="A1651" s="382"/>
      <c r="B1651" s="383"/>
      <c r="C1651" s="384" t="s">
        <v>40</v>
      </c>
      <c r="D1651" s="385" t="str">
        <f>IF(Table_1[[#This Row],[SISÄLLÖN NIMI]]="","",1)</f>
        <v/>
      </c>
      <c r="E1651" s="386"/>
      <c r="F1651" s="386"/>
      <c r="G1651" s="384" t="s">
        <v>54</v>
      </c>
      <c r="H1651" s="387" t="s">
        <v>54</v>
      </c>
      <c r="I1651" s="388" t="s">
        <v>54</v>
      </c>
      <c r="J1651" s="389" t="s">
        <v>44</v>
      </c>
      <c r="K1651" s="387" t="s">
        <v>54</v>
      </c>
      <c r="L1651" s="390" t="s">
        <v>54</v>
      </c>
      <c r="M1651" s="383"/>
      <c r="N1651" s="391" t="s">
        <v>54</v>
      </c>
      <c r="O1651" s="392"/>
      <c r="P1651" s="383"/>
      <c r="Q1651" s="383"/>
      <c r="R1651" s="393"/>
      <c r="S1651" s="417">
        <f>IF(Table_1[[#This Row],[Kesto (min) /tapaaminen]]&lt;1,0,(Table_1[[#This Row],[Sisältöjen määrä 
]]*Table_1[[#This Row],[Kesto (min) /tapaaminen]]*Table_1[[#This Row],[Tapaamis-kerrat /osallistuja]]))</f>
        <v>0</v>
      </c>
      <c r="T1651" s="394" t="str">
        <f>IF(Table_1[[#This Row],[SISÄLLÖN NIMI]]="","",IF(Table_1[[#This Row],[Toteutuminen]]="Ei osallistujia",0,IF(Table_1[[#This Row],[Toteutuminen]]="Peruttu",0,1)))</f>
        <v/>
      </c>
      <c r="U1651" s="395"/>
      <c r="V1651" s="385"/>
      <c r="W1651" s="413">
        <f>Table_1[[#This Row],[Kävijämäärä a) lapset]]+Table_1[[#This Row],[Kävijämäärä b) aikuiset]]</f>
        <v>0</v>
      </c>
      <c r="X1651" s="413">
        <f>IF(Table_1[[#This Row],[Kokonaiskävijämäärä]]&lt;1,0,Table_1[[#This Row],[Kävijämäärä a) lapset]]*Table_1[[#This Row],[Tapaamis-kerrat /osallistuja]])</f>
        <v>0</v>
      </c>
      <c r="Y1651" s="413">
        <f>IF(Table_1[[#This Row],[Kokonaiskävijämäärä]]&lt;1,0,Table_1[[#This Row],[Kävijämäärä b) aikuiset]]*Table_1[[#This Row],[Tapaamis-kerrat /osallistuja]])</f>
        <v>0</v>
      </c>
      <c r="Z1651" s="413">
        <f>IF(Table_1[[#This Row],[Kokonaiskävijämäärä]]&lt;1,0,Table_1[[#This Row],[Kokonaiskävijämäärä]]*Table_1[[#This Row],[Tapaamis-kerrat /osallistuja]])</f>
        <v>0</v>
      </c>
      <c r="AA1651" s="390" t="s">
        <v>54</v>
      </c>
      <c r="AB1651" s="396"/>
      <c r="AC1651" s="397"/>
      <c r="AD1651" s="398" t="s">
        <v>54</v>
      </c>
      <c r="AE1651" s="399" t="s">
        <v>54</v>
      </c>
      <c r="AF1651" s="400" t="s">
        <v>54</v>
      </c>
      <c r="AG1651" s="400" t="s">
        <v>54</v>
      </c>
      <c r="AH1651" s="401" t="s">
        <v>53</v>
      </c>
      <c r="AI1651" s="402" t="s">
        <v>54</v>
      </c>
      <c r="AJ1651" s="402" t="s">
        <v>54</v>
      </c>
      <c r="AK1651" s="402" t="s">
        <v>54</v>
      </c>
      <c r="AL1651" s="403" t="s">
        <v>54</v>
      </c>
      <c r="AM1651" s="404" t="s">
        <v>54</v>
      </c>
    </row>
    <row r="1652" spans="1:39" ht="15.75" customHeight="1" x14ac:dyDescent="0.3">
      <c r="A1652" s="382"/>
      <c r="B1652" s="383"/>
      <c r="C1652" s="384" t="s">
        <v>40</v>
      </c>
      <c r="D1652" s="385" t="str">
        <f>IF(Table_1[[#This Row],[SISÄLLÖN NIMI]]="","",1)</f>
        <v/>
      </c>
      <c r="E1652" s="386"/>
      <c r="F1652" s="386"/>
      <c r="G1652" s="384" t="s">
        <v>54</v>
      </c>
      <c r="H1652" s="387" t="s">
        <v>54</v>
      </c>
      <c r="I1652" s="388" t="s">
        <v>54</v>
      </c>
      <c r="J1652" s="389" t="s">
        <v>44</v>
      </c>
      <c r="K1652" s="387" t="s">
        <v>54</v>
      </c>
      <c r="L1652" s="390" t="s">
        <v>54</v>
      </c>
      <c r="M1652" s="383"/>
      <c r="N1652" s="391" t="s">
        <v>54</v>
      </c>
      <c r="O1652" s="392"/>
      <c r="P1652" s="383"/>
      <c r="Q1652" s="383"/>
      <c r="R1652" s="393"/>
      <c r="S1652" s="417">
        <f>IF(Table_1[[#This Row],[Kesto (min) /tapaaminen]]&lt;1,0,(Table_1[[#This Row],[Sisältöjen määrä 
]]*Table_1[[#This Row],[Kesto (min) /tapaaminen]]*Table_1[[#This Row],[Tapaamis-kerrat /osallistuja]]))</f>
        <v>0</v>
      </c>
      <c r="T1652" s="394" t="str">
        <f>IF(Table_1[[#This Row],[SISÄLLÖN NIMI]]="","",IF(Table_1[[#This Row],[Toteutuminen]]="Ei osallistujia",0,IF(Table_1[[#This Row],[Toteutuminen]]="Peruttu",0,1)))</f>
        <v/>
      </c>
      <c r="U1652" s="395"/>
      <c r="V1652" s="385"/>
      <c r="W1652" s="413">
        <f>Table_1[[#This Row],[Kävijämäärä a) lapset]]+Table_1[[#This Row],[Kävijämäärä b) aikuiset]]</f>
        <v>0</v>
      </c>
      <c r="X1652" s="413">
        <f>IF(Table_1[[#This Row],[Kokonaiskävijämäärä]]&lt;1,0,Table_1[[#This Row],[Kävijämäärä a) lapset]]*Table_1[[#This Row],[Tapaamis-kerrat /osallistuja]])</f>
        <v>0</v>
      </c>
      <c r="Y1652" s="413">
        <f>IF(Table_1[[#This Row],[Kokonaiskävijämäärä]]&lt;1,0,Table_1[[#This Row],[Kävijämäärä b) aikuiset]]*Table_1[[#This Row],[Tapaamis-kerrat /osallistuja]])</f>
        <v>0</v>
      </c>
      <c r="Z1652" s="413">
        <f>IF(Table_1[[#This Row],[Kokonaiskävijämäärä]]&lt;1,0,Table_1[[#This Row],[Kokonaiskävijämäärä]]*Table_1[[#This Row],[Tapaamis-kerrat /osallistuja]])</f>
        <v>0</v>
      </c>
      <c r="AA1652" s="390" t="s">
        <v>54</v>
      </c>
      <c r="AB1652" s="396"/>
      <c r="AC1652" s="397"/>
      <c r="AD1652" s="398" t="s">
        <v>54</v>
      </c>
      <c r="AE1652" s="399" t="s">
        <v>54</v>
      </c>
      <c r="AF1652" s="400" t="s">
        <v>54</v>
      </c>
      <c r="AG1652" s="400" t="s">
        <v>54</v>
      </c>
      <c r="AH1652" s="401" t="s">
        <v>53</v>
      </c>
      <c r="AI1652" s="402" t="s">
        <v>54</v>
      </c>
      <c r="AJ1652" s="402" t="s">
        <v>54</v>
      </c>
      <c r="AK1652" s="402" t="s">
        <v>54</v>
      </c>
      <c r="AL1652" s="403" t="s">
        <v>54</v>
      </c>
      <c r="AM1652" s="404" t="s">
        <v>54</v>
      </c>
    </row>
    <row r="1653" spans="1:39" ht="15.75" customHeight="1" x14ac:dyDescent="0.3">
      <c r="A1653" s="382"/>
      <c r="B1653" s="383"/>
      <c r="C1653" s="384" t="s">
        <v>40</v>
      </c>
      <c r="D1653" s="385" t="str">
        <f>IF(Table_1[[#This Row],[SISÄLLÖN NIMI]]="","",1)</f>
        <v/>
      </c>
      <c r="E1653" s="386"/>
      <c r="F1653" s="386"/>
      <c r="G1653" s="384" t="s">
        <v>54</v>
      </c>
      <c r="H1653" s="387" t="s">
        <v>54</v>
      </c>
      <c r="I1653" s="388" t="s">
        <v>54</v>
      </c>
      <c r="J1653" s="389" t="s">
        <v>44</v>
      </c>
      <c r="K1653" s="387" t="s">
        <v>54</v>
      </c>
      <c r="L1653" s="390" t="s">
        <v>54</v>
      </c>
      <c r="M1653" s="383"/>
      <c r="N1653" s="391" t="s">
        <v>54</v>
      </c>
      <c r="O1653" s="392"/>
      <c r="P1653" s="383"/>
      <c r="Q1653" s="383"/>
      <c r="R1653" s="393"/>
      <c r="S1653" s="417">
        <f>IF(Table_1[[#This Row],[Kesto (min) /tapaaminen]]&lt;1,0,(Table_1[[#This Row],[Sisältöjen määrä 
]]*Table_1[[#This Row],[Kesto (min) /tapaaminen]]*Table_1[[#This Row],[Tapaamis-kerrat /osallistuja]]))</f>
        <v>0</v>
      </c>
      <c r="T1653" s="394" t="str">
        <f>IF(Table_1[[#This Row],[SISÄLLÖN NIMI]]="","",IF(Table_1[[#This Row],[Toteutuminen]]="Ei osallistujia",0,IF(Table_1[[#This Row],[Toteutuminen]]="Peruttu",0,1)))</f>
        <v/>
      </c>
      <c r="U1653" s="395"/>
      <c r="V1653" s="385"/>
      <c r="W1653" s="413">
        <f>Table_1[[#This Row],[Kävijämäärä a) lapset]]+Table_1[[#This Row],[Kävijämäärä b) aikuiset]]</f>
        <v>0</v>
      </c>
      <c r="X1653" s="413">
        <f>IF(Table_1[[#This Row],[Kokonaiskävijämäärä]]&lt;1,0,Table_1[[#This Row],[Kävijämäärä a) lapset]]*Table_1[[#This Row],[Tapaamis-kerrat /osallistuja]])</f>
        <v>0</v>
      </c>
      <c r="Y1653" s="413">
        <f>IF(Table_1[[#This Row],[Kokonaiskävijämäärä]]&lt;1,0,Table_1[[#This Row],[Kävijämäärä b) aikuiset]]*Table_1[[#This Row],[Tapaamis-kerrat /osallistuja]])</f>
        <v>0</v>
      </c>
      <c r="Z1653" s="413">
        <f>IF(Table_1[[#This Row],[Kokonaiskävijämäärä]]&lt;1,0,Table_1[[#This Row],[Kokonaiskävijämäärä]]*Table_1[[#This Row],[Tapaamis-kerrat /osallistuja]])</f>
        <v>0</v>
      </c>
      <c r="AA1653" s="390" t="s">
        <v>54</v>
      </c>
      <c r="AB1653" s="396"/>
      <c r="AC1653" s="397"/>
      <c r="AD1653" s="398" t="s">
        <v>54</v>
      </c>
      <c r="AE1653" s="399" t="s">
        <v>54</v>
      </c>
      <c r="AF1653" s="400" t="s">
        <v>54</v>
      </c>
      <c r="AG1653" s="400" t="s">
        <v>54</v>
      </c>
      <c r="AH1653" s="401" t="s">
        <v>53</v>
      </c>
      <c r="AI1653" s="402" t="s">
        <v>54</v>
      </c>
      <c r="AJ1653" s="402" t="s">
        <v>54</v>
      </c>
      <c r="AK1653" s="402" t="s">
        <v>54</v>
      </c>
      <c r="AL1653" s="403" t="s">
        <v>54</v>
      </c>
      <c r="AM1653" s="404" t="s">
        <v>54</v>
      </c>
    </row>
    <row r="1654" spans="1:39" ht="15.75" customHeight="1" x14ac:dyDescent="0.3">
      <c r="A1654" s="382"/>
      <c r="B1654" s="383"/>
      <c r="C1654" s="384" t="s">
        <v>40</v>
      </c>
      <c r="D1654" s="385" t="str">
        <f>IF(Table_1[[#This Row],[SISÄLLÖN NIMI]]="","",1)</f>
        <v/>
      </c>
      <c r="E1654" s="386"/>
      <c r="F1654" s="386"/>
      <c r="G1654" s="384" t="s">
        <v>54</v>
      </c>
      <c r="H1654" s="387" t="s">
        <v>54</v>
      </c>
      <c r="I1654" s="388" t="s">
        <v>54</v>
      </c>
      <c r="J1654" s="389" t="s">
        <v>44</v>
      </c>
      <c r="K1654" s="387" t="s">
        <v>54</v>
      </c>
      <c r="L1654" s="390" t="s">
        <v>54</v>
      </c>
      <c r="M1654" s="383"/>
      <c r="N1654" s="391" t="s">
        <v>54</v>
      </c>
      <c r="O1654" s="392"/>
      <c r="P1654" s="383"/>
      <c r="Q1654" s="383"/>
      <c r="R1654" s="393"/>
      <c r="S1654" s="417">
        <f>IF(Table_1[[#This Row],[Kesto (min) /tapaaminen]]&lt;1,0,(Table_1[[#This Row],[Sisältöjen määrä 
]]*Table_1[[#This Row],[Kesto (min) /tapaaminen]]*Table_1[[#This Row],[Tapaamis-kerrat /osallistuja]]))</f>
        <v>0</v>
      </c>
      <c r="T1654" s="394" t="str">
        <f>IF(Table_1[[#This Row],[SISÄLLÖN NIMI]]="","",IF(Table_1[[#This Row],[Toteutuminen]]="Ei osallistujia",0,IF(Table_1[[#This Row],[Toteutuminen]]="Peruttu",0,1)))</f>
        <v/>
      </c>
      <c r="U1654" s="395"/>
      <c r="V1654" s="385"/>
      <c r="W1654" s="413">
        <f>Table_1[[#This Row],[Kävijämäärä a) lapset]]+Table_1[[#This Row],[Kävijämäärä b) aikuiset]]</f>
        <v>0</v>
      </c>
      <c r="X1654" s="413">
        <f>IF(Table_1[[#This Row],[Kokonaiskävijämäärä]]&lt;1,0,Table_1[[#This Row],[Kävijämäärä a) lapset]]*Table_1[[#This Row],[Tapaamis-kerrat /osallistuja]])</f>
        <v>0</v>
      </c>
      <c r="Y1654" s="413">
        <f>IF(Table_1[[#This Row],[Kokonaiskävijämäärä]]&lt;1,0,Table_1[[#This Row],[Kävijämäärä b) aikuiset]]*Table_1[[#This Row],[Tapaamis-kerrat /osallistuja]])</f>
        <v>0</v>
      </c>
      <c r="Z1654" s="413">
        <f>IF(Table_1[[#This Row],[Kokonaiskävijämäärä]]&lt;1,0,Table_1[[#This Row],[Kokonaiskävijämäärä]]*Table_1[[#This Row],[Tapaamis-kerrat /osallistuja]])</f>
        <v>0</v>
      </c>
      <c r="AA1654" s="390" t="s">
        <v>54</v>
      </c>
      <c r="AB1654" s="396"/>
      <c r="AC1654" s="397"/>
      <c r="AD1654" s="398" t="s">
        <v>54</v>
      </c>
      <c r="AE1654" s="399" t="s">
        <v>54</v>
      </c>
      <c r="AF1654" s="400" t="s">
        <v>54</v>
      </c>
      <c r="AG1654" s="400" t="s">
        <v>54</v>
      </c>
      <c r="AH1654" s="401" t="s">
        <v>53</v>
      </c>
      <c r="AI1654" s="402" t="s">
        <v>54</v>
      </c>
      <c r="AJ1654" s="402" t="s">
        <v>54</v>
      </c>
      <c r="AK1654" s="402" t="s">
        <v>54</v>
      </c>
      <c r="AL1654" s="403" t="s">
        <v>54</v>
      </c>
      <c r="AM1654" s="404" t="s">
        <v>54</v>
      </c>
    </row>
    <row r="1655" spans="1:39" ht="15.75" customHeight="1" x14ac:dyDescent="0.3">
      <c r="A1655" s="382"/>
      <c r="B1655" s="383"/>
      <c r="C1655" s="384" t="s">
        <v>40</v>
      </c>
      <c r="D1655" s="385" t="str">
        <f>IF(Table_1[[#This Row],[SISÄLLÖN NIMI]]="","",1)</f>
        <v/>
      </c>
      <c r="E1655" s="386"/>
      <c r="F1655" s="386"/>
      <c r="G1655" s="384" t="s">
        <v>54</v>
      </c>
      <c r="H1655" s="387" t="s">
        <v>54</v>
      </c>
      <c r="I1655" s="388" t="s">
        <v>54</v>
      </c>
      <c r="J1655" s="389" t="s">
        <v>44</v>
      </c>
      <c r="K1655" s="387" t="s">
        <v>54</v>
      </c>
      <c r="L1655" s="390" t="s">
        <v>54</v>
      </c>
      <c r="M1655" s="383"/>
      <c r="N1655" s="391" t="s">
        <v>54</v>
      </c>
      <c r="O1655" s="392"/>
      <c r="P1655" s="383"/>
      <c r="Q1655" s="383"/>
      <c r="R1655" s="393"/>
      <c r="S1655" s="417">
        <f>IF(Table_1[[#This Row],[Kesto (min) /tapaaminen]]&lt;1,0,(Table_1[[#This Row],[Sisältöjen määrä 
]]*Table_1[[#This Row],[Kesto (min) /tapaaminen]]*Table_1[[#This Row],[Tapaamis-kerrat /osallistuja]]))</f>
        <v>0</v>
      </c>
      <c r="T1655" s="394" t="str">
        <f>IF(Table_1[[#This Row],[SISÄLLÖN NIMI]]="","",IF(Table_1[[#This Row],[Toteutuminen]]="Ei osallistujia",0,IF(Table_1[[#This Row],[Toteutuminen]]="Peruttu",0,1)))</f>
        <v/>
      </c>
      <c r="U1655" s="395"/>
      <c r="V1655" s="385"/>
      <c r="W1655" s="413">
        <f>Table_1[[#This Row],[Kävijämäärä a) lapset]]+Table_1[[#This Row],[Kävijämäärä b) aikuiset]]</f>
        <v>0</v>
      </c>
      <c r="X1655" s="413">
        <f>IF(Table_1[[#This Row],[Kokonaiskävijämäärä]]&lt;1,0,Table_1[[#This Row],[Kävijämäärä a) lapset]]*Table_1[[#This Row],[Tapaamis-kerrat /osallistuja]])</f>
        <v>0</v>
      </c>
      <c r="Y1655" s="413">
        <f>IF(Table_1[[#This Row],[Kokonaiskävijämäärä]]&lt;1,0,Table_1[[#This Row],[Kävijämäärä b) aikuiset]]*Table_1[[#This Row],[Tapaamis-kerrat /osallistuja]])</f>
        <v>0</v>
      </c>
      <c r="Z1655" s="413">
        <f>IF(Table_1[[#This Row],[Kokonaiskävijämäärä]]&lt;1,0,Table_1[[#This Row],[Kokonaiskävijämäärä]]*Table_1[[#This Row],[Tapaamis-kerrat /osallistuja]])</f>
        <v>0</v>
      </c>
      <c r="AA1655" s="390" t="s">
        <v>54</v>
      </c>
      <c r="AB1655" s="396"/>
      <c r="AC1655" s="397"/>
      <c r="AD1655" s="398" t="s">
        <v>54</v>
      </c>
      <c r="AE1655" s="399" t="s">
        <v>54</v>
      </c>
      <c r="AF1655" s="400" t="s">
        <v>54</v>
      </c>
      <c r="AG1655" s="400" t="s">
        <v>54</v>
      </c>
      <c r="AH1655" s="401" t="s">
        <v>53</v>
      </c>
      <c r="AI1655" s="402" t="s">
        <v>54</v>
      </c>
      <c r="AJ1655" s="402" t="s">
        <v>54</v>
      </c>
      <c r="AK1655" s="402" t="s">
        <v>54</v>
      </c>
      <c r="AL1655" s="403" t="s">
        <v>54</v>
      </c>
      <c r="AM1655" s="404" t="s">
        <v>54</v>
      </c>
    </row>
    <row r="1656" spans="1:39" ht="15.75" customHeight="1" x14ac:dyDescent="0.3">
      <c r="A1656" s="382"/>
      <c r="B1656" s="383"/>
      <c r="C1656" s="384" t="s">
        <v>40</v>
      </c>
      <c r="D1656" s="385" t="str">
        <f>IF(Table_1[[#This Row],[SISÄLLÖN NIMI]]="","",1)</f>
        <v/>
      </c>
      <c r="E1656" s="386"/>
      <c r="F1656" s="386"/>
      <c r="G1656" s="384" t="s">
        <v>54</v>
      </c>
      <c r="H1656" s="387" t="s">
        <v>54</v>
      </c>
      <c r="I1656" s="388" t="s">
        <v>54</v>
      </c>
      <c r="J1656" s="389" t="s">
        <v>44</v>
      </c>
      <c r="K1656" s="387" t="s">
        <v>54</v>
      </c>
      <c r="L1656" s="390" t="s">
        <v>54</v>
      </c>
      <c r="M1656" s="383"/>
      <c r="N1656" s="391" t="s">
        <v>54</v>
      </c>
      <c r="O1656" s="392"/>
      <c r="P1656" s="383"/>
      <c r="Q1656" s="383"/>
      <c r="R1656" s="393"/>
      <c r="S1656" s="417">
        <f>IF(Table_1[[#This Row],[Kesto (min) /tapaaminen]]&lt;1,0,(Table_1[[#This Row],[Sisältöjen määrä 
]]*Table_1[[#This Row],[Kesto (min) /tapaaminen]]*Table_1[[#This Row],[Tapaamis-kerrat /osallistuja]]))</f>
        <v>0</v>
      </c>
      <c r="T1656" s="394" t="str">
        <f>IF(Table_1[[#This Row],[SISÄLLÖN NIMI]]="","",IF(Table_1[[#This Row],[Toteutuminen]]="Ei osallistujia",0,IF(Table_1[[#This Row],[Toteutuminen]]="Peruttu",0,1)))</f>
        <v/>
      </c>
      <c r="U1656" s="395"/>
      <c r="V1656" s="385"/>
      <c r="W1656" s="413">
        <f>Table_1[[#This Row],[Kävijämäärä a) lapset]]+Table_1[[#This Row],[Kävijämäärä b) aikuiset]]</f>
        <v>0</v>
      </c>
      <c r="X1656" s="413">
        <f>IF(Table_1[[#This Row],[Kokonaiskävijämäärä]]&lt;1,0,Table_1[[#This Row],[Kävijämäärä a) lapset]]*Table_1[[#This Row],[Tapaamis-kerrat /osallistuja]])</f>
        <v>0</v>
      </c>
      <c r="Y1656" s="413">
        <f>IF(Table_1[[#This Row],[Kokonaiskävijämäärä]]&lt;1,0,Table_1[[#This Row],[Kävijämäärä b) aikuiset]]*Table_1[[#This Row],[Tapaamis-kerrat /osallistuja]])</f>
        <v>0</v>
      </c>
      <c r="Z1656" s="413">
        <f>IF(Table_1[[#This Row],[Kokonaiskävijämäärä]]&lt;1,0,Table_1[[#This Row],[Kokonaiskävijämäärä]]*Table_1[[#This Row],[Tapaamis-kerrat /osallistuja]])</f>
        <v>0</v>
      </c>
      <c r="AA1656" s="390" t="s">
        <v>54</v>
      </c>
      <c r="AB1656" s="396"/>
      <c r="AC1656" s="397"/>
      <c r="AD1656" s="398" t="s">
        <v>54</v>
      </c>
      <c r="AE1656" s="399" t="s">
        <v>54</v>
      </c>
      <c r="AF1656" s="400" t="s">
        <v>54</v>
      </c>
      <c r="AG1656" s="400" t="s">
        <v>54</v>
      </c>
      <c r="AH1656" s="401" t="s">
        <v>53</v>
      </c>
      <c r="AI1656" s="402" t="s">
        <v>54</v>
      </c>
      <c r="AJ1656" s="402" t="s">
        <v>54</v>
      </c>
      <c r="AK1656" s="402" t="s">
        <v>54</v>
      </c>
      <c r="AL1656" s="403" t="s">
        <v>54</v>
      </c>
      <c r="AM1656" s="404" t="s">
        <v>54</v>
      </c>
    </row>
    <row r="1657" spans="1:39" ht="15.75" customHeight="1" x14ac:dyDescent="0.3">
      <c r="A1657" s="382"/>
      <c r="B1657" s="383"/>
      <c r="C1657" s="384" t="s">
        <v>40</v>
      </c>
      <c r="D1657" s="385" t="str">
        <f>IF(Table_1[[#This Row],[SISÄLLÖN NIMI]]="","",1)</f>
        <v/>
      </c>
      <c r="E1657" s="386"/>
      <c r="F1657" s="386"/>
      <c r="G1657" s="384" t="s">
        <v>54</v>
      </c>
      <c r="H1657" s="387" t="s">
        <v>54</v>
      </c>
      <c r="I1657" s="388" t="s">
        <v>54</v>
      </c>
      <c r="J1657" s="389" t="s">
        <v>44</v>
      </c>
      <c r="K1657" s="387" t="s">
        <v>54</v>
      </c>
      <c r="L1657" s="390" t="s">
        <v>54</v>
      </c>
      <c r="M1657" s="383"/>
      <c r="N1657" s="391" t="s">
        <v>54</v>
      </c>
      <c r="O1657" s="392"/>
      <c r="P1657" s="383"/>
      <c r="Q1657" s="383"/>
      <c r="R1657" s="393"/>
      <c r="S1657" s="417">
        <f>IF(Table_1[[#This Row],[Kesto (min) /tapaaminen]]&lt;1,0,(Table_1[[#This Row],[Sisältöjen määrä 
]]*Table_1[[#This Row],[Kesto (min) /tapaaminen]]*Table_1[[#This Row],[Tapaamis-kerrat /osallistuja]]))</f>
        <v>0</v>
      </c>
      <c r="T1657" s="394" t="str">
        <f>IF(Table_1[[#This Row],[SISÄLLÖN NIMI]]="","",IF(Table_1[[#This Row],[Toteutuminen]]="Ei osallistujia",0,IF(Table_1[[#This Row],[Toteutuminen]]="Peruttu",0,1)))</f>
        <v/>
      </c>
      <c r="U1657" s="395"/>
      <c r="V1657" s="385"/>
      <c r="W1657" s="413">
        <f>Table_1[[#This Row],[Kävijämäärä a) lapset]]+Table_1[[#This Row],[Kävijämäärä b) aikuiset]]</f>
        <v>0</v>
      </c>
      <c r="X1657" s="413">
        <f>IF(Table_1[[#This Row],[Kokonaiskävijämäärä]]&lt;1,0,Table_1[[#This Row],[Kävijämäärä a) lapset]]*Table_1[[#This Row],[Tapaamis-kerrat /osallistuja]])</f>
        <v>0</v>
      </c>
      <c r="Y1657" s="413">
        <f>IF(Table_1[[#This Row],[Kokonaiskävijämäärä]]&lt;1,0,Table_1[[#This Row],[Kävijämäärä b) aikuiset]]*Table_1[[#This Row],[Tapaamis-kerrat /osallistuja]])</f>
        <v>0</v>
      </c>
      <c r="Z1657" s="413">
        <f>IF(Table_1[[#This Row],[Kokonaiskävijämäärä]]&lt;1,0,Table_1[[#This Row],[Kokonaiskävijämäärä]]*Table_1[[#This Row],[Tapaamis-kerrat /osallistuja]])</f>
        <v>0</v>
      </c>
      <c r="AA1657" s="390" t="s">
        <v>54</v>
      </c>
      <c r="AB1657" s="396"/>
      <c r="AC1657" s="397"/>
      <c r="AD1657" s="398" t="s">
        <v>54</v>
      </c>
      <c r="AE1657" s="399" t="s">
        <v>54</v>
      </c>
      <c r="AF1657" s="400" t="s">
        <v>54</v>
      </c>
      <c r="AG1657" s="400" t="s">
        <v>54</v>
      </c>
      <c r="AH1657" s="401" t="s">
        <v>53</v>
      </c>
      <c r="AI1657" s="402" t="s">
        <v>54</v>
      </c>
      <c r="AJ1657" s="402" t="s">
        <v>54</v>
      </c>
      <c r="AK1657" s="402" t="s">
        <v>54</v>
      </c>
      <c r="AL1657" s="403" t="s">
        <v>54</v>
      </c>
      <c r="AM1657" s="404" t="s">
        <v>54</v>
      </c>
    </row>
    <row r="1658" spans="1:39" ht="15.75" customHeight="1" x14ac:dyDescent="0.3">
      <c r="A1658" s="382"/>
      <c r="B1658" s="383"/>
      <c r="C1658" s="384" t="s">
        <v>40</v>
      </c>
      <c r="D1658" s="385" t="str">
        <f>IF(Table_1[[#This Row],[SISÄLLÖN NIMI]]="","",1)</f>
        <v/>
      </c>
      <c r="E1658" s="386"/>
      <c r="F1658" s="386"/>
      <c r="G1658" s="384" t="s">
        <v>54</v>
      </c>
      <c r="H1658" s="387" t="s">
        <v>54</v>
      </c>
      <c r="I1658" s="388" t="s">
        <v>54</v>
      </c>
      <c r="J1658" s="389" t="s">
        <v>44</v>
      </c>
      <c r="K1658" s="387" t="s">
        <v>54</v>
      </c>
      <c r="L1658" s="390" t="s">
        <v>54</v>
      </c>
      <c r="M1658" s="383"/>
      <c r="N1658" s="391" t="s">
        <v>54</v>
      </c>
      <c r="O1658" s="392"/>
      <c r="P1658" s="383"/>
      <c r="Q1658" s="383"/>
      <c r="R1658" s="393"/>
      <c r="S1658" s="417">
        <f>IF(Table_1[[#This Row],[Kesto (min) /tapaaminen]]&lt;1,0,(Table_1[[#This Row],[Sisältöjen määrä 
]]*Table_1[[#This Row],[Kesto (min) /tapaaminen]]*Table_1[[#This Row],[Tapaamis-kerrat /osallistuja]]))</f>
        <v>0</v>
      </c>
      <c r="T1658" s="394" t="str">
        <f>IF(Table_1[[#This Row],[SISÄLLÖN NIMI]]="","",IF(Table_1[[#This Row],[Toteutuminen]]="Ei osallistujia",0,IF(Table_1[[#This Row],[Toteutuminen]]="Peruttu",0,1)))</f>
        <v/>
      </c>
      <c r="U1658" s="395"/>
      <c r="V1658" s="385"/>
      <c r="W1658" s="413">
        <f>Table_1[[#This Row],[Kävijämäärä a) lapset]]+Table_1[[#This Row],[Kävijämäärä b) aikuiset]]</f>
        <v>0</v>
      </c>
      <c r="X1658" s="413">
        <f>IF(Table_1[[#This Row],[Kokonaiskävijämäärä]]&lt;1,0,Table_1[[#This Row],[Kävijämäärä a) lapset]]*Table_1[[#This Row],[Tapaamis-kerrat /osallistuja]])</f>
        <v>0</v>
      </c>
      <c r="Y1658" s="413">
        <f>IF(Table_1[[#This Row],[Kokonaiskävijämäärä]]&lt;1,0,Table_1[[#This Row],[Kävijämäärä b) aikuiset]]*Table_1[[#This Row],[Tapaamis-kerrat /osallistuja]])</f>
        <v>0</v>
      </c>
      <c r="Z1658" s="413">
        <f>IF(Table_1[[#This Row],[Kokonaiskävijämäärä]]&lt;1,0,Table_1[[#This Row],[Kokonaiskävijämäärä]]*Table_1[[#This Row],[Tapaamis-kerrat /osallistuja]])</f>
        <v>0</v>
      </c>
      <c r="AA1658" s="390" t="s">
        <v>54</v>
      </c>
      <c r="AB1658" s="396"/>
      <c r="AC1658" s="397"/>
      <c r="AD1658" s="398" t="s">
        <v>54</v>
      </c>
      <c r="AE1658" s="399" t="s">
        <v>54</v>
      </c>
      <c r="AF1658" s="400" t="s">
        <v>54</v>
      </c>
      <c r="AG1658" s="400" t="s">
        <v>54</v>
      </c>
      <c r="AH1658" s="401" t="s">
        <v>53</v>
      </c>
      <c r="AI1658" s="402" t="s">
        <v>54</v>
      </c>
      <c r="AJ1658" s="402" t="s">
        <v>54</v>
      </c>
      <c r="AK1658" s="402" t="s">
        <v>54</v>
      </c>
      <c r="AL1658" s="403" t="s">
        <v>54</v>
      </c>
      <c r="AM1658" s="404" t="s">
        <v>54</v>
      </c>
    </row>
    <row r="1659" spans="1:39" ht="15.75" customHeight="1" x14ac:dyDescent="0.3">
      <c r="A1659" s="382"/>
      <c r="B1659" s="383"/>
      <c r="C1659" s="384" t="s">
        <v>40</v>
      </c>
      <c r="D1659" s="385" t="str">
        <f>IF(Table_1[[#This Row],[SISÄLLÖN NIMI]]="","",1)</f>
        <v/>
      </c>
      <c r="E1659" s="386"/>
      <c r="F1659" s="386"/>
      <c r="G1659" s="384" t="s">
        <v>54</v>
      </c>
      <c r="H1659" s="387" t="s">
        <v>54</v>
      </c>
      <c r="I1659" s="388" t="s">
        <v>54</v>
      </c>
      <c r="J1659" s="389" t="s">
        <v>44</v>
      </c>
      <c r="K1659" s="387" t="s">
        <v>54</v>
      </c>
      <c r="L1659" s="390" t="s">
        <v>54</v>
      </c>
      <c r="M1659" s="383"/>
      <c r="N1659" s="391" t="s">
        <v>54</v>
      </c>
      <c r="O1659" s="392"/>
      <c r="P1659" s="383"/>
      <c r="Q1659" s="383"/>
      <c r="R1659" s="393"/>
      <c r="S1659" s="417">
        <f>IF(Table_1[[#This Row],[Kesto (min) /tapaaminen]]&lt;1,0,(Table_1[[#This Row],[Sisältöjen määrä 
]]*Table_1[[#This Row],[Kesto (min) /tapaaminen]]*Table_1[[#This Row],[Tapaamis-kerrat /osallistuja]]))</f>
        <v>0</v>
      </c>
      <c r="T1659" s="394" t="str">
        <f>IF(Table_1[[#This Row],[SISÄLLÖN NIMI]]="","",IF(Table_1[[#This Row],[Toteutuminen]]="Ei osallistujia",0,IF(Table_1[[#This Row],[Toteutuminen]]="Peruttu",0,1)))</f>
        <v/>
      </c>
      <c r="U1659" s="395"/>
      <c r="V1659" s="385"/>
      <c r="W1659" s="413">
        <f>Table_1[[#This Row],[Kävijämäärä a) lapset]]+Table_1[[#This Row],[Kävijämäärä b) aikuiset]]</f>
        <v>0</v>
      </c>
      <c r="X1659" s="413">
        <f>IF(Table_1[[#This Row],[Kokonaiskävijämäärä]]&lt;1,0,Table_1[[#This Row],[Kävijämäärä a) lapset]]*Table_1[[#This Row],[Tapaamis-kerrat /osallistuja]])</f>
        <v>0</v>
      </c>
      <c r="Y1659" s="413">
        <f>IF(Table_1[[#This Row],[Kokonaiskävijämäärä]]&lt;1,0,Table_1[[#This Row],[Kävijämäärä b) aikuiset]]*Table_1[[#This Row],[Tapaamis-kerrat /osallistuja]])</f>
        <v>0</v>
      </c>
      <c r="Z1659" s="413">
        <f>IF(Table_1[[#This Row],[Kokonaiskävijämäärä]]&lt;1,0,Table_1[[#This Row],[Kokonaiskävijämäärä]]*Table_1[[#This Row],[Tapaamis-kerrat /osallistuja]])</f>
        <v>0</v>
      </c>
      <c r="AA1659" s="390" t="s">
        <v>54</v>
      </c>
      <c r="AB1659" s="396"/>
      <c r="AC1659" s="397"/>
      <c r="AD1659" s="398" t="s">
        <v>54</v>
      </c>
      <c r="AE1659" s="399" t="s">
        <v>54</v>
      </c>
      <c r="AF1659" s="400" t="s">
        <v>54</v>
      </c>
      <c r="AG1659" s="400" t="s">
        <v>54</v>
      </c>
      <c r="AH1659" s="401" t="s">
        <v>53</v>
      </c>
      <c r="AI1659" s="402" t="s">
        <v>54</v>
      </c>
      <c r="AJ1659" s="402" t="s">
        <v>54</v>
      </c>
      <c r="AK1659" s="402" t="s">
        <v>54</v>
      </c>
      <c r="AL1659" s="403" t="s">
        <v>54</v>
      </c>
      <c r="AM1659" s="404" t="s">
        <v>54</v>
      </c>
    </row>
    <row r="1660" spans="1:39" ht="15.75" customHeight="1" x14ac:dyDescent="0.3">
      <c r="A1660" s="382"/>
      <c r="B1660" s="383"/>
      <c r="C1660" s="384" t="s">
        <v>40</v>
      </c>
      <c r="D1660" s="385" t="str">
        <f>IF(Table_1[[#This Row],[SISÄLLÖN NIMI]]="","",1)</f>
        <v/>
      </c>
      <c r="E1660" s="386"/>
      <c r="F1660" s="386"/>
      <c r="G1660" s="384" t="s">
        <v>54</v>
      </c>
      <c r="H1660" s="387" t="s">
        <v>54</v>
      </c>
      <c r="I1660" s="388" t="s">
        <v>54</v>
      </c>
      <c r="J1660" s="389" t="s">
        <v>44</v>
      </c>
      <c r="K1660" s="387" t="s">
        <v>54</v>
      </c>
      <c r="L1660" s="390" t="s">
        <v>54</v>
      </c>
      <c r="M1660" s="383"/>
      <c r="N1660" s="391" t="s">
        <v>54</v>
      </c>
      <c r="O1660" s="392"/>
      <c r="P1660" s="383"/>
      <c r="Q1660" s="383"/>
      <c r="R1660" s="393"/>
      <c r="S1660" s="417">
        <f>IF(Table_1[[#This Row],[Kesto (min) /tapaaminen]]&lt;1,0,(Table_1[[#This Row],[Sisältöjen määrä 
]]*Table_1[[#This Row],[Kesto (min) /tapaaminen]]*Table_1[[#This Row],[Tapaamis-kerrat /osallistuja]]))</f>
        <v>0</v>
      </c>
      <c r="T1660" s="394" t="str">
        <f>IF(Table_1[[#This Row],[SISÄLLÖN NIMI]]="","",IF(Table_1[[#This Row],[Toteutuminen]]="Ei osallistujia",0,IF(Table_1[[#This Row],[Toteutuminen]]="Peruttu",0,1)))</f>
        <v/>
      </c>
      <c r="U1660" s="395"/>
      <c r="V1660" s="385"/>
      <c r="W1660" s="413">
        <f>Table_1[[#This Row],[Kävijämäärä a) lapset]]+Table_1[[#This Row],[Kävijämäärä b) aikuiset]]</f>
        <v>0</v>
      </c>
      <c r="X1660" s="413">
        <f>IF(Table_1[[#This Row],[Kokonaiskävijämäärä]]&lt;1,0,Table_1[[#This Row],[Kävijämäärä a) lapset]]*Table_1[[#This Row],[Tapaamis-kerrat /osallistuja]])</f>
        <v>0</v>
      </c>
      <c r="Y1660" s="413">
        <f>IF(Table_1[[#This Row],[Kokonaiskävijämäärä]]&lt;1,0,Table_1[[#This Row],[Kävijämäärä b) aikuiset]]*Table_1[[#This Row],[Tapaamis-kerrat /osallistuja]])</f>
        <v>0</v>
      </c>
      <c r="Z1660" s="413">
        <f>IF(Table_1[[#This Row],[Kokonaiskävijämäärä]]&lt;1,0,Table_1[[#This Row],[Kokonaiskävijämäärä]]*Table_1[[#This Row],[Tapaamis-kerrat /osallistuja]])</f>
        <v>0</v>
      </c>
      <c r="AA1660" s="390" t="s">
        <v>54</v>
      </c>
      <c r="AB1660" s="396"/>
      <c r="AC1660" s="397"/>
      <c r="AD1660" s="398" t="s">
        <v>54</v>
      </c>
      <c r="AE1660" s="399" t="s">
        <v>54</v>
      </c>
      <c r="AF1660" s="400" t="s">
        <v>54</v>
      </c>
      <c r="AG1660" s="400" t="s">
        <v>54</v>
      </c>
      <c r="AH1660" s="401" t="s">
        <v>53</v>
      </c>
      <c r="AI1660" s="402" t="s">
        <v>54</v>
      </c>
      <c r="AJ1660" s="402" t="s">
        <v>54</v>
      </c>
      <c r="AK1660" s="402" t="s">
        <v>54</v>
      </c>
      <c r="AL1660" s="403" t="s">
        <v>54</v>
      </c>
      <c r="AM1660" s="404" t="s">
        <v>54</v>
      </c>
    </row>
    <row r="1661" spans="1:39" ht="15.75" customHeight="1" x14ac:dyDescent="0.3">
      <c r="A1661" s="382"/>
      <c r="B1661" s="383"/>
      <c r="C1661" s="384" t="s">
        <v>40</v>
      </c>
      <c r="D1661" s="385" t="str">
        <f>IF(Table_1[[#This Row],[SISÄLLÖN NIMI]]="","",1)</f>
        <v/>
      </c>
      <c r="E1661" s="386"/>
      <c r="F1661" s="386"/>
      <c r="G1661" s="384" t="s">
        <v>54</v>
      </c>
      <c r="H1661" s="387" t="s">
        <v>54</v>
      </c>
      <c r="I1661" s="388" t="s">
        <v>54</v>
      </c>
      <c r="J1661" s="389" t="s">
        <v>44</v>
      </c>
      <c r="K1661" s="387" t="s">
        <v>54</v>
      </c>
      <c r="L1661" s="390" t="s">
        <v>54</v>
      </c>
      <c r="M1661" s="383"/>
      <c r="N1661" s="391" t="s">
        <v>54</v>
      </c>
      <c r="O1661" s="392"/>
      <c r="P1661" s="383"/>
      <c r="Q1661" s="383"/>
      <c r="R1661" s="393"/>
      <c r="S1661" s="417">
        <f>IF(Table_1[[#This Row],[Kesto (min) /tapaaminen]]&lt;1,0,(Table_1[[#This Row],[Sisältöjen määrä 
]]*Table_1[[#This Row],[Kesto (min) /tapaaminen]]*Table_1[[#This Row],[Tapaamis-kerrat /osallistuja]]))</f>
        <v>0</v>
      </c>
      <c r="T1661" s="394" t="str">
        <f>IF(Table_1[[#This Row],[SISÄLLÖN NIMI]]="","",IF(Table_1[[#This Row],[Toteutuminen]]="Ei osallistujia",0,IF(Table_1[[#This Row],[Toteutuminen]]="Peruttu",0,1)))</f>
        <v/>
      </c>
      <c r="U1661" s="395"/>
      <c r="V1661" s="385"/>
      <c r="W1661" s="413">
        <f>Table_1[[#This Row],[Kävijämäärä a) lapset]]+Table_1[[#This Row],[Kävijämäärä b) aikuiset]]</f>
        <v>0</v>
      </c>
      <c r="X1661" s="413">
        <f>IF(Table_1[[#This Row],[Kokonaiskävijämäärä]]&lt;1,0,Table_1[[#This Row],[Kävijämäärä a) lapset]]*Table_1[[#This Row],[Tapaamis-kerrat /osallistuja]])</f>
        <v>0</v>
      </c>
      <c r="Y1661" s="413">
        <f>IF(Table_1[[#This Row],[Kokonaiskävijämäärä]]&lt;1,0,Table_1[[#This Row],[Kävijämäärä b) aikuiset]]*Table_1[[#This Row],[Tapaamis-kerrat /osallistuja]])</f>
        <v>0</v>
      </c>
      <c r="Z1661" s="413">
        <f>IF(Table_1[[#This Row],[Kokonaiskävijämäärä]]&lt;1,0,Table_1[[#This Row],[Kokonaiskävijämäärä]]*Table_1[[#This Row],[Tapaamis-kerrat /osallistuja]])</f>
        <v>0</v>
      </c>
      <c r="AA1661" s="390" t="s">
        <v>54</v>
      </c>
      <c r="AB1661" s="396"/>
      <c r="AC1661" s="397"/>
      <c r="AD1661" s="398" t="s">
        <v>54</v>
      </c>
      <c r="AE1661" s="399" t="s">
        <v>54</v>
      </c>
      <c r="AF1661" s="400" t="s">
        <v>54</v>
      </c>
      <c r="AG1661" s="400" t="s">
        <v>54</v>
      </c>
      <c r="AH1661" s="401" t="s">
        <v>53</v>
      </c>
      <c r="AI1661" s="402" t="s">
        <v>54</v>
      </c>
      <c r="AJ1661" s="402" t="s">
        <v>54</v>
      </c>
      <c r="AK1661" s="402" t="s">
        <v>54</v>
      </c>
      <c r="AL1661" s="403" t="s">
        <v>54</v>
      </c>
      <c r="AM1661" s="404" t="s">
        <v>54</v>
      </c>
    </row>
    <row r="1662" spans="1:39" ht="15.75" customHeight="1" x14ac:dyDescent="0.3">
      <c r="A1662" s="382"/>
      <c r="B1662" s="383"/>
      <c r="C1662" s="384" t="s">
        <v>40</v>
      </c>
      <c r="D1662" s="385" t="str">
        <f>IF(Table_1[[#This Row],[SISÄLLÖN NIMI]]="","",1)</f>
        <v/>
      </c>
      <c r="E1662" s="386"/>
      <c r="F1662" s="386"/>
      <c r="G1662" s="384" t="s">
        <v>54</v>
      </c>
      <c r="H1662" s="387" t="s">
        <v>54</v>
      </c>
      <c r="I1662" s="388" t="s">
        <v>54</v>
      </c>
      <c r="J1662" s="389" t="s">
        <v>44</v>
      </c>
      <c r="K1662" s="387" t="s">
        <v>54</v>
      </c>
      <c r="L1662" s="390" t="s">
        <v>54</v>
      </c>
      <c r="M1662" s="383"/>
      <c r="N1662" s="391" t="s">
        <v>54</v>
      </c>
      <c r="O1662" s="392"/>
      <c r="P1662" s="383"/>
      <c r="Q1662" s="383"/>
      <c r="R1662" s="393"/>
      <c r="S1662" s="417">
        <f>IF(Table_1[[#This Row],[Kesto (min) /tapaaminen]]&lt;1,0,(Table_1[[#This Row],[Sisältöjen määrä 
]]*Table_1[[#This Row],[Kesto (min) /tapaaminen]]*Table_1[[#This Row],[Tapaamis-kerrat /osallistuja]]))</f>
        <v>0</v>
      </c>
      <c r="T1662" s="394" t="str">
        <f>IF(Table_1[[#This Row],[SISÄLLÖN NIMI]]="","",IF(Table_1[[#This Row],[Toteutuminen]]="Ei osallistujia",0,IF(Table_1[[#This Row],[Toteutuminen]]="Peruttu",0,1)))</f>
        <v/>
      </c>
      <c r="U1662" s="395"/>
      <c r="V1662" s="385"/>
      <c r="W1662" s="413">
        <f>Table_1[[#This Row],[Kävijämäärä a) lapset]]+Table_1[[#This Row],[Kävijämäärä b) aikuiset]]</f>
        <v>0</v>
      </c>
      <c r="X1662" s="413">
        <f>IF(Table_1[[#This Row],[Kokonaiskävijämäärä]]&lt;1,0,Table_1[[#This Row],[Kävijämäärä a) lapset]]*Table_1[[#This Row],[Tapaamis-kerrat /osallistuja]])</f>
        <v>0</v>
      </c>
      <c r="Y1662" s="413">
        <f>IF(Table_1[[#This Row],[Kokonaiskävijämäärä]]&lt;1,0,Table_1[[#This Row],[Kävijämäärä b) aikuiset]]*Table_1[[#This Row],[Tapaamis-kerrat /osallistuja]])</f>
        <v>0</v>
      </c>
      <c r="Z1662" s="413">
        <f>IF(Table_1[[#This Row],[Kokonaiskävijämäärä]]&lt;1,0,Table_1[[#This Row],[Kokonaiskävijämäärä]]*Table_1[[#This Row],[Tapaamis-kerrat /osallistuja]])</f>
        <v>0</v>
      </c>
      <c r="AA1662" s="390" t="s">
        <v>54</v>
      </c>
      <c r="AB1662" s="396"/>
      <c r="AC1662" s="397"/>
      <c r="AD1662" s="398" t="s">
        <v>54</v>
      </c>
      <c r="AE1662" s="399" t="s">
        <v>54</v>
      </c>
      <c r="AF1662" s="400" t="s">
        <v>54</v>
      </c>
      <c r="AG1662" s="400" t="s">
        <v>54</v>
      </c>
      <c r="AH1662" s="401" t="s">
        <v>53</v>
      </c>
      <c r="AI1662" s="402" t="s">
        <v>54</v>
      </c>
      <c r="AJ1662" s="402" t="s">
        <v>54</v>
      </c>
      <c r="AK1662" s="402" t="s">
        <v>54</v>
      </c>
      <c r="AL1662" s="403" t="s">
        <v>54</v>
      </c>
      <c r="AM1662" s="404" t="s">
        <v>54</v>
      </c>
    </row>
    <row r="1663" spans="1:39" ht="15.75" customHeight="1" x14ac:dyDescent="0.3">
      <c r="A1663" s="382"/>
      <c r="B1663" s="383"/>
      <c r="C1663" s="384" t="s">
        <v>40</v>
      </c>
      <c r="D1663" s="385" t="str">
        <f>IF(Table_1[[#This Row],[SISÄLLÖN NIMI]]="","",1)</f>
        <v/>
      </c>
      <c r="E1663" s="386"/>
      <c r="F1663" s="386"/>
      <c r="G1663" s="384" t="s">
        <v>54</v>
      </c>
      <c r="H1663" s="387" t="s">
        <v>54</v>
      </c>
      <c r="I1663" s="388" t="s">
        <v>54</v>
      </c>
      <c r="J1663" s="389" t="s">
        <v>44</v>
      </c>
      <c r="K1663" s="387" t="s">
        <v>54</v>
      </c>
      <c r="L1663" s="390" t="s">
        <v>54</v>
      </c>
      <c r="M1663" s="383"/>
      <c r="N1663" s="391" t="s">
        <v>54</v>
      </c>
      <c r="O1663" s="392"/>
      <c r="P1663" s="383"/>
      <c r="Q1663" s="383"/>
      <c r="R1663" s="393"/>
      <c r="S1663" s="417">
        <f>IF(Table_1[[#This Row],[Kesto (min) /tapaaminen]]&lt;1,0,(Table_1[[#This Row],[Sisältöjen määrä 
]]*Table_1[[#This Row],[Kesto (min) /tapaaminen]]*Table_1[[#This Row],[Tapaamis-kerrat /osallistuja]]))</f>
        <v>0</v>
      </c>
      <c r="T1663" s="394" t="str">
        <f>IF(Table_1[[#This Row],[SISÄLLÖN NIMI]]="","",IF(Table_1[[#This Row],[Toteutuminen]]="Ei osallistujia",0,IF(Table_1[[#This Row],[Toteutuminen]]="Peruttu",0,1)))</f>
        <v/>
      </c>
      <c r="U1663" s="395"/>
      <c r="V1663" s="385"/>
      <c r="W1663" s="413">
        <f>Table_1[[#This Row],[Kävijämäärä a) lapset]]+Table_1[[#This Row],[Kävijämäärä b) aikuiset]]</f>
        <v>0</v>
      </c>
      <c r="X1663" s="413">
        <f>IF(Table_1[[#This Row],[Kokonaiskävijämäärä]]&lt;1,0,Table_1[[#This Row],[Kävijämäärä a) lapset]]*Table_1[[#This Row],[Tapaamis-kerrat /osallistuja]])</f>
        <v>0</v>
      </c>
      <c r="Y1663" s="413">
        <f>IF(Table_1[[#This Row],[Kokonaiskävijämäärä]]&lt;1,0,Table_1[[#This Row],[Kävijämäärä b) aikuiset]]*Table_1[[#This Row],[Tapaamis-kerrat /osallistuja]])</f>
        <v>0</v>
      </c>
      <c r="Z1663" s="413">
        <f>IF(Table_1[[#This Row],[Kokonaiskävijämäärä]]&lt;1,0,Table_1[[#This Row],[Kokonaiskävijämäärä]]*Table_1[[#This Row],[Tapaamis-kerrat /osallistuja]])</f>
        <v>0</v>
      </c>
      <c r="AA1663" s="390" t="s">
        <v>54</v>
      </c>
      <c r="AB1663" s="396"/>
      <c r="AC1663" s="397"/>
      <c r="AD1663" s="398" t="s">
        <v>54</v>
      </c>
      <c r="AE1663" s="399" t="s">
        <v>54</v>
      </c>
      <c r="AF1663" s="400" t="s">
        <v>54</v>
      </c>
      <c r="AG1663" s="400" t="s">
        <v>54</v>
      </c>
      <c r="AH1663" s="401" t="s">
        <v>53</v>
      </c>
      <c r="AI1663" s="402" t="s">
        <v>54</v>
      </c>
      <c r="AJ1663" s="402" t="s">
        <v>54</v>
      </c>
      <c r="AK1663" s="402" t="s">
        <v>54</v>
      </c>
      <c r="AL1663" s="403" t="s">
        <v>54</v>
      </c>
      <c r="AM1663" s="404" t="s">
        <v>54</v>
      </c>
    </row>
    <row r="1664" spans="1:39" ht="15.75" customHeight="1" x14ac:dyDescent="0.3">
      <c r="A1664" s="382"/>
      <c r="B1664" s="383"/>
      <c r="C1664" s="384" t="s">
        <v>40</v>
      </c>
      <c r="D1664" s="385" t="str">
        <f>IF(Table_1[[#This Row],[SISÄLLÖN NIMI]]="","",1)</f>
        <v/>
      </c>
      <c r="E1664" s="386"/>
      <c r="F1664" s="386"/>
      <c r="G1664" s="384" t="s">
        <v>54</v>
      </c>
      <c r="H1664" s="387" t="s">
        <v>54</v>
      </c>
      <c r="I1664" s="388" t="s">
        <v>54</v>
      </c>
      <c r="J1664" s="389" t="s">
        <v>44</v>
      </c>
      <c r="K1664" s="387" t="s">
        <v>54</v>
      </c>
      <c r="L1664" s="390" t="s">
        <v>54</v>
      </c>
      <c r="M1664" s="383"/>
      <c r="N1664" s="391" t="s">
        <v>54</v>
      </c>
      <c r="O1664" s="392"/>
      <c r="P1664" s="383"/>
      <c r="Q1664" s="383"/>
      <c r="R1664" s="393"/>
      <c r="S1664" s="417">
        <f>IF(Table_1[[#This Row],[Kesto (min) /tapaaminen]]&lt;1,0,(Table_1[[#This Row],[Sisältöjen määrä 
]]*Table_1[[#This Row],[Kesto (min) /tapaaminen]]*Table_1[[#This Row],[Tapaamis-kerrat /osallistuja]]))</f>
        <v>0</v>
      </c>
      <c r="T1664" s="394" t="str">
        <f>IF(Table_1[[#This Row],[SISÄLLÖN NIMI]]="","",IF(Table_1[[#This Row],[Toteutuminen]]="Ei osallistujia",0,IF(Table_1[[#This Row],[Toteutuminen]]="Peruttu",0,1)))</f>
        <v/>
      </c>
      <c r="U1664" s="395"/>
      <c r="V1664" s="385"/>
      <c r="W1664" s="413">
        <f>Table_1[[#This Row],[Kävijämäärä a) lapset]]+Table_1[[#This Row],[Kävijämäärä b) aikuiset]]</f>
        <v>0</v>
      </c>
      <c r="X1664" s="413">
        <f>IF(Table_1[[#This Row],[Kokonaiskävijämäärä]]&lt;1,0,Table_1[[#This Row],[Kävijämäärä a) lapset]]*Table_1[[#This Row],[Tapaamis-kerrat /osallistuja]])</f>
        <v>0</v>
      </c>
      <c r="Y1664" s="413">
        <f>IF(Table_1[[#This Row],[Kokonaiskävijämäärä]]&lt;1,0,Table_1[[#This Row],[Kävijämäärä b) aikuiset]]*Table_1[[#This Row],[Tapaamis-kerrat /osallistuja]])</f>
        <v>0</v>
      </c>
      <c r="Z1664" s="413">
        <f>IF(Table_1[[#This Row],[Kokonaiskävijämäärä]]&lt;1,0,Table_1[[#This Row],[Kokonaiskävijämäärä]]*Table_1[[#This Row],[Tapaamis-kerrat /osallistuja]])</f>
        <v>0</v>
      </c>
      <c r="AA1664" s="390" t="s">
        <v>54</v>
      </c>
      <c r="AB1664" s="396"/>
      <c r="AC1664" s="397"/>
      <c r="AD1664" s="398" t="s">
        <v>54</v>
      </c>
      <c r="AE1664" s="399" t="s">
        <v>54</v>
      </c>
      <c r="AF1664" s="400" t="s">
        <v>54</v>
      </c>
      <c r="AG1664" s="400" t="s">
        <v>54</v>
      </c>
      <c r="AH1664" s="401" t="s">
        <v>53</v>
      </c>
      <c r="AI1664" s="402" t="s">
        <v>54</v>
      </c>
      <c r="AJ1664" s="402" t="s">
        <v>54</v>
      </c>
      <c r="AK1664" s="402" t="s">
        <v>54</v>
      </c>
      <c r="AL1664" s="403" t="s">
        <v>54</v>
      </c>
      <c r="AM1664" s="404" t="s">
        <v>54</v>
      </c>
    </row>
    <row r="1665" spans="1:39" ht="15.75" customHeight="1" x14ac:dyDescent="0.3">
      <c r="A1665" s="382"/>
      <c r="B1665" s="383"/>
      <c r="C1665" s="384" t="s">
        <v>40</v>
      </c>
      <c r="D1665" s="385" t="str">
        <f>IF(Table_1[[#This Row],[SISÄLLÖN NIMI]]="","",1)</f>
        <v/>
      </c>
      <c r="E1665" s="386"/>
      <c r="F1665" s="386"/>
      <c r="G1665" s="384" t="s">
        <v>54</v>
      </c>
      <c r="H1665" s="387" t="s">
        <v>54</v>
      </c>
      <c r="I1665" s="388" t="s">
        <v>54</v>
      </c>
      <c r="J1665" s="389" t="s">
        <v>44</v>
      </c>
      <c r="K1665" s="387" t="s">
        <v>54</v>
      </c>
      <c r="L1665" s="390" t="s">
        <v>54</v>
      </c>
      <c r="M1665" s="383"/>
      <c r="N1665" s="391" t="s">
        <v>54</v>
      </c>
      <c r="O1665" s="392"/>
      <c r="P1665" s="383"/>
      <c r="Q1665" s="383"/>
      <c r="R1665" s="393"/>
      <c r="S1665" s="417">
        <f>IF(Table_1[[#This Row],[Kesto (min) /tapaaminen]]&lt;1,0,(Table_1[[#This Row],[Sisältöjen määrä 
]]*Table_1[[#This Row],[Kesto (min) /tapaaminen]]*Table_1[[#This Row],[Tapaamis-kerrat /osallistuja]]))</f>
        <v>0</v>
      </c>
      <c r="T1665" s="394" t="str">
        <f>IF(Table_1[[#This Row],[SISÄLLÖN NIMI]]="","",IF(Table_1[[#This Row],[Toteutuminen]]="Ei osallistujia",0,IF(Table_1[[#This Row],[Toteutuminen]]="Peruttu",0,1)))</f>
        <v/>
      </c>
      <c r="U1665" s="395"/>
      <c r="V1665" s="385"/>
      <c r="W1665" s="413">
        <f>Table_1[[#This Row],[Kävijämäärä a) lapset]]+Table_1[[#This Row],[Kävijämäärä b) aikuiset]]</f>
        <v>0</v>
      </c>
      <c r="X1665" s="413">
        <f>IF(Table_1[[#This Row],[Kokonaiskävijämäärä]]&lt;1,0,Table_1[[#This Row],[Kävijämäärä a) lapset]]*Table_1[[#This Row],[Tapaamis-kerrat /osallistuja]])</f>
        <v>0</v>
      </c>
      <c r="Y1665" s="413">
        <f>IF(Table_1[[#This Row],[Kokonaiskävijämäärä]]&lt;1,0,Table_1[[#This Row],[Kävijämäärä b) aikuiset]]*Table_1[[#This Row],[Tapaamis-kerrat /osallistuja]])</f>
        <v>0</v>
      </c>
      <c r="Z1665" s="413">
        <f>IF(Table_1[[#This Row],[Kokonaiskävijämäärä]]&lt;1,0,Table_1[[#This Row],[Kokonaiskävijämäärä]]*Table_1[[#This Row],[Tapaamis-kerrat /osallistuja]])</f>
        <v>0</v>
      </c>
      <c r="AA1665" s="390" t="s">
        <v>54</v>
      </c>
      <c r="AB1665" s="396"/>
      <c r="AC1665" s="397"/>
      <c r="AD1665" s="398" t="s">
        <v>54</v>
      </c>
      <c r="AE1665" s="399" t="s">
        <v>54</v>
      </c>
      <c r="AF1665" s="400" t="s">
        <v>54</v>
      </c>
      <c r="AG1665" s="400" t="s">
        <v>54</v>
      </c>
      <c r="AH1665" s="401" t="s">
        <v>53</v>
      </c>
      <c r="AI1665" s="402" t="s">
        <v>54</v>
      </c>
      <c r="AJ1665" s="402" t="s">
        <v>54</v>
      </c>
      <c r="AK1665" s="402" t="s">
        <v>54</v>
      </c>
      <c r="AL1665" s="403" t="s">
        <v>54</v>
      </c>
      <c r="AM1665" s="404" t="s">
        <v>54</v>
      </c>
    </row>
    <row r="1666" spans="1:39" ht="15.75" customHeight="1" x14ac:dyDescent="0.3">
      <c r="A1666" s="382"/>
      <c r="B1666" s="383"/>
      <c r="C1666" s="384" t="s">
        <v>40</v>
      </c>
      <c r="D1666" s="385" t="str">
        <f>IF(Table_1[[#This Row],[SISÄLLÖN NIMI]]="","",1)</f>
        <v/>
      </c>
      <c r="E1666" s="386"/>
      <c r="F1666" s="386"/>
      <c r="G1666" s="384" t="s">
        <v>54</v>
      </c>
      <c r="H1666" s="387" t="s">
        <v>54</v>
      </c>
      <c r="I1666" s="388" t="s">
        <v>54</v>
      </c>
      <c r="J1666" s="389" t="s">
        <v>44</v>
      </c>
      <c r="K1666" s="387" t="s">
        <v>54</v>
      </c>
      <c r="L1666" s="390" t="s">
        <v>54</v>
      </c>
      <c r="M1666" s="383"/>
      <c r="N1666" s="391" t="s">
        <v>54</v>
      </c>
      <c r="O1666" s="392"/>
      <c r="P1666" s="383"/>
      <c r="Q1666" s="383"/>
      <c r="R1666" s="393"/>
      <c r="S1666" s="417">
        <f>IF(Table_1[[#This Row],[Kesto (min) /tapaaminen]]&lt;1,0,(Table_1[[#This Row],[Sisältöjen määrä 
]]*Table_1[[#This Row],[Kesto (min) /tapaaminen]]*Table_1[[#This Row],[Tapaamis-kerrat /osallistuja]]))</f>
        <v>0</v>
      </c>
      <c r="T1666" s="394" t="str">
        <f>IF(Table_1[[#This Row],[SISÄLLÖN NIMI]]="","",IF(Table_1[[#This Row],[Toteutuminen]]="Ei osallistujia",0,IF(Table_1[[#This Row],[Toteutuminen]]="Peruttu",0,1)))</f>
        <v/>
      </c>
      <c r="U1666" s="395"/>
      <c r="V1666" s="385"/>
      <c r="W1666" s="413">
        <f>Table_1[[#This Row],[Kävijämäärä a) lapset]]+Table_1[[#This Row],[Kävijämäärä b) aikuiset]]</f>
        <v>0</v>
      </c>
      <c r="X1666" s="413">
        <f>IF(Table_1[[#This Row],[Kokonaiskävijämäärä]]&lt;1,0,Table_1[[#This Row],[Kävijämäärä a) lapset]]*Table_1[[#This Row],[Tapaamis-kerrat /osallistuja]])</f>
        <v>0</v>
      </c>
      <c r="Y1666" s="413">
        <f>IF(Table_1[[#This Row],[Kokonaiskävijämäärä]]&lt;1,0,Table_1[[#This Row],[Kävijämäärä b) aikuiset]]*Table_1[[#This Row],[Tapaamis-kerrat /osallistuja]])</f>
        <v>0</v>
      </c>
      <c r="Z1666" s="413">
        <f>IF(Table_1[[#This Row],[Kokonaiskävijämäärä]]&lt;1,0,Table_1[[#This Row],[Kokonaiskävijämäärä]]*Table_1[[#This Row],[Tapaamis-kerrat /osallistuja]])</f>
        <v>0</v>
      </c>
      <c r="AA1666" s="390" t="s">
        <v>54</v>
      </c>
      <c r="AB1666" s="396"/>
      <c r="AC1666" s="397"/>
      <c r="AD1666" s="398" t="s">
        <v>54</v>
      </c>
      <c r="AE1666" s="399" t="s">
        <v>54</v>
      </c>
      <c r="AF1666" s="400" t="s">
        <v>54</v>
      </c>
      <c r="AG1666" s="400" t="s">
        <v>54</v>
      </c>
      <c r="AH1666" s="401" t="s">
        <v>53</v>
      </c>
      <c r="AI1666" s="402" t="s">
        <v>54</v>
      </c>
      <c r="AJ1666" s="402" t="s">
        <v>54</v>
      </c>
      <c r="AK1666" s="402" t="s">
        <v>54</v>
      </c>
      <c r="AL1666" s="403" t="s">
        <v>54</v>
      </c>
      <c r="AM1666" s="404" t="s">
        <v>54</v>
      </c>
    </row>
    <row r="1667" spans="1:39" ht="15.75" customHeight="1" x14ac:dyDescent="0.3">
      <c r="A1667" s="382"/>
      <c r="B1667" s="383"/>
      <c r="C1667" s="384" t="s">
        <v>40</v>
      </c>
      <c r="D1667" s="385" t="str">
        <f>IF(Table_1[[#This Row],[SISÄLLÖN NIMI]]="","",1)</f>
        <v/>
      </c>
      <c r="E1667" s="386"/>
      <c r="F1667" s="386"/>
      <c r="G1667" s="384" t="s">
        <v>54</v>
      </c>
      <c r="H1667" s="387" t="s">
        <v>54</v>
      </c>
      <c r="I1667" s="388" t="s">
        <v>54</v>
      </c>
      <c r="J1667" s="389" t="s">
        <v>44</v>
      </c>
      <c r="K1667" s="387" t="s">
        <v>54</v>
      </c>
      <c r="L1667" s="390" t="s">
        <v>54</v>
      </c>
      <c r="M1667" s="383"/>
      <c r="N1667" s="391" t="s">
        <v>54</v>
      </c>
      <c r="O1667" s="392"/>
      <c r="P1667" s="383"/>
      <c r="Q1667" s="383"/>
      <c r="R1667" s="393"/>
      <c r="S1667" s="417">
        <f>IF(Table_1[[#This Row],[Kesto (min) /tapaaminen]]&lt;1,0,(Table_1[[#This Row],[Sisältöjen määrä 
]]*Table_1[[#This Row],[Kesto (min) /tapaaminen]]*Table_1[[#This Row],[Tapaamis-kerrat /osallistuja]]))</f>
        <v>0</v>
      </c>
      <c r="T1667" s="394" t="str">
        <f>IF(Table_1[[#This Row],[SISÄLLÖN NIMI]]="","",IF(Table_1[[#This Row],[Toteutuminen]]="Ei osallistujia",0,IF(Table_1[[#This Row],[Toteutuminen]]="Peruttu",0,1)))</f>
        <v/>
      </c>
      <c r="U1667" s="395"/>
      <c r="V1667" s="385"/>
      <c r="W1667" s="413">
        <f>Table_1[[#This Row],[Kävijämäärä a) lapset]]+Table_1[[#This Row],[Kävijämäärä b) aikuiset]]</f>
        <v>0</v>
      </c>
      <c r="X1667" s="413">
        <f>IF(Table_1[[#This Row],[Kokonaiskävijämäärä]]&lt;1,0,Table_1[[#This Row],[Kävijämäärä a) lapset]]*Table_1[[#This Row],[Tapaamis-kerrat /osallistuja]])</f>
        <v>0</v>
      </c>
      <c r="Y1667" s="413">
        <f>IF(Table_1[[#This Row],[Kokonaiskävijämäärä]]&lt;1,0,Table_1[[#This Row],[Kävijämäärä b) aikuiset]]*Table_1[[#This Row],[Tapaamis-kerrat /osallistuja]])</f>
        <v>0</v>
      </c>
      <c r="Z1667" s="413">
        <f>IF(Table_1[[#This Row],[Kokonaiskävijämäärä]]&lt;1,0,Table_1[[#This Row],[Kokonaiskävijämäärä]]*Table_1[[#This Row],[Tapaamis-kerrat /osallistuja]])</f>
        <v>0</v>
      </c>
      <c r="AA1667" s="390" t="s">
        <v>54</v>
      </c>
      <c r="AB1667" s="396"/>
      <c r="AC1667" s="397"/>
      <c r="AD1667" s="398" t="s">
        <v>54</v>
      </c>
      <c r="AE1667" s="399" t="s">
        <v>54</v>
      </c>
      <c r="AF1667" s="400" t="s">
        <v>54</v>
      </c>
      <c r="AG1667" s="400" t="s">
        <v>54</v>
      </c>
      <c r="AH1667" s="401" t="s">
        <v>53</v>
      </c>
      <c r="AI1667" s="402" t="s">
        <v>54</v>
      </c>
      <c r="AJ1667" s="402" t="s">
        <v>54</v>
      </c>
      <c r="AK1667" s="402" t="s">
        <v>54</v>
      </c>
      <c r="AL1667" s="403" t="s">
        <v>54</v>
      </c>
      <c r="AM1667" s="404" t="s">
        <v>54</v>
      </c>
    </row>
    <row r="1668" spans="1:39" ht="15.75" customHeight="1" x14ac:dyDescent="0.3">
      <c r="A1668" s="382"/>
      <c r="B1668" s="383"/>
      <c r="C1668" s="384" t="s">
        <v>40</v>
      </c>
      <c r="D1668" s="385" t="str">
        <f>IF(Table_1[[#This Row],[SISÄLLÖN NIMI]]="","",1)</f>
        <v/>
      </c>
      <c r="E1668" s="386"/>
      <c r="F1668" s="386"/>
      <c r="G1668" s="384" t="s">
        <v>54</v>
      </c>
      <c r="H1668" s="387" t="s">
        <v>54</v>
      </c>
      <c r="I1668" s="388" t="s">
        <v>54</v>
      </c>
      <c r="J1668" s="389" t="s">
        <v>44</v>
      </c>
      <c r="K1668" s="387" t="s">
        <v>54</v>
      </c>
      <c r="L1668" s="390" t="s">
        <v>54</v>
      </c>
      <c r="M1668" s="383"/>
      <c r="N1668" s="391" t="s">
        <v>54</v>
      </c>
      <c r="O1668" s="392"/>
      <c r="P1668" s="383"/>
      <c r="Q1668" s="383"/>
      <c r="R1668" s="393"/>
      <c r="S1668" s="417">
        <f>IF(Table_1[[#This Row],[Kesto (min) /tapaaminen]]&lt;1,0,(Table_1[[#This Row],[Sisältöjen määrä 
]]*Table_1[[#This Row],[Kesto (min) /tapaaminen]]*Table_1[[#This Row],[Tapaamis-kerrat /osallistuja]]))</f>
        <v>0</v>
      </c>
      <c r="T1668" s="394" t="str">
        <f>IF(Table_1[[#This Row],[SISÄLLÖN NIMI]]="","",IF(Table_1[[#This Row],[Toteutuminen]]="Ei osallistujia",0,IF(Table_1[[#This Row],[Toteutuminen]]="Peruttu",0,1)))</f>
        <v/>
      </c>
      <c r="U1668" s="395"/>
      <c r="V1668" s="385"/>
      <c r="W1668" s="413">
        <f>Table_1[[#This Row],[Kävijämäärä a) lapset]]+Table_1[[#This Row],[Kävijämäärä b) aikuiset]]</f>
        <v>0</v>
      </c>
      <c r="X1668" s="413">
        <f>IF(Table_1[[#This Row],[Kokonaiskävijämäärä]]&lt;1,0,Table_1[[#This Row],[Kävijämäärä a) lapset]]*Table_1[[#This Row],[Tapaamis-kerrat /osallistuja]])</f>
        <v>0</v>
      </c>
      <c r="Y1668" s="413">
        <f>IF(Table_1[[#This Row],[Kokonaiskävijämäärä]]&lt;1,0,Table_1[[#This Row],[Kävijämäärä b) aikuiset]]*Table_1[[#This Row],[Tapaamis-kerrat /osallistuja]])</f>
        <v>0</v>
      </c>
      <c r="Z1668" s="413">
        <f>IF(Table_1[[#This Row],[Kokonaiskävijämäärä]]&lt;1,0,Table_1[[#This Row],[Kokonaiskävijämäärä]]*Table_1[[#This Row],[Tapaamis-kerrat /osallistuja]])</f>
        <v>0</v>
      </c>
      <c r="AA1668" s="390" t="s">
        <v>54</v>
      </c>
      <c r="AB1668" s="396"/>
      <c r="AC1668" s="397"/>
      <c r="AD1668" s="398" t="s">
        <v>54</v>
      </c>
      <c r="AE1668" s="399" t="s">
        <v>54</v>
      </c>
      <c r="AF1668" s="400" t="s">
        <v>54</v>
      </c>
      <c r="AG1668" s="400" t="s">
        <v>54</v>
      </c>
      <c r="AH1668" s="401" t="s">
        <v>53</v>
      </c>
      <c r="AI1668" s="402" t="s">
        <v>54</v>
      </c>
      <c r="AJ1668" s="402" t="s">
        <v>54</v>
      </c>
      <c r="AK1668" s="402" t="s">
        <v>54</v>
      </c>
      <c r="AL1668" s="403" t="s">
        <v>54</v>
      </c>
      <c r="AM1668" s="404" t="s">
        <v>54</v>
      </c>
    </row>
    <row r="1669" spans="1:39" ht="15.75" customHeight="1" x14ac:dyDescent="0.3">
      <c r="A1669" s="382"/>
      <c r="B1669" s="383"/>
      <c r="C1669" s="384" t="s">
        <v>40</v>
      </c>
      <c r="D1669" s="385" t="str">
        <f>IF(Table_1[[#This Row],[SISÄLLÖN NIMI]]="","",1)</f>
        <v/>
      </c>
      <c r="E1669" s="386"/>
      <c r="F1669" s="386"/>
      <c r="G1669" s="384" t="s">
        <v>54</v>
      </c>
      <c r="H1669" s="387" t="s">
        <v>54</v>
      </c>
      <c r="I1669" s="388" t="s">
        <v>54</v>
      </c>
      <c r="J1669" s="389" t="s">
        <v>44</v>
      </c>
      <c r="K1669" s="387" t="s">
        <v>54</v>
      </c>
      <c r="L1669" s="390" t="s">
        <v>54</v>
      </c>
      <c r="M1669" s="383"/>
      <c r="N1669" s="391" t="s">
        <v>54</v>
      </c>
      <c r="O1669" s="392"/>
      <c r="P1669" s="383"/>
      <c r="Q1669" s="383"/>
      <c r="R1669" s="393"/>
      <c r="S1669" s="417">
        <f>IF(Table_1[[#This Row],[Kesto (min) /tapaaminen]]&lt;1,0,(Table_1[[#This Row],[Sisältöjen määrä 
]]*Table_1[[#This Row],[Kesto (min) /tapaaminen]]*Table_1[[#This Row],[Tapaamis-kerrat /osallistuja]]))</f>
        <v>0</v>
      </c>
      <c r="T1669" s="394" t="str">
        <f>IF(Table_1[[#This Row],[SISÄLLÖN NIMI]]="","",IF(Table_1[[#This Row],[Toteutuminen]]="Ei osallistujia",0,IF(Table_1[[#This Row],[Toteutuminen]]="Peruttu",0,1)))</f>
        <v/>
      </c>
      <c r="U1669" s="395"/>
      <c r="V1669" s="385"/>
      <c r="W1669" s="413">
        <f>Table_1[[#This Row],[Kävijämäärä a) lapset]]+Table_1[[#This Row],[Kävijämäärä b) aikuiset]]</f>
        <v>0</v>
      </c>
      <c r="X1669" s="413">
        <f>IF(Table_1[[#This Row],[Kokonaiskävijämäärä]]&lt;1,0,Table_1[[#This Row],[Kävijämäärä a) lapset]]*Table_1[[#This Row],[Tapaamis-kerrat /osallistuja]])</f>
        <v>0</v>
      </c>
      <c r="Y1669" s="413">
        <f>IF(Table_1[[#This Row],[Kokonaiskävijämäärä]]&lt;1,0,Table_1[[#This Row],[Kävijämäärä b) aikuiset]]*Table_1[[#This Row],[Tapaamis-kerrat /osallistuja]])</f>
        <v>0</v>
      </c>
      <c r="Z1669" s="413">
        <f>IF(Table_1[[#This Row],[Kokonaiskävijämäärä]]&lt;1,0,Table_1[[#This Row],[Kokonaiskävijämäärä]]*Table_1[[#This Row],[Tapaamis-kerrat /osallistuja]])</f>
        <v>0</v>
      </c>
      <c r="AA1669" s="390" t="s">
        <v>54</v>
      </c>
      <c r="AB1669" s="396"/>
      <c r="AC1669" s="397"/>
      <c r="AD1669" s="398" t="s">
        <v>54</v>
      </c>
      <c r="AE1669" s="399" t="s">
        <v>54</v>
      </c>
      <c r="AF1669" s="400" t="s">
        <v>54</v>
      </c>
      <c r="AG1669" s="400" t="s">
        <v>54</v>
      </c>
      <c r="AH1669" s="401" t="s">
        <v>53</v>
      </c>
      <c r="AI1669" s="402" t="s">
        <v>54</v>
      </c>
      <c r="AJ1669" s="402" t="s">
        <v>54</v>
      </c>
      <c r="AK1669" s="402" t="s">
        <v>54</v>
      </c>
      <c r="AL1669" s="403" t="s">
        <v>54</v>
      </c>
      <c r="AM1669" s="404" t="s">
        <v>54</v>
      </c>
    </row>
    <row r="1670" spans="1:39" ht="15.75" customHeight="1" x14ac:dyDescent="0.3">
      <c r="A1670" s="382"/>
      <c r="B1670" s="383"/>
      <c r="C1670" s="384" t="s">
        <v>40</v>
      </c>
      <c r="D1670" s="385" t="str">
        <f>IF(Table_1[[#This Row],[SISÄLLÖN NIMI]]="","",1)</f>
        <v/>
      </c>
      <c r="E1670" s="386"/>
      <c r="F1670" s="386"/>
      <c r="G1670" s="384" t="s">
        <v>54</v>
      </c>
      <c r="H1670" s="387" t="s">
        <v>54</v>
      </c>
      <c r="I1670" s="388" t="s">
        <v>54</v>
      </c>
      <c r="J1670" s="389" t="s">
        <v>44</v>
      </c>
      <c r="K1670" s="387" t="s">
        <v>54</v>
      </c>
      <c r="L1670" s="390" t="s">
        <v>54</v>
      </c>
      <c r="M1670" s="383"/>
      <c r="N1670" s="391" t="s">
        <v>54</v>
      </c>
      <c r="O1670" s="392"/>
      <c r="P1670" s="383"/>
      <c r="Q1670" s="383"/>
      <c r="R1670" s="393"/>
      <c r="S1670" s="417">
        <f>IF(Table_1[[#This Row],[Kesto (min) /tapaaminen]]&lt;1,0,(Table_1[[#This Row],[Sisältöjen määrä 
]]*Table_1[[#This Row],[Kesto (min) /tapaaminen]]*Table_1[[#This Row],[Tapaamis-kerrat /osallistuja]]))</f>
        <v>0</v>
      </c>
      <c r="T1670" s="394" t="str">
        <f>IF(Table_1[[#This Row],[SISÄLLÖN NIMI]]="","",IF(Table_1[[#This Row],[Toteutuminen]]="Ei osallistujia",0,IF(Table_1[[#This Row],[Toteutuminen]]="Peruttu",0,1)))</f>
        <v/>
      </c>
      <c r="U1670" s="395"/>
      <c r="V1670" s="385"/>
      <c r="W1670" s="413">
        <f>Table_1[[#This Row],[Kävijämäärä a) lapset]]+Table_1[[#This Row],[Kävijämäärä b) aikuiset]]</f>
        <v>0</v>
      </c>
      <c r="X1670" s="413">
        <f>IF(Table_1[[#This Row],[Kokonaiskävijämäärä]]&lt;1,0,Table_1[[#This Row],[Kävijämäärä a) lapset]]*Table_1[[#This Row],[Tapaamis-kerrat /osallistuja]])</f>
        <v>0</v>
      </c>
      <c r="Y1670" s="413">
        <f>IF(Table_1[[#This Row],[Kokonaiskävijämäärä]]&lt;1,0,Table_1[[#This Row],[Kävijämäärä b) aikuiset]]*Table_1[[#This Row],[Tapaamis-kerrat /osallistuja]])</f>
        <v>0</v>
      </c>
      <c r="Z1670" s="413">
        <f>IF(Table_1[[#This Row],[Kokonaiskävijämäärä]]&lt;1,0,Table_1[[#This Row],[Kokonaiskävijämäärä]]*Table_1[[#This Row],[Tapaamis-kerrat /osallistuja]])</f>
        <v>0</v>
      </c>
      <c r="AA1670" s="390" t="s">
        <v>54</v>
      </c>
      <c r="AB1670" s="396"/>
      <c r="AC1670" s="397"/>
      <c r="AD1670" s="398" t="s">
        <v>54</v>
      </c>
      <c r="AE1670" s="399" t="s">
        <v>54</v>
      </c>
      <c r="AF1670" s="400" t="s">
        <v>54</v>
      </c>
      <c r="AG1670" s="400" t="s">
        <v>54</v>
      </c>
      <c r="AH1670" s="401" t="s">
        <v>53</v>
      </c>
      <c r="AI1670" s="402" t="s">
        <v>54</v>
      </c>
      <c r="AJ1670" s="402" t="s">
        <v>54</v>
      </c>
      <c r="AK1670" s="402" t="s">
        <v>54</v>
      </c>
      <c r="AL1670" s="403" t="s">
        <v>54</v>
      </c>
      <c r="AM1670" s="404" t="s">
        <v>54</v>
      </c>
    </row>
    <row r="1671" spans="1:39" ht="15.75" customHeight="1" x14ac:dyDescent="0.3">
      <c r="A1671" s="382"/>
      <c r="B1671" s="383"/>
      <c r="C1671" s="384" t="s">
        <v>40</v>
      </c>
      <c r="D1671" s="385" t="str">
        <f>IF(Table_1[[#This Row],[SISÄLLÖN NIMI]]="","",1)</f>
        <v/>
      </c>
      <c r="E1671" s="386"/>
      <c r="F1671" s="386"/>
      <c r="G1671" s="384" t="s">
        <v>54</v>
      </c>
      <c r="H1671" s="387" t="s">
        <v>54</v>
      </c>
      <c r="I1671" s="388" t="s">
        <v>54</v>
      </c>
      <c r="J1671" s="389" t="s">
        <v>44</v>
      </c>
      <c r="K1671" s="387" t="s">
        <v>54</v>
      </c>
      <c r="L1671" s="390" t="s">
        <v>54</v>
      </c>
      <c r="M1671" s="383"/>
      <c r="N1671" s="391" t="s">
        <v>54</v>
      </c>
      <c r="O1671" s="392"/>
      <c r="P1671" s="383"/>
      <c r="Q1671" s="383"/>
      <c r="R1671" s="393"/>
      <c r="S1671" s="417">
        <f>IF(Table_1[[#This Row],[Kesto (min) /tapaaminen]]&lt;1,0,(Table_1[[#This Row],[Sisältöjen määrä 
]]*Table_1[[#This Row],[Kesto (min) /tapaaminen]]*Table_1[[#This Row],[Tapaamis-kerrat /osallistuja]]))</f>
        <v>0</v>
      </c>
      <c r="T1671" s="394" t="str">
        <f>IF(Table_1[[#This Row],[SISÄLLÖN NIMI]]="","",IF(Table_1[[#This Row],[Toteutuminen]]="Ei osallistujia",0,IF(Table_1[[#This Row],[Toteutuminen]]="Peruttu",0,1)))</f>
        <v/>
      </c>
      <c r="U1671" s="395"/>
      <c r="V1671" s="385"/>
      <c r="W1671" s="413">
        <f>Table_1[[#This Row],[Kävijämäärä a) lapset]]+Table_1[[#This Row],[Kävijämäärä b) aikuiset]]</f>
        <v>0</v>
      </c>
      <c r="X1671" s="413">
        <f>IF(Table_1[[#This Row],[Kokonaiskävijämäärä]]&lt;1,0,Table_1[[#This Row],[Kävijämäärä a) lapset]]*Table_1[[#This Row],[Tapaamis-kerrat /osallistuja]])</f>
        <v>0</v>
      </c>
      <c r="Y1671" s="413">
        <f>IF(Table_1[[#This Row],[Kokonaiskävijämäärä]]&lt;1,0,Table_1[[#This Row],[Kävijämäärä b) aikuiset]]*Table_1[[#This Row],[Tapaamis-kerrat /osallistuja]])</f>
        <v>0</v>
      </c>
      <c r="Z1671" s="413">
        <f>IF(Table_1[[#This Row],[Kokonaiskävijämäärä]]&lt;1,0,Table_1[[#This Row],[Kokonaiskävijämäärä]]*Table_1[[#This Row],[Tapaamis-kerrat /osallistuja]])</f>
        <v>0</v>
      </c>
      <c r="AA1671" s="390" t="s">
        <v>54</v>
      </c>
      <c r="AB1671" s="396"/>
      <c r="AC1671" s="397"/>
      <c r="AD1671" s="398" t="s">
        <v>54</v>
      </c>
      <c r="AE1671" s="399" t="s">
        <v>54</v>
      </c>
      <c r="AF1671" s="400" t="s">
        <v>54</v>
      </c>
      <c r="AG1671" s="400" t="s">
        <v>54</v>
      </c>
      <c r="AH1671" s="401" t="s">
        <v>53</v>
      </c>
      <c r="AI1671" s="402" t="s">
        <v>54</v>
      </c>
      <c r="AJ1671" s="402" t="s">
        <v>54</v>
      </c>
      <c r="AK1671" s="402" t="s">
        <v>54</v>
      </c>
      <c r="AL1671" s="403" t="s">
        <v>54</v>
      </c>
      <c r="AM1671" s="404" t="s">
        <v>54</v>
      </c>
    </row>
    <row r="1672" spans="1:39" ht="15.75" customHeight="1" x14ac:dyDescent="0.3">
      <c r="A1672" s="382"/>
      <c r="B1672" s="383"/>
      <c r="C1672" s="384" t="s">
        <v>40</v>
      </c>
      <c r="D1672" s="385" t="str">
        <f>IF(Table_1[[#This Row],[SISÄLLÖN NIMI]]="","",1)</f>
        <v/>
      </c>
      <c r="E1672" s="386"/>
      <c r="F1672" s="386"/>
      <c r="G1672" s="384" t="s">
        <v>54</v>
      </c>
      <c r="H1672" s="387" t="s">
        <v>54</v>
      </c>
      <c r="I1672" s="388" t="s">
        <v>54</v>
      </c>
      <c r="J1672" s="389" t="s">
        <v>44</v>
      </c>
      <c r="K1672" s="387" t="s">
        <v>54</v>
      </c>
      <c r="L1672" s="390" t="s">
        <v>54</v>
      </c>
      <c r="M1672" s="383"/>
      <c r="N1672" s="391" t="s">
        <v>54</v>
      </c>
      <c r="O1672" s="392"/>
      <c r="P1672" s="383"/>
      <c r="Q1672" s="383"/>
      <c r="R1672" s="393"/>
      <c r="S1672" s="417">
        <f>IF(Table_1[[#This Row],[Kesto (min) /tapaaminen]]&lt;1,0,(Table_1[[#This Row],[Sisältöjen määrä 
]]*Table_1[[#This Row],[Kesto (min) /tapaaminen]]*Table_1[[#This Row],[Tapaamis-kerrat /osallistuja]]))</f>
        <v>0</v>
      </c>
      <c r="T1672" s="394" t="str">
        <f>IF(Table_1[[#This Row],[SISÄLLÖN NIMI]]="","",IF(Table_1[[#This Row],[Toteutuminen]]="Ei osallistujia",0,IF(Table_1[[#This Row],[Toteutuminen]]="Peruttu",0,1)))</f>
        <v/>
      </c>
      <c r="U1672" s="395"/>
      <c r="V1672" s="385"/>
      <c r="W1672" s="413">
        <f>Table_1[[#This Row],[Kävijämäärä a) lapset]]+Table_1[[#This Row],[Kävijämäärä b) aikuiset]]</f>
        <v>0</v>
      </c>
      <c r="X1672" s="413">
        <f>IF(Table_1[[#This Row],[Kokonaiskävijämäärä]]&lt;1,0,Table_1[[#This Row],[Kävijämäärä a) lapset]]*Table_1[[#This Row],[Tapaamis-kerrat /osallistuja]])</f>
        <v>0</v>
      </c>
      <c r="Y1672" s="413">
        <f>IF(Table_1[[#This Row],[Kokonaiskävijämäärä]]&lt;1,0,Table_1[[#This Row],[Kävijämäärä b) aikuiset]]*Table_1[[#This Row],[Tapaamis-kerrat /osallistuja]])</f>
        <v>0</v>
      </c>
      <c r="Z1672" s="413">
        <f>IF(Table_1[[#This Row],[Kokonaiskävijämäärä]]&lt;1,0,Table_1[[#This Row],[Kokonaiskävijämäärä]]*Table_1[[#This Row],[Tapaamis-kerrat /osallistuja]])</f>
        <v>0</v>
      </c>
      <c r="AA1672" s="390" t="s">
        <v>54</v>
      </c>
      <c r="AB1672" s="396"/>
      <c r="AC1672" s="397"/>
      <c r="AD1672" s="398" t="s">
        <v>54</v>
      </c>
      <c r="AE1672" s="399" t="s">
        <v>54</v>
      </c>
      <c r="AF1672" s="400" t="s">
        <v>54</v>
      </c>
      <c r="AG1672" s="400" t="s">
        <v>54</v>
      </c>
      <c r="AH1672" s="401" t="s">
        <v>53</v>
      </c>
      <c r="AI1672" s="402" t="s">
        <v>54</v>
      </c>
      <c r="AJ1672" s="402" t="s">
        <v>54</v>
      </c>
      <c r="AK1672" s="402" t="s">
        <v>54</v>
      </c>
      <c r="AL1672" s="403" t="s">
        <v>54</v>
      </c>
      <c r="AM1672" s="404" t="s">
        <v>54</v>
      </c>
    </row>
    <row r="1673" spans="1:39" ht="15.75" customHeight="1" x14ac:dyDescent="0.3">
      <c r="A1673" s="382"/>
      <c r="B1673" s="383"/>
      <c r="C1673" s="384" t="s">
        <v>40</v>
      </c>
      <c r="D1673" s="385" t="str">
        <f>IF(Table_1[[#This Row],[SISÄLLÖN NIMI]]="","",1)</f>
        <v/>
      </c>
      <c r="E1673" s="386"/>
      <c r="F1673" s="386"/>
      <c r="G1673" s="384" t="s">
        <v>54</v>
      </c>
      <c r="H1673" s="387" t="s">
        <v>54</v>
      </c>
      <c r="I1673" s="388" t="s">
        <v>54</v>
      </c>
      <c r="J1673" s="389" t="s">
        <v>44</v>
      </c>
      <c r="K1673" s="387" t="s">
        <v>54</v>
      </c>
      <c r="L1673" s="390" t="s">
        <v>54</v>
      </c>
      <c r="M1673" s="383"/>
      <c r="N1673" s="391" t="s">
        <v>54</v>
      </c>
      <c r="O1673" s="392"/>
      <c r="P1673" s="383"/>
      <c r="Q1673" s="383"/>
      <c r="R1673" s="393"/>
      <c r="S1673" s="417">
        <f>IF(Table_1[[#This Row],[Kesto (min) /tapaaminen]]&lt;1,0,(Table_1[[#This Row],[Sisältöjen määrä 
]]*Table_1[[#This Row],[Kesto (min) /tapaaminen]]*Table_1[[#This Row],[Tapaamis-kerrat /osallistuja]]))</f>
        <v>0</v>
      </c>
      <c r="T1673" s="394" t="str">
        <f>IF(Table_1[[#This Row],[SISÄLLÖN NIMI]]="","",IF(Table_1[[#This Row],[Toteutuminen]]="Ei osallistujia",0,IF(Table_1[[#This Row],[Toteutuminen]]="Peruttu",0,1)))</f>
        <v/>
      </c>
      <c r="U1673" s="395"/>
      <c r="V1673" s="385"/>
      <c r="W1673" s="413">
        <f>Table_1[[#This Row],[Kävijämäärä a) lapset]]+Table_1[[#This Row],[Kävijämäärä b) aikuiset]]</f>
        <v>0</v>
      </c>
      <c r="X1673" s="413">
        <f>IF(Table_1[[#This Row],[Kokonaiskävijämäärä]]&lt;1,0,Table_1[[#This Row],[Kävijämäärä a) lapset]]*Table_1[[#This Row],[Tapaamis-kerrat /osallistuja]])</f>
        <v>0</v>
      </c>
      <c r="Y1673" s="413">
        <f>IF(Table_1[[#This Row],[Kokonaiskävijämäärä]]&lt;1,0,Table_1[[#This Row],[Kävijämäärä b) aikuiset]]*Table_1[[#This Row],[Tapaamis-kerrat /osallistuja]])</f>
        <v>0</v>
      </c>
      <c r="Z1673" s="413">
        <f>IF(Table_1[[#This Row],[Kokonaiskävijämäärä]]&lt;1,0,Table_1[[#This Row],[Kokonaiskävijämäärä]]*Table_1[[#This Row],[Tapaamis-kerrat /osallistuja]])</f>
        <v>0</v>
      </c>
      <c r="AA1673" s="390" t="s">
        <v>54</v>
      </c>
      <c r="AB1673" s="396"/>
      <c r="AC1673" s="397"/>
      <c r="AD1673" s="398" t="s">
        <v>54</v>
      </c>
      <c r="AE1673" s="399" t="s">
        <v>54</v>
      </c>
      <c r="AF1673" s="400" t="s">
        <v>54</v>
      </c>
      <c r="AG1673" s="400" t="s">
        <v>54</v>
      </c>
      <c r="AH1673" s="401" t="s">
        <v>53</v>
      </c>
      <c r="AI1673" s="402" t="s">
        <v>54</v>
      </c>
      <c r="AJ1673" s="402" t="s">
        <v>54</v>
      </c>
      <c r="AK1673" s="402" t="s">
        <v>54</v>
      </c>
      <c r="AL1673" s="403" t="s">
        <v>54</v>
      </c>
      <c r="AM1673" s="404" t="s">
        <v>54</v>
      </c>
    </row>
    <row r="1674" spans="1:39" ht="15.75" customHeight="1" x14ac:dyDescent="0.3">
      <c r="A1674" s="382"/>
      <c r="B1674" s="383"/>
      <c r="C1674" s="384" t="s">
        <v>40</v>
      </c>
      <c r="D1674" s="385" t="str">
        <f>IF(Table_1[[#This Row],[SISÄLLÖN NIMI]]="","",1)</f>
        <v/>
      </c>
      <c r="E1674" s="386"/>
      <c r="F1674" s="386"/>
      <c r="G1674" s="384" t="s">
        <v>54</v>
      </c>
      <c r="H1674" s="387" t="s">
        <v>54</v>
      </c>
      <c r="I1674" s="388" t="s">
        <v>54</v>
      </c>
      <c r="J1674" s="389" t="s">
        <v>44</v>
      </c>
      <c r="K1674" s="387" t="s">
        <v>54</v>
      </c>
      <c r="L1674" s="390" t="s">
        <v>54</v>
      </c>
      <c r="M1674" s="383"/>
      <c r="N1674" s="391" t="s">
        <v>54</v>
      </c>
      <c r="O1674" s="392"/>
      <c r="P1674" s="383"/>
      <c r="Q1674" s="383"/>
      <c r="R1674" s="393"/>
      <c r="S1674" s="417">
        <f>IF(Table_1[[#This Row],[Kesto (min) /tapaaminen]]&lt;1,0,(Table_1[[#This Row],[Sisältöjen määrä 
]]*Table_1[[#This Row],[Kesto (min) /tapaaminen]]*Table_1[[#This Row],[Tapaamis-kerrat /osallistuja]]))</f>
        <v>0</v>
      </c>
      <c r="T1674" s="394" t="str">
        <f>IF(Table_1[[#This Row],[SISÄLLÖN NIMI]]="","",IF(Table_1[[#This Row],[Toteutuminen]]="Ei osallistujia",0,IF(Table_1[[#This Row],[Toteutuminen]]="Peruttu",0,1)))</f>
        <v/>
      </c>
      <c r="U1674" s="395"/>
      <c r="V1674" s="385"/>
      <c r="W1674" s="413">
        <f>Table_1[[#This Row],[Kävijämäärä a) lapset]]+Table_1[[#This Row],[Kävijämäärä b) aikuiset]]</f>
        <v>0</v>
      </c>
      <c r="X1674" s="413">
        <f>IF(Table_1[[#This Row],[Kokonaiskävijämäärä]]&lt;1,0,Table_1[[#This Row],[Kävijämäärä a) lapset]]*Table_1[[#This Row],[Tapaamis-kerrat /osallistuja]])</f>
        <v>0</v>
      </c>
      <c r="Y1674" s="413">
        <f>IF(Table_1[[#This Row],[Kokonaiskävijämäärä]]&lt;1,0,Table_1[[#This Row],[Kävijämäärä b) aikuiset]]*Table_1[[#This Row],[Tapaamis-kerrat /osallistuja]])</f>
        <v>0</v>
      </c>
      <c r="Z1674" s="413">
        <f>IF(Table_1[[#This Row],[Kokonaiskävijämäärä]]&lt;1,0,Table_1[[#This Row],[Kokonaiskävijämäärä]]*Table_1[[#This Row],[Tapaamis-kerrat /osallistuja]])</f>
        <v>0</v>
      </c>
      <c r="AA1674" s="390" t="s">
        <v>54</v>
      </c>
      <c r="AB1674" s="396"/>
      <c r="AC1674" s="397"/>
      <c r="AD1674" s="398" t="s">
        <v>54</v>
      </c>
      <c r="AE1674" s="399" t="s">
        <v>54</v>
      </c>
      <c r="AF1674" s="400" t="s">
        <v>54</v>
      </c>
      <c r="AG1674" s="400" t="s">
        <v>54</v>
      </c>
      <c r="AH1674" s="401" t="s">
        <v>53</v>
      </c>
      <c r="AI1674" s="402" t="s">
        <v>54</v>
      </c>
      <c r="AJ1674" s="402" t="s">
        <v>54</v>
      </c>
      <c r="AK1674" s="402" t="s">
        <v>54</v>
      </c>
      <c r="AL1674" s="403" t="s">
        <v>54</v>
      </c>
      <c r="AM1674" s="404" t="s">
        <v>54</v>
      </c>
    </row>
    <row r="1675" spans="1:39" ht="15.75" customHeight="1" x14ac:dyDescent="0.3">
      <c r="A1675" s="382"/>
      <c r="B1675" s="383"/>
      <c r="C1675" s="384" t="s">
        <v>40</v>
      </c>
      <c r="D1675" s="385" t="str">
        <f>IF(Table_1[[#This Row],[SISÄLLÖN NIMI]]="","",1)</f>
        <v/>
      </c>
      <c r="E1675" s="386"/>
      <c r="F1675" s="386"/>
      <c r="G1675" s="384" t="s">
        <v>54</v>
      </c>
      <c r="H1675" s="387" t="s">
        <v>54</v>
      </c>
      <c r="I1675" s="388" t="s">
        <v>54</v>
      </c>
      <c r="J1675" s="389" t="s">
        <v>44</v>
      </c>
      <c r="K1675" s="387" t="s">
        <v>54</v>
      </c>
      <c r="L1675" s="390" t="s">
        <v>54</v>
      </c>
      <c r="M1675" s="383"/>
      <c r="N1675" s="391" t="s">
        <v>54</v>
      </c>
      <c r="O1675" s="392"/>
      <c r="P1675" s="383"/>
      <c r="Q1675" s="383"/>
      <c r="R1675" s="393"/>
      <c r="S1675" s="417">
        <f>IF(Table_1[[#This Row],[Kesto (min) /tapaaminen]]&lt;1,0,(Table_1[[#This Row],[Sisältöjen määrä 
]]*Table_1[[#This Row],[Kesto (min) /tapaaminen]]*Table_1[[#This Row],[Tapaamis-kerrat /osallistuja]]))</f>
        <v>0</v>
      </c>
      <c r="T1675" s="394" t="str">
        <f>IF(Table_1[[#This Row],[SISÄLLÖN NIMI]]="","",IF(Table_1[[#This Row],[Toteutuminen]]="Ei osallistujia",0,IF(Table_1[[#This Row],[Toteutuminen]]="Peruttu",0,1)))</f>
        <v/>
      </c>
      <c r="U1675" s="395"/>
      <c r="V1675" s="385"/>
      <c r="W1675" s="413">
        <f>Table_1[[#This Row],[Kävijämäärä a) lapset]]+Table_1[[#This Row],[Kävijämäärä b) aikuiset]]</f>
        <v>0</v>
      </c>
      <c r="X1675" s="413">
        <f>IF(Table_1[[#This Row],[Kokonaiskävijämäärä]]&lt;1,0,Table_1[[#This Row],[Kävijämäärä a) lapset]]*Table_1[[#This Row],[Tapaamis-kerrat /osallistuja]])</f>
        <v>0</v>
      </c>
      <c r="Y1675" s="413">
        <f>IF(Table_1[[#This Row],[Kokonaiskävijämäärä]]&lt;1,0,Table_1[[#This Row],[Kävijämäärä b) aikuiset]]*Table_1[[#This Row],[Tapaamis-kerrat /osallistuja]])</f>
        <v>0</v>
      </c>
      <c r="Z1675" s="413">
        <f>IF(Table_1[[#This Row],[Kokonaiskävijämäärä]]&lt;1,0,Table_1[[#This Row],[Kokonaiskävijämäärä]]*Table_1[[#This Row],[Tapaamis-kerrat /osallistuja]])</f>
        <v>0</v>
      </c>
      <c r="AA1675" s="390" t="s">
        <v>54</v>
      </c>
      <c r="AB1675" s="396"/>
      <c r="AC1675" s="397"/>
      <c r="AD1675" s="398" t="s">
        <v>54</v>
      </c>
      <c r="AE1675" s="399" t="s">
        <v>54</v>
      </c>
      <c r="AF1675" s="400" t="s">
        <v>54</v>
      </c>
      <c r="AG1675" s="400" t="s">
        <v>54</v>
      </c>
      <c r="AH1675" s="401" t="s">
        <v>53</v>
      </c>
      <c r="AI1675" s="402" t="s">
        <v>54</v>
      </c>
      <c r="AJ1675" s="402" t="s">
        <v>54</v>
      </c>
      <c r="AK1675" s="402" t="s">
        <v>54</v>
      </c>
      <c r="AL1675" s="403" t="s">
        <v>54</v>
      </c>
      <c r="AM1675" s="404" t="s">
        <v>54</v>
      </c>
    </row>
    <row r="1676" spans="1:39" ht="15.75" customHeight="1" x14ac:dyDescent="0.3">
      <c r="A1676" s="382"/>
      <c r="B1676" s="383"/>
      <c r="C1676" s="384" t="s">
        <v>40</v>
      </c>
      <c r="D1676" s="385" t="str">
        <f>IF(Table_1[[#This Row],[SISÄLLÖN NIMI]]="","",1)</f>
        <v/>
      </c>
      <c r="E1676" s="386"/>
      <c r="F1676" s="386"/>
      <c r="G1676" s="384" t="s">
        <v>54</v>
      </c>
      <c r="H1676" s="387" t="s">
        <v>54</v>
      </c>
      <c r="I1676" s="388" t="s">
        <v>54</v>
      </c>
      <c r="J1676" s="389" t="s">
        <v>44</v>
      </c>
      <c r="K1676" s="387" t="s">
        <v>54</v>
      </c>
      <c r="L1676" s="390" t="s">
        <v>54</v>
      </c>
      <c r="M1676" s="383"/>
      <c r="N1676" s="391" t="s">
        <v>54</v>
      </c>
      <c r="O1676" s="392"/>
      <c r="P1676" s="383"/>
      <c r="Q1676" s="383"/>
      <c r="R1676" s="393"/>
      <c r="S1676" s="417">
        <f>IF(Table_1[[#This Row],[Kesto (min) /tapaaminen]]&lt;1,0,(Table_1[[#This Row],[Sisältöjen määrä 
]]*Table_1[[#This Row],[Kesto (min) /tapaaminen]]*Table_1[[#This Row],[Tapaamis-kerrat /osallistuja]]))</f>
        <v>0</v>
      </c>
      <c r="T1676" s="394" t="str">
        <f>IF(Table_1[[#This Row],[SISÄLLÖN NIMI]]="","",IF(Table_1[[#This Row],[Toteutuminen]]="Ei osallistujia",0,IF(Table_1[[#This Row],[Toteutuminen]]="Peruttu",0,1)))</f>
        <v/>
      </c>
      <c r="U1676" s="395"/>
      <c r="V1676" s="385"/>
      <c r="W1676" s="413">
        <f>Table_1[[#This Row],[Kävijämäärä a) lapset]]+Table_1[[#This Row],[Kävijämäärä b) aikuiset]]</f>
        <v>0</v>
      </c>
      <c r="X1676" s="413">
        <f>IF(Table_1[[#This Row],[Kokonaiskävijämäärä]]&lt;1,0,Table_1[[#This Row],[Kävijämäärä a) lapset]]*Table_1[[#This Row],[Tapaamis-kerrat /osallistuja]])</f>
        <v>0</v>
      </c>
      <c r="Y1676" s="413">
        <f>IF(Table_1[[#This Row],[Kokonaiskävijämäärä]]&lt;1,0,Table_1[[#This Row],[Kävijämäärä b) aikuiset]]*Table_1[[#This Row],[Tapaamis-kerrat /osallistuja]])</f>
        <v>0</v>
      </c>
      <c r="Z1676" s="413">
        <f>IF(Table_1[[#This Row],[Kokonaiskävijämäärä]]&lt;1,0,Table_1[[#This Row],[Kokonaiskävijämäärä]]*Table_1[[#This Row],[Tapaamis-kerrat /osallistuja]])</f>
        <v>0</v>
      </c>
      <c r="AA1676" s="390" t="s">
        <v>54</v>
      </c>
      <c r="AB1676" s="396"/>
      <c r="AC1676" s="397"/>
      <c r="AD1676" s="398" t="s">
        <v>54</v>
      </c>
      <c r="AE1676" s="399" t="s">
        <v>54</v>
      </c>
      <c r="AF1676" s="400" t="s">
        <v>54</v>
      </c>
      <c r="AG1676" s="400" t="s">
        <v>54</v>
      </c>
      <c r="AH1676" s="401" t="s">
        <v>53</v>
      </c>
      <c r="AI1676" s="402" t="s">
        <v>54</v>
      </c>
      <c r="AJ1676" s="402" t="s">
        <v>54</v>
      </c>
      <c r="AK1676" s="402" t="s">
        <v>54</v>
      </c>
      <c r="AL1676" s="403" t="s">
        <v>54</v>
      </c>
      <c r="AM1676" s="404" t="s">
        <v>54</v>
      </c>
    </row>
    <row r="1677" spans="1:39" ht="15.75" customHeight="1" x14ac:dyDescent="0.3">
      <c r="A1677" s="382"/>
      <c r="B1677" s="383"/>
      <c r="C1677" s="384" t="s">
        <v>40</v>
      </c>
      <c r="D1677" s="385" t="str">
        <f>IF(Table_1[[#This Row],[SISÄLLÖN NIMI]]="","",1)</f>
        <v/>
      </c>
      <c r="E1677" s="386"/>
      <c r="F1677" s="386"/>
      <c r="G1677" s="384" t="s">
        <v>54</v>
      </c>
      <c r="H1677" s="387" t="s">
        <v>54</v>
      </c>
      <c r="I1677" s="388" t="s">
        <v>54</v>
      </c>
      <c r="J1677" s="389" t="s">
        <v>44</v>
      </c>
      <c r="K1677" s="387" t="s">
        <v>54</v>
      </c>
      <c r="L1677" s="390" t="s">
        <v>54</v>
      </c>
      <c r="M1677" s="383"/>
      <c r="N1677" s="391" t="s">
        <v>54</v>
      </c>
      <c r="O1677" s="392"/>
      <c r="P1677" s="383"/>
      <c r="Q1677" s="383"/>
      <c r="R1677" s="393"/>
      <c r="S1677" s="417">
        <f>IF(Table_1[[#This Row],[Kesto (min) /tapaaminen]]&lt;1,0,(Table_1[[#This Row],[Sisältöjen määrä 
]]*Table_1[[#This Row],[Kesto (min) /tapaaminen]]*Table_1[[#This Row],[Tapaamis-kerrat /osallistuja]]))</f>
        <v>0</v>
      </c>
      <c r="T1677" s="394" t="str">
        <f>IF(Table_1[[#This Row],[SISÄLLÖN NIMI]]="","",IF(Table_1[[#This Row],[Toteutuminen]]="Ei osallistujia",0,IF(Table_1[[#This Row],[Toteutuminen]]="Peruttu",0,1)))</f>
        <v/>
      </c>
      <c r="U1677" s="395"/>
      <c r="V1677" s="385"/>
      <c r="W1677" s="413">
        <f>Table_1[[#This Row],[Kävijämäärä a) lapset]]+Table_1[[#This Row],[Kävijämäärä b) aikuiset]]</f>
        <v>0</v>
      </c>
      <c r="X1677" s="413">
        <f>IF(Table_1[[#This Row],[Kokonaiskävijämäärä]]&lt;1,0,Table_1[[#This Row],[Kävijämäärä a) lapset]]*Table_1[[#This Row],[Tapaamis-kerrat /osallistuja]])</f>
        <v>0</v>
      </c>
      <c r="Y1677" s="413">
        <f>IF(Table_1[[#This Row],[Kokonaiskävijämäärä]]&lt;1,0,Table_1[[#This Row],[Kävijämäärä b) aikuiset]]*Table_1[[#This Row],[Tapaamis-kerrat /osallistuja]])</f>
        <v>0</v>
      </c>
      <c r="Z1677" s="413">
        <f>IF(Table_1[[#This Row],[Kokonaiskävijämäärä]]&lt;1,0,Table_1[[#This Row],[Kokonaiskävijämäärä]]*Table_1[[#This Row],[Tapaamis-kerrat /osallistuja]])</f>
        <v>0</v>
      </c>
      <c r="AA1677" s="390" t="s">
        <v>54</v>
      </c>
      <c r="AB1677" s="396"/>
      <c r="AC1677" s="397"/>
      <c r="AD1677" s="398" t="s">
        <v>54</v>
      </c>
      <c r="AE1677" s="399" t="s">
        <v>54</v>
      </c>
      <c r="AF1677" s="400" t="s">
        <v>54</v>
      </c>
      <c r="AG1677" s="400" t="s">
        <v>54</v>
      </c>
      <c r="AH1677" s="401" t="s">
        <v>53</v>
      </c>
      <c r="AI1677" s="402" t="s">
        <v>54</v>
      </c>
      <c r="AJ1677" s="402" t="s">
        <v>54</v>
      </c>
      <c r="AK1677" s="402" t="s">
        <v>54</v>
      </c>
      <c r="AL1677" s="403" t="s">
        <v>54</v>
      </c>
      <c r="AM1677" s="404" t="s">
        <v>54</v>
      </c>
    </row>
    <row r="1678" spans="1:39" ht="15.75" customHeight="1" x14ac:dyDescent="0.3">
      <c r="A1678" s="382"/>
      <c r="B1678" s="383"/>
      <c r="C1678" s="384" t="s">
        <v>40</v>
      </c>
      <c r="D1678" s="385" t="str">
        <f>IF(Table_1[[#This Row],[SISÄLLÖN NIMI]]="","",1)</f>
        <v/>
      </c>
      <c r="E1678" s="386"/>
      <c r="F1678" s="386"/>
      <c r="G1678" s="384" t="s">
        <v>54</v>
      </c>
      <c r="H1678" s="387" t="s">
        <v>54</v>
      </c>
      <c r="I1678" s="388" t="s">
        <v>54</v>
      </c>
      <c r="J1678" s="389" t="s">
        <v>44</v>
      </c>
      <c r="K1678" s="387" t="s">
        <v>54</v>
      </c>
      <c r="L1678" s="390" t="s">
        <v>54</v>
      </c>
      <c r="M1678" s="383"/>
      <c r="N1678" s="391" t="s">
        <v>54</v>
      </c>
      <c r="O1678" s="392"/>
      <c r="P1678" s="383"/>
      <c r="Q1678" s="383"/>
      <c r="R1678" s="393"/>
      <c r="S1678" s="417">
        <f>IF(Table_1[[#This Row],[Kesto (min) /tapaaminen]]&lt;1,0,(Table_1[[#This Row],[Sisältöjen määrä 
]]*Table_1[[#This Row],[Kesto (min) /tapaaminen]]*Table_1[[#This Row],[Tapaamis-kerrat /osallistuja]]))</f>
        <v>0</v>
      </c>
      <c r="T1678" s="394" t="str">
        <f>IF(Table_1[[#This Row],[SISÄLLÖN NIMI]]="","",IF(Table_1[[#This Row],[Toteutuminen]]="Ei osallistujia",0,IF(Table_1[[#This Row],[Toteutuminen]]="Peruttu",0,1)))</f>
        <v/>
      </c>
      <c r="U1678" s="395"/>
      <c r="V1678" s="385"/>
      <c r="W1678" s="413">
        <f>Table_1[[#This Row],[Kävijämäärä a) lapset]]+Table_1[[#This Row],[Kävijämäärä b) aikuiset]]</f>
        <v>0</v>
      </c>
      <c r="X1678" s="413">
        <f>IF(Table_1[[#This Row],[Kokonaiskävijämäärä]]&lt;1,0,Table_1[[#This Row],[Kävijämäärä a) lapset]]*Table_1[[#This Row],[Tapaamis-kerrat /osallistuja]])</f>
        <v>0</v>
      </c>
      <c r="Y1678" s="413">
        <f>IF(Table_1[[#This Row],[Kokonaiskävijämäärä]]&lt;1,0,Table_1[[#This Row],[Kävijämäärä b) aikuiset]]*Table_1[[#This Row],[Tapaamis-kerrat /osallistuja]])</f>
        <v>0</v>
      </c>
      <c r="Z1678" s="413">
        <f>IF(Table_1[[#This Row],[Kokonaiskävijämäärä]]&lt;1,0,Table_1[[#This Row],[Kokonaiskävijämäärä]]*Table_1[[#This Row],[Tapaamis-kerrat /osallistuja]])</f>
        <v>0</v>
      </c>
      <c r="AA1678" s="390" t="s">
        <v>54</v>
      </c>
      <c r="AB1678" s="396"/>
      <c r="AC1678" s="397"/>
      <c r="AD1678" s="398" t="s">
        <v>54</v>
      </c>
      <c r="AE1678" s="399" t="s">
        <v>54</v>
      </c>
      <c r="AF1678" s="400" t="s">
        <v>54</v>
      </c>
      <c r="AG1678" s="400" t="s">
        <v>54</v>
      </c>
      <c r="AH1678" s="401" t="s">
        <v>53</v>
      </c>
      <c r="AI1678" s="402" t="s">
        <v>54</v>
      </c>
      <c r="AJ1678" s="402" t="s">
        <v>54</v>
      </c>
      <c r="AK1678" s="402" t="s">
        <v>54</v>
      </c>
      <c r="AL1678" s="403" t="s">
        <v>54</v>
      </c>
      <c r="AM1678" s="404" t="s">
        <v>54</v>
      </c>
    </row>
    <row r="1679" spans="1:39" ht="15.75" customHeight="1" x14ac:dyDescent="0.3">
      <c r="A1679" s="382"/>
      <c r="B1679" s="383"/>
      <c r="C1679" s="384" t="s">
        <v>40</v>
      </c>
      <c r="D1679" s="385" t="str">
        <f>IF(Table_1[[#This Row],[SISÄLLÖN NIMI]]="","",1)</f>
        <v/>
      </c>
      <c r="E1679" s="386"/>
      <c r="F1679" s="386"/>
      <c r="G1679" s="384" t="s">
        <v>54</v>
      </c>
      <c r="H1679" s="387" t="s">
        <v>54</v>
      </c>
      <c r="I1679" s="388" t="s">
        <v>54</v>
      </c>
      <c r="J1679" s="389" t="s">
        <v>44</v>
      </c>
      <c r="K1679" s="387" t="s">
        <v>54</v>
      </c>
      <c r="L1679" s="390" t="s">
        <v>54</v>
      </c>
      <c r="M1679" s="383"/>
      <c r="N1679" s="391" t="s">
        <v>54</v>
      </c>
      <c r="O1679" s="392"/>
      <c r="P1679" s="383"/>
      <c r="Q1679" s="383"/>
      <c r="R1679" s="393"/>
      <c r="S1679" s="417">
        <f>IF(Table_1[[#This Row],[Kesto (min) /tapaaminen]]&lt;1,0,(Table_1[[#This Row],[Sisältöjen määrä 
]]*Table_1[[#This Row],[Kesto (min) /tapaaminen]]*Table_1[[#This Row],[Tapaamis-kerrat /osallistuja]]))</f>
        <v>0</v>
      </c>
      <c r="T1679" s="394" t="str">
        <f>IF(Table_1[[#This Row],[SISÄLLÖN NIMI]]="","",IF(Table_1[[#This Row],[Toteutuminen]]="Ei osallistujia",0,IF(Table_1[[#This Row],[Toteutuminen]]="Peruttu",0,1)))</f>
        <v/>
      </c>
      <c r="U1679" s="395"/>
      <c r="V1679" s="385"/>
      <c r="W1679" s="413">
        <f>Table_1[[#This Row],[Kävijämäärä a) lapset]]+Table_1[[#This Row],[Kävijämäärä b) aikuiset]]</f>
        <v>0</v>
      </c>
      <c r="X1679" s="413">
        <f>IF(Table_1[[#This Row],[Kokonaiskävijämäärä]]&lt;1,0,Table_1[[#This Row],[Kävijämäärä a) lapset]]*Table_1[[#This Row],[Tapaamis-kerrat /osallistuja]])</f>
        <v>0</v>
      </c>
      <c r="Y1679" s="413">
        <f>IF(Table_1[[#This Row],[Kokonaiskävijämäärä]]&lt;1,0,Table_1[[#This Row],[Kävijämäärä b) aikuiset]]*Table_1[[#This Row],[Tapaamis-kerrat /osallistuja]])</f>
        <v>0</v>
      </c>
      <c r="Z1679" s="413">
        <f>IF(Table_1[[#This Row],[Kokonaiskävijämäärä]]&lt;1,0,Table_1[[#This Row],[Kokonaiskävijämäärä]]*Table_1[[#This Row],[Tapaamis-kerrat /osallistuja]])</f>
        <v>0</v>
      </c>
      <c r="AA1679" s="390" t="s">
        <v>54</v>
      </c>
      <c r="AB1679" s="396"/>
      <c r="AC1679" s="397"/>
      <c r="AD1679" s="398" t="s">
        <v>54</v>
      </c>
      <c r="AE1679" s="399" t="s">
        <v>54</v>
      </c>
      <c r="AF1679" s="400" t="s">
        <v>54</v>
      </c>
      <c r="AG1679" s="400" t="s">
        <v>54</v>
      </c>
      <c r="AH1679" s="401" t="s">
        <v>53</v>
      </c>
      <c r="AI1679" s="402" t="s">
        <v>54</v>
      </c>
      <c r="AJ1679" s="402" t="s">
        <v>54</v>
      </c>
      <c r="AK1679" s="402" t="s">
        <v>54</v>
      </c>
      <c r="AL1679" s="403" t="s">
        <v>54</v>
      </c>
      <c r="AM1679" s="404" t="s">
        <v>54</v>
      </c>
    </row>
    <row r="1680" spans="1:39" ht="15.75" customHeight="1" x14ac:dyDescent="0.3">
      <c r="A1680" s="382"/>
      <c r="B1680" s="383"/>
      <c r="C1680" s="384" t="s">
        <v>40</v>
      </c>
      <c r="D1680" s="385" t="str">
        <f>IF(Table_1[[#This Row],[SISÄLLÖN NIMI]]="","",1)</f>
        <v/>
      </c>
      <c r="E1680" s="386"/>
      <c r="F1680" s="386"/>
      <c r="G1680" s="384" t="s">
        <v>54</v>
      </c>
      <c r="H1680" s="387" t="s">
        <v>54</v>
      </c>
      <c r="I1680" s="388" t="s">
        <v>54</v>
      </c>
      <c r="J1680" s="389" t="s">
        <v>44</v>
      </c>
      <c r="K1680" s="387" t="s">
        <v>54</v>
      </c>
      <c r="L1680" s="390" t="s">
        <v>54</v>
      </c>
      <c r="M1680" s="383"/>
      <c r="N1680" s="391" t="s">
        <v>54</v>
      </c>
      <c r="O1680" s="392"/>
      <c r="P1680" s="383"/>
      <c r="Q1680" s="383"/>
      <c r="R1680" s="393"/>
      <c r="S1680" s="417">
        <f>IF(Table_1[[#This Row],[Kesto (min) /tapaaminen]]&lt;1,0,(Table_1[[#This Row],[Sisältöjen määrä 
]]*Table_1[[#This Row],[Kesto (min) /tapaaminen]]*Table_1[[#This Row],[Tapaamis-kerrat /osallistuja]]))</f>
        <v>0</v>
      </c>
      <c r="T1680" s="394" t="str">
        <f>IF(Table_1[[#This Row],[SISÄLLÖN NIMI]]="","",IF(Table_1[[#This Row],[Toteutuminen]]="Ei osallistujia",0,IF(Table_1[[#This Row],[Toteutuminen]]="Peruttu",0,1)))</f>
        <v/>
      </c>
      <c r="U1680" s="395"/>
      <c r="V1680" s="385"/>
      <c r="W1680" s="413">
        <f>Table_1[[#This Row],[Kävijämäärä a) lapset]]+Table_1[[#This Row],[Kävijämäärä b) aikuiset]]</f>
        <v>0</v>
      </c>
      <c r="X1680" s="413">
        <f>IF(Table_1[[#This Row],[Kokonaiskävijämäärä]]&lt;1,0,Table_1[[#This Row],[Kävijämäärä a) lapset]]*Table_1[[#This Row],[Tapaamis-kerrat /osallistuja]])</f>
        <v>0</v>
      </c>
      <c r="Y1680" s="413">
        <f>IF(Table_1[[#This Row],[Kokonaiskävijämäärä]]&lt;1,0,Table_1[[#This Row],[Kävijämäärä b) aikuiset]]*Table_1[[#This Row],[Tapaamis-kerrat /osallistuja]])</f>
        <v>0</v>
      </c>
      <c r="Z1680" s="413">
        <f>IF(Table_1[[#This Row],[Kokonaiskävijämäärä]]&lt;1,0,Table_1[[#This Row],[Kokonaiskävijämäärä]]*Table_1[[#This Row],[Tapaamis-kerrat /osallistuja]])</f>
        <v>0</v>
      </c>
      <c r="AA1680" s="390" t="s">
        <v>54</v>
      </c>
      <c r="AB1680" s="396"/>
      <c r="AC1680" s="397"/>
      <c r="AD1680" s="398" t="s">
        <v>54</v>
      </c>
      <c r="AE1680" s="399" t="s">
        <v>54</v>
      </c>
      <c r="AF1680" s="400" t="s">
        <v>54</v>
      </c>
      <c r="AG1680" s="400" t="s">
        <v>54</v>
      </c>
      <c r="AH1680" s="401" t="s">
        <v>53</v>
      </c>
      <c r="AI1680" s="402" t="s">
        <v>54</v>
      </c>
      <c r="AJ1680" s="402" t="s">
        <v>54</v>
      </c>
      <c r="AK1680" s="402" t="s">
        <v>54</v>
      </c>
      <c r="AL1680" s="403" t="s">
        <v>54</v>
      </c>
      <c r="AM1680" s="404" t="s">
        <v>54</v>
      </c>
    </row>
    <row r="1681" spans="1:39" ht="15.75" customHeight="1" x14ac:dyDescent="0.3">
      <c r="A1681" s="382"/>
      <c r="B1681" s="383"/>
      <c r="C1681" s="384" t="s">
        <v>40</v>
      </c>
      <c r="D1681" s="385" t="str">
        <f>IF(Table_1[[#This Row],[SISÄLLÖN NIMI]]="","",1)</f>
        <v/>
      </c>
      <c r="E1681" s="386"/>
      <c r="F1681" s="386"/>
      <c r="G1681" s="384" t="s">
        <v>54</v>
      </c>
      <c r="H1681" s="387" t="s">
        <v>54</v>
      </c>
      <c r="I1681" s="388" t="s">
        <v>54</v>
      </c>
      <c r="J1681" s="389" t="s">
        <v>44</v>
      </c>
      <c r="K1681" s="387" t="s">
        <v>54</v>
      </c>
      <c r="L1681" s="390" t="s">
        <v>54</v>
      </c>
      <c r="M1681" s="383"/>
      <c r="N1681" s="391" t="s">
        <v>54</v>
      </c>
      <c r="O1681" s="392"/>
      <c r="P1681" s="383"/>
      <c r="Q1681" s="383"/>
      <c r="R1681" s="393"/>
      <c r="S1681" s="417">
        <f>IF(Table_1[[#This Row],[Kesto (min) /tapaaminen]]&lt;1,0,(Table_1[[#This Row],[Sisältöjen määrä 
]]*Table_1[[#This Row],[Kesto (min) /tapaaminen]]*Table_1[[#This Row],[Tapaamis-kerrat /osallistuja]]))</f>
        <v>0</v>
      </c>
      <c r="T1681" s="394" t="str">
        <f>IF(Table_1[[#This Row],[SISÄLLÖN NIMI]]="","",IF(Table_1[[#This Row],[Toteutuminen]]="Ei osallistujia",0,IF(Table_1[[#This Row],[Toteutuminen]]="Peruttu",0,1)))</f>
        <v/>
      </c>
      <c r="U1681" s="395"/>
      <c r="V1681" s="385"/>
      <c r="W1681" s="413">
        <f>Table_1[[#This Row],[Kävijämäärä a) lapset]]+Table_1[[#This Row],[Kävijämäärä b) aikuiset]]</f>
        <v>0</v>
      </c>
      <c r="X1681" s="413">
        <f>IF(Table_1[[#This Row],[Kokonaiskävijämäärä]]&lt;1,0,Table_1[[#This Row],[Kävijämäärä a) lapset]]*Table_1[[#This Row],[Tapaamis-kerrat /osallistuja]])</f>
        <v>0</v>
      </c>
      <c r="Y1681" s="413">
        <f>IF(Table_1[[#This Row],[Kokonaiskävijämäärä]]&lt;1,0,Table_1[[#This Row],[Kävijämäärä b) aikuiset]]*Table_1[[#This Row],[Tapaamis-kerrat /osallistuja]])</f>
        <v>0</v>
      </c>
      <c r="Z1681" s="413">
        <f>IF(Table_1[[#This Row],[Kokonaiskävijämäärä]]&lt;1,0,Table_1[[#This Row],[Kokonaiskävijämäärä]]*Table_1[[#This Row],[Tapaamis-kerrat /osallistuja]])</f>
        <v>0</v>
      </c>
      <c r="AA1681" s="390" t="s">
        <v>54</v>
      </c>
      <c r="AB1681" s="396"/>
      <c r="AC1681" s="397"/>
      <c r="AD1681" s="398" t="s">
        <v>54</v>
      </c>
      <c r="AE1681" s="399" t="s">
        <v>54</v>
      </c>
      <c r="AF1681" s="400" t="s">
        <v>54</v>
      </c>
      <c r="AG1681" s="400" t="s">
        <v>54</v>
      </c>
      <c r="AH1681" s="401" t="s">
        <v>53</v>
      </c>
      <c r="AI1681" s="402" t="s">
        <v>54</v>
      </c>
      <c r="AJ1681" s="402" t="s">
        <v>54</v>
      </c>
      <c r="AK1681" s="402" t="s">
        <v>54</v>
      </c>
      <c r="AL1681" s="403" t="s">
        <v>54</v>
      </c>
      <c r="AM1681" s="404" t="s">
        <v>54</v>
      </c>
    </row>
    <row r="1682" spans="1:39" ht="15.75" customHeight="1" x14ac:dyDescent="0.3">
      <c r="A1682" s="382"/>
      <c r="B1682" s="383"/>
      <c r="C1682" s="384" t="s">
        <v>40</v>
      </c>
      <c r="D1682" s="385" t="str">
        <f>IF(Table_1[[#This Row],[SISÄLLÖN NIMI]]="","",1)</f>
        <v/>
      </c>
      <c r="E1682" s="386"/>
      <c r="F1682" s="386"/>
      <c r="G1682" s="384" t="s">
        <v>54</v>
      </c>
      <c r="H1682" s="387" t="s">
        <v>54</v>
      </c>
      <c r="I1682" s="388" t="s">
        <v>54</v>
      </c>
      <c r="J1682" s="389" t="s">
        <v>44</v>
      </c>
      <c r="K1682" s="387" t="s">
        <v>54</v>
      </c>
      <c r="L1682" s="390" t="s">
        <v>54</v>
      </c>
      <c r="M1682" s="383"/>
      <c r="N1682" s="391" t="s">
        <v>54</v>
      </c>
      <c r="O1682" s="392"/>
      <c r="P1682" s="383"/>
      <c r="Q1682" s="383"/>
      <c r="R1682" s="393"/>
      <c r="S1682" s="417">
        <f>IF(Table_1[[#This Row],[Kesto (min) /tapaaminen]]&lt;1,0,(Table_1[[#This Row],[Sisältöjen määrä 
]]*Table_1[[#This Row],[Kesto (min) /tapaaminen]]*Table_1[[#This Row],[Tapaamis-kerrat /osallistuja]]))</f>
        <v>0</v>
      </c>
      <c r="T1682" s="394" t="str">
        <f>IF(Table_1[[#This Row],[SISÄLLÖN NIMI]]="","",IF(Table_1[[#This Row],[Toteutuminen]]="Ei osallistujia",0,IF(Table_1[[#This Row],[Toteutuminen]]="Peruttu",0,1)))</f>
        <v/>
      </c>
      <c r="U1682" s="395"/>
      <c r="V1682" s="385"/>
      <c r="W1682" s="413">
        <f>Table_1[[#This Row],[Kävijämäärä a) lapset]]+Table_1[[#This Row],[Kävijämäärä b) aikuiset]]</f>
        <v>0</v>
      </c>
      <c r="X1682" s="413">
        <f>IF(Table_1[[#This Row],[Kokonaiskävijämäärä]]&lt;1,0,Table_1[[#This Row],[Kävijämäärä a) lapset]]*Table_1[[#This Row],[Tapaamis-kerrat /osallistuja]])</f>
        <v>0</v>
      </c>
      <c r="Y1682" s="413">
        <f>IF(Table_1[[#This Row],[Kokonaiskävijämäärä]]&lt;1,0,Table_1[[#This Row],[Kävijämäärä b) aikuiset]]*Table_1[[#This Row],[Tapaamis-kerrat /osallistuja]])</f>
        <v>0</v>
      </c>
      <c r="Z1682" s="413">
        <f>IF(Table_1[[#This Row],[Kokonaiskävijämäärä]]&lt;1,0,Table_1[[#This Row],[Kokonaiskävijämäärä]]*Table_1[[#This Row],[Tapaamis-kerrat /osallistuja]])</f>
        <v>0</v>
      </c>
      <c r="AA1682" s="390" t="s">
        <v>54</v>
      </c>
      <c r="AB1682" s="396"/>
      <c r="AC1682" s="397"/>
      <c r="AD1682" s="398" t="s">
        <v>54</v>
      </c>
      <c r="AE1682" s="399" t="s">
        <v>54</v>
      </c>
      <c r="AF1682" s="400" t="s">
        <v>54</v>
      </c>
      <c r="AG1682" s="400" t="s">
        <v>54</v>
      </c>
      <c r="AH1682" s="401" t="s">
        <v>53</v>
      </c>
      <c r="AI1682" s="402" t="s">
        <v>54</v>
      </c>
      <c r="AJ1682" s="402" t="s">
        <v>54</v>
      </c>
      <c r="AK1682" s="402" t="s">
        <v>54</v>
      </c>
      <c r="AL1682" s="403" t="s">
        <v>54</v>
      </c>
      <c r="AM1682" s="404" t="s">
        <v>54</v>
      </c>
    </row>
    <row r="1683" spans="1:39" ht="15.75" customHeight="1" x14ac:dyDescent="0.3">
      <c r="A1683" s="382"/>
      <c r="B1683" s="383"/>
      <c r="C1683" s="384" t="s">
        <v>40</v>
      </c>
      <c r="D1683" s="385" t="str">
        <f>IF(Table_1[[#This Row],[SISÄLLÖN NIMI]]="","",1)</f>
        <v/>
      </c>
      <c r="E1683" s="386"/>
      <c r="F1683" s="386"/>
      <c r="G1683" s="384" t="s">
        <v>54</v>
      </c>
      <c r="H1683" s="387" t="s">
        <v>54</v>
      </c>
      <c r="I1683" s="388" t="s">
        <v>54</v>
      </c>
      <c r="J1683" s="389" t="s">
        <v>44</v>
      </c>
      <c r="K1683" s="387" t="s">
        <v>54</v>
      </c>
      <c r="L1683" s="390" t="s">
        <v>54</v>
      </c>
      <c r="M1683" s="383"/>
      <c r="N1683" s="391" t="s">
        <v>54</v>
      </c>
      <c r="O1683" s="392"/>
      <c r="P1683" s="383"/>
      <c r="Q1683" s="383"/>
      <c r="R1683" s="393"/>
      <c r="S1683" s="417">
        <f>IF(Table_1[[#This Row],[Kesto (min) /tapaaminen]]&lt;1,0,(Table_1[[#This Row],[Sisältöjen määrä 
]]*Table_1[[#This Row],[Kesto (min) /tapaaminen]]*Table_1[[#This Row],[Tapaamis-kerrat /osallistuja]]))</f>
        <v>0</v>
      </c>
      <c r="T1683" s="394" t="str">
        <f>IF(Table_1[[#This Row],[SISÄLLÖN NIMI]]="","",IF(Table_1[[#This Row],[Toteutuminen]]="Ei osallistujia",0,IF(Table_1[[#This Row],[Toteutuminen]]="Peruttu",0,1)))</f>
        <v/>
      </c>
      <c r="U1683" s="395"/>
      <c r="V1683" s="385"/>
      <c r="W1683" s="413">
        <f>Table_1[[#This Row],[Kävijämäärä a) lapset]]+Table_1[[#This Row],[Kävijämäärä b) aikuiset]]</f>
        <v>0</v>
      </c>
      <c r="X1683" s="413">
        <f>IF(Table_1[[#This Row],[Kokonaiskävijämäärä]]&lt;1,0,Table_1[[#This Row],[Kävijämäärä a) lapset]]*Table_1[[#This Row],[Tapaamis-kerrat /osallistuja]])</f>
        <v>0</v>
      </c>
      <c r="Y1683" s="413">
        <f>IF(Table_1[[#This Row],[Kokonaiskävijämäärä]]&lt;1,0,Table_1[[#This Row],[Kävijämäärä b) aikuiset]]*Table_1[[#This Row],[Tapaamis-kerrat /osallistuja]])</f>
        <v>0</v>
      </c>
      <c r="Z1683" s="413">
        <f>IF(Table_1[[#This Row],[Kokonaiskävijämäärä]]&lt;1,0,Table_1[[#This Row],[Kokonaiskävijämäärä]]*Table_1[[#This Row],[Tapaamis-kerrat /osallistuja]])</f>
        <v>0</v>
      </c>
      <c r="AA1683" s="390" t="s">
        <v>54</v>
      </c>
      <c r="AB1683" s="396"/>
      <c r="AC1683" s="397"/>
      <c r="AD1683" s="398" t="s">
        <v>54</v>
      </c>
      <c r="AE1683" s="399" t="s">
        <v>54</v>
      </c>
      <c r="AF1683" s="400" t="s">
        <v>54</v>
      </c>
      <c r="AG1683" s="400" t="s">
        <v>54</v>
      </c>
      <c r="AH1683" s="401" t="s">
        <v>53</v>
      </c>
      <c r="AI1683" s="402" t="s">
        <v>54</v>
      </c>
      <c r="AJ1683" s="402" t="s">
        <v>54</v>
      </c>
      <c r="AK1683" s="402" t="s">
        <v>54</v>
      </c>
      <c r="AL1683" s="403" t="s">
        <v>54</v>
      </c>
      <c r="AM1683" s="404" t="s">
        <v>54</v>
      </c>
    </row>
    <row r="1684" spans="1:39" ht="15.75" customHeight="1" x14ac:dyDescent="0.3">
      <c r="A1684" s="382"/>
      <c r="B1684" s="383"/>
      <c r="C1684" s="384" t="s">
        <v>40</v>
      </c>
      <c r="D1684" s="385" t="str">
        <f>IF(Table_1[[#This Row],[SISÄLLÖN NIMI]]="","",1)</f>
        <v/>
      </c>
      <c r="E1684" s="386"/>
      <c r="F1684" s="386"/>
      <c r="G1684" s="384" t="s">
        <v>54</v>
      </c>
      <c r="H1684" s="387" t="s">
        <v>54</v>
      </c>
      <c r="I1684" s="388" t="s">
        <v>54</v>
      </c>
      <c r="J1684" s="389" t="s">
        <v>44</v>
      </c>
      <c r="K1684" s="387" t="s">
        <v>54</v>
      </c>
      <c r="L1684" s="390" t="s">
        <v>54</v>
      </c>
      <c r="M1684" s="383"/>
      <c r="N1684" s="391" t="s">
        <v>54</v>
      </c>
      <c r="O1684" s="392"/>
      <c r="P1684" s="383"/>
      <c r="Q1684" s="383"/>
      <c r="R1684" s="393"/>
      <c r="S1684" s="417">
        <f>IF(Table_1[[#This Row],[Kesto (min) /tapaaminen]]&lt;1,0,(Table_1[[#This Row],[Sisältöjen määrä 
]]*Table_1[[#This Row],[Kesto (min) /tapaaminen]]*Table_1[[#This Row],[Tapaamis-kerrat /osallistuja]]))</f>
        <v>0</v>
      </c>
      <c r="T1684" s="394" t="str">
        <f>IF(Table_1[[#This Row],[SISÄLLÖN NIMI]]="","",IF(Table_1[[#This Row],[Toteutuminen]]="Ei osallistujia",0,IF(Table_1[[#This Row],[Toteutuminen]]="Peruttu",0,1)))</f>
        <v/>
      </c>
      <c r="U1684" s="395"/>
      <c r="V1684" s="385"/>
      <c r="W1684" s="413">
        <f>Table_1[[#This Row],[Kävijämäärä a) lapset]]+Table_1[[#This Row],[Kävijämäärä b) aikuiset]]</f>
        <v>0</v>
      </c>
      <c r="X1684" s="413">
        <f>IF(Table_1[[#This Row],[Kokonaiskävijämäärä]]&lt;1,0,Table_1[[#This Row],[Kävijämäärä a) lapset]]*Table_1[[#This Row],[Tapaamis-kerrat /osallistuja]])</f>
        <v>0</v>
      </c>
      <c r="Y1684" s="413">
        <f>IF(Table_1[[#This Row],[Kokonaiskävijämäärä]]&lt;1,0,Table_1[[#This Row],[Kävijämäärä b) aikuiset]]*Table_1[[#This Row],[Tapaamis-kerrat /osallistuja]])</f>
        <v>0</v>
      </c>
      <c r="Z1684" s="413">
        <f>IF(Table_1[[#This Row],[Kokonaiskävijämäärä]]&lt;1,0,Table_1[[#This Row],[Kokonaiskävijämäärä]]*Table_1[[#This Row],[Tapaamis-kerrat /osallistuja]])</f>
        <v>0</v>
      </c>
      <c r="AA1684" s="390" t="s">
        <v>54</v>
      </c>
      <c r="AB1684" s="396"/>
      <c r="AC1684" s="397"/>
      <c r="AD1684" s="398" t="s">
        <v>54</v>
      </c>
      <c r="AE1684" s="399" t="s">
        <v>54</v>
      </c>
      <c r="AF1684" s="400" t="s">
        <v>54</v>
      </c>
      <c r="AG1684" s="400" t="s">
        <v>54</v>
      </c>
      <c r="AH1684" s="401" t="s">
        <v>53</v>
      </c>
      <c r="AI1684" s="402" t="s">
        <v>54</v>
      </c>
      <c r="AJ1684" s="402" t="s">
        <v>54</v>
      </c>
      <c r="AK1684" s="402" t="s">
        <v>54</v>
      </c>
      <c r="AL1684" s="403" t="s">
        <v>54</v>
      </c>
      <c r="AM1684" s="404" t="s">
        <v>54</v>
      </c>
    </row>
    <row r="1685" spans="1:39" ht="15.75" customHeight="1" x14ac:dyDescent="0.3">
      <c r="A1685" s="382"/>
      <c r="B1685" s="383"/>
      <c r="C1685" s="384" t="s">
        <v>40</v>
      </c>
      <c r="D1685" s="385" t="str">
        <f>IF(Table_1[[#This Row],[SISÄLLÖN NIMI]]="","",1)</f>
        <v/>
      </c>
      <c r="E1685" s="386"/>
      <c r="F1685" s="386"/>
      <c r="G1685" s="384" t="s">
        <v>54</v>
      </c>
      <c r="H1685" s="387" t="s">
        <v>54</v>
      </c>
      <c r="I1685" s="388" t="s">
        <v>54</v>
      </c>
      <c r="J1685" s="389" t="s">
        <v>44</v>
      </c>
      <c r="K1685" s="387" t="s">
        <v>54</v>
      </c>
      <c r="L1685" s="390" t="s">
        <v>54</v>
      </c>
      <c r="M1685" s="383"/>
      <c r="N1685" s="391" t="s">
        <v>54</v>
      </c>
      <c r="O1685" s="392"/>
      <c r="P1685" s="383"/>
      <c r="Q1685" s="383"/>
      <c r="R1685" s="393"/>
      <c r="S1685" s="417">
        <f>IF(Table_1[[#This Row],[Kesto (min) /tapaaminen]]&lt;1,0,(Table_1[[#This Row],[Sisältöjen määrä 
]]*Table_1[[#This Row],[Kesto (min) /tapaaminen]]*Table_1[[#This Row],[Tapaamis-kerrat /osallistuja]]))</f>
        <v>0</v>
      </c>
      <c r="T1685" s="394" t="str">
        <f>IF(Table_1[[#This Row],[SISÄLLÖN NIMI]]="","",IF(Table_1[[#This Row],[Toteutuminen]]="Ei osallistujia",0,IF(Table_1[[#This Row],[Toteutuminen]]="Peruttu",0,1)))</f>
        <v/>
      </c>
      <c r="U1685" s="395"/>
      <c r="V1685" s="385"/>
      <c r="W1685" s="413">
        <f>Table_1[[#This Row],[Kävijämäärä a) lapset]]+Table_1[[#This Row],[Kävijämäärä b) aikuiset]]</f>
        <v>0</v>
      </c>
      <c r="X1685" s="413">
        <f>IF(Table_1[[#This Row],[Kokonaiskävijämäärä]]&lt;1,0,Table_1[[#This Row],[Kävijämäärä a) lapset]]*Table_1[[#This Row],[Tapaamis-kerrat /osallistuja]])</f>
        <v>0</v>
      </c>
      <c r="Y1685" s="413">
        <f>IF(Table_1[[#This Row],[Kokonaiskävijämäärä]]&lt;1,0,Table_1[[#This Row],[Kävijämäärä b) aikuiset]]*Table_1[[#This Row],[Tapaamis-kerrat /osallistuja]])</f>
        <v>0</v>
      </c>
      <c r="Z1685" s="413">
        <f>IF(Table_1[[#This Row],[Kokonaiskävijämäärä]]&lt;1,0,Table_1[[#This Row],[Kokonaiskävijämäärä]]*Table_1[[#This Row],[Tapaamis-kerrat /osallistuja]])</f>
        <v>0</v>
      </c>
      <c r="AA1685" s="390" t="s">
        <v>54</v>
      </c>
      <c r="AB1685" s="396"/>
      <c r="AC1685" s="397"/>
      <c r="AD1685" s="398" t="s">
        <v>54</v>
      </c>
      <c r="AE1685" s="399" t="s">
        <v>54</v>
      </c>
      <c r="AF1685" s="400" t="s">
        <v>54</v>
      </c>
      <c r="AG1685" s="400" t="s">
        <v>54</v>
      </c>
      <c r="AH1685" s="401" t="s">
        <v>53</v>
      </c>
      <c r="AI1685" s="402" t="s">
        <v>54</v>
      </c>
      <c r="AJ1685" s="402" t="s">
        <v>54</v>
      </c>
      <c r="AK1685" s="402" t="s">
        <v>54</v>
      </c>
      <c r="AL1685" s="403" t="s">
        <v>54</v>
      </c>
      <c r="AM1685" s="404" t="s">
        <v>54</v>
      </c>
    </row>
    <row r="1686" spans="1:39" ht="15.75" customHeight="1" x14ac:dyDescent="0.3">
      <c r="A1686" s="382"/>
      <c r="B1686" s="383"/>
      <c r="C1686" s="384" t="s">
        <v>40</v>
      </c>
      <c r="D1686" s="385" t="str">
        <f>IF(Table_1[[#This Row],[SISÄLLÖN NIMI]]="","",1)</f>
        <v/>
      </c>
      <c r="E1686" s="386"/>
      <c r="F1686" s="386"/>
      <c r="G1686" s="384" t="s">
        <v>54</v>
      </c>
      <c r="H1686" s="387" t="s">
        <v>54</v>
      </c>
      <c r="I1686" s="388" t="s">
        <v>54</v>
      </c>
      <c r="J1686" s="389" t="s">
        <v>44</v>
      </c>
      <c r="K1686" s="387" t="s">
        <v>54</v>
      </c>
      <c r="L1686" s="390" t="s">
        <v>54</v>
      </c>
      <c r="M1686" s="383"/>
      <c r="N1686" s="391" t="s">
        <v>54</v>
      </c>
      <c r="O1686" s="392"/>
      <c r="P1686" s="383"/>
      <c r="Q1686" s="383"/>
      <c r="R1686" s="393"/>
      <c r="S1686" s="417">
        <f>IF(Table_1[[#This Row],[Kesto (min) /tapaaminen]]&lt;1,0,(Table_1[[#This Row],[Sisältöjen määrä 
]]*Table_1[[#This Row],[Kesto (min) /tapaaminen]]*Table_1[[#This Row],[Tapaamis-kerrat /osallistuja]]))</f>
        <v>0</v>
      </c>
      <c r="T1686" s="394" t="str">
        <f>IF(Table_1[[#This Row],[SISÄLLÖN NIMI]]="","",IF(Table_1[[#This Row],[Toteutuminen]]="Ei osallistujia",0,IF(Table_1[[#This Row],[Toteutuminen]]="Peruttu",0,1)))</f>
        <v/>
      </c>
      <c r="U1686" s="395"/>
      <c r="V1686" s="385"/>
      <c r="W1686" s="413">
        <f>Table_1[[#This Row],[Kävijämäärä a) lapset]]+Table_1[[#This Row],[Kävijämäärä b) aikuiset]]</f>
        <v>0</v>
      </c>
      <c r="X1686" s="413">
        <f>IF(Table_1[[#This Row],[Kokonaiskävijämäärä]]&lt;1,0,Table_1[[#This Row],[Kävijämäärä a) lapset]]*Table_1[[#This Row],[Tapaamis-kerrat /osallistuja]])</f>
        <v>0</v>
      </c>
      <c r="Y1686" s="413">
        <f>IF(Table_1[[#This Row],[Kokonaiskävijämäärä]]&lt;1,0,Table_1[[#This Row],[Kävijämäärä b) aikuiset]]*Table_1[[#This Row],[Tapaamis-kerrat /osallistuja]])</f>
        <v>0</v>
      </c>
      <c r="Z1686" s="413">
        <f>IF(Table_1[[#This Row],[Kokonaiskävijämäärä]]&lt;1,0,Table_1[[#This Row],[Kokonaiskävijämäärä]]*Table_1[[#This Row],[Tapaamis-kerrat /osallistuja]])</f>
        <v>0</v>
      </c>
      <c r="AA1686" s="390" t="s">
        <v>54</v>
      </c>
      <c r="AB1686" s="396"/>
      <c r="AC1686" s="397"/>
      <c r="AD1686" s="398" t="s">
        <v>54</v>
      </c>
      <c r="AE1686" s="399" t="s">
        <v>54</v>
      </c>
      <c r="AF1686" s="400" t="s">
        <v>54</v>
      </c>
      <c r="AG1686" s="400" t="s">
        <v>54</v>
      </c>
      <c r="AH1686" s="401" t="s">
        <v>53</v>
      </c>
      <c r="AI1686" s="402" t="s">
        <v>54</v>
      </c>
      <c r="AJ1686" s="402" t="s">
        <v>54</v>
      </c>
      <c r="AK1686" s="402" t="s">
        <v>54</v>
      </c>
      <c r="AL1686" s="403" t="s">
        <v>54</v>
      </c>
      <c r="AM1686" s="404" t="s">
        <v>54</v>
      </c>
    </row>
    <row r="1687" spans="1:39" ht="15.75" customHeight="1" x14ac:dyDescent="0.3">
      <c r="A1687" s="382"/>
      <c r="B1687" s="383"/>
      <c r="C1687" s="384" t="s">
        <v>40</v>
      </c>
      <c r="D1687" s="385" t="str">
        <f>IF(Table_1[[#This Row],[SISÄLLÖN NIMI]]="","",1)</f>
        <v/>
      </c>
      <c r="E1687" s="386"/>
      <c r="F1687" s="386"/>
      <c r="G1687" s="384" t="s">
        <v>54</v>
      </c>
      <c r="H1687" s="387" t="s">
        <v>54</v>
      </c>
      <c r="I1687" s="388" t="s">
        <v>54</v>
      </c>
      <c r="J1687" s="389" t="s">
        <v>44</v>
      </c>
      <c r="K1687" s="387" t="s">
        <v>54</v>
      </c>
      <c r="L1687" s="390" t="s">
        <v>54</v>
      </c>
      <c r="M1687" s="383"/>
      <c r="N1687" s="391" t="s">
        <v>54</v>
      </c>
      <c r="O1687" s="392"/>
      <c r="P1687" s="383"/>
      <c r="Q1687" s="383"/>
      <c r="R1687" s="393"/>
      <c r="S1687" s="417">
        <f>IF(Table_1[[#This Row],[Kesto (min) /tapaaminen]]&lt;1,0,(Table_1[[#This Row],[Sisältöjen määrä 
]]*Table_1[[#This Row],[Kesto (min) /tapaaminen]]*Table_1[[#This Row],[Tapaamis-kerrat /osallistuja]]))</f>
        <v>0</v>
      </c>
      <c r="T1687" s="394" t="str">
        <f>IF(Table_1[[#This Row],[SISÄLLÖN NIMI]]="","",IF(Table_1[[#This Row],[Toteutuminen]]="Ei osallistujia",0,IF(Table_1[[#This Row],[Toteutuminen]]="Peruttu",0,1)))</f>
        <v/>
      </c>
      <c r="U1687" s="395"/>
      <c r="V1687" s="385"/>
      <c r="W1687" s="413">
        <f>Table_1[[#This Row],[Kävijämäärä a) lapset]]+Table_1[[#This Row],[Kävijämäärä b) aikuiset]]</f>
        <v>0</v>
      </c>
      <c r="X1687" s="413">
        <f>IF(Table_1[[#This Row],[Kokonaiskävijämäärä]]&lt;1,0,Table_1[[#This Row],[Kävijämäärä a) lapset]]*Table_1[[#This Row],[Tapaamis-kerrat /osallistuja]])</f>
        <v>0</v>
      </c>
      <c r="Y1687" s="413">
        <f>IF(Table_1[[#This Row],[Kokonaiskävijämäärä]]&lt;1,0,Table_1[[#This Row],[Kävijämäärä b) aikuiset]]*Table_1[[#This Row],[Tapaamis-kerrat /osallistuja]])</f>
        <v>0</v>
      </c>
      <c r="Z1687" s="413">
        <f>IF(Table_1[[#This Row],[Kokonaiskävijämäärä]]&lt;1,0,Table_1[[#This Row],[Kokonaiskävijämäärä]]*Table_1[[#This Row],[Tapaamis-kerrat /osallistuja]])</f>
        <v>0</v>
      </c>
      <c r="AA1687" s="390" t="s">
        <v>54</v>
      </c>
      <c r="AB1687" s="396"/>
      <c r="AC1687" s="397"/>
      <c r="AD1687" s="398" t="s">
        <v>54</v>
      </c>
      <c r="AE1687" s="399" t="s">
        <v>54</v>
      </c>
      <c r="AF1687" s="400" t="s">
        <v>54</v>
      </c>
      <c r="AG1687" s="400" t="s">
        <v>54</v>
      </c>
      <c r="AH1687" s="401" t="s">
        <v>53</v>
      </c>
      <c r="AI1687" s="402" t="s">
        <v>54</v>
      </c>
      <c r="AJ1687" s="402" t="s">
        <v>54</v>
      </c>
      <c r="AK1687" s="402" t="s">
        <v>54</v>
      </c>
      <c r="AL1687" s="403" t="s">
        <v>54</v>
      </c>
      <c r="AM1687" s="404" t="s">
        <v>54</v>
      </c>
    </row>
    <row r="1688" spans="1:39" ht="15.75" customHeight="1" x14ac:dyDescent="0.3">
      <c r="A1688" s="382"/>
      <c r="B1688" s="383"/>
      <c r="C1688" s="384" t="s">
        <v>40</v>
      </c>
      <c r="D1688" s="385" t="str">
        <f>IF(Table_1[[#This Row],[SISÄLLÖN NIMI]]="","",1)</f>
        <v/>
      </c>
      <c r="E1688" s="386"/>
      <c r="F1688" s="386"/>
      <c r="G1688" s="384" t="s">
        <v>54</v>
      </c>
      <c r="H1688" s="387" t="s">
        <v>54</v>
      </c>
      <c r="I1688" s="388" t="s">
        <v>54</v>
      </c>
      <c r="J1688" s="389" t="s">
        <v>44</v>
      </c>
      <c r="K1688" s="387" t="s">
        <v>54</v>
      </c>
      <c r="L1688" s="390" t="s">
        <v>54</v>
      </c>
      <c r="M1688" s="383"/>
      <c r="N1688" s="391" t="s">
        <v>54</v>
      </c>
      <c r="O1688" s="392"/>
      <c r="P1688" s="383"/>
      <c r="Q1688" s="383"/>
      <c r="R1688" s="393"/>
      <c r="S1688" s="417">
        <f>IF(Table_1[[#This Row],[Kesto (min) /tapaaminen]]&lt;1,0,(Table_1[[#This Row],[Sisältöjen määrä 
]]*Table_1[[#This Row],[Kesto (min) /tapaaminen]]*Table_1[[#This Row],[Tapaamis-kerrat /osallistuja]]))</f>
        <v>0</v>
      </c>
      <c r="T1688" s="394" t="str">
        <f>IF(Table_1[[#This Row],[SISÄLLÖN NIMI]]="","",IF(Table_1[[#This Row],[Toteutuminen]]="Ei osallistujia",0,IF(Table_1[[#This Row],[Toteutuminen]]="Peruttu",0,1)))</f>
        <v/>
      </c>
      <c r="U1688" s="395"/>
      <c r="V1688" s="385"/>
      <c r="W1688" s="413">
        <f>Table_1[[#This Row],[Kävijämäärä a) lapset]]+Table_1[[#This Row],[Kävijämäärä b) aikuiset]]</f>
        <v>0</v>
      </c>
      <c r="X1688" s="413">
        <f>IF(Table_1[[#This Row],[Kokonaiskävijämäärä]]&lt;1,0,Table_1[[#This Row],[Kävijämäärä a) lapset]]*Table_1[[#This Row],[Tapaamis-kerrat /osallistuja]])</f>
        <v>0</v>
      </c>
      <c r="Y1688" s="413">
        <f>IF(Table_1[[#This Row],[Kokonaiskävijämäärä]]&lt;1,0,Table_1[[#This Row],[Kävijämäärä b) aikuiset]]*Table_1[[#This Row],[Tapaamis-kerrat /osallistuja]])</f>
        <v>0</v>
      </c>
      <c r="Z1688" s="413">
        <f>IF(Table_1[[#This Row],[Kokonaiskävijämäärä]]&lt;1,0,Table_1[[#This Row],[Kokonaiskävijämäärä]]*Table_1[[#This Row],[Tapaamis-kerrat /osallistuja]])</f>
        <v>0</v>
      </c>
      <c r="AA1688" s="390" t="s">
        <v>54</v>
      </c>
      <c r="AB1688" s="396"/>
      <c r="AC1688" s="397"/>
      <c r="AD1688" s="398" t="s">
        <v>54</v>
      </c>
      <c r="AE1688" s="399" t="s">
        <v>54</v>
      </c>
      <c r="AF1688" s="400" t="s">
        <v>54</v>
      </c>
      <c r="AG1688" s="400" t="s">
        <v>54</v>
      </c>
      <c r="AH1688" s="401" t="s">
        <v>53</v>
      </c>
      <c r="AI1688" s="402" t="s">
        <v>54</v>
      </c>
      <c r="AJ1688" s="402" t="s">
        <v>54</v>
      </c>
      <c r="AK1688" s="402" t="s">
        <v>54</v>
      </c>
      <c r="AL1688" s="403" t="s">
        <v>54</v>
      </c>
      <c r="AM1688" s="404" t="s">
        <v>54</v>
      </c>
    </row>
    <row r="1689" spans="1:39" ht="15.75" customHeight="1" x14ac:dyDescent="0.3">
      <c r="A1689" s="382"/>
      <c r="B1689" s="383"/>
      <c r="C1689" s="384" t="s">
        <v>40</v>
      </c>
      <c r="D1689" s="385" t="str">
        <f>IF(Table_1[[#This Row],[SISÄLLÖN NIMI]]="","",1)</f>
        <v/>
      </c>
      <c r="E1689" s="386"/>
      <c r="F1689" s="386"/>
      <c r="G1689" s="384" t="s">
        <v>54</v>
      </c>
      <c r="H1689" s="387" t="s">
        <v>54</v>
      </c>
      <c r="I1689" s="388" t="s">
        <v>54</v>
      </c>
      <c r="J1689" s="389" t="s">
        <v>44</v>
      </c>
      <c r="K1689" s="387" t="s">
        <v>54</v>
      </c>
      <c r="L1689" s="390" t="s">
        <v>54</v>
      </c>
      <c r="M1689" s="383"/>
      <c r="N1689" s="391" t="s">
        <v>54</v>
      </c>
      <c r="O1689" s="392"/>
      <c r="P1689" s="383"/>
      <c r="Q1689" s="383"/>
      <c r="R1689" s="393"/>
      <c r="S1689" s="417">
        <f>IF(Table_1[[#This Row],[Kesto (min) /tapaaminen]]&lt;1,0,(Table_1[[#This Row],[Sisältöjen määrä 
]]*Table_1[[#This Row],[Kesto (min) /tapaaminen]]*Table_1[[#This Row],[Tapaamis-kerrat /osallistuja]]))</f>
        <v>0</v>
      </c>
      <c r="T1689" s="394" t="str">
        <f>IF(Table_1[[#This Row],[SISÄLLÖN NIMI]]="","",IF(Table_1[[#This Row],[Toteutuminen]]="Ei osallistujia",0,IF(Table_1[[#This Row],[Toteutuminen]]="Peruttu",0,1)))</f>
        <v/>
      </c>
      <c r="U1689" s="395"/>
      <c r="V1689" s="385"/>
      <c r="W1689" s="413">
        <f>Table_1[[#This Row],[Kävijämäärä a) lapset]]+Table_1[[#This Row],[Kävijämäärä b) aikuiset]]</f>
        <v>0</v>
      </c>
      <c r="X1689" s="413">
        <f>IF(Table_1[[#This Row],[Kokonaiskävijämäärä]]&lt;1,0,Table_1[[#This Row],[Kävijämäärä a) lapset]]*Table_1[[#This Row],[Tapaamis-kerrat /osallistuja]])</f>
        <v>0</v>
      </c>
      <c r="Y1689" s="413">
        <f>IF(Table_1[[#This Row],[Kokonaiskävijämäärä]]&lt;1,0,Table_1[[#This Row],[Kävijämäärä b) aikuiset]]*Table_1[[#This Row],[Tapaamis-kerrat /osallistuja]])</f>
        <v>0</v>
      </c>
      <c r="Z1689" s="413">
        <f>IF(Table_1[[#This Row],[Kokonaiskävijämäärä]]&lt;1,0,Table_1[[#This Row],[Kokonaiskävijämäärä]]*Table_1[[#This Row],[Tapaamis-kerrat /osallistuja]])</f>
        <v>0</v>
      </c>
      <c r="AA1689" s="390" t="s">
        <v>54</v>
      </c>
      <c r="AB1689" s="396"/>
      <c r="AC1689" s="397"/>
      <c r="AD1689" s="398" t="s">
        <v>54</v>
      </c>
      <c r="AE1689" s="399" t="s">
        <v>54</v>
      </c>
      <c r="AF1689" s="400" t="s">
        <v>54</v>
      </c>
      <c r="AG1689" s="400" t="s">
        <v>54</v>
      </c>
      <c r="AH1689" s="401" t="s">
        <v>53</v>
      </c>
      <c r="AI1689" s="402" t="s">
        <v>54</v>
      </c>
      <c r="AJ1689" s="402" t="s">
        <v>54</v>
      </c>
      <c r="AK1689" s="402" t="s">
        <v>54</v>
      </c>
      <c r="AL1689" s="403" t="s">
        <v>54</v>
      </c>
      <c r="AM1689" s="404" t="s">
        <v>54</v>
      </c>
    </row>
    <row r="1690" spans="1:39" ht="15.75" customHeight="1" x14ac:dyDescent="0.3">
      <c r="A1690" s="382"/>
      <c r="B1690" s="383"/>
      <c r="C1690" s="384" t="s">
        <v>40</v>
      </c>
      <c r="D1690" s="385" t="str">
        <f>IF(Table_1[[#This Row],[SISÄLLÖN NIMI]]="","",1)</f>
        <v/>
      </c>
      <c r="E1690" s="386"/>
      <c r="F1690" s="386"/>
      <c r="G1690" s="384" t="s">
        <v>54</v>
      </c>
      <c r="H1690" s="387" t="s">
        <v>54</v>
      </c>
      <c r="I1690" s="388" t="s">
        <v>54</v>
      </c>
      <c r="J1690" s="389" t="s">
        <v>44</v>
      </c>
      <c r="K1690" s="387" t="s">
        <v>54</v>
      </c>
      <c r="L1690" s="390" t="s">
        <v>54</v>
      </c>
      <c r="M1690" s="383"/>
      <c r="N1690" s="391" t="s">
        <v>54</v>
      </c>
      <c r="O1690" s="392"/>
      <c r="P1690" s="383"/>
      <c r="Q1690" s="383"/>
      <c r="R1690" s="393"/>
      <c r="S1690" s="417">
        <f>IF(Table_1[[#This Row],[Kesto (min) /tapaaminen]]&lt;1,0,(Table_1[[#This Row],[Sisältöjen määrä 
]]*Table_1[[#This Row],[Kesto (min) /tapaaminen]]*Table_1[[#This Row],[Tapaamis-kerrat /osallistuja]]))</f>
        <v>0</v>
      </c>
      <c r="T1690" s="394" t="str">
        <f>IF(Table_1[[#This Row],[SISÄLLÖN NIMI]]="","",IF(Table_1[[#This Row],[Toteutuminen]]="Ei osallistujia",0,IF(Table_1[[#This Row],[Toteutuminen]]="Peruttu",0,1)))</f>
        <v/>
      </c>
      <c r="U1690" s="395"/>
      <c r="V1690" s="385"/>
      <c r="W1690" s="413">
        <f>Table_1[[#This Row],[Kävijämäärä a) lapset]]+Table_1[[#This Row],[Kävijämäärä b) aikuiset]]</f>
        <v>0</v>
      </c>
      <c r="X1690" s="413">
        <f>IF(Table_1[[#This Row],[Kokonaiskävijämäärä]]&lt;1,0,Table_1[[#This Row],[Kävijämäärä a) lapset]]*Table_1[[#This Row],[Tapaamis-kerrat /osallistuja]])</f>
        <v>0</v>
      </c>
      <c r="Y1690" s="413">
        <f>IF(Table_1[[#This Row],[Kokonaiskävijämäärä]]&lt;1,0,Table_1[[#This Row],[Kävijämäärä b) aikuiset]]*Table_1[[#This Row],[Tapaamis-kerrat /osallistuja]])</f>
        <v>0</v>
      </c>
      <c r="Z1690" s="413">
        <f>IF(Table_1[[#This Row],[Kokonaiskävijämäärä]]&lt;1,0,Table_1[[#This Row],[Kokonaiskävijämäärä]]*Table_1[[#This Row],[Tapaamis-kerrat /osallistuja]])</f>
        <v>0</v>
      </c>
      <c r="AA1690" s="390" t="s">
        <v>54</v>
      </c>
      <c r="AB1690" s="396"/>
      <c r="AC1690" s="397"/>
      <c r="AD1690" s="398" t="s">
        <v>54</v>
      </c>
      <c r="AE1690" s="399" t="s">
        <v>54</v>
      </c>
      <c r="AF1690" s="400" t="s">
        <v>54</v>
      </c>
      <c r="AG1690" s="400" t="s">
        <v>54</v>
      </c>
      <c r="AH1690" s="401" t="s">
        <v>53</v>
      </c>
      <c r="AI1690" s="402" t="s">
        <v>54</v>
      </c>
      <c r="AJ1690" s="402" t="s">
        <v>54</v>
      </c>
      <c r="AK1690" s="402" t="s">
        <v>54</v>
      </c>
      <c r="AL1690" s="403" t="s">
        <v>54</v>
      </c>
      <c r="AM1690" s="404" t="s">
        <v>54</v>
      </c>
    </row>
    <row r="1691" spans="1:39" ht="15.75" customHeight="1" x14ac:dyDescent="0.3">
      <c r="A1691" s="382"/>
      <c r="B1691" s="383"/>
      <c r="C1691" s="384" t="s">
        <v>40</v>
      </c>
      <c r="D1691" s="385" t="str">
        <f>IF(Table_1[[#This Row],[SISÄLLÖN NIMI]]="","",1)</f>
        <v/>
      </c>
      <c r="E1691" s="386"/>
      <c r="F1691" s="386"/>
      <c r="G1691" s="384" t="s">
        <v>54</v>
      </c>
      <c r="H1691" s="387" t="s">
        <v>54</v>
      </c>
      <c r="I1691" s="388" t="s">
        <v>54</v>
      </c>
      <c r="J1691" s="389" t="s">
        <v>44</v>
      </c>
      <c r="K1691" s="387" t="s">
        <v>54</v>
      </c>
      <c r="L1691" s="390" t="s">
        <v>54</v>
      </c>
      <c r="M1691" s="383"/>
      <c r="N1691" s="391" t="s">
        <v>54</v>
      </c>
      <c r="O1691" s="392"/>
      <c r="P1691" s="383"/>
      <c r="Q1691" s="383"/>
      <c r="R1691" s="393"/>
      <c r="S1691" s="417">
        <f>IF(Table_1[[#This Row],[Kesto (min) /tapaaminen]]&lt;1,0,(Table_1[[#This Row],[Sisältöjen määrä 
]]*Table_1[[#This Row],[Kesto (min) /tapaaminen]]*Table_1[[#This Row],[Tapaamis-kerrat /osallistuja]]))</f>
        <v>0</v>
      </c>
      <c r="T1691" s="394" t="str">
        <f>IF(Table_1[[#This Row],[SISÄLLÖN NIMI]]="","",IF(Table_1[[#This Row],[Toteutuminen]]="Ei osallistujia",0,IF(Table_1[[#This Row],[Toteutuminen]]="Peruttu",0,1)))</f>
        <v/>
      </c>
      <c r="U1691" s="395"/>
      <c r="V1691" s="385"/>
      <c r="W1691" s="413">
        <f>Table_1[[#This Row],[Kävijämäärä a) lapset]]+Table_1[[#This Row],[Kävijämäärä b) aikuiset]]</f>
        <v>0</v>
      </c>
      <c r="X1691" s="413">
        <f>IF(Table_1[[#This Row],[Kokonaiskävijämäärä]]&lt;1,0,Table_1[[#This Row],[Kävijämäärä a) lapset]]*Table_1[[#This Row],[Tapaamis-kerrat /osallistuja]])</f>
        <v>0</v>
      </c>
      <c r="Y1691" s="413">
        <f>IF(Table_1[[#This Row],[Kokonaiskävijämäärä]]&lt;1,0,Table_1[[#This Row],[Kävijämäärä b) aikuiset]]*Table_1[[#This Row],[Tapaamis-kerrat /osallistuja]])</f>
        <v>0</v>
      </c>
      <c r="Z1691" s="413">
        <f>IF(Table_1[[#This Row],[Kokonaiskävijämäärä]]&lt;1,0,Table_1[[#This Row],[Kokonaiskävijämäärä]]*Table_1[[#This Row],[Tapaamis-kerrat /osallistuja]])</f>
        <v>0</v>
      </c>
      <c r="AA1691" s="390" t="s">
        <v>54</v>
      </c>
      <c r="AB1691" s="396"/>
      <c r="AC1691" s="397"/>
      <c r="AD1691" s="398" t="s">
        <v>54</v>
      </c>
      <c r="AE1691" s="399" t="s">
        <v>54</v>
      </c>
      <c r="AF1691" s="400" t="s">
        <v>54</v>
      </c>
      <c r="AG1691" s="400" t="s">
        <v>54</v>
      </c>
      <c r="AH1691" s="401" t="s">
        <v>53</v>
      </c>
      <c r="AI1691" s="402" t="s">
        <v>54</v>
      </c>
      <c r="AJ1691" s="402" t="s">
        <v>54</v>
      </c>
      <c r="AK1691" s="402" t="s">
        <v>54</v>
      </c>
      <c r="AL1691" s="403" t="s">
        <v>54</v>
      </c>
      <c r="AM1691" s="404" t="s">
        <v>54</v>
      </c>
    </row>
    <row r="1692" spans="1:39" ht="15.75" customHeight="1" x14ac:dyDescent="0.3">
      <c r="A1692" s="382"/>
      <c r="B1692" s="383"/>
      <c r="C1692" s="384" t="s">
        <v>40</v>
      </c>
      <c r="D1692" s="385" t="str">
        <f>IF(Table_1[[#This Row],[SISÄLLÖN NIMI]]="","",1)</f>
        <v/>
      </c>
      <c r="E1692" s="386"/>
      <c r="F1692" s="386"/>
      <c r="G1692" s="384" t="s">
        <v>54</v>
      </c>
      <c r="H1692" s="387" t="s">
        <v>54</v>
      </c>
      <c r="I1692" s="388" t="s">
        <v>54</v>
      </c>
      <c r="J1692" s="389" t="s">
        <v>44</v>
      </c>
      <c r="K1692" s="387" t="s">
        <v>54</v>
      </c>
      <c r="L1692" s="390" t="s">
        <v>54</v>
      </c>
      <c r="M1692" s="383"/>
      <c r="N1692" s="391" t="s">
        <v>54</v>
      </c>
      <c r="O1692" s="392"/>
      <c r="P1692" s="383"/>
      <c r="Q1692" s="383"/>
      <c r="R1692" s="393"/>
      <c r="S1692" s="417">
        <f>IF(Table_1[[#This Row],[Kesto (min) /tapaaminen]]&lt;1,0,(Table_1[[#This Row],[Sisältöjen määrä 
]]*Table_1[[#This Row],[Kesto (min) /tapaaminen]]*Table_1[[#This Row],[Tapaamis-kerrat /osallistuja]]))</f>
        <v>0</v>
      </c>
      <c r="T1692" s="394" t="str">
        <f>IF(Table_1[[#This Row],[SISÄLLÖN NIMI]]="","",IF(Table_1[[#This Row],[Toteutuminen]]="Ei osallistujia",0,IF(Table_1[[#This Row],[Toteutuminen]]="Peruttu",0,1)))</f>
        <v/>
      </c>
      <c r="U1692" s="395"/>
      <c r="V1692" s="385"/>
      <c r="W1692" s="413">
        <f>Table_1[[#This Row],[Kävijämäärä a) lapset]]+Table_1[[#This Row],[Kävijämäärä b) aikuiset]]</f>
        <v>0</v>
      </c>
      <c r="X1692" s="413">
        <f>IF(Table_1[[#This Row],[Kokonaiskävijämäärä]]&lt;1,0,Table_1[[#This Row],[Kävijämäärä a) lapset]]*Table_1[[#This Row],[Tapaamis-kerrat /osallistuja]])</f>
        <v>0</v>
      </c>
      <c r="Y1692" s="413">
        <f>IF(Table_1[[#This Row],[Kokonaiskävijämäärä]]&lt;1,0,Table_1[[#This Row],[Kävijämäärä b) aikuiset]]*Table_1[[#This Row],[Tapaamis-kerrat /osallistuja]])</f>
        <v>0</v>
      </c>
      <c r="Z1692" s="413">
        <f>IF(Table_1[[#This Row],[Kokonaiskävijämäärä]]&lt;1,0,Table_1[[#This Row],[Kokonaiskävijämäärä]]*Table_1[[#This Row],[Tapaamis-kerrat /osallistuja]])</f>
        <v>0</v>
      </c>
      <c r="AA1692" s="390" t="s">
        <v>54</v>
      </c>
      <c r="AB1692" s="396"/>
      <c r="AC1692" s="397"/>
      <c r="AD1692" s="398" t="s">
        <v>54</v>
      </c>
      <c r="AE1692" s="399" t="s">
        <v>54</v>
      </c>
      <c r="AF1692" s="400" t="s">
        <v>54</v>
      </c>
      <c r="AG1692" s="400" t="s">
        <v>54</v>
      </c>
      <c r="AH1692" s="401" t="s">
        <v>53</v>
      </c>
      <c r="AI1692" s="402" t="s">
        <v>54</v>
      </c>
      <c r="AJ1692" s="402" t="s">
        <v>54</v>
      </c>
      <c r="AK1692" s="402" t="s">
        <v>54</v>
      </c>
      <c r="AL1692" s="403" t="s">
        <v>54</v>
      </c>
      <c r="AM1692" s="404" t="s">
        <v>54</v>
      </c>
    </row>
    <row r="1693" spans="1:39" ht="15.75" customHeight="1" x14ac:dyDescent="0.3">
      <c r="A1693" s="382"/>
      <c r="B1693" s="383"/>
      <c r="C1693" s="384" t="s">
        <v>40</v>
      </c>
      <c r="D1693" s="385" t="str">
        <f>IF(Table_1[[#This Row],[SISÄLLÖN NIMI]]="","",1)</f>
        <v/>
      </c>
      <c r="E1693" s="386"/>
      <c r="F1693" s="386"/>
      <c r="G1693" s="384" t="s">
        <v>54</v>
      </c>
      <c r="H1693" s="387" t="s">
        <v>54</v>
      </c>
      <c r="I1693" s="388" t="s">
        <v>54</v>
      </c>
      <c r="J1693" s="389" t="s">
        <v>44</v>
      </c>
      <c r="K1693" s="387" t="s">
        <v>54</v>
      </c>
      <c r="L1693" s="390" t="s">
        <v>54</v>
      </c>
      <c r="M1693" s="383"/>
      <c r="N1693" s="391" t="s">
        <v>54</v>
      </c>
      <c r="O1693" s="392"/>
      <c r="P1693" s="383"/>
      <c r="Q1693" s="383"/>
      <c r="R1693" s="393"/>
      <c r="S1693" s="417">
        <f>IF(Table_1[[#This Row],[Kesto (min) /tapaaminen]]&lt;1,0,(Table_1[[#This Row],[Sisältöjen määrä 
]]*Table_1[[#This Row],[Kesto (min) /tapaaminen]]*Table_1[[#This Row],[Tapaamis-kerrat /osallistuja]]))</f>
        <v>0</v>
      </c>
      <c r="T1693" s="394" t="str">
        <f>IF(Table_1[[#This Row],[SISÄLLÖN NIMI]]="","",IF(Table_1[[#This Row],[Toteutuminen]]="Ei osallistujia",0,IF(Table_1[[#This Row],[Toteutuminen]]="Peruttu",0,1)))</f>
        <v/>
      </c>
      <c r="U1693" s="395"/>
      <c r="V1693" s="385"/>
      <c r="W1693" s="413">
        <f>Table_1[[#This Row],[Kävijämäärä a) lapset]]+Table_1[[#This Row],[Kävijämäärä b) aikuiset]]</f>
        <v>0</v>
      </c>
      <c r="X1693" s="413">
        <f>IF(Table_1[[#This Row],[Kokonaiskävijämäärä]]&lt;1,0,Table_1[[#This Row],[Kävijämäärä a) lapset]]*Table_1[[#This Row],[Tapaamis-kerrat /osallistuja]])</f>
        <v>0</v>
      </c>
      <c r="Y1693" s="413">
        <f>IF(Table_1[[#This Row],[Kokonaiskävijämäärä]]&lt;1,0,Table_1[[#This Row],[Kävijämäärä b) aikuiset]]*Table_1[[#This Row],[Tapaamis-kerrat /osallistuja]])</f>
        <v>0</v>
      </c>
      <c r="Z1693" s="413">
        <f>IF(Table_1[[#This Row],[Kokonaiskävijämäärä]]&lt;1,0,Table_1[[#This Row],[Kokonaiskävijämäärä]]*Table_1[[#This Row],[Tapaamis-kerrat /osallistuja]])</f>
        <v>0</v>
      </c>
      <c r="AA1693" s="390" t="s">
        <v>54</v>
      </c>
      <c r="AB1693" s="396"/>
      <c r="AC1693" s="397"/>
      <c r="AD1693" s="398" t="s">
        <v>54</v>
      </c>
      <c r="AE1693" s="399" t="s">
        <v>54</v>
      </c>
      <c r="AF1693" s="400" t="s">
        <v>54</v>
      </c>
      <c r="AG1693" s="400" t="s">
        <v>54</v>
      </c>
      <c r="AH1693" s="401" t="s">
        <v>53</v>
      </c>
      <c r="AI1693" s="402" t="s">
        <v>54</v>
      </c>
      <c r="AJ1693" s="402" t="s">
        <v>54</v>
      </c>
      <c r="AK1693" s="402" t="s">
        <v>54</v>
      </c>
      <c r="AL1693" s="403" t="s">
        <v>54</v>
      </c>
      <c r="AM1693" s="404" t="s">
        <v>54</v>
      </c>
    </row>
    <row r="1694" spans="1:39" ht="15.75" customHeight="1" x14ac:dyDescent="0.3">
      <c r="A1694" s="382"/>
      <c r="B1694" s="383"/>
      <c r="C1694" s="384" t="s">
        <v>40</v>
      </c>
      <c r="D1694" s="385" t="str">
        <f>IF(Table_1[[#This Row],[SISÄLLÖN NIMI]]="","",1)</f>
        <v/>
      </c>
      <c r="E1694" s="386"/>
      <c r="F1694" s="386"/>
      <c r="G1694" s="384" t="s">
        <v>54</v>
      </c>
      <c r="H1694" s="387" t="s">
        <v>54</v>
      </c>
      <c r="I1694" s="388" t="s">
        <v>54</v>
      </c>
      <c r="J1694" s="389" t="s">
        <v>44</v>
      </c>
      <c r="K1694" s="387" t="s">
        <v>54</v>
      </c>
      <c r="L1694" s="390" t="s">
        <v>54</v>
      </c>
      <c r="M1694" s="383"/>
      <c r="N1694" s="391" t="s">
        <v>54</v>
      </c>
      <c r="O1694" s="392"/>
      <c r="P1694" s="383"/>
      <c r="Q1694" s="383"/>
      <c r="R1694" s="393"/>
      <c r="S1694" s="417">
        <f>IF(Table_1[[#This Row],[Kesto (min) /tapaaminen]]&lt;1,0,(Table_1[[#This Row],[Sisältöjen määrä 
]]*Table_1[[#This Row],[Kesto (min) /tapaaminen]]*Table_1[[#This Row],[Tapaamis-kerrat /osallistuja]]))</f>
        <v>0</v>
      </c>
      <c r="T1694" s="394" t="str">
        <f>IF(Table_1[[#This Row],[SISÄLLÖN NIMI]]="","",IF(Table_1[[#This Row],[Toteutuminen]]="Ei osallistujia",0,IF(Table_1[[#This Row],[Toteutuminen]]="Peruttu",0,1)))</f>
        <v/>
      </c>
      <c r="U1694" s="395"/>
      <c r="V1694" s="385"/>
      <c r="W1694" s="413">
        <f>Table_1[[#This Row],[Kävijämäärä a) lapset]]+Table_1[[#This Row],[Kävijämäärä b) aikuiset]]</f>
        <v>0</v>
      </c>
      <c r="X1694" s="413">
        <f>IF(Table_1[[#This Row],[Kokonaiskävijämäärä]]&lt;1,0,Table_1[[#This Row],[Kävijämäärä a) lapset]]*Table_1[[#This Row],[Tapaamis-kerrat /osallistuja]])</f>
        <v>0</v>
      </c>
      <c r="Y1694" s="413">
        <f>IF(Table_1[[#This Row],[Kokonaiskävijämäärä]]&lt;1,0,Table_1[[#This Row],[Kävijämäärä b) aikuiset]]*Table_1[[#This Row],[Tapaamis-kerrat /osallistuja]])</f>
        <v>0</v>
      </c>
      <c r="Z1694" s="413">
        <f>IF(Table_1[[#This Row],[Kokonaiskävijämäärä]]&lt;1,0,Table_1[[#This Row],[Kokonaiskävijämäärä]]*Table_1[[#This Row],[Tapaamis-kerrat /osallistuja]])</f>
        <v>0</v>
      </c>
      <c r="AA1694" s="390" t="s">
        <v>54</v>
      </c>
      <c r="AB1694" s="396"/>
      <c r="AC1694" s="397"/>
      <c r="AD1694" s="398" t="s">
        <v>54</v>
      </c>
      <c r="AE1694" s="399" t="s">
        <v>54</v>
      </c>
      <c r="AF1694" s="400" t="s">
        <v>54</v>
      </c>
      <c r="AG1694" s="400" t="s">
        <v>54</v>
      </c>
      <c r="AH1694" s="401" t="s">
        <v>53</v>
      </c>
      <c r="AI1694" s="402" t="s">
        <v>54</v>
      </c>
      <c r="AJ1694" s="402" t="s">
        <v>54</v>
      </c>
      <c r="AK1694" s="402" t="s">
        <v>54</v>
      </c>
      <c r="AL1694" s="403" t="s">
        <v>54</v>
      </c>
      <c r="AM1694" s="404" t="s">
        <v>54</v>
      </c>
    </row>
    <row r="1695" spans="1:39" ht="15.75" customHeight="1" x14ac:dyDescent="0.3">
      <c r="A1695" s="382"/>
      <c r="B1695" s="383"/>
      <c r="C1695" s="384" t="s">
        <v>40</v>
      </c>
      <c r="D1695" s="385" t="str">
        <f>IF(Table_1[[#This Row],[SISÄLLÖN NIMI]]="","",1)</f>
        <v/>
      </c>
      <c r="E1695" s="386"/>
      <c r="F1695" s="386"/>
      <c r="G1695" s="384" t="s">
        <v>54</v>
      </c>
      <c r="H1695" s="387" t="s">
        <v>54</v>
      </c>
      <c r="I1695" s="388" t="s">
        <v>54</v>
      </c>
      <c r="J1695" s="389" t="s">
        <v>44</v>
      </c>
      <c r="K1695" s="387" t="s">
        <v>54</v>
      </c>
      <c r="L1695" s="390" t="s">
        <v>54</v>
      </c>
      <c r="M1695" s="383"/>
      <c r="N1695" s="391" t="s">
        <v>54</v>
      </c>
      <c r="O1695" s="392"/>
      <c r="P1695" s="383"/>
      <c r="Q1695" s="383"/>
      <c r="R1695" s="393"/>
      <c r="S1695" s="417">
        <f>IF(Table_1[[#This Row],[Kesto (min) /tapaaminen]]&lt;1,0,(Table_1[[#This Row],[Sisältöjen määrä 
]]*Table_1[[#This Row],[Kesto (min) /tapaaminen]]*Table_1[[#This Row],[Tapaamis-kerrat /osallistuja]]))</f>
        <v>0</v>
      </c>
      <c r="T1695" s="394" t="str">
        <f>IF(Table_1[[#This Row],[SISÄLLÖN NIMI]]="","",IF(Table_1[[#This Row],[Toteutuminen]]="Ei osallistujia",0,IF(Table_1[[#This Row],[Toteutuminen]]="Peruttu",0,1)))</f>
        <v/>
      </c>
      <c r="U1695" s="395"/>
      <c r="V1695" s="385"/>
      <c r="W1695" s="413">
        <f>Table_1[[#This Row],[Kävijämäärä a) lapset]]+Table_1[[#This Row],[Kävijämäärä b) aikuiset]]</f>
        <v>0</v>
      </c>
      <c r="X1695" s="413">
        <f>IF(Table_1[[#This Row],[Kokonaiskävijämäärä]]&lt;1,0,Table_1[[#This Row],[Kävijämäärä a) lapset]]*Table_1[[#This Row],[Tapaamis-kerrat /osallistuja]])</f>
        <v>0</v>
      </c>
      <c r="Y1695" s="413">
        <f>IF(Table_1[[#This Row],[Kokonaiskävijämäärä]]&lt;1,0,Table_1[[#This Row],[Kävijämäärä b) aikuiset]]*Table_1[[#This Row],[Tapaamis-kerrat /osallistuja]])</f>
        <v>0</v>
      </c>
      <c r="Z1695" s="413">
        <f>IF(Table_1[[#This Row],[Kokonaiskävijämäärä]]&lt;1,0,Table_1[[#This Row],[Kokonaiskävijämäärä]]*Table_1[[#This Row],[Tapaamis-kerrat /osallistuja]])</f>
        <v>0</v>
      </c>
      <c r="AA1695" s="390" t="s">
        <v>54</v>
      </c>
      <c r="AB1695" s="396"/>
      <c r="AC1695" s="397"/>
      <c r="AD1695" s="398" t="s">
        <v>54</v>
      </c>
      <c r="AE1695" s="399" t="s">
        <v>54</v>
      </c>
      <c r="AF1695" s="400" t="s">
        <v>54</v>
      </c>
      <c r="AG1695" s="400" t="s">
        <v>54</v>
      </c>
      <c r="AH1695" s="401" t="s">
        <v>53</v>
      </c>
      <c r="AI1695" s="402" t="s">
        <v>54</v>
      </c>
      <c r="AJ1695" s="402" t="s">
        <v>54</v>
      </c>
      <c r="AK1695" s="402" t="s">
        <v>54</v>
      </c>
      <c r="AL1695" s="403" t="s">
        <v>54</v>
      </c>
      <c r="AM1695" s="404" t="s">
        <v>54</v>
      </c>
    </row>
    <row r="1696" spans="1:39" ht="15.75" customHeight="1" x14ac:dyDescent="0.3">
      <c r="A1696" s="382"/>
      <c r="B1696" s="383"/>
      <c r="C1696" s="384" t="s">
        <v>40</v>
      </c>
      <c r="D1696" s="385" t="str">
        <f>IF(Table_1[[#This Row],[SISÄLLÖN NIMI]]="","",1)</f>
        <v/>
      </c>
      <c r="E1696" s="386"/>
      <c r="F1696" s="386"/>
      <c r="G1696" s="384" t="s">
        <v>54</v>
      </c>
      <c r="H1696" s="387" t="s">
        <v>54</v>
      </c>
      <c r="I1696" s="388" t="s">
        <v>54</v>
      </c>
      <c r="J1696" s="389" t="s">
        <v>44</v>
      </c>
      <c r="K1696" s="387" t="s">
        <v>54</v>
      </c>
      <c r="L1696" s="390" t="s">
        <v>54</v>
      </c>
      <c r="M1696" s="383"/>
      <c r="N1696" s="391" t="s">
        <v>54</v>
      </c>
      <c r="O1696" s="392"/>
      <c r="P1696" s="383"/>
      <c r="Q1696" s="383"/>
      <c r="R1696" s="393"/>
      <c r="S1696" s="417">
        <f>IF(Table_1[[#This Row],[Kesto (min) /tapaaminen]]&lt;1,0,(Table_1[[#This Row],[Sisältöjen määrä 
]]*Table_1[[#This Row],[Kesto (min) /tapaaminen]]*Table_1[[#This Row],[Tapaamis-kerrat /osallistuja]]))</f>
        <v>0</v>
      </c>
      <c r="T1696" s="394" t="str">
        <f>IF(Table_1[[#This Row],[SISÄLLÖN NIMI]]="","",IF(Table_1[[#This Row],[Toteutuminen]]="Ei osallistujia",0,IF(Table_1[[#This Row],[Toteutuminen]]="Peruttu",0,1)))</f>
        <v/>
      </c>
      <c r="U1696" s="395"/>
      <c r="V1696" s="385"/>
      <c r="W1696" s="413">
        <f>Table_1[[#This Row],[Kävijämäärä a) lapset]]+Table_1[[#This Row],[Kävijämäärä b) aikuiset]]</f>
        <v>0</v>
      </c>
      <c r="X1696" s="413">
        <f>IF(Table_1[[#This Row],[Kokonaiskävijämäärä]]&lt;1,0,Table_1[[#This Row],[Kävijämäärä a) lapset]]*Table_1[[#This Row],[Tapaamis-kerrat /osallistuja]])</f>
        <v>0</v>
      </c>
      <c r="Y1696" s="413">
        <f>IF(Table_1[[#This Row],[Kokonaiskävijämäärä]]&lt;1,0,Table_1[[#This Row],[Kävijämäärä b) aikuiset]]*Table_1[[#This Row],[Tapaamis-kerrat /osallistuja]])</f>
        <v>0</v>
      </c>
      <c r="Z1696" s="413">
        <f>IF(Table_1[[#This Row],[Kokonaiskävijämäärä]]&lt;1,0,Table_1[[#This Row],[Kokonaiskävijämäärä]]*Table_1[[#This Row],[Tapaamis-kerrat /osallistuja]])</f>
        <v>0</v>
      </c>
      <c r="AA1696" s="390" t="s">
        <v>54</v>
      </c>
      <c r="AB1696" s="396"/>
      <c r="AC1696" s="397"/>
      <c r="AD1696" s="398" t="s">
        <v>54</v>
      </c>
      <c r="AE1696" s="399" t="s">
        <v>54</v>
      </c>
      <c r="AF1696" s="400" t="s">
        <v>54</v>
      </c>
      <c r="AG1696" s="400" t="s">
        <v>54</v>
      </c>
      <c r="AH1696" s="401" t="s">
        <v>53</v>
      </c>
      <c r="AI1696" s="402" t="s">
        <v>54</v>
      </c>
      <c r="AJ1696" s="402" t="s">
        <v>54</v>
      </c>
      <c r="AK1696" s="402" t="s">
        <v>54</v>
      </c>
      <c r="AL1696" s="403" t="s">
        <v>54</v>
      </c>
      <c r="AM1696" s="404" t="s">
        <v>54</v>
      </c>
    </row>
    <row r="1697" spans="1:39" ht="15.75" customHeight="1" x14ac:dyDescent="0.3">
      <c r="A1697" s="382"/>
      <c r="B1697" s="383"/>
      <c r="C1697" s="384" t="s">
        <v>40</v>
      </c>
      <c r="D1697" s="385" t="str">
        <f>IF(Table_1[[#This Row],[SISÄLLÖN NIMI]]="","",1)</f>
        <v/>
      </c>
      <c r="E1697" s="386"/>
      <c r="F1697" s="386"/>
      <c r="G1697" s="384" t="s">
        <v>54</v>
      </c>
      <c r="H1697" s="387" t="s">
        <v>54</v>
      </c>
      <c r="I1697" s="388" t="s">
        <v>54</v>
      </c>
      <c r="J1697" s="389" t="s">
        <v>44</v>
      </c>
      <c r="K1697" s="387" t="s">
        <v>54</v>
      </c>
      <c r="L1697" s="390" t="s">
        <v>54</v>
      </c>
      <c r="M1697" s="383"/>
      <c r="N1697" s="391" t="s">
        <v>54</v>
      </c>
      <c r="O1697" s="392"/>
      <c r="P1697" s="383"/>
      <c r="Q1697" s="383"/>
      <c r="R1697" s="393"/>
      <c r="S1697" s="417">
        <f>IF(Table_1[[#This Row],[Kesto (min) /tapaaminen]]&lt;1,0,(Table_1[[#This Row],[Sisältöjen määrä 
]]*Table_1[[#This Row],[Kesto (min) /tapaaminen]]*Table_1[[#This Row],[Tapaamis-kerrat /osallistuja]]))</f>
        <v>0</v>
      </c>
      <c r="T1697" s="394" t="str">
        <f>IF(Table_1[[#This Row],[SISÄLLÖN NIMI]]="","",IF(Table_1[[#This Row],[Toteutuminen]]="Ei osallistujia",0,IF(Table_1[[#This Row],[Toteutuminen]]="Peruttu",0,1)))</f>
        <v/>
      </c>
      <c r="U1697" s="395"/>
      <c r="V1697" s="385"/>
      <c r="W1697" s="413">
        <f>Table_1[[#This Row],[Kävijämäärä a) lapset]]+Table_1[[#This Row],[Kävijämäärä b) aikuiset]]</f>
        <v>0</v>
      </c>
      <c r="X1697" s="413">
        <f>IF(Table_1[[#This Row],[Kokonaiskävijämäärä]]&lt;1,0,Table_1[[#This Row],[Kävijämäärä a) lapset]]*Table_1[[#This Row],[Tapaamis-kerrat /osallistuja]])</f>
        <v>0</v>
      </c>
      <c r="Y1697" s="413">
        <f>IF(Table_1[[#This Row],[Kokonaiskävijämäärä]]&lt;1,0,Table_1[[#This Row],[Kävijämäärä b) aikuiset]]*Table_1[[#This Row],[Tapaamis-kerrat /osallistuja]])</f>
        <v>0</v>
      </c>
      <c r="Z1697" s="413">
        <f>IF(Table_1[[#This Row],[Kokonaiskävijämäärä]]&lt;1,0,Table_1[[#This Row],[Kokonaiskävijämäärä]]*Table_1[[#This Row],[Tapaamis-kerrat /osallistuja]])</f>
        <v>0</v>
      </c>
      <c r="AA1697" s="390" t="s">
        <v>54</v>
      </c>
      <c r="AB1697" s="396"/>
      <c r="AC1697" s="397"/>
      <c r="AD1697" s="398" t="s">
        <v>54</v>
      </c>
      <c r="AE1697" s="399" t="s">
        <v>54</v>
      </c>
      <c r="AF1697" s="400" t="s">
        <v>54</v>
      </c>
      <c r="AG1697" s="400" t="s">
        <v>54</v>
      </c>
      <c r="AH1697" s="401" t="s">
        <v>53</v>
      </c>
      <c r="AI1697" s="402" t="s">
        <v>54</v>
      </c>
      <c r="AJ1697" s="402" t="s">
        <v>54</v>
      </c>
      <c r="AK1697" s="402" t="s">
        <v>54</v>
      </c>
      <c r="AL1697" s="403" t="s">
        <v>54</v>
      </c>
      <c r="AM1697" s="404" t="s">
        <v>54</v>
      </c>
    </row>
    <row r="1698" spans="1:39" ht="15.75" customHeight="1" x14ac:dyDescent="0.3">
      <c r="A1698" s="382"/>
      <c r="B1698" s="383"/>
      <c r="C1698" s="384" t="s">
        <v>40</v>
      </c>
      <c r="D1698" s="385" t="str">
        <f>IF(Table_1[[#This Row],[SISÄLLÖN NIMI]]="","",1)</f>
        <v/>
      </c>
      <c r="E1698" s="386"/>
      <c r="F1698" s="386"/>
      <c r="G1698" s="384" t="s">
        <v>54</v>
      </c>
      <c r="H1698" s="387" t="s">
        <v>54</v>
      </c>
      <c r="I1698" s="388" t="s">
        <v>54</v>
      </c>
      <c r="J1698" s="389" t="s">
        <v>44</v>
      </c>
      <c r="K1698" s="387" t="s">
        <v>54</v>
      </c>
      <c r="L1698" s="390" t="s">
        <v>54</v>
      </c>
      <c r="M1698" s="383"/>
      <c r="N1698" s="391" t="s">
        <v>54</v>
      </c>
      <c r="O1698" s="392"/>
      <c r="P1698" s="383"/>
      <c r="Q1698" s="383"/>
      <c r="R1698" s="393"/>
      <c r="S1698" s="417">
        <f>IF(Table_1[[#This Row],[Kesto (min) /tapaaminen]]&lt;1,0,(Table_1[[#This Row],[Sisältöjen määrä 
]]*Table_1[[#This Row],[Kesto (min) /tapaaminen]]*Table_1[[#This Row],[Tapaamis-kerrat /osallistuja]]))</f>
        <v>0</v>
      </c>
      <c r="T1698" s="394" t="str">
        <f>IF(Table_1[[#This Row],[SISÄLLÖN NIMI]]="","",IF(Table_1[[#This Row],[Toteutuminen]]="Ei osallistujia",0,IF(Table_1[[#This Row],[Toteutuminen]]="Peruttu",0,1)))</f>
        <v/>
      </c>
      <c r="U1698" s="395"/>
      <c r="V1698" s="385"/>
      <c r="W1698" s="413">
        <f>Table_1[[#This Row],[Kävijämäärä a) lapset]]+Table_1[[#This Row],[Kävijämäärä b) aikuiset]]</f>
        <v>0</v>
      </c>
      <c r="X1698" s="413">
        <f>IF(Table_1[[#This Row],[Kokonaiskävijämäärä]]&lt;1,0,Table_1[[#This Row],[Kävijämäärä a) lapset]]*Table_1[[#This Row],[Tapaamis-kerrat /osallistuja]])</f>
        <v>0</v>
      </c>
      <c r="Y1698" s="413">
        <f>IF(Table_1[[#This Row],[Kokonaiskävijämäärä]]&lt;1,0,Table_1[[#This Row],[Kävijämäärä b) aikuiset]]*Table_1[[#This Row],[Tapaamis-kerrat /osallistuja]])</f>
        <v>0</v>
      </c>
      <c r="Z1698" s="413">
        <f>IF(Table_1[[#This Row],[Kokonaiskävijämäärä]]&lt;1,0,Table_1[[#This Row],[Kokonaiskävijämäärä]]*Table_1[[#This Row],[Tapaamis-kerrat /osallistuja]])</f>
        <v>0</v>
      </c>
      <c r="AA1698" s="390" t="s">
        <v>54</v>
      </c>
      <c r="AB1698" s="396"/>
      <c r="AC1698" s="397"/>
      <c r="AD1698" s="398" t="s">
        <v>54</v>
      </c>
      <c r="AE1698" s="399" t="s">
        <v>54</v>
      </c>
      <c r="AF1698" s="400" t="s">
        <v>54</v>
      </c>
      <c r="AG1698" s="400" t="s">
        <v>54</v>
      </c>
      <c r="AH1698" s="401" t="s">
        <v>53</v>
      </c>
      <c r="AI1698" s="402" t="s">
        <v>54</v>
      </c>
      <c r="AJ1698" s="402" t="s">
        <v>54</v>
      </c>
      <c r="AK1698" s="402" t="s">
        <v>54</v>
      </c>
      <c r="AL1698" s="403" t="s">
        <v>54</v>
      </c>
      <c r="AM1698" s="404" t="s">
        <v>54</v>
      </c>
    </row>
    <row r="1699" spans="1:39" ht="15.75" customHeight="1" x14ac:dyDescent="0.3">
      <c r="A1699" s="382"/>
      <c r="B1699" s="383"/>
      <c r="C1699" s="384" t="s">
        <v>40</v>
      </c>
      <c r="D1699" s="385" t="str">
        <f>IF(Table_1[[#This Row],[SISÄLLÖN NIMI]]="","",1)</f>
        <v/>
      </c>
      <c r="E1699" s="386"/>
      <c r="F1699" s="386"/>
      <c r="G1699" s="384" t="s">
        <v>54</v>
      </c>
      <c r="H1699" s="387" t="s">
        <v>54</v>
      </c>
      <c r="I1699" s="388" t="s">
        <v>54</v>
      </c>
      <c r="J1699" s="389" t="s">
        <v>44</v>
      </c>
      <c r="K1699" s="387" t="s">
        <v>54</v>
      </c>
      <c r="L1699" s="390" t="s">
        <v>54</v>
      </c>
      <c r="M1699" s="383"/>
      <c r="N1699" s="391" t="s">
        <v>54</v>
      </c>
      <c r="O1699" s="392"/>
      <c r="P1699" s="383"/>
      <c r="Q1699" s="383"/>
      <c r="R1699" s="393"/>
      <c r="S1699" s="417">
        <f>IF(Table_1[[#This Row],[Kesto (min) /tapaaminen]]&lt;1,0,(Table_1[[#This Row],[Sisältöjen määrä 
]]*Table_1[[#This Row],[Kesto (min) /tapaaminen]]*Table_1[[#This Row],[Tapaamis-kerrat /osallistuja]]))</f>
        <v>0</v>
      </c>
      <c r="T1699" s="394" t="str">
        <f>IF(Table_1[[#This Row],[SISÄLLÖN NIMI]]="","",IF(Table_1[[#This Row],[Toteutuminen]]="Ei osallistujia",0,IF(Table_1[[#This Row],[Toteutuminen]]="Peruttu",0,1)))</f>
        <v/>
      </c>
      <c r="U1699" s="395"/>
      <c r="V1699" s="385"/>
      <c r="W1699" s="413">
        <f>Table_1[[#This Row],[Kävijämäärä a) lapset]]+Table_1[[#This Row],[Kävijämäärä b) aikuiset]]</f>
        <v>0</v>
      </c>
      <c r="X1699" s="413">
        <f>IF(Table_1[[#This Row],[Kokonaiskävijämäärä]]&lt;1,0,Table_1[[#This Row],[Kävijämäärä a) lapset]]*Table_1[[#This Row],[Tapaamis-kerrat /osallistuja]])</f>
        <v>0</v>
      </c>
      <c r="Y1699" s="413">
        <f>IF(Table_1[[#This Row],[Kokonaiskävijämäärä]]&lt;1,0,Table_1[[#This Row],[Kävijämäärä b) aikuiset]]*Table_1[[#This Row],[Tapaamis-kerrat /osallistuja]])</f>
        <v>0</v>
      </c>
      <c r="Z1699" s="413">
        <f>IF(Table_1[[#This Row],[Kokonaiskävijämäärä]]&lt;1,0,Table_1[[#This Row],[Kokonaiskävijämäärä]]*Table_1[[#This Row],[Tapaamis-kerrat /osallistuja]])</f>
        <v>0</v>
      </c>
      <c r="AA1699" s="390" t="s">
        <v>54</v>
      </c>
      <c r="AB1699" s="396"/>
      <c r="AC1699" s="397"/>
      <c r="AD1699" s="398" t="s">
        <v>54</v>
      </c>
      <c r="AE1699" s="399" t="s">
        <v>54</v>
      </c>
      <c r="AF1699" s="400" t="s">
        <v>54</v>
      </c>
      <c r="AG1699" s="400" t="s">
        <v>54</v>
      </c>
      <c r="AH1699" s="401" t="s">
        <v>53</v>
      </c>
      <c r="AI1699" s="402" t="s">
        <v>54</v>
      </c>
      <c r="AJ1699" s="402" t="s">
        <v>54</v>
      </c>
      <c r="AK1699" s="402" t="s">
        <v>54</v>
      </c>
      <c r="AL1699" s="403" t="s">
        <v>54</v>
      </c>
      <c r="AM1699" s="404" t="s">
        <v>54</v>
      </c>
    </row>
    <row r="1700" spans="1:39" ht="15.75" customHeight="1" x14ac:dyDescent="0.3">
      <c r="A1700" s="382"/>
      <c r="B1700" s="383"/>
      <c r="C1700" s="384" t="s">
        <v>40</v>
      </c>
      <c r="D1700" s="385" t="str">
        <f>IF(Table_1[[#This Row],[SISÄLLÖN NIMI]]="","",1)</f>
        <v/>
      </c>
      <c r="E1700" s="386"/>
      <c r="F1700" s="386"/>
      <c r="G1700" s="384" t="s">
        <v>54</v>
      </c>
      <c r="H1700" s="387" t="s">
        <v>54</v>
      </c>
      <c r="I1700" s="388" t="s">
        <v>54</v>
      </c>
      <c r="J1700" s="389" t="s">
        <v>44</v>
      </c>
      <c r="K1700" s="387" t="s">
        <v>54</v>
      </c>
      <c r="L1700" s="390" t="s">
        <v>54</v>
      </c>
      <c r="M1700" s="383"/>
      <c r="N1700" s="391" t="s">
        <v>54</v>
      </c>
      <c r="O1700" s="392"/>
      <c r="P1700" s="383"/>
      <c r="Q1700" s="383"/>
      <c r="R1700" s="393"/>
      <c r="S1700" s="417">
        <f>IF(Table_1[[#This Row],[Kesto (min) /tapaaminen]]&lt;1,0,(Table_1[[#This Row],[Sisältöjen määrä 
]]*Table_1[[#This Row],[Kesto (min) /tapaaminen]]*Table_1[[#This Row],[Tapaamis-kerrat /osallistuja]]))</f>
        <v>0</v>
      </c>
      <c r="T1700" s="394" t="str">
        <f>IF(Table_1[[#This Row],[SISÄLLÖN NIMI]]="","",IF(Table_1[[#This Row],[Toteutuminen]]="Ei osallistujia",0,IF(Table_1[[#This Row],[Toteutuminen]]="Peruttu",0,1)))</f>
        <v/>
      </c>
      <c r="U1700" s="395"/>
      <c r="V1700" s="385"/>
      <c r="W1700" s="413">
        <f>Table_1[[#This Row],[Kävijämäärä a) lapset]]+Table_1[[#This Row],[Kävijämäärä b) aikuiset]]</f>
        <v>0</v>
      </c>
      <c r="X1700" s="413">
        <f>IF(Table_1[[#This Row],[Kokonaiskävijämäärä]]&lt;1,0,Table_1[[#This Row],[Kävijämäärä a) lapset]]*Table_1[[#This Row],[Tapaamis-kerrat /osallistuja]])</f>
        <v>0</v>
      </c>
      <c r="Y1700" s="413">
        <f>IF(Table_1[[#This Row],[Kokonaiskävijämäärä]]&lt;1,0,Table_1[[#This Row],[Kävijämäärä b) aikuiset]]*Table_1[[#This Row],[Tapaamis-kerrat /osallistuja]])</f>
        <v>0</v>
      </c>
      <c r="Z1700" s="413">
        <f>IF(Table_1[[#This Row],[Kokonaiskävijämäärä]]&lt;1,0,Table_1[[#This Row],[Kokonaiskävijämäärä]]*Table_1[[#This Row],[Tapaamis-kerrat /osallistuja]])</f>
        <v>0</v>
      </c>
      <c r="AA1700" s="390" t="s">
        <v>54</v>
      </c>
      <c r="AB1700" s="396"/>
      <c r="AC1700" s="397"/>
      <c r="AD1700" s="398" t="s">
        <v>54</v>
      </c>
      <c r="AE1700" s="399" t="s">
        <v>54</v>
      </c>
      <c r="AF1700" s="400" t="s">
        <v>54</v>
      </c>
      <c r="AG1700" s="400" t="s">
        <v>54</v>
      </c>
      <c r="AH1700" s="401" t="s">
        <v>53</v>
      </c>
      <c r="AI1700" s="402" t="s">
        <v>54</v>
      </c>
      <c r="AJ1700" s="402" t="s">
        <v>54</v>
      </c>
      <c r="AK1700" s="402" t="s">
        <v>54</v>
      </c>
      <c r="AL1700" s="403" t="s">
        <v>54</v>
      </c>
      <c r="AM1700" s="404" t="s">
        <v>54</v>
      </c>
    </row>
    <row r="1701" spans="1:39" ht="15.75" customHeight="1" x14ac:dyDescent="0.3">
      <c r="A1701" s="382"/>
      <c r="B1701" s="383"/>
      <c r="C1701" s="384" t="s">
        <v>40</v>
      </c>
      <c r="D1701" s="385" t="str">
        <f>IF(Table_1[[#This Row],[SISÄLLÖN NIMI]]="","",1)</f>
        <v/>
      </c>
      <c r="E1701" s="386"/>
      <c r="F1701" s="386"/>
      <c r="G1701" s="384" t="s">
        <v>54</v>
      </c>
      <c r="H1701" s="387" t="s">
        <v>54</v>
      </c>
      <c r="I1701" s="388" t="s">
        <v>54</v>
      </c>
      <c r="J1701" s="389" t="s">
        <v>44</v>
      </c>
      <c r="K1701" s="387" t="s">
        <v>54</v>
      </c>
      <c r="L1701" s="390" t="s">
        <v>54</v>
      </c>
      <c r="M1701" s="383"/>
      <c r="N1701" s="391" t="s">
        <v>54</v>
      </c>
      <c r="O1701" s="392"/>
      <c r="P1701" s="383"/>
      <c r="Q1701" s="383"/>
      <c r="R1701" s="393"/>
      <c r="S1701" s="417">
        <f>IF(Table_1[[#This Row],[Kesto (min) /tapaaminen]]&lt;1,0,(Table_1[[#This Row],[Sisältöjen määrä 
]]*Table_1[[#This Row],[Kesto (min) /tapaaminen]]*Table_1[[#This Row],[Tapaamis-kerrat /osallistuja]]))</f>
        <v>0</v>
      </c>
      <c r="T1701" s="394" t="str">
        <f>IF(Table_1[[#This Row],[SISÄLLÖN NIMI]]="","",IF(Table_1[[#This Row],[Toteutuminen]]="Ei osallistujia",0,IF(Table_1[[#This Row],[Toteutuminen]]="Peruttu",0,1)))</f>
        <v/>
      </c>
      <c r="U1701" s="395"/>
      <c r="V1701" s="385"/>
      <c r="W1701" s="413">
        <f>Table_1[[#This Row],[Kävijämäärä a) lapset]]+Table_1[[#This Row],[Kävijämäärä b) aikuiset]]</f>
        <v>0</v>
      </c>
      <c r="X1701" s="413">
        <f>IF(Table_1[[#This Row],[Kokonaiskävijämäärä]]&lt;1,0,Table_1[[#This Row],[Kävijämäärä a) lapset]]*Table_1[[#This Row],[Tapaamis-kerrat /osallistuja]])</f>
        <v>0</v>
      </c>
      <c r="Y1701" s="413">
        <f>IF(Table_1[[#This Row],[Kokonaiskävijämäärä]]&lt;1,0,Table_1[[#This Row],[Kävijämäärä b) aikuiset]]*Table_1[[#This Row],[Tapaamis-kerrat /osallistuja]])</f>
        <v>0</v>
      </c>
      <c r="Z1701" s="413">
        <f>IF(Table_1[[#This Row],[Kokonaiskävijämäärä]]&lt;1,0,Table_1[[#This Row],[Kokonaiskävijämäärä]]*Table_1[[#This Row],[Tapaamis-kerrat /osallistuja]])</f>
        <v>0</v>
      </c>
      <c r="AA1701" s="390" t="s">
        <v>54</v>
      </c>
      <c r="AB1701" s="396"/>
      <c r="AC1701" s="397"/>
      <c r="AD1701" s="398" t="s">
        <v>54</v>
      </c>
      <c r="AE1701" s="399" t="s">
        <v>54</v>
      </c>
      <c r="AF1701" s="400" t="s">
        <v>54</v>
      </c>
      <c r="AG1701" s="400" t="s">
        <v>54</v>
      </c>
      <c r="AH1701" s="401" t="s">
        <v>53</v>
      </c>
      <c r="AI1701" s="402" t="s">
        <v>54</v>
      </c>
      <c r="AJ1701" s="402" t="s">
        <v>54</v>
      </c>
      <c r="AK1701" s="402" t="s">
        <v>54</v>
      </c>
      <c r="AL1701" s="403" t="s">
        <v>54</v>
      </c>
      <c r="AM1701" s="404" t="s">
        <v>54</v>
      </c>
    </row>
    <row r="1702" spans="1:39" ht="15.75" customHeight="1" x14ac:dyDescent="0.3">
      <c r="A1702" s="382"/>
      <c r="B1702" s="383"/>
      <c r="C1702" s="384" t="s">
        <v>40</v>
      </c>
      <c r="D1702" s="385" t="str">
        <f>IF(Table_1[[#This Row],[SISÄLLÖN NIMI]]="","",1)</f>
        <v/>
      </c>
      <c r="E1702" s="386"/>
      <c r="F1702" s="386"/>
      <c r="G1702" s="384" t="s">
        <v>54</v>
      </c>
      <c r="H1702" s="387" t="s">
        <v>54</v>
      </c>
      <c r="I1702" s="388" t="s">
        <v>54</v>
      </c>
      <c r="J1702" s="389" t="s">
        <v>44</v>
      </c>
      <c r="K1702" s="387" t="s">
        <v>54</v>
      </c>
      <c r="L1702" s="390" t="s">
        <v>54</v>
      </c>
      <c r="M1702" s="383"/>
      <c r="N1702" s="391" t="s">
        <v>54</v>
      </c>
      <c r="O1702" s="392"/>
      <c r="P1702" s="383"/>
      <c r="Q1702" s="383"/>
      <c r="R1702" s="393"/>
      <c r="S1702" s="417">
        <f>IF(Table_1[[#This Row],[Kesto (min) /tapaaminen]]&lt;1,0,(Table_1[[#This Row],[Sisältöjen määrä 
]]*Table_1[[#This Row],[Kesto (min) /tapaaminen]]*Table_1[[#This Row],[Tapaamis-kerrat /osallistuja]]))</f>
        <v>0</v>
      </c>
      <c r="T1702" s="394" t="str">
        <f>IF(Table_1[[#This Row],[SISÄLLÖN NIMI]]="","",IF(Table_1[[#This Row],[Toteutuminen]]="Ei osallistujia",0,IF(Table_1[[#This Row],[Toteutuminen]]="Peruttu",0,1)))</f>
        <v/>
      </c>
      <c r="U1702" s="395"/>
      <c r="V1702" s="385"/>
      <c r="W1702" s="413">
        <f>Table_1[[#This Row],[Kävijämäärä a) lapset]]+Table_1[[#This Row],[Kävijämäärä b) aikuiset]]</f>
        <v>0</v>
      </c>
      <c r="X1702" s="413">
        <f>IF(Table_1[[#This Row],[Kokonaiskävijämäärä]]&lt;1,0,Table_1[[#This Row],[Kävijämäärä a) lapset]]*Table_1[[#This Row],[Tapaamis-kerrat /osallistuja]])</f>
        <v>0</v>
      </c>
      <c r="Y1702" s="413">
        <f>IF(Table_1[[#This Row],[Kokonaiskävijämäärä]]&lt;1,0,Table_1[[#This Row],[Kävijämäärä b) aikuiset]]*Table_1[[#This Row],[Tapaamis-kerrat /osallistuja]])</f>
        <v>0</v>
      </c>
      <c r="Z1702" s="413">
        <f>IF(Table_1[[#This Row],[Kokonaiskävijämäärä]]&lt;1,0,Table_1[[#This Row],[Kokonaiskävijämäärä]]*Table_1[[#This Row],[Tapaamis-kerrat /osallistuja]])</f>
        <v>0</v>
      </c>
      <c r="AA1702" s="390" t="s">
        <v>54</v>
      </c>
      <c r="AB1702" s="396"/>
      <c r="AC1702" s="397"/>
      <c r="AD1702" s="398" t="s">
        <v>54</v>
      </c>
      <c r="AE1702" s="399" t="s">
        <v>54</v>
      </c>
      <c r="AF1702" s="400" t="s">
        <v>54</v>
      </c>
      <c r="AG1702" s="400" t="s">
        <v>54</v>
      </c>
      <c r="AH1702" s="401" t="s">
        <v>53</v>
      </c>
      <c r="AI1702" s="402" t="s">
        <v>54</v>
      </c>
      <c r="AJ1702" s="402" t="s">
        <v>54</v>
      </c>
      <c r="AK1702" s="402" t="s">
        <v>54</v>
      </c>
      <c r="AL1702" s="403" t="s">
        <v>54</v>
      </c>
      <c r="AM1702" s="404" t="s">
        <v>54</v>
      </c>
    </row>
    <row r="1703" spans="1:39" ht="15.75" customHeight="1" x14ac:dyDescent="0.3">
      <c r="A1703" s="382"/>
      <c r="B1703" s="383"/>
      <c r="C1703" s="384" t="s">
        <v>40</v>
      </c>
      <c r="D1703" s="385" t="str">
        <f>IF(Table_1[[#This Row],[SISÄLLÖN NIMI]]="","",1)</f>
        <v/>
      </c>
      <c r="E1703" s="386"/>
      <c r="F1703" s="386"/>
      <c r="G1703" s="384" t="s">
        <v>54</v>
      </c>
      <c r="H1703" s="387" t="s">
        <v>54</v>
      </c>
      <c r="I1703" s="388" t="s">
        <v>54</v>
      </c>
      <c r="J1703" s="389" t="s">
        <v>44</v>
      </c>
      <c r="K1703" s="387" t="s">
        <v>54</v>
      </c>
      <c r="L1703" s="390" t="s">
        <v>54</v>
      </c>
      <c r="M1703" s="383"/>
      <c r="N1703" s="391" t="s">
        <v>54</v>
      </c>
      <c r="O1703" s="392"/>
      <c r="P1703" s="383"/>
      <c r="Q1703" s="383"/>
      <c r="R1703" s="393"/>
      <c r="S1703" s="417">
        <f>IF(Table_1[[#This Row],[Kesto (min) /tapaaminen]]&lt;1,0,(Table_1[[#This Row],[Sisältöjen määrä 
]]*Table_1[[#This Row],[Kesto (min) /tapaaminen]]*Table_1[[#This Row],[Tapaamis-kerrat /osallistuja]]))</f>
        <v>0</v>
      </c>
      <c r="T1703" s="394" t="str">
        <f>IF(Table_1[[#This Row],[SISÄLLÖN NIMI]]="","",IF(Table_1[[#This Row],[Toteutuminen]]="Ei osallistujia",0,IF(Table_1[[#This Row],[Toteutuminen]]="Peruttu",0,1)))</f>
        <v/>
      </c>
      <c r="U1703" s="395"/>
      <c r="V1703" s="385"/>
      <c r="W1703" s="413">
        <f>Table_1[[#This Row],[Kävijämäärä a) lapset]]+Table_1[[#This Row],[Kävijämäärä b) aikuiset]]</f>
        <v>0</v>
      </c>
      <c r="X1703" s="413">
        <f>IF(Table_1[[#This Row],[Kokonaiskävijämäärä]]&lt;1,0,Table_1[[#This Row],[Kävijämäärä a) lapset]]*Table_1[[#This Row],[Tapaamis-kerrat /osallistuja]])</f>
        <v>0</v>
      </c>
      <c r="Y1703" s="413">
        <f>IF(Table_1[[#This Row],[Kokonaiskävijämäärä]]&lt;1,0,Table_1[[#This Row],[Kävijämäärä b) aikuiset]]*Table_1[[#This Row],[Tapaamis-kerrat /osallistuja]])</f>
        <v>0</v>
      </c>
      <c r="Z1703" s="413">
        <f>IF(Table_1[[#This Row],[Kokonaiskävijämäärä]]&lt;1,0,Table_1[[#This Row],[Kokonaiskävijämäärä]]*Table_1[[#This Row],[Tapaamis-kerrat /osallistuja]])</f>
        <v>0</v>
      </c>
      <c r="AA1703" s="390" t="s">
        <v>54</v>
      </c>
      <c r="AB1703" s="396"/>
      <c r="AC1703" s="397"/>
      <c r="AD1703" s="398" t="s">
        <v>54</v>
      </c>
      <c r="AE1703" s="399" t="s">
        <v>54</v>
      </c>
      <c r="AF1703" s="400" t="s">
        <v>54</v>
      </c>
      <c r="AG1703" s="400" t="s">
        <v>54</v>
      </c>
      <c r="AH1703" s="401" t="s">
        <v>53</v>
      </c>
      <c r="AI1703" s="402" t="s">
        <v>54</v>
      </c>
      <c r="AJ1703" s="402" t="s">
        <v>54</v>
      </c>
      <c r="AK1703" s="402" t="s">
        <v>54</v>
      </c>
      <c r="AL1703" s="403" t="s">
        <v>54</v>
      </c>
      <c r="AM1703" s="404" t="s">
        <v>54</v>
      </c>
    </row>
    <row r="1704" spans="1:39" ht="15.75" customHeight="1" x14ac:dyDescent="0.3">
      <c r="A1704" s="382"/>
      <c r="B1704" s="383"/>
      <c r="C1704" s="384" t="s">
        <v>40</v>
      </c>
      <c r="D1704" s="385" t="str">
        <f>IF(Table_1[[#This Row],[SISÄLLÖN NIMI]]="","",1)</f>
        <v/>
      </c>
      <c r="E1704" s="386"/>
      <c r="F1704" s="386"/>
      <c r="G1704" s="384" t="s">
        <v>54</v>
      </c>
      <c r="H1704" s="387" t="s">
        <v>54</v>
      </c>
      <c r="I1704" s="388" t="s">
        <v>54</v>
      </c>
      <c r="J1704" s="389" t="s">
        <v>44</v>
      </c>
      <c r="K1704" s="387" t="s">
        <v>54</v>
      </c>
      <c r="L1704" s="390" t="s">
        <v>54</v>
      </c>
      <c r="M1704" s="383"/>
      <c r="N1704" s="391" t="s">
        <v>54</v>
      </c>
      <c r="O1704" s="392"/>
      <c r="P1704" s="383"/>
      <c r="Q1704" s="383"/>
      <c r="R1704" s="393"/>
      <c r="S1704" s="417">
        <f>IF(Table_1[[#This Row],[Kesto (min) /tapaaminen]]&lt;1,0,(Table_1[[#This Row],[Sisältöjen määrä 
]]*Table_1[[#This Row],[Kesto (min) /tapaaminen]]*Table_1[[#This Row],[Tapaamis-kerrat /osallistuja]]))</f>
        <v>0</v>
      </c>
      <c r="T1704" s="394" t="str">
        <f>IF(Table_1[[#This Row],[SISÄLLÖN NIMI]]="","",IF(Table_1[[#This Row],[Toteutuminen]]="Ei osallistujia",0,IF(Table_1[[#This Row],[Toteutuminen]]="Peruttu",0,1)))</f>
        <v/>
      </c>
      <c r="U1704" s="395"/>
      <c r="V1704" s="385"/>
      <c r="W1704" s="413">
        <f>Table_1[[#This Row],[Kävijämäärä a) lapset]]+Table_1[[#This Row],[Kävijämäärä b) aikuiset]]</f>
        <v>0</v>
      </c>
      <c r="X1704" s="413">
        <f>IF(Table_1[[#This Row],[Kokonaiskävijämäärä]]&lt;1,0,Table_1[[#This Row],[Kävijämäärä a) lapset]]*Table_1[[#This Row],[Tapaamis-kerrat /osallistuja]])</f>
        <v>0</v>
      </c>
      <c r="Y1704" s="413">
        <f>IF(Table_1[[#This Row],[Kokonaiskävijämäärä]]&lt;1,0,Table_1[[#This Row],[Kävijämäärä b) aikuiset]]*Table_1[[#This Row],[Tapaamis-kerrat /osallistuja]])</f>
        <v>0</v>
      </c>
      <c r="Z1704" s="413">
        <f>IF(Table_1[[#This Row],[Kokonaiskävijämäärä]]&lt;1,0,Table_1[[#This Row],[Kokonaiskävijämäärä]]*Table_1[[#This Row],[Tapaamis-kerrat /osallistuja]])</f>
        <v>0</v>
      </c>
      <c r="AA1704" s="390" t="s">
        <v>54</v>
      </c>
      <c r="AB1704" s="396"/>
      <c r="AC1704" s="397"/>
      <c r="AD1704" s="398" t="s">
        <v>54</v>
      </c>
      <c r="AE1704" s="399" t="s">
        <v>54</v>
      </c>
      <c r="AF1704" s="400" t="s">
        <v>54</v>
      </c>
      <c r="AG1704" s="400" t="s">
        <v>54</v>
      </c>
      <c r="AH1704" s="401" t="s">
        <v>53</v>
      </c>
      <c r="AI1704" s="402" t="s">
        <v>54</v>
      </c>
      <c r="AJ1704" s="402" t="s">
        <v>54</v>
      </c>
      <c r="AK1704" s="402" t="s">
        <v>54</v>
      </c>
      <c r="AL1704" s="403" t="s">
        <v>54</v>
      </c>
      <c r="AM1704" s="404" t="s">
        <v>54</v>
      </c>
    </row>
    <row r="1705" spans="1:39" ht="15.75" customHeight="1" x14ac:dyDescent="0.3">
      <c r="A1705" s="382"/>
      <c r="B1705" s="383"/>
      <c r="C1705" s="384" t="s">
        <v>40</v>
      </c>
      <c r="D1705" s="385" t="str">
        <f>IF(Table_1[[#This Row],[SISÄLLÖN NIMI]]="","",1)</f>
        <v/>
      </c>
      <c r="E1705" s="386"/>
      <c r="F1705" s="386"/>
      <c r="G1705" s="384" t="s">
        <v>54</v>
      </c>
      <c r="H1705" s="387" t="s">
        <v>54</v>
      </c>
      <c r="I1705" s="388" t="s">
        <v>54</v>
      </c>
      <c r="J1705" s="389" t="s">
        <v>44</v>
      </c>
      <c r="K1705" s="387" t="s">
        <v>54</v>
      </c>
      <c r="L1705" s="390" t="s">
        <v>54</v>
      </c>
      <c r="M1705" s="383"/>
      <c r="N1705" s="391" t="s">
        <v>54</v>
      </c>
      <c r="O1705" s="392"/>
      <c r="P1705" s="383"/>
      <c r="Q1705" s="383"/>
      <c r="R1705" s="393"/>
      <c r="S1705" s="417">
        <f>IF(Table_1[[#This Row],[Kesto (min) /tapaaminen]]&lt;1,0,(Table_1[[#This Row],[Sisältöjen määrä 
]]*Table_1[[#This Row],[Kesto (min) /tapaaminen]]*Table_1[[#This Row],[Tapaamis-kerrat /osallistuja]]))</f>
        <v>0</v>
      </c>
      <c r="T1705" s="394" t="str">
        <f>IF(Table_1[[#This Row],[SISÄLLÖN NIMI]]="","",IF(Table_1[[#This Row],[Toteutuminen]]="Ei osallistujia",0,IF(Table_1[[#This Row],[Toteutuminen]]="Peruttu",0,1)))</f>
        <v/>
      </c>
      <c r="U1705" s="395"/>
      <c r="V1705" s="385"/>
      <c r="W1705" s="413">
        <f>Table_1[[#This Row],[Kävijämäärä a) lapset]]+Table_1[[#This Row],[Kävijämäärä b) aikuiset]]</f>
        <v>0</v>
      </c>
      <c r="X1705" s="413">
        <f>IF(Table_1[[#This Row],[Kokonaiskävijämäärä]]&lt;1,0,Table_1[[#This Row],[Kävijämäärä a) lapset]]*Table_1[[#This Row],[Tapaamis-kerrat /osallistuja]])</f>
        <v>0</v>
      </c>
      <c r="Y1705" s="413">
        <f>IF(Table_1[[#This Row],[Kokonaiskävijämäärä]]&lt;1,0,Table_1[[#This Row],[Kävijämäärä b) aikuiset]]*Table_1[[#This Row],[Tapaamis-kerrat /osallistuja]])</f>
        <v>0</v>
      </c>
      <c r="Z1705" s="413">
        <f>IF(Table_1[[#This Row],[Kokonaiskävijämäärä]]&lt;1,0,Table_1[[#This Row],[Kokonaiskävijämäärä]]*Table_1[[#This Row],[Tapaamis-kerrat /osallistuja]])</f>
        <v>0</v>
      </c>
      <c r="AA1705" s="390" t="s">
        <v>54</v>
      </c>
      <c r="AB1705" s="396"/>
      <c r="AC1705" s="397"/>
      <c r="AD1705" s="398" t="s">
        <v>54</v>
      </c>
      <c r="AE1705" s="399" t="s">
        <v>54</v>
      </c>
      <c r="AF1705" s="400" t="s">
        <v>54</v>
      </c>
      <c r="AG1705" s="400" t="s">
        <v>54</v>
      </c>
      <c r="AH1705" s="401" t="s">
        <v>53</v>
      </c>
      <c r="AI1705" s="402" t="s">
        <v>54</v>
      </c>
      <c r="AJ1705" s="402" t="s">
        <v>54</v>
      </c>
      <c r="AK1705" s="402" t="s">
        <v>54</v>
      </c>
      <c r="AL1705" s="403" t="s">
        <v>54</v>
      </c>
      <c r="AM1705" s="404" t="s">
        <v>54</v>
      </c>
    </row>
    <row r="1706" spans="1:39" ht="15.75" customHeight="1" x14ac:dyDescent="0.3">
      <c r="A1706" s="382"/>
      <c r="B1706" s="383"/>
      <c r="C1706" s="384" t="s">
        <v>40</v>
      </c>
      <c r="D1706" s="385" t="str">
        <f>IF(Table_1[[#This Row],[SISÄLLÖN NIMI]]="","",1)</f>
        <v/>
      </c>
      <c r="E1706" s="386"/>
      <c r="F1706" s="386"/>
      <c r="G1706" s="384" t="s">
        <v>54</v>
      </c>
      <c r="H1706" s="387" t="s">
        <v>54</v>
      </c>
      <c r="I1706" s="388" t="s">
        <v>54</v>
      </c>
      <c r="J1706" s="389" t="s">
        <v>44</v>
      </c>
      <c r="K1706" s="387" t="s">
        <v>54</v>
      </c>
      <c r="L1706" s="390" t="s">
        <v>54</v>
      </c>
      <c r="M1706" s="383"/>
      <c r="N1706" s="391" t="s">
        <v>54</v>
      </c>
      <c r="O1706" s="392"/>
      <c r="P1706" s="383"/>
      <c r="Q1706" s="383"/>
      <c r="R1706" s="393"/>
      <c r="S1706" s="417">
        <f>IF(Table_1[[#This Row],[Kesto (min) /tapaaminen]]&lt;1,0,(Table_1[[#This Row],[Sisältöjen määrä 
]]*Table_1[[#This Row],[Kesto (min) /tapaaminen]]*Table_1[[#This Row],[Tapaamis-kerrat /osallistuja]]))</f>
        <v>0</v>
      </c>
      <c r="T1706" s="394" t="str">
        <f>IF(Table_1[[#This Row],[SISÄLLÖN NIMI]]="","",IF(Table_1[[#This Row],[Toteutuminen]]="Ei osallistujia",0,IF(Table_1[[#This Row],[Toteutuminen]]="Peruttu",0,1)))</f>
        <v/>
      </c>
      <c r="U1706" s="395"/>
      <c r="V1706" s="385"/>
      <c r="W1706" s="413">
        <f>Table_1[[#This Row],[Kävijämäärä a) lapset]]+Table_1[[#This Row],[Kävijämäärä b) aikuiset]]</f>
        <v>0</v>
      </c>
      <c r="X1706" s="413">
        <f>IF(Table_1[[#This Row],[Kokonaiskävijämäärä]]&lt;1,0,Table_1[[#This Row],[Kävijämäärä a) lapset]]*Table_1[[#This Row],[Tapaamis-kerrat /osallistuja]])</f>
        <v>0</v>
      </c>
      <c r="Y1706" s="413">
        <f>IF(Table_1[[#This Row],[Kokonaiskävijämäärä]]&lt;1,0,Table_1[[#This Row],[Kävijämäärä b) aikuiset]]*Table_1[[#This Row],[Tapaamis-kerrat /osallistuja]])</f>
        <v>0</v>
      </c>
      <c r="Z1706" s="413">
        <f>IF(Table_1[[#This Row],[Kokonaiskävijämäärä]]&lt;1,0,Table_1[[#This Row],[Kokonaiskävijämäärä]]*Table_1[[#This Row],[Tapaamis-kerrat /osallistuja]])</f>
        <v>0</v>
      </c>
      <c r="AA1706" s="390" t="s">
        <v>54</v>
      </c>
      <c r="AB1706" s="396"/>
      <c r="AC1706" s="397"/>
      <c r="AD1706" s="398" t="s">
        <v>54</v>
      </c>
      <c r="AE1706" s="399" t="s">
        <v>54</v>
      </c>
      <c r="AF1706" s="400" t="s">
        <v>54</v>
      </c>
      <c r="AG1706" s="400" t="s">
        <v>54</v>
      </c>
      <c r="AH1706" s="401" t="s">
        <v>53</v>
      </c>
      <c r="AI1706" s="402" t="s">
        <v>54</v>
      </c>
      <c r="AJ1706" s="402" t="s">
        <v>54</v>
      </c>
      <c r="AK1706" s="402" t="s">
        <v>54</v>
      </c>
      <c r="AL1706" s="403" t="s">
        <v>54</v>
      </c>
      <c r="AM1706" s="404" t="s">
        <v>54</v>
      </c>
    </row>
    <row r="1707" spans="1:39" ht="15.75" customHeight="1" x14ac:dyDescent="0.3">
      <c r="A1707" s="382"/>
      <c r="B1707" s="383"/>
      <c r="C1707" s="384" t="s">
        <v>40</v>
      </c>
      <c r="D1707" s="385" t="str">
        <f>IF(Table_1[[#This Row],[SISÄLLÖN NIMI]]="","",1)</f>
        <v/>
      </c>
      <c r="E1707" s="386"/>
      <c r="F1707" s="386"/>
      <c r="G1707" s="384" t="s">
        <v>54</v>
      </c>
      <c r="H1707" s="387" t="s">
        <v>54</v>
      </c>
      <c r="I1707" s="388" t="s">
        <v>54</v>
      </c>
      <c r="J1707" s="389" t="s">
        <v>44</v>
      </c>
      <c r="K1707" s="387" t="s">
        <v>54</v>
      </c>
      <c r="L1707" s="390" t="s">
        <v>54</v>
      </c>
      <c r="M1707" s="383"/>
      <c r="N1707" s="391" t="s">
        <v>54</v>
      </c>
      <c r="O1707" s="392"/>
      <c r="P1707" s="383"/>
      <c r="Q1707" s="383"/>
      <c r="R1707" s="393"/>
      <c r="S1707" s="417">
        <f>IF(Table_1[[#This Row],[Kesto (min) /tapaaminen]]&lt;1,0,(Table_1[[#This Row],[Sisältöjen määrä 
]]*Table_1[[#This Row],[Kesto (min) /tapaaminen]]*Table_1[[#This Row],[Tapaamis-kerrat /osallistuja]]))</f>
        <v>0</v>
      </c>
      <c r="T1707" s="394" t="str">
        <f>IF(Table_1[[#This Row],[SISÄLLÖN NIMI]]="","",IF(Table_1[[#This Row],[Toteutuminen]]="Ei osallistujia",0,IF(Table_1[[#This Row],[Toteutuminen]]="Peruttu",0,1)))</f>
        <v/>
      </c>
      <c r="U1707" s="395"/>
      <c r="V1707" s="385"/>
      <c r="W1707" s="413">
        <f>Table_1[[#This Row],[Kävijämäärä a) lapset]]+Table_1[[#This Row],[Kävijämäärä b) aikuiset]]</f>
        <v>0</v>
      </c>
      <c r="X1707" s="413">
        <f>IF(Table_1[[#This Row],[Kokonaiskävijämäärä]]&lt;1,0,Table_1[[#This Row],[Kävijämäärä a) lapset]]*Table_1[[#This Row],[Tapaamis-kerrat /osallistuja]])</f>
        <v>0</v>
      </c>
      <c r="Y1707" s="413">
        <f>IF(Table_1[[#This Row],[Kokonaiskävijämäärä]]&lt;1,0,Table_1[[#This Row],[Kävijämäärä b) aikuiset]]*Table_1[[#This Row],[Tapaamis-kerrat /osallistuja]])</f>
        <v>0</v>
      </c>
      <c r="Z1707" s="413">
        <f>IF(Table_1[[#This Row],[Kokonaiskävijämäärä]]&lt;1,0,Table_1[[#This Row],[Kokonaiskävijämäärä]]*Table_1[[#This Row],[Tapaamis-kerrat /osallistuja]])</f>
        <v>0</v>
      </c>
      <c r="AA1707" s="390" t="s">
        <v>54</v>
      </c>
      <c r="AB1707" s="396"/>
      <c r="AC1707" s="397"/>
      <c r="AD1707" s="398" t="s">
        <v>54</v>
      </c>
      <c r="AE1707" s="399" t="s">
        <v>54</v>
      </c>
      <c r="AF1707" s="400" t="s">
        <v>54</v>
      </c>
      <c r="AG1707" s="400" t="s">
        <v>54</v>
      </c>
      <c r="AH1707" s="401" t="s">
        <v>53</v>
      </c>
      <c r="AI1707" s="402" t="s">
        <v>54</v>
      </c>
      <c r="AJ1707" s="402" t="s">
        <v>54</v>
      </c>
      <c r="AK1707" s="402" t="s">
        <v>54</v>
      </c>
      <c r="AL1707" s="403" t="s">
        <v>54</v>
      </c>
      <c r="AM1707" s="404" t="s">
        <v>54</v>
      </c>
    </row>
    <row r="1708" spans="1:39" ht="15.75" customHeight="1" x14ac:dyDescent="0.3">
      <c r="A1708" s="382"/>
      <c r="B1708" s="383"/>
      <c r="C1708" s="384" t="s">
        <v>40</v>
      </c>
      <c r="D1708" s="385" t="str">
        <f>IF(Table_1[[#This Row],[SISÄLLÖN NIMI]]="","",1)</f>
        <v/>
      </c>
      <c r="E1708" s="386"/>
      <c r="F1708" s="386"/>
      <c r="G1708" s="384" t="s">
        <v>54</v>
      </c>
      <c r="H1708" s="387" t="s">
        <v>54</v>
      </c>
      <c r="I1708" s="388" t="s">
        <v>54</v>
      </c>
      <c r="J1708" s="389" t="s">
        <v>44</v>
      </c>
      <c r="K1708" s="387" t="s">
        <v>54</v>
      </c>
      <c r="L1708" s="390" t="s">
        <v>54</v>
      </c>
      <c r="M1708" s="383"/>
      <c r="N1708" s="391" t="s">
        <v>54</v>
      </c>
      <c r="O1708" s="392"/>
      <c r="P1708" s="383"/>
      <c r="Q1708" s="383"/>
      <c r="R1708" s="393"/>
      <c r="S1708" s="417">
        <f>IF(Table_1[[#This Row],[Kesto (min) /tapaaminen]]&lt;1,0,(Table_1[[#This Row],[Sisältöjen määrä 
]]*Table_1[[#This Row],[Kesto (min) /tapaaminen]]*Table_1[[#This Row],[Tapaamis-kerrat /osallistuja]]))</f>
        <v>0</v>
      </c>
      <c r="T1708" s="394" t="str">
        <f>IF(Table_1[[#This Row],[SISÄLLÖN NIMI]]="","",IF(Table_1[[#This Row],[Toteutuminen]]="Ei osallistujia",0,IF(Table_1[[#This Row],[Toteutuminen]]="Peruttu",0,1)))</f>
        <v/>
      </c>
      <c r="U1708" s="395"/>
      <c r="V1708" s="385"/>
      <c r="W1708" s="413">
        <f>Table_1[[#This Row],[Kävijämäärä a) lapset]]+Table_1[[#This Row],[Kävijämäärä b) aikuiset]]</f>
        <v>0</v>
      </c>
      <c r="X1708" s="413">
        <f>IF(Table_1[[#This Row],[Kokonaiskävijämäärä]]&lt;1,0,Table_1[[#This Row],[Kävijämäärä a) lapset]]*Table_1[[#This Row],[Tapaamis-kerrat /osallistuja]])</f>
        <v>0</v>
      </c>
      <c r="Y1708" s="413">
        <f>IF(Table_1[[#This Row],[Kokonaiskävijämäärä]]&lt;1,0,Table_1[[#This Row],[Kävijämäärä b) aikuiset]]*Table_1[[#This Row],[Tapaamis-kerrat /osallistuja]])</f>
        <v>0</v>
      </c>
      <c r="Z1708" s="413">
        <f>IF(Table_1[[#This Row],[Kokonaiskävijämäärä]]&lt;1,0,Table_1[[#This Row],[Kokonaiskävijämäärä]]*Table_1[[#This Row],[Tapaamis-kerrat /osallistuja]])</f>
        <v>0</v>
      </c>
      <c r="AA1708" s="390" t="s">
        <v>54</v>
      </c>
      <c r="AB1708" s="396"/>
      <c r="AC1708" s="397"/>
      <c r="AD1708" s="398" t="s">
        <v>54</v>
      </c>
      <c r="AE1708" s="399" t="s">
        <v>54</v>
      </c>
      <c r="AF1708" s="400" t="s">
        <v>54</v>
      </c>
      <c r="AG1708" s="400" t="s">
        <v>54</v>
      </c>
      <c r="AH1708" s="401" t="s">
        <v>53</v>
      </c>
      <c r="AI1708" s="402" t="s">
        <v>54</v>
      </c>
      <c r="AJ1708" s="402" t="s">
        <v>54</v>
      </c>
      <c r="AK1708" s="402" t="s">
        <v>54</v>
      </c>
      <c r="AL1708" s="403" t="s">
        <v>54</v>
      </c>
      <c r="AM1708" s="404" t="s">
        <v>54</v>
      </c>
    </row>
    <row r="1709" spans="1:39" ht="15.75" customHeight="1" x14ac:dyDescent="0.3">
      <c r="A1709" s="382"/>
      <c r="B1709" s="383"/>
      <c r="C1709" s="384" t="s">
        <v>40</v>
      </c>
      <c r="D1709" s="385" t="str">
        <f>IF(Table_1[[#This Row],[SISÄLLÖN NIMI]]="","",1)</f>
        <v/>
      </c>
      <c r="E1709" s="386"/>
      <c r="F1709" s="386"/>
      <c r="G1709" s="384" t="s">
        <v>54</v>
      </c>
      <c r="H1709" s="387" t="s">
        <v>54</v>
      </c>
      <c r="I1709" s="388" t="s">
        <v>54</v>
      </c>
      <c r="J1709" s="389" t="s">
        <v>44</v>
      </c>
      <c r="K1709" s="387" t="s">
        <v>54</v>
      </c>
      <c r="L1709" s="390" t="s">
        <v>54</v>
      </c>
      <c r="M1709" s="383"/>
      <c r="N1709" s="391" t="s">
        <v>54</v>
      </c>
      <c r="O1709" s="392"/>
      <c r="P1709" s="383"/>
      <c r="Q1709" s="383"/>
      <c r="R1709" s="393"/>
      <c r="S1709" s="417">
        <f>IF(Table_1[[#This Row],[Kesto (min) /tapaaminen]]&lt;1,0,(Table_1[[#This Row],[Sisältöjen määrä 
]]*Table_1[[#This Row],[Kesto (min) /tapaaminen]]*Table_1[[#This Row],[Tapaamis-kerrat /osallistuja]]))</f>
        <v>0</v>
      </c>
      <c r="T1709" s="394" t="str">
        <f>IF(Table_1[[#This Row],[SISÄLLÖN NIMI]]="","",IF(Table_1[[#This Row],[Toteutuminen]]="Ei osallistujia",0,IF(Table_1[[#This Row],[Toteutuminen]]="Peruttu",0,1)))</f>
        <v/>
      </c>
      <c r="U1709" s="395"/>
      <c r="V1709" s="385"/>
      <c r="W1709" s="413">
        <f>Table_1[[#This Row],[Kävijämäärä a) lapset]]+Table_1[[#This Row],[Kävijämäärä b) aikuiset]]</f>
        <v>0</v>
      </c>
      <c r="X1709" s="413">
        <f>IF(Table_1[[#This Row],[Kokonaiskävijämäärä]]&lt;1,0,Table_1[[#This Row],[Kävijämäärä a) lapset]]*Table_1[[#This Row],[Tapaamis-kerrat /osallistuja]])</f>
        <v>0</v>
      </c>
      <c r="Y1709" s="413">
        <f>IF(Table_1[[#This Row],[Kokonaiskävijämäärä]]&lt;1,0,Table_1[[#This Row],[Kävijämäärä b) aikuiset]]*Table_1[[#This Row],[Tapaamis-kerrat /osallistuja]])</f>
        <v>0</v>
      </c>
      <c r="Z1709" s="413">
        <f>IF(Table_1[[#This Row],[Kokonaiskävijämäärä]]&lt;1,0,Table_1[[#This Row],[Kokonaiskävijämäärä]]*Table_1[[#This Row],[Tapaamis-kerrat /osallistuja]])</f>
        <v>0</v>
      </c>
      <c r="AA1709" s="390" t="s">
        <v>54</v>
      </c>
      <c r="AB1709" s="396"/>
      <c r="AC1709" s="397"/>
      <c r="AD1709" s="398" t="s">
        <v>54</v>
      </c>
      <c r="AE1709" s="399" t="s">
        <v>54</v>
      </c>
      <c r="AF1709" s="400" t="s">
        <v>54</v>
      </c>
      <c r="AG1709" s="400" t="s">
        <v>54</v>
      </c>
      <c r="AH1709" s="401" t="s">
        <v>53</v>
      </c>
      <c r="AI1709" s="402" t="s">
        <v>54</v>
      </c>
      <c r="AJ1709" s="402" t="s">
        <v>54</v>
      </c>
      <c r="AK1709" s="402" t="s">
        <v>54</v>
      </c>
      <c r="AL1709" s="403" t="s">
        <v>54</v>
      </c>
      <c r="AM1709" s="404" t="s">
        <v>54</v>
      </c>
    </row>
    <row r="1710" spans="1:39" ht="15.75" customHeight="1" x14ac:dyDescent="0.3">
      <c r="A1710" s="382"/>
      <c r="B1710" s="383"/>
      <c r="C1710" s="384" t="s">
        <v>40</v>
      </c>
      <c r="D1710" s="385" t="str">
        <f>IF(Table_1[[#This Row],[SISÄLLÖN NIMI]]="","",1)</f>
        <v/>
      </c>
      <c r="E1710" s="386"/>
      <c r="F1710" s="386"/>
      <c r="G1710" s="384" t="s">
        <v>54</v>
      </c>
      <c r="H1710" s="387" t="s">
        <v>54</v>
      </c>
      <c r="I1710" s="388" t="s">
        <v>54</v>
      </c>
      <c r="J1710" s="389" t="s">
        <v>44</v>
      </c>
      <c r="K1710" s="387" t="s">
        <v>54</v>
      </c>
      <c r="L1710" s="390" t="s">
        <v>54</v>
      </c>
      <c r="M1710" s="383"/>
      <c r="N1710" s="391" t="s">
        <v>54</v>
      </c>
      <c r="O1710" s="392"/>
      <c r="P1710" s="383"/>
      <c r="Q1710" s="383"/>
      <c r="R1710" s="393"/>
      <c r="S1710" s="417">
        <f>IF(Table_1[[#This Row],[Kesto (min) /tapaaminen]]&lt;1,0,(Table_1[[#This Row],[Sisältöjen määrä 
]]*Table_1[[#This Row],[Kesto (min) /tapaaminen]]*Table_1[[#This Row],[Tapaamis-kerrat /osallistuja]]))</f>
        <v>0</v>
      </c>
      <c r="T1710" s="394" t="str">
        <f>IF(Table_1[[#This Row],[SISÄLLÖN NIMI]]="","",IF(Table_1[[#This Row],[Toteutuminen]]="Ei osallistujia",0,IF(Table_1[[#This Row],[Toteutuminen]]="Peruttu",0,1)))</f>
        <v/>
      </c>
      <c r="U1710" s="395"/>
      <c r="V1710" s="385"/>
      <c r="W1710" s="413">
        <f>Table_1[[#This Row],[Kävijämäärä a) lapset]]+Table_1[[#This Row],[Kävijämäärä b) aikuiset]]</f>
        <v>0</v>
      </c>
      <c r="X1710" s="413">
        <f>IF(Table_1[[#This Row],[Kokonaiskävijämäärä]]&lt;1,0,Table_1[[#This Row],[Kävijämäärä a) lapset]]*Table_1[[#This Row],[Tapaamis-kerrat /osallistuja]])</f>
        <v>0</v>
      </c>
      <c r="Y1710" s="413">
        <f>IF(Table_1[[#This Row],[Kokonaiskävijämäärä]]&lt;1,0,Table_1[[#This Row],[Kävijämäärä b) aikuiset]]*Table_1[[#This Row],[Tapaamis-kerrat /osallistuja]])</f>
        <v>0</v>
      </c>
      <c r="Z1710" s="413">
        <f>IF(Table_1[[#This Row],[Kokonaiskävijämäärä]]&lt;1,0,Table_1[[#This Row],[Kokonaiskävijämäärä]]*Table_1[[#This Row],[Tapaamis-kerrat /osallistuja]])</f>
        <v>0</v>
      </c>
      <c r="AA1710" s="390" t="s">
        <v>54</v>
      </c>
      <c r="AB1710" s="396"/>
      <c r="AC1710" s="397"/>
      <c r="AD1710" s="398" t="s">
        <v>54</v>
      </c>
      <c r="AE1710" s="399" t="s">
        <v>54</v>
      </c>
      <c r="AF1710" s="400" t="s">
        <v>54</v>
      </c>
      <c r="AG1710" s="400" t="s">
        <v>54</v>
      </c>
      <c r="AH1710" s="401" t="s">
        <v>53</v>
      </c>
      <c r="AI1710" s="402" t="s">
        <v>54</v>
      </c>
      <c r="AJ1710" s="402" t="s">
        <v>54</v>
      </c>
      <c r="AK1710" s="402" t="s">
        <v>54</v>
      </c>
      <c r="AL1710" s="403" t="s">
        <v>54</v>
      </c>
      <c r="AM1710" s="404" t="s">
        <v>54</v>
      </c>
    </row>
    <row r="1711" spans="1:39" ht="15.75" customHeight="1" x14ac:dyDescent="0.3">
      <c r="A1711" s="382"/>
      <c r="B1711" s="383"/>
      <c r="C1711" s="384" t="s">
        <v>40</v>
      </c>
      <c r="D1711" s="385" t="str">
        <f>IF(Table_1[[#This Row],[SISÄLLÖN NIMI]]="","",1)</f>
        <v/>
      </c>
      <c r="E1711" s="386"/>
      <c r="F1711" s="386"/>
      <c r="G1711" s="384" t="s">
        <v>54</v>
      </c>
      <c r="H1711" s="387" t="s">
        <v>54</v>
      </c>
      <c r="I1711" s="388" t="s">
        <v>54</v>
      </c>
      <c r="J1711" s="389" t="s">
        <v>44</v>
      </c>
      <c r="K1711" s="387" t="s">
        <v>54</v>
      </c>
      <c r="L1711" s="390" t="s">
        <v>54</v>
      </c>
      <c r="M1711" s="383"/>
      <c r="N1711" s="391" t="s">
        <v>54</v>
      </c>
      <c r="O1711" s="392"/>
      <c r="P1711" s="383"/>
      <c r="Q1711" s="383"/>
      <c r="R1711" s="393"/>
      <c r="S1711" s="417">
        <f>IF(Table_1[[#This Row],[Kesto (min) /tapaaminen]]&lt;1,0,(Table_1[[#This Row],[Sisältöjen määrä 
]]*Table_1[[#This Row],[Kesto (min) /tapaaminen]]*Table_1[[#This Row],[Tapaamis-kerrat /osallistuja]]))</f>
        <v>0</v>
      </c>
      <c r="T1711" s="394" t="str">
        <f>IF(Table_1[[#This Row],[SISÄLLÖN NIMI]]="","",IF(Table_1[[#This Row],[Toteutuminen]]="Ei osallistujia",0,IF(Table_1[[#This Row],[Toteutuminen]]="Peruttu",0,1)))</f>
        <v/>
      </c>
      <c r="U1711" s="395"/>
      <c r="V1711" s="385"/>
      <c r="W1711" s="413">
        <f>Table_1[[#This Row],[Kävijämäärä a) lapset]]+Table_1[[#This Row],[Kävijämäärä b) aikuiset]]</f>
        <v>0</v>
      </c>
      <c r="X1711" s="413">
        <f>IF(Table_1[[#This Row],[Kokonaiskävijämäärä]]&lt;1,0,Table_1[[#This Row],[Kävijämäärä a) lapset]]*Table_1[[#This Row],[Tapaamis-kerrat /osallistuja]])</f>
        <v>0</v>
      </c>
      <c r="Y1711" s="413">
        <f>IF(Table_1[[#This Row],[Kokonaiskävijämäärä]]&lt;1,0,Table_1[[#This Row],[Kävijämäärä b) aikuiset]]*Table_1[[#This Row],[Tapaamis-kerrat /osallistuja]])</f>
        <v>0</v>
      </c>
      <c r="Z1711" s="413">
        <f>IF(Table_1[[#This Row],[Kokonaiskävijämäärä]]&lt;1,0,Table_1[[#This Row],[Kokonaiskävijämäärä]]*Table_1[[#This Row],[Tapaamis-kerrat /osallistuja]])</f>
        <v>0</v>
      </c>
      <c r="AA1711" s="390" t="s">
        <v>54</v>
      </c>
      <c r="AB1711" s="396"/>
      <c r="AC1711" s="397"/>
      <c r="AD1711" s="398" t="s">
        <v>54</v>
      </c>
      <c r="AE1711" s="399" t="s">
        <v>54</v>
      </c>
      <c r="AF1711" s="400" t="s">
        <v>54</v>
      </c>
      <c r="AG1711" s="400" t="s">
        <v>54</v>
      </c>
      <c r="AH1711" s="401" t="s">
        <v>53</v>
      </c>
      <c r="AI1711" s="402" t="s">
        <v>54</v>
      </c>
      <c r="AJ1711" s="402" t="s">
        <v>54</v>
      </c>
      <c r="AK1711" s="402" t="s">
        <v>54</v>
      </c>
      <c r="AL1711" s="403" t="s">
        <v>54</v>
      </c>
      <c r="AM1711" s="404" t="s">
        <v>54</v>
      </c>
    </row>
    <row r="1712" spans="1:39" ht="15.75" customHeight="1" x14ac:dyDescent="0.3">
      <c r="A1712" s="382"/>
      <c r="B1712" s="383"/>
      <c r="C1712" s="384" t="s">
        <v>40</v>
      </c>
      <c r="D1712" s="385" t="str">
        <f>IF(Table_1[[#This Row],[SISÄLLÖN NIMI]]="","",1)</f>
        <v/>
      </c>
      <c r="E1712" s="386"/>
      <c r="F1712" s="386"/>
      <c r="G1712" s="384" t="s">
        <v>54</v>
      </c>
      <c r="H1712" s="387" t="s">
        <v>54</v>
      </c>
      <c r="I1712" s="388" t="s">
        <v>54</v>
      </c>
      <c r="J1712" s="389" t="s">
        <v>44</v>
      </c>
      <c r="K1712" s="387" t="s">
        <v>54</v>
      </c>
      <c r="L1712" s="390" t="s">
        <v>54</v>
      </c>
      <c r="M1712" s="383"/>
      <c r="N1712" s="391" t="s">
        <v>54</v>
      </c>
      <c r="O1712" s="392"/>
      <c r="P1712" s="383"/>
      <c r="Q1712" s="383"/>
      <c r="R1712" s="393"/>
      <c r="S1712" s="417">
        <f>IF(Table_1[[#This Row],[Kesto (min) /tapaaminen]]&lt;1,0,(Table_1[[#This Row],[Sisältöjen määrä 
]]*Table_1[[#This Row],[Kesto (min) /tapaaminen]]*Table_1[[#This Row],[Tapaamis-kerrat /osallistuja]]))</f>
        <v>0</v>
      </c>
      <c r="T1712" s="394" t="str">
        <f>IF(Table_1[[#This Row],[SISÄLLÖN NIMI]]="","",IF(Table_1[[#This Row],[Toteutuminen]]="Ei osallistujia",0,IF(Table_1[[#This Row],[Toteutuminen]]="Peruttu",0,1)))</f>
        <v/>
      </c>
      <c r="U1712" s="395"/>
      <c r="V1712" s="385"/>
      <c r="W1712" s="413">
        <f>Table_1[[#This Row],[Kävijämäärä a) lapset]]+Table_1[[#This Row],[Kävijämäärä b) aikuiset]]</f>
        <v>0</v>
      </c>
      <c r="X1712" s="413">
        <f>IF(Table_1[[#This Row],[Kokonaiskävijämäärä]]&lt;1,0,Table_1[[#This Row],[Kävijämäärä a) lapset]]*Table_1[[#This Row],[Tapaamis-kerrat /osallistuja]])</f>
        <v>0</v>
      </c>
      <c r="Y1712" s="413">
        <f>IF(Table_1[[#This Row],[Kokonaiskävijämäärä]]&lt;1,0,Table_1[[#This Row],[Kävijämäärä b) aikuiset]]*Table_1[[#This Row],[Tapaamis-kerrat /osallistuja]])</f>
        <v>0</v>
      </c>
      <c r="Z1712" s="413">
        <f>IF(Table_1[[#This Row],[Kokonaiskävijämäärä]]&lt;1,0,Table_1[[#This Row],[Kokonaiskävijämäärä]]*Table_1[[#This Row],[Tapaamis-kerrat /osallistuja]])</f>
        <v>0</v>
      </c>
      <c r="AA1712" s="390" t="s">
        <v>54</v>
      </c>
      <c r="AB1712" s="396"/>
      <c r="AC1712" s="397"/>
      <c r="AD1712" s="398" t="s">
        <v>54</v>
      </c>
      <c r="AE1712" s="399" t="s">
        <v>54</v>
      </c>
      <c r="AF1712" s="400" t="s">
        <v>54</v>
      </c>
      <c r="AG1712" s="400" t="s">
        <v>54</v>
      </c>
      <c r="AH1712" s="401" t="s">
        <v>53</v>
      </c>
      <c r="AI1712" s="402" t="s">
        <v>54</v>
      </c>
      <c r="AJ1712" s="402" t="s">
        <v>54</v>
      </c>
      <c r="AK1712" s="402" t="s">
        <v>54</v>
      </c>
      <c r="AL1712" s="403" t="s">
        <v>54</v>
      </c>
      <c r="AM1712" s="404" t="s">
        <v>54</v>
      </c>
    </row>
    <row r="1713" spans="1:39" ht="15.75" customHeight="1" x14ac:dyDescent="0.3">
      <c r="A1713" s="382"/>
      <c r="B1713" s="383"/>
      <c r="C1713" s="384" t="s">
        <v>40</v>
      </c>
      <c r="D1713" s="385" t="str">
        <f>IF(Table_1[[#This Row],[SISÄLLÖN NIMI]]="","",1)</f>
        <v/>
      </c>
      <c r="E1713" s="386"/>
      <c r="F1713" s="386"/>
      <c r="G1713" s="384" t="s">
        <v>54</v>
      </c>
      <c r="H1713" s="387" t="s">
        <v>54</v>
      </c>
      <c r="I1713" s="388" t="s">
        <v>54</v>
      </c>
      <c r="J1713" s="389" t="s">
        <v>44</v>
      </c>
      <c r="K1713" s="387" t="s">
        <v>54</v>
      </c>
      <c r="L1713" s="390" t="s">
        <v>54</v>
      </c>
      <c r="M1713" s="383"/>
      <c r="N1713" s="391" t="s">
        <v>54</v>
      </c>
      <c r="O1713" s="392"/>
      <c r="P1713" s="383"/>
      <c r="Q1713" s="383"/>
      <c r="R1713" s="393"/>
      <c r="S1713" s="417">
        <f>IF(Table_1[[#This Row],[Kesto (min) /tapaaminen]]&lt;1,0,(Table_1[[#This Row],[Sisältöjen määrä 
]]*Table_1[[#This Row],[Kesto (min) /tapaaminen]]*Table_1[[#This Row],[Tapaamis-kerrat /osallistuja]]))</f>
        <v>0</v>
      </c>
      <c r="T1713" s="394" t="str">
        <f>IF(Table_1[[#This Row],[SISÄLLÖN NIMI]]="","",IF(Table_1[[#This Row],[Toteutuminen]]="Ei osallistujia",0,IF(Table_1[[#This Row],[Toteutuminen]]="Peruttu",0,1)))</f>
        <v/>
      </c>
      <c r="U1713" s="395"/>
      <c r="V1713" s="385"/>
      <c r="W1713" s="413">
        <f>Table_1[[#This Row],[Kävijämäärä a) lapset]]+Table_1[[#This Row],[Kävijämäärä b) aikuiset]]</f>
        <v>0</v>
      </c>
      <c r="X1713" s="413">
        <f>IF(Table_1[[#This Row],[Kokonaiskävijämäärä]]&lt;1,0,Table_1[[#This Row],[Kävijämäärä a) lapset]]*Table_1[[#This Row],[Tapaamis-kerrat /osallistuja]])</f>
        <v>0</v>
      </c>
      <c r="Y1713" s="413">
        <f>IF(Table_1[[#This Row],[Kokonaiskävijämäärä]]&lt;1,0,Table_1[[#This Row],[Kävijämäärä b) aikuiset]]*Table_1[[#This Row],[Tapaamis-kerrat /osallistuja]])</f>
        <v>0</v>
      </c>
      <c r="Z1713" s="413">
        <f>IF(Table_1[[#This Row],[Kokonaiskävijämäärä]]&lt;1,0,Table_1[[#This Row],[Kokonaiskävijämäärä]]*Table_1[[#This Row],[Tapaamis-kerrat /osallistuja]])</f>
        <v>0</v>
      </c>
      <c r="AA1713" s="390" t="s">
        <v>54</v>
      </c>
      <c r="AB1713" s="396"/>
      <c r="AC1713" s="397"/>
      <c r="AD1713" s="398" t="s">
        <v>54</v>
      </c>
      <c r="AE1713" s="399" t="s">
        <v>54</v>
      </c>
      <c r="AF1713" s="400" t="s">
        <v>54</v>
      </c>
      <c r="AG1713" s="400" t="s">
        <v>54</v>
      </c>
      <c r="AH1713" s="401" t="s">
        <v>53</v>
      </c>
      <c r="AI1713" s="402" t="s">
        <v>54</v>
      </c>
      <c r="AJ1713" s="402" t="s">
        <v>54</v>
      </c>
      <c r="AK1713" s="402" t="s">
        <v>54</v>
      </c>
      <c r="AL1713" s="403" t="s">
        <v>54</v>
      </c>
      <c r="AM1713" s="404" t="s">
        <v>54</v>
      </c>
    </row>
    <row r="1714" spans="1:39" ht="15.75" customHeight="1" x14ac:dyDescent="0.3">
      <c r="A1714" s="382"/>
      <c r="B1714" s="383"/>
      <c r="C1714" s="384" t="s">
        <v>40</v>
      </c>
      <c r="D1714" s="385" t="str">
        <f>IF(Table_1[[#This Row],[SISÄLLÖN NIMI]]="","",1)</f>
        <v/>
      </c>
      <c r="E1714" s="386"/>
      <c r="F1714" s="386"/>
      <c r="G1714" s="384" t="s">
        <v>54</v>
      </c>
      <c r="H1714" s="387" t="s">
        <v>54</v>
      </c>
      <c r="I1714" s="388" t="s">
        <v>54</v>
      </c>
      <c r="J1714" s="389" t="s">
        <v>44</v>
      </c>
      <c r="K1714" s="387" t="s">
        <v>54</v>
      </c>
      <c r="L1714" s="390" t="s">
        <v>54</v>
      </c>
      <c r="M1714" s="383"/>
      <c r="N1714" s="391" t="s">
        <v>54</v>
      </c>
      <c r="O1714" s="392"/>
      <c r="P1714" s="383"/>
      <c r="Q1714" s="383"/>
      <c r="R1714" s="393"/>
      <c r="S1714" s="417">
        <f>IF(Table_1[[#This Row],[Kesto (min) /tapaaminen]]&lt;1,0,(Table_1[[#This Row],[Sisältöjen määrä 
]]*Table_1[[#This Row],[Kesto (min) /tapaaminen]]*Table_1[[#This Row],[Tapaamis-kerrat /osallistuja]]))</f>
        <v>0</v>
      </c>
      <c r="T1714" s="394" t="str">
        <f>IF(Table_1[[#This Row],[SISÄLLÖN NIMI]]="","",IF(Table_1[[#This Row],[Toteutuminen]]="Ei osallistujia",0,IF(Table_1[[#This Row],[Toteutuminen]]="Peruttu",0,1)))</f>
        <v/>
      </c>
      <c r="U1714" s="395"/>
      <c r="V1714" s="385"/>
      <c r="W1714" s="413">
        <f>Table_1[[#This Row],[Kävijämäärä a) lapset]]+Table_1[[#This Row],[Kävijämäärä b) aikuiset]]</f>
        <v>0</v>
      </c>
      <c r="X1714" s="413">
        <f>IF(Table_1[[#This Row],[Kokonaiskävijämäärä]]&lt;1,0,Table_1[[#This Row],[Kävijämäärä a) lapset]]*Table_1[[#This Row],[Tapaamis-kerrat /osallistuja]])</f>
        <v>0</v>
      </c>
      <c r="Y1714" s="413">
        <f>IF(Table_1[[#This Row],[Kokonaiskävijämäärä]]&lt;1,0,Table_1[[#This Row],[Kävijämäärä b) aikuiset]]*Table_1[[#This Row],[Tapaamis-kerrat /osallistuja]])</f>
        <v>0</v>
      </c>
      <c r="Z1714" s="413">
        <f>IF(Table_1[[#This Row],[Kokonaiskävijämäärä]]&lt;1,0,Table_1[[#This Row],[Kokonaiskävijämäärä]]*Table_1[[#This Row],[Tapaamis-kerrat /osallistuja]])</f>
        <v>0</v>
      </c>
      <c r="AA1714" s="390" t="s">
        <v>54</v>
      </c>
      <c r="AB1714" s="396"/>
      <c r="AC1714" s="397"/>
      <c r="AD1714" s="398" t="s">
        <v>54</v>
      </c>
      <c r="AE1714" s="399" t="s">
        <v>54</v>
      </c>
      <c r="AF1714" s="400" t="s">
        <v>54</v>
      </c>
      <c r="AG1714" s="400" t="s">
        <v>54</v>
      </c>
      <c r="AH1714" s="401" t="s">
        <v>53</v>
      </c>
      <c r="AI1714" s="402" t="s">
        <v>54</v>
      </c>
      <c r="AJ1714" s="402" t="s">
        <v>54</v>
      </c>
      <c r="AK1714" s="402" t="s">
        <v>54</v>
      </c>
      <c r="AL1714" s="403" t="s">
        <v>54</v>
      </c>
      <c r="AM1714" s="404" t="s">
        <v>54</v>
      </c>
    </row>
    <row r="1715" spans="1:39" ht="15.75" customHeight="1" x14ac:dyDescent="0.3">
      <c r="A1715" s="382"/>
      <c r="B1715" s="383"/>
      <c r="C1715" s="384" t="s">
        <v>40</v>
      </c>
      <c r="D1715" s="385" t="str">
        <f>IF(Table_1[[#This Row],[SISÄLLÖN NIMI]]="","",1)</f>
        <v/>
      </c>
      <c r="E1715" s="386"/>
      <c r="F1715" s="386"/>
      <c r="G1715" s="384" t="s">
        <v>54</v>
      </c>
      <c r="H1715" s="387" t="s">
        <v>54</v>
      </c>
      <c r="I1715" s="388" t="s">
        <v>54</v>
      </c>
      <c r="J1715" s="389" t="s">
        <v>44</v>
      </c>
      <c r="K1715" s="387" t="s">
        <v>54</v>
      </c>
      <c r="L1715" s="390" t="s">
        <v>54</v>
      </c>
      <c r="M1715" s="383"/>
      <c r="N1715" s="391" t="s">
        <v>54</v>
      </c>
      <c r="O1715" s="392"/>
      <c r="P1715" s="383"/>
      <c r="Q1715" s="383"/>
      <c r="R1715" s="393"/>
      <c r="S1715" s="417">
        <f>IF(Table_1[[#This Row],[Kesto (min) /tapaaminen]]&lt;1,0,(Table_1[[#This Row],[Sisältöjen määrä 
]]*Table_1[[#This Row],[Kesto (min) /tapaaminen]]*Table_1[[#This Row],[Tapaamis-kerrat /osallistuja]]))</f>
        <v>0</v>
      </c>
      <c r="T1715" s="394" t="str">
        <f>IF(Table_1[[#This Row],[SISÄLLÖN NIMI]]="","",IF(Table_1[[#This Row],[Toteutuminen]]="Ei osallistujia",0,IF(Table_1[[#This Row],[Toteutuminen]]="Peruttu",0,1)))</f>
        <v/>
      </c>
      <c r="U1715" s="395"/>
      <c r="V1715" s="385"/>
      <c r="W1715" s="413">
        <f>Table_1[[#This Row],[Kävijämäärä a) lapset]]+Table_1[[#This Row],[Kävijämäärä b) aikuiset]]</f>
        <v>0</v>
      </c>
      <c r="X1715" s="413">
        <f>IF(Table_1[[#This Row],[Kokonaiskävijämäärä]]&lt;1,0,Table_1[[#This Row],[Kävijämäärä a) lapset]]*Table_1[[#This Row],[Tapaamis-kerrat /osallistuja]])</f>
        <v>0</v>
      </c>
      <c r="Y1715" s="413">
        <f>IF(Table_1[[#This Row],[Kokonaiskävijämäärä]]&lt;1,0,Table_1[[#This Row],[Kävijämäärä b) aikuiset]]*Table_1[[#This Row],[Tapaamis-kerrat /osallistuja]])</f>
        <v>0</v>
      </c>
      <c r="Z1715" s="413">
        <f>IF(Table_1[[#This Row],[Kokonaiskävijämäärä]]&lt;1,0,Table_1[[#This Row],[Kokonaiskävijämäärä]]*Table_1[[#This Row],[Tapaamis-kerrat /osallistuja]])</f>
        <v>0</v>
      </c>
      <c r="AA1715" s="390" t="s">
        <v>54</v>
      </c>
      <c r="AB1715" s="396"/>
      <c r="AC1715" s="397"/>
      <c r="AD1715" s="398" t="s">
        <v>54</v>
      </c>
      <c r="AE1715" s="399" t="s">
        <v>54</v>
      </c>
      <c r="AF1715" s="400" t="s">
        <v>54</v>
      </c>
      <c r="AG1715" s="400" t="s">
        <v>54</v>
      </c>
      <c r="AH1715" s="401" t="s">
        <v>53</v>
      </c>
      <c r="AI1715" s="402" t="s">
        <v>54</v>
      </c>
      <c r="AJ1715" s="402" t="s">
        <v>54</v>
      </c>
      <c r="AK1715" s="402" t="s">
        <v>54</v>
      </c>
      <c r="AL1715" s="403" t="s">
        <v>54</v>
      </c>
      <c r="AM1715" s="404" t="s">
        <v>54</v>
      </c>
    </row>
    <row r="1716" spans="1:39" ht="15.75" customHeight="1" x14ac:dyDescent="0.3">
      <c r="A1716" s="382"/>
      <c r="B1716" s="383"/>
      <c r="C1716" s="384" t="s">
        <v>40</v>
      </c>
      <c r="D1716" s="385" t="str">
        <f>IF(Table_1[[#This Row],[SISÄLLÖN NIMI]]="","",1)</f>
        <v/>
      </c>
      <c r="E1716" s="386"/>
      <c r="F1716" s="386"/>
      <c r="G1716" s="384" t="s">
        <v>54</v>
      </c>
      <c r="H1716" s="387" t="s">
        <v>54</v>
      </c>
      <c r="I1716" s="388" t="s">
        <v>54</v>
      </c>
      <c r="J1716" s="389" t="s">
        <v>44</v>
      </c>
      <c r="K1716" s="387" t="s">
        <v>54</v>
      </c>
      <c r="L1716" s="390" t="s">
        <v>54</v>
      </c>
      <c r="M1716" s="383"/>
      <c r="N1716" s="391" t="s">
        <v>54</v>
      </c>
      <c r="O1716" s="392"/>
      <c r="P1716" s="383"/>
      <c r="Q1716" s="383"/>
      <c r="R1716" s="393"/>
      <c r="S1716" s="417">
        <f>IF(Table_1[[#This Row],[Kesto (min) /tapaaminen]]&lt;1,0,(Table_1[[#This Row],[Sisältöjen määrä 
]]*Table_1[[#This Row],[Kesto (min) /tapaaminen]]*Table_1[[#This Row],[Tapaamis-kerrat /osallistuja]]))</f>
        <v>0</v>
      </c>
      <c r="T1716" s="394" t="str">
        <f>IF(Table_1[[#This Row],[SISÄLLÖN NIMI]]="","",IF(Table_1[[#This Row],[Toteutuminen]]="Ei osallistujia",0,IF(Table_1[[#This Row],[Toteutuminen]]="Peruttu",0,1)))</f>
        <v/>
      </c>
      <c r="U1716" s="395"/>
      <c r="V1716" s="385"/>
      <c r="W1716" s="413">
        <f>Table_1[[#This Row],[Kävijämäärä a) lapset]]+Table_1[[#This Row],[Kävijämäärä b) aikuiset]]</f>
        <v>0</v>
      </c>
      <c r="X1716" s="413">
        <f>IF(Table_1[[#This Row],[Kokonaiskävijämäärä]]&lt;1,0,Table_1[[#This Row],[Kävijämäärä a) lapset]]*Table_1[[#This Row],[Tapaamis-kerrat /osallistuja]])</f>
        <v>0</v>
      </c>
      <c r="Y1716" s="413">
        <f>IF(Table_1[[#This Row],[Kokonaiskävijämäärä]]&lt;1,0,Table_1[[#This Row],[Kävijämäärä b) aikuiset]]*Table_1[[#This Row],[Tapaamis-kerrat /osallistuja]])</f>
        <v>0</v>
      </c>
      <c r="Z1716" s="413">
        <f>IF(Table_1[[#This Row],[Kokonaiskävijämäärä]]&lt;1,0,Table_1[[#This Row],[Kokonaiskävijämäärä]]*Table_1[[#This Row],[Tapaamis-kerrat /osallistuja]])</f>
        <v>0</v>
      </c>
      <c r="AA1716" s="390" t="s">
        <v>54</v>
      </c>
      <c r="AB1716" s="396"/>
      <c r="AC1716" s="397"/>
      <c r="AD1716" s="398" t="s">
        <v>54</v>
      </c>
      <c r="AE1716" s="399" t="s">
        <v>54</v>
      </c>
      <c r="AF1716" s="400" t="s">
        <v>54</v>
      </c>
      <c r="AG1716" s="400" t="s">
        <v>54</v>
      </c>
      <c r="AH1716" s="401" t="s">
        <v>53</v>
      </c>
      <c r="AI1716" s="402" t="s">
        <v>54</v>
      </c>
      <c r="AJ1716" s="402" t="s">
        <v>54</v>
      </c>
      <c r="AK1716" s="402" t="s">
        <v>54</v>
      </c>
      <c r="AL1716" s="403" t="s">
        <v>54</v>
      </c>
      <c r="AM1716" s="404" t="s">
        <v>54</v>
      </c>
    </row>
    <row r="1717" spans="1:39" ht="15.75" customHeight="1" x14ac:dyDescent="0.3">
      <c r="A1717" s="382"/>
      <c r="B1717" s="383"/>
      <c r="C1717" s="384" t="s">
        <v>40</v>
      </c>
      <c r="D1717" s="385" t="str">
        <f>IF(Table_1[[#This Row],[SISÄLLÖN NIMI]]="","",1)</f>
        <v/>
      </c>
      <c r="E1717" s="386"/>
      <c r="F1717" s="386"/>
      <c r="G1717" s="384" t="s">
        <v>54</v>
      </c>
      <c r="H1717" s="387" t="s">
        <v>54</v>
      </c>
      <c r="I1717" s="388" t="s">
        <v>54</v>
      </c>
      <c r="J1717" s="389" t="s">
        <v>44</v>
      </c>
      <c r="K1717" s="387" t="s">
        <v>54</v>
      </c>
      <c r="L1717" s="390" t="s">
        <v>54</v>
      </c>
      <c r="M1717" s="383"/>
      <c r="N1717" s="391" t="s">
        <v>54</v>
      </c>
      <c r="O1717" s="392"/>
      <c r="P1717" s="383"/>
      <c r="Q1717" s="383"/>
      <c r="R1717" s="393"/>
      <c r="S1717" s="417">
        <f>IF(Table_1[[#This Row],[Kesto (min) /tapaaminen]]&lt;1,0,(Table_1[[#This Row],[Sisältöjen määrä 
]]*Table_1[[#This Row],[Kesto (min) /tapaaminen]]*Table_1[[#This Row],[Tapaamis-kerrat /osallistuja]]))</f>
        <v>0</v>
      </c>
      <c r="T1717" s="394" t="str">
        <f>IF(Table_1[[#This Row],[SISÄLLÖN NIMI]]="","",IF(Table_1[[#This Row],[Toteutuminen]]="Ei osallistujia",0,IF(Table_1[[#This Row],[Toteutuminen]]="Peruttu",0,1)))</f>
        <v/>
      </c>
      <c r="U1717" s="395"/>
      <c r="V1717" s="385"/>
      <c r="W1717" s="413">
        <f>Table_1[[#This Row],[Kävijämäärä a) lapset]]+Table_1[[#This Row],[Kävijämäärä b) aikuiset]]</f>
        <v>0</v>
      </c>
      <c r="X1717" s="413">
        <f>IF(Table_1[[#This Row],[Kokonaiskävijämäärä]]&lt;1,0,Table_1[[#This Row],[Kävijämäärä a) lapset]]*Table_1[[#This Row],[Tapaamis-kerrat /osallistuja]])</f>
        <v>0</v>
      </c>
      <c r="Y1717" s="413">
        <f>IF(Table_1[[#This Row],[Kokonaiskävijämäärä]]&lt;1,0,Table_1[[#This Row],[Kävijämäärä b) aikuiset]]*Table_1[[#This Row],[Tapaamis-kerrat /osallistuja]])</f>
        <v>0</v>
      </c>
      <c r="Z1717" s="413">
        <f>IF(Table_1[[#This Row],[Kokonaiskävijämäärä]]&lt;1,0,Table_1[[#This Row],[Kokonaiskävijämäärä]]*Table_1[[#This Row],[Tapaamis-kerrat /osallistuja]])</f>
        <v>0</v>
      </c>
      <c r="AA1717" s="390" t="s">
        <v>54</v>
      </c>
      <c r="AB1717" s="396"/>
      <c r="AC1717" s="397"/>
      <c r="AD1717" s="398" t="s">
        <v>54</v>
      </c>
      <c r="AE1717" s="399" t="s">
        <v>54</v>
      </c>
      <c r="AF1717" s="400" t="s">
        <v>54</v>
      </c>
      <c r="AG1717" s="400" t="s">
        <v>54</v>
      </c>
      <c r="AH1717" s="401" t="s">
        <v>53</v>
      </c>
      <c r="AI1717" s="402" t="s">
        <v>54</v>
      </c>
      <c r="AJ1717" s="402" t="s">
        <v>54</v>
      </c>
      <c r="AK1717" s="402" t="s">
        <v>54</v>
      </c>
      <c r="AL1717" s="403" t="s">
        <v>54</v>
      </c>
      <c r="AM1717" s="404" t="s">
        <v>54</v>
      </c>
    </row>
    <row r="1718" spans="1:39" ht="15.75" customHeight="1" x14ac:dyDescent="0.3">
      <c r="A1718" s="382"/>
      <c r="B1718" s="383"/>
      <c r="C1718" s="384" t="s">
        <v>40</v>
      </c>
      <c r="D1718" s="385" t="str">
        <f>IF(Table_1[[#This Row],[SISÄLLÖN NIMI]]="","",1)</f>
        <v/>
      </c>
      <c r="E1718" s="386"/>
      <c r="F1718" s="386"/>
      <c r="G1718" s="384" t="s">
        <v>54</v>
      </c>
      <c r="H1718" s="387" t="s">
        <v>54</v>
      </c>
      <c r="I1718" s="388" t="s">
        <v>54</v>
      </c>
      <c r="J1718" s="389" t="s">
        <v>44</v>
      </c>
      <c r="K1718" s="387" t="s">
        <v>54</v>
      </c>
      <c r="L1718" s="390" t="s">
        <v>54</v>
      </c>
      <c r="M1718" s="383"/>
      <c r="N1718" s="391" t="s">
        <v>54</v>
      </c>
      <c r="O1718" s="392"/>
      <c r="P1718" s="383"/>
      <c r="Q1718" s="383"/>
      <c r="R1718" s="393"/>
      <c r="S1718" s="417">
        <f>IF(Table_1[[#This Row],[Kesto (min) /tapaaminen]]&lt;1,0,(Table_1[[#This Row],[Sisältöjen määrä 
]]*Table_1[[#This Row],[Kesto (min) /tapaaminen]]*Table_1[[#This Row],[Tapaamis-kerrat /osallistuja]]))</f>
        <v>0</v>
      </c>
      <c r="T1718" s="394" t="str">
        <f>IF(Table_1[[#This Row],[SISÄLLÖN NIMI]]="","",IF(Table_1[[#This Row],[Toteutuminen]]="Ei osallistujia",0,IF(Table_1[[#This Row],[Toteutuminen]]="Peruttu",0,1)))</f>
        <v/>
      </c>
      <c r="U1718" s="395"/>
      <c r="V1718" s="385"/>
      <c r="W1718" s="413">
        <f>Table_1[[#This Row],[Kävijämäärä a) lapset]]+Table_1[[#This Row],[Kävijämäärä b) aikuiset]]</f>
        <v>0</v>
      </c>
      <c r="X1718" s="413">
        <f>IF(Table_1[[#This Row],[Kokonaiskävijämäärä]]&lt;1,0,Table_1[[#This Row],[Kävijämäärä a) lapset]]*Table_1[[#This Row],[Tapaamis-kerrat /osallistuja]])</f>
        <v>0</v>
      </c>
      <c r="Y1718" s="413">
        <f>IF(Table_1[[#This Row],[Kokonaiskävijämäärä]]&lt;1,0,Table_1[[#This Row],[Kävijämäärä b) aikuiset]]*Table_1[[#This Row],[Tapaamis-kerrat /osallistuja]])</f>
        <v>0</v>
      </c>
      <c r="Z1718" s="413">
        <f>IF(Table_1[[#This Row],[Kokonaiskävijämäärä]]&lt;1,0,Table_1[[#This Row],[Kokonaiskävijämäärä]]*Table_1[[#This Row],[Tapaamis-kerrat /osallistuja]])</f>
        <v>0</v>
      </c>
      <c r="AA1718" s="390" t="s">
        <v>54</v>
      </c>
      <c r="AB1718" s="396"/>
      <c r="AC1718" s="397"/>
      <c r="AD1718" s="398" t="s">
        <v>54</v>
      </c>
      <c r="AE1718" s="399" t="s">
        <v>54</v>
      </c>
      <c r="AF1718" s="400" t="s">
        <v>54</v>
      </c>
      <c r="AG1718" s="400" t="s">
        <v>54</v>
      </c>
      <c r="AH1718" s="401" t="s">
        <v>53</v>
      </c>
      <c r="AI1718" s="402" t="s">
        <v>54</v>
      </c>
      <c r="AJ1718" s="402" t="s">
        <v>54</v>
      </c>
      <c r="AK1718" s="402" t="s">
        <v>54</v>
      </c>
      <c r="AL1718" s="403" t="s">
        <v>54</v>
      </c>
      <c r="AM1718" s="404" t="s">
        <v>54</v>
      </c>
    </row>
    <row r="1719" spans="1:39" ht="15.75" customHeight="1" x14ac:dyDescent="0.3">
      <c r="A1719" s="382"/>
      <c r="B1719" s="383"/>
      <c r="C1719" s="384" t="s">
        <v>40</v>
      </c>
      <c r="D1719" s="385" t="str">
        <f>IF(Table_1[[#This Row],[SISÄLLÖN NIMI]]="","",1)</f>
        <v/>
      </c>
      <c r="E1719" s="386"/>
      <c r="F1719" s="386"/>
      <c r="G1719" s="384" t="s">
        <v>54</v>
      </c>
      <c r="H1719" s="387" t="s">
        <v>54</v>
      </c>
      <c r="I1719" s="388" t="s">
        <v>54</v>
      </c>
      <c r="J1719" s="389" t="s">
        <v>44</v>
      </c>
      <c r="K1719" s="387" t="s">
        <v>54</v>
      </c>
      <c r="L1719" s="390" t="s">
        <v>54</v>
      </c>
      <c r="M1719" s="383"/>
      <c r="N1719" s="391" t="s">
        <v>54</v>
      </c>
      <c r="O1719" s="392"/>
      <c r="P1719" s="383"/>
      <c r="Q1719" s="383"/>
      <c r="R1719" s="393"/>
      <c r="S1719" s="417">
        <f>IF(Table_1[[#This Row],[Kesto (min) /tapaaminen]]&lt;1,0,(Table_1[[#This Row],[Sisältöjen määrä 
]]*Table_1[[#This Row],[Kesto (min) /tapaaminen]]*Table_1[[#This Row],[Tapaamis-kerrat /osallistuja]]))</f>
        <v>0</v>
      </c>
      <c r="T1719" s="394" t="str">
        <f>IF(Table_1[[#This Row],[SISÄLLÖN NIMI]]="","",IF(Table_1[[#This Row],[Toteutuminen]]="Ei osallistujia",0,IF(Table_1[[#This Row],[Toteutuminen]]="Peruttu",0,1)))</f>
        <v/>
      </c>
      <c r="U1719" s="395"/>
      <c r="V1719" s="385"/>
      <c r="W1719" s="413">
        <f>Table_1[[#This Row],[Kävijämäärä a) lapset]]+Table_1[[#This Row],[Kävijämäärä b) aikuiset]]</f>
        <v>0</v>
      </c>
      <c r="X1719" s="413">
        <f>IF(Table_1[[#This Row],[Kokonaiskävijämäärä]]&lt;1,0,Table_1[[#This Row],[Kävijämäärä a) lapset]]*Table_1[[#This Row],[Tapaamis-kerrat /osallistuja]])</f>
        <v>0</v>
      </c>
      <c r="Y1719" s="413">
        <f>IF(Table_1[[#This Row],[Kokonaiskävijämäärä]]&lt;1,0,Table_1[[#This Row],[Kävijämäärä b) aikuiset]]*Table_1[[#This Row],[Tapaamis-kerrat /osallistuja]])</f>
        <v>0</v>
      </c>
      <c r="Z1719" s="413">
        <f>IF(Table_1[[#This Row],[Kokonaiskävijämäärä]]&lt;1,0,Table_1[[#This Row],[Kokonaiskävijämäärä]]*Table_1[[#This Row],[Tapaamis-kerrat /osallistuja]])</f>
        <v>0</v>
      </c>
      <c r="AA1719" s="390" t="s">
        <v>54</v>
      </c>
      <c r="AB1719" s="396"/>
      <c r="AC1719" s="397"/>
      <c r="AD1719" s="398" t="s">
        <v>54</v>
      </c>
      <c r="AE1719" s="399" t="s">
        <v>54</v>
      </c>
      <c r="AF1719" s="400" t="s">
        <v>54</v>
      </c>
      <c r="AG1719" s="400" t="s">
        <v>54</v>
      </c>
      <c r="AH1719" s="401" t="s">
        <v>53</v>
      </c>
      <c r="AI1719" s="402" t="s">
        <v>54</v>
      </c>
      <c r="AJ1719" s="402" t="s">
        <v>54</v>
      </c>
      <c r="AK1719" s="402" t="s">
        <v>54</v>
      </c>
      <c r="AL1719" s="403" t="s">
        <v>54</v>
      </c>
      <c r="AM1719" s="404" t="s">
        <v>54</v>
      </c>
    </row>
    <row r="1720" spans="1:39" ht="15.75" customHeight="1" x14ac:dyDescent="0.3">
      <c r="A1720" s="382"/>
      <c r="B1720" s="383"/>
      <c r="C1720" s="384" t="s">
        <v>40</v>
      </c>
      <c r="D1720" s="385" t="str">
        <f>IF(Table_1[[#This Row],[SISÄLLÖN NIMI]]="","",1)</f>
        <v/>
      </c>
      <c r="E1720" s="386"/>
      <c r="F1720" s="386"/>
      <c r="G1720" s="384" t="s">
        <v>54</v>
      </c>
      <c r="H1720" s="387" t="s">
        <v>54</v>
      </c>
      <c r="I1720" s="388" t="s">
        <v>54</v>
      </c>
      <c r="J1720" s="389" t="s">
        <v>44</v>
      </c>
      <c r="K1720" s="387" t="s">
        <v>54</v>
      </c>
      <c r="L1720" s="390" t="s">
        <v>54</v>
      </c>
      <c r="M1720" s="383"/>
      <c r="N1720" s="391" t="s">
        <v>54</v>
      </c>
      <c r="O1720" s="392"/>
      <c r="P1720" s="383"/>
      <c r="Q1720" s="383"/>
      <c r="R1720" s="393"/>
      <c r="S1720" s="417">
        <f>IF(Table_1[[#This Row],[Kesto (min) /tapaaminen]]&lt;1,0,(Table_1[[#This Row],[Sisältöjen määrä 
]]*Table_1[[#This Row],[Kesto (min) /tapaaminen]]*Table_1[[#This Row],[Tapaamis-kerrat /osallistuja]]))</f>
        <v>0</v>
      </c>
      <c r="T1720" s="394" t="str">
        <f>IF(Table_1[[#This Row],[SISÄLLÖN NIMI]]="","",IF(Table_1[[#This Row],[Toteutuminen]]="Ei osallistujia",0,IF(Table_1[[#This Row],[Toteutuminen]]="Peruttu",0,1)))</f>
        <v/>
      </c>
      <c r="U1720" s="395"/>
      <c r="V1720" s="385"/>
      <c r="W1720" s="413">
        <f>Table_1[[#This Row],[Kävijämäärä a) lapset]]+Table_1[[#This Row],[Kävijämäärä b) aikuiset]]</f>
        <v>0</v>
      </c>
      <c r="X1720" s="413">
        <f>IF(Table_1[[#This Row],[Kokonaiskävijämäärä]]&lt;1,0,Table_1[[#This Row],[Kävijämäärä a) lapset]]*Table_1[[#This Row],[Tapaamis-kerrat /osallistuja]])</f>
        <v>0</v>
      </c>
      <c r="Y1720" s="413">
        <f>IF(Table_1[[#This Row],[Kokonaiskävijämäärä]]&lt;1,0,Table_1[[#This Row],[Kävijämäärä b) aikuiset]]*Table_1[[#This Row],[Tapaamis-kerrat /osallistuja]])</f>
        <v>0</v>
      </c>
      <c r="Z1720" s="413">
        <f>IF(Table_1[[#This Row],[Kokonaiskävijämäärä]]&lt;1,0,Table_1[[#This Row],[Kokonaiskävijämäärä]]*Table_1[[#This Row],[Tapaamis-kerrat /osallistuja]])</f>
        <v>0</v>
      </c>
      <c r="AA1720" s="390" t="s">
        <v>54</v>
      </c>
      <c r="AB1720" s="396"/>
      <c r="AC1720" s="397"/>
      <c r="AD1720" s="398" t="s">
        <v>54</v>
      </c>
      <c r="AE1720" s="399" t="s">
        <v>54</v>
      </c>
      <c r="AF1720" s="400" t="s">
        <v>54</v>
      </c>
      <c r="AG1720" s="400" t="s">
        <v>54</v>
      </c>
      <c r="AH1720" s="401" t="s">
        <v>53</v>
      </c>
      <c r="AI1720" s="402" t="s">
        <v>54</v>
      </c>
      <c r="AJ1720" s="402" t="s">
        <v>54</v>
      </c>
      <c r="AK1720" s="402" t="s">
        <v>54</v>
      </c>
      <c r="AL1720" s="403" t="s">
        <v>54</v>
      </c>
      <c r="AM1720" s="404" t="s">
        <v>54</v>
      </c>
    </row>
    <row r="1721" spans="1:39" ht="15.75" customHeight="1" x14ac:dyDescent="0.3">
      <c r="A1721" s="382"/>
      <c r="B1721" s="383"/>
      <c r="C1721" s="384" t="s">
        <v>40</v>
      </c>
      <c r="D1721" s="385" t="str">
        <f>IF(Table_1[[#This Row],[SISÄLLÖN NIMI]]="","",1)</f>
        <v/>
      </c>
      <c r="E1721" s="386"/>
      <c r="F1721" s="386"/>
      <c r="G1721" s="384" t="s">
        <v>54</v>
      </c>
      <c r="H1721" s="387" t="s">
        <v>54</v>
      </c>
      <c r="I1721" s="388" t="s">
        <v>54</v>
      </c>
      <c r="J1721" s="389" t="s">
        <v>44</v>
      </c>
      <c r="K1721" s="387" t="s">
        <v>54</v>
      </c>
      <c r="L1721" s="390" t="s">
        <v>54</v>
      </c>
      <c r="M1721" s="383"/>
      <c r="N1721" s="391" t="s">
        <v>54</v>
      </c>
      <c r="O1721" s="392"/>
      <c r="P1721" s="383"/>
      <c r="Q1721" s="383"/>
      <c r="R1721" s="393"/>
      <c r="S1721" s="417">
        <f>IF(Table_1[[#This Row],[Kesto (min) /tapaaminen]]&lt;1,0,(Table_1[[#This Row],[Sisältöjen määrä 
]]*Table_1[[#This Row],[Kesto (min) /tapaaminen]]*Table_1[[#This Row],[Tapaamis-kerrat /osallistuja]]))</f>
        <v>0</v>
      </c>
      <c r="T1721" s="394" t="str">
        <f>IF(Table_1[[#This Row],[SISÄLLÖN NIMI]]="","",IF(Table_1[[#This Row],[Toteutuminen]]="Ei osallistujia",0,IF(Table_1[[#This Row],[Toteutuminen]]="Peruttu",0,1)))</f>
        <v/>
      </c>
      <c r="U1721" s="395"/>
      <c r="V1721" s="385"/>
      <c r="W1721" s="413">
        <f>Table_1[[#This Row],[Kävijämäärä a) lapset]]+Table_1[[#This Row],[Kävijämäärä b) aikuiset]]</f>
        <v>0</v>
      </c>
      <c r="X1721" s="413">
        <f>IF(Table_1[[#This Row],[Kokonaiskävijämäärä]]&lt;1,0,Table_1[[#This Row],[Kävijämäärä a) lapset]]*Table_1[[#This Row],[Tapaamis-kerrat /osallistuja]])</f>
        <v>0</v>
      </c>
      <c r="Y1721" s="413">
        <f>IF(Table_1[[#This Row],[Kokonaiskävijämäärä]]&lt;1,0,Table_1[[#This Row],[Kävijämäärä b) aikuiset]]*Table_1[[#This Row],[Tapaamis-kerrat /osallistuja]])</f>
        <v>0</v>
      </c>
      <c r="Z1721" s="413">
        <f>IF(Table_1[[#This Row],[Kokonaiskävijämäärä]]&lt;1,0,Table_1[[#This Row],[Kokonaiskävijämäärä]]*Table_1[[#This Row],[Tapaamis-kerrat /osallistuja]])</f>
        <v>0</v>
      </c>
      <c r="AA1721" s="390" t="s">
        <v>54</v>
      </c>
      <c r="AB1721" s="396"/>
      <c r="AC1721" s="397"/>
      <c r="AD1721" s="398" t="s">
        <v>54</v>
      </c>
      <c r="AE1721" s="399" t="s">
        <v>54</v>
      </c>
      <c r="AF1721" s="400" t="s">
        <v>54</v>
      </c>
      <c r="AG1721" s="400" t="s">
        <v>54</v>
      </c>
      <c r="AH1721" s="401" t="s">
        <v>53</v>
      </c>
      <c r="AI1721" s="402" t="s">
        <v>54</v>
      </c>
      <c r="AJ1721" s="402" t="s">
        <v>54</v>
      </c>
      <c r="AK1721" s="402" t="s">
        <v>54</v>
      </c>
      <c r="AL1721" s="403" t="s">
        <v>54</v>
      </c>
      <c r="AM1721" s="404" t="s">
        <v>54</v>
      </c>
    </row>
    <row r="1722" spans="1:39" ht="15.75" customHeight="1" x14ac:dyDescent="0.3">
      <c r="A1722" s="382"/>
      <c r="B1722" s="383"/>
      <c r="C1722" s="384" t="s">
        <v>40</v>
      </c>
      <c r="D1722" s="385" t="str">
        <f>IF(Table_1[[#This Row],[SISÄLLÖN NIMI]]="","",1)</f>
        <v/>
      </c>
      <c r="E1722" s="386"/>
      <c r="F1722" s="386"/>
      <c r="G1722" s="384" t="s">
        <v>54</v>
      </c>
      <c r="H1722" s="387" t="s">
        <v>54</v>
      </c>
      <c r="I1722" s="388" t="s">
        <v>54</v>
      </c>
      <c r="J1722" s="389" t="s">
        <v>44</v>
      </c>
      <c r="K1722" s="387" t="s">
        <v>54</v>
      </c>
      <c r="L1722" s="390" t="s">
        <v>54</v>
      </c>
      <c r="M1722" s="383"/>
      <c r="N1722" s="391" t="s">
        <v>54</v>
      </c>
      <c r="O1722" s="392"/>
      <c r="P1722" s="383"/>
      <c r="Q1722" s="383"/>
      <c r="R1722" s="393"/>
      <c r="S1722" s="417">
        <f>IF(Table_1[[#This Row],[Kesto (min) /tapaaminen]]&lt;1,0,(Table_1[[#This Row],[Sisältöjen määrä 
]]*Table_1[[#This Row],[Kesto (min) /tapaaminen]]*Table_1[[#This Row],[Tapaamis-kerrat /osallistuja]]))</f>
        <v>0</v>
      </c>
      <c r="T1722" s="394" t="str">
        <f>IF(Table_1[[#This Row],[SISÄLLÖN NIMI]]="","",IF(Table_1[[#This Row],[Toteutuminen]]="Ei osallistujia",0,IF(Table_1[[#This Row],[Toteutuminen]]="Peruttu",0,1)))</f>
        <v/>
      </c>
      <c r="U1722" s="395"/>
      <c r="V1722" s="385"/>
      <c r="W1722" s="413">
        <f>Table_1[[#This Row],[Kävijämäärä a) lapset]]+Table_1[[#This Row],[Kävijämäärä b) aikuiset]]</f>
        <v>0</v>
      </c>
      <c r="X1722" s="413">
        <f>IF(Table_1[[#This Row],[Kokonaiskävijämäärä]]&lt;1,0,Table_1[[#This Row],[Kävijämäärä a) lapset]]*Table_1[[#This Row],[Tapaamis-kerrat /osallistuja]])</f>
        <v>0</v>
      </c>
      <c r="Y1722" s="413">
        <f>IF(Table_1[[#This Row],[Kokonaiskävijämäärä]]&lt;1,0,Table_1[[#This Row],[Kävijämäärä b) aikuiset]]*Table_1[[#This Row],[Tapaamis-kerrat /osallistuja]])</f>
        <v>0</v>
      </c>
      <c r="Z1722" s="413">
        <f>IF(Table_1[[#This Row],[Kokonaiskävijämäärä]]&lt;1,0,Table_1[[#This Row],[Kokonaiskävijämäärä]]*Table_1[[#This Row],[Tapaamis-kerrat /osallistuja]])</f>
        <v>0</v>
      </c>
      <c r="AA1722" s="390" t="s">
        <v>54</v>
      </c>
      <c r="AB1722" s="396"/>
      <c r="AC1722" s="397"/>
      <c r="AD1722" s="398" t="s">
        <v>54</v>
      </c>
      <c r="AE1722" s="399" t="s">
        <v>54</v>
      </c>
      <c r="AF1722" s="400" t="s">
        <v>54</v>
      </c>
      <c r="AG1722" s="400" t="s">
        <v>54</v>
      </c>
      <c r="AH1722" s="401" t="s">
        <v>53</v>
      </c>
      <c r="AI1722" s="402" t="s">
        <v>54</v>
      </c>
      <c r="AJ1722" s="402" t="s">
        <v>54</v>
      </c>
      <c r="AK1722" s="402" t="s">
        <v>54</v>
      </c>
      <c r="AL1722" s="403" t="s">
        <v>54</v>
      </c>
      <c r="AM1722" s="404" t="s">
        <v>54</v>
      </c>
    </row>
    <row r="1723" spans="1:39" ht="15.75" customHeight="1" x14ac:dyDescent="0.3">
      <c r="A1723" s="382"/>
      <c r="B1723" s="383"/>
      <c r="C1723" s="384" t="s">
        <v>40</v>
      </c>
      <c r="D1723" s="385" t="str">
        <f>IF(Table_1[[#This Row],[SISÄLLÖN NIMI]]="","",1)</f>
        <v/>
      </c>
      <c r="E1723" s="386"/>
      <c r="F1723" s="386"/>
      <c r="G1723" s="384" t="s">
        <v>54</v>
      </c>
      <c r="H1723" s="387" t="s">
        <v>54</v>
      </c>
      <c r="I1723" s="388" t="s">
        <v>54</v>
      </c>
      <c r="J1723" s="389" t="s">
        <v>44</v>
      </c>
      <c r="K1723" s="387" t="s">
        <v>54</v>
      </c>
      <c r="L1723" s="390" t="s">
        <v>54</v>
      </c>
      <c r="M1723" s="383"/>
      <c r="N1723" s="391" t="s">
        <v>54</v>
      </c>
      <c r="O1723" s="392"/>
      <c r="P1723" s="383"/>
      <c r="Q1723" s="383"/>
      <c r="R1723" s="393"/>
      <c r="S1723" s="417">
        <f>IF(Table_1[[#This Row],[Kesto (min) /tapaaminen]]&lt;1,0,(Table_1[[#This Row],[Sisältöjen määrä 
]]*Table_1[[#This Row],[Kesto (min) /tapaaminen]]*Table_1[[#This Row],[Tapaamis-kerrat /osallistuja]]))</f>
        <v>0</v>
      </c>
      <c r="T1723" s="394" t="str">
        <f>IF(Table_1[[#This Row],[SISÄLLÖN NIMI]]="","",IF(Table_1[[#This Row],[Toteutuminen]]="Ei osallistujia",0,IF(Table_1[[#This Row],[Toteutuminen]]="Peruttu",0,1)))</f>
        <v/>
      </c>
      <c r="U1723" s="395"/>
      <c r="V1723" s="385"/>
      <c r="W1723" s="413">
        <f>Table_1[[#This Row],[Kävijämäärä a) lapset]]+Table_1[[#This Row],[Kävijämäärä b) aikuiset]]</f>
        <v>0</v>
      </c>
      <c r="X1723" s="413">
        <f>IF(Table_1[[#This Row],[Kokonaiskävijämäärä]]&lt;1,0,Table_1[[#This Row],[Kävijämäärä a) lapset]]*Table_1[[#This Row],[Tapaamis-kerrat /osallistuja]])</f>
        <v>0</v>
      </c>
      <c r="Y1723" s="413">
        <f>IF(Table_1[[#This Row],[Kokonaiskävijämäärä]]&lt;1,0,Table_1[[#This Row],[Kävijämäärä b) aikuiset]]*Table_1[[#This Row],[Tapaamis-kerrat /osallistuja]])</f>
        <v>0</v>
      </c>
      <c r="Z1723" s="413">
        <f>IF(Table_1[[#This Row],[Kokonaiskävijämäärä]]&lt;1,0,Table_1[[#This Row],[Kokonaiskävijämäärä]]*Table_1[[#This Row],[Tapaamis-kerrat /osallistuja]])</f>
        <v>0</v>
      </c>
      <c r="AA1723" s="390" t="s">
        <v>54</v>
      </c>
      <c r="AB1723" s="396"/>
      <c r="AC1723" s="397"/>
      <c r="AD1723" s="398" t="s">
        <v>54</v>
      </c>
      <c r="AE1723" s="399" t="s">
        <v>54</v>
      </c>
      <c r="AF1723" s="400" t="s">
        <v>54</v>
      </c>
      <c r="AG1723" s="400" t="s">
        <v>54</v>
      </c>
      <c r="AH1723" s="401" t="s">
        <v>53</v>
      </c>
      <c r="AI1723" s="402" t="s">
        <v>54</v>
      </c>
      <c r="AJ1723" s="402" t="s">
        <v>54</v>
      </c>
      <c r="AK1723" s="402" t="s">
        <v>54</v>
      </c>
      <c r="AL1723" s="403" t="s">
        <v>54</v>
      </c>
      <c r="AM1723" s="404" t="s">
        <v>54</v>
      </c>
    </row>
    <row r="1724" spans="1:39" ht="15.75" customHeight="1" x14ac:dyDescent="0.3">
      <c r="A1724" s="382"/>
      <c r="B1724" s="383"/>
      <c r="C1724" s="384" t="s">
        <v>40</v>
      </c>
      <c r="D1724" s="385" t="str">
        <f>IF(Table_1[[#This Row],[SISÄLLÖN NIMI]]="","",1)</f>
        <v/>
      </c>
      <c r="E1724" s="386"/>
      <c r="F1724" s="386"/>
      <c r="G1724" s="384" t="s">
        <v>54</v>
      </c>
      <c r="H1724" s="387" t="s">
        <v>54</v>
      </c>
      <c r="I1724" s="388" t="s">
        <v>54</v>
      </c>
      <c r="J1724" s="389" t="s">
        <v>44</v>
      </c>
      <c r="K1724" s="387" t="s">
        <v>54</v>
      </c>
      <c r="L1724" s="390" t="s">
        <v>54</v>
      </c>
      <c r="M1724" s="383"/>
      <c r="N1724" s="391" t="s">
        <v>54</v>
      </c>
      <c r="O1724" s="392"/>
      <c r="P1724" s="383"/>
      <c r="Q1724" s="383"/>
      <c r="R1724" s="393"/>
      <c r="S1724" s="417">
        <f>IF(Table_1[[#This Row],[Kesto (min) /tapaaminen]]&lt;1,0,(Table_1[[#This Row],[Sisältöjen määrä 
]]*Table_1[[#This Row],[Kesto (min) /tapaaminen]]*Table_1[[#This Row],[Tapaamis-kerrat /osallistuja]]))</f>
        <v>0</v>
      </c>
      <c r="T1724" s="394" t="str">
        <f>IF(Table_1[[#This Row],[SISÄLLÖN NIMI]]="","",IF(Table_1[[#This Row],[Toteutuminen]]="Ei osallistujia",0,IF(Table_1[[#This Row],[Toteutuminen]]="Peruttu",0,1)))</f>
        <v/>
      </c>
      <c r="U1724" s="395"/>
      <c r="V1724" s="385"/>
      <c r="W1724" s="413">
        <f>Table_1[[#This Row],[Kävijämäärä a) lapset]]+Table_1[[#This Row],[Kävijämäärä b) aikuiset]]</f>
        <v>0</v>
      </c>
      <c r="X1724" s="413">
        <f>IF(Table_1[[#This Row],[Kokonaiskävijämäärä]]&lt;1,0,Table_1[[#This Row],[Kävijämäärä a) lapset]]*Table_1[[#This Row],[Tapaamis-kerrat /osallistuja]])</f>
        <v>0</v>
      </c>
      <c r="Y1724" s="413">
        <f>IF(Table_1[[#This Row],[Kokonaiskävijämäärä]]&lt;1,0,Table_1[[#This Row],[Kävijämäärä b) aikuiset]]*Table_1[[#This Row],[Tapaamis-kerrat /osallistuja]])</f>
        <v>0</v>
      </c>
      <c r="Z1724" s="413">
        <f>IF(Table_1[[#This Row],[Kokonaiskävijämäärä]]&lt;1,0,Table_1[[#This Row],[Kokonaiskävijämäärä]]*Table_1[[#This Row],[Tapaamis-kerrat /osallistuja]])</f>
        <v>0</v>
      </c>
      <c r="AA1724" s="390" t="s">
        <v>54</v>
      </c>
      <c r="AB1724" s="396"/>
      <c r="AC1724" s="397"/>
      <c r="AD1724" s="398" t="s">
        <v>54</v>
      </c>
      <c r="AE1724" s="399" t="s">
        <v>54</v>
      </c>
      <c r="AF1724" s="400" t="s">
        <v>54</v>
      </c>
      <c r="AG1724" s="400" t="s">
        <v>54</v>
      </c>
      <c r="AH1724" s="401" t="s">
        <v>53</v>
      </c>
      <c r="AI1724" s="402" t="s">
        <v>54</v>
      </c>
      <c r="AJ1724" s="402" t="s">
        <v>54</v>
      </c>
      <c r="AK1724" s="402" t="s">
        <v>54</v>
      </c>
      <c r="AL1724" s="403" t="s">
        <v>54</v>
      </c>
      <c r="AM1724" s="404" t="s">
        <v>54</v>
      </c>
    </row>
    <row r="1725" spans="1:39" ht="15.75" customHeight="1" x14ac:dyDescent="0.3">
      <c r="A1725" s="382"/>
      <c r="B1725" s="383"/>
      <c r="C1725" s="384" t="s">
        <v>40</v>
      </c>
      <c r="D1725" s="385" t="str">
        <f>IF(Table_1[[#This Row],[SISÄLLÖN NIMI]]="","",1)</f>
        <v/>
      </c>
      <c r="E1725" s="386"/>
      <c r="F1725" s="386"/>
      <c r="G1725" s="384" t="s">
        <v>54</v>
      </c>
      <c r="H1725" s="387" t="s">
        <v>54</v>
      </c>
      <c r="I1725" s="388" t="s">
        <v>54</v>
      </c>
      <c r="J1725" s="389" t="s">
        <v>44</v>
      </c>
      <c r="K1725" s="387" t="s">
        <v>54</v>
      </c>
      <c r="L1725" s="390" t="s">
        <v>54</v>
      </c>
      <c r="M1725" s="383"/>
      <c r="N1725" s="391" t="s">
        <v>54</v>
      </c>
      <c r="O1725" s="392"/>
      <c r="P1725" s="383"/>
      <c r="Q1725" s="383"/>
      <c r="R1725" s="393"/>
      <c r="S1725" s="417">
        <f>IF(Table_1[[#This Row],[Kesto (min) /tapaaminen]]&lt;1,0,(Table_1[[#This Row],[Sisältöjen määrä 
]]*Table_1[[#This Row],[Kesto (min) /tapaaminen]]*Table_1[[#This Row],[Tapaamis-kerrat /osallistuja]]))</f>
        <v>0</v>
      </c>
      <c r="T1725" s="394" t="str">
        <f>IF(Table_1[[#This Row],[SISÄLLÖN NIMI]]="","",IF(Table_1[[#This Row],[Toteutuminen]]="Ei osallistujia",0,IF(Table_1[[#This Row],[Toteutuminen]]="Peruttu",0,1)))</f>
        <v/>
      </c>
      <c r="U1725" s="395"/>
      <c r="V1725" s="385"/>
      <c r="W1725" s="413">
        <f>Table_1[[#This Row],[Kävijämäärä a) lapset]]+Table_1[[#This Row],[Kävijämäärä b) aikuiset]]</f>
        <v>0</v>
      </c>
      <c r="X1725" s="413">
        <f>IF(Table_1[[#This Row],[Kokonaiskävijämäärä]]&lt;1,0,Table_1[[#This Row],[Kävijämäärä a) lapset]]*Table_1[[#This Row],[Tapaamis-kerrat /osallistuja]])</f>
        <v>0</v>
      </c>
      <c r="Y1725" s="413">
        <f>IF(Table_1[[#This Row],[Kokonaiskävijämäärä]]&lt;1,0,Table_1[[#This Row],[Kävijämäärä b) aikuiset]]*Table_1[[#This Row],[Tapaamis-kerrat /osallistuja]])</f>
        <v>0</v>
      </c>
      <c r="Z1725" s="413">
        <f>IF(Table_1[[#This Row],[Kokonaiskävijämäärä]]&lt;1,0,Table_1[[#This Row],[Kokonaiskävijämäärä]]*Table_1[[#This Row],[Tapaamis-kerrat /osallistuja]])</f>
        <v>0</v>
      </c>
      <c r="AA1725" s="390" t="s">
        <v>54</v>
      </c>
      <c r="AB1725" s="396"/>
      <c r="AC1725" s="397"/>
      <c r="AD1725" s="398" t="s">
        <v>54</v>
      </c>
      <c r="AE1725" s="399" t="s">
        <v>54</v>
      </c>
      <c r="AF1725" s="400" t="s">
        <v>54</v>
      </c>
      <c r="AG1725" s="400" t="s">
        <v>54</v>
      </c>
      <c r="AH1725" s="401" t="s">
        <v>53</v>
      </c>
      <c r="AI1725" s="402" t="s">
        <v>54</v>
      </c>
      <c r="AJ1725" s="402" t="s">
        <v>54</v>
      </c>
      <c r="AK1725" s="402" t="s">
        <v>54</v>
      </c>
      <c r="AL1725" s="403" t="s">
        <v>54</v>
      </c>
      <c r="AM1725" s="404" t="s">
        <v>54</v>
      </c>
    </row>
    <row r="1726" spans="1:39" ht="15.75" customHeight="1" x14ac:dyDescent="0.3">
      <c r="A1726" s="382"/>
      <c r="B1726" s="383"/>
      <c r="C1726" s="384" t="s">
        <v>40</v>
      </c>
      <c r="D1726" s="385" t="str">
        <f>IF(Table_1[[#This Row],[SISÄLLÖN NIMI]]="","",1)</f>
        <v/>
      </c>
      <c r="E1726" s="386"/>
      <c r="F1726" s="386"/>
      <c r="G1726" s="384" t="s">
        <v>54</v>
      </c>
      <c r="H1726" s="387" t="s">
        <v>54</v>
      </c>
      <c r="I1726" s="388" t="s">
        <v>54</v>
      </c>
      <c r="J1726" s="389" t="s">
        <v>44</v>
      </c>
      <c r="K1726" s="387" t="s">
        <v>54</v>
      </c>
      <c r="L1726" s="390" t="s">
        <v>54</v>
      </c>
      <c r="M1726" s="383"/>
      <c r="N1726" s="391" t="s">
        <v>54</v>
      </c>
      <c r="O1726" s="392"/>
      <c r="P1726" s="383"/>
      <c r="Q1726" s="383"/>
      <c r="R1726" s="393"/>
      <c r="S1726" s="417">
        <f>IF(Table_1[[#This Row],[Kesto (min) /tapaaminen]]&lt;1,0,(Table_1[[#This Row],[Sisältöjen määrä 
]]*Table_1[[#This Row],[Kesto (min) /tapaaminen]]*Table_1[[#This Row],[Tapaamis-kerrat /osallistuja]]))</f>
        <v>0</v>
      </c>
      <c r="T1726" s="394" t="str">
        <f>IF(Table_1[[#This Row],[SISÄLLÖN NIMI]]="","",IF(Table_1[[#This Row],[Toteutuminen]]="Ei osallistujia",0,IF(Table_1[[#This Row],[Toteutuminen]]="Peruttu",0,1)))</f>
        <v/>
      </c>
      <c r="U1726" s="395"/>
      <c r="V1726" s="385"/>
      <c r="W1726" s="413">
        <f>Table_1[[#This Row],[Kävijämäärä a) lapset]]+Table_1[[#This Row],[Kävijämäärä b) aikuiset]]</f>
        <v>0</v>
      </c>
      <c r="X1726" s="413">
        <f>IF(Table_1[[#This Row],[Kokonaiskävijämäärä]]&lt;1,0,Table_1[[#This Row],[Kävijämäärä a) lapset]]*Table_1[[#This Row],[Tapaamis-kerrat /osallistuja]])</f>
        <v>0</v>
      </c>
      <c r="Y1726" s="413">
        <f>IF(Table_1[[#This Row],[Kokonaiskävijämäärä]]&lt;1,0,Table_1[[#This Row],[Kävijämäärä b) aikuiset]]*Table_1[[#This Row],[Tapaamis-kerrat /osallistuja]])</f>
        <v>0</v>
      </c>
      <c r="Z1726" s="413">
        <f>IF(Table_1[[#This Row],[Kokonaiskävijämäärä]]&lt;1,0,Table_1[[#This Row],[Kokonaiskävijämäärä]]*Table_1[[#This Row],[Tapaamis-kerrat /osallistuja]])</f>
        <v>0</v>
      </c>
      <c r="AA1726" s="390" t="s">
        <v>54</v>
      </c>
      <c r="AB1726" s="396"/>
      <c r="AC1726" s="397"/>
      <c r="AD1726" s="398" t="s">
        <v>54</v>
      </c>
      <c r="AE1726" s="399" t="s">
        <v>54</v>
      </c>
      <c r="AF1726" s="400" t="s">
        <v>54</v>
      </c>
      <c r="AG1726" s="400" t="s">
        <v>54</v>
      </c>
      <c r="AH1726" s="401" t="s">
        <v>53</v>
      </c>
      <c r="AI1726" s="402" t="s">
        <v>54</v>
      </c>
      <c r="AJ1726" s="402" t="s">
        <v>54</v>
      </c>
      <c r="AK1726" s="402" t="s">
        <v>54</v>
      </c>
      <c r="AL1726" s="403" t="s">
        <v>54</v>
      </c>
      <c r="AM1726" s="404" t="s">
        <v>54</v>
      </c>
    </row>
    <row r="1727" spans="1:39" ht="15.75" customHeight="1" x14ac:dyDescent="0.3">
      <c r="A1727" s="382"/>
      <c r="B1727" s="383"/>
      <c r="C1727" s="384" t="s">
        <v>40</v>
      </c>
      <c r="D1727" s="385" t="str">
        <f>IF(Table_1[[#This Row],[SISÄLLÖN NIMI]]="","",1)</f>
        <v/>
      </c>
      <c r="E1727" s="386"/>
      <c r="F1727" s="386"/>
      <c r="G1727" s="384" t="s">
        <v>54</v>
      </c>
      <c r="H1727" s="387" t="s">
        <v>54</v>
      </c>
      <c r="I1727" s="388" t="s">
        <v>54</v>
      </c>
      <c r="J1727" s="389" t="s">
        <v>44</v>
      </c>
      <c r="K1727" s="387" t="s">
        <v>54</v>
      </c>
      <c r="L1727" s="390" t="s">
        <v>54</v>
      </c>
      <c r="M1727" s="383"/>
      <c r="N1727" s="391" t="s">
        <v>54</v>
      </c>
      <c r="O1727" s="392"/>
      <c r="P1727" s="383"/>
      <c r="Q1727" s="383"/>
      <c r="R1727" s="393"/>
      <c r="S1727" s="417">
        <f>IF(Table_1[[#This Row],[Kesto (min) /tapaaminen]]&lt;1,0,(Table_1[[#This Row],[Sisältöjen määrä 
]]*Table_1[[#This Row],[Kesto (min) /tapaaminen]]*Table_1[[#This Row],[Tapaamis-kerrat /osallistuja]]))</f>
        <v>0</v>
      </c>
      <c r="T1727" s="394" t="str">
        <f>IF(Table_1[[#This Row],[SISÄLLÖN NIMI]]="","",IF(Table_1[[#This Row],[Toteutuminen]]="Ei osallistujia",0,IF(Table_1[[#This Row],[Toteutuminen]]="Peruttu",0,1)))</f>
        <v/>
      </c>
      <c r="U1727" s="395"/>
      <c r="V1727" s="385"/>
      <c r="W1727" s="413">
        <f>Table_1[[#This Row],[Kävijämäärä a) lapset]]+Table_1[[#This Row],[Kävijämäärä b) aikuiset]]</f>
        <v>0</v>
      </c>
      <c r="X1727" s="413">
        <f>IF(Table_1[[#This Row],[Kokonaiskävijämäärä]]&lt;1,0,Table_1[[#This Row],[Kävijämäärä a) lapset]]*Table_1[[#This Row],[Tapaamis-kerrat /osallistuja]])</f>
        <v>0</v>
      </c>
      <c r="Y1727" s="413">
        <f>IF(Table_1[[#This Row],[Kokonaiskävijämäärä]]&lt;1,0,Table_1[[#This Row],[Kävijämäärä b) aikuiset]]*Table_1[[#This Row],[Tapaamis-kerrat /osallistuja]])</f>
        <v>0</v>
      </c>
      <c r="Z1727" s="413">
        <f>IF(Table_1[[#This Row],[Kokonaiskävijämäärä]]&lt;1,0,Table_1[[#This Row],[Kokonaiskävijämäärä]]*Table_1[[#This Row],[Tapaamis-kerrat /osallistuja]])</f>
        <v>0</v>
      </c>
      <c r="AA1727" s="390" t="s">
        <v>54</v>
      </c>
      <c r="AB1727" s="396"/>
      <c r="AC1727" s="397"/>
      <c r="AD1727" s="398" t="s">
        <v>54</v>
      </c>
      <c r="AE1727" s="399" t="s">
        <v>54</v>
      </c>
      <c r="AF1727" s="400" t="s">
        <v>54</v>
      </c>
      <c r="AG1727" s="400" t="s">
        <v>54</v>
      </c>
      <c r="AH1727" s="401" t="s">
        <v>53</v>
      </c>
      <c r="AI1727" s="402" t="s">
        <v>54</v>
      </c>
      <c r="AJ1727" s="402" t="s">
        <v>54</v>
      </c>
      <c r="AK1727" s="402" t="s">
        <v>54</v>
      </c>
      <c r="AL1727" s="403" t="s">
        <v>54</v>
      </c>
      <c r="AM1727" s="404" t="s">
        <v>54</v>
      </c>
    </row>
    <row r="1728" spans="1:39" ht="15.75" customHeight="1" x14ac:dyDescent="0.3">
      <c r="A1728" s="382"/>
      <c r="B1728" s="383"/>
      <c r="C1728" s="384" t="s">
        <v>40</v>
      </c>
      <c r="D1728" s="385" t="str">
        <f>IF(Table_1[[#This Row],[SISÄLLÖN NIMI]]="","",1)</f>
        <v/>
      </c>
      <c r="E1728" s="386"/>
      <c r="F1728" s="386"/>
      <c r="G1728" s="384" t="s">
        <v>54</v>
      </c>
      <c r="H1728" s="387" t="s">
        <v>54</v>
      </c>
      <c r="I1728" s="388" t="s">
        <v>54</v>
      </c>
      <c r="J1728" s="389" t="s">
        <v>44</v>
      </c>
      <c r="K1728" s="387" t="s">
        <v>54</v>
      </c>
      <c r="L1728" s="390" t="s">
        <v>54</v>
      </c>
      <c r="M1728" s="383"/>
      <c r="N1728" s="391" t="s">
        <v>54</v>
      </c>
      <c r="O1728" s="392"/>
      <c r="P1728" s="383"/>
      <c r="Q1728" s="383"/>
      <c r="R1728" s="393"/>
      <c r="S1728" s="417">
        <f>IF(Table_1[[#This Row],[Kesto (min) /tapaaminen]]&lt;1,0,(Table_1[[#This Row],[Sisältöjen määrä 
]]*Table_1[[#This Row],[Kesto (min) /tapaaminen]]*Table_1[[#This Row],[Tapaamis-kerrat /osallistuja]]))</f>
        <v>0</v>
      </c>
      <c r="T1728" s="394" t="str">
        <f>IF(Table_1[[#This Row],[SISÄLLÖN NIMI]]="","",IF(Table_1[[#This Row],[Toteutuminen]]="Ei osallistujia",0,IF(Table_1[[#This Row],[Toteutuminen]]="Peruttu",0,1)))</f>
        <v/>
      </c>
      <c r="U1728" s="395"/>
      <c r="V1728" s="385"/>
      <c r="W1728" s="413">
        <f>Table_1[[#This Row],[Kävijämäärä a) lapset]]+Table_1[[#This Row],[Kävijämäärä b) aikuiset]]</f>
        <v>0</v>
      </c>
      <c r="X1728" s="413">
        <f>IF(Table_1[[#This Row],[Kokonaiskävijämäärä]]&lt;1,0,Table_1[[#This Row],[Kävijämäärä a) lapset]]*Table_1[[#This Row],[Tapaamis-kerrat /osallistuja]])</f>
        <v>0</v>
      </c>
      <c r="Y1728" s="413">
        <f>IF(Table_1[[#This Row],[Kokonaiskävijämäärä]]&lt;1,0,Table_1[[#This Row],[Kävijämäärä b) aikuiset]]*Table_1[[#This Row],[Tapaamis-kerrat /osallistuja]])</f>
        <v>0</v>
      </c>
      <c r="Z1728" s="413">
        <f>IF(Table_1[[#This Row],[Kokonaiskävijämäärä]]&lt;1,0,Table_1[[#This Row],[Kokonaiskävijämäärä]]*Table_1[[#This Row],[Tapaamis-kerrat /osallistuja]])</f>
        <v>0</v>
      </c>
      <c r="AA1728" s="390" t="s">
        <v>54</v>
      </c>
      <c r="AB1728" s="396"/>
      <c r="AC1728" s="397"/>
      <c r="AD1728" s="398" t="s">
        <v>54</v>
      </c>
      <c r="AE1728" s="399" t="s">
        <v>54</v>
      </c>
      <c r="AF1728" s="400" t="s">
        <v>54</v>
      </c>
      <c r="AG1728" s="400" t="s">
        <v>54</v>
      </c>
      <c r="AH1728" s="401" t="s">
        <v>53</v>
      </c>
      <c r="AI1728" s="402" t="s">
        <v>54</v>
      </c>
      <c r="AJ1728" s="402" t="s">
        <v>54</v>
      </c>
      <c r="AK1728" s="402" t="s">
        <v>54</v>
      </c>
      <c r="AL1728" s="403" t="s">
        <v>54</v>
      </c>
      <c r="AM1728" s="404" t="s">
        <v>54</v>
      </c>
    </row>
    <row r="1729" spans="1:39" ht="15.75" customHeight="1" x14ac:dyDescent="0.3">
      <c r="A1729" s="382"/>
      <c r="B1729" s="383"/>
      <c r="C1729" s="384" t="s">
        <v>40</v>
      </c>
      <c r="D1729" s="385" t="str">
        <f>IF(Table_1[[#This Row],[SISÄLLÖN NIMI]]="","",1)</f>
        <v/>
      </c>
      <c r="E1729" s="386"/>
      <c r="F1729" s="386"/>
      <c r="G1729" s="384" t="s">
        <v>54</v>
      </c>
      <c r="H1729" s="387" t="s">
        <v>54</v>
      </c>
      <c r="I1729" s="388" t="s">
        <v>54</v>
      </c>
      <c r="J1729" s="389" t="s">
        <v>44</v>
      </c>
      <c r="K1729" s="387" t="s">
        <v>54</v>
      </c>
      <c r="L1729" s="390" t="s">
        <v>54</v>
      </c>
      <c r="M1729" s="383"/>
      <c r="N1729" s="391" t="s">
        <v>54</v>
      </c>
      <c r="O1729" s="392"/>
      <c r="P1729" s="383"/>
      <c r="Q1729" s="383"/>
      <c r="R1729" s="393"/>
      <c r="S1729" s="417">
        <f>IF(Table_1[[#This Row],[Kesto (min) /tapaaminen]]&lt;1,0,(Table_1[[#This Row],[Sisältöjen määrä 
]]*Table_1[[#This Row],[Kesto (min) /tapaaminen]]*Table_1[[#This Row],[Tapaamis-kerrat /osallistuja]]))</f>
        <v>0</v>
      </c>
      <c r="T1729" s="394" t="str">
        <f>IF(Table_1[[#This Row],[SISÄLLÖN NIMI]]="","",IF(Table_1[[#This Row],[Toteutuminen]]="Ei osallistujia",0,IF(Table_1[[#This Row],[Toteutuminen]]="Peruttu",0,1)))</f>
        <v/>
      </c>
      <c r="U1729" s="395"/>
      <c r="V1729" s="385"/>
      <c r="W1729" s="413">
        <f>Table_1[[#This Row],[Kävijämäärä a) lapset]]+Table_1[[#This Row],[Kävijämäärä b) aikuiset]]</f>
        <v>0</v>
      </c>
      <c r="X1729" s="413">
        <f>IF(Table_1[[#This Row],[Kokonaiskävijämäärä]]&lt;1,0,Table_1[[#This Row],[Kävijämäärä a) lapset]]*Table_1[[#This Row],[Tapaamis-kerrat /osallistuja]])</f>
        <v>0</v>
      </c>
      <c r="Y1729" s="413">
        <f>IF(Table_1[[#This Row],[Kokonaiskävijämäärä]]&lt;1,0,Table_1[[#This Row],[Kävijämäärä b) aikuiset]]*Table_1[[#This Row],[Tapaamis-kerrat /osallistuja]])</f>
        <v>0</v>
      </c>
      <c r="Z1729" s="413">
        <f>IF(Table_1[[#This Row],[Kokonaiskävijämäärä]]&lt;1,0,Table_1[[#This Row],[Kokonaiskävijämäärä]]*Table_1[[#This Row],[Tapaamis-kerrat /osallistuja]])</f>
        <v>0</v>
      </c>
      <c r="AA1729" s="390" t="s">
        <v>54</v>
      </c>
      <c r="AB1729" s="396"/>
      <c r="AC1729" s="397"/>
      <c r="AD1729" s="398" t="s">
        <v>54</v>
      </c>
      <c r="AE1729" s="399" t="s">
        <v>54</v>
      </c>
      <c r="AF1729" s="400" t="s">
        <v>54</v>
      </c>
      <c r="AG1729" s="400" t="s">
        <v>54</v>
      </c>
      <c r="AH1729" s="401" t="s">
        <v>53</v>
      </c>
      <c r="AI1729" s="402" t="s">
        <v>54</v>
      </c>
      <c r="AJ1729" s="402" t="s">
        <v>54</v>
      </c>
      <c r="AK1729" s="402" t="s">
        <v>54</v>
      </c>
      <c r="AL1729" s="403" t="s">
        <v>54</v>
      </c>
      <c r="AM1729" s="404" t="s">
        <v>54</v>
      </c>
    </row>
    <row r="1730" spans="1:39" ht="15.75" customHeight="1" x14ac:dyDescent="0.3">
      <c r="A1730" s="382"/>
      <c r="B1730" s="383"/>
      <c r="C1730" s="384" t="s">
        <v>40</v>
      </c>
      <c r="D1730" s="385" t="str">
        <f>IF(Table_1[[#This Row],[SISÄLLÖN NIMI]]="","",1)</f>
        <v/>
      </c>
      <c r="E1730" s="386"/>
      <c r="F1730" s="386"/>
      <c r="G1730" s="384" t="s">
        <v>54</v>
      </c>
      <c r="H1730" s="387" t="s">
        <v>54</v>
      </c>
      <c r="I1730" s="388" t="s">
        <v>54</v>
      </c>
      <c r="J1730" s="389" t="s">
        <v>44</v>
      </c>
      <c r="K1730" s="387" t="s">
        <v>54</v>
      </c>
      <c r="L1730" s="390" t="s">
        <v>54</v>
      </c>
      <c r="M1730" s="383"/>
      <c r="N1730" s="391" t="s">
        <v>54</v>
      </c>
      <c r="O1730" s="392"/>
      <c r="P1730" s="383"/>
      <c r="Q1730" s="383"/>
      <c r="R1730" s="393"/>
      <c r="S1730" s="417">
        <f>IF(Table_1[[#This Row],[Kesto (min) /tapaaminen]]&lt;1,0,(Table_1[[#This Row],[Sisältöjen määrä 
]]*Table_1[[#This Row],[Kesto (min) /tapaaminen]]*Table_1[[#This Row],[Tapaamis-kerrat /osallistuja]]))</f>
        <v>0</v>
      </c>
      <c r="T1730" s="394" t="str">
        <f>IF(Table_1[[#This Row],[SISÄLLÖN NIMI]]="","",IF(Table_1[[#This Row],[Toteutuminen]]="Ei osallistujia",0,IF(Table_1[[#This Row],[Toteutuminen]]="Peruttu",0,1)))</f>
        <v/>
      </c>
      <c r="U1730" s="395"/>
      <c r="V1730" s="385"/>
      <c r="W1730" s="413">
        <f>Table_1[[#This Row],[Kävijämäärä a) lapset]]+Table_1[[#This Row],[Kävijämäärä b) aikuiset]]</f>
        <v>0</v>
      </c>
      <c r="X1730" s="413">
        <f>IF(Table_1[[#This Row],[Kokonaiskävijämäärä]]&lt;1,0,Table_1[[#This Row],[Kävijämäärä a) lapset]]*Table_1[[#This Row],[Tapaamis-kerrat /osallistuja]])</f>
        <v>0</v>
      </c>
      <c r="Y1730" s="413">
        <f>IF(Table_1[[#This Row],[Kokonaiskävijämäärä]]&lt;1,0,Table_1[[#This Row],[Kävijämäärä b) aikuiset]]*Table_1[[#This Row],[Tapaamis-kerrat /osallistuja]])</f>
        <v>0</v>
      </c>
      <c r="Z1730" s="413">
        <f>IF(Table_1[[#This Row],[Kokonaiskävijämäärä]]&lt;1,0,Table_1[[#This Row],[Kokonaiskävijämäärä]]*Table_1[[#This Row],[Tapaamis-kerrat /osallistuja]])</f>
        <v>0</v>
      </c>
      <c r="AA1730" s="390" t="s">
        <v>54</v>
      </c>
      <c r="AB1730" s="396"/>
      <c r="AC1730" s="397"/>
      <c r="AD1730" s="398" t="s">
        <v>54</v>
      </c>
      <c r="AE1730" s="399" t="s">
        <v>54</v>
      </c>
      <c r="AF1730" s="400" t="s">
        <v>54</v>
      </c>
      <c r="AG1730" s="400" t="s">
        <v>54</v>
      </c>
      <c r="AH1730" s="401" t="s">
        <v>53</v>
      </c>
      <c r="AI1730" s="402" t="s">
        <v>54</v>
      </c>
      <c r="AJ1730" s="402" t="s">
        <v>54</v>
      </c>
      <c r="AK1730" s="402" t="s">
        <v>54</v>
      </c>
      <c r="AL1730" s="403" t="s">
        <v>54</v>
      </c>
      <c r="AM1730" s="404" t="s">
        <v>54</v>
      </c>
    </row>
    <row r="1731" spans="1:39" ht="15.75" customHeight="1" x14ac:dyDescent="0.3">
      <c r="A1731" s="382"/>
      <c r="B1731" s="383"/>
      <c r="C1731" s="384" t="s">
        <v>40</v>
      </c>
      <c r="D1731" s="385" t="str">
        <f>IF(Table_1[[#This Row],[SISÄLLÖN NIMI]]="","",1)</f>
        <v/>
      </c>
      <c r="E1731" s="386"/>
      <c r="F1731" s="386"/>
      <c r="G1731" s="384" t="s">
        <v>54</v>
      </c>
      <c r="H1731" s="387" t="s">
        <v>54</v>
      </c>
      <c r="I1731" s="388" t="s">
        <v>54</v>
      </c>
      <c r="J1731" s="389" t="s">
        <v>44</v>
      </c>
      <c r="K1731" s="387" t="s">
        <v>54</v>
      </c>
      <c r="L1731" s="390" t="s">
        <v>54</v>
      </c>
      <c r="M1731" s="383"/>
      <c r="N1731" s="391" t="s">
        <v>54</v>
      </c>
      <c r="O1731" s="392"/>
      <c r="P1731" s="383"/>
      <c r="Q1731" s="383"/>
      <c r="R1731" s="393"/>
      <c r="S1731" s="417">
        <f>IF(Table_1[[#This Row],[Kesto (min) /tapaaminen]]&lt;1,0,(Table_1[[#This Row],[Sisältöjen määrä 
]]*Table_1[[#This Row],[Kesto (min) /tapaaminen]]*Table_1[[#This Row],[Tapaamis-kerrat /osallistuja]]))</f>
        <v>0</v>
      </c>
      <c r="T1731" s="394" t="str">
        <f>IF(Table_1[[#This Row],[SISÄLLÖN NIMI]]="","",IF(Table_1[[#This Row],[Toteutuminen]]="Ei osallistujia",0,IF(Table_1[[#This Row],[Toteutuminen]]="Peruttu",0,1)))</f>
        <v/>
      </c>
      <c r="U1731" s="395"/>
      <c r="V1731" s="385"/>
      <c r="W1731" s="413">
        <f>Table_1[[#This Row],[Kävijämäärä a) lapset]]+Table_1[[#This Row],[Kävijämäärä b) aikuiset]]</f>
        <v>0</v>
      </c>
      <c r="X1731" s="413">
        <f>IF(Table_1[[#This Row],[Kokonaiskävijämäärä]]&lt;1,0,Table_1[[#This Row],[Kävijämäärä a) lapset]]*Table_1[[#This Row],[Tapaamis-kerrat /osallistuja]])</f>
        <v>0</v>
      </c>
      <c r="Y1731" s="413">
        <f>IF(Table_1[[#This Row],[Kokonaiskävijämäärä]]&lt;1,0,Table_1[[#This Row],[Kävijämäärä b) aikuiset]]*Table_1[[#This Row],[Tapaamis-kerrat /osallistuja]])</f>
        <v>0</v>
      </c>
      <c r="Z1731" s="413">
        <f>IF(Table_1[[#This Row],[Kokonaiskävijämäärä]]&lt;1,0,Table_1[[#This Row],[Kokonaiskävijämäärä]]*Table_1[[#This Row],[Tapaamis-kerrat /osallistuja]])</f>
        <v>0</v>
      </c>
      <c r="AA1731" s="390" t="s">
        <v>54</v>
      </c>
      <c r="AB1731" s="396"/>
      <c r="AC1731" s="397"/>
      <c r="AD1731" s="398" t="s">
        <v>54</v>
      </c>
      <c r="AE1731" s="399" t="s">
        <v>54</v>
      </c>
      <c r="AF1731" s="400" t="s">
        <v>54</v>
      </c>
      <c r="AG1731" s="400" t="s">
        <v>54</v>
      </c>
      <c r="AH1731" s="401" t="s">
        <v>53</v>
      </c>
      <c r="AI1731" s="402" t="s">
        <v>54</v>
      </c>
      <c r="AJ1731" s="402" t="s">
        <v>54</v>
      </c>
      <c r="AK1731" s="402" t="s">
        <v>54</v>
      </c>
      <c r="AL1731" s="403" t="s">
        <v>54</v>
      </c>
      <c r="AM1731" s="404" t="s">
        <v>54</v>
      </c>
    </row>
    <row r="1732" spans="1:39" ht="15.75" customHeight="1" x14ac:dyDescent="0.3">
      <c r="A1732" s="382"/>
      <c r="B1732" s="383"/>
      <c r="C1732" s="384" t="s">
        <v>40</v>
      </c>
      <c r="D1732" s="385" t="str">
        <f>IF(Table_1[[#This Row],[SISÄLLÖN NIMI]]="","",1)</f>
        <v/>
      </c>
      <c r="E1732" s="386"/>
      <c r="F1732" s="386"/>
      <c r="G1732" s="384" t="s">
        <v>54</v>
      </c>
      <c r="H1732" s="387" t="s">
        <v>54</v>
      </c>
      <c r="I1732" s="388" t="s">
        <v>54</v>
      </c>
      <c r="J1732" s="389" t="s">
        <v>44</v>
      </c>
      <c r="K1732" s="387" t="s">
        <v>54</v>
      </c>
      <c r="L1732" s="390" t="s">
        <v>54</v>
      </c>
      <c r="M1732" s="383"/>
      <c r="N1732" s="391" t="s">
        <v>54</v>
      </c>
      <c r="O1732" s="392"/>
      <c r="P1732" s="383"/>
      <c r="Q1732" s="383"/>
      <c r="R1732" s="393"/>
      <c r="S1732" s="417">
        <f>IF(Table_1[[#This Row],[Kesto (min) /tapaaminen]]&lt;1,0,(Table_1[[#This Row],[Sisältöjen määrä 
]]*Table_1[[#This Row],[Kesto (min) /tapaaminen]]*Table_1[[#This Row],[Tapaamis-kerrat /osallistuja]]))</f>
        <v>0</v>
      </c>
      <c r="T1732" s="394" t="str">
        <f>IF(Table_1[[#This Row],[SISÄLLÖN NIMI]]="","",IF(Table_1[[#This Row],[Toteutuminen]]="Ei osallistujia",0,IF(Table_1[[#This Row],[Toteutuminen]]="Peruttu",0,1)))</f>
        <v/>
      </c>
      <c r="U1732" s="395"/>
      <c r="V1732" s="385"/>
      <c r="W1732" s="413">
        <f>Table_1[[#This Row],[Kävijämäärä a) lapset]]+Table_1[[#This Row],[Kävijämäärä b) aikuiset]]</f>
        <v>0</v>
      </c>
      <c r="X1732" s="413">
        <f>IF(Table_1[[#This Row],[Kokonaiskävijämäärä]]&lt;1,0,Table_1[[#This Row],[Kävijämäärä a) lapset]]*Table_1[[#This Row],[Tapaamis-kerrat /osallistuja]])</f>
        <v>0</v>
      </c>
      <c r="Y1732" s="413">
        <f>IF(Table_1[[#This Row],[Kokonaiskävijämäärä]]&lt;1,0,Table_1[[#This Row],[Kävijämäärä b) aikuiset]]*Table_1[[#This Row],[Tapaamis-kerrat /osallistuja]])</f>
        <v>0</v>
      </c>
      <c r="Z1732" s="413">
        <f>IF(Table_1[[#This Row],[Kokonaiskävijämäärä]]&lt;1,0,Table_1[[#This Row],[Kokonaiskävijämäärä]]*Table_1[[#This Row],[Tapaamis-kerrat /osallistuja]])</f>
        <v>0</v>
      </c>
      <c r="AA1732" s="390" t="s">
        <v>54</v>
      </c>
      <c r="AB1732" s="396"/>
      <c r="AC1732" s="397"/>
      <c r="AD1732" s="398" t="s">
        <v>54</v>
      </c>
      <c r="AE1732" s="399" t="s">
        <v>54</v>
      </c>
      <c r="AF1732" s="400" t="s">
        <v>54</v>
      </c>
      <c r="AG1732" s="400" t="s">
        <v>54</v>
      </c>
      <c r="AH1732" s="401" t="s">
        <v>53</v>
      </c>
      <c r="AI1732" s="402" t="s">
        <v>54</v>
      </c>
      <c r="AJ1732" s="402" t="s">
        <v>54</v>
      </c>
      <c r="AK1732" s="402" t="s">
        <v>54</v>
      </c>
      <c r="AL1732" s="403" t="s">
        <v>54</v>
      </c>
      <c r="AM1732" s="404" t="s">
        <v>54</v>
      </c>
    </row>
    <row r="1733" spans="1:39" ht="15.75" customHeight="1" x14ac:dyDescent="0.3">
      <c r="A1733" s="382"/>
      <c r="B1733" s="383"/>
      <c r="C1733" s="384" t="s">
        <v>40</v>
      </c>
      <c r="D1733" s="385" t="str">
        <f>IF(Table_1[[#This Row],[SISÄLLÖN NIMI]]="","",1)</f>
        <v/>
      </c>
      <c r="E1733" s="386"/>
      <c r="F1733" s="386"/>
      <c r="G1733" s="384" t="s">
        <v>54</v>
      </c>
      <c r="H1733" s="387" t="s">
        <v>54</v>
      </c>
      <c r="I1733" s="388" t="s">
        <v>54</v>
      </c>
      <c r="J1733" s="389" t="s">
        <v>44</v>
      </c>
      <c r="K1733" s="387" t="s">
        <v>54</v>
      </c>
      <c r="L1733" s="390" t="s">
        <v>54</v>
      </c>
      <c r="M1733" s="383"/>
      <c r="N1733" s="391" t="s">
        <v>54</v>
      </c>
      <c r="O1733" s="392"/>
      <c r="P1733" s="383"/>
      <c r="Q1733" s="383"/>
      <c r="R1733" s="393"/>
      <c r="S1733" s="417">
        <f>IF(Table_1[[#This Row],[Kesto (min) /tapaaminen]]&lt;1,0,(Table_1[[#This Row],[Sisältöjen määrä 
]]*Table_1[[#This Row],[Kesto (min) /tapaaminen]]*Table_1[[#This Row],[Tapaamis-kerrat /osallistuja]]))</f>
        <v>0</v>
      </c>
      <c r="T1733" s="394" t="str">
        <f>IF(Table_1[[#This Row],[SISÄLLÖN NIMI]]="","",IF(Table_1[[#This Row],[Toteutuminen]]="Ei osallistujia",0,IF(Table_1[[#This Row],[Toteutuminen]]="Peruttu",0,1)))</f>
        <v/>
      </c>
      <c r="U1733" s="395"/>
      <c r="V1733" s="385"/>
      <c r="W1733" s="413">
        <f>Table_1[[#This Row],[Kävijämäärä a) lapset]]+Table_1[[#This Row],[Kävijämäärä b) aikuiset]]</f>
        <v>0</v>
      </c>
      <c r="X1733" s="413">
        <f>IF(Table_1[[#This Row],[Kokonaiskävijämäärä]]&lt;1,0,Table_1[[#This Row],[Kävijämäärä a) lapset]]*Table_1[[#This Row],[Tapaamis-kerrat /osallistuja]])</f>
        <v>0</v>
      </c>
      <c r="Y1733" s="413">
        <f>IF(Table_1[[#This Row],[Kokonaiskävijämäärä]]&lt;1,0,Table_1[[#This Row],[Kävijämäärä b) aikuiset]]*Table_1[[#This Row],[Tapaamis-kerrat /osallistuja]])</f>
        <v>0</v>
      </c>
      <c r="Z1733" s="413">
        <f>IF(Table_1[[#This Row],[Kokonaiskävijämäärä]]&lt;1,0,Table_1[[#This Row],[Kokonaiskävijämäärä]]*Table_1[[#This Row],[Tapaamis-kerrat /osallistuja]])</f>
        <v>0</v>
      </c>
      <c r="AA1733" s="390" t="s">
        <v>54</v>
      </c>
      <c r="AB1733" s="396"/>
      <c r="AC1733" s="397"/>
      <c r="AD1733" s="398" t="s">
        <v>54</v>
      </c>
      <c r="AE1733" s="399" t="s">
        <v>54</v>
      </c>
      <c r="AF1733" s="400" t="s">
        <v>54</v>
      </c>
      <c r="AG1733" s="400" t="s">
        <v>54</v>
      </c>
      <c r="AH1733" s="401" t="s">
        <v>53</v>
      </c>
      <c r="AI1733" s="402" t="s">
        <v>54</v>
      </c>
      <c r="AJ1733" s="402" t="s">
        <v>54</v>
      </c>
      <c r="AK1733" s="402" t="s">
        <v>54</v>
      </c>
      <c r="AL1733" s="403" t="s">
        <v>54</v>
      </c>
      <c r="AM1733" s="404" t="s">
        <v>54</v>
      </c>
    </row>
    <row r="1734" spans="1:39" ht="15.75" customHeight="1" x14ac:dyDescent="0.3">
      <c r="A1734" s="382"/>
      <c r="B1734" s="383"/>
      <c r="C1734" s="384" t="s">
        <v>40</v>
      </c>
      <c r="D1734" s="385" t="str">
        <f>IF(Table_1[[#This Row],[SISÄLLÖN NIMI]]="","",1)</f>
        <v/>
      </c>
      <c r="E1734" s="386"/>
      <c r="F1734" s="386"/>
      <c r="G1734" s="384" t="s">
        <v>54</v>
      </c>
      <c r="H1734" s="387" t="s">
        <v>54</v>
      </c>
      <c r="I1734" s="388" t="s">
        <v>54</v>
      </c>
      <c r="J1734" s="389" t="s">
        <v>44</v>
      </c>
      <c r="K1734" s="387" t="s">
        <v>54</v>
      </c>
      <c r="L1734" s="390" t="s">
        <v>54</v>
      </c>
      <c r="M1734" s="383"/>
      <c r="N1734" s="391" t="s">
        <v>54</v>
      </c>
      <c r="O1734" s="392"/>
      <c r="P1734" s="383"/>
      <c r="Q1734" s="383"/>
      <c r="R1734" s="393"/>
      <c r="S1734" s="417">
        <f>IF(Table_1[[#This Row],[Kesto (min) /tapaaminen]]&lt;1,0,(Table_1[[#This Row],[Sisältöjen määrä 
]]*Table_1[[#This Row],[Kesto (min) /tapaaminen]]*Table_1[[#This Row],[Tapaamis-kerrat /osallistuja]]))</f>
        <v>0</v>
      </c>
      <c r="T1734" s="394" t="str">
        <f>IF(Table_1[[#This Row],[SISÄLLÖN NIMI]]="","",IF(Table_1[[#This Row],[Toteutuminen]]="Ei osallistujia",0,IF(Table_1[[#This Row],[Toteutuminen]]="Peruttu",0,1)))</f>
        <v/>
      </c>
      <c r="U1734" s="395"/>
      <c r="V1734" s="385"/>
      <c r="W1734" s="413">
        <f>Table_1[[#This Row],[Kävijämäärä a) lapset]]+Table_1[[#This Row],[Kävijämäärä b) aikuiset]]</f>
        <v>0</v>
      </c>
      <c r="X1734" s="413">
        <f>IF(Table_1[[#This Row],[Kokonaiskävijämäärä]]&lt;1,0,Table_1[[#This Row],[Kävijämäärä a) lapset]]*Table_1[[#This Row],[Tapaamis-kerrat /osallistuja]])</f>
        <v>0</v>
      </c>
      <c r="Y1734" s="413">
        <f>IF(Table_1[[#This Row],[Kokonaiskävijämäärä]]&lt;1,0,Table_1[[#This Row],[Kävijämäärä b) aikuiset]]*Table_1[[#This Row],[Tapaamis-kerrat /osallistuja]])</f>
        <v>0</v>
      </c>
      <c r="Z1734" s="413">
        <f>IF(Table_1[[#This Row],[Kokonaiskävijämäärä]]&lt;1,0,Table_1[[#This Row],[Kokonaiskävijämäärä]]*Table_1[[#This Row],[Tapaamis-kerrat /osallistuja]])</f>
        <v>0</v>
      </c>
      <c r="AA1734" s="390" t="s">
        <v>54</v>
      </c>
      <c r="AB1734" s="396"/>
      <c r="AC1734" s="397"/>
      <c r="AD1734" s="398" t="s">
        <v>54</v>
      </c>
      <c r="AE1734" s="399" t="s">
        <v>54</v>
      </c>
      <c r="AF1734" s="400" t="s">
        <v>54</v>
      </c>
      <c r="AG1734" s="400" t="s">
        <v>54</v>
      </c>
      <c r="AH1734" s="401" t="s">
        <v>53</v>
      </c>
      <c r="AI1734" s="402" t="s">
        <v>54</v>
      </c>
      <c r="AJ1734" s="402" t="s">
        <v>54</v>
      </c>
      <c r="AK1734" s="402" t="s">
        <v>54</v>
      </c>
      <c r="AL1734" s="403" t="s">
        <v>54</v>
      </c>
      <c r="AM1734" s="404" t="s">
        <v>54</v>
      </c>
    </row>
    <row r="1735" spans="1:39" ht="15.75" customHeight="1" x14ac:dyDescent="0.3">
      <c r="A1735" s="382"/>
      <c r="B1735" s="383"/>
      <c r="C1735" s="384" t="s">
        <v>40</v>
      </c>
      <c r="D1735" s="385" t="str">
        <f>IF(Table_1[[#This Row],[SISÄLLÖN NIMI]]="","",1)</f>
        <v/>
      </c>
      <c r="E1735" s="386"/>
      <c r="F1735" s="386"/>
      <c r="G1735" s="384" t="s">
        <v>54</v>
      </c>
      <c r="H1735" s="387" t="s">
        <v>54</v>
      </c>
      <c r="I1735" s="388" t="s">
        <v>54</v>
      </c>
      <c r="J1735" s="389" t="s">
        <v>44</v>
      </c>
      <c r="K1735" s="387" t="s">
        <v>54</v>
      </c>
      <c r="L1735" s="390" t="s">
        <v>54</v>
      </c>
      <c r="M1735" s="383"/>
      <c r="N1735" s="391" t="s">
        <v>54</v>
      </c>
      <c r="O1735" s="392"/>
      <c r="P1735" s="383"/>
      <c r="Q1735" s="383"/>
      <c r="R1735" s="393"/>
      <c r="S1735" s="417">
        <f>IF(Table_1[[#This Row],[Kesto (min) /tapaaminen]]&lt;1,0,(Table_1[[#This Row],[Sisältöjen määrä 
]]*Table_1[[#This Row],[Kesto (min) /tapaaminen]]*Table_1[[#This Row],[Tapaamis-kerrat /osallistuja]]))</f>
        <v>0</v>
      </c>
      <c r="T1735" s="394" t="str">
        <f>IF(Table_1[[#This Row],[SISÄLLÖN NIMI]]="","",IF(Table_1[[#This Row],[Toteutuminen]]="Ei osallistujia",0,IF(Table_1[[#This Row],[Toteutuminen]]="Peruttu",0,1)))</f>
        <v/>
      </c>
      <c r="U1735" s="395"/>
      <c r="V1735" s="385"/>
      <c r="W1735" s="413">
        <f>Table_1[[#This Row],[Kävijämäärä a) lapset]]+Table_1[[#This Row],[Kävijämäärä b) aikuiset]]</f>
        <v>0</v>
      </c>
      <c r="X1735" s="413">
        <f>IF(Table_1[[#This Row],[Kokonaiskävijämäärä]]&lt;1,0,Table_1[[#This Row],[Kävijämäärä a) lapset]]*Table_1[[#This Row],[Tapaamis-kerrat /osallistuja]])</f>
        <v>0</v>
      </c>
      <c r="Y1735" s="413">
        <f>IF(Table_1[[#This Row],[Kokonaiskävijämäärä]]&lt;1,0,Table_1[[#This Row],[Kävijämäärä b) aikuiset]]*Table_1[[#This Row],[Tapaamis-kerrat /osallistuja]])</f>
        <v>0</v>
      </c>
      <c r="Z1735" s="413">
        <f>IF(Table_1[[#This Row],[Kokonaiskävijämäärä]]&lt;1,0,Table_1[[#This Row],[Kokonaiskävijämäärä]]*Table_1[[#This Row],[Tapaamis-kerrat /osallistuja]])</f>
        <v>0</v>
      </c>
      <c r="AA1735" s="390" t="s">
        <v>54</v>
      </c>
      <c r="AB1735" s="396"/>
      <c r="AC1735" s="397"/>
      <c r="AD1735" s="398" t="s">
        <v>54</v>
      </c>
      <c r="AE1735" s="399" t="s">
        <v>54</v>
      </c>
      <c r="AF1735" s="400" t="s">
        <v>54</v>
      </c>
      <c r="AG1735" s="400" t="s">
        <v>54</v>
      </c>
      <c r="AH1735" s="401" t="s">
        <v>53</v>
      </c>
      <c r="AI1735" s="402" t="s">
        <v>54</v>
      </c>
      <c r="AJ1735" s="402" t="s">
        <v>54</v>
      </c>
      <c r="AK1735" s="402" t="s">
        <v>54</v>
      </c>
      <c r="AL1735" s="403" t="s">
        <v>54</v>
      </c>
      <c r="AM1735" s="404" t="s">
        <v>54</v>
      </c>
    </row>
    <row r="1736" spans="1:39" ht="15.75" customHeight="1" x14ac:dyDescent="0.3">
      <c r="A1736" s="382"/>
      <c r="B1736" s="383"/>
      <c r="C1736" s="384" t="s">
        <v>40</v>
      </c>
      <c r="D1736" s="385" t="str">
        <f>IF(Table_1[[#This Row],[SISÄLLÖN NIMI]]="","",1)</f>
        <v/>
      </c>
      <c r="E1736" s="386"/>
      <c r="F1736" s="386"/>
      <c r="G1736" s="384" t="s">
        <v>54</v>
      </c>
      <c r="H1736" s="387" t="s">
        <v>54</v>
      </c>
      <c r="I1736" s="388" t="s">
        <v>54</v>
      </c>
      <c r="J1736" s="389" t="s">
        <v>44</v>
      </c>
      <c r="K1736" s="387" t="s">
        <v>54</v>
      </c>
      <c r="L1736" s="390" t="s">
        <v>54</v>
      </c>
      <c r="M1736" s="383"/>
      <c r="N1736" s="391" t="s">
        <v>54</v>
      </c>
      <c r="O1736" s="392"/>
      <c r="P1736" s="383"/>
      <c r="Q1736" s="383"/>
      <c r="R1736" s="393"/>
      <c r="S1736" s="417">
        <f>IF(Table_1[[#This Row],[Kesto (min) /tapaaminen]]&lt;1,0,(Table_1[[#This Row],[Sisältöjen määrä 
]]*Table_1[[#This Row],[Kesto (min) /tapaaminen]]*Table_1[[#This Row],[Tapaamis-kerrat /osallistuja]]))</f>
        <v>0</v>
      </c>
      <c r="T1736" s="394" t="str">
        <f>IF(Table_1[[#This Row],[SISÄLLÖN NIMI]]="","",IF(Table_1[[#This Row],[Toteutuminen]]="Ei osallistujia",0,IF(Table_1[[#This Row],[Toteutuminen]]="Peruttu",0,1)))</f>
        <v/>
      </c>
      <c r="U1736" s="395"/>
      <c r="V1736" s="385"/>
      <c r="W1736" s="413">
        <f>Table_1[[#This Row],[Kävijämäärä a) lapset]]+Table_1[[#This Row],[Kävijämäärä b) aikuiset]]</f>
        <v>0</v>
      </c>
      <c r="X1736" s="413">
        <f>IF(Table_1[[#This Row],[Kokonaiskävijämäärä]]&lt;1,0,Table_1[[#This Row],[Kävijämäärä a) lapset]]*Table_1[[#This Row],[Tapaamis-kerrat /osallistuja]])</f>
        <v>0</v>
      </c>
      <c r="Y1736" s="413">
        <f>IF(Table_1[[#This Row],[Kokonaiskävijämäärä]]&lt;1,0,Table_1[[#This Row],[Kävijämäärä b) aikuiset]]*Table_1[[#This Row],[Tapaamis-kerrat /osallistuja]])</f>
        <v>0</v>
      </c>
      <c r="Z1736" s="413">
        <f>IF(Table_1[[#This Row],[Kokonaiskävijämäärä]]&lt;1,0,Table_1[[#This Row],[Kokonaiskävijämäärä]]*Table_1[[#This Row],[Tapaamis-kerrat /osallistuja]])</f>
        <v>0</v>
      </c>
      <c r="AA1736" s="390" t="s">
        <v>54</v>
      </c>
      <c r="AB1736" s="396"/>
      <c r="AC1736" s="397"/>
      <c r="AD1736" s="398" t="s">
        <v>54</v>
      </c>
      <c r="AE1736" s="399" t="s">
        <v>54</v>
      </c>
      <c r="AF1736" s="400" t="s">
        <v>54</v>
      </c>
      <c r="AG1736" s="400" t="s">
        <v>54</v>
      </c>
      <c r="AH1736" s="401" t="s">
        <v>53</v>
      </c>
      <c r="AI1736" s="402" t="s">
        <v>54</v>
      </c>
      <c r="AJ1736" s="402" t="s">
        <v>54</v>
      </c>
      <c r="AK1736" s="402" t="s">
        <v>54</v>
      </c>
      <c r="AL1736" s="403" t="s">
        <v>54</v>
      </c>
      <c r="AM1736" s="404" t="s">
        <v>54</v>
      </c>
    </row>
    <row r="1737" spans="1:39" ht="15.75" customHeight="1" x14ac:dyDescent="0.3">
      <c r="A1737" s="382"/>
      <c r="B1737" s="383"/>
      <c r="C1737" s="384" t="s">
        <v>40</v>
      </c>
      <c r="D1737" s="385" t="str">
        <f>IF(Table_1[[#This Row],[SISÄLLÖN NIMI]]="","",1)</f>
        <v/>
      </c>
      <c r="E1737" s="386"/>
      <c r="F1737" s="386"/>
      <c r="G1737" s="384" t="s">
        <v>54</v>
      </c>
      <c r="H1737" s="387" t="s">
        <v>54</v>
      </c>
      <c r="I1737" s="388" t="s">
        <v>54</v>
      </c>
      <c r="J1737" s="389" t="s">
        <v>44</v>
      </c>
      <c r="K1737" s="387" t="s">
        <v>54</v>
      </c>
      <c r="L1737" s="390" t="s">
        <v>54</v>
      </c>
      <c r="M1737" s="383"/>
      <c r="N1737" s="391" t="s">
        <v>54</v>
      </c>
      <c r="O1737" s="392"/>
      <c r="P1737" s="383"/>
      <c r="Q1737" s="383"/>
      <c r="R1737" s="393"/>
      <c r="S1737" s="417">
        <f>IF(Table_1[[#This Row],[Kesto (min) /tapaaminen]]&lt;1,0,(Table_1[[#This Row],[Sisältöjen määrä 
]]*Table_1[[#This Row],[Kesto (min) /tapaaminen]]*Table_1[[#This Row],[Tapaamis-kerrat /osallistuja]]))</f>
        <v>0</v>
      </c>
      <c r="T1737" s="394" t="str">
        <f>IF(Table_1[[#This Row],[SISÄLLÖN NIMI]]="","",IF(Table_1[[#This Row],[Toteutuminen]]="Ei osallistujia",0,IF(Table_1[[#This Row],[Toteutuminen]]="Peruttu",0,1)))</f>
        <v/>
      </c>
      <c r="U1737" s="395"/>
      <c r="V1737" s="385"/>
      <c r="W1737" s="413">
        <f>Table_1[[#This Row],[Kävijämäärä a) lapset]]+Table_1[[#This Row],[Kävijämäärä b) aikuiset]]</f>
        <v>0</v>
      </c>
      <c r="X1737" s="413">
        <f>IF(Table_1[[#This Row],[Kokonaiskävijämäärä]]&lt;1,0,Table_1[[#This Row],[Kävijämäärä a) lapset]]*Table_1[[#This Row],[Tapaamis-kerrat /osallistuja]])</f>
        <v>0</v>
      </c>
      <c r="Y1737" s="413">
        <f>IF(Table_1[[#This Row],[Kokonaiskävijämäärä]]&lt;1,0,Table_1[[#This Row],[Kävijämäärä b) aikuiset]]*Table_1[[#This Row],[Tapaamis-kerrat /osallistuja]])</f>
        <v>0</v>
      </c>
      <c r="Z1737" s="413">
        <f>IF(Table_1[[#This Row],[Kokonaiskävijämäärä]]&lt;1,0,Table_1[[#This Row],[Kokonaiskävijämäärä]]*Table_1[[#This Row],[Tapaamis-kerrat /osallistuja]])</f>
        <v>0</v>
      </c>
      <c r="AA1737" s="390" t="s">
        <v>54</v>
      </c>
      <c r="AB1737" s="396"/>
      <c r="AC1737" s="397"/>
      <c r="AD1737" s="398" t="s">
        <v>54</v>
      </c>
      <c r="AE1737" s="399" t="s">
        <v>54</v>
      </c>
      <c r="AF1737" s="400" t="s">
        <v>54</v>
      </c>
      <c r="AG1737" s="400" t="s">
        <v>54</v>
      </c>
      <c r="AH1737" s="401" t="s">
        <v>53</v>
      </c>
      <c r="AI1737" s="402" t="s">
        <v>54</v>
      </c>
      <c r="AJ1737" s="402" t="s">
        <v>54</v>
      </c>
      <c r="AK1737" s="402" t="s">
        <v>54</v>
      </c>
      <c r="AL1737" s="403" t="s">
        <v>54</v>
      </c>
      <c r="AM1737" s="404" t="s">
        <v>54</v>
      </c>
    </row>
    <row r="1738" spans="1:39" ht="15.75" customHeight="1" x14ac:dyDescent="0.3">
      <c r="A1738" s="382"/>
      <c r="B1738" s="383"/>
      <c r="C1738" s="384" t="s">
        <v>40</v>
      </c>
      <c r="D1738" s="385" t="str">
        <f>IF(Table_1[[#This Row],[SISÄLLÖN NIMI]]="","",1)</f>
        <v/>
      </c>
      <c r="E1738" s="386"/>
      <c r="F1738" s="386"/>
      <c r="G1738" s="384" t="s">
        <v>54</v>
      </c>
      <c r="H1738" s="387" t="s">
        <v>54</v>
      </c>
      <c r="I1738" s="388" t="s">
        <v>54</v>
      </c>
      <c r="J1738" s="389" t="s">
        <v>44</v>
      </c>
      <c r="K1738" s="387" t="s">
        <v>54</v>
      </c>
      <c r="L1738" s="390" t="s">
        <v>54</v>
      </c>
      <c r="M1738" s="383"/>
      <c r="N1738" s="391" t="s">
        <v>54</v>
      </c>
      <c r="O1738" s="392"/>
      <c r="P1738" s="383"/>
      <c r="Q1738" s="383"/>
      <c r="R1738" s="393"/>
      <c r="S1738" s="417">
        <f>IF(Table_1[[#This Row],[Kesto (min) /tapaaminen]]&lt;1,0,(Table_1[[#This Row],[Sisältöjen määrä 
]]*Table_1[[#This Row],[Kesto (min) /tapaaminen]]*Table_1[[#This Row],[Tapaamis-kerrat /osallistuja]]))</f>
        <v>0</v>
      </c>
      <c r="T1738" s="394" t="str">
        <f>IF(Table_1[[#This Row],[SISÄLLÖN NIMI]]="","",IF(Table_1[[#This Row],[Toteutuminen]]="Ei osallistujia",0,IF(Table_1[[#This Row],[Toteutuminen]]="Peruttu",0,1)))</f>
        <v/>
      </c>
      <c r="U1738" s="395"/>
      <c r="V1738" s="385"/>
      <c r="W1738" s="413">
        <f>Table_1[[#This Row],[Kävijämäärä a) lapset]]+Table_1[[#This Row],[Kävijämäärä b) aikuiset]]</f>
        <v>0</v>
      </c>
      <c r="X1738" s="413">
        <f>IF(Table_1[[#This Row],[Kokonaiskävijämäärä]]&lt;1,0,Table_1[[#This Row],[Kävijämäärä a) lapset]]*Table_1[[#This Row],[Tapaamis-kerrat /osallistuja]])</f>
        <v>0</v>
      </c>
      <c r="Y1738" s="413">
        <f>IF(Table_1[[#This Row],[Kokonaiskävijämäärä]]&lt;1,0,Table_1[[#This Row],[Kävijämäärä b) aikuiset]]*Table_1[[#This Row],[Tapaamis-kerrat /osallistuja]])</f>
        <v>0</v>
      </c>
      <c r="Z1738" s="413">
        <f>IF(Table_1[[#This Row],[Kokonaiskävijämäärä]]&lt;1,0,Table_1[[#This Row],[Kokonaiskävijämäärä]]*Table_1[[#This Row],[Tapaamis-kerrat /osallistuja]])</f>
        <v>0</v>
      </c>
      <c r="AA1738" s="390" t="s">
        <v>54</v>
      </c>
      <c r="AB1738" s="396"/>
      <c r="AC1738" s="397"/>
      <c r="AD1738" s="398" t="s">
        <v>54</v>
      </c>
      <c r="AE1738" s="399" t="s">
        <v>54</v>
      </c>
      <c r="AF1738" s="400" t="s">
        <v>54</v>
      </c>
      <c r="AG1738" s="400" t="s">
        <v>54</v>
      </c>
      <c r="AH1738" s="401" t="s">
        <v>53</v>
      </c>
      <c r="AI1738" s="402" t="s">
        <v>54</v>
      </c>
      <c r="AJ1738" s="402" t="s">
        <v>54</v>
      </c>
      <c r="AK1738" s="402" t="s">
        <v>54</v>
      </c>
      <c r="AL1738" s="403" t="s">
        <v>54</v>
      </c>
      <c r="AM1738" s="404" t="s">
        <v>54</v>
      </c>
    </row>
    <row r="1739" spans="1:39" ht="15.75" customHeight="1" x14ac:dyDescent="0.3">
      <c r="A1739" s="382"/>
      <c r="B1739" s="383"/>
      <c r="C1739" s="384" t="s">
        <v>40</v>
      </c>
      <c r="D1739" s="385" t="str">
        <f>IF(Table_1[[#This Row],[SISÄLLÖN NIMI]]="","",1)</f>
        <v/>
      </c>
      <c r="E1739" s="386"/>
      <c r="F1739" s="386"/>
      <c r="G1739" s="384" t="s">
        <v>54</v>
      </c>
      <c r="H1739" s="387" t="s">
        <v>54</v>
      </c>
      <c r="I1739" s="388" t="s">
        <v>54</v>
      </c>
      <c r="J1739" s="389" t="s">
        <v>44</v>
      </c>
      <c r="K1739" s="387" t="s">
        <v>54</v>
      </c>
      <c r="L1739" s="390" t="s">
        <v>54</v>
      </c>
      <c r="M1739" s="383"/>
      <c r="N1739" s="391" t="s">
        <v>54</v>
      </c>
      <c r="O1739" s="392"/>
      <c r="P1739" s="383"/>
      <c r="Q1739" s="383"/>
      <c r="R1739" s="393"/>
      <c r="S1739" s="417">
        <f>IF(Table_1[[#This Row],[Kesto (min) /tapaaminen]]&lt;1,0,(Table_1[[#This Row],[Sisältöjen määrä 
]]*Table_1[[#This Row],[Kesto (min) /tapaaminen]]*Table_1[[#This Row],[Tapaamis-kerrat /osallistuja]]))</f>
        <v>0</v>
      </c>
      <c r="T1739" s="394" t="str">
        <f>IF(Table_1[[#This Row],[SISÄLLÖN NIMI]]="","",IF(Table_1[[#This Row],[Toteutuminen]]="Ei osallistujia",0,IF(Table_1[[#This Row],[Toteutuminen]]="Peruttu",0,1)))</f>
        <v/>
      </c>
      <c r="U1739" s="395"/>
      <c r="V1739" s="385"/>
      <c r="W1739" s="413">
        <f>Table_1[[#This Row],[Kävijämäärä a) lapset]]+Table_1[[#This Row],[Kävijämäärä b) aikuiset]]</f>
        <v>0</v>
      </c>
      <c r="X1739" s="413">
        <f>IF(Table_1[[#This Row],[Kokonaiskävijämäärä]]&lt;1,0,Table_1[[#This Row],[Kävijämäärä a) lapset]]*Table_1[[#This Row],[Tapaamis-kerrat /osallistuja]])</f>
        <v>0</v>
      </c>
      <c r="Y1739" s="413">
        <f>IF(Table_1[[#This Row],[Kokonaiskävijämäärä]]&lt;1,0,Table_1[[#This Row],[Kävijämäärä b) aikuiset]]*Table_1[[#This Row],[Tapaamis-kerrat /osallistuja]])</f>
        <v>0</v>
      </c>
      <c r="Z1739" s="413">
        <f>IF(Table_1[[#This Row],[Kokonaiskävijämäärä]]&lt;1,0,Table_1[[#This Row],[Kokonaiskävijämäärä]]*Table_1[[#This Row],[Tapaamis-kerrat /osallistuja]])</f>
        <v>0</v>
      </c>
      <c r="AA1739" s="390" t="s">
        <v>54</v>
      </c>
      <c r="AB1739" s="396"/>
      <c r="AC1739" s="397"/>
      <c r="AD1739" s="398" t="s">
        <v>54</v>
      </c>
      <c r="AE1739" s="399" t="s">
        <v>54</v>
      </c>
      <c r="AF1739" s="400" t="s">
        <v>54</v>
      </c>
      <c r="AG1739" s="400" t="s">
        <v>54</v>
      </c>
      <c r="AH1739" s="401" t="s">
        <v>53</v>
      </c>
      <c r="AI1739" s="402" t="s">
        <v>54</v>
      </c>
      <c r="AJ1739" s="402" t="s">
        <v>54</v>
      </c>
      <c r="AK1739" s="402" t="s">
        <v>54</v>
      </c>
      <c r="AL1739" s="403" t="s">
        <v>54</v>
      </c>
      <c r="AM1739" s="404" t="s">
        <v>54</v>
      </c>
    </row>
    <row r="1740" spans="1:39" ht="15.75" customHeight="1" x14ac:dyDescent="0.3">
      <c r="A1740" s="382"/>
      <c r="B1740" s="383"/>
      <c r="C1740" s="384" t="s">
        <v>40</v>
      </c>
      <c r="D1740" s="385" t="str">
        <f>IF(Table_1[[#This Row],[SISÄLLÖN NIMI]]="","",1)</f>
        <v/>
      </c>
      <c r="E1740" s="386"/>
      <c r="F1740" s="386"/>
      <c r="G1740" s="384" t="s">
        <v>54</v>
      </c>
      <c r="H1740" s="387" t="s">
        <v>54</v>
      </c>
      <c r="I1740" s="388" t="s">
        <v>54</v>
      </c>
      <c r="J1740" s="389" t="s">
        <v>44</v>
      </c>
      <c r="K1740" s="387" t="s">
        <v>54</v>
      </c>
      <c r="L1740" s="390" t="s">
        <v>54</v>
      </c>
      <c r="M1740" s="383"/>
      <c r="N1740" s="391" t="s">
        <v>54</v>
      </c>
      <c r="O1740" s="392"/>
      <c r="P1740" s="383"/>
      <c r="Q1740" s="383"/>
      <c r="R1740" s="393"/>
      <c r="S1740" s="417">
        <f>IF(Table_1[[#This Row],[Kesto (min) /tapaaminen]]&lt;1,0,(Table_1[[#This Row],[Sisältöjen määrä 
]]*Table_1[[#This Row],[Kesto (min) /tapaaminen]]*Table_1[[#This Row],[Tapaamis-kerrat /osallistuja]]))</f>
        <v>0</v>
      </c>
      <c r="T1740" s="394" t="str">
        <f>IF(Table_1[[#This Row],[SISÄLLÖN NIMI]]="","",IF(Table_1[[#This Row],[Toteutuminen]]="Ei osallistujia",0,IF(Table_1[[#This Row],[Toteutuminen]]="Peruttu",0,1)))</f>
        <v/>
      </c>
      <c r="U1740" s="395"/>
      <c r="V1740" s="385"/>
      <c r="W1740" s="413">
        <f>Table_1[[#This Row],[Kävijämäärä a) lapset]]+Table_1[[#This Row],[Kävijämäärä b) aikuiset]]</f>
        <v>0</v>
      </c>
      <c r="X1740" s="413">
        <f>IF(Table_1[[#This Row],[Kokonaiskävijämäärä]]&lt;1,0,Table_1[[#This Row],[Kävijämäärä a) lapset]]*Table_1[[#This Row],[Tapaamis-kerrat /osallistuja]])</f>
        <v>0</v>
      </c>
      <c r="Y1740" s="413">
        <f>IF(Table_1[[#This Row],[Kokonaiskävijämäärä]]&lt;1,0,Table_1[[#This Row],[Kävijämäärä b) aikuiset]]*Table_1[[#This Row],[Tapaamis-kerrat /osallistuja]])</f>
        <v>0</v>
      </c>
      <c r="Z1740" s="413">
        <f>IF(Table_1[[#This Row],[Kokonaiskävijämäärä]]&lt;1,0,Table_1[[#This Row],[Kokonaiskävijämäärä]]*Table_1[[#This Row],[Tapaamis-kerrat /osallistuja]])</f>
        <v>0</v>
      </c>
      <c r="AA1740" s="390" t="s">
        <v>54</v>
      </c>
      <c r="AB1740" s="396"/>
      <c r="AC1740" s="397"/>
      <c r="AD1740" s="398" t="s">
        <v>54</v>
      </c>
      <c r="AE1740" s="399" t="s">
        <v>54</v>
      </c>
      <c r="AF1740" s="400" t="s">
        <v>54</v>
      </c>
      <c r="AG1740" s="400" t="s">
        <v>54</v>
      </c>
      <c r="AH1740" s="401" t="s">
        <v>53</v>
      </c>
      <c r="AI1740" s="402" t="s">
        <v>54</v>
      </c>
      <c r="AJ1740" s="402" t="s">
        <v>54</v>
      </c>
      <c r="AK1740" s="402" t="s">
        <v>54</v>
      </c>
      <c r="AL1740" s="403" t="s">
        <v>54</v>
      </c>
      <c r="AM1740" s="404" t="s">
        <v>54</v>
      </c>
    </row>
    <row r="1741" spans="1:39" ht="15.75" customHeight="1" x14ac:dyDescent="0.3">
      <c r="A1741" s="382"/>
      <c r="B1741" s="383"/>
      <c r="C1741" s="384" t="s">
        <v>40</v>
      </c>
      <c r="D1741" s="385" t="str">
        <f>IF(Table_1[[#This Row],[SISÄLLÖN NIMI]]="","",1)</f>
        <v/>
      </c>
      <c r="E1741" s="386"/>
      <c r="F1741" s="386"/>
      <c r="G1741" s="384" t="s">
        <v>54</v>
      </c>
      <c r="H1741" s="387" t="s">
        <v>54</v>
      </c>
      <c r="I1741" s="388" t="s">
        <v>54</v>
      </c>
      <c r="J1741" s="389" t="s">
        <v>44</v>
      </c>
      <c r="K1741" s="387" t="s">
        <v>54</v>
      </c>
      <c r="L1741" s="390" t="s">
        <v>54</v>
      </c>
      <c r="M1741" s="383"/>
      <c r="N1741" s="391" t="s">
        <v>54</v>
      </c>
      <c r="O1741" s="392"/>
      <c r="P1741" s="383"/>
      <c r="Q1741" s="383"/>
      <c r="R1741" s="393"/>
      <c r="S1741" s="417">
        <f>IF(Table_1[[#This Row],[Kesto (min) /tapaaminen]]&lt;1,0,(Table_1[[#This Row],[Sisältöjen määrä 
]]*Table_1[[#This Row],[Kesto (min) /tapaaminen]]*Table_1[[#This Row],[Tapaamis-kerrat /osallistuja]]))</f>
        <v>0</v>
      </c>
      <c r="T1741" s="394" t="str">
        <f>IF(Table_1[[#This Row],[SISÄLLÖN NIMI]]="","",IF(Table_1[[#This Row],[Toteutuminen]]="Ei osallistujia",0,IF(Table_1[[#This Row],[Toteutuminen]]="Peruttu",0,1)))</f>
        <v/>
      </c>
      <c r="U1741" s="395"/>
      <c r="V1741" s="385"/>
      <c r="W1741" s="413">
        <f>Table_1[[#This Row],[Kävijämäärä a) lapset]]+Table_1[[#This Row],[Kävijämäärä b) aikuiset]]</f>
        <v>0</v>
      </c>
      <c r="X1741" s="413">
        <f>IF(Table_1[[#This Row],[Kokonaiskävijämäärä]]&lt;1,0,Table_1[[#This Row],[Kävijämäärä a) lapset]]*Table_1[[#This Row],[Tapaamis-kerrat /osallistuja]])</f>
        <v>0</v>
      </c>
      <c r="Y1741" s="413">
        <f>IF(Table_1[[#This Row],[Kokonaiskävijämäärä]]&lt;1,0,Table_1[[#This Row],[Kävijämäärä b) aikuiset]]*Table_1[[#This Row],[Tapaamis-kerrat /osallistuja]])</f>
        <v>0</v>
      </c>
      <c r="Z1741" s="413">
        <f>IF(Table_1[[#This Row],[Kokonaiskävijämäärä]]&lt;1,0,Table_1[[#This Row],[Kokonaiskävijämäärä]]*Table_1[[#This Row],[Tapaamis-kerrat /osallistuja]])</f>
        <v>0</v>
      </c>
      <c r="AA1741" s="390" t="s">
        <v>54</v>
      </c>
      <c r="AB1741" s="396"/>
      <c r="AC1741" s="397"/>
      <c r="AD1741" s="398" t="s">
        <v>54</v>
      </c>
      <c r="AE1741" s="399" t="s">
        <v>54</v>
      </c>
      <c r="AF1741" s="400" t="s">
        <v>54</v>
      </c>
      <c r="AG1741" s="400" t="s">
        <v>54</v>
      </c>
      <c r="AH1741" s="401" t="s">
        <v>53</v>
      </c>
      <c r="AI1741" s="402" t="s">
        <v>54</v>
      </c>
      <c r="AJ1741" s="402" t="s">
        <v>54</v>
      </c>
      <c r="AK1741" s="402" t="s">
        <v>54</v>
      </c>
      <c r="AL1741" s="403" t="s">
        <v>54</v>
      </c>
      <c r="AM1741" s="404" t="s">
        <v>54</v>
      </c>
    </row>
    <row r="1742" spans="1:39" ht="15.75" customHeight="1" x14ac:dyDescent="0.3">
      <c r="A1742" s="382"/>
      <c r="B1742" s="383"/>
      <c r="C1742" s="384" t="s">
        <v>40</v>
      </c>
      <c r="D1742" s="385" t="str">
        <f>IF(Table_1[[#This Row],[SISÄLLÖN NIMI]]="","",1)</f>
        <v/>
      </c>
      <c r="E1742" s="386"/>
      <c r="F1742" s="386"/>
      <c r="G1742" s="384" t="s">
        <v>54</v>
      </c>
      <c r="H1742" s="387" t="s">
        <v>54</v>
      </c>
      <c r="I1742" s="388" t="s">
        <v>54</v>
      </c>
      <c r="J1742" s="389" t="s">
        <v>44</v>
      </c>
      <c r="K1742" s="387" t="s">
        <v>54</v>
      </c>
      <c r="L1742" s="390" t="s">
        <v>54</v>
      </c>
      <c r="M1742" s="383"/>
      <c r="N1742" s="391" t="s">
        <v>54</v>
      </c>
      <c r="O1742" s="392"/>
      <c r="P1742" s="383"/>
      <c r="Q1742" s="383"/>
      <c r="R1742" s="393"/>
      <c r="S1742" s="417">
        <f>IF(Table_1[[#This Row],[Kesto (min) /tapaaminen]]&lt;1,0,(Table_1[[#This Row],[Sisältöjen määrä 
]]*Table_1[[#This Row],[Kesto (min) /tapaaminen]]*Table_1[[#This Row],[Tapaamis-kerrat /osallistuja]]))</f>
        <v>0</v>
      </c>
      <c r="T1742" s="394" t="str">
        <f>IF(Table_1[[#This Row],[SISÄLLÖN NIMI]]="","",IF(Table_1[[#This Row],[Toteutuminen]]="Ei osallistujia",0,IF(Table_1[[#This Row],[Toteutuminen]]="Peruttu",0,1)))</f>
        <v/>
      </c>
      <c r="U1742" s="395"/>
      <c r="V1742" s="385"/>
      <c r="W1742" s="413">
        <f>Table_1[[#This Row],[Kävijämäärä a) lapset]]+Table_1[[#This Row],[Kävijämäärä b) aikuiset]]</f>
        <v>0</v>
      </c>
      <c r="X1742" s="413">
        <f>IF(Table_1[[#This Row],[Kokonaiskävijämäärä]]&lt;1,0,Table_1[[#This Row],[Kävijämäärä a) lapset]]*Table_1[[#This Row],[Tapaamis-kerrat /osallistuja]])</f>
        <v>0</v>
      </c>
      <c r="Y1742" s="413">
        <f>IF(Table_1[[#This Row],[Kokonaiskävijämäärä]]&lt;1,0,Table_1[[#This Row],[Kävijämäärä b) aikuiset]]*Table_1[[#This Row],[Tapaamis-kerrat /osallistuja]])</f>
        <v>0</v>
      </c>
      <c r="Z1742" s="413">
        <f>IF(Table_1[[#This Row],[Kokonaiskävijämäärä]]&lt;1,0,Table_1[[#This Row],[Kokonaiskävijämäärä]]*Table_1[[#This Row],[Tapaamis-kerrat /osallistuja]])</f>
        <v>0</v>
      </c>
      <c r="AA1742" s="390" t="s">
        <v>54</v>
      </c>
      <c r="AB1742" s="396"/>
      <c r="AC1742" s="397"/>
      <c r="AD1742" s="398" t="s">
        <v>54</v>
      </c>
      <c r="AE1742" s="399" t="s">
        <v>54</v>
      </c>
      <c r="AF1742" s="400" t="s">
        <v>54</v>
      </c>
      <c r="AG1742" s="400" t="s">
        <v>54</v>
      </c>
      <c r="AH1742" s="401" t="s">
        <v>53</v>
      </c>
      <c r="AI1742" s="402" t="s">
        <v>54</v>
      </c>
      <c r="AJ1742" s="402" t="s">
        <v>54</v>
      </c>
      <c r="AK1742" s="402" t="s">
        <v>54</v>
      </c>
      <c r="AL1742" s="403" t="s">
        <v>54</v>
      </c>
      <c r="AM1742" s="404" t="s">
        <v>54</v>
      </c>
    </row>
    <row r="1743" spans="1:39" ht="15.75" customHeight="1" x14ac:dyDescent="0.3">
      <c r="A1743" s="382"/>
      <c r="B1743" s="383"/>
      <c r="C1743" s="384" t="s">
        <v>40</v>
      </c>
      <c r="D1743" s="385" t="str">
        <f>IF(Table_1[[#This Row],[SISÄLLÖN NIMI]]="","",1)</f>
        <v/>
      </c>
      <c r="E1743" s="386"/>
      <c r="F1743" s="386"/>
      <c r="G1743" s="384" t="s">
        <v>54</v>
      </c>
      <c r="H1743" s="387" t="s">
        <v>54</v>
      </c>
      <c r="I1743" s="388" t="s">
        <v>54</v>
      </c>
      <c r="J1743" s="389" t="s">
        <v>44</v>
      </c>
      <c r="K1743" s="387" t="s">
        <v>54</v>
      </c>
      <c r="L1743" s="390" t="s">
        <v>54</v>
      </c>
      <c r="M1743" s="383"/>
      <c r="N1743" s="391" t="s">
        <v>54</v>
      </c>
      <c r="O1743" s="392"/>
      <c r="P1743" s="383"/>
      <c r="Q1743" s="383"/>
      <c r="R1743" s="393"/>
      <c r="S1743" s="417">
        <f>IF(Table_1[[#This Row],[Kesto (min) /tapaaminen]]&lt;1,0,(Table_1[[#This Row],[Sisältöjen määrä 
]]*Table_1[[#This Row],[Kesto (min) /tapaaminen]]*Table_1[[#This Row],[Tapaamis-kerrat /osallistuja]]))</f>
        <v>0</v>
      </c>
      <c r="T1743" s="394" t="str">
        <f>IF(Table_1[[#This Row],[SISÄLLÖN NIMI]]="","",IF(Table_1[[#This Row],[Toteutuminen]]="Ei osallistujia",0,IF(Table_1[[#This Row],[Toteutuminen]]="Peruttu",0,1)))</f>
        <v/>
      </c>
      <c r="U1743" s="395"/>
      <c r="V1743" s="385"/>
      <c r="W1743" s="413">
        <f>Table_1[[#This Row],[Kävijämäärä a) lapset]]+Table_1[[#This Row],[Kävijämäärä b) aikuiset]]</f>
        <v>0</v>
      </c>
      <c r="X1743" s="413">
        <f>IF(Table_1[[#This Row],[Kokonaiskävijämäärä]]&lt;1,0,Table_1[[#This Row],[Kävijämäärä a) lapset]]*Table_1[[#This Row],[Tapaamis-kerrat /osallistuja]])</f>
        <v>0</v>
      </c>
      <c r="Y1743" s="413">
        <f>IF(Table_1[[#This Row],[Kokonaiskävijämäärä]]&lt;1,0,Table_1[[#This Row],[Kävijämäärä b) aikuiset]]*Table_1[[#This Row],[Tapaamis-kerrat /osallistuja]])</f>
        <v>0</v>
      </c>
      <c r="Z1743" s="413">
        <f>IF(Table_1[[#This Row],[Kokonaiskävijämäärä]]&lt;1,0,Table_1[[#This Row],[Kokonaiskävijämäärä]]*Table_1[[#This Row],[Tapaamis-kerrat /osallistuja]])</f>
        <v>0</v>
      </c>
      <c r="AA1743" s="390" t="s">
        <v>54</v>
      </c>
      <c r="AB1743" s="396"/>
      <c r="AC1743" s="397"/>
      <c r="AD1743" s="398" t="s">
        <v>54</v>
      </c>
      <c r="AE1743" s="399" t="s">
        <v>54</v>
      </c>
      <c r="AF1743" s="400" t="s">
        <v>54</v>
      </c>
      <c r="AG1743" s="400" t="s">
        <v>54</v>
      </c>
      <c r="AH1743" s="401" t="s">
        <v>53</v>
      </c>
      <c r="AI1743" s="402" t="s">
        <v>54</v>
      </c>
      <c r="AJ1743" s="402" t="s">
        <v>54</v>
      </c>
      <c r="AK1743" s="402" t="s">
        <v>54</v>
      </c>
      <c r="AL1743" s="403" t="s">
        <v>54</v>
      </c>
      <c r="AM1743" s="404" t="s">
        <v>54</v>
      </c>
    </row>
    <row r="1744" spans="1:39" ht="15.75" customHeight="1" x14ac:dyDescent="0.3">
      <c r="A1744" s="382"/>
      <c r="B1744" s="383"/>
      <c r="C1744" s="384" t="s">
        <v>40</v>
      </c>
      <c r="D1744" s="385" t="str">
        <f>IF(Table_1[[#This Row],[SISÄLLÖN NIMI]]="","",1)</f>
        <v/>
      </c>
      <c r="E1744" s="386"/>
      <c r="F1744" s="386"/>
      <c r="G1744" s="384" t="s">
        <v>54</v>
      </c>
      <c r="H1744" s="387" t="s">
        <v>54</v>
      </c>
      <c r="I1744" s="388" t="s">
        <v>54</v>
      </c>
      <c r="J1744" s="389" t="s">
        <v>44</v>
      </c>
      <c r="K1744" s="387" t="s">
        <v>54</v>
      </c>
      <c r="L1744" s="390" t="s">
        <v>54</v>
      </c>
      <c r="M1744" s="383"/>
      <c r="N1744" s="391" t="s">
        <v>54</v>
      </c>
      <c r="O1744" s="392"/>
      <c r="P1744" s="383"/>
      <c r="Q1744" s="383"/>
      <c r="R1744" s="393"/>
      <c r="S1744" s="417">
        <f>IF(Table_1[[#This Row],[Kesto (min) /tapaaminen]]&lt;1,0,(Table_1[[#This Row],[Sisältöjen määrä 
]]*Table_1[[#This Row],[Kesto (min) /tapaaminen]]*Table_1[[#This Row],[Tapaamis-kerrat /osallistuja]]))</f>
        <v>0</v>
      </c>
      <c r="T1744" s="394" t="str">
        <f>IF(Table_1[[#This Row],[SISÄLLÖN NIMI]]="","",IF(Table_1[[#This Row],[Toteutuminen]]="Ei osallistujia",0,IF(Table_1[[#This Row],[Toteutuminen]]="Peruttu",0,1)))</f>
        <v/>
      </c>
      <c r="U1744" s="395"/>
      <c r="V1744" s="385"/>
      <c r="W1744" s="413">
        <f>Table_1[[#This Row],[Kävijämäärä a) lapset]]+Table_1[[#This Row],[Kävijämäärä b) aikuiset]]</f>
        <v>0</v>
      </c>
      <c r="X1744" s="413">
        <f>IF(Table_1[[#This Row],[Kokonaiskävijämäärä]]&lt;1,0,Table_1[[#This Row],[Kävijämäärä a) lapset]]*Table_1[[#This Row],[Tapaamis-kerrat /osallistuja]])</f>
        <v>0</v>
      </c>
      <c r="Y1744" s="413">
        <f>IF(Table_1[[#This Row],[Kokonaiskävijämäärä]]&lt;1,0,Table_1[[#This Row],[Kävijämäärä b) aikuiset]]*Table_1[[#This Row],[Tapaamis-kerrat /osallistuja]])</f>
        <v>0</v>
      </c>
      <c r="Z1744" s="413">
        <f>IF(Table_1[[#This Row],[Kokonaiskävijämäärä]]&lt;1,0,Table_1[[#This Row],[Kokonaiskävijämäärä]]*Table_1[[#This Row],[Tapaamis-kerrat /osallistuja]])</f>
        <v>0</v>
      </c>
      <c r="AA1744" s="390" t="s">
        <v>54</v>
      </c>
      <c r="AB1744" s="396"/>
      <c r="AC1744" s="397"/>
      <c r="AD1744" s="398" t="s">
        <v>54</v>
      </c>
      <c r="AE1744" s="399" t="s">
        <v>54</v>
      </c>
      <c r="AF1744" s="400" t="s">
        <v>54</v>
      </c>
      <c r="AG1744" s="400" t="s">
        <v>54</v>
      </c>
      <c r="AH1744" s="401" t="s">
        <v>53</v>
      </c>
      <c r="AI1744" s="402" t="s">
        <v>54</v>
      </c>
      <c r="AJ1744" s="402" t="s">
        <v>54</v>
      </c>
      <c r="AK1744" s="402" t="s">
        <v>54</v>
      </c>
      <c r="AL1744" s="403" t="s">
        <v>54</v>
      </c>
      <c r="AM1744" s="404" t="s">
        <v>54</v>
      </c>
    </row>
    <row r="1745" spans="1:39" ht="15.75" customHeight="1" x14ac:dyDescent="0.3">
      <c r="A1745" s="382"/>
      <c r="B1745" s="383"/>
      <c r="C1745" s="384" t="s">
        <v>40</v>
      </c>
      <c r="D1745" s="385" t="str">
        <f>IF(Table_1[[#This Row],[SISÄLLÖN NIMI]]="","",1)</f>
        <v/>
      </c>
      <c r="E1745" s="386"/>
      <c r="F1745" s="386"/>
      <c r="G1745" s="384" t="s">
        <v>54</v>
      </c>
      <c r="H1745" s="387" t="s">
        <v>54</v>
      </c>
      <c r="I1745" s="388" t="s">
        <v>54</v>
      </c>
      <c r="J1745" s="389" t="s">
        <v>44</v>
      </c>
      <c r="K1745" s="387" t="s">
        <v>54</v>
      </c>
      <c r="L1745" s="390" t="s">
        <v>54</v>
      </c>
      <c r="M1745" s="383"/>
      <c r="N1745" s="391" t="s">
        <v>54</v>
      </c>
      <c r="O1745" s="392"/>
      <c r="P1745" s="383"/>
      <c r="Q1745" s="383"/>
      <c r="R1745" s="393"/>
      <c r="S1745" s="417">
        <f>IF(Table_1[[#This Row],[Kesto (min) /tapaaminen]]&lt;1,0,(Table_1[[#This Row],[Sisältöjen määrä 
]]*Table_1[[#This Row],[Kesto (min) /tapaaminen]]*Table_1[[#This Row],[Tapaamis-kerrat /osallistuja]]))</f>
        <v>0</v>
      </c>
      <c r="T1745" s="394" t="str">
        <f>IF(Table_1[[#This Row],[SISÄLLÖN NIMI]]="","",IF(Table_1[[#This Row],[Toteutuminen]]="Ei osallistujia",0,IF(Table_1[[#This Row],[Toteutuminen]]="Peruttu",0,1)))</f>
        <v/>
      </c>
      <c r="U1745" s="395"/>
      <c r="V1745" s="385"/>
      <c r="W1745" s="413">
        <f>Table_1[[#This Row],[Kävijämäärä a) lapset]]+Table_1[[#This Row],[Kävijämäärä b) aikuiset]]</f>
        <v>0</v>
      </c>
      <c r="X1745" s="413">
        <f>IF(Table_1[[#This Row],[Kokonaiskävijämäärä]]&lt;1,0,Table_1[[#This Row],[Kävijämäärä a) lapset]]*Table_1[[#This Row],[Tapaamis-kerrat /osallistuja]])</f>
        <v>0</v>
      </c>
      <c r="Y1745" s="413">
        <f>IF(Table_1[[#This Row],[Kokonaiskävijämäärä]]&lt;1,0,Table_1[[#This Row],[Kävijämäärä b) aikuiset]]*Table_1[[#This Row],[Tapaamis-kerrat /osallistuja]])</f>
        <v>0</v>
      </c>
      <c r="Z1745" s="413">
        <f>IF(Table_1[[#This Row],[Kokonaiskävijämäärä]]&lt;1,0,Table_1[[#This Row],[Kokonaiskävijämäärä]]*Table_1[[#This Row],[Tapaamis-kerrat /osallistuja]])</f>
        <v>0</v>
      </c>
      <c r="AA1745" s="390" t="s">
        <v>54</v>
      </c>
      <c r="AB1745" s="396"/>
      <c r="AC1745" s="397"/>
      <c r="AD1745" s="398" t="s">
        <v>54</v>
      </c>
      <c r="AE1745" s="399" t="s">
        <v>54</v>
      </c>
      <c r="AF1745" s="400" t="s">
        <v>54</v>
      </c>
      <c r="AG1745" s="400" t="s">
        <v>54</v>
      </c>
      <c r="AH1745" s="401" t="s">
        <v>53</v>
      </c>
      <c r="AI1745" s="402" t="s">
        <v>54</v>
      </c>
      <c r="AJ1745" s="402" t="s">
        <v>54</v>
      </c>
      <c r="AK1745" s="402" t="s">
        <v>54</v>
      </c>
      <c r="AL1745" s="403" t="s">
        <v>54</v>
      </c>
      <c r="AM1745" s="404" t="s">
        <v>54</v>
      </c>
    </row>
    <row r="1746" spans="1:39" ht="15.75" customHeight="1" x14ac:dyDescent="0.3">
      <c r="A1746" s="382"/>
      <c r="B1746" s="383"/>
      <c r="C1746" s="384" t="s">
        <v>40</v>
      </c>
      <c r="D1746" s="385" t="str">
        <f>IF(Table_1[[#This Row],[SISÄLLÖN NIMI]]="","",1)</f>
        <v/>
      </c>
      <c r="E1746" s="386"/>
      <c r="F1746" s="386"/>
      <c r="G1746" s="384" t="s">
        <v>54</v>
      </c>
      <c r="H1746" s="387" t="s">
        <v>54</v>
      </c>
      <c r="I1746" s="388" t="s">
        <v>54</v>
      </c>
      <c r="J1746" s="389" t="s">
        <v>44</v>
      </c>
      <c r="K1746" s="387" t="s">
        <v>54</v>
      </c>
      <c r="L1746" s="390" t="s">
        <v>54</v>
      </c>
      <c r="M1746" s="383"/>
      <c r="N1746" s="391" t="s">
        <v>54</v>
      </c>
      <c r="O1746" s="392"/>
      <c r="P1746" s="383"/>
      <c r="Q1746" s="383"/>
      <c r="R1746" s="393"/>
      <c r="S1746" s="417">
        <f>IF(Table_1[[#This Row],[Kesto (min) /tapaaminen]]&lt;1,0,(Table_1[[#This Row],[Sisältöjen määrä 
]]*Table_1[[#This Row],[Kesto (min) /tapaaminen]]*Table_1[[#This Row],[Tapaamis-kerrat /osallistuja]]))</f>
        <v>0</v>
      </c>
      <c r="T1746" s="394" t="str">
        <f>IF(Table_1[[#This Row],[SISÄLLÖN NIMI]]="","",IF(Table_1[[#This Row],[Toteutuminen]]="Ei osallistujia",0,IF(Table_1[[#This Row],[Toteutuminen]]="Peruttu",0,1)))</f>
        <v/>
      </c>
      <c r="U1746" s="395"/>
      <c r="V1746" s="385"/>
      <c r="W1746" s="413">
        <f>Table_1[[#This Row],[Kävijämäärä a) lapset]]+Table_1[[#This Row],[Kävijämäärä b) aikuiset]]</f>
        <v>0</v>
      </c>
      <c r="X1746" s="413">
        <f>IF(Table_1[[#This Row],[Kokonaiskävijämäärä]]&lt;1,0,Table_1[[#This Row],[Kävijämäärä a) lapset]]*Table_1[[#This Row],[Tapaamis-kerrat /osallistuja]])</f>
        <v>0</v>
      </c>
      <c r="Y1746" s="413">
        <f>IF(Table_1[[#This Row],[Kokonaiskävijämäärä]]&lt;1,0,Table_1[[#This Row],[Kävijämäärä b) aikuiset]]*Table_1[[#This Row],[Tapaamis-kerrat /osallistuja]])</f>
        <v>0</v>
      </c>
      <c r="Z1746" s="413">
        <f>IF(Table_1[[#This Row],[Kokonaiskävijämäärä]]&lt;1,0,Table_1[[#This Row],[Kokonaiskävijämäärä]]*Table_1[[#This Row],[Tapaamis-kerrat /osallistuja]])</f>
        <v>0</v>
      </c>
      <c r="AA1746" s="390" t="s">
        <v>54</v>
      </c>
      <c r="AB1746" s="396"/>
      <c r="AC1746" s="397"/>
      <c r="AD1746" s="398" t="s">
        <v>54</v>
      </c>
      <c r="AE1746" s="399" t="s">
        <v>54</v>
      </c>
      <c r="AF1746" s="400" t="s">
        <v>54</v>
      </c>
      <c r="AG1746" s="400" t="s">
        <v>54</v>
      </c>
      <c r="AH1746" s="401" t="s">
        <v>53</v>
      </c>
      <c r="AI1746" s="402" t="s">
        <v>54</v>
      </c>
      <c r="AJ1746" s="402" t="s">
        <v>54</v>
      </c>
      <c r="AK1746" s="402" t="s">
        <v>54</v>
      </c>
      <c r="AL1746" s="403" t="s">
        <v>54</v>
      </c>
      <c r="AM1746" s="404" t="s">
        <v>54</v>
      </c>
    </row>
    <row r="1747" spans="1:39" ht="15.75" customHeight="1" x14ac:dyDescent="0.3">
      <c r="A1747" s="382"/>
      <c r="B1747" s="383"/>
      <c r="C1747" s="384" t="s">
        <v>40</v>
      </c>
      <c r="D1747" s="385" t="str">
        <f>IF(Table_1[[#This Row],[SISÄLLÖN NIMI]]="","",1)</f>
        <v/>
      </c>
      <c r="E1747" s="386"/>
      <c r="F1747" s="386"/>
      <c r="G1747" s="384" t="s">
        <v>54</v>
      </c>
      <c r="H1747" s="387" t="s">
        <v>54</v>
      </c>
      <c r="I1747" s="388" t="s">
        <v>54</v>
      </c>
      <c r="J1747" s="389" t="s">
        <v>44</v>
      </c>
      <c r="K1747" s="387" t="s">
        <v>54</v>
      </c>
      <c r="L1747" s="390" t="s">
        <v>54</v>
      </c>
      <c r="M1747" s="383"/>
      <c r="N1747" s="391" t="s">
        <v>54</v>
      </c>
      <c r="O1747" s="392"/>
      <c r="P1747" s="383"/>
      <c r="Q1747" s="383"/>
      <c r="R1747" s="393"/>
      <c r="S1747" s="417">
        <f>IF(Table_1[[#This Row],[Kesto (min) /tapaaminen]]&lt;1,0,(Table_1[[#This Row],[Sisältöjen määrä 
]]*Table_1[[#This Row],[Kesto (min) /tapaaminen]]*Table_1[[#This Row],[Tapaamis-kerrat /osallistuja]]))</f>
        <v>0</v>
      </c>
      <c r="T1747" s="394" t="str">
        <f>IF(Table_1[[#This Row],[SISÄLLÖN NIMI]]="","",IF(Table_1[[#This Row],[Toteutuminen]]="Ei osallistujia",0,IF(Table_1[[#This Row],[Toteutuminen]]="Peruttu",0,1)))</f>
        <v/>
      </c>
      <c r="U1747" s="395"/>
      <c r="V1747" s="385"/>
      <c r="W1747" s="413">
        <f>Table_1[[#This Row],[Kävijämäärä a) lapset]]+Table_1[[#This Row],[Kävijämäärä b) aikuiset]]</f>
        <v>0</v>
      </c>
      <c r="X1747" s="413">
        <f>IF(Table_1[[#This Row],[Kokonaiskävijämäärä]]&lt;1,0,Table_1[[#This Row],[Kävijämäärä a) lapset]]*Table_1[[#This Row],[Tapaamis-kerrat /osallistuja]])</f>
        <v>0</v>
      </c>
      <c r="Y1747" s="413">
        <f>IF(Table_1[[#This Row],[Kokonaiskävijämäärä]]&lt;1,0,Table_1[[#This Row],[Kävijämäärä b) aikuiset]]*Table_1[[#This Row],[Tapaamis-kerrat /osallistuja]])</f>
        <v>0</v>
      </c>
      <c r="Z1747" s="413">
        <f>IF(Table_1[[#This Row],[Kokonaiskävijämäärä]]&lt;1,0,Table_1[[#This Row],[Kokonaiskävijämäärä]]*Table_1[[#This Row],[Tapaamis-kerrat /osallistuja]])</f>
        <v>0</v>
      </c>
      <c r="AA1747" s="390" t="s">
        <v>54</v>
      </c>
      <c r="AB1747" s="396"/>
      <c r="AC1747" s="397"/>
      <c r="AD1747" s="398" t="s">
        <v>54</v>
      </c>
      <c r="AE1747" s="399" t="s">
        <v>54</v>
      </c>
      <c r="AF1747" s="400" t="s">
        <v>54</v>
      </c>
      <c r="AG1747" s="400" t="s">
        <v>54</v>
      </c>
      <c r="AH1747" s="401" t="s">
        <v>53</v>
      </c>
      <c r="AI1747" s="402" t="s">
        <v>54</v>
      </c>
      <c r="AJ1747" s="402" t="s">
        <v>54</v>
      </c>
      <c r="AK1747" s="402" t="s">
        <v>54</v>
      </c>
      <c r="AL1747" s="403" t="s">
        <v>54</v>
      </c>
      <c r="AM1747" s="404" t="s">
        <v>54</v>
      </c>
    </row>
    <row r="1748" spans="1:39" ht="15.75" customHeight="1" x14ac:dyDescent="0.3">
      <c r="A1748" s="382"/>
      <c r="B1748" s="383"/>
      <c r="C1748" s="384" t="s">
        <v>40</v>
      </c>
      <c r="D1748" s="385" t="str">
        <f>IF(Table_1[[#This Row],[SISÄLLÖN NIMI]]="","",1)</f>
        <v/>
      </c>
      <c r="E1748" s="386"/>
      <c r="F1748" s="386"/>
      <c r="G1748" s="384" t="s">
        <v>54</v>
      </c>
      <c r="H1748" s="387" t="s">
        <v>54</v>
      </c>
      <c r="I1748" s="388" t="s">
        <v>54</v>
      </c>
      <c r="J1748" s="389" t="s">
        <v>44</v>
      </c>
      <c r="K1748" s="387" t="s">
        <v>54</v>
      </c>
      <c r="L1748" s="390" t="s">
        <v>54</v>
      </c>
      <c r="M1748" s="383"/>
      <c r="N1748" s="391" t="s">
        <v>54</v>
      </c>
      <c r="O1748" s="392"/>
      <c r="P1748" s="383"/>
      <c r="Q1748" s="383"/>
      <c r="R1748" s="393"/>
      <c r="S1748" s="417">
        <f>IF(Table_1[[#This Row],[Kesto (min) /tapaaminen]]&lt;1,0,(Table_1[[#This Row],[Sisältöjen määrä 
]]*Table_1[[#This Row],[Kesto (min) /tapaaminen]]*Table_1[[#This Row],[Tapaamis-kerrat /osallistuja]]))</f>
        <v>0</v>
      </c>
      <c r="T1748" s="394" t="str">
        <f>IF(Table_1[[#This Row],[SISÄLLÖN NIMI]]="","",IF(Table_1[[#This Row],[Toteutuminen]]="Ei osallistujia",0,IF(Table_1[[#This Row],[Toteutuminen]]="Peruttu",0,1)))</f>
        <v/>
      </c>
      <c r="U1748" s="395"/>
      <c r="V1748" s="385"/>
      <c r="W1748" s="413">
        <f>Table_1[[#This Row],[Kävijämäärä a) lapset]]+Table_1[[#This Row],[Kävijämäärä b) aikuiset]]</f>
        <v>0</v>
      </c>
      <c r="X1748" s="413">
        <f>IF(Table_1[[#This Row],[Kokonaiskävijämäärä]]&lt;1,0,Table_1[[#This Row],[Kävijämäärä a) lapset]]*Table_1[[#This Row],[Tapaamis-kerrat /osallistuja]])</f>
        <v>0</v>
      </c>
      <c r="Y1748" s="413">
        <f>IF(Table_1[[#This Row],[Kokonaiskävijämäärä]]&lt;1,0,Table_1[[#This Row],[Kävijämäärä b) aikuiset]]*Table_1[[#This Row],[Tapaamis-kerrat /osallistuja]])</f>
        <v>0</v>
      </c>
      <c r="Z1748" s="413">
        <f>IF(Table_1[[#This Row],[Kokonaiskävijämäärä]]&lt;1,0,Table_1[[#This Row],[Kokonaiskävijämäärä]]*Table_1[[#This Row],[Tapaamis-kerrat /osallistuja]])</f>
        <v>0</v>
      </c>
      <c r="AA1748" s="390" t="s">
        <v>54</v>
      </c>
      <c r="AB1748" s="396"/>
      <c r="AC1748" s="397"/>
      <c r="AD1748" s="398" t="s">
        <v>54</v>
      </c>
      <c r="AE1748" s="399" t="s">
        <v>54</v>
      </c>
      <c r="AF1748" s="400" t="s">
        <v>54</v>
      </c>
      <c r="AG1748" s="400" t="s">
        <v>54</v>
      </c>
      <c r="AH1748" s="401" t="s">
        <v>53</v>
      </c>
      <c r="AI1748" s="402" t="s">
        <v>54</v>
      </c>
      <c r="AJ1748" s="402" t="s">
        <v>54</v>
      </c>
      <c r="AK1748" s="402" t="s">
        <v>54</v>
      </c>
      <c r="AL1748" s="403" t="s">
        <v>54</v>
      </c>
      <c r="AM1748" s="404" t="s">
        <v>54</v>
      </c>
    </row>
    <row r="1749" spans="1:39" ht="15.75" customHeight="1" x14ac:dyDescent="0.3">
      <c r="A1749" s="382"/>
      <c r="B1749" s="383"/>
      <c r="C1749" s="384" t="s">
        <v>40</v>
      </c>
      <c r="D1749" s="385" t="str">
        <f>IF(Table_1[[#This Row],[SISÄLLÖN NIMI]]="","",1)</f>
        <v/>
      </c>
      <c r="E1749" s="386"/>
      <c r="F1749" s="386"/>
      <c r="G1749" s="384" t="s">
        <v>54</v>
      </c>
      <c r="H1749" s="387" t="s">
        <v>54</v>
      </c>
      <c r="I1749" s="388" t="s">
        <v>54</v>
      </c>
      <c r="J1749" s="389" t="s">
        <v>44</v>
      </c>
      <c r="K1749" s="387" t="s">
        <v>54</v>
      </c>
      <c r="L1749" s="390" t="s">
        <v>54</v>
      </c>
      <c r="M1749" s="383"/>
      <c r="N1749" s="391" t="s">
        <v>54</v>
      </c>
      <c r="O1749" s="392"/>
      <c r="P1749" s="383"/>
      <c r="Q1749" s="383"/>
      <c r="R1749" s="393"/>
      <c r="S1749" s="417">
        <f>IF(Table_1[[#This Row],[Kesto (min) /tapaaminen]]&lt;1,0,(Table_1[[#This Row],[Sisältöjen määrä 
]]*Table_1[[#This Row],[Kesto (min) /tapaaminen]]*Table_1[[#This Row],[Tapaamis-kerrat /osallistuja]]))</f>
        <v>0</v>
      </c>
      <c r="T1749" s="394" t="str">
        <f>IF(Table_1[[#This Row],[SISÄLLÖN NIMI]]="","",IF(Table_1[[#This Row],[Toteutuminen]]="Ei osallistujia",0,IF(Table_1[[#This Row],[Toteutuminen]]="Peruttu",0,1)))</f>
        <v/>
      </c>
      <c r="U1749" s="395"/>
      <c r="V1749" s="385"/>
      <c r="W1749" s="413">
        <f>Table_1[[#This Row],[Kävijämäärä a) lapset]]+Table_1[[#This Row],[Kävijämäärä b) aikuiset]]</f>
        <v>0</v>
      </c>
      <c r="X1749" s="413">
        <f>IF(Table_1[[#This Row],[Kokonaiskävijämäärä]]&lt;1,0,Table_1[[#This Row],[Kävijämäärä a) lapset]]*Table_1[[#This Row],[Tapaamis-kerrat /osallistuja]])</f>
        <v>0</v>
      </c>
      <c r="Y1749" s="413">
        <f>IF(Table_1[[#This Row],[Kokonaiskävijämäärä]]&lt;1,0,Table_1[[#This Row],[Kävijämäärä b) aikuiset]]*Table_1[[#This Row],[Tapaamis-kerrat /osallistuja]])</f>
        <v>0</v>
      </c>
      <c r="Z1749" s="413">
        <f>IF(Table_1[[#This Row],[Kokonaiskävijämäärä]]&lt;1,0,Table_1[[#This Row],[Kokonaiskävijämäärä]]*Table_1[[#This Row],[Tapaamis-kerrat /osallistuja]])</f>
        <v>0</v>
      </c>
      <c r="AA1749" s="390" t="s">
        <v>54</v>
      </c>
      <c r="AB1749" s="396"/>
      <c r="AC1749" s="397"/>
      <c r="AD1749" s="398" t="s">
        <v>54</v>
      </c>
      <c r="AE1749" s="399" t="s">
        <v>54</v>
      </c>
      <c r="AF1749" s="400" t="s">
        <v>54</v>
      </c>
      <c r="AG1749" s="400" t="s">
        <v>54</v>
      </c>
      <c r="AH1749" s="401" t="s">
        <v>53</v>
      </c>
      <c r="AI1749" s="402" t="s">
        <v>54</v>
      </c>
      <c r="AJ1749" s="402" t="s">
        <v>54</v>
      </c>
      <c r="AK1749" s="402" t="s">
        <v>54</v>
      </c>
      <c r="AL1749" s="403" t="s">
        <v>54</v>
      </c>
      <c r="AM1749" s="404" t="s">
        <v>54</v>
      </c>
    </row>
    <row r="1750" spans="1:39" ht="15.75" customHeight="1" x14ac:dyDescent="0.3">
      <c r="A1750" s="382"/>
      <c r="B1750" s="383"/>
      <c r="C1750" s="384" t="s">
        <v>40</v>
      </c>
      <c r="D1750" s="385" t="str">
        <f>IF(Table_1[[#This Row],[SISÄLLÖN NIMI]]="","",1)</f>
        <v/>
      </c>
      <c r="E1750" s="386"/>
      <c r="F1750" s="386"/>
      <c r="G1750" s="384" t="s">
        <v>54</v>
      </c>
      <c r="H1750" s="387" t="s">
        <v>54</v>
      </c>
      <c r="I1750" s="388" t="s">
        <v>54</v>
      </c>
      <c r="J1750" s="389" t="s">
        <v>44</v>
      </c>
      <c r="K1750" s="387" t="s">
        <v>54</v>
      </c>
      <c r="L1750" s="390" t="s">
        <v>54</v>
      </c>
      <c r="M1750" s="383"/>
      <c r="N1750" s="391" t="s">
        <v>54</v>
      </c>
      <c r="O1750" s="392"/>
      <c r="P1750" s="383"/>
      <c r="Q1750" s="383"/>
      <c r="R1750" s="393"/>
      <c r="S1750" s="417">
        <f>IF(Table_1[[#This Row],[Kesto (min) /tapaaminen]]&lt;1,0,(Table_1[[#This Row],[Sisältöjen määrä 
]]*Table_1[[#This Row],[Kesto (min) /tapaaminen]]*Table_1[[#This Row],[Tapaamis-kerrat /osallistuja]]))</f>
        <v>0</v>
      </c>
      <c r="T1750" s="394" t="str">
        <f>IF(Table_1[[#This Row],[SISÄLLÖN NIMI]]="","",IF(Table_1[[#This Row],[Toteutuminen]]="Ei osallistujia",0,IF(Table_1[[#This Row],[Toteutuminen]]="Peruttu",0,1)))</f>
        <v/>
      </c>
      <c r="U1750" s="395"/>
      <c r="V1750" s="385"/>
      <c r="W1750" s="413">
        <f>Table_1[[#This Row],[Kävijämäärä a) lapset]]+Table_1[[#This Row],[Kävijämäärä b) aikuiset]]</f>
        <v>0</v>
      </c>
      <c r="X1750" s="413">
        <f>IF(Table_1[[#This Row],[Kokonaiskävijämäärä]]&lt;1,0,Table_1[[#This Row],[Kävijämäärä a) lapset]]*Table_1[[#This Row],[Tapaamis-kerrat /osallistuja]])</f>
        <v>0</v>
      </c>
      <c r="Y1750" s="413">
        <f>IF(Table_1[[#This Row],[Kokonaiskävijämäärä]]&lt;1,0,Table_1[[#This Row],[Kävijämäärä b) aikuiset]]*Table_1[[#This Row],[Tapaamis-kerrat /osallistuja]])</f>
        <v>0</v>
      </c>
      <c r="Z1750" s="413">
        <f>IF(Table_1[[#This Row],[Kokonaiskävijämäärä]]&lt;1,0,Table_1[[#This Row],[Kokonaiskävijämäärä]]*Table_1[[#This Row],[Tapaamis-kerrat /osallistuja]])</f>
        <v>0</v>
      </c>
      <c r="AA1750" s="390" t="s">
        <v>54</v>
      </c>
      <c r="AB1750" s="396"/>
      <c r="AC1750" s="397"/>
      <c r="AD1750" s="398" t="s">
        <v>54</v>
      </c>
      <c r="AE1750" s="399" t="s">
        <v>54</v>
      </c>
      <c r="AF1750" s="400" t="s">
        <v>54</v>
      </c>
      <c r="AG1750" s="400" t="s">
        <v>54</v>
      </c>
      <c r="AH1750" s="401" t="s">
        <v>53</v>
      </c>
      <c r="AI1750" s="402" t="s">
        <v>54</v>
      </c>
      <c r="AJ1750" s="402" t="s">
        <v>54</v>
      </c>
      <c r="AK1750" s="402" t="s">
        <v>54</v>
      </c>
      <c r="AL1750" s="403" t="s">
        <v>54</v>
      </c>
      <c r="AM1750" s="404" t="s">
        <v>54</v>
      </c>
    </row>
    <row r="1751" spans="1:39" ht="15.75" customHeight="1" x14ac:dyDescent="0.3">
      <c r="A1751" s="382"/>
      <c r="B1751" s="383"/>
      <c r="C1751" s="384" t="s">
        <v>40</v>
      </c>
      <c r="D1751" s="385" t="str">
        <f>IF(Table_1[[#This Row],[SISÄLLÖN NIMI]]="","",1)</f>
        <v/>
      </c>
      <c r="E1751" s="386"/>
      <c r="F1751" s="386"/>
      <c r="G1751" s="384" t="s">
        <v>54</v>
      </c>
      <c r="H1751" s="387" t="s">
        <v>54</v>
      </c>
      <c r="I1751" s="388" t="s">
        <v>54</v>
      </c>
      <c r="J1751" s="389" t="s">
        <v>44</v>
      </c>
      <c r="K1751" s="387" t="s">
        <v>54</v>
      </c>
      <c r="L1751" s="390" t="s">
        <v>54</v>
      </c>
      <c r="M1751" s="383"/>
      <c r="N1751" s="391" t="s">
        <v>54</v>
      </c>
      <c r="O1751" s="392"/>
      <c r="P1751" s="383"/>
      <c r="Q1751" s="383"/>
      <c r="R1751" s="393"/>
      <c r="S1751" s="417">
        <f>IF(Table_1[[#This Row],[Kesto (min) /tapaaminen]]&lt;1,0,(Table_1[[#This Row],[Sisältöjen määrä 
]]*Table_1[[#This Row],[Kesto (min) /tapaaminen]]*Table_1[[#This Row],[Tapaamis-kerrat /osallistuja]]))</f>
        <v>0</v>
      </c>
      <c r="T1751" s="394" t="str">
        <f>IF(Table_1[[#This Row],[SISÄLLÖN NIMI]]="","",IF(Table_1[[#This Row],[Toteutuminen]]="Ei osallistujia",0,IF(Table_1[[#This Row],[Toteutuminen]]="Peruttu",0,1)))</f>
        <v/>
      </c>
      <c r="U1751" s="395"/>
      <c r="V1751" s="385"/>
      <c r="W1751" s="413">
        <f>Table_1[[#This Row],[Kävijämäärä a) lapset]]+Table_1[[#This Row],[Kävijämäärä b) aikuiset]]</f>
        <v>0</v>
      </c>
      <c r="X1751" s="413">
        <f>IF(Table_1[[#This Row],[Kokonaiskävijämäärä]]&lt;1,0,Table_1[[#This Row],[Kävijämäärä a) lapset]]*Table_1[[#This Row],[Tapaamis-kerrat /osallistuja]])</f>
        <v>0</v>
      </c>
      <c r="Y1751" s="413">
        <f>IF(Table_1[[#This Row],[Kokonaiskävijämäärä]]&lt;1,0,Table_1[[#This Row],[Kävijämäärä b) aikuiset]]*Table_1[[#This Row],[Tapaamis-kerrat /osallistuja]])</f>
        <v>0</v>
      </c>
      <c r="Z1751" s="413">
        <f>IF(Table_1[[#This Row],[Kokonaiskävijämäärä]]&lt;1,0,Table_1[[#This Row],[Kokonaiskävijämäärä]]*Table_1[[#This Row],[Tapaamis-kerrat /osallistuja]])</f>
        <v>0</v>
      </c>
      <c r="AA1751" s="390" t="s">
        <v>54</v>
      </c>
      <c r="AB1751" s="396"/>
      <c r="AC1751" s="397"/>
      <c r="AD1751" s="398" t="s">
        <v>54</v>
      </c>
      <c r="AE1751" s="399" t="s">
        <v>54</v>
      </c>
      <c r="AF1751" s="400" t="s">
        <v>54</v>
      </c>
      <c r="AG1751" s="400" t="s">
        <v>54</v>
      </c>
      <c r="AH1751" s="401" t="s">
        <v>53</v>
      </c>
      <c r="AI1751" s="402" t="s">
        <v>54</v>
      </c>
      <c r="AJ1751" s="402" t="s">
        <v>54</v>
      </c>
      <c r="AK1751" s="402" t="s">
        <v>54</v>
      </c>
      <c r="AL1751" s="403" t="s">
        <v>54</v>
      </c>
      <c r="AM1751" s="404" t="s">
        <v>54</v>
      </c>
    </row>
    <row r="1752" spans="1:39" ht="15.75" customHeight="1" x14ac:dyDescent="0.3">
      <c r="A1752" s="382"/>
      <c r="B1752" s="383"/>
      <c r="C1752" s="384" t="s">
        <v>40</v>
      </c>
      <c r="D1752" s="385" t="str">
        <f>IF(Table_1[[#This Row],[SISÄLLÖN NIMI]]="","",1)</f>
        <v/>
      </c>
      <c r="E1752" s="386"/>
      <c r="F1752" s="386"/>
      <c r="G1752" s="384" t="s">
        <v>54</v>
      </c>
      <c r="H1752" s="387" t="s">
        <v>54</v>
      </c>
      <c r="I1752" s="388" t="s">
        <v>54</v>
      </c>
      <c r="J1752" s="389" t="s">
        <v>44</v>
      </c>
      <c r="K1752" s="387" t="s">
        <v>54</v>
      </c>
      <c r="L1752" s="390" t="s">
        <v>54</v>
      </c>
      <c r="M1752" s="383"/>
      <c r="N1752" s="391" t="s">
        <v>54</v>
      </c>
      <c r="O1752" s="392"/>
      <c r="P1752" s="383"/>
      <c r="Q1752" s="383"/>
      <c r="R1752" s="393"/>
      <c r="S1752" s="417">
        <f>IF(Table_1[[#This Row],[Kesto (min) /tapaaminen]]&lt;1,0,(Table_1[[#This Row],[Sisältöjen määrä 
]]*Table_1[[#This Row],[Kesto (min) /tapaaminen]]*Table_1[[#This Row],[Tapaamis-kerrat /osallistuja]]))</f>
        <v>0</v>
      </c>
      <c r="T1752" s="394" t="str">
        <f>IF(Table_1[[#This Row],[SISÄLLÖN NIMI]]="","",IF(Table_1[[#This Row],[Toteutuminen]]="Ei osallistujia",0,IF(Table_1[[#This Row],[Toteutuminen]]="Peruttu",0,1)))</f>
        <v/>
      </c>
      <c r="U1752" s="395"/>
      <c r="V1752" s="385"/>
      <c r="W1752" s="413">
        <f>Table_1[[#This Row],[Kävijämäärä a) lapset]]+Table_1[[#This Row],[Kävijämäärä b) aikuiset]]</f>
        <v>0</v>
      </c>
      <c r="X1752" s="413">
        <f>IF(Table_1[[#This Row],[Kokonaiskävijämäärä]]&lt;1,0,Table_1[[#This Row],[Kävijämäärä a) lapset]]*Table_1[[#This Row],[Tapaamis-kerrat /osallistuja]])</f>
        <v>0</v>
      </c>
      <c r="Y1752" s="413">
        <f>IF(Table_1[[#This Row],[Kokonaiskävijämäärä]]&lt;1,0,Table_1[[#This Row],[Kävijämäärä b) aikuiset]]*Table_1[[#This Row],[Tapaamis-kerrat /osallistuja]])</f>
        <v>0</v>
      </c>
      <c r="Z1752" s="413">
        <f>IF(Table_1[[#This Row],[Kokonaiskävijämäärä]]&lt;1,0,Table_1[[#This Row],[Kokonaiskävijämäärä]]*Table_1[[#This Row],[Tapaamis-kerrat /osallistuja]])</f>
        <v>0</v>
      </c>
      <c r="AA1752" s="390" t="s">
        <v>54</v>
      </c>
      <c r="AB1752" s="396"/>
      <c r="AC1752" s="397"/>
      <c r="AD1752" s="398" t="s">
        <v>54</v>
      </c>
      <c r="AE1752" s="399" t="s">
        <v>54</v>
      </c>
      <c r="AF1752" s="400" t="s">
        <v>54</v>
      </c>
      <c r="AG1752" s="400" t="s">
        <v>54</v>
      </c>
      <c r="AH1752" s="401" t="s">
        <v>53</v>
      </c>
      <c r="AI1752" s="402" t="s">
        <v>54</v>
      </c>
      <c r="AJ1752" s="402" t="s">
        <v>54</v>
      </c>
      <c r="AK1752" s="402" t="s">
        <v>54</v>
      </c>
      <c r="AL1752" s="403" t="s">
        <v>54</v>
      </c>
      <c r="AM1752" s="404" t="s">
        <v>54</v>
      </c>
    </row>
    <row r="1753" spans="1:39" ht="15.75" customHeight="1" x14ac:dyDescent="0.3">
      <c r="A1753" s="382"/>
      <c r="B1753" s="383"/>
      <c r="C1753" s="384" t="s">
        <v>40</v>
      </c>
      <c r="D1753" s="385" t="str">
        <f>IF(Table_1[[#This Row],[SISÄLLÖN NIMI]]="","",1)</f>
        <v/>
      </c>
      <c r="E1753" s="386"/>
      <c r="F1753" s="386"/>
      <c r="G1753" s="384" t="s">
        <v>54</v>
      </c>
      <c r="H1753" s="387" t="s">
        <v>54</v>
      </c>
      <c r="I1753" s="388" t="s">
        <v>54</v>
      </c>
      <c r="J1753" s="389" t="s">
        <v>44</v>
      </c>
      <c r="K1753" s="387" t="s">
        <v>54</v>
      </c>
      <c r="L1753" s="390" t="s">
        <v>54</v>
      </c>
      <c r="M1753" s="383"/>
      <c r="N1753" s="391" t="s">
        <v>54</v>
      </c>
      <c r="O1753" s="392"/>
      <c r="P1753" s="383"/>
      <c r="Q1753" s="383"/>
      <c r="R1753" s="393"/>
      <c r="S1753" s="417">
        <f>IF(Table_1[[#This Row],[Kesto (min) /tapaaminen]]&lt;1,0,(Table_1[[#This Row],[Sisältöjen määrä 
]]*Table_1[[#This Row],[Kesto (min) /tapaaminen]]*Table_1[[#This Row],[Tapaamis-kerrat /osallistuja]]))</f>
        <v>0</v>
      </c>
      <c r="T1753" s="394" t="str">
        <f>IF(Table_1[[#This Row],[SISÄLLÖN NIMI]]="","",IF(Table_1[[#This Row],[Toteutuminen]]="Ei osallistujia",0,IF(Table_1[[#This Row],[Toteutuminen]]="Peruttu",0,1)))</f>
        <v/>
      </c>
      <c r="U1753" s="395"/>
      <c r="V1753" s="385"/>
      <c r="W1753" s="413">
        <f>Table_1[[#This Row],[Kävijämäärä a) lapset]]+Table_1[[#This Row],[Kävijämäärä b) aikuiset]]</f>
        <v>0</v>
      </c>
      <c r="X1753" s="413">
        <f>IF(Table_1[[#This Row],[Kokonaiskävijämäärä]]&lt;1,0,Table_1[[#This Row],[Kävijämäärä a) lapset]]*Table_1[[#This Row],[Tapaamis-kerrat /osallistuja]])</f>
        <v>0</v>
      </c>
      <c r="Y1753" s="413">
        <f>IF(Table_1[[#This Row],[Kokonaiskävijämäärä]]&lt;1,0,Table_1[[#This Row],[Kävijämäärä b) aikuiset]]*Table_1[[#This Row],[Tapaamis-kerrat /osallistuja]])</f>
        <v>0</v>
      </c>
      <c r="Z1753" s="413">
        <f>IF(Table_1[[#This Row],[Kokonaiskävijämäärä]]&lt;1,0,Table_1[[#This Row],[Kokonaiskävijämäärä]]*Table_1[[#This Row],[Tapaamis-kerrat /osallistuja]])</f>
        <v>0</v>
      </c>
      <c r="AA1753" s="390" t="s">
        <v>54</v>
      </c>
      <c r="AB1753" s="396"/>
      <c r="AC1753" s="397"/>
      <c r="AD1753" s="398" t="s">
        <v>54</v>
      </c>
      <c r="AE1753" s="399" t="s">
        <v>54</v>
      </c>
      <c r="AF1753" s="400" t="s">
        <v>54</v>
      </c>
      <c r="AG1753" s="400" t="s">
        <v>54</v>
      </c>
      <c r="AH1753" s="401" t="s">
        <v>53</v>
      </c>
      <c r="AI1753" s="402" t="s">
        <v>54</v>
      </c>
      <c r="AJ1753" s="402" t="s">
        <v>54</v>
      </c>
      <c r="AK1753" s="402" t="s">
        <v>54</v>
      </c>
      <c r="AL1753" s="403" t="s">
        <v>54</v>
      </c>
      <c r="AM1753" s="404" t="s">
        <v>54</v>
      </c>
    </row>
    <row r="1754" spans="1:39" ht="15.75" customHeight="1" x14ac:dyDescent="0.3">
      <c r="A1754" s="382"/>
      <c r="B1754" s="383"/>
      <c r="C1754" s="384" t="s">
        <v>40</v>
      </c>
      <c r="D1754" s="385" t="str">
        <f>IF(Table_1[[#This Row],[SISÄLLÖN NIMI]]="","",1)</f>
        <v/>
      </c>
      <c r="E1754" s="386"/>
      <c r="F1754" s="386"/>
      <c r="G1754" s="384" t="s">
        <v>54</v>
      </c>
      <c r="H1754" s="387" t="s">
        <v>54</v>
      </c>
      <c r="I1754" s="388" t="s">
        <v>54</v>
      </c>
      <c r="J1754" s="389" t="s">
        <v>44</v>
      </c>
      <c r="K1754" s="387" t="s">
        <v>54</v>
      </c>
      <c r="L1754" s="390" t="s">
        <v>54</v>
      </c>
      <c r="M1754" s="383"/>
      <c r="N1754" s="391" t="s">
        <v>54</v>
      </c>
      <c r="O1754" s="392"/>
      <c r="P1754" s="383"/>
      <c r="Q1754" s="383"/>
      <c r="R1754" s="393"/>
      <c r="S1754" s="417">
        <f>IF(Table_1[[#This Row],[Kesto (min) /tapaaminen]]&lt;1,0,(Table_1[[#This Row],[Sisältöjen määrä 
]]*Table_1[[#This Row],[Kesto (min) /tapaaminen]]*Table_1[[#This Row],[Tapaamis-kerrat /osallistuja]]))</f>
        <v>0</v>
      </c>
      <c r="T1754" s="394" t="str">
        <f>IF(Table_1[[#This Row],[SISÄLLÖN NIMI]]="","",IF(Table_1[[#This Row],[Toteutuminen]]="Ei osallistujia",0,IF(Table_1[[#This Row],[Toteutuminen]]="Peruttu",0,1)))</f>
        <v/>
      </c>
      <c r="U1754" s="395"/>
      <c r="V1754" s="385"/>
      <c r="W1754" s="413">
        <f>Table_1[[#This Row],[Kävijämäärä a) lapset]]+Table_1[[#This Row],[Kävijämäärä b) aikuiset]]</f>
        <v>0</v>
      </c>
      <c r="X1754" s="413">
        <f>IF(Table_1[[#This Row],[Kokonaiskävijämäärä]]&lt;1,0,Table_1[[#This Row],[Kävijämäärä a) lapset]]*Table_1[[#This Row],[Tapaamis-kerrat /osallistuja]])</f>
        <v>0</v>
      </c>
      <c r="Y1754" s="413">
        <f>IF(Table_1[[#This Row],[Kokonaiskävijämäärä]]&lt;1,0,Table_1[[#This Row],[Kävijämäärä b) aikuiset]]*Table_1[[#This Row],[Tapaamis-kerrat /osallistuja]])</f>
        <v>0</v>
      </c>
      <c r="Z1754" s="413">
        <f>IF(Table_1[[#This Row],[Kokonaiskävijämäärä]]&lt;1,0,Table_1[[#This Row],[Kokonaiskävijämäärä]]*Table_1[[#This Row],[Tapaamis-kerrat /osallistuja]])</f>
        <v>0</v>
      </c>
      <c r="AA1754" s="390" t="s">
        <v>54</v>
      </c>
      <c r="AB1754" s="396"/>
      <c r="AC1754" s="397"/>
      <c r="AD1754" s="398" t="s">
        <v>54</v>
      </c>
      <c r="AE1754" s="399" t="s">
        <v>54</v>
      </c>
      <c r="AF1754" s="400" t="s">
        <v>54</v>
      </c>
      <c r="AG1754" s="400" t="s">
        <v>54</v>
      </c>
      <c r="AH1754" s="401" t="s">
        <v>53</v>
      </c>
      <c r="AI1754" s="402" t="s">
        <v>54</v>
      </c>
      <c r="AJ1754" s="402" t="s">
        <v>54</v>
      </c>
      <c r="AK1754" s="402" t="s">
        <v>54</v>
      </c>
      <c r="AL1754" s="403" t="s">
        <v>54</v>
      </c>
      <c r="AM1754" s="404" t="s">
        <v>54</v>
      </c>
    </row>
    <row r="1755" spans="1:39" ht="15.75" customHeight="1" x14ac:dyDescent="0.3">
      <c r="A1755" s="382"/>
      <c r="B1755" s="383"/>
      <c r="C1755" s="384" t="s">
        <v>40</v>
      </c>
      <c r="D1755" s="385" t="str">
        <f>IF(Table_1[[#This Row],[SISÄLLÖN NIMI]]="","",1)</f>
        <v/>
      </c>
      <c r="E1755" s="386"/>
      <c r="F1755" s="386"/>
      <c r="G1755" s="384" t="s">
        <v>54</v>
      </c>
      <c r="H1755" s="387" t="s">
        <v>54</v>
      </c>
      <c r="I1755" s="388" t="s">
        <v>54</v>
      </c>
      <c r="J1755" s="389" t="s">
        <v>44</v>
      </c>
      <c r="K1755" s="387" t="s">
        <v>54</v>
      </c>
      <c r="L1755" s="390" t="s">
        <v>54</v>
      </c>
      <c r="M1755" s="383"/>
      <c r="N1755" s="391" t="s">
        <v>54</v>
      </c>
      <c r="O1755" s="392"/>
      <c r="P1755" s="383"/>
      <c r="Q1755" s="383"/>
      <c r="R1755" s="393"/>
      <c r="S1755" s="417">
        <f>IF(Table_1[[#This Row],[Kesto (min) /tapaaminen]]&lt;1,0,(Table_1[[#This Row],[Sisältöjen määrä 
]]*Table_1[[#This Row],[Kesto (min) /tapaaminen]]*Table_1[[#This Row],[Tapaamis-kerrat /osallistuja]]))</f>
        <v>0</v>
      </c>
      <c r="T1755" s="394" t="str">
        <f>IF(Table_1[[#This Row],[SISÄLLÖN NIMI]]="","",IF(Table_1[[#This Row],[Toteutuminen]]="Ei osallistujia",0,IF(Table_1[[#This Row],[Toteutuminen]]="Peruttu",0,1)))</f>
        <v/>
      </c>
      <c r="U1755" s="395"/>
      <c r="V1755" s="385"/>
      <c r="W1755" s="413">
        <f>Table_1[[#This Row],[Kävijämäärä a) lapset]]+Table_1[[#This Row],[Kävijämäärä b) aikuiset]]</f>
        <v>0</v>
      </c>
      <c r="X1755" s="413">
        <f>IF(Table_1[[#This Row],[Kokonaiskävijämäärä]]&lt;1,0,Table_1[[#This Row],[Kävijämäärä a) lapset]]*Table_1[[#This Row],[Tapaamis-kerrat /osallistuja]])</f>
        <v>0</v>
      </c>
      <c r="Y1755" s="413">
        <f>IF(Table_1[[#This Row],[Kokonaiskävijämäärä]]&lt;1,0,Table_1[[#This Row],[Kävijämäärä b) aikuiset]]*Table_1[[#This Row],[Tapaamis-kerrat /osallistuja]])</f>
        <v>0</v>
      </c>
      <c r="Z1755" s="413">
        <f>IF(Table_1[[#This Row],[Kokonaiskävijämäärä]]&lt;1,0,Table_1[[#This Row],[Kokonaiskävijämäärä]]*Table_1[[#This Row],[Tapaamis-kerrat /osallistuja]])</f>
        <v>0</v>
      </c>
      <c r="AA1755" s="390" t="s">
        <v>54</v>
      </c>
      <c r="AB1755" s="396"/>
      <c r="AC1755" s="397"/>
      <c r="AD1755" s="398" t="s">
        <v>54</v>
      </c>
      <c r="AE1755" s="399" t="s">
        <v>54</v>
      </c>
      <c r="AF1755" s="400" t="s">
        <v>54</v>
      </c>
      <c r="AG1755" s="400" t="s">
        <v>54</v>
      </c>
      <c r="AH1755" s="401" t="s">
        <v>53</v>
      </c>
      <c r="AI1755" s="402" t="s">
        <v>54</v>
      </c>
      <c r="AJ1755" s="402" t="s">
        <v>54</v>
      </c>
      <c r="AK1755" s="402" t="s">
        <v>54</v>
      </c>
      <c r="AL1755" s="403" t="s">
        <v>54</v>
      </c>
      <c r="AM1755" s="404" t="s">
        <v>54</v>
      </c>
    </row>
    <row r="1756" spans="1:39" ht="15.75" customHeight="1" x14ac:dyDescent="0.3">
      <c r="A1756" s="382"/>
      <c r="B1756" s="383"/>
      <c r="C1756" s="384" t="s">
        <v>40</v>
      </c>
      <c r="D1756" s="385" t="str">
        <f>IF(Table_1[[#This Row],[SISÄLLÖN NIMI]]="","",1)</f>
        <v/>
      </c>
      <c r="E1756" s="386"/>
      <c r="F1756" s="386"/>
      <c r="G1756" s="384" t="s">
        <v>54</v>
      </c>
      <c r="H1756" s="387" t="s">
        <v>54</v>
      </c>
      <c r="I1756" s="388" t="s">
        <v>54</v>
      </c>
      <c r="J1756" s="389" t="s">
        <v>44</v>
      </c>
      <c r="K1756" s="387" t="s">
        <v>54</v>
      </c>
      <c r="L1756" s="390" t="s">
        <v>54</v>
      </c>
      <c r="M1756" s="383"/>
      <c r="N1756" s="391" t="s">
        <v>54</v>
      </c>
      <c r="O1756" s="392"/>
      <c r="P1756" s="383"/>
      <c r="Q1756" s="383"/>
      <c r="R1756" s="393"/>
      <c r="S1756" s="417">
        <f>IF(Table_1[[#This Row],[Kesto (min) /tapaaminen]]&lt;1,0,(Table_1[[#This Row],[Sisältöjen määrä 
]]*Table_1[[#This Row],[Kesto (min) /tapaaminen]]*Table_1[[#This Row],[Tapaamis-kerrat /osallistuja]]))</f>
        <v>0</v>
      </c>
      <c r="T1756" s="394" t="str">
        <f>IF(Table_1[[#This Row],[SISÄLLÖN NIMI]]="","",IF(Table_1[[#This Row],[Toteutuminen]]="Ei osallistujia",0,IF(Table_1[[#This Row],[Toteutuminen]]="Peruttu",0,1)))</f>
        <v/>
      </c>
      <c r="U1756" s="395"/>
      <c r="V1756" s="385"/>
      <c r="W1756" s="413">
        <f>Table_1[[#This Row],[Kävijämäärä a) lapset]]+Table_1[[#This Row],[Kävijämäärä b) aikuiset]]</f>
        <v>0</v>
      </c>
      <c r="X1756" s="413">
        <f>IF(Table_1[[#This Row],[Kokonaiskävijämäärä]]&lt;1,0,Table_1[[#This Row],[Kävijämäärä a) lapset]]*Table_1[[#This Row],[Tapaamis-kerrat /osallistuja]])</f>
        <v>0</v>
      </c>
      <c r="Y1756" s="413">
        <f>IF(Table_1[[#This Row],[Kokonaiskävijämäärä]]&lt;1,0,Table_1[[#This Row],[Kävijämäärä b) aikuiset]]*Table_1[[#This Row],[Tapaamis-kerrat /osallistuja]])</f>
        <v>0</v>
      </c>
      <c r="Z1756" s="413">
        <f>IF(Table_1[[#This Row],[Kokonaiskävijämäärä]]&lt;1,0,Table_1[[#This Row],[Kokonaiskävijämäärä]]*Table_1[[#This Row],[Tapaamis-kerrat /osallistuja]])</f>
        <v>0</v>
      </c>
      <c r="AA1756" s="390" t="s">
        <v>54</v>
      </c>
      <c r="AB1756" s="396"/>
      <c r="AC1756" s="397"/>
      <c r="AD1756" s="398" t="s">
        <v>54</v>
      </c>
      <c r="AE1756" s="399" t="s">
        <v>54</v>
      </c>
      <c r="AF1756" s="400" t="s">
        <v>54</v>
      </c>
      <c r="AG1756" s="400" t="s">
        <v>54</v>
      </c>
      <c r="AH1756" s="401" t="s">
        <v>53</v>
      </c>
      <c r="AI1756" s="402" t="s">
        <v>54</v>
      </c>
      <c r="AJ1756" s="402" t="s">
        <v>54</v>
      </c>
      <c r="AK1756" s="402" t="s">
        <v>54</v>
      </c>
      <c r="AL1756" s="403" t="s">
        <v>54</v>
      </c>
      <c r="AM1756" s="404" t="s">
        <v>54</v>
      </c>
    </row>
    <row r="1757" spans="1:39" ht="15.75" customHeight="1" x14ac:dyDescent="0.3">
      <c r="A1757" s="382"/>
      <c r="B1757" s="383"/>
      <c r="C1757" s="384" t="s">
        <v>40</v>
      </c>
      <c r="D1757" s="385" t="str">
        <f>IF(Table_1[[#This Row],[SISÄLLÖN NIMI]]="","",1)</f>
        <v/>
      </c>
      <c r="E1757" s="386"/>
      <c r="F1757" s="386"/>
      <c r="G1757" s="384" t="s">
        <v>54</v>
      </c>
      <c r="H1757" s="387" t="s">
        <v>54</v>
      </c>
      <c r="I1757" s="388" t="s">
        <v>54</v>
      </c>
      <c r="J1757" s="389" t="s">
        <v>44</v>
      </c>
      <c r="K1757" s="387" t="s">
        <v>54</v>
      </c>
      <c r="L1757" s="390" t="s">
        <v>54</v>
      </c>
      <c r="M1757" s="383"/>
      <c r="N1757" s="391" t="s">
        <v>54</v>
      </c>
      <c r="O1757" s="392"/>
      <c r="P1757" s="383"/>
      <c r="Q1757" s="383"/>
      <c r="R1757" s="393"/>
      <c r="S1757" s="417">
        <f>IF(Table_1[[#This Row],[Kesto (min) /tapaaminen]]&lt;1,0,(Table_1[[#This Row],[Sisältöjen määrä 
]]*Table_1[[#This Row],[Kesto (min) /tapaaminen]]*Table_1[[#This Row],[Tapaamis-kerrat /osallistuja]]))</f>
        <v>0</v>
      </c>
      <c r="T1757" s="394" t="str">
        <f>IF(Table_1[[#This Row],[SISÄLLÖN NIMI]]="","",IF(Table_1[[#This Row],[Toteutuminen]]="Ei osallistujia",0,IF(Table_1[[#This Row],[Toteutuminen]]="Peruttu",0,1)))</f>
        <v/>
      </c>
      <c r="U1757" s="395"/>
      <c r="V1757" s="385"/>
      <c r="W1757" s="413">
        <f>Table_1[[#This Row],[Kävijämäärä a) lapset]]+Table_1[[#This Row],[Kävijämäärä b) aikuiset]]</f>
        <v>0</v>
      </c>
      <c r="X1757" s="413">
        <f>IF(Table_1[[#This Row],[Kokonaiskävijämäärä]]&lt;1,0,Table_1[[#This Row],[Kävijämäärä a) lapset]]*Table_1[[#This Row],[Tapaamis-kerrat /osallistuja]])</f>
        <v>0</v>
      </c>
      <c r="Y1757" s="413">
        <f>IF(Table_1[[#This Row],[Kokonaiskävijämäärä]]&lt;1,0,Table_1[[#This Row],[Kävijämäärä b) aikuiset]]*Table_1[[#This Row],[Tapaamis-kerrat /osallistuja]])</f>
        <v>0</v>
      </c>
      <c r="Z1757" s="413">
        <f>IF(Table_1[[#This Row],[Kokonaiskävijämäärä]]&lt;1,0,Table_1[[#This Row],[Kokonaiskävijämäärä]]*Table_1[[#This Row],[Tapaamis-kerrat /osallistuja]])</f>
        <v>0</v>
      </c>
      <c r="AA1757" s="390" t="s">
        <v>54</v>
      </c>
      <c r="AB1757" s="396"/>
      <c r="AC1757" s="397"/>
      <c r="AD1757" s="398" t="s">
        <v>54</v>
      </c>
      <c r="AE1757" s="399" t="s">
        <v>54</v>
      </c>
      <c r="AF1757" s="400" t="s">
        <v>54</v>
      </c>
      <c r="AG1757" s="400" t="s">
        <v>54</v>
      </c>
      <c r="AH1757" s="401" t="s">
        <v>53</v>
      </c>
      <c r="AI1757" s="402" t="s">
        <v>54</v>
      </c>
      <c r="AJ1757" s="402" t="s">
        <v>54</v>
      </c>
      <c r="AK1757" s="402" t="s">
        <v>54</v>
      </c>
      <c r="AL1757" s="403" t="s">
        <v>54</v>
      </c>
      <c r="AM1757" s="404" t="s">
        <v>54</v>
      </c>
    </row>
    <row r="1758" spans="1:39" ht="15.75" customHeight="1" x14ac:dyDescent="0.3">
      <c r="A1758" s="382"/>
      <c r="B1758" s="383"/>
      <c r="C1758" s="384" t="s">
        <v>40</v>
      </c>
      <c r="D1758" s="385" t="str">
        <f>IF(Table_1[[#This Row],[SISÄLLÖN NIMI]]="","",1)</f>
        <v/>
      </c>
      <c r="E1758" s="386"/>
      <c r="F1758" s="386"/>
      <c r="G1758" s="384" t="s">
        <v>54</v>
      </c>
      <c r="H1758" s="387" t="s">
        <v>54</v>
      </c>
      <c r="I1758" s="388" t="s">
        <v>54</v>
      </c>
      <c r="J1758" s="389" t="s">
        <v>44</v>
      </c>
      <c r="K1758" s="387" t="s">
        <v>54</v>
      </c>
      <c r="L1758" s="390" t="s">
        <v>54</v>
      </c>
      <c r="M1758" s="383"/>
      <c r="N1758" s="391" t="s">
        <v>54</v>
      </c>
      <c r="O1758" s="392"/>
      <c r="P1758" s="383"/>
      <c r="Q1758" s="383"/>
      <c r="R1758" s="393"/>
      <c r="S1758" s="417">
        <f>IF(Table_1[[#This Row],[Kesto (min) /tapaaminen]]&lt;1,0,(Table_1[[#This Row],[Sisältöjen määrä 
]]*Table_1[[#This Row],[Kesto (min) /tapaaminen]]*Table_1[[#This Row],[Tapaamis-kerrat /osallistuja]]))</f>
        <v>0</v>
      </c>
      <c r="T1758" s="394" t="str">
        <f>IF(Table_1[[#This Row],[SISÄLLÖN NIMI]]="","",IF(Table_1[[#This Row],[Toteutuminen]]="Ei osallistujia",0,IF(Table_1[[#This Row],[Toteutuminen]]="Peruttu",0,1)))</f>
        <v/>
      </c>
      <c r="U1758" s="395"/>
      <c r="V1758" s="385"/>
      <c r="W1758" s="413">
        <f>Table_1[[#This Row],[Kävijämäärä a) lapset]]+Table_1[[#This Row],[Kävijämäärä b) aikuiset]]</f>
        <v>0</v>
      </c>
      <c r="X1758" s="413">
        <f>IF(Table_1[[#This Row],[Kokonaiskävijämäärä]]&lt;1,0,Table_1[[#This Row],[Kävijämäärä a) lapset]]*Table_1[[#This Row],[Tapaamis-kerrat /osallistuja]])</f>
        <v>0</v>
      </c>
      <c r="Y1758" s="413">
        <f>IF(Table_1[[#This Row],[Kokonaiskävijämäärä]]&lt;1,0,Table_1[[#This Row],[Kävijämäärä b) aikuiset]]*Table_1[[#This Row],[Tapaamis-kerrat /osallistuja]])</f>
        <v>0</v>
      </c>
      <c r="Z1758" s="413">
        <f>IF(Table_1[[#This Row],[Kokonaiskävijämäärä]]&lt;1,0,Table_1[[#This Row],[Kokonaiskävijämäärä]]*Table_1[[#This Row],[Tapaamis-kerrat /osallistuja]])</f>
        <v>0</v>
      </c>
      <c r="AA1758" s="390" t="s">
        <v>54</v>
      </c>
      <c r="AB1758" s="396"/>
      <c r="AC1758" s="397"/>
      <c r="AD1758" s="398" t="s">
        <v>54</v>
      </c>
      <c r="AE1758" s="399" t="s">
        <v>54</v>
      </c>
      <c r="AF1758" s="400" t="s">
        <v>54</v>
      </c>
      <c r="AG1758" s="400" t="s">
        <v>54</v>
      </c>
      <c r="AH1758" s="401" t="s">
        <v>53</v>
      </c>
      <c r="AI1758" s="402" t="s">
        <v>54</v>
      </c>
      <c r="AJ1758" s="402" t="s">
        <v>54</v>
      </c>
      <c r="AK1758" s="402" t="s">
        <v>54</v>
      </c>
      <c r="AL1758" s="403" t="s">
        <v>54</v>
      </c>
      <c r="AM1758" s="404" t="s">
        <v>54</v>
      </c>
    </row>
    <row r="1759" spans="1:39" ht="15.75" customHeight="1" x14ac:dyDescent="0.3">
      <c r="A1759" s="382"/>
      <c r="B1759" s="383"/>
      <c r="C1759" s="384" t="s">
        <v>40</v>
      </c>
      <c r="D1759" s="385" t="str">
        <f>IF(Table_1[[#This Row],[SISÄLLÖN NIMI]]="","",1)</f>
        <v/>
      </c>
      <c r="E1759" s="386"/>
      <c r="F1759" s="386"/>
      <c r="G1759" s="384" t="s">
        <v>54</v>
      </c>
      <c r="H1759" s="387" t="s">
        <v>54</v>
      </c>
      <c r="I1759" s="388" t="s">
        <v>54</v>
      </c>
      <c r="J1759" s="389" t="s">
        <v>44</v>
      </c>
      <c r="K1759" s="387" t="s">
        <v>54</v>
      </c>
      <c r="L1759" s="390" t="s">
        <v>54</v>
      </c>
      <c r="M1759" s="383"/>
      <c r="N1759" s="391" t="s">
        <v>54</v>
      </c>
      <c r="O1759" s="392"/>
      <c r="P1759" s="383"/>
      <c r="Q1759" s="383"/>
      <c r="R1759" s="393"/>
      <c r="S1759" s="417">
        <f>IF(Table_1[[#This Row],[Kesto (min) /tapaaminen]]&lt;1,0,(Table_1[[#This Row],[Sisältöjen määrä 
]]*Table_1[[#This Row],[Kesto (min) /tapaaminen]]*Table_1[[#This Row],[Tapaamis-kerrat /osallistuja]]))</f>
        <v>0</v>
      </c>
      <c r="T1759" s="394" t="str">
        <f>IF(Table_1[[#This Row],[SISÄLLÖN NIMI]]="","",IF(Table_1[[#This Row],[Toteutuminen]]="Ei osallistujia",0,IF(Table_1[[#This Row],[Toteutuminen]]="Peruttu",0,1)))</f>
        <v/>
      </c>
      <c r="U1759" s="395"/>
      <c r="V1759" s="385"/>
      <c r="W1759" s="413">
        <f>Table_1[[#This Row],[Kävijämäärä a) lapset]]+Table_1[[#This Row],[Kävijämäärä b) aikuiset]]</f>
        <v>0</v>
      </c>
      <c r="X1759" s="413">
        <f>IF(Table_1[[#This Row],[Kokonaiskävijämäärä]]&lt;1,0,Table_1[[#This Row],[Kävijämäärä a) lapset]]*Table_1[[#This Row],[Tapaamis-kerrat /osallistuja]])</f>
        <v>0</v>
      </c>
      <c r="Y1759" s="413">
        <f>IF(Table_1[[#This Row],[Kokonaiskävijämäärä]]&lt;1,0,Table_1[[#This Row],[Kävijämäärä b) aikuiset]]*Table_1[[#This Row],[Tapaamis-kerrat /osallistuja]])</f>
        <v>0</v>
      </c>
      <c r="Z1759" s="413">
        <f>IF(Table_1[[#This Row],[Kokonaiskävijämäärä]]&lt;1,0,Table_1[[#This Row],[Kokonaiskävijämäärä]]*Table_1[[#This Row],[Tapaamis-kerrat /osallistuja]])</f>
        <v>0</v>
      </c>
      <c r="AA1759" s="390" t="s">
        <v>54</v>
      </c>
      <c r="AB1759" s="396"/>
      <c r="AC1759" s="397"/>
      <c r="AD1759" s="398" t="s">
        <v>54</v>
      </c>
      <c r="AE1759" s="399" t="s">
        <v>54</v>
      </c>
      <c r="AF1759" s="400" t="s">
        <v>54</v>
      </c>
      <c r="AG1759" s="400" t="s">
        <v>54</v>
      </c>
      <c r="AH1759" s="401" t="s">
        <v>53</v>
      </c>
      <c r="AI1759" s="402" t="s">
        <v>54</v>
      </c>
      <c r="AJ1759" s="402" t="s">
        <v>54</v>
      </c>
      <c r="AK1759" s="402" t="s">
        <v>54</v>
      </c>
      <c r="AL1759" s="403" t="s">
        <v>54</v>
      </c>
      <c r="AM1759" s="404" t="s">
        <v>54</v>
      </c>
    </row>
    <row r="1760" spans="1:39" ht="15.75" customHeight="1" x14ac:dyDescent="0.3">
      <c r="A1760" s="382"/>
      <c r="B1760" s="383"/>
      <c r="C1760" s="384" t="s">
        <v>40</v>
      </c>
      <c r="D1760" s="385" t="str">
        <f>IF(Table_1[[#This Row],[SISÄLLÖN NIMI]]="","",1)</f>
        <v/>
      </c>
      <c r="E1760" s="386"/>
      <c r="F1760" s="386"/>
      <c r="G1760" s="384" t="s">
        <v>54</v>
      </c>
      <c r="H1760" s="387" t="s">
        <v>54</v>
      </c>
      <c r="I1760" s="388" t="s">
        <v>54</v>
      </c>
      <c r="J1760" s="389" t="s">
        <v>44</v>
      </c>
      <c r="K1760" s="387" t="s">
        <v>54</v>
      </c>
      <c r="L1760" s="390" t="s">
        <v>54</v>
      </c>
      <c r="M1760" s="383"/>
      <c r="N1760" s="391" t="s">
        <v>54</v>
      </c>
      <c r="O1760" s="392"/>
      <c r="P1760" s="383"/>
      <c r="Q1760" s="383"/>
      <c r="R1760" s="393"/>
      <c r="S1760" s="417">
        <f>IF(Table_1[[#This Row],[Kesto (min) /tapaaminen]]&lt;1,0,(Table_1[[#This Row],[Sisältöjen määrä 
]]*Table_1[[#This Row],[Kesto (min) /tapaaminen]]*Table_1[[#This Row],[Tapaamis-kerrat /osallistuja]]))</f>
        <v>0</v>
      </c>
      <c r="T1760" s="394" t="str">
        <f>IF(Table_1[[#This Row],[SISÄLLÖN NIMI]]="","",IF(Table_1[[#This Row],[Toteutuminen]]="Ei osallistujia",0,IF(Table_1[[#This Row],[Toteutuminen]]="Peruttu",0,1)))</f>
        <v/>
      </c>
      <c r="U1760" s="395"/>
      <c r="V1760" s="385"/>
      <c r="W1760" s="413">
        <f>Table_1[[#This Row],[Kävijämäärä a) lapset]]+Table_1[[#This Row],[Kävijämäärä b) aikuiset]]</f>
        <v>0</v>
      </c>
      <c r="X1760" s="413">
        <f>IF(Table_1[[#This Row],[Kokonaiskävijämäärä]]&lt;1,0,Table_1[[#This Row],[Kävijämäärä a) lapset]]*Table_1[[#This Row],[Tapaamis-kerrat /osallistuja]])</f>
        <v>0</v>
      </c>
      <c r="Y1760" s="413">
        <f>IF(Table_1[[#This Row],[Kokonaiskävijämäärä]]&lt;1,0,Table_1[[#This Row],[Kävijämäärä b) aikuiset]]*Table_1[[#This Row],[Tapaamis-kerrat /osallistuja]])</f>
        <v>0</v>
      </c>
      <c r="Z1760" s="413">
        <f>IF(Table_1[[#This Row],[Kokonaiskävijämäärä]]&lt;1,0,Table_1[[#This Row],[Kokonaiskävijämäärä]]*Table_1[[#This Row],[Tapaamis-kerrat /osallistuja]])</f>
        <v>0</v>
      </c>
      <c r="AA1760" s="390" t="s">
        <v>54</v>
      </c>
      <c r="AB1760" s="396"/>
      <c r="AC1760" s="397"/>
      <c r="AD1760" s="398" t="s">
        <v>54</v>
      </c>
      <c r="AE1760" s="399" t="s">
        <v>54</v>
      </c>
      <c r="AF1760" s="400" t="s">
        <v>54</v>
      </c>
      <c r="AG1760" s="400" t="s">
        <v>54</v>
      </c>
      <c r="AH1760" s="401" t="s">
        <v>53</v>
      </c>
      <c r="AI1760" s="402" t="s">
        <v>54</v>
      </c>
      <c r="AJ1760" s="402" t="s">
        <v>54</v>
      </c>
      <c r="AK1760" s="402" t="s">
        <v>54</v>
      </c>
      <c r="AL1760" s="403" t="s">
        <v>54</v>
      </c>
      <c r="AM1760" s="404" t="s">
        <v>54</v>
      </c>
    </row>
    <row r="1761" spans="1:39" ht="15.75" customHeight="1" x14ac:dyDescent="0.3">
      <c r="A1761" s="382"/>
      <c r="B1761" s="383"/>
      <c r="C1761" s="384" t="s">
        <v>40</v>
      </c>
      <c r="D1761" s="385" t="str">
        <f>IF(Table_1[[#This Row],[SISÄLLÖN NIMI]]="","",1)</f>
        <v/>
      </c>
      <c r="E1761" s="386"/>
      <c r="F1761" s="386"/>
      <c r="G1761" s="384" t="s">
        <v>54</v>
      </c>
      <c r="H1761" s="387" t="s">
        <v>54</v>
      </c>
      <c r="I1761" s="388" t="s">
        <v>54</v>
      </c>
      <c r="J1761" s="389" t="s">
        <v>44</v>
      </c>
      <c r="K1761" s="387" t="s">
        <v>54</v>
      </c>
      <c r="L1761" s="390" t="s">
        <v>54</v>
      </c>
      <c r="M1761" s="383"/>
      <c r="N1761" s="391" t="s">
        <v>54</v>
      </c>
      <c r="O1761" s="392"/>
      <c r="P1761" s="383"/>
      <c r="Q1761" s="383"/>
      <c r="R1761" s="393"/>
      <c r="S1761" s="417">
        <f>IF(Table_1[[#This Row],[Kesto (min) /tapaaminen]]&lt;1,0,(Table_1[[#This Row],[Sisältöjen määrä 
]]*Table_1[[#This Row],[Kesto (min) /tapaaminen]]*Table_1[[#This Row],[Tapaamis-kerrat /osallistuja]]))</f>
        <v>0</v>
      </c>
      <c r="T1761" s="394" t="str">
        <f>IF(Table_1[[#This Row],[SISÄLLÖN NIMI]]="","",IF(Table_1[[#This Row],[Toteutuminen]]="Ei osallistujia",0,IF(Table_1[[#This Row],[Toteutuminen]]="Peruttu",0,1)))</f>
        <v/>
      </c>
      <c r="U1761" s="395"/>
      <c r="V1761" s="385"/>
      <c r="W1761" s="413">
        <f>Table_1[[#This Row],[Kävijämäärä a) lapset]]+Table_1[[#This Row],[Kävijämäärä b) aikuiset]]</f>
        <v>0</v>
      </c>
      <c r="X1761" s="413">
        <f>IF(Table_1[[#This Row],[Kokonaiskävijämäärä]]&lt;1,0,Table_1[[#This Row],[Kävijämäärä a) lapset]]*Table_1[[#This Row],[Tapaamis-kerrat /osallistuja]])</f>
        <v>0</v>
      </c>
      <c r="Y1761" s="413">
        <f>IF(Table_1[[#This Row],[Kokonaiskävijämäärä]]&lt;1,0,Table_1[[#This Row],[Kävijämäärä b) aikuiset]]*Table_1[[#This Row],[Tapaamis-kerrat /osallistuja]])</f>
        <v>0</v>
      </c>
      <c r="Z1761" s="413">
        <f>IF(Table_1[[#This Row],[Kokonaiskävijämäärä]]&lt;1,0,Table_1[[#This Row],[Kokonaiskävijämäärä]]*Table_1[[#This Row],[Tapaamis-kerrat /osallistuja]])</f>
        <v>0</v>
      </c>
      <c r="AA1761" s="390" t="s">
        <v>54</v>
      </c>
      <c r="AB1761" s="396"/>
      <c r="AC1761" s="397"/>
      <c r="AD1761" s="398" t="s">
        <v>54</v>
      </c>
      <c r="AE1761" s="399" t="s">
        <v>54</v>
      </c>
      <c r="AF1761" s="400" t="s">
        <v>54</v>
      </c>
      <c r="AG1761" s="400" t="s">
        <v>54</v>
      </c>
      <c r="AH1761" s="401" t="s">
        <v>53</v>
      </c>
      <c r="AI1761" s="402" t="s">
        <v>54</v>
      </c>
      <c r="AJ1761" s="402" t="s">
        <v>54</v>
      </c>
      <c r="AK1761" s="402" t="s">
        <v>54</v>
      </c>
      <c r="AL1761" s="403" t="s">
        <v>54</v>
      </c>
      <c r="AM1761" s="404" t="s">
        <v>54</v>
      </c>
    </row>
    <row r="1762" spans="1:39" ht="15.75" customHeight="1" x14ac:dyDescent="0.3">
      <c r="A1762" s="382"/>
      <c r="B1762" s="383"/>
      <c r="C1762" s="384" t="s">
        <v>40</v>
      </c>
      <c r="D1762" s="385" t="str">
        <f>IF(Table_1[[#This Row],[SISÄLLÖN NIMI]]="","",1)</f>
        <v/>
      </c>
      <c r="E1762" s="386"/>
      <c r="F1762" s="386"/>
      <c r="G1762" s="384" t="s">
        <v>54</v>
      </c>
      <c r="H1762" s="387" t="s">
        <v>54</v>
      </c>
      <c r="I1762" s="388" t="s">
        <v>54</v>
      </c>
      <c r="J1762" s="389" t="s">
        <v>44</v>
      </c>
      <c r="K1762" s="387" t="s">
        <v>54</v>
      </c>
      <c r="L1762" s="390" t="s">
        <v>54</v>
      </c>
      <c r="M1762" s="383"/>
      <c r="N1762" s="391" t="s">
        <v>54</v>
      </c>
      <c r="O1762" s="392"/>
      <c r="P1762" s="383"/>
      <c r="Q1762" s="383"/>
      <c r="R1762" s="393"/>
      <c r="S1762" s="417">
        <f>IF(Table_1[[#This Row],[Kesto (min) /tapaaminen]]&lt;1,0,(Table_1[[#This Row],[Sisältöjen määrä 
]]*Table_1[[#This Row],[Kesto (min) /tapaaminen]]*Table_1[[#This Row],[Tapaamis-kerrat /osallistuja]]))</f>
        <v>0</v>
      </c>
      <c r="T1762" s="394" t="str">
        <f>IF(Table_1[[#This Row],[SISÄLLÖN NIMI]]="","",IF(Table_1[[#This Row],[Toteutuminen]]="Ei osallistujia",0,IF(Table_1[[#This Row],[Toteutuminen]]="Peruttu",0,1)))</f>
        <v/>
      </c>
      <c r="U1762" s="395"/>
      <c r="V1762" s="385"/>
      <c r="W1762" s="413">
        <f>Table_1[[#This Row],[Kävijämäärä a) lapset]]+Table_1[[#This Row],[Kävijämäärä b) aikuiset]]</f>
        <v>0</v>
      </c>
      <c r="X1762" s="413">
        <f>IF(Table_1[[#This Row],[Kokonaiskävijämäärä]]&lt;1,0,Table_1[[#This Row],[Kävijämäärä a) lapset]]*Table_1[[#This Row],[Tapaamis-kerrat /osallistuja]])</f>
        <v>0</v>
      </c>
      <c r="Y1762" s="413">
        <f>IF(Table_1[[#This Row],[Kokonaiskävijämäärä]]&lt;1,0,Table_1[[#This Row],[Kävijämäärä b) aikuiset]]*Table_1[[#This Row],[Tapaamis-kerrat /osallistuja]])</f>
        <v>0</v>
      </c>
      <c r="Z1762" s="413">
        <f>IF(Table_1[[#This Row],[Kokonaiskävijämäärä]]&lt;1,0,Table_1[[#This Row],[Kokonaiskävijämäärä]]*Table_1[[#This Row],[Tapaamis-kerrat /osallistuja]])</f>
        <v>0</v>
      </c>
      <c r="AA1762" s="390" t="s">
        <v>54</v>
      </c>
      <c r="AB1762" s="396"/>
      <c r="AC1762" s="397"/>
      <c r="AD1762" s="398" t="s">
        <v>54</v>
      </c>
      <c r="AE1762" s="399" t="s">
        <v>54</v>
      </c>
      <c r="AF1762" s="400" t="s">
        <v>54</v>
      </c>
      <c r="AG1762" s="400" t="s">
        <v>54</v>
      </c>
      <c r="AH1762" s="401" t="s">
        <v>53</v>
      </c>
      <c r="AI1762" s="402" t="s">
        <v>54</v>
      </c>
      <c r="AJ1762" s="402" t="s">
        <v>54</v>
      </c>
      <c r="AK1762" s="402" t="s">
        <v>54</v>
      </c>
      <c r="AL1762" s="403" t="s">
        <v>54</v>
      </c>
      <c r="AM1762" s="404" t="s">
        <v>54</v>
      </c>
    </row>
    <row r="1763" spans="1:39" ht="15.75" customHeight="1" x14ac:dyDescent="0.3">
      <c r="A1763" s="382"/>
      <c r="B1763" s="383"/>
      <c r="C1763" s="384" t="s">
        <v>40</v>
      </c>
      <c r="D1763" s="385" t="str">
        <f>IF(Table_1[[#This Row],[SISÄLLÖN NIMI]]="","",1)</f>
        <v/>
      </c>
      <c r="E1763" s="386"/>
      <c r="F1763" s="386"/>
      <c r="G1763" s="384" t="s">
        <v>54</v>
      </c>
      <c r="H1763" s="387" t="s">
        <v>54</v>
      </c>
      <c r="I1763" s="388" t="s">
        <v>54</v>
      </c>
      <c r="J1763" s="389" t="s">
        <v>44</v>
      </c>
      <c r="K1763" s="387" t="s">
        <v>54</v>
      </c>
      <c r="L1763" s="390" t="s">
        <v>54</v>
      </c>
      <c r="M1763" s="383"/>
      <c r="N1763" s="391" t="s">
        <v>54</v>
      </c>
      <c r="O1763" s="392"/>
      <c r="P1763" s="383"/>
      <c r="Q1763" s="383"/>
      <c r="R1763" s="393"/>
      <c r="S1763" s="417">
        <f>IF(Table_1[[#This Row],[Kesto (min) /tapaaminen]]&lt;1,0,(Table_1[[#This Row],[Sisältöjen määrä 
]]*Table_1[[#This Row],[Kesto (min) /tapaaminen]]*Table_1[[#This Row],[Tapaamis-kerrat /osallistuja]]))</f>
        <v>0</v>
      </c>
      <c r="T1763" s="394" t="str">
        <f>IF(Table_1[[#This Row],[SISÄLLÖN NIMI]]="","",IF(Table_1[[#This Row],[Toteutuminen]]="Ei osallistujia",0,IF(Table_1[[#This Row],[Toteutuminen]]="Peruttu",0,1)))</f>
        <v/>
      </c>
      <c r="U1763" s="395"/>
      <c r="V1763" s="385"/>
      <c r="W1763" s="413">
        <f>Table_1[[#This Row],[Kävijämäärä a) lapset]]+Table_1[[#This Row],[Kävijämäärä b) aikuiset]]</f>
        <v>0</v>
      </c>
      <c r="X1763" s="413">
        <f>IF(Table_1[[#This Row],[Kokonaiskävijämäärä]]&lt;1,0,Table_1[[#This Row],[Kävijämäärä a) lapset]]*Table_1[[#This Row],[Tapaamis-kerrat /osallistuja]])</f>
        <v>0</v>
      </c>
      <c r="Y1763" s="413">
        <f>IF(Table_1[[#This Row],[Kokonaiskävijämäärä]]&lt;1,0,Table_1[[#This Row],[Kävijämäärä b) aikuiset]]*Table_1[[#This Row],[Tapaamis-kerrat /osallistuja]])</f>
        <v>0</v>
      </c>
      <c r="Z1763" s="413">
        <f>IF(Table_1[[#This Row],[Kokonaiskävijämäärä]]&lt;1,0,Table_1[[#This Row],[Kokonaiskävijämäärä]]*Table_1[[#This Row],[Tapaamis-kerrat /osallistuja]])</f>
        <v>0</v>
      </c>
      <c r="AA1763" s="390" t="s">
        <v>54</v>
      </c>
      <c r="AB1763" s="396"/>
      <c r="AC1763" s="397"/>
      <c r="AD1763" s="398" t="s">
        <v>54</v>
      </c>
      <c r="AE1763" s="399" t="s">
        <v>54</v>
      </c>
      <c r="AF1763" s="400" t="s">
        <v>54</v>
      </c>
      <c r="AG1763" s="400" t="s">
        <v>54</v>
      </c>
      <c r="AH1763" s="401" t="s">
        <v>53</v>
      </c>
      <c r="AI1763" s="402" t="s">
        <v>54</v>
      </c>
      <c r="AJ1763" s="402" t="s">
        <v>54</v>
      </c>
      <c r="AK1763" s="402" t="s">
        <v>54</v>
      </c>
      <c r="AL1763" s="403" t="s">
        <v>54</v>
      </c>
      <c r="AM1763" s="404" t="s">
        <v>54</v>
      </c>
    </row>
    <row r="1764" spans="1:39" ht="15.75" customHeight="1" x14ac:dyDescent="0.3">
      <c r="A1764" s="382"/>
      <c r="B1764" s="383"/>
      <c r="C1764" s="384" t="s">
        <v>40</v>
      </c>
      <c r="D1764" s="385" t="str">
        <f>IF(Table_1[[#This Row],[SISÄLLÖN NIMI]]="","",1)</f>
        <v/>
      </c>
      <c r="E1764" s="386"/>
      <c r="F1764" s="386"/>
      <c r="G1764" s="384" t="s">
        <v>54</v>
      </c>
      <c r="H1764" s="387" t="s">
        <v>54</v>
      </c>
      <c r="I1764" s="388" t="s">
        <v>54</v>
      </c>
      <c r="J1764" s="389" t="s">
        <v>44</v>
      </c>
      <c r="K1764" s="387" t="s">
        <v>54</v>
      </c>
      <c r="L1764" s="390" t="s">
        <v>54</v>
      </c>
      <c r="M1764" s="383"/>
      <c r="N1764" s="391" t="s">
        <v>54</v>
      </c>
      <c r="O1764" s="392"/>
      <c r="P1764" s="383"/>
      <c r="Q1764" s="383"/>
      <c r="R1764" s="393"/>
      <c r="S1764" s="417">
        <f>IF(Table_1[[#This Row],[Kesto (min) /tapaaminen]]&lt;1,0,(Table_1[[#This Row],[Sisältöjen määrä 
]]*Table_1[[#This Row],[Kesto (min) /tapaaminen]]*Table_1[[#This Row],[Tapaamis-kerrat /osallistuja]]))</f>
        <v>0</v>
      </c>
      <c r="T1764" s="394" t="str">
        <f>IF(Table_1[[#This Row],[SISÄLLÖN NIMI]]="","",IF(Table_1[[#This Row],[Toteutuminen]]="Ei osallistujia",0,IF(Table_1[[#This Row],[Toteutuminen]]="Peruttu",0,1)))</f>
        <v/>
      </c>
      <c r="U1764" s="395"/>
      <c r="V1764" s="385"/>
      <c r="W1764" s="413">
        <f>Table_1[[#This Row],[Kävijämäärä a) lapset]]+Table_1[[#This Row],[Kävijämäärä b) aikuiset]]</f>
        <v>0</v>
      </c>
      <c r="X1764" s="413">
        <f>IF(Table_1[[#This Row],[Kokonaiskävijämäärä]]&lt;1,0,Table_1[[#This Row],[Kävijämäärä a) lapset]]*Table_1[[#This Row],[Tapaamis-kerrat /osallistuja]])</f>
        <v>0</v>
      </c>
      <c r="Y1764" s="413">
        <f>IF(Table_1[[#This Row],[Kokonaiskävijämäärä]]&lt;1,0,Table_1[[#This Row],[Kävijämäärä b) aikuiset]]*Table_1[[#This Row],[Tapaamis-kerrat /osallistuja]])</f>
        <v>0</v>
      </c>
      <c r="Z1764" s="413">
        <f>IF(Table_1[[#This Row],[Kokonaiskävijämäärä]]&lt;1,0,Table_1[[#This Row],[Kokonaiskävijämäärä]]*Table_1[[#This Row],[Tapaamis-kerrat /osallistuja]])</f>
        <v>0</v>
      </c>
      <c r="AA1764" s="390" t="s">
        <v>54</v>
      </c>
      <c r="AB1764" s="396"/>
      <c r="AC1764" s="397"/>
      <c r="AD1764" s="398" t="s">
        <v>54</v>
      </c>
      <c r="AE1764" s="399" t="s">
        <v>54</v>
      </c>
      <c r="AF1764" s="400" t="s">
        <v>54</v>
      </c>
      <c r="AG1764" s="400" t="s">
        <v>54</v>
      </c>
      <c r="AH1764" s="401" t="s">
        <v>53</v>
      </c>
      <c r="AI1764" s="402" t="s">
        <v>54</v>
      </c>
      <c r="AJ1764" s="402" t="s">
        <v>54</v>
      </c>
      <c r="AK1764" s="402" t="s">
        <v>54</v>
      </c>
      <c r="AL1764" s="403" t="s">
        <v>54</v>
      </c>
      <c r="AM1764" s="404" t="s">
        <v>54</v>
      </c>
    </row>
    <row r="1765" spans="1:39" ht="15.75" customHeight="1" x14ac:dyDescent="0.3">
      <c r="A1765" s="382"/>
      <c r="B1765" s="383"/>
      <c r="C1765" s="384" t="s">
        <v>40</v>
      </c>
      <c r="D1765" s="385" t="str">
        <f>IF(Table_1[[#This Row],[SISÄLLÖN NIMI]]="","",1)</f>
        <v/>
      </c>
      <c r="E1765" s="386"/>
      <c r="F1765" s="386"/>
      <c r="G1765" s="384" t="s">
        <v>54</v>
      </c>
      <c r="H1765" s="387" t="s">
        <v>54</v>
      </c>
      <c r="I1765" s="388" t="s">
        <v>54</v>
      </c>
      <c r="J1765" s="389" t="s">
        <v>44</v>
      </c>
      <c r="K1765" s="387" t="s">
        <v>54</v>
      </c>
      <c r="L1765" s="390" t="s">
        <v>54</v>
      </c>
      <c r="M1765" s="383"/>
      <c r="N1765" s="391" t="s">
        <v>54</v>
      </c>
      <c r="O1765" s="392"/>
      <c r="P1765" s="383"/>
      <c r="Q1765" s="383"/>
      <c r="R1765" s="393"/>
      <c r="S1765" s="417">
        <f>IF(Table_1[[#This Row],[Kesto (min) /tapaaminen]]&lt;1,0,(Table_1[[#This Row],[Sisältöjen määrä 
]]*Table_1[[#This Row],[Kesto (min) /tapaaminen]]*Table_1[[#This Row],[Tapaamis-kerrat /osallistuja]]))</f>
        <v>0</v>
      </c>
      <c r="T1765" s="394" t="str">
        <f>IF(Table_1[[#This Row],[SISÄLLÖN NIMI]]="","",IF(Table_1[[#This Row],[Toteutuminen]]="Ei osallistujia",0,IF(Table_1[[#This Row],[Toteutuminen]]="Peruttu",0,1)))</f>
        <v/>
      </c>
      <c r="U1765" s="395"/>
      <c r="V1765" s="385"/>
      <c r="W1765" s="413">
        <f>Table_1[[#This Row],[Kävijämäärä a) lapset]]+Table_1[[#This Row],[Kävijämäärä b) aikuiset]]</f>
        <v>0</v>
      </c>
      <c r="X1765" s="413">
        <f>IF(Table_1[[#This Row],[Kokonaiskävijämäärä]]&lt;1,0,Table_1[[#This Row],[Kävijämäärä a) lapset]]*Table_1[[#This Row],[Tapaamis-kerrat /osallistuja]])</f>
        <v>0</v>
      </c>
      <c r="Y1765" s="413">
        <f>IF(Table_1[[#This Row],[Kokonaiskävijämäärä]]&lt;1,0,Table_1[[#This Row],[Kävijämäärä b) aikuiset]]*Table_1[[#This Row],[Tapaamis-kerrat /osallistuja]])</f>
        <v>0</v>
      </c>
      <c r="Z1765" s="413">
        <f>IF(Table_1[[#This Row],[Kokonaiskävijämäärä]]&lt;1,0,Table_1[[#This Row],[Kokonaiskävijämäärä]]*Table_1[[#This Row],[Tapaamis-kerrat /osallistuja]])</f>
        <v>0</v>
      </c>
      <c r="AA1765" s="390" t="s">
        <v>54</v>
      </c>
      <c r="AB1765" s="396"/>
      <c r="AC1765" s="397"/>
      <c r="AD1765" s="398" t="s">
        <v>54</v>
      </c>
      <c r="AE1765" s="399" t="s">
        <v>54</v>
      </c>
      <c r="AF1765" s="400" t="s">
        <v>54</v>
      </c>
      <c r="AG1765" s="400" t="s">
        <v>54</v>
      </c>
      <c r="AH1765" s="401" t="s">
        <v>53</v>
      </c>
      <c r="AI1765" s="402" t="s">
        <v>54</v>
      </c>
      <c r="AJ1765" s="402" t="s">
        <v>54</v>
      </c>
      <c r="AK1765" s="402" t="s">
        <v>54</v>
      </c>
      <c r="AL1765" s="403" t="s">
        <v>54</v>
      </c>
      <c r="AM1765" s="404" t="s">
        <v>54</v>
      </c>
    </row>
    <row r="1766" spans="1:39" ht="15.75" customHeight="1" x14ac:dyDescent="0.3">
      <c r="A1766" s="382"/>
      <c r="B1766" s="383"/>
      <c r="C1766" s="384" t="s">
        <v>40</v>
      </c>
      <c r="D1766" s="385" t="str">
        <f>IF(Table_1[[#This Row],[SISÄLLÖN NIMI]]="","",1)</f>
        <v/>
      </c>
      <c r="E1766" s="386"/>
      <c r="F1766" s="386"/>
      <c r="G1766" s="384" t="s">
        <v>54</v>
      </c>
      <c r="H1766" s="387" t="s">
        <v>54</v>
      </c>
      <c r="I1766" s="388" t="s">
        <v>54</v>
      </c>
      <c r="J1766" s="389" t="s">
        <v>44</v>
      </c>
      <c r="K1766" s="387" t="s">
        <v>54</v>
      </c>
      <c r="L1766" s="390" t="s">
        <v>54</v>
      </c>
      <c r="M1766" s="383"/>
      <c r="N1766" s="391" t="s">
        <v>54</v>
      </c>
      <c r="O1766" s="392"/>
      <c r="P1766" s="383"/>
      <c r="Q1766" s="383"/>
      <c r="R1766" s="393"/>
      <c r="S1766" s="417">
        <f>IF(Table_1[[#This Row],[Kesto (min) /tapaaminen]]&lt;1,0,(Table_1[[#This Row],[Sisältöjen määrä 
]]*Table_1[[#This Row],[Kesto (min) /tapaaminen]]*Table_1[[#This Row],[Tapaamis-kerrat /osallistuja]]))</f>
        <v>0</v>
      </c>
      <c r="T1766" s="394" t="str">
        <f>IF(Table_1[[#This Row],[SISÄLLÖN NIMI]]="","",IF(Table_1[[#This Row],[Toteutuminen]]="Ei osallistujia",0,IF(Table_1[[#This Row],[Toteutuminen]]="Peruttu",0,1)))</f>
        <v/>
      </c>
      <c r="U1766" s="395"/>
      <c r="V1766" s="385"/>
      <c r="W1766" s="413">
        <f>Table_1[[#This Row],[Kävijämäärä a) lapset]]+Table_1[[#This Row],[Kävijämäärä b) aikuiset]]</f>
        <v>0</v>
      </c>
      <c r="X1766" s="413">
        <f>IF(Table_1[[#This Row],[Kokonaiskävijämäärä]]&lt;1,0,Table_1[[#This Row],[Kävijämäärä a) lapset]]*Table_1[[#This Row],[Tapaamis-kerrat /osallistuja]])</f>
        <v>0</v>
      </c>
      <c r="Y1766" s="413">
        <f>IF(Table_1[[#This Row],[Kokonaiskävijämäärä]]&lt;1,0,Table_1[[#This Row],[Kävijämäärä b) aikuiset]]*Table_1[[#This Row],[Tapaamis-kerrat /osallistuja]])</f>
        <v>0</v>
      </c>
      <c r="Z1766" s="413">
        <f>IF(Table_1[[#This Row],[Kokonaiskävijämäärä]]&lt;1,0,Table_1[[#This Row],[Kokonaiskävijämäärä]]*Table_1[[#This Row],[Tapaamis-kerrat /osallistuja]])</f>
        <v>0</v>
      </c>
      <c r="AA1766" s="390" t="s">
        <v>54</v>
      </c>
      <c r="AB1766" s="396"/>
      <c r="AC1766" s="397"/>
      <c r="AD1766" s="398" t="s">
        <v>54</v>
      </c>
      <c r="AE1766" s="399" t="s">
        <v>54</v>
      </c>
      <c r="AF1766" s="400" t="s">
        <v>54</v>
      </c>
      <c r="AG1766" s="400" t="s">
        <v>54</v>
      </c>
      <c r="AH1766" s="401" t="s">
        <v>53</v>
      </c>
      <c r="AI1766" s="402" t="s">
        <v>54</v>
      </c>
      <c r="AJ1766" s="402" t="s">
        <v>54</v>
      </c>
      <c r="AK1766" s="402" t="s">
        <v>54</v>
      </c>
      <c r="AL1766" s="403" t="s">
        <v>54</v>
      </c>
      <c r="AM1766" s="404" t="s">
        <v>54</v>
      </c>
    </row>
    <row r="1767" spans="1:39" ht="15.75" customHeight="1" x14ac:dyDescent="0.3">
      <c r="A1767" s="382"/>
      <c r="B1767" s="383"/>
      <c r="C1767" s="384" t="s">
        <v>40</v>
      </c>
      <c r="D1767" s="385" t="str">
        <f>IF(Table_1[[#This Row],[SISÄLLÖN NIMI]]="","",1)</f>
        <v/>
      </c>
      <c r="E1767" s="386"/>
      <c r="F1767" s="386"/>
      <c r="G1767" s="384" t="s">
        <v>54</v>
      </c>
      <c r="H1767" s="387" t="s">
        <v>54</v>
      </c>
      <c r="I1767" s="388" t="s">
        <v>54</v>
      </c>
      <c r="J1767" s="389" t="s">
        <v>44</v>
      </c>
      <c r="K1767" s="387" t="s">
        <v>54</v>
      </c>
      <c r="L1767" s="390" t="s">
        <v>54</v>
      </c>
      <c r="M1767" s="383"/>
      <c r="N1767" s="391" t="s">
        <v>54</v>
      </c>
      <c r="O1767" s="392"/>
      <c r="P1767" s="383"/>
      <c r="Q1767" s="383"/>
      <c r="R1767" s="393"/>
      <c r="S1767" s="417">
        <f>IF(Table_1[[#This Row],[Kesto (min) /tapaaminen]]&lt;1,0,(Table_1[[#This Row],[Sisältöjen määrä 
]]*Table_1[[#This Row],[Kesto (min) /tapaaminen]]*Table_1[[#This Row],[Tapaamis-kerrat /osallistuja]]))</f>
        <v>0</v>
      </c>
      <c r="T1767" s="394" t="str">
        <f>IF(Table_1[[#This Row],[SISÄLLÖN NIMI]]="","",IF(Table_1[[#This Row],[Toteutuminen]]="Ei osallistujia",0,IF(Table_1[[#This Row],[Toteutuminen]]="Peruttu",0,1)))</f>
        <v/>
      </c>
      <c r="U1767" s="395"/>
      <c r="V1767" s="385"/>
      <c r="W1767" s="413">
        <f>Table_1[[#This Row],[Kävijämäärä a) lapset]]+Table_1[[#This Row],[Kävijämäärä b) aikuiset]]</f>
        <v>0</v>
      </c>
      <c r="X1767" s="413">
        <f>IF(Table_1[[#This Row],[Kokonaiskävijämäärä]]&lt;1,0,Table_1[[#This Row],[Kävijämäärä a) lapset]]*Table_1[[#This Row],[Tapaamis-kerrat /osallistuja]])</f>
        <v>0</v>
      </c>
      <c r="Y1767" s="413">
        <f>IF(Table_1[[#This Row],[Kokonaiskävijämäärä]]&lt;1,0,Table_1[[#This Row],[Kävijämäärä b) aikuiset]]*Table_1[[#This Row],[Tapaamis-kerrat /osallistuja]])</f>
        <v>0</v>
      </c>
      <c r="Z1767" s="413">
        <f>IF(Table_1[[#This Row],[Kokonaiskävijämäärä]]&lt;1,0,Table_1[[#This Row],[Kokonaiskävijämäärä]]*Table_1[[#This Row],[Tapaamis-kerrat /osallistuja]])</f>
        <v>0</v>
      </c>
      <c r="AA1767" s="390" t="s">
        <v>54</v>
      </c>
      <c r="AB1767" s="396"/>
      <c r="AC1767" s="397"/>
      <c r="AD1767" s="398" t="s">
        <v>54</v>
      </c>
      <c r="AE1767" s="399" t="s">
        <v>54</v>
      </c>
      <c r="AF1767" s="400" t="s">
        <v>54</v>
      </c>
      <c r="AG1767" s="400" t="s">
        <v>54</v>
      </c>
      <c r="AH1767" s="401" t="s">
        <v>53</v>
      </c>
      <c r="AI1767" s="402" t="s">
        <v>54</v>
      </c>
      <c r="AJ1767" s="402" t="s">
        <v>54</v>
      </c>
      <c r="AK1767" s="402" t="s">
        <v>54</v>
      </c>
      <c r="AL1767" s="403" t="s">
        <v>54</v>
      </c>
      <c r="AM1767" s="404" t="s">
        <v>54</v>
      </c>
    </row>
    <row r="1768" spans="1:39" ht="15.75" customHeight="1" x14ac:dyDescent="0.3">
      <c r="A1768" s="382"/>
      <c r="B1768" s="383"/>
      <c r="C1768" s="384" t="s">
        <v>40</v>
      </c>
      <c r="D1768" s="385" t="str">
        <f>IF(Table_1[[#This Row],[SISÄLLÖN NIMI]]="","",1)</f>
        <v/>
      </c>
      <c r="E1768" s="386"/>
      <c r="F1768" s="386"/>
      <c r="G1768" s="384" t="s">
        <v>54</v>
      </c>
      <c r="H1768" s="387" t="s">
        <v>54</v>
      </c>
      <c r="I1768" s="388" t="s">
        <v>54</v>
      </c>
      <c r="J1768" s="389" t="s">
        <v>44</v>
      </c>
      <c r="K1768" s="387" t="s">
        <v>54</v>
      </c>
      <c r="L1768" s="390" t="s">
        <v>54</v>
      </c>
      <c r="M1768" s="383"/>
      <c r="N1768" s="391" t="s">
        <v>54</v>
      </c>
      <c r="O1768" s="392"/>
      <c r="P1768" s="383"/>
      <c r="Q1768" s="383"/>
      <c r="R1768" s="393"/>
      <c r="S1768" s="417">
        <f>IF(Table_1[[#This Row],[Kesto (min) /tapaaminen]]&lt;1,0,(Table_1[[#This Row],[Sisältöjen määrä 
]]*Table_1[[#This Row],[Kesto (min) /tapaaminen]]*Table_1[[#This Row],[Tapaamis-kerrat /osallistuja]]))</f>
        <v>0</v>
      </c>
      <c r="T1768" s="394" t="str">
        <f>IF(Table_1[[#This Row],[SISÄLLÖN NIMI]]="","",IF(Table_1[[#This Row],[Toteutuminen]]="Ei osallistujia",0,IF(Table_1[[#This Row],[Toteutuminen]]="Peruttu",0,1)))</f>
        <v/>
      </c>
      <c r="U1768" s="395"/>
      <c r="V1768" s="385"/>
      <c r="W1768" s="413">
        <f>Table_1[[#This Row],[Kävijämäärä a) lapset]]+Table_1[[#This Row],[Kävijämäärä b) aikuiset]]</f>
        <v>0</v>
      </c>
      <c r="X1768" s="413">
        <f>IF(Table_1[[#This Row],[Kokonaiskävijämäärä]]&lt;1,0,Table_1[[#This Row],[Kävijämäärä a) lapset]]*Table_1[[#This Row],[Tapaamis-kerrat /osallistuja]])</f>
        <v>0</v>
      </c>
      <c r="Y1768" s="413">
        <f>IF(Table_1[[#This Row],[Kokonaiskävijämäärä]]&lt;1,0,Table_1[[#This Row],[Kävijämäärä b) aikuiset]]*Table_1[[#This Row],[Tapaamis-kerrat /osallistuja]])</f>
        <v>0</v>
      </c>
      <c r="Z1768" s="413">
        <f>IF(Table_1[[#This Row],[Kokonaiskävijämäärä]]&lt;1,0,Table_1[[#This Row],[Kokonaiskävijämäärä]]*Table_1[[#This Row],[Tapaamis-kerrat /osallistuja]])</f>
        <v>0</v>
      </c>
      <c r="AA1768" s="390" t="s">
        <v>54</v>
      </c>
      <c r="AB1768" s="396"/>
      <c r="AC1768" s="397"/>
      <c r="AD1768" s="398" t="s">
        <v>54</v>
      </c>
      <c r="AE1768" s="399" t="s">
        <v>54</v>
      </c>
      <c r="AF1768" s="400" t="s">
        <v>54</v>
      </c>
      <c r="AG1768" s="400" t="s">
        <v>54</v>
      </c>
      <c r="AH1768" s="401" t="s">
        <v>53</v>
      </c>
      <c r="AI1768" s="402" t="s">
        <v>54</v>
      </c>
      <c r="AJ1768" s="402" t="s">
        <v>54</v>
      </c>
      <c r="AK1768" s="402" t="s">
        <v>54</v>
      </c>
      <c r="AL1768" s="403" t="s">
        <v>54</v>
      </c>
      <c r="AM1768" s="404" t="s">
        <v>54</v>
      </c>
    </row>
    <row r="1769" spans="1:39" ht="15.75" customHeight="1" x14ac:dyDescent="0.3">
      <c r="A1769" s="382"/>
      <c r="B1769" s="383"/>
      <c r="C1769" s="384" t="s">
        <v>40</v>
      </c>
      <c r="D1769" s="385" t="str">
        <f>IF(Table_1[[#This Row],[SISÄLLÖN NIMI]]="","",1)</f>
        <v/>
      </c>
      <c r="E1769" s="386"/>
      <c r="F1769" s="386"/>
      <c r="G1769" s="384" t="s">
        <v>54</v>
      </c>
      <c r="H1769" s="387" t="s">
        <v>54</v>
      </c>
      <c r="I1769" s="388" t="s">
        <v>54</v>
      </c>
      <c r="J1769" s="389" t="s">
        <v>44</v>
      </c>
      <c r="K1769" s="387" t="s">
        <v>54</v>
      </c>
      <c r="L1769" s="390" t="s">
        <v>54</v>
      </c>
      <c r="M1769" s="383"/>
      <c r="N1769" s="391" t="s">
        <v>54</v>
      </c>
      <c r="O1769" s="392"/>
      <c r="P1769" s="383"/>
      <c r="Q1769" s="383"/>
      <c r="R1769" s="393"/>
      <c r="S1769" s="417">
        <f>IF(Table_1[[#This Row],[Kesto (min) /tapaaminen]]&lt;1,0,(Table_1[[#This Row],[Sisältöjen määrä 
]]*Table_1[[#This Row],[Kesto (min) /tapaaminen]]*Table_1[[#This Row],[Tapaamis-kerrat /osallistuja]]))</f>
        <v>0</v>
      </c>
      <c r="T1769" s="394" t="str">
        <f>IF(Table_1[[#This Row],[SISÄLLÖN NIMI]]="","",IF(Table_1[[#This Row],[Toteutuminen]]="Ei osallistujia",0,IF(Table_1[[#This Row],[Toteutuminen]]="Peruttu",0,1)))</f>
        <v/>
      </c>
      <c r="U1769" s="395"/>
      <c r="V1769" s="385"/>
      <c r="W1769" s="413">
        <f>Table_1[[#This Row],[Kävijämäärä a) lapset]]+Table_1[[#This Row],[Kävijämäärä b) aikuiset]]</f>
        <v>0</v>
      </c>
      <c r="X1769" s="413">
        <f>IF(Table_1[[#This Row],[Kokonaiskävijämäärä]]&lt;1,0,Table_1[[#This Row],[Kävijämäärä a) lapset]]*Table_1[[#This Row],[Tapaamis-kerrat /osallistuja]])</f>
        <v>0</v>
      </c>
      <c r="Y1769" s="413">
        <f>IF(Table_1[[#This Row],[Kokonaiskävijämäärä]]&lt;1,0,Table_1[[#This Row],[Kävijämäärä b) aikuiset]]*Table_1[[#This Row],[Tapaamis-kerrat /osallistuja]])</f>
        <v>0</v>
      </c>
      <c r="Z1769" s="413">
        <f>IF(Table_1[[#This Row],[Kokonaiskävijämäärä]]&lt;1,0,Table_1[[#This Row],[Kokonaiskävijämäärä]]*Table_1[[#This Row],[Tapaamis-kerrat /osallistuja]])</f>
        <v>0</v>
      </c>
      <c r="AA1769" s="390" t="s">
        <v>54</v>
      </c>
      <c r="AB1769" s="396"/>
      <c r="AC1769" s="397"/>
      <c r="AD1769" s="398" t="s">
        <v>54</v>
      </c>
      <c r="AE1769" s="399" t="s">
        <v>54</v>
      </c>
      <c r="AF1769" s="400" t="s">
        <v>54</v>
      </c>
      <c r="AG1769" s="400" t="s">
        <v>54</v>
      </c>
      <c r="AH1769" s="401" t="s">
        <v>53</v>
      </c>
      <c r="AI1769" s="402" t="s">
        <v>54</v>
      </c>
      <c r="AJ1769" s="402" t="s">
        <v>54</v>
      </c>
      <c r="AK1769" s="402" t="s">
        <v>54</v>
      </c>
      <c r="AL1769" s="403" t="s">
        <v>54</v>
      </c>
      <c r="AM1769" s="404" t="s">
        <v>54</v>
      </c>
    </row>
    <row r="1770" spans="1:39" ht="15.75" customHeight="1" x14ac:dyDescent="0.3">
      <c r="A1770" s="382"/>
      <c r="B1770" s="383"/>
      <c r="C1770" s="384" t="s">
        <v>40</v>
      </c>
      <c r="D1770" s="385" t="str">
        <f>IF(Table_1[[#This Row],[SISÄLLÖN NIMI]]="","",1)</f>
        <v/>
      </c>
      <c r="E1770" s="386"/>
      <c r="F1770" s="386"/>
      <c r="G1770" s="384" t="s">
        <v>54</v>
      </c>
      <c r="H1770" s="387" t="s">
        <v>54</v>
      </c>
      <c r="I1770" s="388" t="s">
        <v>54</v>
      </c>
      <c r="J1770" s="389" t="s">
        <v>44</v>
      </c>
      <c r="K1770" s="387" t="s">
        <v>54</v>
      </c>
      <c r="L1770" s="390" t="s">
        <v>54</v>
      </c>
      <c r="M1770" s="383"/>
      <c r="N1770" s="391" t="s">
        <v>54</v>
      </c>
      <c r="O1770" s="392"/>
      <c r="P1770" s="383"/>
      <c r="Q1770" s="383"/>
      <c r="R1770" s="393"/>
      <c r="S1770" s="417">
        <f>IF(Table_1[[#This Row],[Kesto (min) /tapaaminen]]&lt;1,0,(Table_1[[#This Row],[Sisältöjen määrä 
]]*Table_1[[#This Row],[Kesto (min) /tapaaminen]]*Table_1[[#This Row],[Tapaamis-kerrat /osallistuja]]))</f>
        <v>0</v>
      </c>
      <c r="T1770" s="394" t="str">
        <f>IF(Table_1[[#This Row],[SISÄLLÖN NIMI]]="","",IF(Table_1[[#This Row],[Toteutuminen]]="Ei osallistujia",0,IF(Table_1[[#This Row],[Toteutuminen]]="Peruttu",0,1)))</f>
        <v/>
      </c>
      <c r="U1770" s="395"/>
      <c r="V1770" s="385"/>
      <c r="W1770" s="413">
        <f>Table_1[[#This Row],[Kävijämäärä a) lapset]]+Table_1[[#This Row],[Kävijämäärä b) aikuiset]]</f>
        <v>0</v>
      </c>
      <c r="X1770" s="413">
        <f>IF(Table_1[[#This Row],[Kokonaiskävijämäärä]]&lt;1,0,Table_1[[#This Row],[Kävijämäärä a) lapset]]*Table_1[[#This Row],[Tapaamis-kerrat /osallistuja]])</f>
        <v>0</v>
      </c>
      <c r="Y1770" s="413">
        <f>IF(Table_1[[#This Row],[Kokonaiskävijämäärä]]&lt;1,0,Table_1[[#This Row],[Kävijämäärä b) aikuiset]]*Table_1[[#This Row],[Tapaamis-kerrat /osallistuja]])</f>
        <v>0</v>
      </c>
      <c r="Z1770" s="413">
        <f>IF(Table_1[[#This Row],[Kokonaiskävijämäärä]]&lt;1,0,Table_1[[#This Row],[Kokonaiskävijämäärä]]*Table_1[[#This Row],[Tapaamis-kerrat /osallistuja]])</f>
        <v>0</v>
      </c>
      <c r="AA1770" s="390" t="s">
        <v>54</v>
      </c>
      <c r="AB1770" s="396"/>
      <c r="AC1770" s="397"/>
      <c r="AD1770" s="398" t="s">
        <v>54</v>
      </c>
      <c r="AE1770" s="399" t="s">
        <v>54</v>
      </c>
      <c r="AF1770" s="400" t="s">
        <v>54</v>
      </c>
      <c r="AG1770" s="400" t="s">
        <v>54</v>
      </c>
      <c r="AH1770" s="401" t="s">
        <v>53</v>
      </c>
      <c r="AI1770" s="402" t="s">
        <v>54</v>
      </c>
      <c r="AJ1770" s="402" t="s">
        <v>54</v>
      </c>
      <c r="AK1770" s="402" t="s">
        <v>54</v>
      </c>
      <c r="AL1770" s="403" t="s">
        <v>54</v>
      </c>
      <c r="AM1770" s="404" t="s">
        <v>54</v>
      </c>
    </row>
    <row r="1771" spans="1:39" ht="15.75" customHeight="1" x14ac:dyDescent="0.3">
      <c r="A1771" s="382"/>
      <c r="B1771" s="383"/>
      <c r="C1771" s="384" t="s">
        <v>40</v>
      </c>
      <c r="D1771" s="385" t="str">
        <f>IF(Table_1[[#This Row],[SISÄLLÖN NIMI]]="","",1)</f>
        <v/>
      </c>
      <c r="E1771" s="386"/>
      <c r="F1771" s="386"/>
      <c r="G1771" s="384" t="s">
        <v>54</v>
      </c>
      <c r="H1771" s="387" t="s">
        <v>54</v>
      </c>
      <c r="I1771" s="388" t="s">
        <v>54</v>
      </c>
      <c r="J1771" s="389" t="s">
        <v>44</v>
      </c>
      <c r="K1771" s="387" t="s">
        <v>54</v>
      </c>
      <c r="L1771" s="390" t="s">
        <v>54</v>
      </c>
      <c r="M1771" s="383"/>
      <c r="N1771" s="391" t="s">
        <v>54</v>
      </c>
      <c r="O1771" s="392"/>
      <c r="P1771" s="383"/>
      <c r="Q1771" s="383"/>
      <c r="R1771" s="393"/>
      <c r="S1771" s="417">
        <f>IF(Table_1[[#This Row],[Kesto (min) /tapaaminen]]&lt;1,0,(Table_1[[#This Row],[Sisältöjen määrä 
]]*Table_1[[#This Row],[Kesto (min) /tapaaminen]]*Table_1[[#This Row],[Tapaamis-kerrat /osallistuja]]))</f>
        <v>0</v>
      </c>
      <c r="T1771" s="394" t="str">
        <f>IF(Table_1[[#This Row],[SISÄLLÖN NIMI]]="","",IF(Table_1[[#This Row],[Toteutuminen]]="Ei osallistujia",0,IF(Table_1[[#This Row],[Toteutuminen]]="Peruttu",0,1)))</f>
        <v/>
      </c>
      <c r="U1771" s="395"/>
      <c r="V1771" s="385"/>
      <c r="W1771" s="413">
        <f>Table_1[[#This Row],[Kävijämäärä a) lapset]]+Table_1[[#This Row],[Kävijämäärä b) aikuiset]]</f>
        <v>0</v>
      </c>
      <c r="X1771" s="413">
        <f>IF(Table_1[[#This Row],[Kokonaiskävijämäärä]]&lt;1,0,Table_1[[#This Row],[Kävijämäärä a) lapset]]*Table_1[[#This Row],[Tapaamis-kerrat /osallistuja]])</f>
        <v>0</v>
      </c>
      <c r="Y1771" s="413">
        <f>IF(Table_1[[#This Row],[Kokonaiskävijämäärä]]&lt;1,0,Table_1[[#This Row],[Kävijämäärä b) aikuiset]]*Table_1[[#This Row],[Tapaamis-kerrat /osallistuja]])</f>
        <v>0</v>
      </c>
      <c r="Z1771" s="413">
        <f>IF(Table_1[[#This Row],[Kokonaiskävijämäärä]]&lt;1,0,Table_1[[#This Row],[Kokonaiskävijämäärä]]*Table_1[[#This Row],[Tapaamis-kerrat /osallistuja]])</f>
        <v>0</v>
      </c>
      <c r="AA1771" s="390" t="s">
        <v>54</v>
      </c>
      <c r="AB1771" s="396"/>
      <c r="AC1771" s="397"/>
      <c r="AD1771" s="398" t="s">
        <v>54</v>
      </c>
      <c r="AE1771" s="399" t="s">
        <v>54</v>
      </c>
      <c r="AF1771" s="400" t="s">
        <v>54</v>
      </c>
      <c r="AG1771" s="400" t="s">
        <v>54</v>
      </c>
      <c r="AH1771" s="401" t="s">
        <v>53</v>
      </c>
      <c r="AI1771" s="402" t="s">
        <v>54</v>
      </c>
      <c r="AJ1771" s="402" t="s">
        <v>54</v>
      </c>
      <c r="AK1771" s="402" t="s">
        <v>54</v>
      </c>
      <c r="AL1771" s="403" t="s">
        <v>54</v>
      </c>
      <c r="AM1771" s="404" t="s">
        <v>54</v>
      </c>
    </row>
    <row r="1772" spans="1:39" ht="15.75" customHeight="1" x14ac:dyDescent="0.3">
      <c r="A1772" s="382"/>
      <c r="B1772" s="383"/>
      <c r="C1772" s="384" t="s">
        <v>40</v>
      </c>
      <c r="D1772" s="385" t="str">
        <f>IF(Table_1[[#This Row],[SISÄLLÖN NIMI]]="","",1)</f>
        <v/>
      </c>
      <c r="E1772" s="386"/>
      <c r="F1772" s="386"/>
      <c r="G1772" s="384" t="s">
        <v>54</v>
      </c>
      <c r="H1772" s="387" t="s">
        <v>54</v>
      </c>
      <c r="I1772" s="388" t="s">
        <v>54</v>
      </c>
      <c r="J1772" s="389" t="s">
        <v>44</v>
      </c>
      <c r="K1772" s="387" t="s">
        <v>54</v>
      </c>
      <c r="L1772" s="390" t="s">
        <v>54</v>
      </c>
      <c r="M1772" s="383"/>
      <c r="N1772" s="391" t="s">
        <v>54</v>
      </c>
      <c r="O1772" s="392"/>
      <c r="P1772" s="383"/>
      <c r="Q1772" s="383"/>
      <c r="R1772" s="393"/>
      <c r="S1772" s="417">
        <f>IF(Table_1[[#This Row],[Kesto (min) /tapaaminen]]&lt;1,0,(Table_1[[#This Row],[Sisältöjen määrä 
]]*Table_1[[#This Row],[Kesto (min) /tapaaminen]]*Table_1[[#This Row],[Tapaamis-kerrat /osallistuja]]))</f>
        <v>0</v>
      </c>
      <c r="T1772" s="394" t="str">
        <f>IF(Table_1[[#This Row],[SISÄLLÖN NIMI]]="","",IF(Table_1[[#This Row],[Toteutuminen]]="Ei osallistujia",0,IF(Table_1[[#This Row],[Toteutuminen]]="Peruttu",0,1)))</f>
        <v/>
      </c>
      <c r="U1772" s="395"/>
      <c r="V1772" s="385"/>
      <c r="W1772" s="413">
        <f>Table_1[[#This Row],[Kävijämäärä a) lapset]]+Table_1[[#This Row],[Kävijämäärä b) aikuiset]]</f>
        <v>0</v>
      </c>
      <c r="X1772" s="413">
        <f>IF(Table_1[[#This Row],[Kokonaiskävijämäärä]]&lt;1,0,Table_1[[#This Row],[Kävijämäärä a) lapset]]*Table_1[[#This Row],[Tapaamis-kerrat /osallistuja]])</f>
        <v>0</v>
      </c>
      <c r="Y1772" s="413">
        <f>IF(Table_1[[#This Row],[Kokonaiskävijämäärä]]&lt;1,0,Table_1[[#This Row],[Kävijämäärä b) aikuiset]]*Table_1[[#This Row],[Tapaamis-kerrat /osallistuja]])</f>
        <v>0</v>
      </c>
      <c r="Z1772" s="413">
        <f>IF(Table_1[[#This Row],[Kokonaiskävijämäärä]]&lt;1,0,Table_1[[#This Row],[Kokonaiskävijämäärä]]*Table_1[[#This Row],[Tapaamis-kerrat /osallistuja]])</f>
        <v>0</v>
      </c>
      <c r="AA1772" s="390" t="s">
        <v>54</v>
      </c>
      <c r="AB1772" s="396"/>
      <c r="AC1772" s="397"/>
      <c r="AD1772" s="398" t="s">
        <v>54</v>
      </c>
      <c r="AE1772" s="399" t="s">
        <v>54</v>
      </c>
      <c r="AF1772" s="400" t="s">
        <v>54</v>
      </c>
      <c r="AG1772" s="400" t="s">
        <v>54</v>
      </c>
      <c r="AH1772" s="401" t="s">
        <v>53</v>
      </c>
      <c r="AI1772" s="402" t="s">
        <v>54</v>
      </c>
      <c r="AJ1772" s="402" t="s">
        <v>54</v>
      </c>
      <c r="AK1772" s="402" t="s">
        <v>54</v>
      </c>
      <c r="AL1772" s="403" t="s">
        <v>54</v>
      </c>
      <c r="AM1772" s="404" t="s">
        <v>54</v>
      </c>
    </row>
    <row r="1773" spans="1:39" ht="15.75" customHeight="1" x14ac:dyDescent="0.3">
      <c r="A1773" s="382"/>
      <c r="B1773" s="383"/>
      <c r="C1773" s="384" t="s">
        <v>40</v>
      </c>
      <c r="D1773" s="385" t="str">
        <f>IF(Table_1[[#This Row],[SISÄLLÖN NIMI]]="","",1)</f>
        <v/>
      </c>
      <c r="E1773" s="386"/>
      <c r="F1773" s="386"/>
      <c r="G1773" s="384" t="s">
        <v>54</v>
      </c>
      <c r="H1773" s="387" t="s">
        <v>54</v>
      </c>
      <c r="I1773" s="388" t="s">
        <v>54</v>
      </c>
      <c r="J1773" s="389" t="s">
        <v>44</v>
      </c>
      <c r="K1773" s="387" t="s">
        <v>54</v>
      </c>
      <c r="L1773" s="390" t="s">
        <v>54</v>
      </c>
      <c r="M1773" s="383"/>
      <c r="N1773" s="391" t="s">
        <v>54</v>
      </c>
      <c r="O1773" s="392"/>
      <c r="P1773" s="383"/>
      <c r="Q1773" s="383"/>
      <c r="R1773" s="393"/>
      <c r="S1773" s="417">
        <f>IF(Table_1[[#This Row],[Kesto (min) /tapaaminen]]&lt;1,0,(Table_1[[#This Row],[Sisältöjen määrä 
]]*Table_1[[#This Row],[Kesto (min) /tapaaminen]]*Table_1[[#This Row],[Tapaamis-kerrat /osallistuja]]))</f>
        <v>0</v>
      </c>
      <c r="T1773" s="394" t="str">
        <f>IF(Table_1[[#This Row],[SISÄLLÖN NIMI]]="","",IF(Table_1[[#This Row],[Toteutuminen]]="Ei osallistujia",0,IF(Table_1[[#This Row],[Toteutuminen]]="Peruttu",0,1)))</f>
        <v/>
      </c>
      <c r="U1773" s="395"/>
      <c r="V1773" s="385"/>
      <c r="W1773" s="413">
        <f>Table_1[[#This Row],[Kävijämäärä a) lapset]]+Table_1[[#This Row],[Kävijämäärä b) aikuiset]]</f>
        <v>0</v>
      </c>
      <c r="X1773" s="413">
        <f>IF(Table_1[[#This Row],[Kokonaiskävijämäärä]]&lt;1,0,Table_1[[#This Row],[Kävijämäärä a) lapset]]*Table_1[[#This Row],[Tapaamis-kerrat /osallistuja]])</f>
        <v>0</v>
      </c>
      <c r="Y1773" s="413">
        <f>IF(Table_1[[#This Row],[Kokonaiskävijämäärä]]&lt;1,0,Table_1[[#This Row],[Kävijämäärä b) aikuiset]]*Table_1[[#This Row],[Tapaamis-kerrat /osallistuja]])</f>
        <v>0</v>
      </c>
      <c r="Z1773" s="413">
        <f>IF(Table_1[[#This Row],[Kokonaiskävijämäärä]]&lt;1,0,Table_1[[#This Row],[Kokonaiskävijämäärä]]*Table_1[[#This Row],[Tapaamis-kerrat /osallistuja]])</f>
        <v>0</v>
      </c>
      <c r="AA1773" s="390" t="s">
        <v>54</v>
      </c>
      <c r="AB1773" s="396"/>
      <c r="AC1773" s="397"/>
      <c r="AD1773" s="398" t="s">
        <v>54</v>
      </c>
      <c r="AE1773" s="399" t="s">
        <v>54</v>
      </c>
      <c r="AF1773" s="400" t="s">
        <v>54</v>
      </c>
      <c r="AG1773" s="400" t="s">
        <v>54</v>
      </c>
      <c r="AH1773" s="401" t="s">
        <v>53</v>
      </c>
      <c r="AI1773" s="402" t="s">
        <v>54</v>
      </c>
      <c r="AJ1773" s="402" t="s">
        <v>54</v>
      </c>
      <c r="AK1773" s="402" t="s">
        <v>54</v>
      </c>
      <c r="AL1773" s="403" t="s">
        <v>54</v>
      </c>
      <c r="AM1773" s="404" t="s">
        <v>54</v>
      </c>
    </row>
    <row r="1774" spans="1:39" ht="15.75" customHeight="1" x14ac:dyDescent="0.3">
      <c r="A1774" s="382"/>
      <c r="B1774" s="383"/>
      <c r="C1774" s="384" t="s">
        <v>40</v>
      </c>
      <c r="D1774" s="385" t="str">
        <f>IF(Table_1[[#This Row],[SISÄLLÖN NIMI]]="","",1)</f>
        <v/>
      </c>
      <c r="E1774" s="386"/>
      <c r="F1774" s="386"/>
      <c r="G1774" s="384" t="s">
        <v>54</v>
      </c>
      <c r="H1774" s="387" t="s">
        <v>54</v>
      </c>
      <c r="I1774" s="388" t="s">
        <v>54</v>
      </c>
      <c r="J1774" s="389" t="s">
        <v>44</v>
      </c>
      <c r="K1774" s="387" t="s">
        <v>54</v>
      </c>
      <c r="L1774" s="390" t="s">
        <v>54</v>
      </c>
      <c r="M1774" s="383"/>
      <c r="N1774" s="391" t="s">
        <v>54</v>
      </c>
      <c r="O1774" s="392"/>
      <c r="P1774" s="383"/>
      <c r="Q1774" s="383"/>
      <c r="R1774" s="393"/>
      <c r="S1774" s="417">
        <f>IF(Table_1[[#This Row],[Kesto (min) /tapaaminen]]&lt;1,0,(Table_1[[#This Row],[Sisältöjen määrä 
]]*Table_1[[#This Row],[Kesto (min) /tapaaminen]]*Table_1[[#This Row],[Tapaamis-kerrat /osallistuja]]))</f>
        <v>0</v>
      </c>
      <c r="T1774" s="394" t="str">
        <f>IF(Table_1[[#This Row],[SISÄLLÖN NIMI]]="","",IF(Table_1[[#This Row],[Toteutuminen]]="Ei osallistujia",0,IF(Table_1[[#This Row],[Toteutuminen]]="Peruttu",0,1)))</f>
        <v/>
      </c>
      <c r="U1774" s="395"/>
      <c r="V1774" s="385"/>
      <c r="W1774" s="413">
        <f>Table_1[[#This Row],[Kävijämäärä a) lapset]]+Table_1[[#This Row],[Kävijämäärä b) aikuiset]]</f>
        <v>0</v>
      </c>
      <c r="X1774" s="413">
        <f>IF(Table_1[[#This Row],[Kokonaiskävijämäärä]]&lt;1,0,Table_1[[#This Row],[Kävijämäärä a) lapset]]*Table_1[[#This Row],[Tapaamis-kerrat /osallistuja]])</f>
        <v>0</v>
      </c>
      <c r="Y1774" s="413">
        <f>IF(Table_1[[#This Row],[Kokonaiskävijämäärä]]&lt;1,0,Table_1[[#This Row],[Kävijämäärä b) aikuiset]]*Table_1[[#This Row],[Tapaamis-kerrat /osallistuja]])</f>
        <v>0</v>
      </c>
      <c r="Z1774" s="413">
        <f>IF(Table_1[[#This Row],[Kokonaiskävijämäärä]]&lt;1,0,Table_1[[#This Row],[Kokonaiskävijämäärä]]*Table_1[[#This Row],[Tapaamis-kerrat /osallistuja]])</f>
        <v>0</v>
      </c>
      <c r="AA1774" s="390" t="s">
        <v>54</v>
      </c>
      <c r="AB1774" s="396"/>
      <c r="AC1774" s="397"/>
      <c r="AD1774" s="398" t="s">
        <v>54</v>
      </c>
      <c r="AE1774" s="399" t="s">
        <v>54</v>
      </c>
      <c r="AF1774" s="400" t="s">
        <v>54</v>
      </c>
      <c r="AG1774" s="400" t="s">
        <v>54</v>
      </c>
      <c r="AH1774" s="401" t="s">
        <v>53</v>
      </c>
      <c r="AI1774" s="402" t="s">
        <v>54</v>
      </c>
      <c r="AJ1774" s="402" t="s">
        <v>54</v>
      </c>
      <c r="AK1774" s="402" t="s">
        <v>54</v>
      </c>
      <c r="AL1774" s="403" t="s">
        <v>54</v>
      </c>
      <c r="AM1774" s="404" t="s">
        <v>54</v>
      </c>
    </row>
    <row r="1775" spans="1:39" ht="15.75" customHeight="1" x14ac:dyDescent="0.3">
      <c r="A1775" s="382"/>
      <c r="B1775" s="383"/>
      <c r="C1775" s="384" t="s">
        <v>40</v>
      </c>
      <c r="D1775" s="385" t="str">
        <f>IF(Table_1[[#This Row],[SISÄLLÖN NIMI]]="","",1)</f>
        <v/>
      </c>
      <c r="E1775" s="386"/>
      <c r="F1775" s="386"/>
      <c r="G1775" s="384" t="s">
        <v>54</v>
      </c>
      <c r="H1775" s="387" t="s">
        <v>54</v>
      </c>
      <c r="I1775" s="388" t="s">
        <v>54</v>
      </c>
      <c r="J1775" s="389" t="s">
        <v>44</v>
      </c>
      <c r="K1775" s="387" t="s">
        <v>54</v>
      </c>
      <c r="L1775" s="390" t="s">
        <v>54</v>
      </c>
      <c r="M1775" s="383"/>
      <c r="N1775" s="391" t="s">
        <v>54</v>
      </c>
      <c r="O1775" s="392"/>
      <c r="P1775" s="383"/>
      <c r="Q1775" s="383"/>
      <c r="R1775" s="393"/>
      <c r="S1775" s="417">
        <f>IF(Table_1[[#This Row],[Kesto (min) /tapaaminen]]&lt;1,0,(Table_1[[#This Row],[Sisältöjen määrä 
]]*Table_1[[#This Row],[Kesto (min) /tapaaminen]]*Table_1[[#This Row],[Tapaamis-kerrat /osallistuja]]))</f>
        <v>0</v>
      </c>
      <c r="T1775" s="394" t="str">
        <f>IF(Table_1[[#This Row],[SISÄLLÖN NIMI]]="","",IF(Table_1[[#This Row],[Toteutuminen]]="Ei osallistujia",0,IF(Table_1[[#This Row],[Toteutuminen]]="Peruttu",0,1)))</f>
        <v/>
      </c>
      <c r="U1775" s="395"/>
      <c r="V1775" s="385"/>
      <c r="W1775" s="413">
        <f>Table_1[[#This Row],[Kävijämäärä a) lapset]]+Table_1[[#This Row],[Kävijämäärä b) aikuiset]]</f>
        <v>0</v>
      </c>
      <c r="X1775" s="413">
        <f>IF(Table_1[[#This Row],[Kokonaiskävijämäärä]]&lt;1,0,Table_1[[#This Row],[Kävijämäärä a) lapset]]*Table_1[[#This Row],[Tapaamis-kerrat /osallistuja]])</f>
        <v>0</v>
      </c>
      <c r="Y1775" s="413">
        <f>IF(Table_1[[#This Row],[Kokonaiskävijämäärä]]&lt;1,0,Table_1[[#This Row],[Kävijämäärä b) aikuiset]]*Table_1[[#This Row],[Tapaamis-kerrat /osallistuja]])</f>
        <v>0</v>
      </c>
      <c r="Z1775" s="413">
        <f>IF(Table_1[[#This Row],[Kokonaiskävijämäärä]]&lt;1,0,Table_1[[#This Row],[Kokonaiskävijämäärä]]*Table_1[[#This Row],[Tapaamis-kerrat /osallistuja]])</f>
        <v>0</v>
      </c>
      <c r="AA1775" s="390" t="s">
        <v>54</v>
      </c>
      <c r="AB1775" s="396"/>
      <c r="AC1775" s="397"/>
      <c r="AD1775" s="398" t="s">
        <v>54</v>
      </c>
      <c r="AE1775" s="399" t="s">
        <v>54</v>
      </c>
      <c r="AF1775" s="400" t="s">
        <v>54</v>
      </c>
      <c r="AG1775" s="400" t="s">
        <v>54</v>
      </c>
      <c r="AH1775" s="401" t="s">
        <v>53</v>
      </c>
      <c r="AI1775" s="402" t="s">
        <v>54</v>
      </c>
      <c r="AJ1775" s="402" t="s">
        <v>54</v>
      </c>
      <c r="AK1775" s="402" t="s">
        <v>54</v>
      </c>
      <c r="AL1775" s="403" t="s">
        <v>54</v>
      </c>
      <c r="AM1775" s="404" t="s">
        <v>54</v>
      </c>
    </row>
    <row r="1776" spans="1:39" ht="15.75" customHeight="1" x14ac:dyDescent="0.3">
      <c r="A1776" s="382"/>
      <c r="B1776" s="383"/>
      <c r="C1776" s="384" t="s">
        <v>40</v>
      </c>
      <c r="D1776" s="385" t="str">
        <f>IF(Table_1[[#This Row],[SISÄLLÖN NIMI]]="","",1)</f>
        <v/>
      </c>
      <c r="E1776" s="386"/>
      <c r="F1776" s="386"/>
      <c r="G1776" s="384" t="s">
        <v>54</v>
      </c>
      <c r="H1776" s="387" t="s">
        <v>54</v>
      </c>
      <c r="I1776" s="388" t="s">
        <v>54</v>
      </c>
      <c r="J1776" s="389" t="s">
        <v>44</v>
      </c>
      <c r="K1776" s="387" t="s">
        <v>54</v>
      </c>
      <c r="L1776" s="390" t="s">
        <v>54</v>
      </c>
      <c r="M1776" s="383"/>
      <c r="N1776" s="391" t="s">
        <v>54</v>
      </c>
      <c r="O1776" s="392"/>
      <c r="P1776" s="383"/>
      <c r="Q1776" s="383"/>
      <c r="R1776" s="393"/>
      <c r="S1776" s="417">
        <f>IF(Table_1[[#This Row],[Kesto (min) /tapaaminen]]&lt;1,0,(Table_1[[#This Row],[Sisältöjen määrä 
]]*Table_1[[#This Row],[Kesto (min) /tapaaminen]]*Table_1[[#This Row],[Tapaamis-kerrat /osallistuja]]))</f>
        <v>0</v>
      </c>
      <c r="T1776" s="394" t="str">
        <f>IF(Table_1[[#This Row],[SISÄLLÖN NIMI]]="","",IF(Table_1[[#This Row],[Toteutuminen]]="Ei osallistujia",0,IF(Table_1[[#This Row],[Toteutuminen]]="Peruttu",0,1)))</f>
        <v/>
      </c>
      <c r="U1776" s="395"/>
      <c r="V1776" s="385"/>
      <c r="W1776" s="413">
        <f>Table_1[[#This Row],[Kävijämäärä a) lapset]]+Table_1[[#This Row],[Kävijämäärä b) aikuiset]]</f>
        <v>0</v>
      </c>
      <c r="X1776" s="413">
        <f>IF(Table_1[[#This Row],[Kokonaiskävijämäärä]]&lt;1,0,Table_1[[#This Row],[Kävijämäärä a) lapset]]*Table_1[[#This Row],[Tapaamis-kerrat /osallistuja]])</f>
        <v>0</v>
      </c>
      <c r="Y1776" s="413">
        <f>IF(Table_1[[#This Row],[Kokonaiskävijämäärä]]&lt;1,0,Table_1[[#This Row],[Kävijämäärä b) aikuiset]]*Table_1[[#This Row],[Tapaamis-kerrat /osallistuja]])</f>
        <v>0</v>
      </c>
      <c r="Z1776" s="413">
        <f>IF(Table_1[[#This Row],[Kokonaiskävijämäärä]]&lt;1,0,Table_1[[#This Row],[Kokonaiskävijämäärä]]*Table_1[[#This Row],[Tapaamis-kerrat /osallistuja]])</f>
        <v>0</v>
      </c>
      <c r="AA1776" s="390" t="s">
        <v>54</v>
      </c>
      <c r="AB1776" s="396"/>
      <c r="AC1776" s="397"/>
      <c r="AD1776" s="398" t="s">
        <v>54</v>
      </c>
      <c r="AE1776" s="399" t="s">
        <v>54</v>
      </c>
      <c r="AF1776" s="400" t="s">
        <v>54</v>
      </c>
      <c r="AG1776" s="400" t="s">
        <v>54</v>
      </c>
      <c r="AH1776" s="401" t="s">
        <v>53</v>
      </c>
      <c r="AI1776" s="402" t="s">
        <v>54</v>
      </c>
      <c r="AJ1776" s="402" t="s">
        <v>54</v>
      </c>
      <c r="AK1776" s="402" t="s">
        <v>54</v>
      </c>
      <c r="AL1776" s="403" t="s">
        <v>54</v>
      </c>
      <c r="AM1776" s="404" t="s">
        <v>54</v>
      </c>
    </row>
    <row r="1777" spans="1:39" ht="15.75" customHeight="1" x14ac:dyDescent="0.3">
      <c r="A1777" s="382"/>
      <c r="B1777" s="383"/>
      <c r="C1777" s="384" t="s">
        <v>40</v>
      </c>
      <c r="D1777" s="385" t="str">
        <f>IF(Table_1[[#This Row],[SISÄLLÖN NIMI]]="","",1)</f>
        <v/>
      </c>
      <c r="E1777" s="386"/>
      <c r="F1777" s="386"/>
      <c r="G1777" s="384" t="s">
        <v>54</v>
      </c>
      <c r="H1777" s="387" t="s">
        <v>54</v>
      </c>
      <c r="I1777" s="388" t="s">
        <v>54</v>
      </c>
      <c r="J1777" s="389" t="s">
        <v>44</v>
      </c>
      <c r="K1777" s="387" t="s">
        <v>54</v>
      </c>
      <c r="L1777" s="390" t="s">
        <v>54</v>
      </c>
      <c r="M1777" s="383"/>
      <c r="N1777" s="391" t="s">
        <v>54</v>
      </c>
      <c r="O1777" s="392"/>
      <c r="P1777" s="383"/>
      <c r="Q1777" s="383"/>
      <c r="R1777" s="393"/>
      <c r="S1777" s="417">
        <f>IF(Table_1[[#This Row],[Kesto (min) /tapaaminen]]&lt;1,0,(Table_1[[#This Row],[Sisältöjen määrä 
]]*Table_1[[#This Row],[Kesto (min) /tapaaminen]]*Table_1[[#This Row],[Tapaamis-kerrat /osallistuja]]))</f>
        <v>0</v>
      </c>
      <c r="T1777" s="394" t="str">
        <f>IF(Table_1[[#This Row],[SISÄLLÖN NIMI]]="","",IF(Table_1[[#This Row],[Toteutuminen]]="Ei osallistujia",0,IF(Table_1[[#This Row],[Toteutuminen]]="Peruttu",0,1)))</f>
        <v/>
      </c>
      <c r="U1777" s="395"/>
      <c r="V1777" s="385"/>
      <c r="W1777" s="413">
        <f>Table_1[[#This Row],[Kävijämäärä a) lapset]]+Table_1[[#This Row],[Kävijämäärä b) aikuiset]]</f>
        <v>0</v>
      </c>
      <c r="X1777" s="413">
        <f>IF(Table_1[[#This Row],[Kokonaiskävijämäärä]]&lt;1,0,Table_1[[#This Row],[Kävijämäärä a) lapset]]*Table_1[[#This Row],[Tapaamis-kerrat /osallistuja]])</f>
        <v>0</v>
      </c>
      <c r="Y1777" s="413">
        <f>IF(Table_1[[#This Row],[Kokonaiskävijämäärä]]&lt;1,0,Table_1[[#This Row],[Kävijämäärä b) aikuiset]]*Table_1[[#This Row],[Tapaamis-kerrat /osallistuja]])</f>
        <v>0</v>
      </c>
      <c r="Z1777" s="413">
        <f>IF(Table_1[[#This Row],[Kokonaiskävijämäärä]]&lt;1,0,Table_1[[#This Row],[Kokonaiskävijämäärä]]*Table_1[[#This Row],[Tapaamis-kerrat /osallistuja]])</f>
        <v>0</v>
      </c>
      <c r="AA1777" s="390" t="s">
        <v>54</v>
      </c>
      <c r="AB1777" s="396"/>
      <c r="AC1777" s="397"/>
      <c r="AD1777" s="398" t="s">
        <v>54</v>
      </c>
      <c r="AE1777" s="399" t="s">
        <v>54</v>
      </c>
      <c r="AF1777" s="400" t="s">
        <v>54</v>
      </c>
      <c r="AG1777" s="400" t="s">
        <v>54</v>
      </c>
      <c r="AH1777" s="401" t="s">
        <v>53</v>
      </c>
      <c r="AI1777" s="402" t="s">
        <v>54</v>
      </c>
      <c r="AJ1777" s="402" t="s">
        <v>54</v>
      </c>
      <c r="AK1777" s="402" t="s">
        <v>54</v>
      </c>
      <c r="AL1777" s="403" t="s">
        <v>54</v>
      </c>
      <c r="AM1777" s="404" t="s">
        <v>54</v>
      </c>
    </row>
    <row r="1778" spans="1:39" ht="15.75" customHeight="1" x14ac:dyDescent="0.3">
      <c r="A1778" s="382"/>
      <c r="B1778" s="383"/>
      <c r="C1778" s="384" t="s">
        <v>40</v>
      </c>
      <c r="D1778" s="385" t="str">
        <f>IF(Table_1[[#This Row],[SISÄLLÖN NIMI]]="","",1)</f>
        <v/>
      </c>
      <c r="E1778" s="386"/>
      <c r="F1778" s="386"/>
      <c r="G1778" s="384" t="s">
        <v>54</v>
      </c>
      <c r="H1778" s="387" t="s">
        <v>54</v>
      </c>
      <c r="I1778" s="388" t="s">
        <v>54</v>
      </c>
      <c r="J1778" s="389" t="s">
        <v>44</v>
      </c>
      <c r="K1778" s="387" t="s">
        <v>54</v>
      </c>
      <c r="L1778" s="390" t="s">
        <v>54</v>
      </c>
      <c r="M1778" s="383"/>
      <c r="N1778" s="391" t="s">
        <v>54</v>
      </c>
      <c r="O1778" s="392"/>
      <c r="P1778" s="383"/>
      <c r="Q1778" s="383"/>
      <c r="R1778" s="393"/>
      <c r="S1778" s="417">
        <f>IF(Table_1[[#This Row],[Kesto (min) /tapaaminen]]&lt;1,0,(Table_1[[#This Row],[Sisältöjen määrä 
]]*Table_1[[#This Row],[Kesto (min) /tapaaminen]]*Table_1[[#This Row],[Tapaamis-kerrat /osallistuja]]))</f>
        <v>0</v>
      </c>
      <c r="T1778" s="394" t="str">
        <f>IF(Table_1[[#This Row],[SISÄLLÖN NIMI]]="","",IF(Table_1[[#This Row],[Toteutuminen]]="Ei osallistujia",0,IF(Table_1[[#This Row],[Toteutuminen]]="Peruttu",0,1)))</f>
        <v/>
      </c>
      <c r="U1778" s="395"/>
      <c r="V1778" s="385"/>
      <c r="W1778" s="413">
        <f>Table_1[[#This Row],[Kävijämäärä a) lapset]]+Table_1[[#This Row],[Kävijämäärä b) aikuiset]]</f>
        <v>0</v>
      </c>
      <c r="X1778" s="413">
        <f>IF(Table_1[[#This Row],[Kokonaiskävijämäärä]]&lt;1,0,Table_1[[#This Row],[Kävijämäärä a) lapset]]*Table_1[[#This Row],[Tapaamis-kerrat /osallistuja]])</f>
        <v>0</v>
      </c>
      <c r="Y1778" s="413">
        <f>IF(Table_1[[#This Row],[Kokonaiskävijämäärä]]&lt;1,0,Table_1[[#This Row],[Kävijämäärä b) aikuiset]]*Table_1[[#This Row],[Tapaamis-kerrat /osallistuja]])</f>
        <v>0</v>
      </c>
      <c r="Z1778" s="413">
        <f>IF(Table_1[[#This Row],[Kokonaiskävijämäärä]]&lt;1,0,Table_1[[#This Row],[Kokonaiskävijämäärä]]*Table_1[[#This Row],[Tapaamis-kerrat /osallistuja]])</f>
        <v>0</v>
      </c>
      <c r="AA1778" s="390" t="s">
        <v>54</v>
      </c>
      <c r="AB1778" s="396"/>
      <c r="AC1778" s="397"/>
      <c r="AD1778" s="398" t="s">
        <v>54</v>
      </c>
      <c r="AE1778" s="399" t="s">
        <v>54</v>
      </c>
      <c r="AF1778" s="400" t="s">
        <v>54</v>
      </c>
      <c r="AG1778" s="400" t="s">
        <v>54</v>
      </c>
      <c r="AH1778" s="401" t="s">
        <v>53</v>
      </c>
      <c r="AI1778" s="402" t="s">
        <v>54</v>
      </c>
      <c r="AJ1778" s="402" t="s">
        <v>54</v>
      </c>
      <c r="AK1778" s="402" t="s">
        <v>54</v>
      </c>
      <c r="AL1778" s="403" t="s">
        <v>54</v>
      </c>
      <c r="AM1778" s="404" t="s">
        <v>54</v>
      </c>
    </row>
    <row r="1779" spans="1:39" ht="15.75" customHeight="1" x14ac:dyDescent="0.3">
      <c r="A1779" s="382"/>
      <c r="B1779" s="383"/>
      <c r="C1779" s="384" t="s">
        <v>40</v>
      </c>
      <c r="D1779" s="385" t="str">
        <f>IF(Table_1[[#This Row],[SISÄLLÖN NIMI]]="","",1)</f>
        <v/>
      </c>
      <c r="E1779" s="386"/>
      <c r="F1779" s="386"/>
      <c r="G1779" s="384" t="s">
        <v>54</v>
      </c>
      <c r="H1779" s="387" t="s">
        <v>54</v>
      </c>
      <c r="I1779" s="388" t="s">
        <v>54</v>
      </c>
      <c r="J1779" s="389" t="s">
        <v>44</v>
      </c>
      <c r="K1779" s="387" t="s">
        <v>54</v>
      </c>
      <c r="L1779" s="390" t="s">
        <v>54</v>
      </c>
      <c r="M1779" s="383"/>
      <c r="N1779" s="391" t="s">
        <v>54</v>
      </c>
      <c r="O1779" s="392"/>
      <c r="P1779" s="383"/>
      <c r="Q1779" s="383"/>
      <c r="R1779" s="393"/>
      <c r="S1779" s="417">
        <f>IF(Table_1[[#This Row],[Kesto (min) /tapaaminen]]&lt;1,0,(Table_1[[#This Row],[Sisältöjen määrä 
]]*Table_1[[#This Row],[Kesto (min) /tapaaminen]]*Table_1[[#This Row],[Tapaamis-kerrat /osallistuja]]))</f>
        <v>0</v>
      </c>
      <c r="T1779" s="394" t="str">
        <f>IF(Table_1[[#This Row],[SISÄLLÖN NIMI]]="","",IF(Table_1[[#This Row],[Toteutuminen]]="Ei osallistujia",0,IF(Table_1[[#This Row],[Toteutuminen]]="Peruttu",0,1)))</f>
        <v/>
      </c>
      <c r="U1779" s="395"/>
      <c r="V1779" s="385"/>
      <c r="W1779" s="413">
        <f>Table_1[[#This Row],[Kävijämäärä a) lapset]]+Table_1[[#This Row],[Kävijämäärä b) aikuiset]]</f>
        <v>0</v>
      </c>
      <c r="X1779" s="413">
        <f>IF(Table_1[[#This Row],[Kokonaiskävijämäärä]]&lt;1,0,Table_1[[#This Row],[Kävijämäärä a) lapset]]*Table_1[[#This Row],[Tapaamis-kerrat /osallistuja]])</f>
        <v>0</v>
      </c>
      <c r="Y1779" s="413">
        <f>IF(Table_1[[#This Row],[Kokonaiskävijämäärä]]&lt;1,0,Table_1[[#This Row],[Kävijämäärä b) aikuiset]]*Table_1[[#This Row],[Tapaamis-kerrat /osallistuja]])</f>
        <v>0</v>
      </c>
      <c r="Z1779" s="413">
        <f>IF(Table_1[[#This Row],[Kokonaiskävijämäärä]]&lt;1,0,Table_1[[#This Row],[Kokonaiskävijämäärä]]*Table_1[[#This Row],[Tapaamis-kerrat /osallistuja]])</f>
        <v>0</v>
      </c>
      <c r="AA1779" s="390" t="s">
        <v>54</v>
      </c>
      <c r="AB1779" s="396"/>
      <c r="AC1779" s="397"/>
      <c r="AD1779" s="398" t="s">
        <v>54</v>
      </c>
      <c r="AE1779" s="399" t="s">
        <v>54</v>
      </c>
      <c r="AF1779" s="400" t="s">
        <v>54</v>
      </c>
      <c r="AG1779" s="400" t="s">
        <v>54</v>
      </c>
      <c r="AH1779" s="401" t="s">
        <v>53</v>
      </c>
      <c r="AI1779" s="402" t="s">
        <v>54</v>
      </c>
      <c r="AJ1779" s="402" t="s">
        <v>54</v>
      </c>
      <c r="AK1779" s="402" t="s">
        <v>54</v>
      </c>
      <c r="AL1779" s="403" t="s">
        <v>54</v>
      </c>
      <c r="AM1779" s="404" t="s">
        <v>54</v>
      </c>
    </row>
    <row r="1780" spans="1:39" ht="15.75" customHeight="1" x14ac:dyDescent="0.3">
      <c r="A1780" s="382"/>
      <c r="B1780" s="383"/>
      <c r="C1780" s="384" t="s">
        <v>40</v>
      </c>
      <c r="D1780" s="385" t="str">
        <f>IF(Table_1[[#This Row],[SISÄLLÖN NIMI]]="","",1)</f>
        <v/>
      </c>
      <c r="E1780" s="386"/>
      <c r="F1780" s="386"/>
      <c r="G1780" s="384" t="s">
        <v>54</v>
      </c>
      <c r="H1780" s="387" t="s">
        <v>54</v>
      </c>
      <c r="I1780" s="388" t="s">
        <v>54</v>
      </c>
      <c r="J1780" s="389" t="s">
        <v>44</v>
      </c>
      <c r="K1780" s="387" t="s">
        <v>54</v>
      </c>
      <c r="L1780" s="390" t="s">
        <v>54</v>
      </c>
      <c r="M1780" s="383"/>
      <c r="N1780" s="391" t="s">
        <v>54</v>
      </c>
      <c r="O1780" s="392"/>
      <c r="P1780" s="383"/>
      <c r="Q1780" s="383"/>
      <c r="R1780" s="393"/>
      <c r="S1780" s="417">
        <f>IF(Table_1[[#This Row],[Kesto (min) /tapaaminen]]&lt;1,0,(Table_1[[#This Row],[Sisältöjen määrä 
]]*Table_1[[#This Row],[Kesto (min) /tapaaminen]]*Table_1[[#This Row],[Tapaamis-kerrat /osallistuja]]))</f>
        <v>0</v>
      </c>
      <c r="T1780" s="394" t="str">
        <f>IF(Table_1[[#This Row],[SISÄLLÖN NIMI]]="","",IF(Table_1[[#This Row],[Toteutuminen]]="Ei osallistujia",0,IF(Table_1[[#This Row],[Toteutuminen]]="Peruttu",0,1)))</f>
        <v/>
      </c>
      <c r="U1780" s="395"/>
      <c r="V1780" s="385"/>
      <c r="W1780" s="413">
        <f>Table_1[[#This Row],[Kävijämäärä a) lapset]]+Table_1[[#This Row],[Kävijämäärä b) aikuiset]]</f>
        <v>0</v>
      </c>
      <c r="X1780" s="413">
        <f>IF(Table_1[[#This Row],[Kokonaiskävijämäärä]]&lt;1,0,Table_1[[#This Row],[Kävijämäärä a) lapset]]*Table_1[[#This Row],[Tapaamis-kerrat /osallistuja]])</f>
        <v>0</v>
      </c>
      <c r="Y1780" s="413">
        <f>IF(Table_1[[#This Row],[Kokonaiskävijämäärä]]&lt;1,0,Table_1[[#This Row],[Kävijämäärä b) aikuiset]]*Table_1[[#This Row],[Tapaamis-kerrat /osallistuja]])</f>
        <v>0</v>
      </c>
      <c r="Z1780" s="413">
        <f>IF(Table_1[[#This Row],[Kokonaiskävijämäärä]]&lt;1,0,Table_1[[#This Row],[Kokonaiskävijämäärä]]*Table_1[[#This Row],[Tapaamis-kerrat /osallistuja]])</f>
        <v>0</v>
      </c>
      <c r="AA1780" s="390" t="s">
        <v>54</v>
      </c>
      <c r="AB1780" s="396"/>
      <c r="AC1780" s="397"/>
      <c r="AD1780" s="398" t="s">
        <v>54</v>
      </c>
      <c r="AE1780" s="399" t="s">
        <v>54</v>
      </c>
      <c r="AF1780" s="400" t="s">
        <v>54</v>
      </c>
      <c r="AG1780" s="400" t="s">
        <v>54</v>
      </c>
      <c r="AH1780" s="401" t="s">
        <v>53</v>
      </c>
      <c r="AI1780" s="402" t="s">
        <v>54</v>
      </c>
      <c r="AJ1780" s="402" t="s">
        <v>54</v>
      </c>
      <c r="AK1780" s="402" t="s">
        <v>54</v>
      </c>
      <c r="AL1780" s="403" t="s">
        <v>54</v>
      </c>
      <c r="AM1780" s="404" t="s">
        <v>54</v>
      </c>
    </row>
    <row r="1781" spans="1:39" ht="15.75" customHeight="1" x14ac:dyDescent="0.3">
      <c r="A1781" s="382"/>
      <c r="B1781" s="383"/>
      <c r="C1781" s="384" t="s">
        <v>40</v>
      </c>
      <c r="D1781" s="385" t="str">
        <f>IF(Table_1[[#This Row],[SISÄLLÖN NIMI]]="","",1)</f>
        <v/>
      </c>
      <c r="E1781" s="386"/>
      <c r="F1781" s="386"/>
      <c r="G1781" s="384" t="s">
        <v>54</v>
      </c>
      <c r="H1781" s="387" t="s">
        <v>54</v>
      </c>
      <c r="I1781" s="388" t="s">
        <v>54</v>
      </c>
      <c r="J1781" s="389" t="s">
        <v>44</v>
      </c>
      <c r="K1781" s="387" t="s">
        <v>54</v>
      </c>
      <c r="L1781" s="390" t="s">
        <v>54</v>
      </c>
      <c r="M1781" s="383"/>
      <c r="N1781" s="391" t="s">
        <v>54</v>
      </c>
      <c r="O1781" s="392"/>
      <c r="P1781" s="383"/>
      <c r="Q1781" s="383"/>
      <c r="R1781" s="393"/>
      <c r="S1781" s="417">
        <f>IF(Table_1[[#This Row],[Kesto (min) /tapaaminen]]&lt;1,0,(Table_1[[#This Row],[Sisältöjen määrä 
]]*Table_1[[#This Row],[Kesto (min) /tapaaminen]]*Table_1[[#This Row],[Tapaamis-kerrat /osallistuja]]))</f>
        <v>0</v>
      </c>
      <c r="T1781" s="394" t="str">
        <f>IF(Table_1[[#This Row],[SISÄLLÖN NIMI]]="","",IF(Table_1[[#This Row],[Toteutuminen]]="Ei osallistujia",0,IF(Table_1[[#This Row],[Toteutuminen]]="Peruttu",0,1)))</f>
        <v/>
      </c>
      <c r="U1781" s="395"/>
      <c r="V1781" s="385"/>
      <c r="W1781" s="413">
        <f>Table_1[[#This Row],[Kävijämäärä a) lapset]]+Table_1[[#This Row],[Kävijämäärä b) aikuiset]]</f>
        <v>0</v>
      </c>
      <c r="X1781" s="413">
        <f>IF(Table_1[[#This Row],[Kokonaiskävijämäärä]]&lt;1,0,Table_1[[#This Row],[Kävijämäärä a) lapset]]*Table_1[[#This Row],[Tapaamis-kerrat /osallistuja]])</f>
        <v>0</v>
      </c>
      <c r="Y1781" s="413">
        <f>IF(Table_1[[#This Row],[Kokonaiskävijämäärä]]&lt;1,0,Table_1[[#This Row],[Kävijämäärä b) aikuiset]]*Table_1[[#This Row],[Tapaamis-kerrat /osallistuja]])</f>
        <v>0</v>
      </c>
      <c r="Z1781" s="413">
        <f>IF(Table_1[[#This Row],[Kokonaiskävijämäärä]]&lt;1,0,Table_1[[#This Row],[Kokonaiskävijämäärä]]*Table_1[[#This Row],[Tapaamis-kerrat /osallistuja]])</f>
        <v>0</v>
      </c>
      <c r="AA1781" s="390" t="s">
        <v>54</v>
      </c>
      <c r="AB1781" s="396"/>
      <c r="AC1781" s="397"/>
      <c r="AD1781" s="398" t="s">
        <v>54</v>
      </c>
      <c r="AE1781" s="399" t="s">
        <v>54</v>
      </c>
      <c r="AF1781" s="400" t="s">
        <v>54</v>
      </c>
      <c r="AG1781" s="400" t="s">
        <v>54</v>
      </c>
      <c r="AH1781" s="401" t="s">
        <v>53</v>
      </c>
      <c r="AI1781" s="402" t="s">
        <v>54</v>
      </c>
      <c r="AJ1781" s="402" t="s">
        <v>54</v>
      </c>
      <c r="AK1781" s="402" t="s">
        <v>54</v>
      </c>
      <c r="AL1781" s="403" t="s">
        <v>54</v>
      </c>
      <c r="AM1781" s="404" t="s">
        <v>54</v>
      </c>
    </row>
    <row r="1782" spans="1:39" ht="15.75" customHeight="1" x14ac:dyDescent="0.3">
      <c r="A1782" s="382"/>
      <c r="B1782" s="383"/>
      <c r="C1782" s="384" t="s">
        <v>40</v>
      </c>
      <c r="D1782" s="385" t="str">
        <f>IF(Table_1[[#This Row],[SISÄLLÖN NIMI]]="","",1)</f>
        <v/>
      </c>
      <c r="E1782" s="386"/>
      <c r="F1782" s="386"/>
      <c r="G1782" s="384" t="s">
        <v>54</v>
      </c>
      <c r="H1782" s="387" t="s">
        <v>54</v>
      </c>
      <c r="I1782" s="388" t="s">
        <v>54</v>
      </c>
      <c r="J1782" s="389" t="s">
        <v>44</v>
      </c>
      <c r="K1782" s="387" t="s">
        <v>54</v>
      </c>
      <c r="L1782" s="390" t="s">
        <v>54</v>
      </c>
      <c r="M1782" s="383"/>
      <c r="N1782" s="391" t="s">
        <v>54</v>
      </c>
      <c r="O1782" s="392"/>
      <c r="P1782" s="383"/>
      <c r="Q1782" s="383"/>
      <c r="R1782" s="393"/>
      <c r="S1782" s="417">
        <f>IF(Table_1[[#This Row],[Kesto (min) /tapaaminen]]&lt;1,0,(Table_1[[#This Row],[Sisältöjen määrä 
]]*Table_1[[#This Row],[Kesto (min) /tapaaminen]]*Table_1[[#This Row],[Tapaamis-kerrat /osallistuja]]))</f>
        <v>0</v>
      </c>
      <c r="T1782" s="394" t="str">
        <f>IF(Table_1[[#This Row],[SISÄLLÖN NIMI]]="","",IF(Table_1[[#This Row],[Toteutuminen]]="Ei osallistujia",0,IF(Table_1[[#This Row],[Toteutuminen]]="Peruttu",0,1)))</f>
        <v/>
      </c>
      <c r="U1782" s="395"/>
      <c r="V1782" s="385"/>
      <c r="W1782" s="413">
        <f>Table_1[[#This Row],[Kävijämäärä a) lapset]]+Table_1[[#This Row],[Kävijämäärä b) aikuiset]]</f>
        <v>0</v>
      </c>
      <c r="X1782" s="413">
        <f>IF(Table_1[[#This Row],[Kokonaiskävijämäärä]]&lt;1,0,Table_1[[#This Row],[Kävijämäärä a) lapset]]*Table_1[[#This Row],[Tapaamis-kerrat /osallistuja]])</f>
        <v>0</v>
      </c>
      <c r="Y1782" s="413">
        <f>IF(Table_1[[#This Row],[Kokonaiskävijämäärä]]&lt;1,0,Table_1[[#This Row],[Kävijämäärä b) aikuiset]]*Table_1[[#This Row],[Tapaamis-kerrat /osallistuja]])</f>
        <v>0</v>
      </c>
      <c r="Z1782" s="413">
        <f>IF(Table_1[[#This Row],[Kokonaiskävijämäärä]]&lt;1,0,Table_1[[#This Row],[Kokonaiskävijämäärä]]*Table_1[[#This Row],[Tapaamis-kerrat /osallistuja]])</f>
        <v>0</v>
      </c>
      <c r="AA1782" s="390" t="s">
        <v>54</v>
      </c>
      <c r="AB1782" s="396"/>
      <c r="AC1782" s="397"/>
      <c r="AD1782" s="398" t="s">
        <v>54</v>
      </c>
      <c r="AE1782" s="399" t="s">
        <v>54</v>
      </c>
      <c r="AF1782" s="400" t="s">
        <v>54</v>
      </c>
      <c r="AG1782" s="400" t="s">
        <v>54</v>
      </c>
      <c r="AH1782" s="401" t="s">
        <v>53</v>
      </c>
      <c r="AI1782" s="402" t="s">
        <v>54</v>
      </c>
      <c r="AJ1782" s="402" t="s">
        <v>54</v>
      </c>
      <c r="AK1782" s="402" t="s">
        <v>54</v>
      </c>
      <c r="AL1782" s="403" t="s">
        <v>54</v>
      </c>
      <c r="AM1782" s="404" t="s">
        <v>54</v>
      </c>
    </row>
    <row r="1783" spans="1:39" ht="15.75" customHeight="1" x14ac:dyDescent="0.3">
      <c r="A1783" s="382"/>
      <c r="B1783" s="383"/>
      <c r="C1783" s="384" t="s">
        <v>40</v>
      </c>
      <c r="D1783" s="385" t="str">
        <f>IF(Table_1[[#This Row],[SISÄLLÖN NIMI]]="","",1)</f>
        <v/>
      </c>
      <c r="E1783" s="386"/>
      <c r="F1783" s="386"/>
      <c r="G1783" s="384" t="s">
        <v>54</v>
      </c>
      <c r="H1783" s="387" t="s">
        <v>54</v>
      </c>
      <c r="I1783" s="388" t="s">
        <v>54</v>
      </c>
      <c r="J1783" s="389" t="s">
        <v>44</v>
      </c>
      <c r="K1783" s="387" t="s">
        <v>54</v>
      </c>
      <c r="L1783" s="390" t="s">
        <v>54</v>
      </c>
      <c r="M1783" s="383"/>
      <c r="N1783" s="391" t="s">
        <v>54</v>
      </c>
      <c r="O1783" s="392"/>
      <c r="P1783" s="383"/>
      <c r="Q1783" s="383"/>
      <c r="R1783" s="393"/>
      <c r="S1783" s="417">
        <f>IF(Table_1[[#This Row],[Kesto (min) /tapaaminen]]&lt;1,0,(Table_1[[#This Row],[Sisältöjen määrä 
]]*Table_1[[#This Row],[Kesto (min) /tapaaminen]]*Table_1[[#This Row],[Tapaamis-kerrat /osallistuja]]))</f>
        <v>0</v>
      </c>
      <c r="T1783" s="394" t="str">
        <f>IF(Table_1[[#This Row],[SISÄLLÖN NIMI]]="","",IF(Table_1[[#This Row],[Toteutuminen]]="Ei osallistujia",0,IF(Table_1[[#This Row],[Toteutuminen]]="Peruttu",0,1)))</f>
        <v/>
      </c>
      <c r="U1783" s="395"/>
      <c r="V1783" s="385"/>
      <c r="W1783" s="413">
        <f>Table_1[[#This Row],[Kävijämäärä a) lapset]]+Table_1[[#This Row],[Kävijämäärä b) aikuiset]]</f>
        <v>0</v>
      </c>
      <c r="X1783" s="413">
        <f>IF(Table_1[[#This Row],[Kokonaiskävijämäärä]]&lt;1,0,Table_1[[#This Row],[Kävijämäärä a) lapset]]*Table_1[[#This Row],[Tapaamis-kerrat /osallistuja]])</f>
        <v>0</v>
      </c>
      <c r="Y1783" s="413">
        <f>IF(Table_1[[#This Row],[Kokonaiskävijämäärä]]&lt;1,0,Table_1[[#This Row],[Kävijämäärä b) aikuiset]]*Table_1[[#This Row],[Tapaamis-kerrat /osallistuja]])</f>
        <v>0</v>
      </c>
      <c r="Z1783" s="413">
        <f>IF(Table_1[[#This Row],[Kokonaiskävijämäärä]]&lt;1,0,Table_1[[#This Row],[Kokonaiskävijämäärä]]*Table_1[[#This Row],[Tapaamis-kerrat /osallistuja]])</f>
        <v>0</v>
      </c>
      <c r="AA1783" s="390" t="s">
        <v>54</v>
      </c>
      <c r="AB1783" s="396"/>
      <c r="AC1783" s="397"/>
      <c r="AD1783" s="398" t="s">
        <v>54</v>
      </c>
      <c r="AE1783" s="399" t="s">
        <v>54</v>
      </c>
      <c r="AF1783" s="400" t="s">
        <v>54</v>
      </c>
      <c r="AG1783" s="400" t="s">
        <v>54</v>
      </c>
      <c r="AH1783" s="401" t="s">
        <v>53</v>
      </c>
      <c r="AI1783" s="402" t="s">
        <v>54</v>
      </c>
      <c r="AJ1783" s="402" t="s">
        <v>54</v>
      </c>
      <c r="AK1783" s="402" t="s">
        <v>54</v>
      </c>
      <c r="AL1783" s="403" t="s">
        <v>54</v>
      </c>
      <c r="AM1783" s="404" t="s">
        <v>54</v>
      </c>
    </row>
    <row r="1784" spans="1:39" ht="15.75" customHeight="1" x14ac:dyDescent="0.3">
      <c r="A1784" s="382"/>
      <c r="B1784" s="383"/>
      <c r="C1784" s="384" t="s">
        <v>40</v>
      </c>
      <c r="D1784" s="385" t="str">
        <f>IF(Table_1[[#This Row],[SISÄLLÖN NIMI]]="","",1)</f>
        <v/>
      </c>
      <c r="E1784" s="386"/>
      <c r="F1784" s="386"/>
      <c r="G1784" s="384" t="s">
        <v>54</v>
      </c>
      <c r="H1784" s="387" t="s">
        <v>54</v>
      </c>
      <c r="I1784" s="388" t="s">
        <v>54</v>
      </c>
      <c r="J1784" s="389" t="s">
        <v>44</v>
      </c>
      <c r="K1784" s="387" t="s">
        <v>54</v>
      </c>
      <c r="L1784" s="390" t="s">
        <v>54</v>
      </c>
      <c r="M1784" s="383"/>
      <c r="N1784" s="391" t="s">
        <v>54</v>
      </c>
      <c r="O1784" s="392"/>
      <c r="P1784" s="383"/>
      <c r="Q1784" s="383"/>
      <c r="R1784" s="393"/>
      <c r="S1784" s="417">
        <f>IF(Table_1[[#This Row],[Kesto (min) /tapaaminen]]&lt;1,0,(Table_1[[#This Row],[Sisältöjen määrä 
]]*Table_1[[#This Row],[Kesto (min) /tapaaminen]]*Table_1[[#This Row],[Tapaamis-kerrat /osallistuja]]))</f>
        <v>0</v>
      </c>
      <c r="T1784" s="394" t="str">
        <f>IF(Table_1[[#This Row],[SISÄLLÖN NIMI]]="","",IF(Table_1[[#This Row],[Toteutuminen]]="Ei osallistujia",0,IF(Table_1[[#This Row],[Toteutuminen]]="Peruttu",0,1)))</f>
        <v/>
      </c>
      <c r="U1784" s="395"/>
      <c r="V1784" s="385"/>
      <c r="W1784" s="413">
        <f>Table_1[[#This Row],[Kävijämäärä a) lapset]]+Table_1[[#This Row],[Kävijämäärä b) aikuiset]]</f>
        <v>0</v>
      </c>
      <c r="X1784" s="413">
        <f>IF(Table_1[[#This Row],[Kokonaiskävijämäärä]]&lt;1,0,Table_1[[#This Row],[Kävijämäärä a) lapset]]*Table_1[[#This Row],[Tapaamis-kerrat /osallistuja]])</f>
        <v>0</v>
      </c>
      <c r="Y1784" s="413">
        <f>IF(Table_1[[#This Row],[Kokonaiskävijämäärä]]&lt;1,0,Table_1[[#This Row],[Kävijämäärä b) aikuiset]]*Table_1[[#This Row],[Tapaamis-kerrat /osallistuja]])</f>
        <v>0</v>
      </c>
      <c r="Z1784" s="413">
        <f>IF(Table_1[[#This Row],[Kokonaiskävijämäärä]]&lt;1,0,Table_1[[#This Row],[Kokonaiskävijämäärä]]*Table_1[[#This Row],[Tapaamis-kerrat /osallistuja]])</f>
        <v>0</v>
      </c>
      <c r="AA1784" s="390" t="s">
        <v>54</v>
      </c>
      <c r="AB1784" s="396"/>
      <c r="AC1784" s="397"/>
      <c r="AD1784" s="398" t="s">
        <v>54</v>
      </c>
      <c r="AE1784" s="399" t="s">
        <v>54</v>
      </c>
      <c r="AF1784" s="400" t="s">
        <v>54</v>
      </c>
      <c r="AG1784" s="400" t="s">
        <v>54</v>
      </c>
      <c r="AH1784" s="401" t="s">
        <v>53</v>
      </c>
      <c r="AI1784" s="402" t="s">
        <v>54</v>
      </c>
      <c r="AJ1784" s="402" t="s">
        <v>54</v>
      </c>
      <c r="AK1784" s="402" t="s">
        <v>54</v>
      </c>
      <c r="AL1784" s="403" t="s">
        <v>54</v>
      </c>
      <c r="AM1784" s="404" t="s">
        <v>54</v>
      </c>
    </row>
    <row r="1785" spans="1:39" ht="15.75" customHeight="1" x14ac:dyDescent="0.3">
      <c r="A1785" s="382"/>
      <c r="B1785" s="383"/>
      <c r="C1785" s="384" t="s">
        <v>40</v>
      </c>
      <c r="D1785" s="385" t="str">
        <f>IF(Table_1[[#This Row],[SISÄLLÖN NIMI]]="","",1)</f>
        <v/>
      </c>
      <c r="E1785" s="386"/>
      <c r="F1785" s="386"/>
      <c r="G1785" s="384" t="s">
        <v>54</v>
      </c>
      <c r="H1785" s="387" t="s">
        <v>54</v>
      </c>
      <c r="I1785" s="388" t="s">
        <v>54</v>
      </c>
      <c r="J1785" s="389" t="s">
        <v>44</v>
      </c>
      <c r="K1785" s="387" t="s">
        <v>54</v>
      </c>
      <c r="L1785" s="390" t="s">
        <v>54</v>
      </c>
      <c r="M1785" s="383"/>
      <c r="N1785" s="391" t="s">
        <v>54</v>
      </c>
      <c r="O1785" s="392"/>
      <c r="P1785" s="383"/>
      <c r="Q1785" s="383"/>
      <c r="R1785" s="393"/>
      <c r="S1785" s="417">
        <f>IF(Table_1[[#This Row],[Kesto (min) /tapaaminen]]&lt;1,0,(Table_1[[#This Row],[Sisältöjen määrä 
]]*Table_1[[#This Row],[Kesto (min) /tapaaminen]]*Table_1[[#This Row],[Tapaamis-kerrat /osallistuja]]))</f>
        <v>0</v>
      </c>
      <c r="T1785" s="394" t="str">
        <f>IF(Table_1[[#This Row],[SISÄLLÖN NIMI]]="","",IF(Table_1[[#This Row],[Toteutuminen]]="Ei osallistujia",0,IF(Table_1[[#This Row],[Toteutuminen]]="Peruttu",0,1)))</f>
        <v/>
      </c>
      <c r="U1785" s="395"/>
      <c r="V1785" s="385"/>
      <c r="W1785" s="413">
        <f>Table_1[[#This Row],[Kävijämäärä a) lapset]]+Table_1[[#This Row],[Kävijämäärä b) aikuiset]]</f>
        <v>0</v>
      </c>
      <c r="X1785" s="413">
        <f>IF(Table_1[[#This Row],[Kokonaiskävijämäärä]]&lt;1,0,Table_1[[#This Row],[Kävijämäärä a) lapset]]*Table_1[[#This Row],[Tapaamis-kerrat /osallistuja]])</f>
        <v>0</v>
      </c>
      <c r="Y1785" s="413">
        <f>IF(Table_1[[#This Row],[Kokonaiskävijämäärä]]&lt;1,0,Table_1[[#This Row],[Kävijämäärä b) aikuiset]]*Table_1[[#This Row],[Tapaamis-kerrat /osallistuja]])</f>
        <v>0</v>
      </c>
      <c r="Z1785" s="413">
        <f>IF(Table_1[[#This Row],[Kokonaiskävijämäärä]]&lt;1,0,Table_1[[#This Row],[Kokonaiskävijämäärä]]*Table_1[[#This Row],[Tapaamis-kerrat /osallistuja]])</f>
        <v>0</v>
      </c>
      <c r="AA1785" s="390" t="s">
        <v>54</v>
      </c>
      <c r="AB1785" s="396"/>
      <c r="AC1785" s="397"/>
      <c r="AD1785" s="398" t="s">
        <v>54</v>
      </c>
      <c r="AE1785" s="399" t="s">
        <v>54</v>
      </c>
      <c r="AF1785" s="400" t="s">
        <v>54</v>
      </c>
      <c r="AG1785" s="400" t="s">
        <v>54</v>
      </c>
      <c r="AH1785" s="401" t="s">
        <v>53</v>
      </c>
      <c r="AI1785" s="402" t="s">
        <v>54</v>
      </c>
      <c r="AJ1785" s="402" t="s">
        <v>54</v>
      </c>
      <c r="AK1785" s="402" t="s">
        <v>54</v>
      </c>
      <c r="AL1785" s="403" t="s">
        <v>54</v>
      </c>
      <c r="AM1785" s="404" t="s">
        <v>54</v>
      </c>
    </row>
    <row r="1786" spans="1:39" ht="15.75" customHeight="1" x14ac:dyDescent="0.3">
      <c r="A1786" s="382"/>
      <c r="B1786" s="383"/>
      <c r="C1786" s="384" t="s">
        <v>40</v>
      </c>
      <c r="D1786" s="385" t="str">
        <f>IF(Table_1[[#This Row],[SISÄLLÖN NIMI]]="","",1)</f>
        <v/>
      </c>
      <c r="E1786" s="386"/>
      <c r="F1786" s="386"/>
      <c r="G1786" s="384" t="s">
        <v>54</v>
      </c>
      <c r="H1786" s="387" t="s">
        <v>54</v>
      </c>
      <c r="I1786" s="388" t="s">
        <v>54</v>
      </c>
      <c r="J1786" s="389" t="s">
        <v>44</v>
      </c>
      <c r="K1786" s="387" t="s">
        <v>54</v>
      </c>
      <c r="L1786" s="390" t="s">
        <v>54</v>
      </c>
      <c r="M1786" s="383"/>
      <c r="N1786" s="391" t="s">
        <v>54</v>
      </c>
      <c r="O1786" s="392"/>
      <c r="P1786" s="383"/>
      <c r="Q1786" s="383"/>
      <c r="R1786" s="393"/>
      <c r="S1786" s="417">
        <f>IF(Table_1[[#This Row],[Kesto (min) /tapaaminen]]&lt;1,0,(Table_1[[#This Row],[Sisältöjen määrä 
]]*Table_1[[#This Row],[Kesto (min) /tapaaminen]]*Table_1[[#This Row],[Tapaamis-kerrat /osallistuja]]))</f>
        <v>0</v>
      </c>
      <c r="T1786" s="394" t="str">
        <f>IF(Table_1[[#This Row],[SISÄLLÖN NIMI]]="","",IF(Table_1[[#This Row],[Toteutuminen]]="Ei osallistujia",0,IF(Table_1[[#This Row],[Toteutuminen]]="Peruttu",0,1)))</f>
        <v/>
      </c>
      <c r="U1786" s="395"/>
      <c r="V1786" s="385"/>
      <c r="W1786" s="413">
        <f>Table_1[[#This Row],[Kävijämäärä a) lapset]]+Table_1[[#This Row],[Kävijämäärä b) aikuiset]]</f>
        <v>0</v>
      </c>
      <c r="X1786" s="413">
        <f>IF(Table_1[[#This Row],[Kokonaiskävijämäärä]]&lt;1,0,Table_1[[#This Row],[Kävijämäärä a) lapset]]*Table_1[[#This Row],[Tapaamis-kerrat /osallistuja]])</f>
        <v>0</v>
      </c>
      <c r="Y1786" s="413">
        <f>IF(Table_1[[#This Row],[Kokonaiskävijämäärä]]&lt;1,0,Table_1[[#This Row],[Kävijämäärä b) aikuiset]]*Table_1[[#This Row],[Tapaamis-kerrat /osallistuja]])</f>
        <v>0</v>
      </c>
      <c r="Z1786" s="413">
        <f>IF(Table_1[[#This Row],[Kokonaiskävijämäärä]]&lt;1,0,Table_1[[#This Row],[Kokonaiskävijämäärä]]*Table_1[[#This Row],[Tapaamis-kerrat /osallistuja]])</f>
        <v>0</v>
      </c>
      <c r="AA1786" s="390" t="s">
        <v>54</v>
      </c>
      <c r="AB1786" s="396"/>
      <c r="AC1786" s="397"/>
      <c r="AD1786" s="398" t="s">
        <v>54</v>
      </c>
      <c r="AE1786" s="399" t="s">
        <v>54</v>
      </c>
      <c r="AF1786" s="400" t="s">
        <v>54</v>
      </c>
      <c r="AG1786" s="400" t="s">
        <v>54</v>
      </c>
      <c r="AH1786" s="401" t="s">
        <v>53</v>
      </c>
      <c r="AI1786" s="402" t="s">
        <v>54</v>
      </c>
      <c r="AJ1786" s="402" t="s">
        <v>54</v>
      </c>
      <c r="AK1786" s="402" t="s">
        <v>54</v>
      </c>
      <c r="AL1786" s="403" t="s">
        <v>54</v>
      </c>
      <c r="AM1786" s="404" t="s">
        <v>54</v>
      </c>
    </row>
    <row r="1787" spans="1:39" ht="15.75" customHeight="1" x14ac:dyDescent="0.3">
      <c r="A1787" s="382"/>
      <c r="B1787" s="383"/>
      <c r="C1787" s="384" t="s">
        <v>40</v>
      </c>
      <c r="D1787" s="385" t="str">
        <f>IF(Table_1[[#This Row],[SISÄLLÖN NIMI]]="","",1)</f>
        <v/>
      </c>
      <c r="E1787" s="386"/>
      <c r="F1787" s="386"/>
      <c r="G1787" s="384" t="s">
        <v>54</v>
      </c>
      <c r="H1787" s="387" t="s">
        <v>54</v>
      </c>
      <c r="I1787" s="388" t="s">
        <v>54</v>
      </c>
      <c r="J1787" s="389" t="s">
        <v>44</v>
      </c>
      <c r="K1787" s="387" t="s">
        <v>54</v>
      </c>
      <c r="L1787" s="390" t="s">
        <v>54</v>
      </c>
      <c r="M1787" s="383"/>
      <c r="N1787" s="391" t="s">
        <v>54</v>
      </c>
      <c r="O1787" s="392"/>
      <c r="P1787" s="383"/>
      <c r="Q1787" s="383"/>
      <c r="R1787" s="393"/>
      <c r="S1787" s="417">
        <f>IF(Table_1[[#This Row],[Kesto (min) /tapaaminen]]&lt;1,0,(Table_1[[#This Row],[Sisältöjen määrä 
]]*Table_1[[#This Row],[Kesto (min) /tapaaminen]]*Table_1[[#This Row],[Tapaamis-kerrat /osallistuja]]))</f>
        <v>0</v>
      </c>
      <c r="T1787" s="394" t="str">
        <f>IF(Table_1[[#This Row],[SISÄLLÖN NIMI]]="","",IF(Table_1[[#This Row],[Toteutuminen]]="Ei osallistujia",0,IF(Table_1[[#This Row],[Toteutuminen]]="Peruttu",0,1)))</f>
        <v/>
      </c>
      <c r="U1787" s="395"/>
      <c r="V1787" s="385"/>
      <c r="W1787" s="413">
        <f>Table_1[[#This Row],[Kävijämäärä a) lapset]]+Table_1[[#This Row],[Kävijämäärä b) aikuiset]]</f>
        <v>0</v>
      </c>
      <c r="X1787" s="413">
        <f>IF(Table_1[[#This Row],[Kokonaiskävijämäärä]]&lt;1,0,Table_1[[#This Row],[Kävijämäärä a) lapset]]*Table_1[[#This Row],[Tapaamis-kerrat /osallistuja]])</f>
        <v>0</v>
      </c>
      <c r="Y1787" s="413">
        <f>IF(Table_1[[#This Row],[Kokonaiskävijämäärä]]&lt;1,0,Table_1[[#This Row],[Kävijämäärä b) aikuiset]]*Table_1[[#This Row],[Tapaamis-kerrat /osallistuja]])</f>
        <v>0</v>
      </c>
      <c r="Z1787" s="413">
        <f>IF(Table_1[[#This Row],[Kokonaiskävijämäärä]]&lt;1,0,Table_1[[#This Row],[Kokonaiskävijämäärä]]*Table_1[[#This Row],[Tapaamis-kerrat /osallistuja]])</f>
        <v>0</v>
      </c>
      <c r="AA1787" s="390" t="s">
        <v>54</v>
      </c>
      <c r="AB1787" s="396"/>
      <c r="AC1787" s="397"/>
      <c r="AD1787" s="398" t="s">
        <v>54</v>
      </c>
      <c r="AE1787" s="399" t="s">
        <v>54</v>
      </c>
      <c r="AF1787" s="400" t="s">
        <v>54</v>
      </c>
      <c r="AG1787" s="400" t="s">
        <v>54</v>
      </c>
      <c r="AH1787" s="401" t="s">
        <v>53</v>
      </c>
      <c r="AI1787" s="402" t="s">
        <v>54</v>
      </c>
      <c r="AJ1787" s="402" t="s">
        <v>54</v>
      </c>
      <c r="AK1787" s="402" t="s">
        <v>54</v>
      </c>
      <c r="AL1787" s="403" t="s">
        <v>54</v>
      </c>
      <c r="AM1787" s="404" t="s">
        <v>54</v>
      </c>
    </row>
    <row r="1788" spans="1:39" ht="15.75" customHeight="1" x14ac:dyDescent="0.3">
      <c r="A1788" s="382"/>
      <c r="B1788" s="383"/>
      <c r="C1788" s="384" t="s">
        <v>40</v>
      </c>
      <c r="D1788" s="385" t="str">
        <f>IF(Table_1[[#This Row],[SISÄLLÖN NIMI]]="","",1)</f>
        <v/>
      </c>
      <c r="E1788" s="386"/>
      <c r="F1788" s="386"/>
      <c r="G1788" s="384" t="s">
        <v>54</v>
      </c>
      <c r="H1788" s="387" t="s">
        <v>54</v>
      </c>
      <c r="I1788" s="388" t="s">
        <v>54</v>
      </c>
      <c r="J1788" s="389" t="s">
        <v>44</v>
      </c>
      <c r="K1788" s="387" t="s">
        <v>54</v>
      </c>
      <c r="L1788" s="390" t="s">
        <v>54</v>
      </c>
      <c r="M1788" s="383"/>
      <c r="N1788" s="391" t="s">
        <v>54</v>
      </c>
      <c r="O1788" s="392"/>
      <c r="P1788" s="383"/>
      <c r="Q1788" s="383"/>
      <c r="R1788" s="393"/>
      <c r="S1788" s="417">
        <f>IF(Table_1[[#This Row],[Kesto (min) /tapaaminen]]&lt;1,0,(Table_1[[#This Row],[Sisältöjen määrä 
]]*Table_1[[#This Row],[Kesto (min) /tapaaminen]]*Table_1[[#This Row],[Tapaamis-kerrat /osallistuja]]))</f>
        <v>0</v>
      </c>
      <c r="T1788" s="394" t="str">
        <f>IF(Table_1[[#This Row],[SISÄLLÖN NIMI]]="","",IF(Table_1[[#This Row],[Toteutuminen]]="Ei osallistujia",0,IF(Table_1[[#This Row],[Toteutuminen]]="Peruttu",0,1)))</f>
        <v/>
      </c>
      <c r="U1788" s="395"/>
      <c r="V1788" s="385"/>
      <c r="W1788" s="413">
        <f>Table_1[[#This Row],[Kävijämäärä a) lapset]]+Table_1[[#This Row],[Kävijämäärä b) aikuiset]]</f>
        <v>0</v>
      </c>
      <c r="X1788" s="413">
        <f>IF(Table_1[[#This Row],[Kokonaiskävijämäärä]]&lt;1,0,Table_1[[#This Row],[Kävijämäärä a) lapset]]*Table_1[[#This Row],[Tapaamis-kerrat /osallistuja]])</f>
        <v>0</v>
      </c>
      <c r="Y1788" s="413">
        <f>IF(Table_1[[#This Row],[Kokonaiskävijämäärä]]&lt;1,0,Table_1[[#This Row],[Kävijämäärä b) aikuiset]]*Table_1[[#This Row],[Tapaamis-kerrat /osallistuja]])</f>
        <v>0</v>
      </c>
      <c r="Z1788" s="413">
        <f>IF(Table_1[[#This Row],[Kokonaiskävijämäärä]]&lt;1,0,Table_1[[#This Row],[Kokonaiskävijämäärä]]*Table_1[[#This Row],[Tapaamis-kerrat /osallistuja]])</f>
        <v>0</v>
      </c>
      <c r="AA1788" s="390" t="s">
        <v>54</v>
      </c>
      <c r="AB1788" s="396"/>
      <c r="AC1788" s="397"/>
      <c r="AD1788" s="398" t="s">
        <v>54</v>
      </c>
      <c r="AE1788" s="399" t="s">
        <v>54</v>
      </c>
      <c r="AF1788" s="400" t="s">
        <v>54</v>
      </c>
      <c r="AG1788" s="400" t="s">
        <v>54</v>
      </c>
      <c r="AH1788" s="401" t="s">
        <v>53</v>
      </c>
      <c r="AI1788" s="402" t="s">
        <v>54</v>
      </c>
      <c r="AJ1788" s="402" t="s">
        <v>54</v>
      </c>
      <c r="AK1788" s="402" t="s">
        <v>54</v>
      </c>
      <c r="AL1788" s="403" t="s">
        <v>54</v>
      </c>
      <c r="AM1788" s="404" t="s">
        <v>54</v>
      </c>
    </row>
    <row r="1789" spans="1:39" ht="15.75" customHeight="1" x14ac:dyDescent="0.3">
      <c r="A1789" s="382"/>
      <c r="B1789" s="383"/>
      <c r="C1789" s="384" t="s">
        <v>40</v>
      </c>
      <c r="D1789" s="385" t="str">
        <f>IF(Table_1[[#This Row],[SISÄLLÖN NIMI]]="","",1)</f>
        <v/>
      </c>
      <c r="E1789" s="386"/>
      <c r="F1789" s="386"/>
      <c r="G1789" s="384" t="s">
        <v>54</v>
      </c>
      <c r="H1789" s="387" t="s">
        <v>54</v>
      </c>
      <c r="I1789" s="388" t="s">
        <v>54</v>
      </c>
      <c r="J1789" s="389" t="s">
        <v>44</v>
      </c>
      <c r="K1789" s="387" t="s">
        <v>54</v>
      </c>
      <c r="L1789" s="390" t="s">
        <v>54</v>
      </c>
      <c r="M1789" s="383"/>
      <c r="N1789" s="391" t="s">
        <v>54</v>
      </c>
      <c r="O1789" s="392"/>
      <c r="P1789" s="383"/>
      <c r="Q1789" s="383"/>
      <c r="R1789" s="393"/>
      <c r="S1789" s="417">
        <f>IF(Table_1[[#This Row],[Kesto (min) /tapaaminen]]&lt;1,0,(Table_1[[#This Row],[Sisältöjen määrä 
]]*Table_1[[#This Row],[Kesto (min) /tapaaminen]]*Table_1[[#This Row],[Tapaamis-kerrat /osallistuja]]))</f>
        <v>0</v>
      </c>
      <c r="T1789" s="394" t="str">
        <f>IF(Table_1[[#This Row],[SISÄLLÖN NIMI]]="","",IF(Table_1[[#This Row],[Toteutuminen]]="Ei osallistujia",0,IF(Table_1[[#This Row],[Toteutuminen]]="Peruttu",0,1)))</f>
        <v/>
      </c>
      <c r="U1789" s="395"/>
      <c r="V1789" s="385"/>
      <c r="W1789" s="413">
        <f>Table_1[[#This Row],[Kävijämäärä a) lapset]]+Table_1[[#This Row],[Kävijämäärä b) aikuiset]]</f>
        <v>0</v>
      </c>
      <c r="X1789" s="413">
        <f>IF(Table_1[[#This Row],[Kokonaiskävijämäärä]]&lt;1,0,Table_1[[#This Row],[Kävijämäärä a) lapset]]*Table_1[[#This Row],[Tapaamis-kerrat /osallistuja]])</f>
        <v>0</v>
      </c>
      <c r="Y1789" s="413">
        <f>IF(Table_1[[#This Row],[Kokonaiskävijämäärä]]&lt;1,0,Table_1[[#This Row],[Kävijämäärä b) aikuiset]]*Table_1[[#This Row],[Tapaamis-kerrat /osallistuja]])</f>
        <v>0</v>
      </c>
      <c r="Z1789" s="413">
        <f>IF(Table_1[[#This Row],[Kokonaiskävijämäärä]]&lt;1,0,Table_1[[#This Row],[Kokonaiskävijämäärä]]*Table_1[[#This Row],[Tapaamis-kerrat /osallistuja]])</f>
        <v>0</v>
      </c>
      <c r="AA1789" s="390" t="s">
        <v>54</v>
      </c>
      <c r="AB1789" s="396"/>
      <c r="AC1789" s="397"/>
      <c r="AD1789" s="398" t="s">
        <v>54</v>
      </c>
      <c r="AE1789" s="399" t="s">
        <v>54</v>
      </c>
      <c r="AF1789" s="400" t="s">
        <v>54</v>
      </c>
      <c r="AG1789" s="400" t="s">
        <v>54</v>
      </c>
      <c r="AH1789" s="401" t="s">
        <v>53</v>
      </c>
      <c r="AI1789" s="402" t="s">
        <v>54</v>
      </c>
      <c r="AJ1789" s="402" t="s">
        <v>54</v>
      </c>
      <c r="AK1789" s="402" t="s">
        <v>54</v>
      </c>
      <c r="AL1789" s="403" t="s">
        <v>54</v>
      </c>
      <c r="AM1789" s="404" t="s">
        <v>54</v>
      </c>
    </row>
    <row r="1790" spans="1:39" ht="15.75" customHeight="1" x14ac:dyDescent="0.3">
      <c r="A1790" s="382"/>
      <c r="B1790" s="383"/>
      <c r="C1790" s="384" t="s">
        <v>40</v>
      </c>
      <c r="D1790" s="385" t="str">
        <f>IF(Table_1[[#This Row],[SISÄLLÖN NIMI]]="","",1)</f>
        <v/>
      </c>
      <c r="E1790" s="386"/>
      <c r="F1790" s="386"/>
      <c r="G1790" s="384" t="s">
        <v>54</v>
      </c>
      <c r="H1790" s="387" t="s">
        <v>54</v>
      </c>
      <c r="I1790" s="388" t="s">
        <v>54</v>
      </c>
      <c r="J1790" s="389" t="s">
        <v>44</v>
      </c>
      <c r="K1790" s="387" t="s">
        <v>54</v>
      </c>
      <c r="L1790" s="390" t="s">
        <v>54</v>
      </c>
      <c r="M1790" s="383"/>
      <c r="N1790" s="391" t="s">
        <v>54</v>
      </c>
      <c r="O1790" s="392"/>
      <c r="P1790" s="383"/>
      <c r="Q1790" s="383"/>
      <c r="R1790" s="393"/>
      <c r="S1790" s="417">
        <f>IF(Table_1[[#This Row],[Kesto (min) /tapaaminen]]&lt;1,0,(Table_1[[#This Row],[Sisältöjen määrä 
]]*Table_1[[#This Row],[Kesto (min) /tapaaminen]]*Table_1[[#This Row],[Tapaamis-kerrat /osallistuja]]))</f>
        <v>0</v>
      </c>
      <c r="T1790" s="394" t="str">
        <f>IF(Table_1[[#This Row],[SISÄLLÖN NIMI]]="","",IF(Table_1[[#This Row],[Toteutuminen]]="Ei osallistujia",0,IF(Table_1[[#This Row],[Toteutuminen]]="Peruttu",0,1)))</f>
        <v/>
      </c>
      <c r="U1790" s="395"/>
      <c r="V1790" s="385"/>
      <c r="W1790" s="413">
        <f>Table_1[[#This Row],[Kävijämäärä a) lapset]]+Table_1[[#This Row],[Kävijämäärä b) aikuiset]]</f>
        <v>0</v>
      </c>
      <c r="X1790" s="413">
        <f>IF(Table_1[[#This Row],[Kokonaiskävijämäärä]]&lt;1,0,Table_1[[#This Row],[Kävijämäärä a) lapset]]*Table_1[[#This Row],[Tapaamis-kerrat /osallistuja]])</f>
        <v>0</v>
      </c>
      <c r="Y1790" s="413">
        <f>IF(Table_1[[#This Row],[Kokonaiskävijämäärä]]&lt;1,0,Table_1[[#This Row],[Kävijämäärä b) aikuiset]]*Table_1[[#This Row],[Tapaamis-kerrat /osallistuja]])</f>
        <v>0</v>
      </c>
      <c r="Z1790" s="413">
        <f>IF(Table_1[[#This Row],[Kokonaiskävijämäärä]]&lt;1,0,Table_1[[#This Row],[Kokonaiskävijämäärä]]*Table_1[[#This Row],[Tapaamis-kerrat /osallistuja]])</f>
        <v>0</v>
      </c>
      <c r="AA1790" s="390" t="s">
        <v>54</v>
      </c>
      <c r="AB1790" s="396"/>
      <c r="AC1790" s="397"/>
      <c r="AD1790" s="398" t="s">
        <v>54</v>
      </c>
      <c r="AE1790" s="399" t="s">
        <v>54</v>
      </c>
      <c r="AF1790" s="400" t="s">
        <v>54</v>
      </c>
      <c r="AG1790" s="400" t="s">
        <v>54</v>
      </c>
      <c r="AH1790" s="401" t="s">
        <v>53</v>
      </c>
      <c r="AI1790" s="402" t="s">
        <v>54</v>
      </c>
      <c r="AJ1790" s="402" t="s">
        <v>54</v>
      </c>
      <c r="AK1790" s="402" t="s">
        <v>54</v>
      </c>
      <c r="AL1790" s="403" t="s">
        <v>54</v>
      </c>
      <c r="AM1790" s="404" t="s">
        <v>54</v>
      </c>
    </row>
    <row r="1791" spans="1:39" ht="15.75" customHeight="1" x14ac:dyDescent="0.3">
      <c r="A1791" s="382"/>
      <c r="B1791" s="383"/>
      <c r="C1791" s="384" t="s">
        <v>40</v>
      </c>
      <c r="D1791" s="385" t="str">
        <f>IF(Table_1[[#This Row],[SISÄLLÖN NIMI]]="","",1)</f>
        <v/>
      </c>
      <c r="E1791" s="386"/>
      <c r="F1791" s="386"/>
      <c r="G1791" s="384" t="s">
        <v>54</v>
      </c>
      <c r="H1791" s="387" t="s">
        <v>54</v>
      </c>
      <c r="I1791" s="388" t="s">
        <v>54</v>
      </c>
      <c r="J1791" s="389" t="s">
        <v>44</v>
      </c>
      <c r="K1791" s="387" t="s">
        <v>54</v>
      </c>
      <c r="L1791" s="390" t="s">
        <v>54</v>
      </c>
      <c r="M1791" s="383"/>
      <c r="N1791" s="391" t="s">
        <v>54</v>
      </c>
      <c r="O1791" s="392"/>
      <c r="P1791" s="383"/>
      <c r="Q1791" s="383"/>
      <c r="R1791" s="393"/>
      <c r="S1791" s="417">
        <f>IF(Table_1[[#This Row],[Kesto (min) /tapaaminen]]&lt;1,0,(Table_1[[#This Row],[Sisältöjen määrä 
]]*Table_1[[#This Row],[Kesto (min) /tapaaminen]]*Table_1[[#This Row],[Tapaamis-kerrat /osallistuja]]))</f>
        <v>0</v>
      </c>
      <c r="T1791" s="394" t="str">
        <f>IF(Table_1[[#This Row],[SISÄLLÖN NIMI]]="","",IF(Table_1[[#This Row],[Toteutuminen]]="Ei osallistujia",0,IF(Table_1[[#This Row],[Toteutuminen]]="Peruttu",0,1)))</f>
        <v/>
      </c>
      <c r="U1791" s="395"/>
      <c r="V1791" s="385"/>
      <c r="W1791" s="413">
        <f>Table_1[[#This Row],[Kävijämäärä a) lapset]]+Table_1[[#This Row],[Kävijämäärä b) aikuiset]]</f>
        <v>0</v>
      </c>
      <c r="X1791" s="413">
        <f>IF(Table_1[[#This Row],[Kokonaiskävijämäärä]]&lt;1,0,Table_1[[#This Row],[Kävijämäärä a) lapset]]*Table_1[[#This Row],[Tapaamis-kerrat /osallistuja]])</f>
        <v>0</v>
      </c>
      <c r="Y1791" s="413">
        <f>IF(Table_1[[#This Row],[Kokonaiskävijämäärä]]&lt;1,0,Table_1[[#This Row],[Kävijämäärä b) aikuiset]]*Table_1[[#This Row],[Tapaamis-kerrat /osallistuja]])</f>
        <v>0</v>
      </c>
      <c r="Z1791" s="413">
        <f>IF(Table_1[[#This Row],[Kokonaiskävijämäärä]]&lt;1,0,Table_1[[#This Row],[Kokonaiskävijämäärä]]*Table_1[[#This Row],[Tapaamis-kerrat /osallistuja]])</f>
        <v>0</v>
      </c>
      <c r="AA1791" s="390" t="s">
        <v>54</v>
      </c>
      <c r="AB1791" s="396"/>
      <c r="AC1791" s="397"/>
      <c r="AD1791" s="398" t="s">
        <v>54</v>
      </c>
      <c r="AE1791" s="399" t="s">
        <v>54</v>
      </c>
      <c r="AF1791" s="400" t="s">
        <v>54</v>
      </c>
      <c r="AG1791" s="400" t="s">
        <v>54</v>
      </c>
      <c r="AH1791" s="401" t="s">
        <v>53</v>
      </c>
      <c r="AI1791" s="402" t="s">
        <v>54</v>
      </c>
      <c r="AJ1791" s="402" t="s">
        <v>54</v>
      </c>
      <c r="AK1791" s="402" t="s">
        <v>54</v>
      </c>
      <c r="AL1791" s="403" t="s">
        <v>54</v>
      </c>
      <c r="AM1791" s="404" t="s">
        <v>54</v>
      </c>
    </row>
    <row r="1792" spans="1:39" ht="15.75" customHeight="1" x14ac:dyDescent="0.3">
      <c r="A1792" s="382"/>
      <c r="B1792" s="383"/>
      <c r="C1792" s="384" t="s">
        <v>40</v>
      </c>
      <c r="D1792" s="385" t="str">
        <f>IF(Table_1[[#This Row],[SISÄLLÖN NIMI]]="","",1)</f>
        <v/>
      </c>
      <c r="E1792" s="386"/>
      <c r="F1792" s="386"/>
      <c r="G1792" s="384" t="s">
        <v>54</v>
      </c>
      <c r="H1792" s="387" t="s">
        <v>54</v>
      </c>
      <c r="I1792" s="388" t="s">
        <v>54</v>
      </c>
      <c r="J1792" s="389" t="s">
        <v>44</v>
      </c>
      <c r="K1792" s="387" t="s">
        <v>54</v>
      </c>
      <c r="L1792" s="390" t="s">
        <v>54</v>
      </c>
      <c r="M1792" s="383"/>
      <c r="N1792" s="391" t="s">
        <v>54</v>
      </c>
      <c r="O1792" s="392"/>
      <c r="P1792" s="383"/>
      <c r="Q1792" s="383"/>
      <c r="R1792" s="393"/>
      <c r="S1792" s="417">
        <f>IF(Table_1[[#This Row],[Kesto (min) /tapaaminen]]&lt;1,0,(Table_1[[#This Row],[Sisältöjen määrä 
]]*Table_1[[#This Row],[Kesto (min) /tapaaminen]]*Table_1[[#This Row],[Tapaamis-kerrat /osallistuja]]))</f>
        <v>0</v>
      </c>
      <c r="T1792" s="394" t="str">
        <f>IF(Table_1[[#This Row],[SISÄLLÖN NIMI]]="","",IF(Table_1[[#This Row],[Toteutuminen]]="Ei osallistujia",0,IF(Table_1[[#This Row],[Toteutuminen]]="Peruttu",0,1)))</f>
        <v/>
      </c>
      <c r="U1792" s="395"/>
      <c r="V1792" s="385"/>
      <c r="W1792" s="413">
        <f>Table_1[[#This Row],[Kävijämäärä a) lapset]]+Table_1[[#This Row],[Kävijämäärä b) aikuiset]]</f>
        <v>0</v>
      </c>
      <c r="X1792" s="413">
        <f>IF(Table_1[[#This Row],[Kokonaiskävijämäärä]]&lt;1,0,Table_1[[#This Row],[Kävijämäärä a) lapset]]*Table_1[[#This Row],[Tapaamis-kerrat /osallistuja]])</f>
        <v>0</v>
      </c>
      <c r="Y1792" s="413">
        <f>IF(Table_1[[#This Row],[Kokonaiskävijämäärä]]&lt;1,0,Table_1[[#This Row],[Kävijämäärä b) aikuiset]]*Table_1[[#This Row],[Tapaamis-kerrat /osallistuja]])</f>
        <v>0</v>
      </c>
      <c r="Z1792" s="413">
        <f>IF(Table_1[[#This Row],[Kokonaiskävijämäärä]]&lt;1,0,Table_1[[#This Row],[Kokonaiskävijämäärä]]*Table_1[[#This Row],[Tapaamis-kerrat /osallistuja]])</f>
        <v>0</v>
      </c>
      <c r="AA1792" s="390" t="s">
        <v>54</v>
      </c>
      <c r="AB1792" s="396"/>
      <c r="AC1792" s="397"/>
      <c r="AD1792" s="398" t="s">
        <v>54</v>
      </c>
      <c r="AE1792" s="399" t="s">
        <v>54</v>
      </c>
      <c r="AF1792" s="400" t="s">
        <v>54</v>
      </c>
      <c r="AG1792" s="400" t="s">
        <v>54</v>
      </c>
      <c r="AH1792" s="401" t="s">
        <v>53</v>
      </c>
      <c r="AI1792" s="402" t="s">
        <v>54</v>
      </c>
      <c r="AJ1792" s="402" t="s">
        <v>54</v>
      </c>
      <c r="AK1792" s="402" t="s">
        <v>54</v>
      </c>
      <c r="AL1792" s="403" t="s">
        <v>54</v>
      </c>
      <c r="AM1792" s="404" t="s">
        <v>54</v>
      </c>
    </row>
    <row r="1793" spans="1:39" ht="15.75" customHeight="1" x14ac:dyDescent="0.3">
      <c r="A1793" s="382"/>
      <c r="B1793" s="383"/>
      <c r="C1793" s="384" t="s">
        <v>40</v>
      </c>
      <c r="D1793" s="385" t="str">
        <f>IF(Table_1[[#This Row],[SISÄLLÖN NIMI]]="","",1)</f>
        <v/>
      </c>
      <c r="E1793" s="386"/>
      <c r="F1793" s="386"/>
      <c r="G1793" s="384" t="s">
        <v>54</v>
      </c>
      <c r="H1793" s="387" t="s">
        <v>54</v>
      </c>
      <c r="I1793" s="388" t="s">
        <v>54</v>
      </c>
      <c r="J1793" s="389" t="s">
        <v>44</v>
      </c>
      <c r="K1793" s="387" t="s">
        <v>54</v>
      </c>
      <c r="L1793" s="390" t="s">
        <v>54</v>
      </c>
      <c r="M1793" s="383"/>
      <c r="N1793" s="391" t="s">
        <v>54</v>
      </c>
      <c r="O1793" s="392"/>
      <c r="P1793" s="383"/>
      <c r="Q1793" s="383"/>
      <c r="R1793" s="393"/>
      <c r="S1793" s="417">
        <f>IF(Table_1[[#This Row],[Kesto (min) /tapaaminen]]&lt;1,0,(Table_1[[#This Row],[Sisältöjen määrä 
]]*Table_1[[#This Row],[Kesto (min) /tapaaminen]]*Table_1[[#This Row],[Tapaamis-kerrat /osallistuja]]))</f>
        <v>0</v>
      </c>
      <c r="T1793" s="394" t="str">
        <f>IF(Table_1[[#This Row],[SISÄLLÖN NIMI]]="","",IF(Table_1[[#This Row],[Toteutuminen]]="Ei osallistujia",0,IF(Table_1[[#This Row],[Toteutuminen]]="Peruttu",0,1)))</f>
        <v/>
      </c>
      <c r="U1793" s="395"/>
      <c r="V1793" s="385"/>
      <c r="W1793" s="413">
        <f>Table_1[[#This Row],[Kävijämäärä a) lapset]]+Table_1[[#This Row],[Kävijämäärä b) aikuiset]]</f>
        <v>0</v>
      </c>
      <c r="X1793" s="413">
        <f>IF(Table_1[[#This Row],[Kokonaiskävijämäärä]]&lt;1,0,Table_1[[#This Row],[Kävijämäärä a) lapset]]*Table_1[[#This Row],[Tapaamis-kerrat /osallistuja]])</f>
        <v>0</v>
      </c>
      <c r="Y1793" s="413">
        <f>IF(Table_1[[#This Row],[Kokonaiskävijämäärä]]&lt;1,0,Table_1[[#This Row],[Kävijämäärä b) aikuiset]]*Table_1[[#This Row],[Tapaamis-kerrat /osallistuja]])</f>
        <v>0</v>
      </c>
      <c r="Z1793" s="413">
        <f>IF(Table_1[[#This Row],[Kokonaiskävijämäärä]]&lt;1,0,Table_1[[#This Row],[Kokonaiskävijämäärä]]*Table_1[[#This Row],[Tapaamis-kerrat /osallistuja]])</f>
        <v>0</v>
      </c>
      <c r="AA1793" s="390" t="s">
        <v>54</v>
      </c>
      <c r="AB1793" s="396"/>
      <c r="AC1793" s="397"/>
      <c r="AD1793" s="398" t="s">
        <v>54</v>
      </c>
      <c r="AE1793" s="399" t="s">
        <v>54</v>
      </c>
      <c r="AF1793" s="400" t="s">
        <v>54</v>
      </c>
      <c r="AG1793" s="400" t="s">
        <v>54</v>
      </c>
      <c r="AH1793" s="401" t="s">
        <v>53</v>
      </c>
      <c r="AI1793" s="402" t="s">
        <v>54</v>
      </c>
      <c r="AJ1793" s="402" t="s">
        <v>54</v>
      </c>
      <c r="AK1793" s="402" t="s">
        <v>54</v>
      </c>
      <c r="AL1793" s="403" t="s">
        <v>54</v>
      </c>
      <c r="AM1793" s="404" t="s">
        <v>54</v>
      </c>
    </row>
    <row r="1794" spans="1:39" ht="15.75" customHeight="1" x14ac:dyDescent="0.3">
      <c r="A1794" s="382"/>
      <c r="B1794" s="383"/>
      <c r="C1794" s="384" t="s">
        <v>40</v>
      </c>
      <c r="D1794" s="385" t="str">
        <f>IF(Table_1[[#This Row],[SISÄLLÖN NIMI]]="","",1)</f>
        <v/>
      </c>
      <c r="E1794" s="386"/>
      <c r="F1794" s="386"/>
      <c r="G1794" s="384" t="s">
        <v>54</v>
      </c>
      <c r="H1794" s="387" t="s">
        <v>54</v>
      </c>
      <c r="I1794" s="388" t="s">
        <v>54</v>
      </c>
      <c r="J1794" s="389" t="s">
        <v>44</v>
      </c>
      <c r="K1794" s="387" t="s">
        <v>54</v>
      </c>
      <c r="L1794" s="390" t="s">
        <v>54</v>
      </c>
      <c r="M1794" s="383"/>
      <c r="N1794" s="391" t="s">
        <v>54</v>
      </c>
      <c r="O1794" s="392"/>
      <c r="P1794" s="383"/>
      <c r="Q1794" s="383"/>
      <c r="R1794" s="393"/>
      <c r="S1794" s="417">
        <f>IF(Table_1[[#This Row],[Kesto (min) /tapaaminen]]&lt;1,0,(Table_1[[#This Row],[Sisältöjen määrä 
]]*Table_1[[#This Row],[Kesto (min) /tapaaminen]]*Table_1[[#This Row],[Tapaamis-kerrat /osallistuja]]))</f>
        <v>0</v>
      </c>
      <c r="T1794" s="394" t="str">
        <f>IF(Table_1[[#This Row],[SISÄLLÖN NIMI]]="","",IF(Table_1[[#This Row],[Toteutuminen]]="Ei osallistujia",0,IF(Table_1[[#This Row],[Toteutuminen]]="Peruttu",0,1)))</f>
        <v/>
      </c>
      <c r="U1794" s="395"/>
      <c r="V1794" s="385"/>
      <c r="W1794" s="413">
        <f>Table_1[[#This Row],[Kävijämäärä a) lapset]]+Table_1[[#This Row],[Kävijämäärä b) aikuiset]]</f>
        <v>0</v>
      </c>
      <c r="X1794" s="413">
        <f>IF(Table_1[[#This Row],[Kokonaiskävijämäärä]]&lt;1,0,Table_1[[#This Row],[Kävijämäärä a) lapset]]*Table_1[[#This Row],[Tapaamis-kerrat /osallistuja]])</f>
        <v>0</v>
      </c>
      <c r="Y1794" s="413">
        <f>IF(Table_1[[#This Row],[Kokonaiskävijämäärä]]&lt;1,0,Table_1[[#This Row],[Kävijämäärä b) aikuiset]]*Table_1[[#This Row],[Tapaamis-kerrat /osallistuja]])</f>
        <v>0</v>
      </c>
      <c r="Z1794" s="413">
        <f>IF(Table_1[[#This Row],[Kokonaiskävijämäärä]]&lt;1,0,Table_1[[#This Row],[Kokonaiskävijämäärä]]*Table_1[[#This Row],[Tapaamis-kerrat /osallistuja]])</f>
        <v>0</v>
      </c>
      <c r="AA1794" s="390" t="s">
        <v>54</v>
      </c>
      <c r="AB1794" s="396"/>
      <c r="AC1794" s="397"/>
      <c r="AD1794" s="398" t="s">
        <v>54</v>
      </c>
      <c r="AE1794" s="399" t="s">
        <v>54</v>
      </c>
      <c r="AF1794" s="400" t="s">
        <v>54</v>
      </c>
      <c r="AG1794" s="400" t="s">
        <v>54</v>
      </c>
      <c r="AH1794" s="401" t="s">
        <v>53</v>
      </c>
      <c r="AI1794" s="402" t="s">
        <v>54</v>
      </c>
      <c r="AJ1794" s="402" t="s">
        <v>54</v>
      </c>
      <c r="AK1794" s="402" t="s">
        <v>54</v>
      </c>
      <c r="AL1794" s="403" t="s">
        <v>54</v>
      </c>
      <c r="AM1794" s="404" t="s">
        <v>54</v>
      </c>
    </row>
    <row r="1795" spans="1:39" ht="15.75" customHeight="1" x14ac:dyDescent="0.3">
      <c r="A1795" s="382"/>
      <c r="B1795" s="383"/>
      <c r="C1795" s="384" t="s">
        <v>40</v>
      </c>
      <c r="D1795" s="385" t="str">
        <f>IF(Table_1[[#This Row],[SISÄLLÖN NIMI]]="","",1)</f>
        <v/>
      </c>
      <c r="E1795" s="386"/>
      <c r="F1795" s="386"/>
      <c r="G1795" s="384" t="s">
        <v>54</v>
      </c>
      <c r="H1795" s="387" t="s">
        <v>54</v>
      </c>
      <c r="I1795" s="388" t="s">
        <v>54</v>
      </c>
      <c r="J1795" s="389" t="s">
        <v>44</v>
      </c>
      <c r="K1795" s="387" t="s">
        <v>54</v>
      </c>
      <c r="L1795" s="390" t="s">
        <v>54</v>
      </c>
      <c r="M1795" s="383"/>
      <c r="N1795" s="391" t="s">
        <v>54</v>
      </c>
      <c r="O1795" s="392"/>
      <c r="P1795" s="383"/>
      <c r="Q1795" s="383"/>
      <c r="R1795" s="393"/>
      <c r="S1795" s="417">
        <f>IF(Table_1[[#This Row],[Kesto (min) /tapaaminen]]&lt;1,0,(Table_1[[#This Row],[Sisältöjen määrä 
]]*Table_1[[#This Row],[Kesto (min) /tapaaminen]]*Table_1[[#This Row],[Tapaamis-kerrat /osallistuja]]))</f>
        <v>0</v>
      </c>
      <c r="T1795" s="394" t="str">
        <f>IF(Table_1[[#This Row],[SISÄLLÖN NIMI]]="","",IF(Table_1[[#This Row],[Toteutuminen]]="Ei osallistujia",0,IF(Table_1[[#This Row],[Toteutuminen]]="Peruttu",0,1)))</f>
        <v/>
      </c>
      <c r="U1795" s="395"/>
      <c r="V1795" s="385"/>
      <c r="W1795" s="413">
        <f>Table_1[[#This Row],[Kävijämäärä a) lapset]]+Table_1[[#This Row],[Kävijämäärä b) aikuiset]]</f>
        <v>0</v>
      </c>
      <c r="X1795" s="413">
        <f>IF(Table_1[[#This Row],[Kokonaiskävijämäärä]]&lt;1,0,Table_1[[#This Row],[Kävijämäärä a) lapset]]*Table_1[[#This Row],[Tapaamis-kerrat /osallistuja]])</f>
        <v>0</v>
      </c>
      <c r="Y1795" s="413">
        <f>IF(Table_1[[#This Row],[Kokonaiskävijämäärä]]&lt;1,0,Table_1[[#This Row],[Kävijämäärä b) aikuiset]]*Table_1[[#This Row],[Tapaamis-kerrat /osallistuja]])</f>
        <v>0</v>
      </c>
      <c r="Z1795" s="413">
        <f>IF(Table_1[[#This Row],[Kokonaiskävijämäärä]]&lt;1,0,Table_1[[#This Row],[Kokonaiskävijämäärä]]*Table_1[[#This Row],[Tapaamis-kerrat /osallistuja]])</f>
        <v>0</v>
      </c>
      <c r="AA1795" s="390" t="s">
        <v>54</v>
      </c>
      <c r="AB1795" s="396"/>
      <c r="AC1795" s="397"/>
      <c r="AD1795" s="398" t="s">
        <v>54</v>
      </c>
      <c r="AE1795" s="399" t="s">
        <v>54</v>
      </c>
      <c r="AF1795" s="400" t="s">
        <v>54</v>
      </c>
      <c r="AG1795" s="400" t="s">
        <v>54</v>
      </c>
      <c r="AH1795" s="401" t="s">
        <v>53</v>
      </c>
      <c r="AI1795" s="402" t="s">
        <v>54</v>
      </c>
      <c r="AJ1795" s="402" t="s">
        <v>54</v>
      </c>
      <c r="AK1795" s="402" t="s">
        <v>54</v>
      </c>
      <c r="AL1795" s="403" t="s">
        <v>54</v>
      </c>
      <c r="AM1795" s="404" t="s">
        <v>54</v>
      </c>
    </row>
    <row r="1796" spans="1:39" ht="15.75" customHeight="1" x14ac:dyDescent="0.3">
      <c r="A1796" s="382"/>
      <c r="B1796" s="383"/>
      <c r="C1796" s="384" t="s">
        <v>40</v>
      </c>
      <c r="D1796" s="385" t="str">
        <f>IF(Table_1[[#This Row],[SISÄLLÖN NIMI]]="","",1)</f>
        <v/>
      </c>
      <c r="E1796" s="386"/>
      <c r="F1796" s="386"/>
      <c r="G1796" s="384" t="s">
        <v>54</v>
      </c>
      <c r="H1796" s="387" t="s">
        <v>54</v>
      </c>
      <c r="I1796" s="388" t="s">
        <v>54</v>
      </c>
      <c r="J1796" s="389" t="s">
        <v>44</v>
      </c>
      <c r="K1796" s="387" t="s">
        <v>54</v>
      </c>
      <c r="L1796" s="390" t="s">
        <v>54</v>
      </c>
      <c r="M1796" s="383"/>
      <c r="N1796" s="391" t="s">
        <v>54</v>
      </c>
      <c r="O1796" s="392"/>
      <c r="P1796" s="383"/>
      <c r="Q1796" s="383"/>
      <c r="R1796" s="393"/>
      <c r="S1796" s="417">
        <f>IF(Table_1[[#This Row],[Kesto (min) /tapaaminen]]&lt;1,0,(Table_1[[#This Row],[Sisältöjen määrä 
]]*Table_1[[#This Row],[Kesto (min) /tapaaminen]]*Table_1[[#This Row],[Tapaamis-kerrat /osallistuja]]))</f>
        <v>0</v>
      </c>
      <c r="T1796" s="394" t="str">
        <f>IF(Table_1[[#This Row],[SISÄLLÖN NIMI]]="","",IF(Table_1[[#This Row],[Toteutuminen]]="Ei osallistujia",0,IF(Table_1[[#This Row],[Toteutuminen]]="Peruttu",0,1)))</f>
        <v/>
      </c>
      <c r="U1796" s="395"/>
      <c r="V1796" s="385"/>
      <c r="W1796" s="413">
        <f>Table_1[[#This Row],[Kävijämäärä a) lapset]]+Table_1[[#This Row],[Kävijämäärä b) aikuiset]]</f>
        <v>0</v>
      </c>
      <c r="X1796" s="413">
        <f>IF(Table_1[[#This Row],[Kokonaiskävijämäärä]]&lt;1,0,Table_1[[#This Row],[Kävijämäärä a) lapset]]*Table_1[[#This Row],[Tapaamis-kerrat /osallistuja]])</f>
        <v>0</v>
      </c>
      <c r="Y1796" s="413">
        <f>IF(Table_1[[#This Row],[Kokonaiskävijämäärä]]&lt;1,0,Table_1[[#This Row],[Kävijämäärä b) aikuiset]]*Table_1[[#This Row],[Tapaamis-kerrat /osallistuja]])</f>
        <v>0</v>
      </c>
      <c r="Z1796" s="413">
        <f>IF(Table_1[[#This Row],[Kokonaiskävijämäärä]]&lt;1,0,Table_1[[#This Row],[Kokonaiskävijämäärä]]*Table_1[[#This Row],[Tapaamis-kerrat /osallistuja]])</f>
        <v>0</v>
      </c>
      <c r="AA1796" s="390" t="s">
        <v>54</v>
      </c>
      <c r="AB1796" s="396"/>
      <c r="AC1796" s="397"/>
      <c r="AD1796" s="398" t="s">
        <v>54</v>
      </c>
      <c r="AE1796" s="399" t="s">
        <v>54</v>
      </c>
      <c r="AF1796" s="400" t="s">
        <v>54</v>
      </c>
      <c r="AG1796" s="400" t="s">
        <v>54</v>
      </c>
      <c r="AH1796" s="401" t="s">
        <v>53</v>
      </c>
      <c r="AI1796" s="402" t="s">
        <v>54</v>
      </c>
      <c r="AJ1796" s="402" t="s">
        <v>54</v>
      </c>
      <c r="AK1796" s="402" t="s">
        <v>54</v>
      </c>
      <c r="AL1796" s="403" t="s">
        <v>54</v>
      </c>
      <c r="AM1796" s="404" t="s">
        <v>54</v>
      </c>
    </row>
    <row r="1797" spans="1:39" ht="15.75" customHeight="1" x14ac:dyDescent="0.3">
      <c r="A1797" s="382"/>
      <c r="B1797" s="383"/>
      <c r="C1797" s="384" t="s">
        <v>40</v>
      </c>
      <c r="D1797" s="385" t="str">
        <f>IF(Table_1[[#This Row],[SISÄLLÖN NIMI]]="","",1)</f>
        <v/>
      </c>
      <c r="E1797" s="386"/>
      <c r="F1797" s="386"/>
      <c r="G1797" s="384" t="s">
        <v>54</v>
      </c>
      <c r="H1797" s="387" t="s">
        <v>54</v>
      </c>
      <c r="I1797" s="388" t="s">
        <v>54</v>
      </c>
      <c r="J1797" s="389" t="s">
        <v>44</v>
      </c>
      <c r="K1797" s="387" t="s">
        <v>54</v>
      </c>
      <c r="L1797" s="390" t="s">
        <v>54</v>
      </c>
      <c r="M1797" s="383"/>
      <c r="N1797" s="391" t="s">
        <v>54</v>
      </c>
      <c r="O1797" s="392"/>
      <c r="P1797" s="383"/>
      <c r="Q1797" s="383"/>
      <c r="R1797" s="393"/>
      <c r="S1797" s="417">
        <f>IF(Table_1[[#This Row],[Kesto (min) /tapaaminen]]&lt;1,0,(Table_1[[#This Row],[Sisältöjen määrä 
]]*Table_1[[#This Row],[Kesto (min) /tapaaminen]]*Table_1[[#This Row],[Tapaamis-kerrat /osallistuja]]))</f>
        <v>0</v>
      </c>
      <c r="T1797" s="394" t="str">
        <f>IF(Table_1[[#This Row],[SISÄLLÖN NIMI]]="","",IF(Table_1[[#This Row],[Toteutuminen]]="Ei osallistujia",0,IF(Table_1[[#This Row],[Toteutuminen]]="Peruttu",0,1)))</f>
        <v/>
      </c>
      <c r="U1797" s="395"/>
      <c r="V1797" s="385"/>
      <c r="W1797" s="413">
        <f>Table_1[[#This Row],[Kävijämäärä a) lapset]]+Table_1[[#This Row],[Kävijämäärä b) aikuiset]]</f>
        <v>0</v>
      </c>
      <c r="X1797" s="413">
        <f>IF(Table_1[[#This Row],[Kokonaiskävijämäärä]]&lt;1,0,Table_1[[#This Row],[Kävijämäärä a) lapset]]*Table_1[[#This Row],[Tapaamis-kerrat /osallistuja]])</f>
        <v>0</v>
      </c>
      <c r="Y1797" s="413">
        <f>IF(Table_1[[#This Row],[Kokonaiskävijämäärä]]&lt;1,0,Table_1[[#This Row],[Kävijämäärä b) aikuiset]]*Table_1[[#This Row],[Tapaamis-kerrat /osallistuja]])</f>
        <v>0</v>
      </c>
      <c r="Z1797" s="413">
        <f>IF(Table_1[[#This Row],[Kokonaiskävijämäärä]]&lt;1,0,Table_1[[#This Row],[Kokonaiskävijämäärä]]*Table_1[[#This Row],[Tapaamis-kerrat /osallistuja]])</f>
        <v>0</v>
      </c>
      <c r="AA1797" s="390" t="s">
        <v>54</v>
      </c>
      <c r="AB1797" s="396"/>
      <c r="AC1797" s="397"/>
      <c r="AD1797" s="398" t="s">
        <v>54</v>
      </c>
      <c r="AE1797" s="399" t="s">
        <v>54</v>
      </c>
      <c r="AF1797" s="400" t="s">
        <v>54</v>
      </c>
      <c r="AG1797" s="400" t="s">
        <v>54</v>
      </c>
      <c r="AH1797" s="401" t="s">
        <v>53</v>
      </c>
      <c r="AI1797" s="402" t="s">
        <v>54</v>
      </c>
      <c r="AJ1797" s="402" t="s">
        <v>54</v>
      </c>
      <c r="AK1797" s="402" t="s">
        <v>54</v>
      </c>
      <c r="AL1797" s="403" t="s">
        <v>54</v>
      </c>
      <c r="AM1797" s="404" t="s">
        <v>54</v>
      </c>
    </row>
    <row r="1798" spans="1:39" ht="15.75" customHeight="1" x14ac:dyDescent="0.3">
      <c r="A1798" s="382"/>
      <c r="B1798" s="383"/>
      <c r="C1798" s="384" t="s">
        <v>40</v>
      </c>
      <c r="D1798" s="385" t="str">
        <f>IF(Table_1[[#This Row],[SISÄLLÖN NIMI]]="","",1)</f>
        <v/>
      </c>
      <c r="E1798" s="386"/>
      <c r="F1798" s="386"/>
      <c r="G1798" s="384" t="s">
        <v>54</v>
      </c>
      <c r="H1798" s="387" t="s">
        <v>54</v>
      </c>
      <c r="I1798" s="388" t="s">
        <v>54</v>
      </c>
      <c r="J1798" s="389" t="s">
        <v>44</v>
      </c>
      <c r="K1798" s="387" t="s">
        <v>54</v>
      </c>
      <c r="L1798" s="390" t="s">
        <v>54</v>
      </c>
      <c r="M1798" s="383"/>
      <c r="N1798" s="391" t="s">
        <v>54</v>
      </c>
      <c r="O1798" s="392"/>
      <c r="P1798" s="383"/>
      <c r="Q1798" s="383"/>
      <c r="R1798" s="393"/>
      <c r="S1798" s="417">
        <f>IF(Table_1[[#This Row],[Kesto (min) /tapaaminen]]&lt;1,0,(Table_1[[#This Row],[Sisältöjen määrä 
]]*Table_1[[#This Row],[Kesto (min) /tapaaminen]]*Table_1[[#This Row],[Tapaamis-kerrat /osallistuja]]))</f>
        <v>0</v>
      </c>
      <c r="T1798" s="394" t="str">
        <f>IF(Table_1[[#This Row],[SISÄLLÖN NIMI]]="","",IF(Table_1[[#This Row],[Toteutuminen]]="Ei osallistujia",0,IF(Table_1[[#This Row],[Toteutuminen]]="Peruttu",0,1)))</f>
        <v/>
      </c>
      <c r="U1798" s="395"/>
      <c r="V1798" s="385"/>
      <c r="W1798" s="413">
        <f>Table_1[[#This Row],[Kävijämäärä a) lapset]]+Table_1[[#This Row],[Kävijämäärä b) aikuiset]]</f>
        <v>0</v>
      </c>
      <c r="X1798" s="413">
        <f>IF(Table_1[[#This Row],[Kokonaiskävijämäärä]]&lt;1,0,Table_1[[#This Row],[Kävijämäärä a) lapset]]*Table_1[[#This Row],[Tapaamis-kerrat /osallistuja]])</f>
        <v>0</v>
      </c>
      <c r="Y1798" s="413">
        <f>IF(Table_1[[#This Row],[Kokonaiskävijämäärä]]&lt;1,0,Table_1[[#This Row],[Kävijämäärä b) aikuiset]]*Table_1[[#This Row],[Tapaamis-kerrat /osallistuja]])</f>
        <v>0</v>
      </c>
      <c r="Z1798" s="413">
        <f>IF(Table_1[[#This Row],[Kokonaiskävijämäärä]]&lt;1,0,Table_1[[#This Row],[Kokonaiskävijämäärä]]*Table_1[[#This Row],[Tapaamis-kerrat /osallistuja]])</f>
        <v>0</v>
      </c>
      <c r="AA1798" s="390" t="s">
        <v>54</v>
      </c>
      <c r="AB1798" s="396"/>
      <c r="AC1798" s="397"/>
      <c r="AD1798" s="398" t="s">
        <v>54</v>
      </c>
      <c r="AE1798" s="399" t="s">
        <v>54</v>
      </c>
      <c r="AF1798" s="400" t="s">
        <v>54</v>
      </c>
      <c r="AG1798" s="400" t="s">
        <v>54</v>
      </c>
      <c r="AH1798" s="401" t="s">
        <v>53</v>
      </c>
      <c r="AI1798" s="402" t="s">
        <v>54</v>
      </c>
      <c r="AJ1798" s="402" t="s">
        <v>54</v>
      </c>
      <c r="AK1798" s="402" t="s">
        <v>54</v>
      </c>
      <c r="AL1798" s="403" t="s">
        <v>54</v>
      </c>
      <c r="AM1798" s="404" t="s">
        <v>54</v>
      </c>
    </row>
    <row r="1799" spans="1:39" ht="15.75" customHeight="1" x14ac:dyDescent="0.3">
      <c r="A1799" s="382"/>
      <c r="B1799" s="383"/>
      <c r="C1799" s="384" t="s">
        <v>40</v>
      </c>
      <c r="D1799" s="385" t="str">
        <f>IF(Table_1[[#This Row],[SISÄLLÖN NIMI]]="","",1)</f>
        <v/>
      </c>
      <c r="E1799" s="386"/>
      <c r="F1799" s="386"/>
      <c r="G1799" s="384" t="s">
        <v>54</v>
      </c>
      <c r="H1799" s="387" t="s">
        <v>54</v>
      </c>
      <c r="I1799" s="388" t="s">
        <v>54</v>
      </c>
      <c r="J1799" s="389" t="s">
        <v>44</v>
      </c>
      <c r="K1799" s="387" t="s">
        <v>54</v>
      </c>
      <c r="L1799" s="390" t="s">
        <v>54</v>
      </c>
      <c r="M1799" s="383"/>
      <c r="N1799" s="391" t="s">
        <v>54</v>
      </c>
      <c r="O1799" s="392"/>
      <c r="P1799" s="383"/>
      <c r="Q1799" s="383"/>
      <c r="R1799" s="393"/>
      <c r="S1799" s="417">
        <f>IF(Table_1[[#This Row],[Kesto (min) /tapaaminen]]&lt;1,0,(Table_1[[#This Row],[Sisältöjen määrä 
]]*Table_1[[#This Row],[Kesto (min) /tapaaminen]]*Table_1[[#This Row],[Tapaamis-kerrat /osallistuja]]))</f>
        <v>0</v>
      </c>
      <c r="T1799" s="394" t="str">
        <f>IF(Table_1[[#This Row],[SISÄLLÖN NIMI]]="","",IF(Table_1[[#This Row],[Toteutuminen]]="Ei osallistujia",0,IF(Table_1[[#This Row],[Toteutuminen]]="Peruttu",0,1)))</f>
        <v/>
      </c>
      <c r="U1799" s="395"/>
      <c r="V1799" s="385"/>
      <c r="W1799" s="413">
        <f>Table_1[[#This Row],[Kävijämäärä a) lapset]]+Table_1[[#This Row],[Kävijämäärä b) aikuiset]]</f>
        <v>0</v>
      </c>
      <c r="X1799" s="413">
        <f>IF(Table_1[[#This Row],[Kokonaiskävijämäärä]]&lt;1,0,Table_1[[#This Row],[Kävijämäärä a) lapset]]*Table_1[[#This Row],[Tapaamis-kerrat /osallistuja]])</f>
        <v>0</v>
      </c>
      <c r="Y1799" s="413">
        <f>IF(Table_1[[#This Row],[Kokonaiskävijämäärä]]&lt;1,0,Table_1[[#This Row],[Kävijämäärä b) aikuiset]]*Table_1[[#This Row],[Tapaamis-kerrat /osallistuja]])</f>
        <v>0</v>
      </c>
      <c r="Z1799" s="413">
        <f>IF(Table_1[[#This Row],[Kokonaiskävijämäärä]]&lt;1,0,Table_1[[#This Row],[Kokonaiskävijämäärä]]*Table_1[[#This Row],[Tapaamis-kerrat /osallistuja]])</f>
        <v>0</v>
      </c>
      <c r="AA1799" s="390" t="s">
        <v>54</v>
      </c>
      <c r="AB1799" s="396"/>
      <c r="AC1799" s="397"/>
      <c r="AD1799" s="398" t="s">
        <v>54</v>
      </c>
      <c r="AE1799" s="399" t="s">
        <v>54</v>
      </c>
      <c r="AF1799" s="400" t="s">
        <v>54</v>
      </c>
      <c r="AG1799" s="400" t="s">
        <v>54</v>
      </c>
      <c r="AH1799" s="401" t="s">
        <v>53</v>
      </c>
      <c r="AI1799" s="402" t="s">
        <v>54</v>
      </c>
      <c r="AJ1799" s="402" t="s">
        <v>54</v>
      </c>
      <c r="AK1799" s="402" t="s">
        <v>54</v>
      </c>
      <c r="AL1799" s="403" t="s">
        <v>54</v>
      </c>
      <c r="AM1799" s="404" t="s">
        <v>54</v>
      </c>
    </row>
    <row r="1800" spans="1:39" ht="15.75" customHeight="1" x14ac:dyDescent="0.3">
      <c r="A1800" s="382"/>
      <c r="B1800" s="383"/>
      <c r="C1800" s="384" t="s">
        <v>40</v>
      </c>
      <c r="D1800" s="385" t="str">
        <f>IF(Table_1[[#This Row],[SISÄLLÖN NIMI]]="","",1)</f>
        <v/>
      </c>
      <c r="E1800" s="386"/>
      <c r="F1800" s="386"/>
      <c r="G1800" s="384" t="s">
        <v>54</v>
      </c>
      <c r="H1800" s="387" t="s">
        <v>54</v>
      </c>
      <c r="I1800" s="388" t="s">
        <v>54</v>
      </c>
      <c r="J1800" s="389" t="s">
        <v>44</v>
      </c>
      <c r="K1800" s="387" t="s">
        <v>54</v>
      </c>
      <c r="L1800" s="390" t="s">
        <v>54</v>
      </c>
      <c r="M1800" s="383"/>
      <c r="N1800" s="391" t="s">
        <v>54</v>
      </c>
      <c r="O1800" s="392"/>
      <c r="P1800" s="383"/>
      <c r="Q1800" s="383"/>
      <c r="R1800" s="393"/>
      <c r="S1800" s="417">
        <f>IF(Table_1[[#This Row],[Kesto (min) /tapaaminen]]&lt;1,0,(Table_1[[#This Row],[Sisältöjen määrä 
]]*Table_1[[#This Row],[Kesto (min) /tapaaminen]]*Table_1[[#This Row],[Tapaamis-kerrat /osallistuja]]))</f>
        <v>0</v>
      </c>
      <c r="T1800" s="394" t="str">
        <f>IF(Table_1[[#This Row],[SISÄLLÖN NIMI]]="","",IF(Table_1[[#This Row],[Toteutuminen]]="Ei osallistujia",0,IF(Table_1[[#This Row],[Toteutuminen]]="Peruttu",0,1)))</f>
        <v/>
      </c>
      <c r="U1800" s="395"/>
      <c r="V1800" s="385"/>
      <c r="W1800" s="413">
        <f>Table_1[[#This Row],[Kävijämäärä a) lapset]]+Table_1[[#This Row],[Kävijämäärä b) aikuiset]]</f>
        <v>0</v>
      </c>
      <c r="X1800" s="413">
        <f>IF(Table_1[[#This Row],[Kokonaiskävijämäärä]]&lt;1,0,Table_1[[#This Row],[Kävijämäärä a) lapset]]*Table_1[[#This Row],[Tapaamis-kerrat /osallistuja]])</f>
        <v>0</v>
      </c>
      <c r="Y1800" s="413">
        <f>IF(Table_1[[#This Row],[Kokonaiskävijämäärä]]&lt;1,0,Table_1[[#This Row],[Kävijämäärä b) aikuiset]]*Table_1[[#This Row],[Tapaamis-kerrat /osallistuja]])</f>
        <v>0</v>
      </c>
      <c r="Z1800" s="413">
        <f>IF(Table_1[[#This Row],[Kokonaiskävijämäärä]]&lt;1,0,Table_1[[#This Row],[Kokonaiskävijämäärä]]*Table_1[[#This Row],[Tapaamis-kerrat /osallistuja]])</f>
        <v>0</v>
      </c>
      <c r="AA1800" s="390" t="s">
        <v>54</v>
      </c>
      <c r="AB1800" s="396"/>
      <c r="AC1800" s="397"/>
      <c r="AD1800" s="398" t="s">
        <v>54</v>
      </c>
      <c r="AE1800" s="399" t="s">
        <v>54</v>
      </c>
      <c r="AF1800" s="400" t="s">
        <v>54</v>
      </c>
      <c r="AG1800" s="400" t="s">
        <v>54</v>
      </c>
      <c r="AH1800" s="401" t="s">
        <v>53</v>
      </c>
      <c r="AI1800" s="402" t="s">
        <v>54</v>
      </c>
      <c r="AJ1800" s="402" t="s">
        <v>54</v>
      </c>
      <c r="AK1800" s="402" t="s">
        <v>54</v>
      </c>
      <c r="AL1800" s="403" t="s">
        <v>54</v>
      </c>
      <c r="AM1800" s="404" t="s">
        <v>54</v>
      </c>
    </row>
    <row r="1801" spans="1:39" ht="15.75" customHeight="1" x14ac:dyDescent="0.3">
      <c r="A1801" s="382"/>
      <c r="B1801" s="383"/>
      <c r="C1801" s="384" t="s">
        <v>40</v>
      </c>
      <c r="D1801" s="385" t="str">
        <f>IF(Table_1[[#This Row],[SISÄLLÖN NIMI]]="","",1)</f>
        <v/>
      </c>
      <c r="E1801" s="386"/>
      <c r="F1801" s="386"/>
      <c r="G1801" s="384" t="s">
        <v>54</v>
      </c>
      <c r="H1801" s="387" t="s">
        <v>54</v>
      </c>
      <c r="I1801" s="388" t="s">
        <v>54</v>
      </c>
      <c r="J1801" s="389" t="s">
        <v>44</v>
      </c>
      <c r="K1801" s="387" t="s">
        <v>54</v>
      </c>
      <c r="L1801" s="390" t="s">
        <v>54</v>
      </c>
      <c r="M1801" s="383"/>
      <c r="N1801" s="391" t="s">
        <v>54</v>
      </c>
      <c r="O1801" s="392"/>
      <c r="P1801" s="383"/>
      <c r="Q1801" s="383"/>
      <c r="R1801" s="393"/>
      <c r="S1801" s="417">
        <f>IF(Table_1[[#This Row],[Kesto (min) /tapaaminen]]&lt;1,0,(Table_1[[#This Row],[Sisältöjen määrä 
]]*Table_1[[#This Row],[Kesto (min) /tapaaminen]]*Table_1[[#This Row],[Tapaamis-kerrat /osallistuja]]))</f>
        <v>0</v>
      </c>
      <c r="T1801" s="394" t="str">
        <f>IF(Table_1[[#This Row],[SISÄLLÖN NIMI]]="","",IF(Table_1[[#This Row],[Toteutuminen]]="Ei osallistujia",0,IF(Table_1[[#This Row],[Toteutuminen]]="Peruttu",0,1)))</f>
        <v/>
      </c>
      <c r="U1801" s="395"/>
      <c r="V1801" s="385"/>
      <c r="W1801" s="413">
        <f>Table_1[[#This Row],[Kävijämäärä a) lapset]]+Table_1[[#This Row],[Kävijämäärä b) aikuiset]]</f>
        <v>0</v>
      </c>
      <c r="X1801" s="413">
        <f>IF(Table_1[[#This Row],[Kokonaiskävijämäärä]]&lt;1,0,Table_1[[#This Row],[Kävijämäärä a) lapset]]*Table_1[[#This Row],[Tapaamis-kerrat /osallistuja]])</f>
        <v>0</v>
      </c>
      <c r="Y1801" s="413">
        <f>IF(Table_1[[#This Row],[Kokonaiskävijämäärä]]&lt;1,0,Table_1[[#This Row],[Kävijämäärä b) aikuiset]]*Table_1[[#This Row],[Tapaamis-kerrat /osallistuja]])</f>
        <v>0</v>
      </c>
      <c r="Z1801" s="413">
        <f>IF(Table_1[[#This Row],[Kokonaiskävijämäärä]]&lt;1,0,Table_1[[#This Row],[Kokonaiskävijämäärä]]*Table_1[[#This Row],[Tapaamis-kerrat /osallistuja]])</f>
        <v>0</v>
      </c>
      <c r="AA1801" s="390" t="s">
        <v>54</v>
      </c>
      <c r="AB1801" s="396"/>
      <c r="AC1801" s="397"/>
      <c r="AD1801" s="398" t="s">
        <v>54</v>
      </c>
      <c r="AE1801" s="399" t="s">
        <v>54</v>
      </c>
      <c r="AF1801" s="400" t="s">
        <v>54</v>
      </c>
      <c r="AG1801" s="400" t="s">
        <v>54</v>
      </c>
      <c r="AH1801" s="401" t="s">
        <v>53</v>
      </c>
      <c r="AI1801" s="402" t="s">
        <v>54</v>
      </c>
      <c r="AJ1801" s="402" t="s">
        <v>54</v>
      </c>
      <c r="AK1801" s="402" t="s">
        <v>54</v>
      </c>
      <c r="AL1801" s="403" t="s">
        <v>54</v>
      </c>
      <c r="AM1801" s="404" t="s">
        <v>54</v>
      </c>
    </row>
    <row r="1802" spans="1:39" ht="15.75" customHeight="1" x14ac:dyDescent="0.3">
      <c r="A1802" s="382"/>
      <c r="B1802" s="383"/>
      <c r="C1802" s="384" t="s">
        <v>40</v>
      </c>
      <c r="D1802" s="385" t="str">
        <f>IF(Table_1[[#This Row],[SISÄLLÖN NIMI]]="","",1)</f>
        <v/>
      </c>
      <c r="E1802" s="386"/>
      <c r="F1802" s="386"/>
      <c r="G1802" s="384" t="s">
        <v>54</v>
      </c>
      <c r="H1802" s="387" t="s">
        <v>54</v>
      </c>
      <c r="I1802" s="388" t="s">
        <v>54</v>
      </c>
      <c r="J1802" s="389" t="s">
        <v>44</v>
      </c>
      <c r="K1802" s="387" t="s">
        <v>54</v>
      </c>
      <c r="L1802" s="390" t="s">
        <v>54</v>
      </c>
      <c r="M1802" s="383"/>
      <c r="N1802" s="391" t="s">
        <v>54</v>
      </c>
      <c r="O1802" s="392"/>
      <c r="P1802" s="383"/>
      <c r="Q1802" s="383"/>
      <c r="R1802" s="393"/>
      <c r="S1802" s="417">
        <f>IF(Table_1[[#This Row],[Kesto (min) /tapaaminen]]&lt;1,0,(Table_1[[#This Row],[Sisältöjen määrä 
]]*Table_1[[#This Row],[Kesto (min) /tapaaminen]]*Table_1[[#This Row],[Tapaamis-kerrat /osallistuja]]))</f>
        <v>0</v>
      </c>
      <c r="T1802" s="394" t="str">
        <f>IF(Table_1[[#This Row],[SISÄLLÖN NIMI]]="","",IF(Table_1[[#This Row],[Toteutuminen]]="Ei osallistujia",0,IF(Table_1[[#This Row],[Toteutuminen]]="Peruttu",0,1)))</f>
        <v/>
      </c>
      <c r="U1802" s="395"/>
      <c r="V1802" s="385"/>
      <c r="W1802" s="413">
        <f>Table_1[[#This Row],[Kävijämäärä a) lapset]]+Table_1[[#This Row],[Kävijämäärä b) aikuiset]]</f>
        <v>0</v>
      </c>
      <c r="X1802" s="413">
        <f>IF(Table_1[[#This Row],[Kokonaiskävijämäärä]]&lt;1,0,Table_1[[#This Row],[Kävijämäärä a) lapset]]*Table_1[[#This Row],[Tapaamis-kerrat /osallistuja]])</f>
        <v>0</v>
      </c>
      <c r="Y1802" s="413">
        <f>IF(Table_1[[#This Row],[Kokonaiskävijämäärä]]&lt;1,0,Table_1[[#This Row],[Kävijämäärä b) aikuiset]]*Table_1[[#This Row],[Tapaamis-kerrat /osallistuja]])</f>
        <v>0</v>
      </c>
      <c r="Z1802" s="413">
        <f>IF(Table_1[[#This Row],[Kokonaiskävijämäärä]]&lt;1,0,Table_1[[#This Row],[Kokonaiskävijämäärä]]*Table_1[[#This Row],[Tapaamis-kerrat /osallistuja]])</f>
        <v>0</v>
      </c>
      <c r="AA1802" s="390" t="s">
        <v>54</v>
      </c>
      <c r="AB1802" s="396"/>
      <c r="AC1802" s="397"/>
      <c r="AD1802" s="398" t="s">
        <v>54</v>
      </c>
      <c r="AE1802" s="399" t="s">
        <v>54</v>
      </c>
      <c r="AF1802" s="400" t="s">
        <v>54</v>
      </c>
      <c r="AG1802" s="400" t="s">
        <v>54</v>
      </c>
      <c r="AH1802" s="401" t="s">
        <v>53</v>
      </c>
      <c r="AI1802" s="402" t="s">
        <v>54</v>
      </c>
      <c r="AJ1802" s="402" t="s">
        <v>54</v>
      </c>
      <c r="AK1802" s="402" t="s">
        <v>54</v>
      </c>
      <c r="AL1802" s="403" t="s">
        <v>54</v>
      </c>
      <c r="AM1802" s="404" t="s">
        <v>54</v>
      </c>
    </row>
    <row r="1803" spans="1:39" ht="15.75" customHeight="1" x14ac:dyDescent="0.3">
      <c r="A1803" s="382"/>
      <c r="B1803" s="383"/>
      <c r="C1803" s="384" t="s">
        <v>40</v>
      </c>
      <c r="D1803" s="385" t="str">
        <f>IF(Table_1[[#This Row],[SISÄLLÖN NIMI]]="","",1)</f>
        <v/>
      </c>
      <c r="E1803" s="386"/>
      <c r="F1803" s="386"/>
      <c r="G1803" s="384" t="s">
        <v>54</v>
      </c>
      <c r="H1803" s="387" t="s">
        <v>54</v>
      </c>
      <c r="I1803" s="388" t="s">
        <v>54</v>
      </c>
      <c r="J1803" s="389" t="s">
        <v>44</v>
      </c>
      <c r="K1803" s="387" t="s">
        <v>54</v>
      </c>
      <c r="L1803" s="390" t="s">
        <v>54</v>
      </c>
      <c r="M1803" s="383"/>
      <c r="N1803" s="391" t="s">
        <v>54</v>
      </c>
      <c r="O1803" s="392"/>
      <c r="P1803" s="383"/>
      <c r="Q1803" s="383"/>
      <c r="R1803" s="393"/>
      <c r="S1803" s="417">
        <f>IF(Table_1[[#This Row],[Kesto (min) /tapaaminen]]&lt;1,0,(Table_1[[#This Row],[Sisältöjen määrä 
]]*Table_1[[#This Row],[Kesto (min) /tapaaminen]]*Table_1[[#This Row],[Tapaamis-kerrat /osallistuja]]))</f>
        <v>0</v>
      </c>
      <c r="T1803" s="394" t="str">
        <f>IF(Table_1[[#This Row],[SISÄLLÖN NIMI]]="","",IF(Table_1[[#This Row],[Toteutuminen]]="Ei osallistujia",0,IF(Table_1[[#This Row],[Toteutuminen]]="Peruttu",0,1)))</f>
        <v/>
      </c>
      <c r="U1803" s="395"/>
      <c r="V1803" s="385"/>
      <c r="W1803" s="413">
        <f>Table_1[[#This Row],[Kävijämäärä a) lapset]]+Table_1[[#This Row],[Kävijämäärä b) aikuiset]]</f>
        <v>0</v>
      </c>
      <c r="X1803" s="413">
        <f>IF(Table_1[[#This Row],[Kokonaiskävijämäärä]]&lt;1,0,Table_1[[#This Row],[Kävijämäärä a) lapset]]*Table_1[[#This Row],[Tapaamis-kerrat /osallistuja]])</f>
        <v>0</v>
      </c>
      <c r="Y1803" s="413">
        <f>IF(Table_1[[#This Row],[Kokonaiskävijämäärä]]&lt;1,0,Table_1[[#This Row],[Kävijämäärä b) aikuiset]]*Table_1[[#This Row],[Tapaamis-kerrat /osallistuja]])</f>
        <v>0</v>
      </c>
      <c r="Z1803" s="413">
        <f>IF(Table_1[[#This Row],[Kokonaiskävijämäärä]]&lt;1,0,Table_1[[#This Row],[Kokonaiskävijämäärä]]*Table_1[[#This Row],[Tapaamis-kerrat /osallistuja]])</f>
        <v>0</v>
      </c>
      <c r="AA1803" s="390" t="s">
        <v>54</v>
      </c>
      <c r="AB1803" s="396"/>
      <c r="AC1803" s="397"/>
      <c r="AD1803" s="398" t="s">
        <v>54</v>
      </c>
      <c r="AE1803" s="399" t="s">
        <v>54</v>
      </c>
      <c r="AF1803" s="400" t="s">
        <v>54</v>
      </c>
      <c r="AG1803" s="400" t="s">
        <v>54</v>
      </c>
      <c r="AH1803" s="401" t="s">
        <v>53</v>
      </c>
      <c r="AI1803" s="402" t="s">
        <v>54</v>
      </c>
      <c r="AJ1803" s="402" t="s">
        <v>54</v>
      </c>
      <c r="AK1803" s="402" t="s">
        <v>54</v>
      </c>
      <c r="AL1803" s="403" t="s">
        <v>54</v>
      </c>
      <c r="AM1803" s="404" t="s">
        <v>54</v>
      </c>
    </row>
    <row r="1804" spans="1:39" ht="15.75" customHeight="1" x14ac:dyDescent="0.3">
      <c r="A1804" s="382"/>
      <c r="B1804" s="383"/>
      <c r="C1804" s="384" t="s">
        <v>40</v>
      </c>
      <c r="D1804" s="385" t="str">
        <f>IF(Table_1[[#This Row],[SISÄLLÖN NIMI]]="","",1)</f>
        <v/>
      </c>
      <c r="E1804" s="386"/>
      <c r="F1804" s="386"/>
      <c r="G1804" s="384" t="s">
        <v>54</v>
      </c>
      <c r="H1804" s="387" t="s">
        <v>54</v>
      </c>
      <c r="I1804" s="388" t="s">
        <v>54</v>
      </c>
      <c r="J1804" s="389" t="s">
        <v>44</v>
      </c>
      <c r="K1804" s="387" t="s">
        <v>54</v>
      </c>
      <c r="L1804" s="390" t="s">
        <v>54</v>
      </c>
      <c r="M1804" s="383"/>
      <c r="N1804" s="391" t="s">
        <v>54</v>
      </c>
      <c r="O1804" s="392"/>
      <c r="P1804" s="383"/>
      <c r="Q1804" s="383"/>
      <c r="R1804" s="393"/>
      <c r="S1804" s="417">
        <f>IF(Table_1[[#This Row],[Kesto (min) /tapaaminen]]&lt;1,0,(Table_1[[#This Row],[Sisältöjen määrä 
]]*Table_1[[#This Row],[Kesto (min) /tapaaminen]]*Table_1[[#This Row],[Tapaamis-kerrat /osallistuja]]))</f>
        <v>0</v>
      </c>
      <c r="T1804" s="394" t="str">
        <f>IF(Table_1[[#This Row],[SISÄLLÖN NIMI]]="","",IF(Table_1[[#This Row],[Toteutuminen]]="Ei osallistujia",0,IF(Table_1[[#This Row],[Toteutuminen]]="Peruttu",0,1)))</f>
        <v/>
      </c>
      <c r="U1804" s="395"/>
      <c r="V1804" s="385"/>
      <c r="W1804" s="413">
        <f>Table_1[[#This Row],[Kävijämäärä a) lapset]]+Table_1[[#This Row],[Kävijämäärä b) aikuiset]]</f>
        <v>0</v>
      </c>
      <c r="X1804" s="413">
        <f>IF(Table_1[[#This Row],[Kokonaiskävijämäärä]]&lt;1,0,Table_1[[#This Row],[Kävijämäärä a) lapset]]*Table_1[[#This Row],[Tapaamis-kerrat /osallistuja]])</f>
        <v>0</v>
      </c>
      <c r="Y1804" s="413">
        <f>IF(Table_1[[#This Row],[Kokonaiskävijämäärä]]&lt;1,0,Table_1[[#This Row],[Kävijämäärä b) aikuiset]]*Table_1[[#This Row],[Tapaamis-kerrat /osallistuja]])</f>
        <v>0</v>
      </c>
      <c r="Z1804" s="413">
        <f>IF(Table_1[[#This Row],[Kokonaiskävijämäärä]]&lt;1,0,Table_1[[#This Row],[Kokonaiskävijämäärä]]*Table_1[[#This Row],[Tapaamis-kerrat /osallistuja]])</f>
        <v>0</v>
      </c>
      <c r="AA1804" s="390" t="s">
        <v>54</v>
      </c>
      <c r="AB1804" s="396"/>
      <c r="AC1804" s="397"/>
      <c r="AD1804" s="398" t="s">
        <v>54</v>
      </c>
      <c r="AE1804" s="399" t="s">
        <v>54</v>
      </c>
      <c r="AF1804" s="400" t="s">
        <v>54</v>
      </c>
      <c r="AG1804" s="400" t="s">
        <v>54</v>
      </c>
      <c r="AH1804" s="401" t="s">
        <v>53</v>
      </c>
      <c r="AI1804" s="402" t="s">
        <v>54</v>
      </c>
      <c r="AJ1804" s="402" t="s">
        <v>54</v>
      </c>
      <c r="AK1804" s="402" t="s">
        <v>54</v>
      </c>
      <c r="AL1804" s="403" t="s">
        <v>54</v>
      </c>
      <c r="AM1804" s="404" t="s">
        <v>54</v>
      </c>
    </row>
    <row r="1805" spans="1:39" ht="15.75" customHeight="1" x14ac:dyDescent="0.3">
      <c r="A1805" s="382"/>
      <c r="B1805" s="383"/>
      <c r="C1805" s="384" t="s">
        <v>40</v>
      </c>
      <c r="D1805" s="385" t="str">
        <f>IF(Table_1[[#This Row],[SISÄLLÖN NIMI]]="","",1)</f>
        <v/>
      </c>
      <c r="E1805" s="386"/>
      <c r="F1805" s="386"/>
      <c r="G1805" s="384" t="s">
        <v>54</v>
      </c>
      <c r="H1805" s="387" t="s">
        <v>54</v>
      </c>
      <c r="I1805" s="388" t="s">
        <v>54</v>
      </c>
      <c r="J1805" s="389" t="s">
        <v>44</v>
      </c>
      <c r="K1805" s="387" t="s">
        <v>54</v>
      </c>
      <c r="L1805" s="390" t="s">
        <v>54</v>
      </c>
      <c r="M1805" s="383"/>
      <c r="N1805" s="391" t="s">
        <v>54</v>
      </c>
      <c r="O1805" s="392"/>
      <c r="P1805" s="383"/>
      <c r="Q1805" s="383"/>
      <c r="R1805" s="393"/>
      <c r="S1805" s="417">
        <f>IF(Table_1[[#This Row],[Kesto (min) /tapaaminen]]&lt;1,0,(Table_1[[#This Row],[Sisältöjen määrä 
]]*Table_1[[#This Row],[Kesto (min) /tapaaminen]]*Table_1[[#This Row],[Tapaamis-kerrat /osallistuja]]))</f>
        <v>0</v>
      </c>
      <c r="T1805" s="394" t="str">
        <f>IF(Table_1[[#This Row],[SISÄLLÖN NIMI]]="","",IF(Table_1[[#This Row],[Toteutuminen]]="Ei osallistujia",0,IF(Table_1[[#This Row],[Toteutuminen]]="Peruttu",0,1)))</f>
        <v/>
      </c>
      <c r="U1805" s="395"/>
      <c r="V1805" s="385"/>
      <c r="W1805" s="413">
        <f>Table_1[[#This Row],[Kävijämäärä a) lapset]]+Table_1[[#This Row],[Kävijämäärä b) aikuiset]]</f>
        <v>0</v>
      </c>
      <c r="X1805" s="413">
        <f>IF(Table_1[[#This Row],[Kokonaiskävijämäärä]]&lt;1,0,Table_1[[#This Row],[Kävijämäärä a) lapset]]*Table_1[[#This Row],[Tapaamis-kerrat /osallistuja]])</f>
        <v>0</v>
      </c>
      <c r="Y1805" s="413">
        <f>IF(Table_1[[#This Row],[Kokonaiskävijämäärä]]&lt;1,0,Table_1[[#This Row],[Kävijämäärä b) aikuiset]]*Table_1[[#This Row],[Tapaamis-kerrat /osallistuja]])</f>
        <v>0</v>
      </c>
      <c r="Z1805" s="413">
        <f>IF(Table_1[[#This Row],[Kokonaiskävijämäärä]]&lt;1,0,Table_1[[#This Row],[Kokonaiskävijämäärä]]*Table_1[[#This Row],[Tapaamis-kerrat /osallistuja]])</f>
        <v>0</v>
      </c>
      <c r="AA1805" s="390" t="s">
        <v>54</v>
      </c>
      <c r="AB1805" s="396"/>
      <c r="AC1805" s="397"/>
      <c r="AD1805" s="398" t="s">
        <v>54</v>
      </c>
      <c r="AE1805" s="399" t="s">
        <v>54</v>
      </c>
      <c r="AF1805" s="400" t="s">
        <v>54</v>
      </c>
      <c r="AG1805" s="400" t="s">
        <v>54</v>
      </c>
      <c r="AH1805" s="401" t="s">
        <v>53</v>
      </c>
      <c r="AI1805" s="402" t="s">
        <v>54</v>
      </c>
      <c r="AJ1805" s="402" t="s">
        <v>54</v>
      </c>
      <c r="AK1805" s="402" t="s">
        <v>54</v>
      </c>
      <c r="AL1805" s="403" t="s">
        <v>54</v>
      </c>
      <c r="AM1805" s="404" t="s">
        <v>54</v>
      </c>
    </row>
    <row r="1806" spans="1:39" ht="15.75" customHeight="1" x14ac:dyDescent="0.3">
      <c r="A1806" s="382"/>
      <c r="B1806" s="383"/>
      <c r="C1806" s="384" t="s">
        <v>40</v>
      </c>
      <c r="D1806" s="385" t="str">
        <f>IF(Table_1[[#This Row],[SISÄLLÖN NIMI]]="","",1)</f>
        <v/>
      </c>
      <c r="E1806" s="386"/>
      <c r="F1806" s="386"/>
      <c r="G1806" s="384" t="s">
        <v>54</v>
      </c>
      <c r="H1806" s="387" t="s">
        <v>54</v>
      </c>
      <c r="I1806" s="388" t="s">
        <v>54</v>
      </c>
      <c r="J1806" s="389" t="s">
        <v>44</v>
      </c>
      <c r="K1806" s="387" t="s">
        <v>54</v>
      </c>
      <c r="L1806" s="390" t="s">
        <v>54</v>
      </c>
      <c r="M1806" s="383"/>
      <c r="N1806" s="391" t="s">
        <v>54</v>
      </c>
      <c r="O1806" s="392"/>
      <c r="P1806" s="383"/>
      <c r="Q1806" s="383"/>
      <c r="R1806" s="393"/>
      <c r="S1806" s="417">
        <f>IF(Table_1[[#This Row],[Kesto (min) /tapaaminen]]&lt;1,0,(Table_1[[#This Row],[Sisältöjen määrä 
]]*Table_1[[#This Row],[Kesto (min) /tapaaminen]]*Table_1[[#This Row],[Tapaamis-kerrat /osallistuja]]))</f>
        <v>0</v>
      </c>
      <c r="T1806" s="394" t="str">
        <f>IF(Table_1[[#This Row],[SISÄLLÖN NIMI]]="","",IF(Table_1[[#This Row],[Toteutuminen]]="Ei osallistujia",0,IF(Table_1[[#This Row],[Toteutuminen]]="Peruttu",0,1)))</f>
        <v/>
      </c>
      <c r="U1806" s="395"/>
      <c r="V1806" s="385"/>
      <c r="W1806" s="413">
        <f>Table_1[[#This Row],[Kävijämäärä a) lapset]]+Table_1[[#This Row],[Kävijämäärä b) aikuiset]]</f>
        <v>0</v>
      </c>
      <c r="X1806" s="413">
        <f>IF(Table_1[[#This Row],[Kokonaiskävijämäärä]]&lt;1,0,Table_1[[#This Row],[Kävijämäärä a) lapset]]*Table_1[[#This Row],[Tapaamis-kerrat /osallistuja]])</f>
        <v>0</v>
      </c>
      <c r="Y1806" s="413">
        <f>IF(Table_1[[#This Row],[Kokonaiskävijämäärä]]&lt;1,0,Table_1[[#This Row],[Kävijämäärä b) aikuiset]]*Table_1[[#This Row],[Tapaamis-kerrat /osallistuja]])</f>
        <v>0</v>
      </c>
      <c r="Z1806" s="413">
        <f>IF(Table_1[[#This Row],[Kokonaiskävijämäärä]]&lt;1,0,Table_1[[#This Row],[Kokonaiskävijämäärä]]*Table_1[[#This Row],[Tapaamis-kerrat /osallistuja]])</f>
        <v>0</v>
      </c>
      <c r="AA1806" s="390" t="s">
        <v>54</v>
      </c>
      <c r="AB1806" s="396"/>
      <c r="AC1806" s="397"/>
      <c r="AD1806" s="398" t="s">
        <v>54</v>
      </c>
      <c r="AE1806" s="399" t="s">
        <v>54</v>
      </c>
      <c r="AF1806" s="400" t="s">
        <v>54</v>
      </c>
      <c r="AG1806" s="400" t="s">
        <v>54</v>
      </c>
      <c r="AH1806" s="401" t="s">
        <v>53</v>
      </c>
      <c r="AI1806" s="402" t="s">
        <v>54</v>
      </c>
      <c r="AJ1806" s="402" t="s">
        <v>54</v>
      </c>
      <c r="AK1806" s="402" t="s">
        <v>54</v>
      </c>
      <c r="AL1806" s="403" t="s">
        <v>54</v>
      </c>
      <c r="AM1806" s="404" t="s">
        <v>54</v>
      </c>
    </row>
    <row r="1807" spans="1:39" ht="15.75" customHeight="1" x14ac:dyDescent="0.3">
      <c r="A1807" s="382"/>
      <c r="B1807" s="383"/>
      <c r="C1807" s="384" t="s">
        <v>40</v>
      </c>
      <c r="D1807" s="385" t="str">
        <f>IF(Table_1[[#This Row],[SISÄLLÖN NIMI]]="","",1)</f>
        <v/>
      </c>
      <c r="E1807" s="386"/>
      <c r="F1807" s="386"/>
      <c r="G1807" s="384" t="s">
        <v>54</v>
      </c>
      <c r="H1807" s="387" t="s">
        <v>54</v>
      </c>
      <c r="I1807" s="388" t="s">
        <v>54</v>
      </c>
      <c r="J1807" s="389" t="s">
        <v>44</v>
      </c>
      <c r="K1807" s="387" t="s">
        <v>54</v>
      </c>
      <c r="L1807" s="390" t="s">
        <v>54</v>
      </c>
      <c r="M1807" s="383"/>
      <c r="N1807" s="391" t="s">
        <v>54</v>
      </c>
      <c r="O1807" s="392"/>
      <c r="P1807" s="383"/>
      <c r="Q1807" s="383"/>
      <c r="R1807" s="393"/>
      <c r="S1807" s="417">
        <f>IF(Table_1[[#This Row],[Kesto (min) /tapaaminen]]&lt;1,0,(Table_1[[#This Row],[Sisältöjen määrä 
]]*Table_1[[#This Row],[Kesto (min) /tapaaminen]]*Table_1[[#This Row],[Tapaamis-kerrat /osallistuja]]))</f>
        <v>0</v>
      </c>
      <c r="T1807" s="394" t="str">
        <f>IF(Table_1[[#This Row],[SISÄLLÖN NIMI]]="","",IF(Table_1[[#This Row],[Toteutuminen]]="Ei osallistujia",0,IF(Table_1[[#This Row],[Toteutuminen]]="Peruttu",0,1)))</f>
        <v/>
      </c>
      <c r="U1807" s="395"/>
      <c r="V1807" s="385"/>
      <c r="W1807" s="413">
        <f>Table_1[[#This Row],[Kävijämäärä a) lapset]]+Table_1[[#This Row],[Kävijämäärä b) aikuiset]]</f>
        <v>0</v>
      </c>
      <c r="X1807" s="413">
        <f>IF(Table_1[[#This Row],[Kokonaiskävijämäärä]]&lt;1,0,Table_1[[#This Row],[Kävijämäärä a) lapset]]*Table_1[[#This Row],[Tapaamis-kerrat /osallistuja]])</f>
        <v>0</v>
      </c>
      <c r="Y1807" s="413">
        <f>IF(Table_1[[#This Row],[Kokonaiskävijämäärä]]&lt;1,0,Table_1[[#This Row],[Kävijämäärä b) aikuiset]]*Table_1[[#This Row],[Tapaamis-kerrat /osallistuja]])</f>
        <v>0</v>
      </c>
      <c r="Z1807" s="413">
        <f>IF(Table_1[[#This Row],[Kokonaiskävijämäärä]]&lt;1,0,Table_1[[#This Row],[Kokonaiskävijämäärä]]*Table_1[[#This Row],[Tapaamis-kerrat /osallistuja]])</f>
        <v>0</v>
      </c>
      <c r="AA1807" s="390" t="s">
        <v>54</v>
      </c>
      <c r="AB1807" s="396"/>
      <c r="AC1807" s="397"/>
      <c r="AD1807" s="398" t="s">
        <v>54</v>
      </c>
      <c r="AE1807" s="399" t="s">
        <v>54</v>
      </c>
      <c r="AF1807" s="400" t="s">
        <v>54</v>
      </c>
      <c r="AG1807" s="400" t="s">
        <v>54</v>
      </c>
      <c r="AH1807" s="401" t="s">
        <v>53</v>
      </c>
      <c r="AI1807" s="402" t="s">
        <v>54</v>
      </c>
      <c r="AJ1807" s="402" t="s">
        <v>54</v>
      </c>
      <c r="AK1807" s="402" t="s">
        <v>54</v>
      </c>
      <c r="AL1807" s="403" t="s">
        <v>54</v>
      </c>
      <c r="AM1807" s="404" t="s">
        <v>54</v>
      </c>
    </row>
    <row r="1808" spans="1:39" ht="15.75" customHeight="1" x14ac:dyDescent="0.3">
      <c r="A1808" s="382"/>
      <c r="B1808" s="383"/>
      <c r="C1808" s="384" t="s">
        <v>40</v>
      </c>
      <c r="D1808" s="385" t="str">
        <f>IF(Table_1[[#This Row],[SISÄLLÖN NIMI]]="","",1)</f>
        <v/>
      </c>
      <c r="E1808" s="386"/>
      <c r="F1808" s="386"/>
      <c r="G1808" s="384" t="s">
        <v>54</v>
      </c>
      <c r="H1808" s="387" t="s">
        <v>54</v>
      </c>
      <c r="I1808" s="388" t="s">
        <v>54</v>
      </c>
      <c r="J1808" s="389" t="s">
        <v>44</v>
      </c>
      <c r="K1808" s="387" t="s">
        <v>54</v>
      </c>
      <c r="L1808" s="390" t="s">
        <v>54</v>
      </c>
      <c r="M1808" s="383"/>
      <c r="N1808" s="391" t="s">
        <v>54</v>
      </c>
      <c r="O1808" s="392"/>
      <c r="P1808" s="383"/>
      <c r="Q1808" s="383"/>
      <c r="R1808" s="393"/>
      <c r="S1808" s="417">
        <f>IF(Table_1[[#This Row],[Kesto (min) /tapaaminen]]&lt;1,0,(Table_1[[#This Row],[Sisältöjen määrä 
]]*Table_1[[#This Row],[Kesto (min) /tapaaminen]]*Table_1[[#This Row],[Tapaamis-kerrat /osallistuja]]))</f>
        <v>0</v>
      </c>
      <c r="T1808" s="394" t="str">
        <f>IF(Table_1[[#This Row],[SISÄLLÖN NIMI]]="","",IF(Table_1[[#This Row],[Toteutuminen]]="Ei osallistujia",0,IF(Table_1[[#This Row],[Toteutuminen]]="Peruttu",0,1)))</f>
        <v/>
      </c>
      <c r="U1808" s="395"/>
      <c r="V1808" s="385"/>
      <c r="W1808" s="413">
        <f>Table_1[[#This Row],[Kävijämäärä a) lapset]]+Table_1[[#This Row],[Kävijämäärä b) aikuiset]]</f>
        <v>0</v>
      </c>
      <c r="X1808" s="413">
        <f>IF(Table_1[[#This Row],[Kokonaiskävijämäärä]]&lt;1,0,Table_1[[#This Row],[Kävijämäärä a) lapset]]*Table_1[[#This Row],[Tapaamis-kerrat /osallistuja]])</f>
        <v>0</v>
      </c>
      <c r="Y1808" s="413">
        <f>IF(Table_1[[#This Row],[Kokonaiskävijämäärä]]&lt;1,0,Table_1[[#This Row],[Kävijämäärä b) aikuiset]]*Table_1[[#This Row],[Tapaamis-kerrat /osallistuja]])</f>
        <v>0</v>
      </c>
      <c r="Z1808" s="413">
        <f>IF(Table_1[[#This Row],[Kokonaiskävijämäärä]]&lt;1,0,Table_1[[#This Row],[Kokonaiskävijämäärä]]*Table_1[[#This Row],[Tapaamis-kerrat /osallistuja]])</f>
        <v>0</v>
      </c>
      <c r="AA1808" s="390" t="s">
        <v>54</v>
      </c>
      <c r="AB1808" s="396"/>
      <c r="AC1808" s="397"/>
      <c r="AD1808" s="398" t="s">
        <v>54</v>
      </c>
      <c r="AE1808" s="399" t="s">
        <v>54</v>
      </c>
      <c r="AF1808" s="400" t="s">
        <v>54</v>
      </c>
      <c r="AG1808" s="400" t="s">
        <v>54</v>
      </c>
      <c r="AH1808" s="401" t="s">
        <v>53</v>
      </c>
      <c r="AI1808" s="402" t="s">
        <v>54</v>
      </c>
      <c r="AJ1808" s="402" t="s">
        <v>54</v>
      </c>
      <c r="AK1808" s="402" t="s">
        <v>54</v>
      </c>
      <c r="AL1808" s="403" t="s">
        <v>54</v>
      </c>
      <c r="AM1808" s="404" t="s">
        <v>54</v>
      </c>
    </row>
    <row r="1809" spans="1:39" ht="15.75" customHeight="1" x14ac:dyDescent="0.3">
      <c r="A1809" s="382"/>
      <c r="B1809" s="383"/>
      <c r="C1809" s="384" t="s">
        <v>40</v>
      </c>
      <c r="D1809" s="385" t="str">
        <f>IF(Table_1[[#This Row],[SISÄLLÖN NIMI]]="","",1)</f>
        <v/>
      </c>
      <c r="E1809" s="386"/>
      <c r="F1809" s="386"/>
      <c r="G1809" s="384" t="s">
        <v>54</v>
      </c>
      <c r="H1809" s="387" t="s">
        <v>54</v>
      </c>
      <c r="I1809" s="388" t="s">
        <v>54</v>
      </c>
      <c r="J1809" s="389" t="s">
        <v>44</v>
      </c>
      <c r="K1809" s="387" t="s">
        <v>54</v>
      </c>
      <c r="L1809" s="390" t="s">
        <v>54</v>
      </c>
      <c r="M1809" s="383"/>
      <c r="N1809" s="391" t="s">
        <v>54</v>
      </c>
      <c r="O1809" s="392"/>
      <c r="P1809" s="383"/>
      <c r="Q1809" s="383"/>
      <c r="R1809" s="393"/>
      <c r="S1809" s="417">
        <f>IF(Table_1[[#This Row],[Kesto (min) /tapaaminen]]&lt;1,0,(Table_1[[#This Row],[Sisältöjen määrä 
]]*Table_1[[#This Row],[Kesto (min) /tapaaminen]]*Table_1[[#This Row],[Tapaamis-kerrat /osallistuja]]))</f>
        <v>0</v>
      </c>
      <c r="T1809" s="394" t="str">
        <f>IF(Table_1[[#This Row],[SISÄLLÖN NIMI]]="","",IF(Table_1[[#This Row],[Toteutuminen]]="Ei osallistujia",0,IF(Table_1[[#This Row],[Toteutuminen]]="Peruttu",0,1)))</f>
        <v/>
      </c>
      <c r="U1809" s="395"/>
      <c r="V1809" s="385"/>
      <c r="W1809" s="413">
        <f>Table_1[[#This Row],[Kävijämäärä a) lapset]]+Table_1[[#This Row],[Kävijämäärä b) aikuiset]]</f>
        <v>0</v>
      </c>
      <c r="X1809" s="413">
        <f>IF(Table_1[[#This Row],[Kokonaiskävijämäärä]]&lt;1,0,Table_1[[#This Row],[Kävijämäärä a) lapset]]*Table_1[[#This Row],[Tapaamis-kerrat /osallistuja]])</f>
        <v>0</v>
      </c>
      <c r="Y1809" s="413">
        <f>IF(Table_1[[#This Row],[Kokonaiskävijämäärä]]&lt;1,0,Table_1[[#This Row],[Kävijämäärä b) aikuiset]]*Table_1[[#This Row],[Tapaamis-kerrat /osallistuja]])</f>
        <v>0</v>
      </c>
      <c r="Z1809" s="413">
        <f>IF(Table_1[[#This Row],[Kokonaiskävijämäärä]]&lt;1,0,Table_1[[#This Row],[Kokonaiskävijämäärä]]*Table_1[[#This Row],[Tapaamis-kerrat /osallistuja]])</f>
        <v>0</v>
      </c>
      <c r="AA1809" s="390" t="s">
        <v>54</v>
      </c>
      <c r="AB1809" s="396"/>
      <c r="AC1809" s="397"/>
      <c r="AD1809" s="398" t="s">
        <v>54</v>
      </c>
      <c r="AE1809" s="399" t="s">
        <v>54</v>
      </c>
      <c r="AF1809" s="400" t="s">
        <v>54</v>
      </c>
      <c r="AG1809" s="400" t="s">
        <v>54</v>
      </c>
      <c r="AH1809" s="401" t="s">
        <v>53</v>
      </c>
      <c r="AI1809" s="402" t="s">
        <v>54</v>
      </c>
      <c r="AJ1809" s="402" t="s">
        <v>54</v>
      </c>
      <c r="AK1809" s="402" t="s">
        <v>54</v>
      </c>
      <c r="AL1809" s="403" t="s">
        <v>54</v>
      </c>
      <c r="AM1809" s="404" t="s">
        <v>54</v>
      </c>
    </row>
    <row r="1810" spans="1:39" ht="15.75" customHeight="1" x14ac:dyDescent="0.3">
      <c r="A1810" s="382"/>
      <c r="B1810" s="383"/>
      <c r="C1810" s="384" t="s">
        <v>40</v>
      </c>
      <c r="D1810" s="385" t="str">
        <f>IF(Table_1[[#This Row],[SISÄLLÖN NIMI]]="","",1)</f>
        <v/>
      </c>
      <c r="E1810" s="386"/>
      <c r="F1810" s="386"/>
      <c r="G1810" s="384" t="s">
        <v>54</v>
      </c>
      <c r="H1810" s="387" t="s">
        <v>54</v>
      </c>
      <c r="I1810" s="388" t="s">
        <v>54</v>
      </c>
      <c r="J1810" s="389" t="s">
        <v>44</v>
      </c>
      <c r="K1810" s="387" t="s">
        <v>54</v>
      </c>
      <c r="L1810" s="390" t="s">
        <v>54</v>
      </c>
      <c r="M1810" s="383"/>
      <c r="N1810" s="391" t="s">
        <v>54</v>
      </c>
      <c r="O1810" s="392"/>
      <c r="P1810" s="383"/>
      <c r="Q1810" s="383"/>
      <c r="R1810" s="393"/>
      <c r="S1810" s="417">
        <f>IF(Table_1[[#This Row],[Kesto (min) /tapaaminen]]&lt;1,0,(Table_1[[#This Row],[Sisältöjen määrä 
]]*Table_1[[#This Row],[Kesto (min) /tapaaminen]]*Table_1[[#This Row],[Tapaamis-kerrat /osallistuja]]))</f>
        <v>0</v>
      </c>
      <c r="T1810" s="394" t="str">
        <f>IF(Table_1[[#This Row],[SISÄLLÖN NIMI]]="","",IF(Table_1[[#This Row],[Toteutuminen]]="Ei osallistujia",0,IF(Table_1[[#This Row],[Toteutuminen]]="Peruttu",0,1)))</f>
        <v/>
      </c>
      <c r="U1810" s="395"/>
      <c r="V1810" s="385"/>
      <c r="W1810" s="413">
        <f>Table_1[[#This Row],[Kävijämäärä a) lapset]]+Table_1[[#This Row],[Kävijämäärä b) aikuiset]]</f>
        <v>0</v>
      </c>
      <c r="X1810" s="413">
        <f>IF(Table_1[[#This Row],[Kokonaiskävijämäärä]]&lt;1,0,Table_1[[#This Row],[Kävijämäärä a) lapset]]*Table_1[[#This Row],[Tapaamis-kerrat /osallistuja]])</f>
        <v>0</v>
      </c>
      <c r="Y1810" s="413">
        <f>IF(Table_1[[#This Row],[Kokonaiskävijämäärä]]&lt;1,0,Table_1[[#This Row],[Kävijämäärä b) aikuiset]]*Table_1[[#This Row],[Tapaamis-kerrat /osallistuja]])</f>
        <v>0</v>
      </c>
      <c r="Z1810" s="413">
        <f>IF(Table_1[[#This Row],[Kokonaiskävijämäärä]]&lt;1,0,Table_1[[#This Row],[Kokonaiskävijämäärä]]*Table_1[[#This Row],[Tapaamis-kerrat /osallistuja]])</f>
        <v>0</v>
      </c>
      <c r="AA1810" s="390" t="s">
        <v>54</v>
      </c>
      <c r="AB1810" s="396"/>
      <c r="AC1810" s="397"/>
      <c r="AD1810" s="398" t="s">
        <v>54</v>
      </c>
      <c r="AE1810" s="399" t="s">
        <v>54</v>
      </c>
      <c r="AF1810" s="400" t="s">
        <v>54</v>
      </c>
      <c r="AG1810" s="400" t="s">
        <v>54</v>
      </c>
      <c r="AH1810" s="401" t="s">
        <v>53</v>
      </c>
      <c r="AI1810" s="402" t="s">
        <v>54</v>
      </c>
      <c r="AJ1810" s="402" t="s">
        <v>54</v>
      </c>
      <c r="AK1810" s="402" t="s">
        <v>54</v>
      </c>
      <c r="AL1810" s="403" t="s">
        <v>54</v>
      </c>
      <c r="AM1810" s="404" t="s">
        <v>54</v>
      </c>
    </row>
    <row r="1811" spans="1:39" ht="15.75" customHeight="1" x14ac:dyDescent="0.3">
      <c r="A1811" s="382"/>
      <c r="B1811" s="383"/>
      <c r="C1811" s="384" t="s">
        <v>40</v>
      </c>
      <c r="D1811" s="385" t="str">
        <f>IF(Table_1[[#This Row],[SISÄLLÖN NIMI]]="","",1)</f>
        <v/>
      </c>
      <c r="E1811" s="386"/>
      <c r="F1811" s="386"/>
      <c r="G1811" s="384" t="s">
        <v>54</v>
      </c>
      <c r="H1811" s="387" t="s">
        <v>54</v>
      </c>
      <c r="I1811" s="388" t="s">
        <v>54</v>
      </c>
      <c r="J1811" s="389" t="s">
        <v>44</v>
      </c>
      <c r="K1811" s="387" t="s">
        <v>54</v>
      </c>
      <c r="L1811" s="390" t="s">
        <v>54</v>
      </c>
      <c r="M1811" s="383"/>
      <c r="N1811" s="391" t="s">
        <v>54</v>
      </c>
      <c r="O1811" s="392"/>
      <c r="P1811" s="383"/>
      <c r="Q1811" s="383"/>
      <c r="R1811" s="393"/>
      <c r="S1811" s="417">
        <f>IF(Table_1[[#This Row],[Kesto (min) /tapaaminen]]&lt;1,0,(Table_1[[#This Row],[Sisältöjen määrä 
]]*Table_1[[#This Row],[Kesto (min) /tapaaminen]]*Table_1[[#This Row],[Tapaamis-kerrat /osallistuja]]))</f>
        <v>0</v>
      </c>
      <c r="T1811" s="394" t="str">
        <f>IF(Table_1[[#This Row],[SISÄLLÖN NIMI]]="","",IF(Table_1[[#This Row],[Toteutuminen]]="Ei osallistujia",0,IF(Table_1[[#This Row],[Toteutuminen]]="Peruttu",0,1)))</f>
        <v/>
      </c>
      <c r="U1811" s="395"/>
      <c r="V1811" s="385"/>
      <c r="W1811" s="413">
        <f>Table_1[[#This Row],[Kävijämäärä a) lapset]]+Table_1[[#This Row],[Kävijämäärä b) aikuiset]]</f>
        <v>0</v>
      </c>
      <c r="X1811" s="413">
        <f>IF(Table_1[[#This Row],[Kokonaiskävijämäärä]]&lt;1,0,Table_1[[#This Row],[Kävijämäärä a) lapset]]*Table_1[[#This Row],[Tapaamis-kerrat /osallistuja]])</f>
        <v>0</v>
      </c>
      <c r="Y1811" s="413">
        <f>IF(Table_1[[#This Row],[Kokonaiskävijämäärä]]&lt;1,0,Table_1[[#This Row],[Kävijämäärä b) aikuiset]]*Table_1[[#This Row],[Tapaamis-kerrat /osallistuja]])</f>
        <v>0</v>
      </c>
      <c r="Z1811" s="413">
        <f>IF(Table_1[[#This Row],[Kokonaiskävijämäärä]]&lt;1,0,Table_1[[#This Row],[Kokonaiskävijämäärä]]*Table_1[[#This Row],[Tapaamis-kerrat /osallistuja]])</f>
        <v>0</v>
      </c>
      <c r="AA1811" s="390" t="s">
        <v>54</v>
      </c>
      <c r="AB1811" s="396"/>
      <c r="AC1811" s="397"/>
      <c r="AD1811" s="398" t="s">
        <v>54</v>
      </c>
      <c r="AE1811" s="399" t="s">
        <v>54</v>
      </c>
      <c r="AF1811" s="400" t="s">
        <v>54</v>
      </c>
      <c r="AG1811" s="400" t="s">
        <v>54</v>
      </c>
      <c r="AH1811" s="401" t="s">
        <v>53</v>
      </c>
      <c r="AI1811" s="402" t="s">
        <v>54</v>
      </c>
      <c r="AJ1811" s="402" t="s">
        <v>54</v>
      </c>
      <c r="AK1811" s="402" t="s">
        <v>54</v>
      </c>
      <c r="AL1811" s="403" t="s">
        <v>54</v>
      </c>
      <c r="AM1811" s="404" t="s">
        <v>54</v>
      </c>
    </row>
    <row r="1812" spans="1:39" ht="15.75" customHeight="1" x14ac:dyDescent="0.3">
      <c r="A1812" s="382"/>
      <c r="B1812" s="383"/>
      <c r="C1812" s="384" t="s">
        <v>40</v>
      </c>
      <c r="D1812" s="385" t="str">
        <f>IF(Table_1[[#This Row],[SISÄLLÖN NIMI]]="","",1)</f>
        <v/>
      </c>
      <c r="E1812" s="386"/>
      <c r="F1812" s="386"/>
      <c r="G1812" s="384" t="s">
        <v>54</v>
      </c>
      <c r="H1812" s="387" t="s">
        <v>54</v>
      </c>
      <c r="I1812" s="388" t="s">
        <v>54</v>
      </c>
      <c r="J1812" s="389" t="s">
        <v>44</v>
      </c>
      <c r="K1812" s="387" t="s">
        <v>54</v>
      </c>
      <c r="L1812" s="390" t="s">
        <v>54</v>
      </c>
      <c r="M1812" s="383"/>
      <c r="N1812" s="391" t="s">
        <v>54</v>
      </c>
      <c r="O1812" s="392"/>
      <c r="P1812" s="383"/>
      <c r="Q1812" s="383"/>
      <c r="R1812" s="393"/>
      <c r="S1812" s="417">
        <f>IF(Table_1[[#This Row],[Kesto (min) /tapaaminen]]&lt;1,0,(Table_1[[#This Row],[Sisältöjen määrä 
]]*Table_1[[#This Row],[Kesto (min) /tapaaminen]]*Table_1[[#This Row],[Tapaamis-kerrat /osallistuja]]))</f>
        <v>0</v>
      </c>
      <c r="T1812" s="394" t="str">
        <f>IF(Table_1[[#This Row],[SISÄLLÖN NIMI]]="","",IF(Table_1[[#This Row],[Toteutuminen]]="Ei osallistujia",0,IF(Table_1[[#This Row],[Toteutuminen]]="Peruttu",0,1)))</f>
        <v/>
      </c>
      <c r="U1812" s="395"/>
      <c r="V1812" s="385"/>
      <c r="W1812" s="413">
        <f>Table_1[[#This Row],[Kävijämäärä a) lapset]]+Table_1[[#This Row],[Kävijämäärä b) aikuiset]]</f>
        <v>0</v>
      </c>
      <c r="X1812" s="413">
        <f>IF(Table_1[[#This Row],[Kokonaiskävijämäärä]]&lt;1,0,Table_1[[#This Row],[Kävijämäärä a) lapset]]*Table_1[[#This Row],[Tapaamis-kerrat /osallistuja]])</f>
        <v>0</v>
      </c>
      <c r="Y1812" s="413">
        <f>IF(Table_1[[#This Row],[Kokonaiskävijämäärä]]&lt;1,0,Table_1[[#This Row],[Kävijämäärä b) aikuiset]]*Table_1[[#This Row],[Tapaamis-kerrat /osallistuja]])</f>
        <v>0</v>
      </c>
      <c r="Z1812" s="413">
        <f>IF(Table_1[[#This Row],[Kokonaiskävijämäärä]]&lt;1,0,Table_1[[#This Row],[Kokonaiskävijämäärä]]*Table_1[[#This Row],[Tapaamis-kerrat /osallistuja]])</f>
        <v>0</v>
      </c>
      <c r="AA1812" s="390" t="s">
        <v>54</v>
      </c>
      <c r="AB1812" s="396"/>
      <c r="AC1812" s="397"/>
      <c r="AD1812" s="398" t="s">
        <v>54</v>
      </c>
      <c r="AE1812" s="399" t="s">
        <v>54</v>
      </c>
      <c r="AF1812" s="400" t="s">
        <v>54</v>
      </c>
      <c r="AG1812" s="400" t="s">
        <v>54</v>
      </c>
      <c r="AH1812" s="401" t="s">
        <v>53</v>
      </c>
      <c r="AI1812" s="402" t="s">
        <v>54</v>
      </c>
      <c r="AJ1812" s="402" t="s">
        <v>54</v>
      </c>
      <c r="AK1812" s="402" t="s">
        <v>54</v>
      </c>
      <c r="AL1812" s="403" t="s">
        <v>54</v>
      </c>
      <c r="AM1812" s="404" t="s">
        <v>54</v>
      </c>
    </row>
    <row r="1813" spans="1:39" ht="15.75" customHeight="1" x14ac:dyDescent="0.3">
      <c r="A1813" s="382"/>
      <c r="B1813" s="383"/>
      <c r="C1813" s="384" t="s">
        <v>40</v>
      </c>
      <c r="D1813" s="385" t="str">
        <f>IF(Table_1[[#This Row],[SISÄLLÖN NIMI]]="","",1)</f>
        <v/>
      </c>
      <c r="E1813" s="386"/>
      <c r="F1813" s="386"/>
      <c r="G1813" s="384" t="s">
        <v>54</v>
      </c>
      <c r="H1813" s="387" t="s">
        <v>54</v>
      </c>
      <c r="I1813" s="388" t="s">
        <v>54</v>
      </c>
      <c r="J1813" s="389" t="s">
        <v>44</v>
      </c>
      <c r="K1813" s="387" t="s">
        <v>54</v>
      </c>
      <c r="L1813" s="390" t="s">
        <v>54</v>
      </c>
      <c r="M1813" s="383"/>
      <c r="N1813" s="391" t="s">
        <v>54</v>
      </c>
      <c r="O1813" s="392"/>
      <c r="P1813" s="383"/>
      <c r="Q1813" s="383"/>
      <c r="R1813" s="393"/>
      <c r="S1813" s="417">
        <f>IF(Table_1[[#This Row],[Kesto (min) /tapaaminen]]&lt;1,0,(Table_1[[#This Row],[Sisältöjen määrä 
]]*Table_1[[#This Row],[Kesto (min) /tapaaminen]]*Table_1[[#This Row],[Tapaamis-kerrat /osallistuja]]))</f>
        <v>0</v>
      </c>
      <c r="T1813" s="394" t="str">
        <f>IF(Table_1[[#This Row],[SISÄLLÖN NIMI]]="","",IF(Table_1[[#This Row],[Toteutuminen]]="Ei osallistujia",0,IF(Table_1[[#This Row],[Toteutuminen]]="Peruttu",0,1)))</f>
        <v/>
      </c>
      <c r="U1813" s="395"/>
      <c r="V1813" s="385"/>
      <c r="W1813" s="413">
        <f>Table_1[[#This Row],[Kävijämäärä a) lapset]]+Table_1[[#This Row],[Kävijämäärä b) aikuiset]]</f>
        <v>0</v>
      </c>
      <c r="X1813" s="413">
        <f>IF(Table_1[[#This Row],[Kokonaiskävijämäärä]]&lt;1,0,Table_1[[#This Row],[Kävijämäärä a) lapset]]*Table_1[[#This Row],[Tapaamis-kerrat /osallistuja]])</f>
        <v>0</v>
      </c>
      <c r="Y1813" s="413">
        <f>IF(Table_1[[#This Row],[Kokonaiskävijämäärä]]&lt;1,0,Table_1[[#This Row],[Kävijämäärä b) aikuiset]]*Table_1[[#This Row],[Tapaamis-kerrat /osallistuja]])</f>
        <v>0</v>
      </c>
      <c r="Z1813" s="413">
        <f>IF(Table_1[[#This Row],[Kokonaiskävijämäärä]]&lt;1,0,Table_1[[#This Row],[Kokonaiskävijämäärä]]*Table_1[[#This Row],[Tapaamis-kerrat /osallistuja]])</f>
        <v>0</v>
      </c>
      <c r="AA1813" s="390" t="s">
        <v>54</v>
      </c>
      <c r="AB1813" s="396"/>
      <c r="AC1813" s="397"/>
      <c r="AD1813" s="398" t="s">
        <v>54</v>
      </c>
      <c r="AE1813" s="399" t="s">
        <v>54</v>
      </c>
      <c r="AF1813" s="400" t="s">
        <v>54</v>
      </c>
      <c r="AG1813" s="400" t="s">
        <v>54</v>
      </c>
      <c r="AH1813" s="401" t="s">
        <v>53</v>
      </c>
      <c r="AI1813" s="402" t="s">
        <v>54</v>
      </c>
      <c r="AJ1813" s="402" t="s">
        <v>54</v>
      </c>
      <c r="AK1813" s="402" t="s">
        <v>54</v>
      </c>
      <c r="AL1813" s="403" t="s">
        <v>54</v>
      </c>
      <c r="AM1813" s="404" t="s">
        <v>54</v>
      </c>
    </row>
    <row r="1814" spans="1:39" ht="15.75" customHeight="1" x14ac:dyDescent="0.3">
      <c r="A1814" s="382"/>
      <c r="B1814" s="383"/>
      <c r="C1814" s="384" t="s">
        <v>40</v>
      </c>
      <c r="D1814" s="385" t="str">
        <f>IF(Table_1[[#This Row],[SISÄLLÖN NIMI]]="","",1)</f>
        <v/>
      </c>
      <c r="E1814" s="386"/>
      <c r="F1814" s="386"/>
      <c r="G1814" s="384" t="s">
        <v>54</v>
      </c>
      <c r="H1814" s="387" t="s">
        <v>54</v>
      </c>
      <c r="I1814" s="388" t="s">
        <v>54</v>
      </c>
      <c r="J1814" s="389" t="s">
        <v>44</v>
      </c>
      <c r="K1814" s="387" t="s">
        <v>54</v>
      </c>
      <c r="L1814" s="390" t="s">
        <v>54</v>
      </c>
      <c r="M1814" s="383"/>
      <c r="N1814" s="391" t="s">
        <v>54</v>
      </c>
      <c r="O1814" s="392"/>
      <c r="P1814" s="383"/>
      <c r="Q1814" s="383"/>
      <c r="R1814" s="393"/>
      <c r="S1814" s="417">
        <f>IF(Table_1[[#This Row],[Kesto (min) /tapaaminen]]&lt;1,0,(Table_1[[#This Row],[Sisältöjen määrä 
]]*Table_1[[#This Row],[Kesto (min) /tapaaminen]]*Table_1[[#This Row],[Tapaamis-kerrat /osallistuja]]))</f>
        <v>0</v>
      </c>
      <c r="T1814" s="394" t="str">
        <f>IF(Table_1[[#This Row],[SISÄLLÖN NIMI]]="","",IF(Table_1[[#This Row],[Toteutuminen]]="Ei osallistujia",0,IF(Table_1[[#This Row],[Toteutuminen]]="Peruttu",0,1)))</f>
        <v/>
      </c>
      <c r="U1814" s="395"/>
      <c r="V1814" s="385"/>
      <c r="W1814" s="413">
        <f>Table_1[[#This Row],[Kävijämäärä a) lapset]]+Table_1[[#This Row],[Kävijämäärä b) aikuiset]]</f>
        <v>0</v>
      </c>
      <c r="X1814" s="413">
        <f>IF(Table_1[[#This Row],[Kokonaiskävijämäärä]]&lt;1,0,Table_1[[#This Row],[Kävijämäärä a) lapset]]*Table_1[[#This Row],[Tapaamis-kerrat /osallistuja]])</f>
        <v>0</v>
      </c>
      <c r="Y1814" s="413">
        <f>IF(Table_1[[#This Row],[Kokonaiskävijämäärä]]&lt;1,0,Table_1[[#This Row],[Kävijämäärä b) aikuiset]]*Table_1[[#This Row],[Tapaamis-kerrat /osallistuja]])</f>
        <v>0</v>
      </c>
      <c r="Z1814" s="413">
        <f>IF(Table_1[[#This Row],[Kokonaiskävijämäärä]]&lt;1,0,Table_1[[#This Row],[Kokonaiskävijämäärä]]*Table_1[[#This Row],[Tapaamis-kerrat /osallistuja]])</f>
        <v>0</v>
      </c>
      <c r="AA1814" s="390" t="s">
        <v>54</v>
      </c>
      <c r="AB1814" s="396"/>
      <c r="AC1814" s="397"/>
      <c r="AD1814" s="398" t="s">
        <v>54</v>
      </c>
      <c r="AE1814" s="399" t="s">
        <v>54</v>
      </c>
      <c r="AF1814" s="400" t="s">
        <v>54</v>
      </c>
      <c r="AG1814" s="400" t="s">
        <v>54</v>
      </c>
      <c r="AH1814" s="401" t="s">
        <v>53</v>
      </c>
      <c r="AI1814" s="402" t="s">
        <v>54</v>
      </c>
      <c r="AJ1814" s="402" t="s">
        <v>54</v>
      </c>
      <c r="AK1814" s="402" t="s">
        <v>54</v>
      </c>
      <c r="AL1814" s="403" t="s">
        <v>54</v>
      </c>
      <c r="AM1814" s="404" t="s">
        <v>54</v>
      </c>
    </row>
    <row r="1815" spans="1:39" ht="15.75" customHeight="1" x14ac:dyDescent="0.3">
      <c r="A1815" s="382"/>
      <c r="B1815" s="383"/>
      <c r="C1815" s="384" t="s">
        <v>40</v>
      </c>
      <c r="D1815" s="385" t="str">
        <f>IF(Table_1[[#This Row],[SISÄLLÖN NIMI]]="","",1)</f>
        <v/>
      </c>
      <c r="E1815" s="386"/>
      <c r="F1815" s="386"/>
      <c r="G1815" s="384" t="s">
        <v>54</v>
      </c>
      <c r="H1815" s="387" t="s">
        <v>54</v>
      </c>
      <c r="I1815" s="388" t="s">
        <v>54</v>
      </c>
      <c r="J1815" s="389" t="s">
        <v>44</v>
      </c>
      <c r="K1815" s="387" t="s">
        <v>54</v>
      </c>
      <c r="L1815" s="390" t="s">
        <v>54</v>
      </c>
      <c r="M1815" s="383"/>
      <c r="N1815" s="391" t="s">
        <v>54</v>
      </c>
      <c r="O1815" s="392"/>
      <c r="P1815" s="383"/>
      <c r="Q1815" s="383"/>
      <c r="R1815" s="393"/>
      <c r="S1815" s="417">
        <f>IF(Table_1[[#This Row],[Kesto (min) /tapaaminen]]&lt;1,0,(Table_1[[#This Row],[Sisältöjen määrä 
]]*Table_1[[#This Row],[Kesto (min) /tapaaminen]]*Table_1[[#This Row],[Tapaamis-kerrat /osallistuja]]))</f>
        <v>0</v>
      </c>
      <c r="T1815" s="394" t="str">
        <f>IF(Table_1[[#This Row],[SISÄLLÖN NIMI]]="","",IF(Table_1[[#This Row],[Toteutuminen]]="Ei osallistujia",0,IF(Table_1[[#This Row],[Toteutuminen]]="Peruttu",0,1)))</f>
        <v/>
      </c>
      <c r="U1815" s="395"/>
      <c r="V1815" s="385"/>
      <c r="W1815" s="413">
        <f>Table_1[[#This Row],[Kävijämäärä a) lapset]]+Table_1[[#This Row],[Kävijämäärä b) aikuiset]]</f>
        <v>0</v>
      </c>
      <c r="X1815" s="413">
        <f>IF(Table_1[[#This Row],[Kokonaiskävijämäärä]]&lt;1,0,Table_1[[#This Row],[Kävijämäärä a) lapset]]*Table_1[[#This Row],[Tapaamis-kerrat /osallistuja]])</f>
        <v>0</v>
      </c>
      <c r="Y1815" s="413">
        <f>IF(Table_1[[#This Row],[Kokonaiskävijämäärä]]&lt;1,0,Table_1[[#This Row],[Kävijämäärä b) aikuiset]]*Table_1[[#This Row],[Tapaamis-kerrat /osallistuja]])</f>
        <v>0</v>
      </c>
      <c r="Z1815" s="413">
        <f>IF(Table_1[[#This Row],[Kokonaiskävijämäärä]]&lt;1,0,Table_1[[#This Row],[Kokonaiskävijämäärä]]*Table_1[[#This Row],[Tapaamis-kerrat /osallistuja]])</f>
        <v>0</v>
      </c>
      <c r="AA1815" s="390" t="s">
        <v>54</v>
      </c>
      <c r="AB1815" s="396"/>
      <c r="AC1815" s="397"/>
      <c r="AD1815" s="398" t="s">
        <v>54</v>
      </c>
      <c r="AE1815" s="399" t="s">
        <v>54</v>
      </c>
      <c r="AF1815" s="400" t="s">
        <v>54</v>
      </c>
      <c r="AG1815" s="400" t="s">
        <v>54</v>
      </c>
      <c r="AH1815" s="401" t="s">
        <v>53</v>
      </c>
      <c r="AI1815" s="402" t="s">
        <v>54</v>
      </c>
      <c r="AJ1815" s="402" t="s">
        <v>54</v>
      </c>
      <c r="AK1815" s="402" t="s">
        <v>54</v>
      </c>
      <c r="AL1815" s="403" t="s">
        <v>54</v>
      </c>
      <c r="AM1815" s="404" t="s">
        <v>54</v>
      </c>
    </row>
    <row r="1816" spans="1:39" ht="15.75" customHeight="1" x14ac:dyDescent="0.3">
      <c r="A1816" s="382"/>
      <c r="B1816" s="383"/>
      <c r="C1816" s="384" t="s">
        <v>40</v>
      </c>
      <c r="D1816" s="385" t="str">
        <f>IF(Table_1[[#This Row],[SISÄLLÖN NIMI]]="","",1)</f>
        <v/>
      </c>
      <c r="E1816" s="386"/>
      <c r="F1816" s="386"/>
      <c r="G1816" s="384" t="s">
        <v>54</v>
      </c>
      <c r="H1816" s="387" t="s">
        <v>54</v>
      </c>
      <c r="I1816" s="388" t="s">
        <v>54</v>
      </c>
      <c r="J1816" s="389" t="s">
        <v>44</v>
      </c>
      <c r="K1816" s="387" t="s">
        <v>54</v>
      </c>
      <c r="L1816" s="390" t="s">
        <v>54</v>
      </c>
      <c r="M1816" s="383"/>
      <c r="N1816" s="391" t="s">
        <v>54</v>
      </c>
      <c r="O1816" s="392"/>
      <c r="P1816" s="383"/>
      <c r="Q1816" s="383"/>
      <c r="R1816" s="393"/>
      <c r="S1816" s="417">
        <f>IF(Table_1[[#This Row],[Kesto (min) /tapaaminen]]&lt;1,0,(Table_1[[#This Row],[Sisältöjen määrä 
]]*Table_1[[#This Row],[Kesto (min) /tapaaminen]]*Table_1[[#This Row],[Tapaamis-kerrat /osallistuja]]))</f>
        <v>0</v>
      </c>
      <c r="T1816" s="394" t="str">
        <f>IF(Table_1[[#This Row],[SISÄLLÖN NIMI]]="","",IF(Table_1[[#This Row],[Toteutuminen]]="Ei osallistujia",0,IF(Table_1[[#This Row],[Toteutuminen]]="Peruttu",0,1)))</f>
        <v/>
      </c>
      <c r="U1816" s="395"/>
      <c r="V1816" s="385"/>
      <c r="W1816" s="413">
        <f>Table_1[[#This Row],[Kävijämäärä a) lapset]]+Table_1[[#This Row],[Kävijämäärä b) aikuiset]]</f>
        <v>0</v>
      </c>
      <c r="X1816" s="413">
        <f>IF(Table_1[[#This Row],[Kokonaiskävijämäärä]]&lt;1,0,Table_1[[#This Row],[Kävijämäärä a) lapset]]*Table_1[[#This Row],[Tapaamis-kerrat /osallistuja]])</f>
        <v>0</v>
      </c>
      <c r="Y1816" s="413">
        <f>IF(Table_1[[#This Row],[Kokonaiskävijämäärä]]&lt;1,0,Table_1[[#This Row],[Kävijämäärä b) aikuiset]]*Table_1[[#This Row],[Tapaamis-kerrat /osallistuja]])</f>
        <v>0</v>
      </c>
      <c r="Z1816" s="413">
        <f>IF(Table_1[[#This Row],[Kokonaiskävijämäärä]]&lt;1,0,Table_1[[#This Row],[Kokonaiskävijämäärä]]*Table_1[[#This Row],[Tapaamis-kerrat /osallistuja]])</f>
        <v>0</v>
      </c>
      <c r="AA1816" s="390" t="s">
        <v>54</v>
      </c>
      <c r="AB1816" s="396"/>
      <c r="AC1816" s="397"/>
      <c r="AD1816" s="398" t="s">
        <v>54</v>
      </c>
      <c r="AE1816" s="399" t="s">
        <v>54</v>
      </c>
      <c r="AF1816" s="400" t="s">
        <v>54</v>
      </c>
      <c r="AG1816" s="400" t="s">
        <v>54</v>
      </c>
      <c r="AH1816" s="401" t="s">
        <v>53</v>
      </c>
      <c r="AI1816" s="402" t="s">
        <v>54</v>
      </c>
      <c r="AJ1816" s="402" t="s">
        <v>54</v>
      </c>
      <c r="AK1816" s="402" t="s">
        <v>54</v>
      </c>
      <c r="AL1816" s="403" t="s">
        <v>54</v>
      </c>
      <c r="AM1816" s="404" t="s">
        <v>54</v>
      </c>
    </row>
    <row r="1817" spans="1:39" ht="15.75" customHeight="1" x14ac:dyDescent="0.3">
      <c r="A1817" s="382"/>
      <c r="B1817" s="383"/>
      <c r="C1817" s="384" t="s">
        <v>40</v>
      </c>
      <c r="D1817" s="385" t="str">
        <f>IF(Table_1[[#This Row],[SISÄLLÖN NIMI]]="","",1)</f>
        <v/>
      </c>
      <c r="E1817" s="386"/>
      <c r="F1817" s="386"/>
      <c r="G1817" s="384" t="s">
        <v>54</v>
      </c>
      <c r="H1817" s="387" t="s">
        <v>54</v>
      </c>
      <c r="I1817" s="388" t="s">
        <v>54</v>
      </c>
      <c r="J1817" s="389" t="s">
        <v>44</v>
      </c>
      <c r="K1817" s="387" t="s">
        <v>54</v>
      </c>
      <c r="L1817" s="390" t="s">
        <v>54</v>
      </c>
      <c r="M1817" s="383"/>
      <c r="N1817" s="391" t="s">
        <v>54</v>
      </c>
      <c r="O1817" s="392"/>
      <c r="P1817" s="383"/>
      <c r="Q1817" s="383"/>
      <c r="R1817" s="393"/>
      <c r="S1817" s="417">
        <f>IF(Table_1[[#This Row],[Kesto (min) /tapaaminen]]&lt;1,0,(Table_1[[#This Row],[Sisältöjen määrä 
]]*Table_1[[#This Row],[Kesto (min) /tapaaminen]]*Table_1[[#This Row],[Tapaamis-kerrat /osallistuja]]))</f>
        <v>0</v>
      </c>
      <c r="T1817" s="394" t="str">
        <f>IF(Table_1[[#This Row],[SISÄLLÖN NIMI]]="","",IF(Table_1[[#This Row],[Toteutuminen]]="Ei osallistujia",0,IF(Table_1[[#This Row],[Toteutuminen]]="Peruttu",0,1)))</f>
        <v/>
      </c>
      <c r="U1817" s="395"/>
      <c r="V1817" s="385"/>
      <c r="W1817" s="413">
        <f>Table_1[[#This Row],[Kävijämäärä a) lapset]]+Table_1[[#This Row],[Kävijämäärä b) aikuiset]]</f>
        <v>0</v>
      </c>
      <c r="X1817" s="413">
        <f>IF(Table_1[[#This Row],[Kokonaiskävijämäärä]]&lt;1,0,Table_1[[#This Row],[Kävijämäärä a) lapset]]*Table_1[[#This Row],[Tapaamis-kerrat /osallistuja]])</f>
        <v>0</v>
      </c>
      <c r="Y1817" s="413">
        <f>IF(Table_1[[#This Row],[Kokonaiskävijämäärä]]&lt;1,0,Table_1[[#This Row],[Kävijämäärä b) aikuiset]]*Table_1[[#This Row],[Tapaamis-kerrat /osallistuja]])</f>
        <v>0</v>
      </c>
      <c r="Z1817" s="413">
        <f>IF(Table_1[[#This Row],[Kokonaiskävijämäärä]]&lt;1,0,Table_1[[#This Row],[Kokonaiskävijämäärä]]*Table_1[[#This Row],[Tapaamis-kerrat /osallistuja]])</f>
        <v>0</v>
      </c>
      <c r="AA1817" s="390" t="s">
        <v>54</v>
      </c>
      <c r="AB1817" s="396"/>
      <c r="AC1817" s="397"/>
      <c r="AD1817" s="398" t="s">
        <v>54</v>
      </c>
      <c r="AE1817" s="399" t="s">
        <v>54</v>
      </c>
      <c r="AF1817" s="400" t="s">
        <v>54</v>
      </c>
      <c r="AG1817" s="400" t="s">
        <v>54</v>
      </c>
      <c r="AH1817" s="401" t="s">
        <v>53</v>
      </c>
      <c r="AI1817" s="402" t="s">
        <v>54</v>
      </c>
      <c r="AJ1817" s="402" t="s">
        <v>54</v>
      </c>
      <c r="AK1817" s="402" t="s">
        <v>54</v>
      </c>
      <c r="AL1817" s="403" t="s">
        <v>54</v>
      </c>
      <c r="AM1817" s="404" t="s">
        <v>54</v>
      </c>
    </row>
    <row r="1818" spans="1:39" ht="15.75" customHeight="1" x14ac:dyDescent="0.3">
      <c r="A1818" s="382"/>
      <c r="B1818" s="383"/>
      <c r="C1818" s="384" t="s">
        <v>40</v>
      </c>
      <c r="D1818" s="385" t="str">
        <f>IF(Table_1[[#This Row],[SISÄLLÖN NIMI]]="","",1)</f>
        <v/>
      </c>
      <c r="E1818" s="386"/>
      <c r="F1818" s="386"/>
      <c r="G1818" s="384" t="s">
        <v>54</v>
      </c>
      <c r="H1818" s="387" t="s">
        <v>54</v>
      </c>
      <c r="I1818" s="388" t="s">
        <v>54</v>
      </c>
      <c r="J1818" s="389" t="s">
        <v>44</v>
      </c>
      <c r="K1818" s="387" t="s">
        <v>54</v>
      </c>
      <c r="L1818" s="390" t="s">
        <v>54</v>
      </c>
      <c r="M1818" s="383"/>
      <c r="N1818" s="391" t="s">
        <v>54</v>
      </c>
      <c r="O1818" s="392"/>
      <c r="P1818" s="383"/>
      <c r="Q1818" s="383"/>
      <c r="R1818" s="393"/>
      <c r="S1818" s="417">
        <f>IF(Table_1[[#This Row],[Kesto (min) /tapaaminen]]&lt;1,0,(Table_1[[#This Row],[Sisältöjen määrä 
]]*Table_1[[#This Row],[Kesto (min) /tapaaminen]]*Table_1[[#This Row],[Tapaamis-kerrat /osallistuja]]))</f>
        <v>0</v>
      </c>
      <c r="T1818" s="394" t="str">
        <f>IF(Table_1[[#This Row],[SISÄLLÖN NIMI]]="","",IF(Table_1[[#This Row],[Toteutuminen]]="Ei osallistujia",0,IF(Table_1[[#This Row],[Toteutuminen]]="Peruttu",0,1)))</f>
        <v/>
      </c>
      <c r="U1818" s="395"/>
      <c r="V1818" s="385"/>
      <c r="W1818" s="413">
        <f>Table_1[[#This Row],[Kävijämäärä a) lapset]]+Table_1[[#This Row],[Kävijämäärä b) aikuiset]]</f>
        <v>0</v>
      </c>
      <c r="X1818" s="413">
        <f>IF(Table_1[[#This Row],[Kokonaiskävijämäärä]]&lt;1,0,Table_1[[#This Row],[Kävijämäärä a) lapset]]*Table_1[[#This Row],[Tapaamis-kerrat /osallistuja]])</f>
        <v>0</v>
      </c>
      <c r="Y1818" s="413">
        <f>IF(Table_1[[#This Row],[Kokonaiskävijämäärä]]&lt;1,0,Table_1[[#This Row],[Kävijämäärä b) aikuiset]]*Table_1[[#This Row],[Tapaamis-kerrat /osallistuja]])</f>
        <v>0</v>
      </c>
      <c r="Z1818" s="413">
        <f>IF(Table_1[[#This Row],[Kokonaiskävijämäärä]]&lt;1,0,Table_1[[#This Row],[Kokonaiskävijämäärä]]*Table_1[[#This Row],[Tapaamis-kerrat /osallistuja]])</f>
        <v>0</v>
      </c>
      <c r="AA1818" s="390" t="s">
        <v>54</v>
      </c>
      <c r="AB1818" s="396"/>
      <c r="AC1818" s="397"/>
      <c r="AD1818" s="398" t="s">
        <v>54</v>
      </c>
      <c r="AE1818" s="399" t="s">
        <v>54</v>
      </c>
      <c r="AF1818" s="400" t="s">
        <v>54</v>
      </c>
      <c r="AG1818" s="400" t="s">
        <v>54</v>
      </c>
      <c r="AH1818" s="401" t="s">
        <v>53</v>
      </c>
      <c r="AI1818" s="402" t="s">
        <v>54</v>
      </c>
      <c r="AJ1818" s="402" t="s">
        <v>54</v>
      </c>
      <c r="AK1818" s="402" t="s">
        <v>54</v>
      </c>
      <c r="AL1818" s="403" t="s">
        <v>54</v>
      </c>
      <c r="AM1818" s="404" t="s">
        <v>54</v>
      </c>
    </row>
    <row r="1819" spans="1:39" ht="15.75" customHeight="1" x14ac:dyDescent="0.3">
      <c r="A1819" s="382"/>
      <c r="B1819" s="383"/>
      <c r="C1819" s="384" t="s">
        <v>40</v>
      </c>
      <c r="D1819" s="385" t="str">
        <f>IF(Table_1[[#This Row],[SISÄLLÖN NIMI]]="","",1)</f>
        <v/>
      </c>
      <c r="E1819" s="386"/>
      <c r="F1819" s="386"/>
      <c r="G1819" s="384" t="s">
        <v>54</v>
      </c>
      <c r="H1819" s="387" t="s">
        <v>54</v>
      </c>
      <c r="I1819" s="388" t="s">
        <v>54</v>
      </c>
      <c r="J1819" s="389" t="s">
        <v>44</v>
      </c>
      <c r="K1819" s="387" t="s">
        <v>54</v>
      </c>
      <c r="L1819" s="390" t="s">
        <v>54</v>
      </c>
      <c r="M1819" s="383"/>
      <c r="N1819" s="391" t="s">
        <v>54</v>
      </c>
      <c r="O1819" s="392"/>
      <c r="P1819" s="383"/>
      <c r="Q1819" s="383"/>
      <c r="R1819" s="393"/>
      <c r="S1819" s="417">
        <f>IF(Table_1[[#This Row],[Kesto (min) /tapaaminen]]&lt;1,0,(Table_1[[#This Row],[Sisältöjen määrä 
]]*Table_1[[#This Row],[Kesto (min) /tapaaminen]]*Table_1[[#This Row],[Tapaamis-kerrat /osallistuja]]))</f>
        <v>0</v>
      </c>
      <c r="T1819" s="394" t="str">
        <f>IF(Table_1[[#This Row],[SISÄLLÖN NIMI]]="","",IF(Table_1[[#This Row],[Toteutuminen]]="Ei osallistujia",0,IF(Table_1[[#This Row],[Toteutuminen]]="Peruttu",0,1)))</f>
        <v/>
      </c>
      <c r="U1819" s="395"/>
      <c r="V1819" s="385"/>
      <c r="W1819" s="413">
        <f>Table_1[[#This Row],[Kävijämäärä a) lapset]]+Table_1[[#This Row],[Kävijämäärä b) aikuiset]]</f>
        <v>0</v>
      </c>
      <c r="X1819" s="413">
        <f>IF(Table_1[[#This Row],[Kokonaiskävijämäärä]]&lt;1,0,Table_1[[#This Row],[Kävijämäärä a) lapset]]*Table_1[[#This Row],[Tapaamis-kerrat /osallistuja]])</f>
        <v>0</v>
      </c>
      <c r="Y1819" s="413">
        <f>IF(Table_1[[#This Row],[Kokonaiskävijämäärä]]&lt;1,0,Table_1[[#This Row],[Kävijämäärä b) aikuiset]]*Table_1[[#This Row],[Tapaamis-kerrat /osallistuja]])</f>
        <v>0</v>
      </c>
      <c r="Z1819" s="413">
        <f>IF(Table_1[[#This Row],[Kokonaiskävijämäärä]]&lt;1,0,Table_1[[#This Row],[Kokonaiskävijämäärä]]*Table_1[[#This Row],[Tapaamis-kerrat /osallistuja]])</f>
        <v>0</v>
      </c>
      <c r="AA1819" s="390" t="s">
        <v>54</v>
      </c>
      <c r="AB1819" s="396"/>
      <c r="AC1819" s="397"/>
      <c r="AD1819" s="398" t="s">
        <v>54</v>
      </c>
      <c r="AE1819" s="399" t="s">
        <v>54</v>
      </c>
      <c r="AF1819" s="400" t="s">
        <v>54</v>
      </c>
      <c r="AG1819" s="400" t="s">
        <v>54</v>
      </c>
      <c r="AH1819" s="401" t="s">
        <v>53</v>
      </c>
      <c r="AI1819" s="402" t="s">
        <v>54</v>
      </c>
      <c r="AJ1819" s="402" t="s">
        <v>54</v>
      </c>
      <c r="AK1819" s="402" t="s">
        <v>54</v>
      </c>
      <c r="AL1819" s="403" t="s">
        <v>54</v>
      </c>
      <c r="AM1819" s="404" t="s">
        <v>54</v>
      </c>
    </row>
    <row r="1820" spans="1:39" ht="15.75" customHeight="1" x14ac:dyDescent="0.3">
      <c r="A1820" s="382"/>
      <c r="B1820" s="383"/>
      <c r="C1820" s="384" t="s">
        <v>40</v>
      </c>
      <c r="D1820" s="385" t="str">
        <f>IF(Table_1[[#This Row],[SISÄLLÖN NIMI]]="","",1)</f>
        <v/>
      </c>
      <c r="E1820" s="386"/>
      <c r="F1820" s="386"/>
      <c r="G1820" s="384" t="s">
        <v>54</v>
      </c>
      <c r="H1820" s="387" t="s">
        <v>54</v>
      </c>
      <c r="I1820" s="388" t="s">
        <v>54</v>
      </c>
      <c r="J1820" s="389" t="s">
        <v>44</v>
      </c>
      <c r="K1820" s="387" t="s">
        <v>54</v>
      </c>
      <c r="L1820" s="390" t="s">
        <v>54</v>
      </c>
      <c r="M1820" s="383"/>
      <c r="N1820" s="391" t="s">
        <v>54</v>
      </c>
      <c r="O1820" s="392"/>
      <c r="P1820" s="383"/>
      <c r="Q1820" s="383"/>
      <c r="R1820" s="393"/>
      <c r="S1820" s="417">
        <f>IF(Table_1[[#This Row],[Kesto (min) /tapaaminen]]&lt;1,0,(Table_1[[#This Row],[Sisältöjen määrä 
]]*Table_1[[#This Row],[Kesto (min) /tapaaminen]]*Table_1[[#This Row],[Tapaamis-kerrat /osallistuja]]))</f>
        <v>0</v>
      </c>
      <c r="T1820" s="394" t="str">
        <f>IF(Table_1[[#This Row],[SISÄLLÖN NIMI]]="","",IF(Table_1[[#This Row],[Toteutuminen]]="Ei osallistujia",0,IF(Table_1[[#This Row],[Toteutuminen]]="Peruttu",0,1)))</f>
        <v/>
      </c>
      <c r="U1820" s="395"/>
      <c r="V1820" s="385"/>
      <c r="W1820" s="413">
        <f>Table_1[[#This Row],[Kävijämäärä a) lapset]]+Table_1[[#This Row],[Kävijämäärä b) aikuiset]]</f>
        <v>0</v>
      </c>
      <c r="X1820" s="413">
        <f>IF(Table_1[[#This Row],[Kokonaiskävijämäärä]]&lt;1,0,Table_1[[#This Row],[Kävijämäärä a) lapset]]*Table_1[[#This Row],[Tapaamis-kerrat /osallistuja]])</f>
        <v>0</v>
      </c>
      <c r="Y1820" s="413">
        <f>IF(Table_1[[#This Row],[Kokonaiskävijämäärä]]&lt;1,0,Table_1[[#This Row],[Kävijämäärä b) aikuiset]]*Table_1[[#This Row],[Tapaamis-kerrat /osallistuja]])</f>
        <v>0</v>
      </c>
      <c r="Z1820" s="413">
        <f>IF(Table_1[[#This Row],[Kokonaiskävijämäärä]]&lt;1,0,Table_1[[#This Row],[Kokonaiskävijämäärä]]*Table_1[[#This Row],[Tapaamis-kerrat /osallistuja]])</f>
        <v>0</v>
      </c>
      <c r="AA1820" s="390" t="s">
        <v>54</v>
      </c>
      <c r="AB1820" s="396"/>
      <c r="AC1820" s="397"/>
      <c r="AD1820" s="398" t="s">
        <v>54</v>
      </c>
      <c r="AE1820" s="399" t="s">
        <v>54</v>
      </c>
      <c r="AF1820" s="400" t="s">
        <v>54</v>
      </c>
      <c r="AG1820" s="400" t="s">
        <v>54</v>
      </c>
      <c r="AH1820" s="401" t="s">
        <v>53</v>
      </c>
      <c r="AI1820" s="402" t="s">
        <v>54</v>
      </c>
      <c r="AJ1820" s="402" t="s">
        <v>54</v>
      </c>
      <c r="AK1820" s="402" t="s">
        <v>54</v>
      </c>
      <c r="AL1820" s="403" t="s">
        <v>54</v>
      </c>
      <c r="AM1820" s="404" t="s">
        <v>54</v>
      </c>
    </row>
    <row r="1821" spans="1:39" ht="15.75" customHeight="1" x14ac:dyDescent="0.3">
      <c r="A1821" s="382"/>
      <c r="B1821" s="383"/>
      <c r="C1821" s="384" t="s">
        <v>40</v>
      </c>
      <c r="D1821" s="385" t="str">
        <f>IF(Table_1[[#This Row],[SISÄLLÖN NIMI]]="","",1)</f>
        <v/>
      </c>
      <c r="E1821" s="386"/>
      <c r="F1821" s="386"/>
      <c r="G1821" s="384" t="s">
        <v>54</v>
      </c>
      <c r="H1821" s="387" t="s">
        <v>54</v>
      </c>
      <c r="I1821" s="388" t="s">
        <v>54</v>
      </c>
      <c r="J1821" s="389" t="s">
        <v>44</v>
      </c>
      <c r="K1821" s="387" t="s">
        <v>54</v>
      </c>
      <c r="L1821" s="390" t="s">
        <v>54</v>
      </c>
      <c r="M1821" s="383"/>
      <c r="N1821" s="391" t="s">
        <v>54</v>
      </c>
      <c r="O1821" s="392"/>
      <c r="P1821" s="383"/>
      <c r="Q1821" s="383"/>
      <c r="R1821" s="393"/>
      <c r="S1821" s="417">
        <f>IF(Table_1[[#This Row],[Kesto (min) /tapaaminen]]&lt;1,0,(Table_1[[#This Row],[Sisältöjen määrä 
]]*Table_1[[#This Row],[Kesto (min) /tapaaminen]]*Table_1[[#This Row],[Tapaamis-kerrat /osallistuja]]))</f>
        <v>0</v>
      </c>
      <c r="T1821" s="394" t="str">
        <f>IF(Table_1[[#This Row],[SISÄLLÖN NIMI]]="","",IF(Table_1[[#This Row],[Toteutuminen]]="Ei osallistujia",0,IF(Table_1[[#This Row],[Toteutuminen]]="Peruttu",0,1)))</f>
        <v/>
      </c>
      <c r="U1821" s="395"/>
      <c r="V1821" s="385"/>
      <c r="W1821" s="413">
        <f>Table_1[[#This Row],[Kävijämäärä a) lapset]]+Table_1[[#This Row],[Kävijämäärä b) aikuiset]]</f>
        <v>0</v>
      </c>
      <c r="X1821" s="413">
        <f>IF(Table_1[[#This Row],[Kokonaiskävijämäärä]]&lt;1,0,Table_1[[#This Row],[Kävijämäärä a) lapset]]*Table_1[[#This Row],[Tapaamis-kerrat /osallistuja]])</f>
        <v>0</v>
      </c>
      <c r="Y1821" s="413">
        <f>IF(Table_1[[#This Row],[Kokonaiskävijämäärä]]&lt;1,0,Table_1[[#This Row],[Kävijämäärä b) aikuiset]]*Table_1[[#This Row],[Tapaamis-kerrat /osallistuja]])</f>
        <v>0</v>
      </c>
      <c r="Z1821" s="413">
        <f>IF(Table_1[[#This Row],[Kokonaiskävijämäärä]]&lt;1,0,Table_1[[#This Row],[Kokonaiskävijämäärä]]*Table_1[[#This Row],[Tapaamis-kerrat /osallistuja]])</f>
        <v>0</v>
      </c>
      <c r="AA1821" s="390" t="s">
        <v>54</v>
      </c>
      <c r="AB1821" s="396"/>
      <c r="AC1821" s="397"/>
      <c r="AD1821" s="398" t="s">
        <v>54</v>
      </c>
      <c r="AE1821" s="399" t="s">
        <v>54</v>
      </c>
      <c r="AF1821" s="400" t="s">
        <v>54</v>
      </c>
      <c r="AG1821" s="400" t="s">
        <v>54</v>
      </c>
      <c r="AH1821" s="401" t="s">
        <v>53</v>
      </c>
      <c r="AI1821" s="402" t="s">
        <v>54</v>
      </c>
      <c r="AJ1821" s="402" t="s">
        <v>54</v>
      </c>
      <c r="AK1821" s="402" t="s">
        <v>54</v>
      </c>
      <c r="AL1821" s="403" t="s">
        <v>54</v>
      </c>
      <c r="AM1821" s="404" t="s">
        <v>54</v>
      </c>
    </row>
    <row r="1822" spans="1:39" ht="15.75" customHeight="1" x14ac:dyDescent="0.3">
      <c r="A1822" s="382"/>
      <c r="B1822" s="383"/>
      <c r="C1822" s="384" t="s">
        <v>40</v>
      </c>
      <c r="D1822" s="385" t="str">
        <f>IF(Table_1[[#This Row],[SISÄLLÖN NIMI]]="","",1)</f>
        <v/>
      </c>
      <c r="E1822" s="386"/>
      <c r="F1822" s="386"/>
      <c r="G1822" s="384" t="s">
        <v>54</v>
      </c>
      <c r="H1822" s="387" t="s">
        <v>54</v>
      </c>
      <c r="I1822" s="388" t="s">
        <v>54</v>
      </c>
      <c r="J1822" s="389" t="s">
        <v>44</v>
      </c>
      <c r="K1822" s="387" t="s">
        <v>54</v>
      </c>
      <c r="L1822" s="390" t="s">
        <v>54</v>
      </c>
      <c r="M1822" s="383"/>
      <c r="N1822" s="391" t="s">
        <v>54</v>
      </c>
      <c r="O1822" s="392"/>
      <c r="P1822" s="383"/>
      <c r="Q1822" s="383"/>
      <c r="R1822" s="393"/>
      <c r="S1822" s="417">
        <f>IF(Table_1[[#This Row],[Kesto (min) /tapaaminen]]&lt;1,0,(Table_1[[#This Row],[Sisältöjen määrä 
]]*Table_1[[#This Row],[Kesto (min) /tapaaminen]]*Table_1[[#This Row],[Tapaamis-kerrat /osallistuja]]))</f>
        <v>0</v>
      </c>
      <c r="T1822" s="394" t="str">
        <f>IF(Table_1[[#This Row],[SISÄLLÖN NIMI]]="","",IF(Table_1[[#This Row],[Toteutuminen]]="Ei osallistujia",0,IF(Table_1[[#This Row],[Toteutuminen]]="Peruttu",0,1)))</f>
        <v/>
      </c>
      <c r="U1822" s="395"/>
      <c r="V1822" s="385"/>
      <c r="W1822" s="413">
        <f>Table_1[[#This Row],[Kävijämäärä a) lapset]]+Table_1[[#This Row],[Kävijämäärä b) aikuiset]]</f>
        <v>0</v>
      </c>
      <c r="X1822" s="413">
        <f>IF(Table_1[[#This Row],[Kokonaiskävijämäärä]]&lt;1,0,Table_1[[#This Row],[Kävijämäärä a) lapset]]*Table_1[[#This Row],[Tapaamis-kerrat /osallistuja]])</f>
        <v>0</v>
      </c>
      <c r="Y1822" s="413">
        <f>IF(Table_1[[#This Row],[Kokonaiskävijämäärä]]&lt;1,0,Table_1[[#This Row],[Kävijämäärä b) aikuiset]]*Table_1[[#This Row],[Tapaamis-kerrat /osallistuja]])</f>
        <v>0</v>
      </c>
      <c r="Z1822" s="413">
        <f>IF(Table_1[[#This Row],[Kokonaiskävijämäärä]]&lt;1,0,Table_1[[#This Row],[Kokonaiskävijämäärä]]*Table_1[[#This Row],[Tapaamis-kerrat /osallistuja]])</f>
        <v>0</v>
      </c>
      <c r="AA1822" s="390" t="s">
        <v>54</v>
      </c>
      <c r="AB1822" s="396"/>
      <c r="AC1822" s="397"/>
      <c r="AD1822" s="398" t="s">
        <v>54</v>
      </c>
      <c r="AE1822" s="399" t="s">
        <v>54</v>
      </c>
      <c r="AF1822" s="400" t="s">
        <v>54</v>
      </c>
      <c r="AG1822" s="400" t="s">
        <v>54</v>
      </c>
      <c r="AH1822" s="401" t="s">
        <v>53</v>
      </c>
      <c r="AI1822" s="402" t="s">
        <v>54</v>
      </c>
      <c r="AJ1822" s="402" t="s">
        <v>54</v>
      </c>
      <c r="AK1822" s="402" t="s">
        <v>54</v>
      </c>
      <c r="AL1822" s="403" t="s">
        <v>54</v>
      </c>
      <c r="AM1822" s="404" t="s">
        <v>54</v>
      </c>
    </row>
    <row r="1823" spans="1:39" ht="15.75" customHeight="1" x14ac:dyDescent="0.3">
      <c r="A1823" s="382"/>
      <c r="B1823" s="383"/>
      <c r="C1823" s="384" t="s">
        <v>40</v>
      </c>
      <c r="D1823" s="385" t="str">
        <f>IF(Table_1[[#This Row],[SISÄLLÖN NIMI]]="","",1)</f>
        <v/>
      </c>
      <c r="E1823" s="386"/>
      <c r="F1823" s="386"/>
      <c r="G1823" s="384" t="s">
        <v>54</v>
      </c>
      <c r="H1823" s="387" t="s">
        <v>54</v>
      </c>
      <c r="I1823" s="388" t="s">
        <v>54</v>
      </c>
      <c r="J1823" s="389" t="s">
        <v>44</v>
      </c>
      <c r="K1823" s="387" t="s">
        <v>54</v>
      </c>
      <c r="L1823" s="390" t="s">
        <v>54</v>
      </c>
      <c r="M1823" s="383"/>
      <c r="N1823" s="391" t="s">
        <v>54</v>
      </c>
      <c r="O1823" s="392"/>
      <c r="P1823" s="383"/>
      <c r="Q1823" s="383"/>
      <c r="R1823" s="393"/>
      <c r="S1823" s="417">
        <f>IF(Table_1[[#This Row],[Kesto (min) /tapaaminen]]&lt;1,0,(Table_1[[#This Row],[Sisältöjen määrä 
]]*Table_1[[#This Row],[Kesto (min) /tapaaminen]]*Table_1[[#This Row],[Tapaamis-kerrat /osallistuja]]))</f>
        <v>0</v>
      </c>
      <c r="T1823" s="394" t="str">
        <f>IF(Table_1[[#This Row],[SISÄLLÖN NIMI]]="","",IF(Table_1[[#This Row],[Toteutuminen]]="Ei osallistujia",0,IF(Table_1[[#This Row],[Toteutuminen]]="Peruttu",0,1)))</f>
        <v/>
      </c>
      <c r="U1823" s="395"/>
      <c r="V1823" s="385"/>
      <c r="W1823" s="413">
        <f>Table_1[[#This Row],[Kävijämäärä a) lapset]]+Table_1[[#This Row],[Kävijämäärä b) aikuiset]]</f>
        <v>0</v>
      </c>
      <c r="X1823" s="413">
        <f>IF(Table_1[[#This Row],[Kokonaiskävijämäärä]]&lt;1,0,Table_1[[#This Row],[Kävijämäärä a) lapset]]*Table_1[[#This Row],[Tapaamis-kerrat /osallistuja]])</f>
        <v>0</v>
      </c>
      <c r="Y1823" s="413">
        <f>IF(Table_1[[#This Row],[Kokonaiskävijämäärä]]&lt;1,0,Table_1[[#This Row],[Kävijämäärä b) aikuiset]]*Table_1[[#This Row],[Tapaamis-kerrat /osallistuja]])</f>
        <v>0</v>
      </c>
      <c r="Z1823" s="413">
        <f>IF(Table_1[[#This Row],[Kokonaiskävijämäärä]]&lt;1,0,Table_1[[#This Row],[Kokonaiskävijämäärä]]*Table_1[[#This Row],[Tapaamis-kerrat /osallistuja]])</f>
        <v>0</v>
      </c>
      <c r="AA1823" s="390" t="s">
        <v>54</v>
      </c>
      <c r="AB1823" s="396"/>
      <c r="AC1823" s="397"/>
      <c r="AD1823" s="398" t="s">
        <v>54</v>
      </c>
      <c r="AE1823" s="399" t="s">
        <v>54</v>
      </c>
      <c r="AF1823" s="400" t="s">
        <v>54</v>
      </c>
      <c r="AG1823" s="400" t="s">
        <v>54</v>
      </c>
      <c r="AH1823" s="401" t="s">
        <v>53</v>
      </c>
      <c r="AI1823" s="402" t="s">
        <v>54</v>
      </c>
      <c r="AJ1823" s="402" t="s">
        <v>54</v>
      </c>
      <c r="AK1823" s="402" t="s">
        <v>54</v>
      </c>
      <c r="AL1823" s="403" t="s">
        <v>54</v>
      </c>
      <c r="AM1823" s="404" t="s">
        <v>54</v>
      </c>
    </row>
    <row r="1824" spans="1:39" ht="15.75" customHeight="1" x14ac:dyDescent="0.3">
      <c r="A1824" s="382"/>
      <c r="B1824" s="383"/>
      <c r="C1824" s="384" t="s">
        <v>40</v>
      </c>
      <c r="D1824" s="385" t="str">
        <f>IF(Table_1[[#This Row],[SISÄLLÖN NIMI]]="","",1)</f>
        <v/>
      </c>
      <c r="E1824" s="386"/>
      <c r="F1824" s="386"/>
      <c r="G1824" s="384" t="s">
        <v>54</v>
      </c>
      <c r="H1824" s="387" t="s">
        <v>54</v>
      </c>
      <c r="I1824" s="388" t="s">
        <v>54</v>
      </c>
      <c r="J1824" s="389" t="s">
        <v>44</v>
      </c>
      <c r="K1824" s="387" t="s">
        <v>54</v>
      </c>
      <c r="L1824" s="390" t="s">
        <v>54</v>
      </c>
      <c r="M1824" s="383"/>
      <c r="N1824" s="391" t="s">
        <v>54</v>
      </c>
      <c r="O1824" s="392"/>
      <c r="P1824" s="383"/>
      <c r="Q1824" s="383"/>
      <c r="R1824" s="393"/>
      <c r="S1824" s="417">
        <f>IF(Table_1[[#This Row],[Kesto (min) /tapaaminen]]&lt;1,0,(Table_1[[#This Row],[Sisältöjen määrä 
]]*Table_1[[#This Row],[Kesto (min) /tapaaminen]]*Table_1[[#This Row],[Tapaamis-kerrat /osallistuja]]))</f>
        <v>0</v>
      </c>
      <c r="T1824" s="394" t="str">
        <f>IF(Table_1[[#This Row],[SISÄLLÖN NIMI]]="","",IF(Table_1[[#This Row],[Toteutuminen]]="Ei osallistujia",0,IF(Table_1[[#This Row],[Toteutuminen]]="Peruttu",0,1)))</f>
        <v/>
      </c>
      <c r="U1824" s="395"/>
      <c r="V1824" s="385"/>
      <c r="W1824" s="413">
        <f>Table_1[[#This Row],[Kävijämäärä a) lapset]]+Table_1[[#This Row],[Kävijämäärä b) aikuiset]]</f>
        <v>0</v>
      </c>
      <c r="X1824" s="413">
        <f>IF(Table_1[[#This Row],[Kokonaiskävijämäärä]]&lt;1,0,Table_1[[#This Row],[Kävijämäärä a) lapset]]*Table_1[[#This Row],[Tapaamis-kerrat /osallistuja]])</f>
        <v>0</v>
      </c>
      <c r="Y1824" s="413">
        <f>IF(Table_1[[#This Row],[Kokonaiskävijämäärä]]&lt;1,0,Table_1[[#This Row],[Kävijämäärä b) aikuiset]]*Table_1[[#This Row],[Tapaamis-kerrat /osallistuja]])</f>
        <v>0</v>
      </c>
      <c r="Z1824" s="413">
        <f>IF(Table_1[[#This Row],[Kokonaiskävijämäärä]]&lt;1,0,Table_1[[#This Row],[Kokonaiskävijämäärä]]*Table_1[[#This Row],[Tapaamis-kerrat /osallistuja]])</f>
        <v>0</v>
      </c>
      <c r="AA1824" s="390" t="s">
        <v>54</v>
      </c>
      <c r="AB1824" s="396"/>
      <c r="AC1824" s="397"/>
      <c r="AD1824" s="398" t="s">
        <v>54</v>
      </c>
      <c r="AE1824" s="399" t="s">
        <v>54</v>
      </c>
      <c r="AF1824" s="400" t="s">
        <v>54</v>
      </c>
      <c r="AG1824" s="400" t="s">
        <v>54</v>
      </c>
      <c r="AH1824" s="401" t="s">
        <v>53</v>
      </c>
      <c r="AI1824" s="402" t="s">
        <v>54</v>
      </c>
      <c r="AJ1824" s="402" t="s">
        <v>54</v>
      </c>
      <c r="AK1824" s="402" t="s">
        <v>54</v>
      </c>
      <c r="AL1824" s="403" t="s">
        <v>54</v>
      </c>
      <c r="AM1824" s="404" t="s">
        <v>54</v>
      </c>
    </row>
    <row r="1825" spans="1:39" ht="15.75" customHeight="1" x14ac:dyDescent="0.3">
      <c r="A1825" s="382"/>
      <c r="B1825" s="383"/>
      <c r="C1825" s="384" t="s">
        <v>40</v>
      </c>
      <c r="D1825" s="385" t="str">
        <f>IF(Table_1[[#This Row],[SISÄLLÖN NIMI]]="","",1)</f>
        <v/>
      </c>
      <c r="E1825" s="386"/>
      <c r="F1825" s="386"/>
      <c r="G1825" s="384" t="s">
        <v>54</v>
      </c>
      <c r="H1825" s="387" t="s">
        <v>54</v>
      </c>
      <c r="I1825" s="388" t="s">
        <v>54</v>
      </c>
      <c r="J1825" s="389" t="s">
        <v>44</v>
      </c>
      <c r="K1825" s="387" t="s">
        <v>54</v>
      </c>
      <c r="L1825" s="390" t="s">
        <v>54</v>
      </c>
      <c r="M1825" s="383"/>
      <c r="N1825" s="391" t="s">
        <v>54</v>
      </c>
      <c r="O1825" s="392"/>
      <c r="P1825" s="383"/>
      <c r="Q1825" s="383"/>
      <c r="R1825" s="393"/>
      <c r="S1825" s="417">
        <f>IF(Table_1[[#This Row],[Kesto (min) /tapaaminen]]&lt;1,0,(Table_1[[#This Row],[Sisältöjen määrä 
]]*Table_1[[#This Row],[Kesto (min) /tapaaminen]]*Table_1[[#This Row],[Tapaamis-kerrat /osallistuja]]))</f>
        <v>0</v>
      </c>
      <c r="T1825" s="394" t="str">
        <f>IF(Table_1[[#This Row],[SISÄLLÖN NIMI]]="","",IF(Table_1[[#This Row],[Toteutuminen]]="Ei osallistujia",0,IF(Table_1[[#This Row],[Toteutuminen]]="Peruttu",0,1)))</f>
        <v/>
      </c>
      <c r="U1825" s="395"/>
      <c r="V1825" s="385"/>
      <c r="W1825" s="413">
        <f>Table_1[[#This Row],[Kävijämäärä a) lapset]]+Table_1[[#This Row],[Kävijämäärä b) aikuiset]]</f>
        <v>0</v>
      </c>
      <c r="X1825" s="413">
        <f>IF(Table_1[[#This Row],[Kokonaiskävijämäärä]]&lt;1,0,Table_1[[#This Row],[Kävijämäärä a) lapset]]*Table_1[[#This Row],[Tapaamis-kerrat /osallistuja]])</f>
        <v>0</v>
      </c>
      <c r="Y1825" s="413">
        <f>IF(Table_1[[#This Row],[Kokonaiskävijämäärä]]&lt;1,0,Table_1[[#This Row],[Kävijämäärä b) aikuiset]]*Table_1[[#This Row],[Tapaamis-kerrat /osallistuja]])</f>
        <v>0</v>
      </c>
      <c r="Z1825" s="413">
        <f>IF(Table_1[[#This Row],[Kokonaiskävijämäärä]]&lt;1,0,Table_1[[#This Row],[Kokonaiskävijämäärä]]*Table_1[[#This Row],[Tapaamis-kerrat /osallistuja]])</f>
        <v>0</v>
      </c>
      <c r="AA1825" s="390" t="s">
        <v>54</v>
      </c>
      <c r="AB1825" s="396"/>
      <c r="AC1825" s="397"/>
      <c r="AD1825" s="398" t="s">
        <v>54</v>
      </c>
      <c r="AE1825" s="399" t="s">
        <v>54</v>
      </c>
      <c r="AF1825" s="400" t="s">
        <v>54</v>
      </c>
      <c r="AG1825" s="400" t="s">
        <v>54</v>
      </c>
      <c r="AH1825" s="401" t="s">
        <v>53</v>
      </c>
      <c r="AI1825" s="402" t="s">
        <v>54</v>
      </c>
      <c r="AJ1825" s="402" t="s">
        <v>54</v>
      </c>
      <c r="AK1825" s="402" t="s">
        <v>54</v>
      </c>
      <c r="AL1825" s="403" t="s">
        <v>54</v>
      </c>
      <c r="AM1825" s="404" t="s">
        <v>54</v>
      </c>
    </row>
    <row r="1826" spans="1:39" ht="15.75" customHeight="1" x14ac:dyDescent="0.3">
      <c r="A1826" s="382"/>
      <c r="B1826" s="383"/>
      <c r="C1826" s="384" t="s">
        <v>40</v>
      </c>
      <c r="D1826" s="385" t="str">
        <f>IF(Table_1[[#This Row],[SISÄLLÖN NIMI]]="","",1)</f>
        <v/>
      </c>
      <c r="E1826" s="386"/>
      <c r="F1826" s="386"/>
      <c r="G1826" s="384" t="s">
        <v>54</v>
      </c>
      <c r="H1826" s="387" t="s">
        <v>54</v>
      </c>
      <c r="I1826" s="388" t="s">
        <v>54</v>
      </c>
      <c r="J1826" s="389" t="s">
        <v>44</v>
      </c>
      <c r="K1826" s="387" t="s">
        <v>54</v>
      </c>
      <c r="L1826" s="390" t="s">
        <v>54</v>
      </c>
      <c r="M1826" s="383"/>
      <c r="N1826" s="391" t="s">
        <v>54</v>
      </c>
      <c r="O1826" s="392"/>
      <c r="P1826" s="383"/>
      <c r="Q1826" s="383"/>
      <c r="R1826" s="393"/>
      <c r="S1826" s="417">
        <f>IF(Table_1[[#This Row],[Kesto (min) /tapaaminen]]&lt;1,0,(Table_1[[#This Row],[Sisältöjen määrä 
]]*Table_1[[#This Row],[Kesto (min) /tapaaminen]]*Table_1[[#This Row],[Tapaamis-kerrat /osallistuja]]))</f>
        <v>0</v>
      </c>
      <c r="T1826" s="394" t="str">
        <f>IF(Table_1[[#This Row],[SISÄLLÖN NIMI]]="","",IF(Table_1[[#This Row],[Toteutuminen]]="Ei osallistujia",0,IF(Table_1[[#This Row],[Toteutuminen]]="Peruttu",0,1)))</f>
        <v/>
      </c>
      <c r="U1826" s="395"/>
      <c r="V1826" s="385"/>
      <c r="W1826" s="413">
        <f>Table_1[[#This Row],[Kävijämäärä a) lapset]]+Table_1[[#This Row],[Kävijämäärä b) aikuiset]]</f>
        <v>0</v>
      </c>
      <c r="X1826" s="413">
        <f>IF(Table_1[[#This Row],[Kokonaiskävijämäärä]]&lt;1,0,Table_1[[#This Row],[Kävijämäärä a) lapset]]*Table_1[[#This Row],[Tapaamis-kerrat /osallistuja]])</f>
        <v>0</v>
      </c>
      <c r="Y1826" s="413">
        <f>IF(Table_1[[#This Row],[Kokonaiskävijämäärä]]&lt;1,0,Table_1[[#This Row],[Kävijämäärä b) aikuiset]]*Table_1[[#This Row],[Tapaamis-kerrat /osallistuja]])</f>
        <v>0</v>
      </c>
      <c r="Z1826" s="413">
        <f>IF(Table_1[[#This Row],[Kokonaiskävijämäärä]]&lt;1,0,Table_1[[#This Row],[Kokonaiskävijämäärä]]*Table_1[[#This Row],[Tapaamis-kerrat /osallistuja]])</f>
        <v>0</v>
      </c>
      <c r="AA1826" s="390" t="s">
        <v>54</v>
      </c>
      <c r="AB1826" s="396"/>
      <c r="AC1826" s="397"/>
      <c r="AD1826" s="398" t="s">
        <v>54</v>
      </c>
      <c r="AE1826" s="399" t="s">
        <v>54</v>
      </c>
      <c r="AF1826" s="400" t="s">
        <v>54</v>
      </c>
      <c r="AG1826" s="400" t="s">
        <v>54</v>
      </c>
      <c r="AH1826" s="401" t="s">
        <v>53</v>
      </c>
      <c r="AI1826" s="402" t="s">
        <v>54</v>
      </c>
      <c r="AJ1826" s="402" t="s">
        <v>54</v>
      </c>
      <c r="AK1826" s="402" t="s">
        <v>54</v>
      </c>
      <c r="AL1826" s="403" t="s">
        <v>54</v>
      </c>
      <c r="AM1826" s="404" t="s">
        <v>54</v>
      </c>
    </row>
    <row r="1827" spans="1:39" ht="15.75" customHeight="1" x14ac:dyDescent="0.3">
      <c r="A1827" s="382"/>
      <c r="B1827" s="383"/>
      <c r="C1827" s="384" t="s">
        <v>40</v>
      </c>
      <c r="D1827" s="385" t="str">
        <f>IF(Table_1[[#This Row],[SISÄLLÖN NIMI]]="","",1)</f>
        <v/>
      </c>
      <c r="E1827" s="386"/>
      <c r="F1827" s="386"/>
      <c r="G1827" s="384" t="s">
        <v>54</v>
      </c>
      <c r="H1827" s="387" t="s">
        <v>54</v>
      </c>
      <c r="I1827" s="388" t="s">
        <v>54</v>
      </c>
      <c r="J1827" s="389" t="s">
        <v>44</v>
      </c>
      <c r="K1827" s="387" t="s">
        <v>54</v>
      </c>
      <c r="L1827" s="390" t="s">
        <v>54</v>
      </c>
      <c r="M1827" s="383"/>
      <c r="N1827" s="391" t="s">
        <v>54</v>
      </c>
      <c r="O1827" s="392"/>
      <c r="P1827" s="383"/>
      <c r="Q1827" s="383"/>
      <c r="R1827" s="393"/>
      <c r="S1827" s="417">
        <f>IF(Table_1[[#This Row],[Kesto (min) /tapaaminen]]&lt;1,0,(Table_1[[#This Row],[Sisältöjen määrä 
]]*Table_1[[#This Row],[Kesto (min) /tapaaminen]]*Table_1[[#This Row],[Tapaamis-kerrat /osallistuja]]))</f>
        <v>0</v>
      </c>
      <c r="T1827" s="394" t="str">
        <f>IF(Table_1[[#This Row],[SISÄLLÖN NIMI]]="","",IF(Table_1[[#This Row],[Toteutuminen]]="Ei osallistujia",0,IF(Table_1[[#This Row],[Toteutuminen]]="Peruttu",0,1)))</f>
        <v/>
      </c>
      <c r="U1827" s="395"/>
      <c r="V1827" s="385"/>
      <c r="W1827" s="413">
        <f>Table_1[[#This Row],[Kävijämäärä a) lapset]]+Table_1[[#This Row],[Kävijämäärä b) aikuiset]]</f>
        <v>0</v>
      </c>
      <c r="X1827" s="413">
        <f>IF(Table_1[[#This Row],[Kokonaiskävijämäärä]]&lt;1,0,Table_1[[#This Row],[Kävijämäärä a) lapset]]*Table_1[[#This Row],[Tapaamis-kerrat /osallistuja]])</f>
        <v>0</v>
      </c>
      <c r="Y1827" s="413">
        <f>IF(Table_1[[#This Row],[Kokonaiskävijämäärä]]&lt;1,0,Table_1[[#This Row],[Kävijämäärä b) aikuiset]]*Table_1[[#This Row],[Tapaamis-kerrat /osallistuja]])</f>
        <v>0</v>
      </c>
      <c r="Z1827" s="413">
        <f>IF(Table_1[[#This Row],[Kokonaiskävijämäärä]]&lt;1,0,Table_1[[#This Row],[Kokonaiskävijämäärä]]*Table_1[[#This Row],[Tapaamis-kerrat /osallistuja]])</f>
        <v>0</v>
      </c>
      <c r="AA1827" s="390" t="s">
        <v>54</v>
      </c>
      <c r="AB1827" s="396"/>
      <c r="AC1827" s="397"/>
      <c r="AD1827" s="398" t="s">
        <v>54</v>
      </c>
      <c r="AE1827" s="399" t="s">
        <v>54</v>
      </c>
      <c r="AF1827" s="400" t="s">
        <v>54</v>
      </c>
      <c r="AG1827" s="400" t="s">
        <v>54</v>
      </c>
      <c r="AH1827" s="401" t="s">
        <v>53</v>
      </c>
      <c r="AI1827" s="402" t="s">
        <v>54</v>
      </c>
      <c r="AJ1827" s="402" t="s">
        <v>54</v>
      </c>
      <c r="AK1827" s="402" t="s">
        <v>54</v>
      </c>
      <c r="AL1827" s="403" t="s">
        <v>54</v>
      </c>
      <c r="AM1827" s="404" t="s">
        <v>54</v>
      </c>
    </row>
    <row r="1828" spans="1:39" ht="15.75" customHeight="1" x14ac:dyDescent="0.3">
      <c r="A1828" s="382"/>
      <c r="B1828" s="383"/>
      <c r="C1828" s="384" t="s">
        <v>40</v>
      </c>
      <c r="D1828" s="385" t="str">
        <f>IF(Table_1[[#This Row],[SISÄLLÖN NIMI]]="","",1)</f>
        <v/>
      </c>
      <c r="E1828" s="386"/>
      <c r="F1828" s="386"/>
      <c r="G1828" s="384" t="s">
        <v>54</v>
      </c>
      <c r="H1828" s="387" t="s">
        <v>54</v>
      </c>
      <c r="I1828" s="388" t="s">
        <v>54</v>
      </c>
      <c r="J1828" s="389" t="s">
        <v>44</v>
      </c>
      <c r="K1828" s="387" t="s">
        <v>54</v>
      </c>
      <c r="L1828" s="390" t="s">
        <v>54</v>
      </c>
      <c r="M1828" s="383"/>
      <c r="N1828" s="391" t="s">
        <v>54</v>
      </c>
      <c r="O1828" s="392"/>
      <c r="P1828" s="383"/>
      <c r="Q1828" s="383"/>
      <c r="R1828" s="393"/>
      <c r="S1828" s="417">
        <f>IF(Table_1[[#This Row],[Kesto (min) /tapaaminen]]&lt;1,0,(Table_1[[#This Row],[Sisältöjen määrä 
]]*Table_1[[#This Row],[Kesto (min) /tapaaminen]]*Table_1[[#This Row],[Tapaamis-kerrat /osallistuja]]))</f>
        <v>0</v>
      </c>
      <c r="T1828" s="394" t="str">
        <f>IF(Table_1[[#This Row],[SISÄLLÖN NIMI]]="","",IF(Table_1[[#This Row],[Toteutuminen]]="Ei osallistujia",0,IF(Table_1[[#This Row],[Toteutuminen]]="Peruttu",0,1)))</f>
        <v/>
      </c>
      <c r="U1828" s="395"/>
      <c r="V1828" s="385"/>
      <c r="W1828" s="413">
        <f>Table_1[[#This Row],[Kävijämäärä a) lapset]]+Table_1[[#This Row],[Kävijämäärä b) aikuiset]]</f>
        <v>0</v>
      </c>
      <c r="X1828" s="413">
        <f>IF(Table_1[[#This Row],[Kokonaiskävijämäärä]]&lt;1,0,Table_1[[#This Row],[Kävijämäärä a) lapset]]*Table_1[[#This Row],[Tapaamis-kerrat /osallistuja]])</f>
        <v>0</v>
      </c>
      <c r="Y1828" s="413">
        <f>IF(Table_1[[#This Row],[Kokonaiskävijämäärä]]&lt;1,0,Table_1[[#This Row],[Kävijämäärä b) aikuiset]]*Table_1[[#This Row],[Tapaamis-kerrat /osallistuja]])</f>
        <v>0</v>
      </c>
      <c r="Z1828" s="413">
        <f>IF(Table_1[[#This Row],[Kokonaiskävijämäärä]]&lt;1,0,Table_1[[#This Row],[Kokonaiskävijämäärä]]*Table_1[[#This Row],[Tapaamis-kerrat /osallistuja]])</f>
        <v>0</v>
      </c>
      <c r="AA1828" s="390" t="s">
        <v>54</v>
      </c>
      <c r="AB1828" s="396"/>
      <c r="AC1828" s="397"/>
      <c r="AD1828" s="398" t="s">
        <v>54</v>
      </c>
      <c r="AE1828" s="399" t="s">
        <v>54</v>
      </c>
      <c r="AF1828" s="400" t="s">
        <v>54</v>
      </c>
      <c r="AG1828" s="400" t="s">
        <v>54</v>
      </c>
      <c r="AH1828" s="401" t="s">
        <v>53</v>
      </c>
      <c r="AI1828" s="402" t="s">
        <v>54</v>
      </c>
      <c r="AJ1828" s="402" t="s">
        <v>54</v>
      </c>
      <c r="AK1828" s="402" t="s">
        <v>54</v>
      </c>
      <c r="AL1828" s="403" t="s">
        <v>54</v>
      </c>
      <c r="AM1828" s="404" t="s">
        <v>54</v>
      </c>
    </row>
    <row r="1829" spans="1:39" ht="15.75" customHeight="1" x14ac:dyDescent="0.3">
      <c r="A1829" s="382"/>
      <c r="B1829" s="383"/>
      <c r="C1829" s="384" t="s">
        <v>40</v>
      </c>
      <c r="D1829" s="385" t="str">
        <f>IF(Table_1[[#This Row],[SISÄLLÖN NIMI]]="","",1)</f>
        <v/>
      </c>
      <c r="E1829" s="386"/>
      <c r="F1829" s="386"/>
      <c r="G1829" s="384" t="s">
        <v>54</v>
      </c>
      <c r="H1829" s="387" t="s">
        <v>54</v>
      </c>
      <c r="I1829" s="388" t="s">
        <v>54</v>
      </c>
      <c r="J1829" s="389" t="s">
        <v>44</v>
      </c>
      <c r="K1829" s="387" t="s">
        <v>54</v>
      </c>
      <c r="L1829" s="390" t="s">
        <v>54</v>
      </c>
      <c r="M1829" s="383"/>
      <c r="N1829" s="391" t="s">
        <v>54</v>
      </c>
      <c r="O1829" s="392"/>
      <c r="P1829" s="383"/>
      <c r="Q1829" s="383"/>
      <c r="R1829" s="393"/>
      <c r="S1829" s="417">
        <f>IF(Table_1[[#This Row],[Kesto (min) /tapaaminen]]&lt;1,0,(Table_1[[#This Row],[Sisältöjen määrä 
]]*Table_1[[#This Row],[Kesto (min) /tapaaminen]]*Table_1[[#This Row],[Tapaamis-kerrat /osallistuja]]))</f>
        <v>0</v>
      </c>
      <c r="T1829" s="394" t="str">
        <f>IF(Table_1[[#This Row],[SISÄLLÖN NIMI]]="","",IF(Table_1[[#This Row],[Toteutuminen]]="Ei osallistujia",0,IF(Table_1[[#This Row],[Toteutuminen]]="Peruttu",0,1)))</f>
        <v/>
      </c>
      <c r="U1829" s="395"/>
      <c r="V1829" s="385"/>
      <c r="W1829" s="413">
        <f>Table_1[[#This Row],[Kävijämäärä a) lapset]]+Table_1[[#This Row],[Kävijämäärä b) aikuiset]]</f>
        <v>0</v>
      </c>
      <c r="X1829" s="413">
        <f>IF(Table_1[[#This Row],[Kokonaiskävijämäärä]]&lt;1,0,Table_1[[#This Row],[Kävijämäärä a) lapset]]*Table_1[[#This Row],[Tapaamis-kerrat /osallistuja]])</f>
        <v>0</v>
      </c>
      <c r="Y1829" s="413">
        <f>IF(Table_1[[#This Row],[Kokonaiskävijämäärä]]&lt;1,0,Table_1[[#This Row],[Kävijämäärä b) aikuiset]]*Table_1[[#This Row],[Tapaamis-kerrat /osallistuja]])</f>
        <v>0</v>
      </c>
      <c r="Z1829" s="413">
        <f>IF(Table_1[[#This Row],[Kokonaiskävijämäärä]]&lt;1,0,Table_1[[#This Row],[Kokonaiskävijämäärä]]*Table_1[[#This Row],[Tapaamis-kerrat /osallistuja]])</f>
        <v>0</v>
      </c>
      <c r="AA1829" s="390" t="s">
        <v>54</v>
      </c>
      <c r="AB1829" s="396"/>
      <c r="AC1829" s="397"/>
      <c r="AD1829" s="398" t="s">
        <v>54</v>
      </c>
      <c r="AE1829" s="399" t="s">
        <v>54</v>
      </c>
      <c r="AF1829" s="400" t="s">
        <v>54</v>
      </c>
      <c r="AG1829" s="400" t="s">
        <v>54</v>
      </c>
      <c r="AH1829" s="401" t="s">
        <v>53</v>
      </c>
      <c r="AI1829" s="402" t="s">
        <v>54</v>
      </c>
      <c r="AJ1829" s="402" t="s">
        <v>54</v>
      </c>
      <c r="AK1829" s="402" t="s">
        <v>54</v>
      </c>
      <c r="AL1829" s="403" t="s">
        <v>54</v>
      </c>
      <c r="AM1829" s="404" t="s">
        <v>54</v>
      </c>
    </row>
    <row r="1830" spans="1:39" ht="15.75" customHeight="1" x14ac:dyDescent="0.3">
      <c r="A1830" s="382"/>
      <c r="B1830" s="383"/>
      <c r="C1830" s="384" t="s">
        <v>40</v>
      </c>
      <c r="D1830" s="385" t="str">
        <f>IF(Table_1[[#This Row],[SISÄLLÖN NIMI]]="","",1)</f>
        <v/>
      </c>
      <c r="E1830" s="386"/>
      <c r="F1830" s="386"/>
      <c r="G1830" s="384" t="s">
        <v>54</v>
      </c>
      <c r="H1830" s="387" t="s">
        <v>54</v>
      </c>
      <c r="I1830" s="388" t="s">
        <v>54</v>
      </c>
      <c r="J1830" s="389" t="s">
        <v>44</v>
      </c>
      <c r="K1830" s="387" t="s">
        <v>54</v>
      </c>
      <c r="L1830" s="390" t="s">
        <v>54</v>
      </c>
      <c r="M1830" s="383"/>
      <c r="N1830" s="391" t="s">
        <v>54</v>
      </c>
      <c r="O1830" s="392"/>
      <c r="P1830" s="383"/>
      <c r="Q1830" s="383"/>
      <c r="R1830" s="393"/>
      <c r="S1830" s="417">
        <f>IF(Table_1[[#This Row],[Kesto (min) /tapaaminen]]&lt;1,0,(Table_1[[#This Row],[Sisältöjen määrä 
]]*Table_1[[#This Row],[Kesto (min) /tapaaminen]]*Table_1[[#This Row],[Tapaamis-kerrat /osallistuja]]))</f>
        <v>0</v>
      </c>
      <c r="T1830" s="394" t="str">
        <f>IF(Table_1[[#This Row],[SISÄLLÖN NIMI]]="","",IF(Table_1[[#This Row],[Toteutuminen]]="Ei osallistujia",0,IF(Table_1[[#This Row],[Toteutuminen]]="Peruttu",0,1)))</f>
        <v/>
      </c>
      <c r="U1830" s="395"/>
      <c r="V1830" s="385"/>
      <c r="W1830" s="413">
        <f>Table_1[[#This Row],[Kävijämäärä a) lapset]]+Table_1[[#This Row],[Kävijämäärä b) aikuiset]]</f>
        <v>0</v>
      </c>
      <c r="X1830" s="413">
        <f>IF(Table_1[[#This Row],[Kokonaiskävijämäärä]]&lt;1,0,Table_1[[#This Row],[Kävijämäärä a) lapset]]*Table_1[[#This Row],[Tapaamis-kerrat /osallistuja]])</f>
        <v>0</v>
      </c>
      <c r="Y1830" s="413">
        <f>IF(Table_1[[#This Row],[Kokonaiskävijämäärä]]&lt;1,0,Table_1[[#This Row],[Kävijämäärä b) aikuiset]]*Table_1[[#This Row],[Tapaamis-kerrat /osallistuja]])</f>
        <v>0</v>
      </c>
      <c r="Z1830" s="413">
        <f>IF(Table_1[[#This Row],[Kokonaiskävijämäärä]]&lt;1,0,Table_1[[#This Row],[Kokonaiskävijämäärä]]*Table_1[[#This Row],[Tapaamis-kerrat /osallistuja]])</f>
        <v>0</v>
      </c>
      <c r="AA1830" s="390" t="s">
        <v>54</v>
      </c>
      <c r="AB1830" s="396"/>
      <c r="AC1830" s="397"/>
      <c r="AD1830" s="398" t="s">
        <v>54</v>
      </c>
      <c r="AE1830" s="399" t="s">
        <v>54</v>
      </c>
      <c r="AF1830" s="400" t="s">
        <v>54</v>
      </c>
      <c r="AG1830" s="400" t="s">
        <v>54</v>
      </c>
      <c r="AH1830" s="401" t="s">
        <v>53</v>
      </c>
      <c r="AI1830" s="402" t="s">
        <v>54</v>
      </c>
      <c r="AJ1830" s="402" t="s">
        <v>54</v>
      </c>
      <c r="AK1830" s="402" t="s">
        <v>54</v>
      </c>
      <c r="AL1830" s="403" t="s">
        <v>54</v>
      </c>
      <c r="AM1830" s="404" t="s">
        <v>54</v>
      </c>
    </row>
    <row r="1831" spans="1:39" ht="15.75" customHeight="1" x14ac:dyDescent="0.3">
      <c r="A1831" s="382"/>
      <c r="B1831" s="383"/>
      <c r="C1831" s="384" t="s">
        <v>40</v>
      </c>
      <c r="D1831" s="385" t="str">
        <f>IF(Table_1[[#This Row],[SISÄLLÖN NIMI]]="","",1)</f>
        <v/>
      </c>
      <c r="E1831" s="386"/>
      <c r="F1831" s="386"/>
      <c r="G1831" s="384" t="s">
        <v>54</v>
      </c>
      <c r="H1831" s="387" t="s">
        <v>54</v>
      </c>
      <c r="I1831" s="388" t="s">
        <v>54</v>
      </c>
      <c r="J1831" s="389" t="s">
        <v>44</v>
      </c>
      <c r="K1831" s="387" t="s">
        <v>54</v>
      </c>
      <c r="L1831" s="390" t="s">
        <v>54</v>
      </c>
      <c r="M1831" s="383"/>
      <c r="N1831" s="391" t="s">
        <v>54</v>
      </c>
      <c r="O1831" s="392"/>
      <c r="P1831" s="383"/>
      <c r="Q1831" s="383"/>
      <c r="R1831" s="393"/>
      <c r="S1831" s="417">
        <f>IF(Table_1[[#This Row],[Kesto (min) /tapaaminen]]&lt;1,0,(Table_1[[#This Row],[Sisältöjen määrä 
]]*Table_1[[#This Row],[Kesto (min) /tapaaminen]]*Table_1[[#This Row],[Tapaamis-kerrat /osallistuja]]))</f>
        <v>0</v>
      </c>
      <c r="T1831" s="394" t="str">
        <f>IF(Table_1[[#This Row],[SISÄLLÖN NIMI]]="","",IF(Table_1[[#This Row],[Toteutuminen]]="Ei osallistujia",0,IF(Table_1[[#This Row],[Toteutuminen]]="Peruttu",0,1)))</f>
        <v/>
      </c>
      <c r="U1831" s="395"/>
      <c r="V1831" s="385"/>
      <c r="W1831" s="413">
        <f>Table_1[[#This Row],[Kävijämäärä a) lapset]]+Table_1[[#This Row],[Kävijämäärä b) aikuiset]]</f>
        <v>0</v>
      </c>
      <c r="X1831" s="413">
        <f>IF(Table_1[[#This Row],[Kokonaiskävijämäärä]]&lt;1,0,Table_1[[#This Row],[Kävijämäärä a) lapset]]*Table_1[[#This Row],[Tapaamis-kerrat /osallistuja]])</f>
        <v>0</v>
      </c>
      <c r="Y1831" s="413">
        <f>IF(Table_1[[#This Row],[Kokonaiskävijämäärä]]&lt;1,0,Table_1[[#This Row],[Kävijämäärä b) aikuiset]]*Table_1[[#This Row],[Tapaamis-kerrat /osallistuja]])</f>
        <v>0</v>
      </c>
      <c r="Z1831" s="413">
        <f>IF(Table_1[[#This Row],[Kokonaiskävijämäärä]]&lt;1,0,Table_1[[#This Row],[Kokonaiskävijämäärä]]*Table_1[[#This Row],[Tapaamis-kerrat /osallistuja]])</f>
        <v>0</v>
      </c>
      <c r="AA1831" s="390" t="s">
        <v>54</v>
      </c>
      <c r="AB1831" s="396"/>
      <c r="AC1831" s="397"/>
      <c r="AD1831" s="398" t="s">
        <v>54</v>
      </c>
      <c r="AE1831" s="399" t="s">
        <v>54</v>
      </c>
      <c r="AF1831" s="400" t="s">
        <v>54</v>
      </c>
      <c r="AG1831" s="400" t="s">
        <v>54</v>
      </c>
      <c r="AH1831" s="401" t="s">
        <v>53</v>
      </c>
      <c r="AI1831" s="402" t="s">
        <v>54</v>
      </c>
      <c r="AJ1831" s="402" t="s">
        <v>54</v>
      </c>
      <c r="AK1831" s="402" t="s">
        <v>54</v>
      </c>
      <c r="AL1831" s="403" t="s">
        <v>54</v>
      </c>
      <c r="AM1831" s="404" t="s">
        <v>54</v>
      </c>
    </row>
    <row r="1832" spans="1:39" ht="15.75" customHeight="1" x14ac:dyDescent="0.3">
      <c r="A1832" s="382"/>
      <c r="B1832" s="383"/>
      <c r="C1832" s="384" t="s">
        <v>40</v>
      </c>
      <c r="D1832" s="385" t="str">
        <f>IF(Table_1[[#This Row],[SISÄLLÖN NIMI]]="","",1)</f>
        <v/>
      </c>
      <c r="E1832" s="386"/>
      <c r="F1832" s="386"/>
      <c r="G1832" s="384" t="s">
        <v>54</v>
      </c>
      <c r="H1832" s="387" t="s">
        <v>54</v>
      </c>
      <c r="I1832" s="388" t="s">
        <v>54</v>
      </c>
      <c r="J1832" s="389" t="s">
        <v>44</v>
      </c>
      <c r="K1832" s="387" t="s">
        <v>54</v>
      </c>
      <c r="L1832" s="390" t="s">
        <v>54</v>
      </c>
      <c r="M1832" s="383"/>
      <c r="N1832" s="391" t="s">
        <v>54</v>
      </c>
      <c r="O1832" s="392"/>
      <c r="P1832" s="383"/>
      <c r="Q1832" s="383"/>
      <c r="R1832" s="393"/>
      <c r="S1832" s="417">
        <f>IF(Table_1[[#This Row],[Kesto (min) /tapaaminen]]&lt;1,0,(Table_1[[#This Row],[Sisältöjen määrä 
]]*Table_1[[#This Row],[Kesto (min) /tapaaminen]]*Table_1[[#This Row],[Tapaamis-kerrat /osallistuja]]))</f>
        <v>0</v>
      </c>
      <c r="T1832" s="394" t="str">
        <f>IF(Table_1[[#This Row],[SISÄLLÖN NIMI]]="","",IF(Table_1[[#This Row],[Toteutuminen]]="Ei osallistujia",0,IF(Table_1[[#This Row],[Toteutuminen]]="Peruttu",0,1)))</f>
        <v/>
      </c>
      <c r="U1832" s="395"/>
      <c r="V1832" s="385"/>
      <c r="W1832" s="413">
        <f>Table_1[[#This Row],[Kävijämäärä a) lapset]]+Table_1[[#This Row],[Kävijämäärä b) aikuiset]]</f>
        <v>0</v>
      </c>
      <c r="X1832" s="413">
        <f>IF(Table_1[[#This Row],[Kokonaiskävijämäärä]]&lt;1,0,Table_1[[#This Row],[Kävijämäärä a) lapset]]*Table_1[[#This Row],[Tapaamis-kerrat /osallistuja]])</f>
        <v>0</v>
      </c>
      <c r="Y1832" s="413">
        <f>IF(Table_1[[#This Row],[Kokonaiskävijämäärä]]&lt;1,0,Table_1[[#This Row],[Kävijämäärä b) aikuiset]]*Table_1[[#This Row],[Tapaamis-kerrat /osallistuja]])</f>
        <v>0</v>
      </c>
      <c r="Z1832" s="413">
        <f>IF(Table_1[[#This Row],[Kokonaiskävijämäärä]]&lt;1,0,Table_1[[#This Row],[Kokonaiskävijämäärä]]*Table_1[[#This Row],[Tapaamis-kerrat /osallistuja]])</f>
        <v>0</v>
      </c>
      <c r="AA1832" s="390" t="s">
        <v>54</v>
      </c>
      <c r="AB1832" s="396"/>
      <c r="AC1832" s="397"/>
      <c r="AD1832" s="398" t="s">
        <v>54</v>
      </c>
      <c r="AE1832" s="399" t="s">
        <v>54</v>
      </c>
      <c r="AF1832" s="400" t="s">
        <v>54</v>
      </c>
      <c r="AG1832" s="400" t="s">
        <v>54</v>
      </c>
      <c r="AH1832" s="401" t="s">
        <v>53</v>
      </c>
      <c r="AI1832" s="402" t="s">
        <v>54</v>
      </c>
      <c r="AJ1832" s="402" t="s">
        <v>54</v>
      </c>
      <c r="AK1832" s="402" t="s">
        <v>54</v>
      </c>
      <c r="AL1832" s="403" t="s">
        <v>54</v>
      </c>
      <c r="AM1832" s="404" t="s">
        <v>54</v>
      </c>
    </row>
    <row r="1833" spans="1:39" ht="15.75" customHeight="1" x14ac:dyDescent="0.3">
      <c r="A1833" s="382"/>
      <c r="B1833" s="383"/>
      <c r="C1833" s="384" t="s">
        <v>40</v>
      </c>
      <c r="D1833" s="385" t="str">
        <f>IF(Table_1[[#This Row],[SISÄLLÖN NIMI]]="","",1)</f>
        <v/>
      </c>
      <c r="E1833" s="386"/>
      <c r="F1833" s="386"/>
      <c r="G1833" s="384" t="s">
        <v>54</v>
      </c>
      <c r="H1833" s="387" t="s">
        <v>54</v>
      </c>
      <c r="I1833" s="388" t="s">
        <v>54</v>
      </c>
      <c r="J1833" s="389" t="s">
        <v>44</v>
      </c>
      <c r="K1833" s="387" t="s">
        <v>54</v>
      </c>
      <c r="L1833" s="390" t="s">
        <v>54</v>
      </c>
      <c r="M1833" s="383"/>
      <c r="N1833" s="391" t="s">
        <v>54</v>
      </c>
      <c r="O1833" s="392"/>
      <c r="P1833" s="383"/>
      <c r="Q1833" s="383"/>
      <c r="R1833" s="393"/>
      <c r="S1833" s="417">
        <f>IF(Table_1[[#This Row],[Kesto (min) /tapaaminen]]&lt;1,0,(Table_1[[#This Row],[Sisältöjen määrä 
]]*Table_1[[#This Row],[Kesto (min) /tapaaminen]]*Table_1[[#This Row],[Tapaamis-kerrat /osallistuja]]))</f>
        <v>0</v>
      </c>
      <c r="T1833" s="394" t="str">
        <f>IF(Table_1[[#This Row],[SISÄLLÖN NIMI]]="","",IF(Table_1[[#This Row],[Toteutuminen]]="Ei osallistujia",0,IF(Table_1[[#This Row],[Toteutuminen]]="Peruttu",0,1)))</f>
        <v/>
      </c>
      <c r="U1833" s="395"/>
      <c r="V1833" s="385"/>
      <c r="W1833" s="413">
        <f>Table_1[[#This Row],[Kävijämäärä a) lapset]]+Table_1[[#This Row],[Kävijämäärä b) aikuiset]]</f>
        <v>0</v>
      </c>
      <c r="X1833" s="413">
        <f>IF(Table_1[[#This Row],[Kokonaiskävijämäärä]]&lt;1,0,Table_1[[#This Row],[Kävijämäärä a) lapset]]*Table_1[[#This Row],[Tapaamis-kerrat /osallistuja]])</f>
        <v>0</v>
      </c>
      <c r="Y1833" s="413">
        <f>IF(Table_1[[#This Row],[Kokonaiskävijämäärä]]&lt;1,0,Table_1[[#This Row],[Kävijämäärä b) aikuiset]]*Table_1[[#This Row],[Tapaamis-kerrat /osallistuja]])</f>
        <v>0</v>
      </c>
      <c r="Z1833" s="413">
        <f>IF(Table_1[[#This Row],[Kokonaiskävijämäärä]]&lt;1,0,Table_1[[#This Row],[Kokonaiskävijämäärä]]*Table_1[[#This Row],[Tapaamis-kerrat /osallistuja]])</f>
        <v>0</v>
      </c>
      <c r="AA1833" s="390" t="s">
        <v>54</v>
      </c>
      <c r="AB1833" s="396"/>
      <c r="AC1833" s="397"/>
      <c r="AD1833" s="398" t="s">
        <v>54</v>
      </c>
      <c r="AE1833" s="399" t="s">
        <v>54</v>
      </c>
      <c r="AF1833" s="400" t="s">
        <v>54</v>
      </c>
      <c r="AG1833" s="400" t="s">
        <v>54</v>
      </c>
      <c r="AH1833" s="401" t="s">
        <v>53</v>
      </c>
      <c r="AI1833" s="402" t="s">
        <v>54</v>
      </c>
      <c r="AJ1833" s="402" t="s">
        <v>54</v>
      </c>
      <c r="AK1833" s="402" t="s">
        <v>54</v>
      </c>
      <c r="AL1833" s="403" t="s">
        <v>54</v>
      </c>
      <c r="AM1833" s="404" t="s">
        <v>54</v>
      </c>
    </row>
    <row r="1834" spans="1:39" ht="15.75" customHeight="1" x14ac:dyDescent="0.3">
      <c r="A1834" s="382"/>
      <c r="B1834" s="383"/>
      <c r="C1834" s="384" t="s">
        <v>40</v>
      </c>
      <c r="D1834" s="385" t="str">
        <f>IF(Table_1[[#This Row],[SISÄLLÖN NIMI]]="","",1)</f>
        <v/>
      </c>
      <c r="E1834" s="386"/>
      <c r="F1834" s="386"/>
      <c r="G1834" s="384" t="s">
        <v>54</v>
      </c>
      <c r="H1834" s="387" t="s">
        <v>54</v>
      </c>
      <c r="I1834" s="388" t="s">
        <v>54</v>
      </c>
      <c r="J1834" s="389" t="s">
        <v>44</v>
      </c>
      <c r="K1834" s="387" t="s">
        <v>54</v>
      </c>
      <c r="L1834" s="390" t="s">
        <v>54</v>
      </c>
      <c r="M1834" s="383"/>
      <c r="N1834" s="391" t="s">
        <v>54</v>
      </c>
      <c r="O1834" s="392"/>
      <c r="P1834" s="383"/>
      <c r="Q1834" s="383"/>
      <c r="R1834" s="393"/>
      <c r="S1834" s="417">
        <f>IF(Table_1[[#This Row],[Kesto (min) /tapaaminen]]&lt;1,0,(Table_1[[#This Row],[Sisältöjen määrä 
]]*Table_1[[#This Row],[Kesto (min) /tapaaminen]]*Table_1[[#This Row],[Tapaamis-kerrat /osallistuja]]))</f>
        <v>0</v>
      </c>
      <c r="T1834" s="394" t="str">
        <f>IF(Table_1[[#This Row],[SISÄLLÖN NIMI]]="","",IF(Table_1[[#This Row],[Toteutuminen]]="Ei osallistujia",0,IF(Table_1[[#This Row],[Toteutuminen]]="Peruttu",0,1)))</f>
        <v/>
      </c>
      <c r="U1834" s="395"/>
      <c r="V1834" s="385"/>
      <c r="W1834" s="413">
        <f>Table_1[[#This Row],[Kävijämäärä a) lapset]]+Table_1[[#This Row],[Kävijämäärä b) aikuiset]]</f>
        <v>0</v>
      </c>
      <c r="X1834" s="413">
        <f>IF(Table_1[[#This Row],[Kokonaiskävijämäärä]]&lt;1,0,Table_1[[#This Row],[Kävijämäärä a) lapset]]*Table_1[[#This Row],[Tapaamis-kerrat /osallistuja]])</f>
        <v>0</v>
      </c>
      <c r="Y1834" s="413">
        <f>IF(Table_1[[#This Row],[Kokonaiskävijämäärä]]&lt;1,0,Table_1[[#This Row],[Kävijämäärä b) aikuiset]]*Table_1[[#This Row],[Tapaamis-kerrat /osallistuja]])</f>
        <v>0</v>
      </c>
      <c r="Z1834" s="413">
        <f>IF(Table_1[[#This Row],[Kokonaiskävijämäärä]]&lt;1,0,Table_1[[#This Row],[Kokonaiskävijämäärä]]*Table_1[[#This Row],[Tapaamis-kerrat /osallistuja]])</f>
        <v>0</v>
      </c>
      <c r="AA1834" s="390" t="s">
        <v>54</v>
      </c>
      <c r="AB1834" s="396"/>
      <c r="AC1834" s="397"/>
      <c r="AD1834" s="398" t="s">
        <v>54</v>
      </c>
      <c r="AE1834" s="399" t="s">
        <v>54</v>
      </c>
      <c r="AF1834" s="400" t="s">
        <v>54</v>
      </c>
      <c r="AG1834" s="400" t="s">
        <v>54</v>
      </c>
      <c r="AH1834" s="401" t="s">
        <v>53</v>
      </c>
      <c r="AI1834" s="402" t="s">
        <v>54</v>
      </c>
      <c r="AJ1834" s="402" t="s">
        <v>54</v>
      </c>
      <c r="AK1834" s="402" t="s">
        <v>54</v>
      </c>
      <c r="AL1834" s="403" t="s">
        <v>54</v>
      </c>
      <c r="AM1834" s="404" t="s">
        <v>54</v>
      </c>
    </row>
    <row r="1835" spans="1:39" ht="15.75" customHeight="1" x14ac:dyDescent="0.3">
      <c r="A1835" s="382"/>
      <c r="B1835" s="383"/>
      <c r="C1835" s="384" t="s">
        <v>40</v>
      </c>
      <c r="D1835" s="385" t="str">
        <f>IF(Table_1[[#This Row],[SISÄLLÖN NIMI]]="","",1)</f>
        <v/>
      </c>
      <c r="E1835" s="386"/>
      <c r="F1835" s="386"/>
      <c r="G1835" s="384" t="s">
        <v>54</v>
      </c>
      <c r="H1835" s="387" t="s">
        <v>54</v>
      </c>
      <c r="I1835" s="388" t="s">
        <v>54</v>
      </c>
      <c r="J1835" s="389" t="s">
        <v>44</v>
      </c>
      <c r="K1835" s="387" t="s">
        <v>54</v>
      </c>
      <c r="L1835" s="390" t="s">
        <v>54</v>
      </c>
      <c r="M1835" s="383"/>
      <c r="N1835" s="391" t="s">
        <v>54</v>
      </c>
      <c r="O1835" s="392"/>
      <c r="P1835" s="383"/>
      <c r="Q1835" s="383"/>
      <c r="R1835" s="393"/>
      <c r="S1835" s="417">
        <f>IF(Table_1[[#This Row],[Kesto (min) /tapaaminen]]&lt;1,0,(Table_1[[#This Row],[Sisältöjen määrä 
]]*Table_1[[#This Row],[Kesto (min) /tapaaminen]]*Table_1[[#This Row],[Tapaamis-kerrat /osallistuja]]))</f>
        <v>0</v>
      </c>
      <c r="T1835" s="394" t="str">
        <f>IF(Table_1[[#This Row],[SISÄLLÖN NIMI]]="","",IF(Table_1[[#This Row],[Toteutuminen]]="Ei osallistujia",0,IF(Table_1[[#This Row],[Toteutuminen]]="Peruttu",0,1)))</f>
        <v/>
      </c>
      <c r="U1835" s="395"/>
      <c r="V1835" s="385"/>
      <c r="W1835" s="413">
        <f>Table_1[[#This Row],[Kävijämäärä a) lapset]]+Table_1[[#This Row],[Kävijämäärä b) aikuiset]]</f>
        <v>0</v>
      </c>
      <c r="X1835" s="413">
        <f>IF(Table_1[[#This Row],[Kokonaiskävijämäärä]]&lt;1,0,Table_1[[#This Row],[Kävijämäärä a) lapset]]*Table_1[[#This Row],[Tapaamis-kerrat /osallistuja]])</f>
        <v>0</v>
      </c>
      <c r="Y1835" s="413">
        <f>IF(Table_1[[#This Row],[Kokonaiskävijämäärä]]&lt;1,0,Table_1[[#This Row],[Kävijämäärä b) aikuiset]]*Table_1[[#This Row],[Tapaamis-kerrat /osallistuja]])</f>
        <v>0</v>
      </c>
      <c r="Z1835" s="413">
        <f>IF(Table_1[[#This Row],[Kokonaiskävijämäärä]]&lt;1,0,Table_1[[#This Row],[Kokonaiskävijämäärä]]*Table_1[[#This Row],[Tapaamis-kerrat /osallistuja]])</f>
        <v>0</v>
      </c>
      <c r="AA1835" s="390" t="s">
        <v>54</v>
      </c>
      <c r="AB1835" s="396"/>
      <c r="AC1835" s="397"/>
      <c r="AD1835" s="398" t="s">
        <v>54</v>
      </c>
      <c r="AE1835" s="399" t="s">
        <v>54</v>
      </c>
      <c r="AF1835" s="400" t="s">
        <v>54</v>
      </c>
      <c r="AG1835" s="400" t="s">
        <v>54</v>
      </c>
      <c r="AH1835" s="401" t="s">
        <v>53</v>
      </c>
      <c r="AI1835" s="402" t="s">
        <v>54</v>
      </c>
      <c r="AJ1835" s="402" t="s">
        <v>54</v>
      </c>
      <c r="AK1835" s="402" t="s">
        <v>54</v>
      </c>
      <c r="AL1835" s="403" t="s">
        <v>54</v>
      </c>
      <c r="AM1835" s="404" t="s">
        <v>54</v>
      </c>
    </row>
    <row r="1836" spans="1:39" ht="15.75" customHeight="1" x14ac:dyDescent="0.3">
      <c r="A1836" s="382"/>
      <c r="B1836" s="383"/>
      <c r="C1836" s="384" t="s">
        <v>40</v>
      </c>
      <c r="D1836" s="385" t="str">
        <f>IF(Table_1[[#This Row],[SISÄLLÖN NIMI]]="","",1)</f>
        <v/>
      </c>
      <c r="E1836" s="386"/>
      <c r="F1836" s="386"/>
      <c r="G1836" s="384" t="s">
        <v>54</v>
      </c>
      <c r="H1836" s="387" t="s">
        <v>54</v>
      </c>
      <c r="I1836" s="388" t="s">
        <v>54</v>
      </c>
      <c r="J1836" s="389" t="s">
        <v>44</v>
      </c>
      <c r="K1836" s="387" t="s">
        <v>54</v>
      </c>
      <c r="L1836" s="390" t="s">
        <v>54</v>
      </c>
      <c r="M1836" s="383"/>
      <c r="N1836" s="391" t="s">
        <v>54</v>
      </c>
      <c r="O1836" s="392"/>
      <c r="P1836" s="383"/>
      <c r="Q1836" s="383"/>
      <c r="R1836" s="393"/>
      <c r="S1836" s="417">
        <f>IF(Table_1[[#This Row],[Kesto (min) /tapaaminen]]&lt;1,0,(Table_1[[#This Row],[Sisältöjen määrä 
]]*Table_1[[#This Row],[Kesto (min) /tapaaminen]]*Table_1[[#This Row],[Tapaamis-kerrat /osallistuja]]))</f>
        <v>0</v>
      </c>
      <c r="T1836" s="394" t="str">
        <f>IF(Table_1[[#This Row],[SISÄLLÖN NIMI]]="","",IF(Table_1[[#This Row],[Toteutuminen]]="Ei osallistujia",0,IF(Table_1[[#This Row],[Toteutuminen]]="Peruttu",0,1)))</f>
        <v/>
      </c>
      <c r="U1836" s="395"/>
      <c r="V1836" s="385"/>
      <c r="W1836" s="413">
        <f>Table_1[[#This Row],[Kävijämäärä a) lapset]]+Table_1[[#This Row],[Kävijämäärä b) aikuiset]]</f>
        <v>0</v>
      </c>
      <c r="X1836" s="413">
        <f>IF(Table_1[[#This Row],[Kokonaiskävijämäärä]]&lt;1,0,Table_1[[#This Row],[Kävijämäärä a) lapset]]*Table_1[[#This Row],[Tapaamis-kerrat /osallistuja]])</f>
        <v>0</v>
      </c>
      <c r="Y1836" s="413">
        <f>IF(Table_1[[#This Row],[Kokonaiskävijämäärä]]&lt;1,0,Table_1[[#This Row],[Kävijämäärä b) aikuiset]]*Table_1[[#This Row],[Tapaamis-kerrat /osallistuja]])</f>
        <v>0</v>
      </c>
      <c r="Z1836" s="413">
        <f>IF(Table_1[[#This Row],[Kokonaiskävijämäärä]]&lt;1,0,Table_1[[#This Row],[Kokonaiskävijämäärä]]*Table_1[[#This Row],[Tapaamis-kerrat /osallistuja]])</f>
        <v>0</v>
      </c>
      <c r="AA1836" s="390" t="s">
        <v>54</v>
      </c>
      <c r="AB1836" s="396"/>
      <c r="AC1836" s="397"/>
      <c r="AD1836" s="398" t="s">
        <v>54</v>
      </c>
      <c r="AE1836" s="399" t="s">
        <v>54</v>
      </c>
      <c r="AF1836" s="400" t="s">
        <v>54</v>
      </c>
      <c r="AG1836" s="400" t="s">
        <v>54</v>
      </c>
      <c r="AH1836" s="401" t="s">
        <v>53</v>
      </c>
      <c r="AI1836" s="402" t="s">
        <v>54</v>
      </c>
      <c r="AJ1836" s="402" t="s">
        <v>54</v>
      </c>
      <c r="AK1836" s="402" t="s">
        <v>54</v>
      </c>
      <c r="AL1836" s="403" t="s">
        <v>54</v>
      </c>
      <c r="AM1836" s="404" t="s">
        <v>54</v>
      </c>
    </row>
    <row r="1837" spans="1:39" ht="15.75" customHeight="1" x14ac:dyDescent="0.3">
      <c r="A1837" s="382"/>
      <c r="B1837" s="383"/>
      <c r="C1837" s="384" t="s">
        <v>40</v>
      </c>
      <c r="D1837" s="385" t="str">
        <f>IF(Table_1[[#This Row],[SISÄLLÖN NIMI]]="","",1)</f>
        <v/>
      </c>
      <c r="E1837" s="386"/>
      <c r="F1837" s="386"/>
      <c r="G1837" s="384" t="s">
        <v>54</v>
      </c>
      <c r="H1837" s="387" t="s">
        <v>54</v>
      </c>
      <c r="I1837" s="388" t="s">
        <v>54</v>
      </c>
      <c r="J1837" s="389" t="s">
        <v>44</v>
      </c>
      <c r="K1837" s="387" t="s">
        <v>54</v>
      </c>
      <c r="L1837" s="390" t="s">
        <v>54</v>
      </c>
      <c r="M1837" s="383"/>
      <c r="N1837" s="391" t="s">
        <v>54</v>
      </c>
      <c r="O1837" s="392"/>
      <c r="P1837" s="383"/>
      <c r="Q1837" s="383"/>
      <c r="R1837" s="393"/>
      <c r="S1837" s="417">
        <f>IF(Table_1[[#This Row],[Kesto (min) /tapaaminen]]&lt;1,0,(Table_1[[#This Row],[Sisältöjen määrä 
]]*Table_1[[#This Row],[Kesto (min) /tapaaminen]]*Table_1[[#This Row],[Tapaamis-kerrat /osallistuja]]))</f>
        <v>0</v>
      </c>
      <c r="T1837" s="394" t="str">
        <f>IF(Table_1[[#This Row],[SISÄLLÖN NIMI]]="","",IF(Table_1[[#This Row],[Toteutuminen]]="Ei osallistujia",0,IF(Table_1[[#This Row],[Toteutuminen]]="Peruttu",0,1)))</f>
        <v/>
      </c>
      <c r="U1837" s="395"/>
      <c r="V1837" s="385"/>
      <c r="W1837" s="413">
        <f>Table_1[[#This Row],[Kävijämäärä a) lapset]]+Table_1[[#This Row],[Kävijämäärä b) aikuiset]]</f>
        <v>0</v>
      </c>
      <c r="X1837" s="413">
        <f>IF(Table_1[[#This Row],[Kokonaiskävijämäärä]]&lt;1,0,Table_1[[#This Row],[Kävijämäärä a) lapset]]*Table_1[[#This Row],[Tapaamis-kerrat /osallistuja]])</f>
        <v>0</v>
      </c>
      <c r="Y1837" s="413">
        <f>IF(Table_1[[#This Row],[Kokonaiskävijämäärä]]&lt;1,0,Table_1[[#This Row],[Kävijämäärä b) aikuiset]]*Table_1[[#This Row],[Tapaamis-kerrat /osallistuja]])</f>
        <v>0</v>
      </c>
      <c r="Z1837" s="413">
        <f>IF(Table_1[[#This Row],[Kokonaiskävijämäärä]]&lt;1,0,Table_1[[#This Row],[Kokonaiskävijämäärä]]*Table_1[[#This Row],[Tapaamis-kerrat /osallistuja]])</f>
        <v>0</v>
      </c>
      <c r="AA1837" s="390" t="s">
        <v>54</v>
      </c>
      <c r="AB1837" s="396"/>
      <c r="AC1837" s="397"/>
      <c r="AD1837" s="398" t="s">
        <v>54</v>
      </c>
      <c r="AE1837" s="399" t="s">
        <v>54</v>
      </c>
      <c r="AF1837" s="400" t="s">
        <v>54</v>
      </c>
      <c r="AG1837" s="400" t="s">
        <v>54</v>
      </c>
      <c r="AH1837" s="401" t="s">
        <v>53</v>
      </c>
      <c r="AI1837" s="402" t="s">
        <v>54</v>
      </c>
      <c r="AJ1837" s="402" t="s">
        <v>54</v>
      </c>
      <c r="AK1837" s="402" t="s">
        <v>54</v>
      </c>
      <c r="AL1837" s="403" t="s">
        <v>54</v>
      </c>
      <c r="AM1837" s="404" t="s">
        <v>54</v>
      </c>
    </row>
    <row r="1838" spans="1:39" ht="15.75" customHeight="1" x14ac:dyDescent="0.3">
      <c r="A1838" s="382"/>
      <c r="B1838" s="383"/>
      <c r="C1838" s="384" t="s">
        <v>40</v>
      </c>
      <c r="D1838" s="385" t="str">
        <f>IF(Table_1[[#This Row],[SISÄLLÖN NIMI]]="","",1)</f>
        <v/>
      </c>
      <c r="E1838" s="386"/>
      <c r="F1838" s="386"/>
      <c r="G1838" s="384" t="s">
        <v>54</v>
      </c>
      <c r="H1838" s="387" t="s">
        <v>54</v>
      </c>
      <c r="I1838" s="388" t="s">
        <v>54</v>
      </c>
      <c r="J1838" s="389" t="s">
        <v>44</v>
      </c>
      <c r="K1838" s="387" t="s">
        <v>54</v>
      </c>
      <c r="L1838" s="390" t="s">
        <v>54</v>
      </c>
      <c r="M1838" s="383"/>
      <c r="N1838" s="391" t="s">
        <v>54</v>
      </c>
      <c r="O1838" s="392"/>
      <c r="P1838" s="383"/>
      <c r="Q1838" s="383"/>
      <c r="R1838" s="393"/>
      <c r="S1838" s="417">
        <f>IF(Table_1[[#This Row],[Kesto (min) /tapaaminen]]&lt;1,0,(Table_1[[#This Row],[Sisältöjen määrä 
]]*Table_1[[#This Row],[Kesto (min) /tapaaminen]]*Table_1[[#This Row],[Tapaamis-kerrat /osallistuja]]))</f>
        <v>0</v>
      </c>
      <c r="T1838" s="394" t="str">
        <f>IF(Table_1[[#This Row],[SISÄLLÖN NIMI]]="","",IF(Table_1[[#This Row],[Toteutuminen]]="Ei osallistujia",0,IF(Table_1[[#This Row],[Toteutuminen]]="Peruttu",0,1)))</f>
        <v/>
      </c>
      <c r="U1838" s="395"/>
      <c r="V1838" s="385"/>
      <c r="W1838" s="413">
        <f>Table_1[[#This Row],[Kävijämäärä a) lapset]]+Table_1[[#This Row],[Kävijämäärä b) aikuiset]]</f>
        <v>0</v>
      </c>
      <c r="X1838" s="413">
        <f>IF(Table_1[[#This Row],[Kokonaiskävijämäärä]]&lt;1,0,Table_1[[#This Row],[Kävijämäärä a) lapset]]*Table_1[[#This Row],[Tapaamis-kerrat /osallistuja]])</f>
        <v>0</v>
      </c>
      <c r="Y1838" s="413">
        <f>IF(Table_1[[#This Row],[Kokonaiskävijämäärä]]&lt;1,0,Table_1[[#This Row],[Kävijämäärä b) aikuiset]]*Table_1[[#This Row],[Tapaamis-kerrat /osallistuja]])</f>
        <v>0</v>
      </c>
      <c r="Z1838" s="413">
        <f>IF(Table_1[[#This Row],[Kokonaiskävijämäärä]]&lt;1,0,Table_1[[#This Row],[Kokonaiskävijämäärä]]*Table_1[[#This Row],[Tapaamis-kerrat /osallistuja]])</f>
        <v>0</v>
      </c>
      <c r="AA1838" s="390" t="s">
        <v>54</v>
      </c>
      <c r="AB1838" s="396"/>
      <c r="AC1838" s="397"/>
      <c r="AD1838" s="398" t="s">
        <v>54</v>
      </c>
      <c r="AE1838" s="399" t="s">
        <v>54</v>
      </c>
      <c r="AF1838" s="400" t="s">
        <v>54</v>
      </c>
      <c r="AG1838" s="400" t="s">
        <v>54</v>
      </c>
      <c r="AH1838" s="401" t="s">
        <v>53</v>
      </c>
      <c r="AI1838" s="402" t="s">
        <v>54</v>
      </c>
      <c r="AJ1838" s="402" t="s">
        <v>54</v>
      </c>
      <c r="AK1838" s="402" t="s">
        <v>54</v>
      </c>
      <c r="AL1838" s="403" t="s">
        <v>54</v>
      </c>
      <c r="AM1838" s="404" t="s">
        <v>54</v>
      </c>
    </row>
    <row r="1839" spans="1:39" ht="15.75" customHeight="1" x14ac:dyDescent="0.3">
      <c r="A1839" s="382"/>
      <c r="B1839" s="383"/>
      <c r="C1839" s="384" t="s">
        <v>40</v>
      </c>
      <c r="D1839" s="385" t="str">
        <f>IF(Table_1[[#This Row],[SISÄLLÖN NIMI]]="","",1)</f>
        <v/>
      </c>
      <c r="E1839" s="386"/>
      <c r="F1839" s="386"/>
      <c r="G1839" s="384" t="s">
        <v>54</v>
      </c>
      <c r="H1839" s="387" t="s">
        <v>54</v>
      </c>
      <c r="I1839" s="388" t="s">
        <v>54</v>
      </c>
      <c r="J1839" s="389" t="s">
        <v>44</v>
      </c>
      <c r="K1839" s="387" t="s">
        <v>54</v>
      </c>
      <c r="L1839" s="390" t="s">
        <v>54</v>
      </c>
      <c r="M1839" s="383"/>
      <c r="N1839" s="391" t="s">
        <v>54</v>
      </c>
      <c r="O1839" s="392"/>
      <c r="P1839" s="383"/>
      <c r="Q1839" s="383"/>
      <c r="R1839" s="393"/>
      <c r="S1839" s="417">
        <f>IF(Table_1[[#This Row],[Kesto (min) /tapaaminen]]&lt;1,0,(Table_1[[#This Row],[Sisältöjen määrä 
]]*Table_1[[#This Row],[Kesto (min) /tapaaminen]]*Table_1[[#This Row],[Tapaamis-kerrat /osallistuja]]))</f>
        <v>0</v>
      </c>
      <c r="T1839" s="394" t="str">
        <f>IF(Table_1[[#This Row],[SISÄLLÖN NIMI]]="","",IF(Table_1[[#This Row],[Toteutuminen]]="Ei osallistujia",0,IF(Table_1[[#This Row],[Toteutuminen]]="Peruttu",0,1)))</f>
        <v/>
      </c>
      <c r="U1839" s="395"/>
      <c r="V1839" s="385"/>
      <c r="W1839" s="413">
        <f>Table_1[[#This Row],[Kävijämäärä a) lapset]]+Table_1[[#This Row],[Kävijämäärä b) aikuiset]]</f>
        <v>0</v>
      </c>
      <c r="X1839" s="413">
        <f>IF(Table_1[[#This Row],[Kokonaiskävijämäärä]]&lt;1,0,Table_1[[#This Row],[Kävijämäärä a) lapset]]*Table_1[[#This Row],[Tapaamis-kerrat /osallistuja]])</f>
        <v>0</v>
      </c>
      <c r="Y1839" s="413">
        <f>IF(Table_1[[#This Row],[Kokonaiskävijämäärä]]&lt;1,0,Table_1[[#This Row],[Kävijämäärä b) aikuiset]]*Table_1[[#This Row],[Tapaamis-kerrat /osallistuja]])</f>
        <v>0</v>
      </c>
      <c r="Z1839" s="413">
        <f>IF(Table_1[[#This Row],[Kokonaiskävijämäärä]]&lt;1,0,Table_1[[#This Row],[Kokonaiskävijämäärä]]*Table_1[[#This Row],[Tapaamis-kerrat /osallistuja]])</f>
        <v>0</v>
      </c>
      <c r="AA1839" s="390" t="s">
        <v>54</v>
      </c>
      <c r="AB1839" s="396"/>
      <c r="AC1839" s="397"/>
      <c r="AD1839" s="398" t="s">
        <v>54</v>
      </c>
      <c r="AE1839" s="399" t="s">
        <v>54</v>
      </c>
      <c r="AF1839" s="400" t="s">
        <v>54</v>
      </c>
      <c r="AG1839" s="400" t="s">
        <v>54</v>
      </c>
      <c r="AH1839" s="401" t="s">
        <v>53</v>
      </c>
      <c r="AI1839" s="402" t="s">
        <v>54</v>
      </c>
      <c r="AJ1839" s="402" t="s">
        <v>54</v>
      </c>
      <c r="AK1839" s="402" t="s">
        <v>54</v>
      </c>
      <c r="AL1839" s="403" t="s">
        <v>54</v>
      </c>
      <c r="AM1839" s="404" t="s">
        <v>54</v>
      </c>
    </row>
    <row r="1840" spans="1:39" ht="15.75" customHeight="1" x14ac:dyDescent="0.3">
      <c r="A1840" s="382"/>
      <c r="B1840" s="383"/>
      <c r="C1840" s="384" t="s">
        <v>40</v>
      </c>
      <c r="D1840" s="385" t="str">
        <f>IF(Table_1[[#This Row],[SISÄLLÖN NIMI]]="","",1)</f>
        <v/>
      </c>
      <c r="E1840" s="386"/>
      <c r="F1840" s="386"/>
      <c r="G1840" s="384" t="s">
        <v>54</v>
      </c>
      <c r="H1840" s="387" t="s">
        <v>54</v>
      </c>
      <c r="I1840" s="388" t="s">
        <v>54</v>
      </c>
      <c r="J1840" s="389" t="s">
        <v>44</v>
      </c>
      <c r="K1840" s="387" t="s">
        <v>54</v>
      </c>
      <c r="L1840" s="390" t="s">
        <v>54</v>
      </c>
      <c r="M1840" s="383"/>
      <c r="N1840" s="391" t="s">
        <v>54</v>
      </c>
      <c r="O1840" s="392"/>
      <c r="P1840" s="383"/>
      <c r="Q1840" s="383"/>
      <c r="R1840" s="393"/>
      <c r="S1840" s="417">
        <f>IF(Table_1[[#This Row],[Kesto (min) /tapaaminen]]&lt;1,0,(Table_1[[#This Row],[Sisältöjen määrä 
]]*Table_1[[#This Row],[Kesto (min) /tapaaminen]]*Table_1[[#This Row],[Tapaamis-kerrat /osallistuja]]))</f>
        <v>0</v>
      </c>
      <c r="T1840" s="394" t="str">
        <f>IF(Table_1[[#This Row],[SISÄLLÖN NIMI]]="","",IF(Table_1[[#This Row],[Toteutuminen]]="Ei osallistujia",0,IF(Table_1[[#This Row],[Toteutuminen]]="Peruttu",0,1)))</f>
        <v/>
      </c>
      <c r="U1840" s="395"/>
      <c r="V1840" s="385"/>
      <c r="W1840" s="413">
        <f>Table_1[[#This Row],[Kävijämäärä a) lapset]]+Table_1[[#This Row],[Kävijämäärä b) aikuiset]]</f>
        <v>0</v>
      </c>
      <c r="X1840" s="413">
        <f>IF(Table_1[[#This Row],[Kokonaiskävijämäärä]]&lt;1,0,Table_1[[#This Row],[Kävijämäärä a) lapset]]*Table_1[[#This Row],[Tapaamis-kerrat /osallistuja]])</f>
        <v>0</v>
      </c>
      <c r="Y1840" s="413">
        <f>IF(Table_1[[#This Row],[Kokonaiskävijämäärä]]&lt;1,0,Table_1[[#This Row],[Kävijämäärä b) aikuiset]]*Table_1[[#This Row],[Tapaamis-kerrat /osallistuja]])</f>
        <v>0</v>
      </c>
      <c r="Z1840" s="413">
        <f>IF(Table_1[[#This Row],[Kokonaiskävijämäärä]]&lt;1,0,Table_1[[#This Row],[Kokonaiskävijämäärä]]*Table_1[[#This Row],[Tapaamis-kerrat /osallistuja]])</f>
        <v>0</v>
      </c>
      <c r="AA1840" s="390" t="s">
        <v>54</v>
      </c>
      <c r="AB1840" s="396"/>
      <c r="AC1840" s="397"/>
      <c r="AD1840" s="398" t="s">
        <v>54</v>
      </c>
      <c r="AE1840" s="399" t="s">
        <v>54</v>
      </c>
      <c r="AF1840" s="400" t="s">
        <v>54</v>
      </c>
      <c r="AG1840" s="400" t="s">
        <v>54</v>
      </c>
      <c r="AH1840" s="401" t="s">
        <v>53</v>
      </c>
      <c r="AI1840" s="402" t="s">
        <v>54</v>
      </c>
      <c r="AJ1840" s="402" t="s">
        <v>54</v>
      </c>
      <c r="AK1840" s="402" t="s">
        <v>54</v>
      </c>
      <c r="AL1840" s="403" t="s">
        <v>54</v>
      </c>
      <c r="AM1840" s="404" t="s">
        <v>54</v>
      </c>
    </row>
    <row r="1841" spans="1:39" ht="15.75" customHeight="1" x14ac:dyDescent="0.3">
      <c r="A1841" s="382"/>
      <c r="B1841" s="383"/>
      <c r="C1841" s="384" t="s">
        <v>40</v>
      </c>
      <c r="D1841" s="385" t="str">
        <f>IF(Table_1[[#This Row],[SISÄLLÖN NIMI]]="","",1)</f>
        <v/>
      </c>
      <c r="E1841" s="386"/>
      <c r="F1841" s="386"/>
      <c r="G1841" s="384" t="s">
        <v>54</v>
      </c>
      <c r="H1841" s="387" t="s">
        <v>54</v>
      </c>
      <c r="I1841" s="388" t="s">
        <v>54</v>
      </c>
      <c r="J1841" s="389" t="s">
        <v>44</v>
      </c>
      <c r="K1841" s="387" t="s">
        <v>54</v>
      </c>
      <c r="L1841" s="390" t="s">
        <v>54</v>
      </c>
      <c r="M1841" s="383"/>
      <c r="N1841" s="391" t="s">
        <v>54</v>
      </c>
      <c r="O1841" s="392"/>
      <c r="P1841" s="383"/>
      <c r="Q1841" s="383"/>
      <c r="R1841" s="393"/>
      <c r="S1841" s="417">
        <f>IF(Table_1[[#This Row],[Kesto (min) /tapaaminen]]&lt;1,0,(Table_1[[#This Row],[Sisältöjen määrä 
]]*Table_1[[#This Row],[Kesto (min) /tapaaminen]]*Table_1[[#This Row],[Tapaamis-kerrat /osallistuja]]))</f>
        <v>0</v>
      </c>
      <c r="T1841" s="394" t="str">
        <f>IF(Table_1[[#This Row],[SISÄLLÖN NIMI]]="","",IF(Table_1[[#This Row],[Toteutuminen]]="Ei osallistujia",0,IF(Table_1[[#This Row],[Toteutuminen]]="Peruttu",0,1)))</f>
        <v/>
      </c>
      <c r="U1841" s="395"/>
      <c r="V1841" s="385"/>
      <c r="W1841" s="413">
        <f>Table_1[[#This Row],[Kävijämäärä a) lapset]]+Table_1[[#This Row],[Kävijämäärä b) aikuiset]]</f>
        <v>0</v>
      </c>
      <c r="X1841" s="413">
        <f>IF(Table_1[[#This Row],[Kokonaiskävijämäärä]]&lt;1,0,Table_1[[#This Row],[Kävijämäärä a) lapset]]*Table_1[[#This Row],[Tapaamis-kerrat /osallistuja]])</f>
        <v>0</v>
      </c>
      <c r="Y1841" s="413">
        <f>IF(Table_1[[#This Row],[Kokonaiskävijämäärä]]&lt;1,0,Table_1[[#This Row],[Kävijämäärä b) aikuiset]]*Table_1[[#This Row],[Tapaamis-kerrat /osallistuja]])</f>
        <v>0</v>
      </c>
      <c r="Z1841" s="413">
        <f>IF(Table_1[[#This Row],[Kokonaiskävijämäärä]]&lt;1,0,Table_1[[#This Row],[Kokonaiskävijämäärä]]*Table_1[[#This Row],[Tapaamis-kerrat /osallistuja]])</f>
        <v>0</v>
      </c>
      <c r="AA1841" s="390" t="s">
        <v>54</v>
      </c>
      <c r="AB1841" s="396"/>
      <c r="AC1841" s="397"/>
      <c r="AD1841" s="398" t="s">
        <v>54</v>
      </c>
      <c r="AE1841" s="399" t="s">
        <v>54</v>
      </c>
      <c r="AF1841" s="400" t="s">
        <v>54</v>
      </c>
      <c r="AG1841" s="400" t="s">
        <v>54</v>
      </c>
      <c r="AH1841" s="401" t="s">
        <v>53</v>
      </c>
      <c r="AI1841" s="402" t="s">
        <v>54</v>
      </c>
      <c r="AJ1841" s="402" t="s">
        <v>54</v>
      </c>
      <c r="AK1841" s="402" t="s">
        <v>54</v>
      </c>
      <c r="AL1841" s="403" t="s">
        <v>54</v>
      </c>
      <c r="AM1841" s="404" t="s">
        <v>54</v>
      </c>
    </row>
    <row r="1842" spans="1:39" ht="15.75" customHeight="1" x14ac:dyDescent="0.3">
      <c r="A1842" s="382"/>
      <c r="B1842" s="383"/>
      <c r="C1842" s="384" t="s">
        <v>40</v>
      </c>
      <c r="D1842" s="385" t="str">
        <f>IF(Table_1[[#This Row],[SISÄLLÖN NIMI]]="","",1)</f>
        <v/>
      </c>
      <c r="E1842" s="386"/>
      <c r="F1842" s="386"/>
      <c r="G1842" s="384" t="s">
        <v>54</v>
      </c>
      <c r="H1842" s="387" t="s">
        <v>54</v>
      </c>
      <c r="I1842" s="388" t="s">
        <v>54</v>
      </c>
      <c r="J1842" s="389" t="s">
        <v>44</v>
      </c>
      <c r="K1842" s="387" t="s">
        <v>54</v>
      </c>
      <c r="L1842" s="390" t="s">
        <v>54</v>
      </c>
      <c r="M1842" s="383"/>
      <c r="N1842" s="391" t="s">
        <v>54</v>
      </c>
      <c r="O1842" s="392"/>
      <c r="P1842" s="383"/>
      <c r="Q1842" s="383"/>
      <c r="R1842" s="393"/>
      <c r="S1842" s="417">
        <f>IF(Table_1[[#This Row],[Kesto (min) /tapaaminen]]&lt;1,0,(Table_1[[#This Row],[Sisältöjen määrä 
]]*Table_1[[#This Row],[Kesto (min) /tapaaminen]]*Table_1[[#This Row],[Tapaamis-kerrat /osallistuja]]))</f>
        <v>0</v>
      </c>
      <c r="T1842" s="394" t="str">
        <f>IF(Table_1[[#This Row],[SISÄLLÖN NIMI]]="","",IF(Table_1[[#This Row],[Toteutuminen]]="Ei osallistujia",0,IF(Table_1[[#This Row],[Toteutuminen]]="Peruttu",0,1)))</f>
        <v/>
      </c>
      <c r="U1842" s="395"/>
      <c r="V1842" s="385"/>
      <c r="W1842" s="413">
        <f>Table_1[[#This Row],[Kävijämäärä a) lapset]]+Table_1[[#This Row],[Kävijämäärä b) aikuiset]]</f>
        <v>0</v>
      </c>
      <c r="X1842" s="413">
        <f>IF(Table_1[[#This Row],[Kokonaiskävijämäärä]]&lt;1,0,Table_1[[#This Row],[Kävijämäärä a) lapset]]*Table_1[[#This Row],[Tapaamis-kerrat /osallistuja]])</f>
        <v>0</v>
      </c>
      <c r="Y1842" s="413">
        <f>IF(Table_1[[#This Row],[Kokonaiskävijämäärä]]&lt;1,0,Table_1[[#This Row],[Kävijämäärä b) aikuiset]]*Table_1[[#This Row],[Tapaamis-kerrat /osallistuja]])</f>
        <v>0</v>
      </c>
      <c r="Z1842" s="413">
        <f>IF(Table_1[[#This Row],[Kokonaiskävijämäärä]]&lt;1,0,Table_1[[#This Row],[Kokonaiskävijämäärä]]*Table_1[[#This Row],[Tapaamis-kerrat /osallistuja]])</f>
        <v>0</v>
      </c>
      <c r="AA1842" s="390" t="s">
        <v>54</v>
      </c>
      <c r="AB1842" s="396"/>
      <c r="AC1842" s="397"/>
      <c r="AD1842" s="398" t="s">
        <v>54</v>
      </c>
      <c r="AE1842" s="399" t="s">
        <v>54</v>
      </c>
      <c r="AF1842" s="400" t="s">
        <v>54</v>
      </c>
      <c r="AG1842" s="400" t="s">
        <v>54</v>
      </c>
      <c r="AH1842" s="401" t="s">
        <v>53</v>
      </c>
      <c r="AI1842" s="402" t="s">
        <v>54</v>
      </c>
      <c r="AJ1842" s="402" t="s">
        <v>54</v>
      </c>
      <c r="AK1842" s="402" t="s">
        <v>54</v>
      </c>
      <c r="AL1842" s="403" t="s">
        <v>54</v>
      </c>
      <c r="AM1842" s="404" t="s">
        <v>54</v>
      </c>
    </row>
    <row r="1843" spans="1:39" ht="15.75" customHeight="1" x14ac:dyDescent="0.3">
      <c r="A1843" s="382"/>
      <c r="B1843" s="383"/>
      <c r="C1843" s="384" t="s">
        <v>40</v>
      </c>
      <c r="D1843" s="385" t="str">
        <f>IF(Table_1[[#This Row],[SISÄLLÖN NIMI]]="","",1)</f>
        <v/>
      </c>
      <c r="E1843" s="386"/>
      <c r="F1843" s="386"/>
      <c r="G1843" s="384" t="s">
        <v>54</v>
      </c>
      <c r="H1843" s="387" t="s">
        <v>54</v>
      </c>
      <c r="I1843" s="388" t="s">
        <v>54</v>
      </c>
      <c r="J1843" s="389" t="s">
        <v>44</v>
      </c>
      <c r="K1843" s="387" t="s">
        <v>54</v>
      </c>
      <c r="L1843" s="390" t="s">
        <v>54</v>
      </c>
      <c r="M1843" s="383"/>
      <c r="N1843" s="391" t="s">
        <v>54</v>
      </c>
      <c r="O1843" s="392"/>
      <c r="P1843" s="383"/>
      <c r="Q1843" s="383"/>
      <c r="R1843" s="393"/>
      <c r="S1843" s="417">
        <f>IF(Table_1[[#This Row],[Kesto (min) /tapaaminen]]&lt;1,0,(Table_1[[#This Row],[Sisältöjen määrä 
]]*Table_1[[#This Row],[Kesto (min) /tapaaminen]]*Table_1[[#This Row],[Tapaamis-kerrat /osallistuja]]))</f>
        <v>0</v>
      </c>
      <c r="T1843" s="394" t="str">
        <f>IF(Table_1[[#This Row],[SISÄLLÖN NIMI]]="","",IF(Table_1[[#This Row],[Toteutuminen]]="Ei osallistujia",0,IF(Table_1[[#This Row],[Toteutuminen]]="Peruttu",0,1)))</f>
        <v/>
      </c>
      <c r="U1843" s="395"/>
      <c r="V1843" s="385"/>
      <c r="W1843" s="413">
        <f>Table_1[[#This Row],[Kävijämäärä a) lapset]]+Table_1[[#This Row],[Kävijämäärä b) aikuiset]]</f>
        <v>0</v>
      </c>
      <c r="X1843" s="413">
        <f>IF(Table_1[[#This Row],[Kokonaiskävijämäärä]]&lt;1,0,Table_1[[#This Row],[Kävijämäärä a) lapset]]*Table_1[[#This Row],[Tapaamis-kerrat /osallistuja]])</f>
        <v>0</v>
      </c>
      <c r="Y1843" s="413">
        <f>IF(Table_1[[#This Row],[Kokonaiskävijämäärä]]&lt;1,0,Table_1[[#This Row],[Kävijämäärä b) aikuiset]]*Table_1[[#This Row],[Tapaamis-kerrat /osallistuja]])</f>
        <v>0</v>
      </c>
      <c r="Z1843" s="413">
        <f>IF(Table_1[[#This Row],[Kokonaiskävijämäärä]]&lt;1,0,Table_1[[#This Row],[Kokonaiskävijämäärä]]*Table_1[[#This Row],[Tapaamis-kerrat /osallistuja]])</f>
        <v>0</v>
      </c>
      <c r="AA1843" s="390" t="s">
        <v>54</v>
      </c>
      <c r="AB1843" s="396"/>
      <c r="AC1843" s="397"/>
      <c r="AD1843" s="398" t="s">
        <v>54</v>
      </c>
      <c r="AE1843" s="399" t="s">
        <v>54</v>
      </c>
      <c r="AF1843" s="400" t="s">
        <v>54</v>
      </c>
      <c r="AG1843" s="400" t="s">
        <v>54</v>
      </c>
      <c r="AH1843" s="401" t="s">
        <v>53</v>
      </c>
      <c r="AI1843" s="402" t="s">
        <v>54</v>
      </c>
      <c r="AJ1843" s="402" t="s">
        <v>54</v>
      </c>
      <c r="AK1843" s="402" t="s">
        <v>54</v>
      </c>
      <c r="AL1843" s="403" t="s">
        <v>54</v>
      </c>
      <c r="AM1843" s="404" t="s">
        <v>54</v>
      </c>
    </row>
    <row r="1844" spans="1:39" ht="15.75" customHeight="1" x14ac:dyDescent="0.3">
      <c r="A1844" s="382"/>
      <c r="B1844" s="383"/>
      <c r="C1844" s="384" t="s">
        <v>40</v>
      </c>
      <c r="D1844" s="385" t="str">
        <f>IF(Table_1[[#This Row],[SISÄLLÖN NIMI]]="","",1)</f>
        <v/>
      </c>
      <c r="E1844" s="386"/>
      <c r="F1844" s="386"/>
      <c r="G1844" s="384" t="s">
        <v>54</v>
      </c>
      <c r="H1844" s="387" t="s">
        <v>54</v>
      </c>
      <c r="I1844" s="388" t="s">
        <v>54</v>
      </c>
      <c r="J1844" s="389" t="s">
        <v>44</v>
      </c>
      <c r="K1844" s="387" t="s">
        <v>54</v>
      </c>
      <c r="L1844" s="390" t="s">
        <v>54</v>
      </c>
      <c r="M1844" s="383"/>
      <c r="N1844" s="391" t="s">
        <v>54</v>
      </c>
      <c r="O1844" s="392"/>
      <c r="P1844" s="383"/>
      <c r="Q1844" s="383"/>
      <c r="R1844" s="393"/>
      <c r="S1844" s="417">
        <f>IF(Table_1[[#This Row],[Kesto (min) /tapaaminen]]&lt;1,0,(Table_1[[#This Row],[Sisältöjen määrä 
]]*Table_1[[#This Row],[Kesto (min) /tapaaminen]]*Table_1[[#This Row],[Tapaamis-kerrat /osallistuja]]))</f>
        <v>0</v>
      </c>
      <c r="T1844" s="394" t="str">
        <f>IF(Table_1[[#This Row],[SISÄLLÖN NIMI]]="","",IF(Table_1[[#This Row],[Toteutuminen]]="Ei osallistujia",0,IF(Table_1[[#This Row],[Toteutuminen]]="Peruttu",0,1)))</f>
        <v/>
      </c>
      <c r="U1844" s="395"/>
      <c r="V1844" s="385"/>
      <c r="W1844" s="413">
        <f>Table_1[[#This Row],[Kävijämäärä a) lapset]]+Table_1[[#This Row],[Kävijämäärä b) aikuiset]]</f>
        <v>0</v>
      </c>
      <c r="X1844" s="413">
        <f>IF(Table_1[[#This Row],[Kokonaiskävijämäärä]]&lt;1,0,Table_1[[#This Row],[Kävijämäärä a) lapset]]*Table_1[[#This Row],[Tapaamis-kerrat /osallistuja]])</f>
        <v>0</v>
      </c>
      <c r="Y1844" s="413">
        <f>IF(Table_1[[#This Row],[Kokonaiskävijämäärä]]&lt;1,0,Table_1[[#This Row],[Kävijämäärä b) aikuiset]]*Table_1[[#This Row],[Tapaamis-kerrat /osallistuja]])</f>
        <v>0</v>
      </c>
      <c r="Z1844" s="413">
        <f>IF(Table_1[[#This Row],[Kokonaiskävijämäärä]]&lt;1,0,Table_1[[#This Row],[Kokonaiskävijämäärä]]*Table_1[[#This Row],[Tapaamis-kerrat /osallistuja]])</f>
        <v>0</v>
      </c>
      <c r="AA1844" s="390" t="s">
        <v>54</v>
      </c>
      <c r="AB1844" s="396"/>
      <c r="AC1844" s="397"/>
      <c r="AD1844" s="398" t="s">
        <v>54</v>
      </c>
      <c r="AE1844" s="399" t="s">
        <v>54</v>
      </c>
      <c r="AF1844" s="400" t="s">
        <v>54</v>
      </c>
      <c r="AG1844" s="400" t="s">
        <v>54</v>
      </c>
      <c r="AH1844" s="401" t="s">
        <v>53</v>
      </c>
      <c r="AI1844" s="402" t="s">
        <v>54</v>
      </c>
      <c r="AJ1844" s="402" t="s">
        <v>54</v>
      </c>
      <c r="AK1844" s="402" t="s">
        <v>54</v>
      </c>
      <c r="AL1844" s="403" t="s">
        <v>54</v>
      </c>
      <c r="AM1844" s="404" t="s">
        <v>54</v>
      </c>
    </row>
    <row r="1845" spans="1:39" ht="15.75" customHeight="1" x14ac:dyDescent="0.3">
      <c r="A1845" s="382"/>
      <c r="B1845" s="383"/>
      <c r="C1845" s="384" t="s">
        <v>40</v>
      </c>
      <c r="D1845" s="385" t="str">
        <f>IF(Table_1[[#This Row],[SISÄLLÖN NIMI]]="","",1)</f>
        <v/>
      </c>
      <c r="E1845" s="386"/>
      <c r="F1845" s="386"/>
      <c r="G1845" s="384" t="s">
        <v>54</v>
      </c>
      <c r="H1845" s="387" t="s">
        <v>54</v>
      </c>
      <c r="I1845" s="388" t="s">
        <v>54</v>
      </c>
      <c r="J1845" s="389" t="s">
        <v>44</v>
      </c>
      <c r="K1845" s="387" t="s">
        <v>54</v>
      </c>
      <c r="L1845" s="390" t="s">
        <v>54</v>
      </c>
      <c r="M1845" s="383"/>
      <c r="N1845" s="391" t="s">
        <v>54</v>
      </c>
      <c r="O1845" s="392"/>
      <c r="P1845" s="383"/>
      <c r="Q1845" s="383"/>
      <c r="R1845" s="393"/>
      <c r="S1845" s="417">
        <f>IF(Table_1[[#This Row],[Kesto (min) /tapaaminen]]&lt;1,0,(Table_1[[#This Row],[Sisältöjen määrä 
]]*Table_1[[#This Row],[Kesto (min) /tapaaminen]]*Table_1[[#This Row],[Tapaamis-kerrat /osallistuja]]))</f>
        <v>0</v>
      </c>
      <c r="T1845" s="394" t="str">
        <f>IF(Table_1[[#This Row],[SISÄLLÖN NIMI]]="","",IF(Table_1[[#This Row],[Toteutuminen]]="Ei osallistujia",0,IF(Table_1[[#This Row],[Toteutuminen]]="Peruttu",0,1)))</f>
        <v/>
      </c>
      <c r="U1845" s="395"/>
      <c r="V1845" s="385"/>
      <c r="W1845" s="413">
        <f>Table_1[[#This Row],[Kävijämäärä a) lapset]]+Table_1[[#This Row],[Kävijämäärä b) aikuiset]]</f>
        <v>0</v>
      </c>
      <c r="X1845" s="413">
        <f>IF(Table_1[[#This Row],[Kokonaiskävijämäärä]]&lt;1,0,Table_1[[#This Row],[Kävijämäärä a) lapset]]*Table_1[[#This Row],[Tapaamis-kerrat /osallistuja]])</f>
        <v>0</v>
      </c>
      <c r="Y1845" s="413">
        <f>IF(Table_1[[#This Row],[Kokonaiskävijämäärä]]&lt;1,0,Table_1[[#This Row],[Kävijämäärä b) aikuiset]]*Table_1[[#This Row],[Tapaamis-kerrat /osallistuja]])</f>
        <v>0</v>
      </c>
      <c r="Z1845" s="413">
        <f>IF(Table_1[[#This Row],[Kokonaiskävijämäärä]]&lt;1,0,Table_1[[#This Row],[Kokonaiskävijämäärä]]*Table_1[[#This Row],[Tapaamis-kerrat /osallistuja]])</f>
        <v>0</v>
      </c>
      <c r="AA1845" s="390" t="s">
        <v>54</v>
      </c>
      <c r="AB1845" s="396"/>
      <c r="AC1845" s="397"/>
      <c r="AD1845" s="398" t="s">
        <v>54</v>
      </c>
      <c r="AE1845" s="399" t="s">
        <v>54</v>
      </c>
      <c r="AF1845" s="400" t="s">
        <v>54</v>
      </c>
      <c r="AG1845" s="400" t="s">
        <v>54</v>
      </c>
      <c r="AH1845" s="401" t="s">
        <v>53</v>
      </c>
      <c r="AI1845" s="402" t="s">
        <v>54</v>
      </c>
      <c r="AJ1845" s="402" t="s">
        <v>54</v>
      </c>
      <c r="AK1845" s="402" t="s">
        <v>54</v>
      </c>
      <c r="AL1845" s="403" t="s">
        <v>54</v>
      </c>
      <c r="AM1845" s="404" t="s">
        <v>54</v>
      </c>
    </row>
    <row r="1846" spans="1:39" ht="15.75" customHeight="1" x14ac:dyDescent="0.3">
      <c r="A1846" s="382"/>
      <c r="B1846" s="383"/>
      <c r="C1846" s="384" t="s">
        <v>40</v>
      </c>
      <c r="D1846" s="385" t="str">
        <f>IF(Table_1[[#This Row],[SISÄLLÖN NIMI]]="","",1)</f>
        <v/>
      </c>
      <c r="E1846" s="386"/>
      <c r="F1846" s="386"/>
      <c r="G1846" s="384" t="s">
        <v>54</v>
      </c>
      <c r="H1846" s="387" t="s">
        <v>54</v>
      </c>
      <c r="I1846" s="388" t="s">
        <v>54</v>
      </c>
      <c r="J1846" s="389" t="s">
        <v>44</v>
      </c>
      <c r="K1846" s="387" t="s">
        <v>54</v>
      </c>
      <c r="L1846" s="390" t="s">
        <v>54</v>
      </c>
      <c r="M1846" s="383"/>
      <c r="N1846" s="391" t="s">
        <v>54</v>
      </c>
      <c r="O1846" s="392"/>
      <c r="P1846" s="383"/>
      <c r="Q1846" s="383"/>
      <c r="R1846" s="393"/>
      <c r="S1846" s="417">
        <f>IF(Table_1[[#This Row],[Kesto (min) /tapaaminen]]&lt;1,0,(Table_1[[#This Row],[Sisältöjen määrä 
]]*Table_1[[#This Row],[Kesto (min) /tapaaminen]]*Table_1[[#This Row],[Tapaamis-kerrat /osallistuja]]))</f>
        <v>0</v>
      </c>
      <c r="T1846" s="394" t="str">
        <f>IF(Table_1[[#This Row],[SISÄLLÖN NIMI]]="","",IF(Table_1[[#This Row],[Toteutuminen]]="Ei osallistujia",0,IF(Table_1[[#This Row],[Toteutuminen]]="Peruttu",0,1)))</f>
        <v/>
      </c>
      <c r="U1846" s="395"/>
      <c r="V1846" s="385"/>
      <c r="W1846" s="413">
        <f>Table_1[[#This Row],[Kävijämäärä a) lapset]]+Table_1[[#This Row],[Kävijämäärä b) aikuiset]]</f>
        <v>0</v>
      </c>
      <c r="X1846" s="413">
        <f>IF(Table_1[[#This Row],[Kokonaiskävijämäärä]]&lt;1,0,Table_1[[#This Row],[Kävijämäärä a) lapset]]*Table_1[[#This Row],[Tapaamis-kerrat /osallistuja]])</f>
        <v>0</v>
      </c>
      <c r="Y1846" s="413">
        <f>IF(Table_1[[#This Row],[Kokonaiskävijämäärä]]&lt;1,0,Table_1[[#This Row],[Kävijämäärä b) aikuiset]]*Table_1[[#This Row],[Tapaamis-kerrat /osallistuja]])</f>
        <v>0</v>
      </c>
      <c r="Z1846" s="413">
        <f>IF(Table_1[[#This Row],[Kokonaiskävijämäärä]]&lt;1,0,Table_1[[#This Row],[Kokonaiskävijämäärä]]*Table_1[[#This Row],[Tapaamis-kerrat /osallistuja]])</f>
        <v>0</v>
      </c>
      <c r="AA1846" s="390" t="s">
        <v>54</v>
      </c>
      <c r="AB1846" s="396"/>
      <c r="AC1846" s="397"/>
      <c r="AD1846" s="398" t="s">
        <v>54</v>
      </c>
      <c r="AE1846" s="399" t="s">
        <v>54</v>
      </c>
      <c r="AF1846" s="400" t="s">
        <v>54</v>
      </c>
      <c r="AG1846" s="400" t="s">
        <v>54</v>
      </c>
      <c r="AH1846" s="401" t="s">
        <v>53</v>
      </c>
      <c r="AI1846" s="402" t="s">
        <v>54</v>
      </c>
      <c r="AJ1846" s="402" t="s">
        <v>54</v>
      </c>
      <c r="AK1846" s="402" t="s">
        <v>54</v>
      </c>
      <c r="AL1846" s="403" t="s">
        <v>54</v>
      </c>
      <c r="AM1846" s="404" t="s">
        <v>54</v>
      </c>
    </row>
    <row r="1847" spans="1:39" ht="15.75" customHeight="1" x14ac:dyDescent="0.3">
      <c r="A1847" s="382"/>
      <c r="B1847" s="383"/>
      <c r="C1847" s="384" t="s">
        <v>40</v>
      </c>
      <c r="D1847" s="385" t="str">
        <f>IF(Table_1[[#This Row],[SISÄLLÖN NIMI]]="","",1)</f>
        <v/>
      </c>
      <c r="E1847" s="386"/>
      <c r="F1847" s="386"/>
      <c r="G1847" s="384" t="s">
        <v>54</v>
      </c>
      <c r="H1847" s="387" t="s">
        <v>54</v>
      </c>
      <c r="I1847" s="388" t="s">
        <v>54</v>
      </c>
      <c r="J1847" s="389" t="s">
        <v>44</v>
      </c>
      <c r="K1847" s="387" t="s">
        <v>54</v>
      </c>
      <c r="L1847" s="390" t="s">
        <v>54</v>
      </c>
      <c r="M1847" s="383"/>
      <c r="N1847" s="391" t="s">
        <v>54</v>
      </c>
      <c r="O1847" s="392"/>
      <c r="P1847" s="383"/>
      <c r="Q1847" s="383"/>
      <c r="R1847" s="393"/>
      <c r="S1847" s="417">
        <f>IF(Table_1[[#This Row],[Kesto (min) /tapaaminen]]&lt;1,0,(Table_1[[#This Row],[Sisältöjen määrä 
]]*Table_1[[#This Row],[Kesto (min) /tapaaminen]]*Table_1[[#This Row],[Tapaamis-kerrat /osallistuja]]))</f>
        <v>0</v>
      </c>
      <c r="T1847" s="394" t="str">
        <f>IF(Table_1[[#This Row],[SISÄLLÖN NIMI]]="","",IF(Table_1[[#This Row],[Toteutuminen]]="Ei osallistujia",0,IF(Table_1[[#This Row],[Toteutuminen]]="Peruttu",0,1)))</f>
        <v/>
      </c>
      <c r="U1847" s="395"/>
      <c r="V1847" s="385"/>
      <c r="W1847" s="413">
        <f>Table_1[[#This Row],[Kävijämäärä a) lapset]]+Table_1[[#This Row],[Kävijämäärä b) aikuiset]]</f>
        <v>0</v>
      </c>
      <c r="X1847" s="413">
        <f>IF(Table_1[[#This Row],[Kokonaiskävijämäärä]]&lt;1,0,Table_1[[#This Row],[Kävijämäärä a) lapset]]*Table_1[[#This Row],[Tapaamis-kerrat /osallistuja]])</f>
        <v>0</v>
      </c>
      <c r="Y1847" s="413">
        <f>IF(Table_1[[#This Row],[Kokonaiskävijämäärä]]&lt;1,0,Table_1[[#This Row],[Kävijämäärä b) aikuiset]]*Table_1[[#This Row],[Tapaamis-kerrat /osallistuja]])</f>
        <v>0</v>
      </c>
      <c r="Z1847" s="413">
        <f>IF(Table_1[[#This Row],[Kokonaiskävijämäärä]]&lt;1,0,Table_1[[#This Row],[Kokonaiskävijämäärä]]*Table_1[[#This Row],[Tapaamis-kerrat /osallistuja]])</f>
        <v>0</v>
      </c>
      <c r="AA1847" s="390" t="s">
        <v>54</v>
      </c>
      <c r="AB1847" s="396"/>
      <c r="AC1847" s="397"/>
      <c r="AD1847" s="398" t="s">
        <v>54</v>
      </c>
      <c r="AE1847" s="399" t="s">
        <v>54</v>
      </c>
      <c r="AF1847" s="400" t="s">
        <v>54</v>
      </c>
      <c r="AG1847" s="400" t="s">
        <v>54</v>
      </c>
      <c r="AH1847" s="401" t="s">
        <v>53</v>
      </c>
      <c r="AI1847" s="402" t="s">
        <v>54</v>
      </c>
      <c r="AJ1847" s="402" t="s">
        <v>54</v>
      </c>
      <c r="AK1847" s="402" t="s">
        <v>54</v>
      </c>
      <c r="AL1847" s="403" t="s">
        <v>54</v>
      </c>
      <c r="AM1847" s="404" t="s">
        <v>54</v>
      </c>
    </row>
    <row r="1848" spans="1:39" ht="15.75" customHeight="1" x14ac:dyDescent="0.3">
      <c r="A1848" s="382"/>
      <c r="B1848" s="383"/>
      <c r="C1848" s="384" t="s">
        <v>40</v>
      </c>
      <c r="D1848" s="385" t="str">
        <f>IF(Table_1[[#This Row],[SISÄLLÖN NIMI]]="","",1)</f>
        <v/>
      </c>
      <c r="E1848" s="386"/>
      <c r="F1848" s="386"/>
      <c r="G1848" s="384" t="s">
        <v>54</v>
      </c>
      <c r="H1848" s="387" t="s">
        <v>54</v>
      </c>
      <c r="I1848" s="388" t="s">
        <v>54</v>
      </c>
      <c r="J1848" s="389" t="s">
        <v>44</v>
      </c>
      <c r="K1848" s="387" t="s">
        <v>54</v>
      </c>
      <c r="L1848" s="390" t="s">
        <v>54</v>
      </c>
      <c r="M1848" s="383"/>
      <c r="N1848" s="391" t="s">
        <v>54</v>
      </c>
      <c r="O1848" s="392"/>
      <c r="P1848" s="383"/>
      <c r="Q1848" s="383"/>
      <c r="R1848" s="393"/>
      <c r="S1848" s="417">
        <f>IF(Table_1[[#This Row],[Kesto (min) /tapaaminen]]&lt;1,0,(Table_1[[#This Row],[Sisältöjen määrä 
]]*Table_1[[#This Row],[Kesto (min) /tapaaminen]]*Table_1[[#This Row],[Tapaamis-kerrat /osallistuja]]))</f>
        <v>0</v>
      </c>
      <c r="T1848" s="394" t="str">
        <f>IF(Table_1[[#This Row],[SISÄLLÖN NIMI]]="","",IF(Table_1[[#This Row],[Toteutuminen]]="Ei osallistujia",0,IF(Table_1[[#This Row],[Toteutuminen]]="Peruttu",0,1)))</f>
        <v/>
      </c>
      <c r="U1848" s="395"/>
      <c r="V1848" s="385"/>
      <c r="W1848" s="413">
        <f>Table_1[[#This Row],[Kävijämäärä a) lapset]]+Table_1[[#This Row],[Kävijämäärä b) aikuiset]]</f>
        <v>0</v>
      </c>
      <c r="X1848" s="413">
        <f>IF(Table_1[[#This Row],[Kokonaiskävijämäärä]]&lt;1,0,Table_1[[#This Row],[Kävijämäärä a) lapset]]*Table_1[[#This Row],[Tapaamis-kerrat /osallistuja]])</f>
        <v>0</v>
      </c>
      <c r="Y1848" s="413">
        <f>IF(Table_1[[#This Row],[Kokonaiskävijämäärä]]&lt;1,0,Table_1[[#This Row],[Kävijämäärä b) aikuiset]]*Table_1[[#This Row],[Tapaamis-kerrat /osallistuja]])</f>
        <v>0</v>
      </c>
      <c r="Z1848" s="413">
        <f>IF(Table_1[[#This Row],[Kokonaiskävijämäärä]]&lt;1,0,Table_1[[#This Row],[Kokonaiskävijämäärä]]*Table_1[[#This Row],[Tapaamis-kerrat /osallistuja]])</f>
        <v>0</v>
      </c>
      <c r="AA1848" s="390" t="s">
        <v>54</v>
      </c>
      <c r="AB1848" s="396"/>
      <c r="AC1848" s="397"/>
      <c r="AD1848" s="398" t="s">
        <v>54</v>
      </c>
      <c r="AE1848" s="399" t="s">
        <v>54</v>
      </c>
      <c r="AF1848" s="400" t="s">
        <v>54</v>
      </c>
      <c r="AG1848" s="400" t="s">
        <v>54</v>
      </c>
      <c r="AH1848" s="401" t="s">
        <v>53</v>
      </c>
      <c r="AI1848" s="402" t="s">
        <v>54</v>
      </c>
      <c r="AJ1848" s="402" t="s">
        <v>54</v>
      </c>
      <c r="AK1848" s="402" t="s">
        <v>54</v>
      </c>
      <c r="AL1848" s="403" t="s">
        <v>54</v>
      </c>
      <c r="AM1848" s="404" t="s">
        <v>54</v>
      </c>
    </row>
    <row r="1849" spans="1:39" ht="15.75" customHeight="1" x14ac:dyDescent="0.3">
      <c r="A1849" s="382"/>
      <c r="B1849" s="383"/>
      <c r="C1849" s="384" t="s">
        <v>40</v>
      </c>
      <c r="D1849" s="385" t="str">
        <f>IF(Table_1[[#This Row],[SISÄLLÖN NIMI]]="","",1)</f>
        <v/>
      </c>
      <c r="E1849" s="386"/>
      <c r="F1849" s="386"/>
      <c r="G1849" s="384" t="s">
        <v>54</v>
      </c>
      <c r="H1849" s="387" t="s">
        <v>54</v>
      </c>
      <c r="I1849" s="388" t="s">
        <v>54</v>
      </c>
      <c r="J1849" s="389" t="s">
        <v>44</v>
      </c>
      <c r="K1849" s="387" t="s">
        <v>54</v>
      </c>
      <c r="L1849" s="390" t="s">
        <v>54</v>
      </c>
      <c r="M1849" s="383"/>
      <c r="N1849" s="391" t="s">
        <v>54</v>
      </c>
      <c r="O1849" s="392"/>
      <c r="P1849" s="383"/>
      <c r="Q1849" s="383"/>
      <c r="R1849" s="393"/>
      <c r="S1849" s="417">
        <f>IF(Table_1[[#This Row],[Kesto (min) /tapaaminen]]&lt;1,0,(Table_1[[#This Row],[Sisältöjen määrä 
]]*Table_1[[#This Row],[Kesto (min) /tapaaminen]]*Table_1[[#This Row],[Tapaamis-kerrat /osallistuja]]))</f>
        <v>0</v>
      </c>
      <c r="T1849" s="394" t="str">
        <f>IF(Table_1[[#This Row],[SISÄLLÖN NIMI]]="","",IF(Table_1[[#This Row],[Toteutuminen]]="Ei osallistujia",0,IF(Table_1[[#This Row],[Toteutuminen]]="Peruttu",0,1)))</f>
        <v/>
      </c>
      <c r="U1849" s="395"/>
      <c r="V1849" s="385"/>
      <c r="W1849" s="413">
        <f>Table_1[[#This Row],[Kävijämäärä a) lapset]]+Table_1[[#This Row],[Kävijämäärä b) aikuiset]]</f>
        <v>0</v>
      </c>
      <c r="X1849" s="413">
        <f>IF(Table_1[[#This Row],[Kokonaiskävijämäärä]]&lt;1,0,Table_1[[#This Row],[Kävijämäärä a) lapset]]*Table_1[[#This Row],[Tapaamis-kerrat /osallistuja]])</f>
        <v>0</v>
      </c>
      <c r="Y1849" s="413">
        <f>IF(Table_1[[#This Row],[Kokonaiskävijämäärä]]&lt;1,0,Table_1[[#This Row],[Kävijämäärä b) aikuiset]]*Table_1[[#This Row],[Tapaamis-kerrat /osallistuja]])</f>
        <v>0</v>
      </c>
      <c r="Z1849" s="413">
        <f>IF(Table_1[[#This Row],[Kokonaiskävijämäärä]]&lt;1,0,Table_1[[#This Row],[Kokonaiskävijämäärä]]*Table_1[[#This Row],[Tapaamis-kerrat /osallistuja]])</f>
        <v>0</v>
      </c>
      <c r="AA1849" s="390" t="s">
        <v>54</v>
      </c>
      <c r="AB1849" s="396"/>
      <c r="AC1849" s="397"/>
      <c r="AD1849" s="398" t="s">
        <v>54</v>
      </c>
      <c r="AE1849" s="399" t="s">
        <v>54</v>
      </c>
      <c r="AF1849" s="400" t="s">
        <v>54</v>
      </c>
      <c r="AG1849" s="400" t="s">
        <v>54</v>
      </c>
      <c r="AH1849" s="401" t="s">
        <v>53</v>
      </c>
      <c r="AI1849" s="402" t="s">
        <v>54</v>
      </c>
      <c r="AJ1849" s="402" t="s">
        <v>54</v>
      </c>
      <c r="AK1849" s="402" t="s">
        <v>54</v>
      </c>
      <c r="AL1849" s="403" t="s">
        <v>54</v>
      </c>
      <c r="AM1849" s="404" t="s">
        <v>54</v>
      </c>
    </row>
    <row r="1850" spans="1:39" ht="15.75" customHeight="1" x14ac:dyDescent="0.3">
      <c r="A1850" s="382"/>
      <c r="B1850" s="383"/>
      <c r="C1850" s="384" t="s">
        <v>40</v>
      </c>
      <c r="D1850" s="385" t="str">
        <f>IF(Table_1[[#This Row],[SISÄLLÖN NIMI]]="","",1)</f>
        <v/>
      </c>
      <c r="E1850" s="386"/>
      <c r="F1850" s="386"/>
      <c r="G1850" s="384" t="s">
        <v>54</v>
      </c>
      <c r="H1850" s="387" t="s">
        <v>54</v>
      </c>
      <c r="I1850" s="388" t="s">
        <v>54</v>
      </c>
      <c r="J1850" s="389" t="s">
        <v>44</v>
      </c>
      <c r="K1850" s="387" t="s">
        <v>54</v>
      </c>
      <c r="L1850" s="390" t="s">
        <v>54</v>
      </c>
      <c r="M1850" s="383"/>
      <c r="N1850" s="391" t="s">
        <v>54</v>
      </c>
      <c r="O1850" s="392"/>
      <c r="P1850" s="383"/>
      <c r="Q1850" s="383"/>
      <c r="R1850" s="393"/>
      <c r="S1850" s="417">
        <f>IF(Table_1[[#This Row],[Kesto (min) /tapaaminen]]&lt;1,0,(Table_1[[#This Row],[Sisältöjen määrä 
]]*Table_1[[#This Row],[Kesto (min) /tapaaminen]]*Table_1[[#This Row],[Tapaamis-kerrat /osallistuja]]))</f>
        <v>0</v>
      </c>
      <c r="T1850" s="394" t="str">
        <f>IF(Table_1[[#This Row],[SISÄLLÖN NIMI]]="","",IF(Table_1[[#This Row],[Toteutuminen]]="Ei osallistujia",0,IF(Table_1[[#This Row],[Toteutuminen]]="Peruttu",0,1)))</f>
        <v/>
      </c>
      <c r="U1850" s="395"/>
      <c r="V1850" s="385"/>
      <c r="W1850" s="413">
        <f>Table_1[[#This Row],[Kävijämäärä a) lapset]]+Table_1[[#This Row],[Kävijämäärä b) aikuiset]]</f>
        <v>0</v>
      </c>
      <c r="X1850" s="413">
        <f>IF(Table_1[[#This Row],[Kokonaiskävijämäärä]]&lt;1,0,Table_1[[#This Row],[Kävijämäärä a) lapset]]*Table_1[[#This Row],[Tapaamis-kerrat /osallistuja]])</f>
        <v>0</v>
      </c>
      <c r="Y1850" s="413">
        <f>IF(Table_1[[#This Row],[Kokonaiskävijämäärä]]&lt;1,0,Table_1[[#This Row],[Kävijämäärä b) aikuiset]]*Table_1[[#This Row],[Tapaamis-kerrat /osallistuja]])</f>
        <v>0</v>
      </c>
      <c r="Z1850" s="413">
        <f>IF(Table_1[[#This Row],[Kokonaiskävijämäärä]]&lt;1,0,Table_1[[#This Row],[Kokonaiskävijämäärä]]*Table_1[[#This Row],[Tapaamis-kerrat /osallistuja]])</f>
        <v>0</v>
      </c>
      <c r="AA1850" s="390" t="s">
        <v>54</v>
      </c>
      <c r="AB1850" s="396"/>
      <c r="AC1850" s="397"/>
      <c r="AD1850" s="398" t="s">
        <v>54</v>
      </c>
      <c r="AE1850" s="399" t="s">
        <v>54</v>
      </c>
      <c r="AF1850" s="400" t="s">
        <v>54</v>
      </c>
      <c r="AG1850" s="400" t="s">
        <v>54</v>
      </c>
      <c r="AH1850" s="401" t="s">
        <v>53</v>
      </c>
      <c r="AI1850" s="402" t="s">
        <v>54</v>
      </c>
      <c r="AJ1850" s="402" t="s">
        <v>54</v>
      </c>
      <c r="AK1850" s="402" t="s">
        <v>54</v>
      </c>
      <c r="AL1850" s="403" t="s">
        <v>54</v>
      </c>
      <c r="AM1850" s="404" t="s">
        <v>54</v>
      </c>
    </row>
    <row r="1851" spans="1:39" ht="15.75" customHeight="1" x14ac:dyDescent="0.3">
      <c r="A1851" s="382"/>
      <c r="B1851" s="383"/>
      <c r="C1851" s="384" t="s">
        <v>40</v>
      </c>
      <c r="D1851" s="385" t="str">
        <f>IF(Table_1[[#This Row],[SISÄLLÖN NIMI]]="","",1)</f>
        <v/>
      </c>
      <c r="E1851" s="386"/>
      <c r="F1851" s="386"/>
      <c r="G1851" s="384" t="s">
        <v>54</v>
      </c>
      <c r="H1851" s="387" t="s">
        <v>54</v>
      </c>
      <c r="I1851" s="388" t="s">
        <v>54</v>
      </c>
      <c r="J1851" s="389" t="s">
        <v>44</v>
      </c>
      <c r="K1851" s="387" t="s">
        <v>54</v>
      </c>
      <c r="L1851" s="390" t="s">
        <v>54</v>
      </c>
      <c r="M1851" s="383"/>
      <c r="N1851" s="391" t="s">
        <v>54</v>
      </c>
      <c r="O1851" s="392"/>
      <c r="P1851" s="383"/>
      <c r="Q1851" s="383"/>
      <c r="R1851" s="393"/>
      <c r="S1851" s="417">
        <f>IF(Table_1[[#This Row],[Kesto (min) /tapaaminen]]&lt;1,0,(Table_1[[#This Row],[Sisältöjen määrä 
]]*Table_1[[#This Row],[Kesto (min) /tapaaminen]]*Table_1[[#This Row],[Tapaamis-kerrat /osallistuja]]))</f>
        <v>0</v>
      </c>
      <c r="T1851" s="394" t="str">
        <f>IF(Table_1[[#This Row],[SISÄLLÖN NIMI]]="","",IF(Table_1[[#This Row],[Toteutuminen]]="Ei osallistujia",0,IF(Table_1[[#This Row],[Toteutuminen]]="Peruttu",0,1)))</f>
        <v/>
      </c>
      <c r="U1851" s="395"/>
      <c r="V1851" s="385"/>
      <c r="W1851" s="413">
        <f>Table_1[[#This Row],[Kävijämäärä a) lapset]]+Table_1[[#This Row],[Kävijämäärä b) aikuiset]]</f>
        <v>0</v>
      </c>
      <c r="X1851" s="413">
        <f>IF(Table_1[[#This Row],[Kokonaiskävijämäärä]]&lt;1,0,Table_1[[#This Row],[Kävijämäärä a) lapset]]*Table_1[[#This Row],[Tapaamis-kerrat /osallistuja]])</f>
        <v>0</v>
      </c>
      <c r="Y1851" s="413">
        <f>IF(Table_1[[#This Row],[Kokonaiskävijämäärä]]&lt;1,0,Table_1[[#This Row],[Kävijämäärä b) aikuiset]]*Table_1[[#This Row],[Tapaamis-kerrat /osallistuja]])</f>
        <v>0</v>
      </c>
      <c r="Z1851" s="413">
        <f>IF(Table_1[[#This Row],[Kokonaiskävijämäärä]]&lt;1,0,Table_1[[#This Row],[Kokonaiskävijämäärä]]*Table_1[[#This Row],[Tapaamis-kerrat /osallistuja]])</f>
        <v>0</v>
      </c>
      <c r="AA1851" s="390" t="s">
        <v>54</v>
      </c>
      <c r="AB1851" s="396"/>
      <c r="AC1851" s="397"/>
      <c r="AD1851" s="398" t="s">
        <v>54</v>
      </c>
      <c r="AE1851" s="399" t="s">
        <v>54</v>
      </c>
      <c r="AF1851" s="400" t="s">
        <v>54</v>
      </c>
      <c r="AG1851" s="400" t="s">
        <v>54</v>
      </c>
      <c r="AH1851" s="401" t="s">
        <v>53</v>
      </c>
      <c r="AI1851" s="402" t="s">
        <v>54</v>
      </c>
      <c r="AJ1851" s="402" t="s">
        <v>54</v>
      </c>
      <c r="AK1851" s="402" t="s">
        <v>54</v>
      </c>
      <c r="AL1851" s="403" t="s">
        <v>54</v>
      </c>
      <c r="AM1851" s="404" t="s">
        <v>54</v>
      </c>
    </row>
    <row r="1852" spans="1:39" ht="15.75" customHeight="1" x14ac:dyDescent="0.3">
      <c r="A1852" s="382"/>
      <c r="B1852" s="383"/>
      <c r="C1852" s="384" t="s">
        <v>40</v>
      </c>
      <c r="D1852" s="385" t="str">
        <f>IF(Table_1[[#This Row],[SISÄLLÖN NIMI]]="","",1)</f>
        <v/>
      </c>
      <c r="E1852" s="386"/>
      <c r="F1852" s="386"/>
      <c r="G1852" s="384" t="s">
        <v>54</v>
      </c>
      <c r="H1852" s="387" t="s">
        <v>54</v>
      </c>
      <c r="I1852" s="388" t="s">
        <v>54</v>
      </c>
      <c r="J1852" s="389" t="s">
        <v>44</v>
      </c>
      <c r="K1852" s="387" t="s">
        <v>54</v>
      </c>
      <c r="L1852" s="390" t="s">
        <v>54</v>
      </c>
      <c r="M1852" s="383"/>
      <c r="N1852" s="391" t="s">
        <v>54</v>
      </c>
      <c r="O1852" s="392"/>
      <c r="P1852" s="383"/>
      <c r="Q1852" s="383"/>
      <c r="R1852" s="393"/>
      <c r="S1852" s="417">
        <f>IF(Table_1[[#This Row],[Kesto (min) /tapaaminen]]&lt;1,0,(Table_1[[#This Row],[Sisältöjen määrä 
]]*Table_1[[#This Row],[Kesto (min) /tapaaminen]]*Table_1[[#This Row],[Tapaamis-kerrat /osallistuja]]))</f>
        <v>0</v>
      </c>
      <c r="T1852" s="394" t="str">
        <f>IF(Table_1[[#This Row],[SISÄLLÖN NIMI]]="","",IF(Table_1[[#This Row],[Toteutuminen]]="Ei osallistujia",0,IF(Table_1[[#This Row],[Toteutuminen]]="Peruttu",0,1)))</f>
        <v/>
      </c>
      <c r="U1852" s="395"/>
      <c r="V1852" s="385"/>
      <c r="W1852" s="413">
        <f>Table_1[[#This Row],[Kävijämäärä a) lapset]]+Table_1[[#This Row],[Kävijämäärä b) aikuiset]]</f>
        <v>0</v>
      </c>
      <c r="X1852" s="413">
        <f>IF(Table_1[[#This Row],[Kokonaiskävijämäärä]]&lt;1,0,Table_1[[#This Row],[Kävijämäärä a) lapset]]*Table_1[[#This Row],[Tapaamis-kerrat /osallistuja]])</f>
        <v>0</v>
      </c>
      <c r="Y1852" s="413">
        <f>IF(Table_1[[#This Row],[Kokonaiskävijämäärä]]&lt;1,0,Table_1[[#This Row],[Kävijämäärä b) aikuiset]]*Table_1[[#This Row],[Tapaamis-kerrat /osallistuja]])</f>
        <v>0</v>
      </c>
      <c r="Z1852" s="413">
        <f>IF(Table_1[[#This Row],[Kokonaiskävijämäärä]]&lt;1,0,Table_1[[#This Row],[Kokonaiskävijämäärä]]*Table_1[[#This Row],[Tapaamis-kerrat /osallistuja]])</f>
        <v>0</v>
      </c>
      <c r="AA1852" s="390" t="s">
        <v>54</v>
      </c>
      <c r="AB1852" s="396"/>
      <c r="AC1852" s="397"/>
      <c r="AD1852" s="398" t="s">
        <v>54</v>
      </c>
      <c r="AE1852" s="399" t="s">
        <v>54</v>
      </c>
      <c r="AF1852" s="400" t="s">
        <v>54</v>
      </c>
      <c r="AG1852" s="400" t="s">
        <v>54</v>
      </c>
      <c r="AH1852" s="401" t="s">
        <v>53</v>
      </c>
      <c r="AI1852" s="402" t="s">
        <v>54</v>
      </c>
      <c r="AJ1852" s="402" t="s">
        <v>54</v>
      </c>
      <c r="AK1852" s="402" t="s">
        <v>54</v>
      </c>
      <c r="AL1852" s="403" t="s">
        <v>54</v>
      </c>
      <c r="AM1852" s="404" t="s">
        <v>54</v>
      </c>
    </row>
    <row r="1853" spans="1:39" ht="15.75" customHeight="1" x14ac:dyDescent="0.3">
      <c r="A1853" s="382"/>
      <c r="B1853" s="383"/>
      <c r="C1853" s="384" t="s">
        <v>40</v>
      </c>
      <c r="D1853" s="385" t="str">
        <f>IF(Table_1[[#This Row],[SISÄLLÖN NIMI]]="","",1)</f>
        <v/>
      </c>
      <c r="E1853" s="386"/>
      <c r="F1853" s="386"/>
      <c r="G1853" s="384" t="s">
        <v>54</v>
      </c>
      <c r="H1853" s="387" t="s">
        <v>54</v>
      </c>
      <c r="I1853" s="388" t="s">
        <v>54</v>
      </c>
      <c r="J1853" s="389" t="s">
        <v>44</v>
      </c>
      <c r="K1853" s="387" t="s">
        <v>54</v>
      </c>
      <c r="L1853" s="390" t="s">
        <v>54</v>
      </c>
      <c r="M1853" s="383"/>
      <c r="N1853" s="391" t="s">
        <v>54</v>
      </c>
      <c r="O1853" s="392"/>
      <c r="P1853" s="383"/>
      <c r="Q1853" s="383"/>
      <c r="R1853" s="393"/>
      <c r="S1853" s="417">
        <f>IF(Table_1[[#This Row],[Kesto (min) /tapaaminen]]&lt;1,0,(Table_1[[#This Row],[Sisältöjen määrä 
]]*Table_1[[#This Row],[Kesto (min) /tapaaminen]]*Table_1[[#This Row],[Tapaamis-kerrat /osallistuja]]))</f>
        <v>0</v>
      </c>
      <c r="T1853" s="394" t="str">
        <f>IF(Table_1[[#This Row],[SISÄLLÖN NIMI]]="","",IF(Table_1[[#This Row],[Toteutuminen]]="Ei osallistujia",0,IF(Table_1[[#This Row],[Toteutuminen]]="Peruttu",0,1)))</f>
        <v/>
      </c>
      <c r="U1853" s="395"/>
      <c r="V1853" s="385"/>
      <c r="W1853" s="413">
        <f>Table_1[[#This Row],[Kävijämäärä a) lapset]]+Table_1[[#This Row],[Kävijämäärä b) aikuiset]]</f>
        <v>0</v>
      </c>
      <c r="X1853" s="413">
        <f>IF(Table_1[[#This Row],[Kokonaiskävijämäärä]]&lt;1,0,Table_1[[#This Row],[Kävijämäärä a) lapset]]*Table_1[[#This Row],[Tapaamis-kerrat /osallistuja]])</f>
        <v>0</v>
      </c>
      <c r="Y1853" s="413">
        <f>IF(Table_1[[#This Row],[Kokonaiskävijämäärä]]&lt;1,0,Table_1[[#This Row],[Kävijämäärä b) aikuiset]]*Table_1[[#This Row],[Tapaamis-kerrat /osallistuja]])</f>
        <v>0</v>
      </c>
      <c r="Z1853" s="413">
        <f>IF(Table_1[[#This Row],[Kokonaiskävijämäärä]]&lt;1,0,Table_1[[#This Row],[Kokonaiskävijämäärä]]*Table_1[[#This Row],[Tapaamis-kerrat /osallistuja]])</f>
        <v>0</v>
      </c>
      <c r="AA1853" s="390" t="s">
        <v>54</v>
      </c>
      <c r="AB1853" s="396"/>
      <c r="AC1853" s="397"/>
      <c r="AD1853" s="398" t="s">
        <v>54</v>
      </c>
      <c r="AE1853" s="399" t="s">
        <v>54</v>
      </c>
      <c r="AF1853" s="400" t="s">
        <v>54</v>
      </c>
      <c r="AG1853" s="400" t="s">
        <v>54</v>
      </c>
      <c r="AH1853" s="401" t="s">
        <v>53</v>
      </c>
      <c r="AI1853" s="402" t="s">
        <v>54</v>
      </c>
      <c r="AJ1853" s="402" t="s">
        <v>54</v>
      </c>
      <c r="AK1853" s="402" t="s">
        <v>54</v>
      </c>
      <c r="AL1853" s="403" t="s">
        <v>54</v>
      </c>
      <c r="AM1853" s="404" t="s">
        <v>54</v>
      </c>
    </row>
    <row r="1854" spans="1:39" ht="15.75" customHeight="1" x14ac:dyDescent="0.3">
      <c r="A1854" s="382"/>
      <c r="B1854" s="383"/>
      <c r="C1854" s="384" t="s">
        <v>40</v>
      </c>
      <c r="D1854" s="385" t="str">
        <f>IF(Table_1[[#This Row],[SISÄLLÖN NIMI]]="","",1)</f>
        <v/>
      </c>
      <c r="E1854" s="386"/>
      <c r="F1854" s="386"/>
      <c r="G1854" s="384" t="s">
        <v>54</v>
      </c>
      <c r="H1854" s="387" t="s">
        <v>54</v>
      </c>
      <c r="I1854" s="388" t="s">
        <v>54</v>
      </c>
      <c r="J1854" s="389" t="s">
        <v>44</v>
      </c>
      <c r="K1854" s="387" t="s">
        <v>54</v>
      </c>
      <c r="L1854" s="390" t="s">
        <v>54</v>
      </c>
      <c r="M1854" s="383"/>
      <c r="N1854" s="391" t="s">
        <v>54</v>
      </c>
      <c r="O1854" s="392"/>
      <c r="P1854" s="383"/>
      <c r="Q1854" s="383"/>
      <c r="R1854" s="393"/>
      <c r="S1854" s="417">
        <f>IF(Table_1[[#This Row],[Kesto (min) /tapaaminen]]&lt;1,0,(Table_1[[#This Row],[Sisältöjen määrä 
]]*Table_1[[#This Row],[Kesto (min) /tapaaminen]]*Table_1[[#This Row],[Tapaamis-kerrat /osallistuja]]))</f>
        <v>0</v>
      </c>
      <c r="T1854" s="394" t="str">
        <f>IF(Table_1[[#This Row],[SISÄLLÖN NIMI]]="","",IF(Table_1[[#This Row],[Toteutuminen]]="Ei osallistujia",0,IF(Table_1[[#This Row],[Toteutuminen]]="Peruttu",0,1)))</f>
        <v/>
      </c>
      <c r="U1854" s="395"/>
      <c r="V1854" s="385"/>
      <c r="W1854" s="413">
        <f>Table_1[[#This Row],[Kävijämäärä a) lapset]]+Table_1[[#This Row],[Kävijämäärä b) aikuiset]]</f>
        <v>0</v>
      </c>
      <c r="X1854" s="413">
        <f>IF(Table_1[[#This Row],[Kokonaiskävijämäärä]]&lt;1,0,Table_1[[#This Row],[Kävijämäärä a) lapset]]*Table_1[[#This Row],[Tapaamis-kerrat /osallistuja]])</f>
        <v>0</v>
      </c>
      <c r="Y1854" s="413">
        <f>IF(Table_1[[#This Row],[Kokonaiskävijämäärä]]&lt;1,0,Table_1[[#This Row],[Kävijämäärä b) aikuiset]]*Table_1[[#This Row],[Tapaamis-kerrat /osallistuja]])</f>
        <v>0</v>
      </c>
      <c r="Z1854" s="413">
        <f>IF(Table_1[[#This Row],[Kokonaiskävijämäärä]]&lt;1,0,Table_1[[#This Row],[Kokonaiskävijämäärä]]*Table_1[[#This Row],[Tapaamis-kerrat /osallistuja]])</f>
        <v>0</v>
      </c>
      <c r="AA1854" s="390" t="s">
        <v>54</v>
      </c>
      <c r="AB1854" s="396"/>
      <c r="AC1854" s="397"/>
      <c r="AD1854" s="398" t="s">
        <v>54</v>
      </c>
      <c r="AE1854" s="399" t="s">
        <v>54</v>
      </c>
      <c r="AF1854" s="400" t="s">
        <v>54</v>
      </c>
      <c r="AG1854" s="400" t="s">
        <v>54</v>
      </c>
      <c r="AH1854" s="401" t="s">
        <v>53</v>
      </c>
      <c r="AI1854" s="402" t="s">
        <v>54</v>
      </c>
      <c r="AJ1854" s="402" t="s">
        <v>54</v>
      </c>
      <c r="AK1854" s="402" t="s">
        <v>54</v>
      </c>
      <c r="AL1854" s="403" t="s">
        <v>54</v>
      </c>
      <c r="AM1854" s="404" t="s">
        <v>54</v>
      </c>
    </row>
    <row r="1855" spans="1:39" ht="15.75" customHeight="1" x14ac:dyDescent="0.3">
      <c r="A1855" s="382"/>
      <c r="B1855" s="383"/>
      <c r="C1855" s="384" t="s">
        <v>40</v>
      </c>
      <c r="D1855" s="385" t="str">
        <f>IF(Table_1[[#This Row],[SISÄLLÖN NIMI]]="","",1)</f>
        <v/>
      </c>
      <c r="E1855" s="386"/>
      <c r="F1855" s="386"/>
      <c r="G1855" s="384" t="s">
        <v>54</v>
      </c>
      <c r="H1855" s="387" t="s">
        <v>54</v>
      </c>
      <c r="I1855" s="388" t="s">
        <v>54</v>
      </c>
      <c r="J1855" s="389" t="s">
        <v>44</v>
      </c>
      <c r="K1855" s="387" t="s">
        <v>54</v>
      </c>
      <c r="L1855" s="390" t="s">
        <v>54</v>
      </c>
      <c r="M1855" s="383"/>
      <c r="N1855" s="391" t="s">
        <v>54</v>
      </c>
      <c r="O1855" s="392"/>
      <c r="P1855" s="383"/>
      <c r="Q1855" s="383"/>
      <c r="R1855" s="393"/>
      <c r="S1855" s="417">
        <f>IF(Table_1[[#This Row],[Kesto (min) /tapaaminen]]&lt;1,0,(Table_1[[#This Row],[Sisältöjen määrä 
]]*Table_1[[#This Row],[Kesto (min) /tapaaminen]]*Table_1[[#This Row],[Tapaamis-kerrat /osallistuja]]))</f>
        <v>0</v>
      </c>
      <c r="T1855" s="394" t="str">
        <f>IF(Table_1[[#This Row],[SISÄLLÖN NIMI]]="","",IF(Table_1[[#This Row],[Toteutuminen]]="Ei osallistujia",0,IF(Table_1[[#This Row],[Toteutuminen]]="Peruttu",0,1)))</f>
        <v/>
      </c>
      <c r="U1855" s="395"/>
      <c r="V1855" s="385"/>
      <c r="W1855" s="413">
        <f>Table_1[[#This Row],[Kävijämäärä a) lapset]]+Table_1[[#This Row],[Kävijämäärä b) aikuiset]]</f>
        <v>0</v>
      </c>
      <c r="X1855" s="413">
        <f>IF(Table_1[[#This Row],[Kokonaiskävijämäärä]]&lt;1,0,Table_1[[#This Row],[Kävijämäärä a) lapset]]*Table_1[[#This Row],[Tapaamis-kerrat /osallistuja]])</f>
        <v>0</v>
      </c>
      <c r="Y1855" s="413">
        <f>IF(Table_1[[#This Row],[Kokonaiskävijämäärä]]&lt;1,0,Table_1[[#This Row],[Kävijämäärä b) aikuiset]]*Table_1[[#This Row],[Tapaamis-kerrat /osallistuja]])</f>
        <v>0</v>
      </c>
      <c r="Z1855" s="413">
        <f>IF(Table_1[[#This Row],[Kokonaiskävijämäärä]]&lt;1,0,Table_1[[#This Row],[Kokonaiskävijämäärä]]*Table_1[[#This Row],[Tapaamis-kerrat /osallistuja]])</f>
        <v>0</v>
      </c>
      <c r="AA1855" s="390" t="s">
        <v>54</v>
      </c>
      <c r="AB1855" s="396"/>
      <c r="AC1855" s="397"/>
      <c r="AD1855" s="398" t="s">
        <v>54</v>
      </c>
      <c r="AE1855" s="399" t="s">
        <v>54</v>
      </c>
      <c r="AF1855" s="400" t="s">
        <v>54</v>
      </c>
      <c r="AG1855" s="400" t="s">
        <v>54</v>
      </c>
      <c r="AH1855" s="401" t="s">
        <v>53</v>
      </c>
      <c r="AI1855" s="402" t="s">
        <v>54</v>
      </c>
      <c r="AJ1855" s="402" t="s">
        <v>54</v>
      </c>
      <c r="AK1855" s="402" t="s">
        <v>54</v>
      </c>
      <c r="AL1855" s="403" t="s">
        <v>54</v>
      </c>
      <c r="AM1855" s="404" t="s">
        <v>54</v>
      </c>
    </row>
    <row r="1856" spans="1:39" ht="15.75" customHeight="1" x14ac:dyDescent="0.3">
      <c r="A1856" s="382"/>
      <c r="B1856" s="383"/>
      <c r="C1856" s="384" t="s">
        <v>40</v>
      </c>
      <c r="D1856" s="385" t="str">
        <f>IF(Table_1[[#This Row],[SISÄLLÖN NIMI]]="","",1)</f>
        <v/>
      </c>
      <c r="E1856" s="386"/>
      <c r="F1856" s="386"/>
      <c r="G1856" s="384" t="s">
        <v>54</v>
      </c>
      <c r="H1856" s="387" t="s">
        <v>54</v>
      </c>
      <c r="I1856" s="388" t="s">
        <v>54</v>
      </c>
      <c r="J1856" s="389" t="s">
        <v>44</v>
      </c>
      <c r="K1856" s="387" t="s">
        <v>54</v>
      </c>
      <c r="L1856" s="390" t="s">
        <v>54</v>
      </c>
      <c r="M1856" s="383"/>
      <c r="N1856" s="391" t="s">
        <v>54</v>
      </c>
      <c r="O1856" s="392"/>
      <c r="P1856" s="383"/>
      <c r="Q1856" s="383"/>
      <c r="R1856" s="393"/>
      <c r="S1856" s="417">
        <f>IF(Table_1[[#This Row],[Kesto (min) /tapaaminen]]&lt;1,0,(Table_1[[#This Row],[Sisältöjen määrä 
]]*Table_1[[#This Row],[Kesto (min) /tapaaminen]]*Table_1[[#This Row],[Tapaamis-kerrat /osallistuja]]))</f>
        <v>0</v>
      </c>
      <c r="T1856" s="394" t="str">
        <f>IF(Table_1[[#This Row],[SISÄLLÖN NIMI]]="","",IF(Table_1[[#This Row],[Toteutuminen]]="Ei osallistujia",0,IF(Table_1[[#This Row],[Toteutuminen]]="Peruttu",0,1)))</f>
        <v/>
      </c>
      <c r="U1856" s="395"/>
      <c r="V1856" s="385"/>
      <c r="W1856" s="413">
        <f>Table_1[[#This Row],[Kävijämäärä a) lapset]]+Table_1[[#This Row],[Kävijämäärä b) aikuiset]]</f>
        <v>0</v>
      </c>
      <c r="X1856" s="413">
        <f>IF(Table_1[[#This Row],[Kokonaiskävijämäärä]]&lt;1,0,Table_1[[#This Row],[Kävijämäärä a) lapset]]*Table_1[[#This Row],[Tapaamis-kerrat /osallistuja]])</f>
        <v>0</v>
      </c>
      <c r="Y1856" s="413">
        <f>IF(Table_1[[#This Row],[Kokonaiskävijämäärä]]&lt;1,0,Table_1[[#This Row],[Kävijämäärä b) aikuiset]]*Table_1[[#This Row],[Tapaamis-kerrat /osallistuja]])</f>
        <v>0</v>
      </c>
      <c r="Z1856" s="413">
        <f>IF(Table_1[[#This Row],[Kokonaiskävijämäärä]]&lt;1,0,Table_1[[#This Row],[Kokonaiskävijämäärä]]*Table_1[[#This Row],[Tapaamis-kerrat /osallistuja]])</f>
        <v>0</v>
      </c>
      <c r="AA1856" s="390" t="s">
        <v>54</v>
      </c>
      <c r="AB1856" s="396"/>
      <c r="AC1856" s="397"/>
      <c r="AD1856" s="398" t="s">
        <v>54</v>
      </c>
      <c r="AE1856" s="399" t="s">
        <v>54</v>
      </c>
      <c r="AF1856" s="400" t="s">
        <v>54</v>
      </c>
      <c r="AG1856" s="400" t="s">
        <v>54</v>
      </c>
      <c r="AH1856" s="401" t="s">
        <v>53</v>
      </c>
      <c r="AI1856" s="402" t="s">
        <v>54</v>
      </c>
      <c r="AJ1856" s="402" t="s">
        <v>54</v>
      </c>
      <c r="AK1856" s="402" t="s">
        <v>54</v>
      </c>
      <c r="AL1856" s="403" t="s">
        <v>54</v>
      </c>
      <c r="AM1856" s="404" t="s">
        <v>54</v>
      </c>
    </row>
    <row r="1857" spans="1:39" ht="15.75" customHeight="1" x14ac:dyDescent="0.3">
      <c r="A1857" s="382"/>
      <c r="B1857" s="383"/>
      <c r="C1857" s="384" t="s">
        <v>40</v>
      </c>
      <c r="D1857" s="385" t="str">
        <f>IF(Table_1[[#This Row],[SISÄLLÖN NIMI]]="","",1)</f>
        <v/>
      </c>
      <c r="E1857" s="386"/>
      <c r="F1857" s="386"/>
      <c r="G1857" s="384" t="s">
        <v>54</v>
      </c>
      <c r="H1857" s="387" t="s">
        <v>54</v>
      </c>
      <c r="I1857" s="388" t="s">
        <v>54</v>
      </c>
      <c r="J1857" s="389" t="s">
        <v>44</v>
      </c>
      <c r="K1857" s="387" t="s">
        <v>54</v>
      </c>
      <c r="L1857" s="390" t="s">
        <v>54</v>
      </c>
      <c r="M1857" s="383"/>
      <c r="N1857" s="391" t="s">
        <v>54</v>
      </c>
      <c r="O1857" s="392"/>
      <c r="P1857" s="383"/>
      <c r="Q1857" s="383"/>
      <c r="R1857" s="393"/>
      <c r="S1857" s="417">
        <f>IF(Table_1[[#This Row],[Kesto (min) /tapaaminen]]&lt;1,0,(Table_1[[#This Row],[Sisältöjen määrä 
]]*Table_1[[#This Row],[Kesto (min) /tapaaminen]]*Table_1[[#This Row],[Tapaamis-kerrat /osallistuja]]))</f>
        <v>0</v>
      </c>
      <c r="T1857" s="394" t="str">
        <f>IF(Table_1[[#This Row],[SISÄLLÖN NIMI]]="","",IF(Table_1[[#This Row],[Toteutuminen]]="Ei osallistujia",0,IF(Table_1[[#This Row],[Toteutuminen]]="Peruttu",0,1)))</f>
        <v/>
      </c>
      <c r="U1857" s="395"/>
      <c r="V1857" s="385"/>
      <c r="W1857" s="413">
        <f>Table_1[[#This Row],[Kävijämäärä a) lapset]]+Table_1[[#This Row],[Kävijämäärä b) aikuiset]]</f>
        <v>0</v>
      </c>
      <c r="X1857" s="413">
        <f>IF(Table_1[[#This Row],[Kokonaiskävijämäärä]]&lt;1,0,Table_1[[#This Row],[Kävijämäärä a) lapset]]*Table_1[[#This Row],[Tapaamis-kerrat /osallistuja]])</f>
        <v>0</v>
      </c>
      <c r="Y1857" s="413">
        <f>IF(Table_1[[#This Row],[Kokonaiskävijämäärä]]&lt;1,0,Table_1[[#This Row],[Kävijämäärä b) aikuiset]]*Table_1[[#This Row],[Tapaamis-kerrat /osallistuja]])</f>
        <v>0</v>
      </c>
      <c r="Z1857" s="413">
        <f>IF(Table_1[[#This Row],[Kokonaiskävijämäärä]]&lt;1,0,Table_1[[#This Row],[Kokonaiskävijämäärä]]*Table_1[[#This Row],[Tapaamis-kerrat /osallistuja]])</f>
        <v>0</v>
      </c>
      <c r="AA1857" s="390" t="s">
        <v>54</v>
      </c>
      <c r="AB1857" s="396"/>
      <c r="AC1857" s="397"/>
      <c r="AD1857" s="398" t="s">
        <v>54</v>
      </c>
      <c r="AE1857" s="399" t="s">
        <v>54</v>
      </c>
      <c r="AF1857" s="400" t="s">
        <v>54</v>
      </c>
      <c r="AG1857" s="400" t="s">
        <v>54</v>
      </c>
      <c r="AH1857" s="401" t="s">
        <v>53</v>
      </c>
      <c r="AI1857" s="402" t="s">
        <v>54</v>
      </c>
      <c r="AJ1857" s="402" t="s">
        <v>54</v>
      </c>
      <c r="AK1857" s="402" t="s">
        <v>54</v>
      </c>
      <c r="AL1857" s="403" t="s">
        <v>54</v>
      </c>
      <c r="AM1857" s="404" t="s">
        <v>54</v>
      </c>
    </row>
    <row r="1858" spans="1:39" ht="15.75" customHeight="1" x14ac:dyDescent="0.3">
      <c r="A1858" s="382"/>
      <c r="B1858" s="383"/>
      <c r="C1858" s="384" t="s">
        <v>40</v>
      </c>
      <c r="D1858" s="385" t="str">
        <f>IF(Table_1[[#This Row],[SISÄLLÖN NIMI]]="","",1)</f>
        <v/>
      </c>
      <c r="E1858" s="386"/>
      <c r="F1858" s="386"/>
      <c r="G1858" s="384" t="s">
        <v>54</v>
      </c>
      <c r="H1858" s="387" t="s">
        <v>54</v>
      </c>
      <c r="I1858" s="388" t="s">
        <v>54</v>
      </c>
      <c r="J1858" s="389" t="s">
        <v>44</v>
      </c>
      <c r="K1858" s="387" t="s">
        <v>54</v>
      </c>
      <c r="L1858" s="390" t="s">
        <v>54</v>
      </c>
      <c r="M1858" s="383"/>
      <c r="N1858" s="391" t="s">
        <v>54</v>
      </c>
      <c r="O1858" s="392"/>
      <c r="P1858" s="383"/>
      <c r="Q1858" s="383"/>
      <c r="R1858" s="393"/>
      <c r="S1858" s="417">
        <f>IF(Table_1[[#This Row],[Kesto (min) /tapaaminen]]&lt;1,0,(Table_1[[#This Row],[Sisältöjen määrä 
]]*Table_1[[#This Row],[Kesto (min) /tapaaminen]]*Table_1[[#This Row],[Tapaamis-kerrat /osallistuja]]))</f>
        <v>0</v>
      </c>
      <c r="T1858" s="394" t="str">
        <f>IF(Table_1[[#This Row],[SISÄLLÖN NIMI]]="","",IF(Table_1[[#This Row],[Toteutuminen]]="Ei osallistujia",0,IF(Table_1[[#This Row],[Toteutuminen]]="Peruttu",0,1)))</f>
        <v/>
      </c>
      <c r="U1858" s="395"/>
      <c r="V1858" s="385"/>
      <c r="W1858" s="413">
        <f>Table_1[[#This Row],[Kävijämäärä a) lapset]]+Table_1[[#This Row],[Kävijämäärä b) aikuiset]]</f>
        <v>0</v>
      </c>
      <c r="X1858" s="413">
        <f>IF(Table_1[[#This Row],[Kokonaiskävijämäärä]]&lt;1,0,Table_1[[#This Row],[Kävijämäärä a) lapset]]*Table_1[[#This Row],[Tapaamis-kerrat /osallistuja]])</f>
        <v>0</v>
      </c>
      <c r="Y1858" s="413">
        <f>IF(Table_1[[#This Row],[Kokonaiskävijämäärä]]&lt;1,0,Table_1[[#This Row],[Kävijämäärä b) aikuiset]]*Table_1[[#This Row],[Tapaamis-kerrat /osallistuja]])</f>
        <v>0</v>
      </c>
      <c r="Z1858" s="413">
        <f>IF(Table_1[[#This Row],[Kokonaiskävijämäärä]]&lt;1,0,Table_1[[#This Row],[Kokonaiskävijämäärä]]*Table_1[[#This Row],[Tapaamis-kerrat /osallistuja]])</f>
        <v>0</v>
      </c>
      <c r="AA1858" s="390" t="s">
        <v>54</v>
      </c>
      <c r="AB1858" s="396"/>
      <c r="AC1858" s="397"/>
      <c r="AD1858" s="398" t="s">
        <v>54</v>
      </c>
      <c r="AE1858" s="399" t="s">
        <v>54</v>
      </c>
      <c r="AF1858" s="400" t="s">
        <v>54</v>
      </c>
      <c r="AG1858" s="400" t="s">
        <v>54</v>
      </c>
      <c r="AH1858" s="401" t="s">
        <v>53</v>
      </c>
      <c r="AI1858" s="402" t="s">
        <v>54</v>
      </c>
      <c r="AJ1858" s="402" t="s">
        <v>54</v>
      </c>
      <c r="AK1858" s="402" t="s">
        <v>54</v>
      </c>
      <c r="AL1858" s="403" t="s">
        <v>54</v>
      </c>
      <c r="AM1858" s="404" t="s">
        <v>54</v>
      </c>
    </row>
    <row r="1859" spans="1:39" ht="15.75" customHeight="1" x14ac:dyDescent="0.3">
      <c r="A1859" s="382"/>
      <c r="B1859" s="383"/>
      <c r="C1859" s="384" t="s">
        <v>40</v>
      </c>
      <c r="D1859" s="385" t="str">
        <f>IF(Table_1[[#This Row],[SISÄLLÖN NIMI]]="","",1)</f>
        <v/>
      </c>
      <c r="E1859" s="386"/>
      <c r="F1859" s="386"/>
      <c r="G1859" s="384" t="s">
        <v>54</v>
      </c>
      <c r="H1859" s="387" t="s">
        <v>54</v>
      </c>
      <c r="I1859" s="388" t="s">
        <v>54</v>
      </c>
      <c r="J1859" s="389" t="s">
        <v>44</v>
      </c>
      <c r="K1859" s="387" t="s">
        <v>54</v>
      </c>
      <c r="L1859" s="390" t="s">
        <v>54</v>
      </c>
      <c r="M1859" s="383"/>
      <c r="N1859" s="391" t="s">
        <v>54</v>
      </c>
      <c r="O1859" s="392"/>
      <c r="P1859" s="383"/>
      <c r="Q1859" s="383"/>
      <c r="R1859" s="393"/>
      <c r="S1859" s="417">
        <f>IF(Table_1[[#This Row],[Kesto (min) /tapaaminen]]&lt;1,0,(Table_1[[#This Row],[Sisältöjen määrä 
]]*Table_1[[#This Row],[Kesto (min) /tapaaminen]]*Table_1[[#This Row],[Tapaamis-kerrat /osallistuja]]))</f>
        <v>0</v>
      </c>
      <c r="T1859" s="394" t="str">
        <f>IF(Table_1[[#This Row],[SISÄLLÖN NIMI]]="","",IF(Table_1[[#This Row],[Toteutuminen]]="Ei osallistujia",0,IF(Table_1[[#This Row],[Toteutuminen]]="Peruttu",0,1)))</f>
        <v/>
      </c>
      <c r="U1859" s="395"/>
      <c r="V1859" s="385"/>
      <c r="W1859" s="413">
        <f>Table_1[[#This Row],[Kävijämäärä a) lapset]]+Table_1[[#This Row],[Kävijämäärä b) aikuiset]]</f>
        <v>0</v>
      </c>
      <c r="X1859" s="413">
        <f>IF(Table_1[[#This Row],[Kokonaiskävijämäärä]]&lt;1,0,Table_1[[#This Row],[Kävijämäärä a) lapset]]*Table_1[[#This Row],[Tapaamis-kerrat /osallistuja]])</f>
        <v>0</v>
      </c>
      <c r="Y1859" s="413">
        <f>IF(Table_1[[#This Row],[Kokonaiskävijämäärä]]&lt;1,0,Table_1[[#This Row],[Kävijämäärä b) aikuiset]]*Table_1[[#This Row],[Tapaamis-kerrat /osallistuja]])</f>
        <v>0</v>
      </c>
      <c r="Z1859" s="413">
        <f>IF(Table_1[[#This Row],[Kokonaiskävijämäärä]]&lt;1,0,Table_1[[#This Row],[Kokonaiskävijämäärä]]*Table_1[[#This Row],[Tapaamis-kerrat /osallistuja]])</f>
        <v>0</v>
      </c>
      <c r="AA1859" s="390" t="s">
        <v>54</v>
      </c>
      <c r="AB1859" s="396"/>
      <c r="AC1859" s="397"/>
      <c r="AD1859" s="398" t="s">
        <v>54</v>
      </c>
      <c r="AE1859" s="399" t="s">
        <v>54</v>
      </c>
      <c r="AF1859" s="400" t="s">
        <v>54</v>
      </c>
      <c r="AG1859" s="400" t="s">
        <v>54</v>
      </c>
      <c r="AH1859" s="401" t="s">
        <v>53</v>
      </c>
      <c r="AI1859" s="402" t="s">
        <v>54</v>
      </c>
      <c r="AJ1859" s="402" t="s">
        <v>54</v>
      </c>
      <c r="AK1859" s="402" t="s">
        <v>54</v>
      </c>
      <c r="AL1859" s="403" t="s">
        <v>54</v>
      </c>
      <c r="AM1859" s="404" t="s">
        <v>54</v>
      </c>
    </row>
    <row r="1860" spans="1:39" ht="15.75" customHeight="1" x14ac:dyDescent="0.3">
      <c r="A1860" s="382"/>
      <c r="B1860" s="383"/>
      <c r="C1860" s="384" t="s">
        <v>40</v>
      </c>
      <c r="D1860" s="385" t="str">
        <f>IF(Table_1[[#This Row],[SISÄLLÖN NIMI]]="","",1)</f>
        <v/>
      </c>
      <c r="E1860" s="386"/>
      <c r="F1860" s="386"/>
      <c r="G1860" s="384" t="s">
        <v>54</v>
      </c>
      <c r="H1860" s="387" t="s">
        <v>54</v>
      </c>
      <c r="I1860" s="388" t="s">
        <v>54</v>
      </c>
      <c r="J1860" s="389" t="s">
        <v>44</v>
      </c>
      <c r="K1860" s="387" t="s">
        <v>54</v>
      </c>
      <c r="L1860" s="390" t="s">
        <v>54</v>
      </c>
      <c r="M1860" s="383"/>
      <c r="N1860" s="391" t="s">
        <v>54</v>
      </c>
      <c r="O1860" s="392"/>
      <c r="P1860" s="383"/>
      <c r="Q1860" s="383"/>
      <c r="R1860" s="393"/>
      <c r="S1860" s="417">
        <f>IF(Table_1[[#This Row],[Kesto (min) /tapaaminen]]&lt;1,0,(Table_1[[#This Row],[Sisältöjen määrä 
]]*Table_1[[#This Row],[Kesto (min) /tapaaminen]]*Table_1[[#This Row],[Tapaamis-kerrat /osallistuja]]))</f>
        <v>0</v>
      </c>
      <c r="T1860" s="394" t="str">
        <f>IF(Table_1[[#This Row],[SISÄLLÖN NIMI]]="","",IF(Table_1[[#This Row],[Toteutuminen]]="Ei osallistujia",0,IF(Table_1[[#This Row],[Toteutuminen]]="Peruttu",0,1)))</f>
        <v/>
      </c>
      <c r="U1860" s="395"/>
      <c r="V1860" s="385"/>
      <c r="W1860" s="413">
        <f>Table_1[[#This Row],[Kävijämäärä a) lapset]]+Table_1[[#This Row],[Kävijämäärä b) aikuiset]]</f>
        <v>0</v>
      </c>
      <c r="X1860" s="413">
        <f>IF(Table_1[[#This Row],[Kokonaiskävijämäärä]]&lt;1,0,Table_1[[#This Row],[Kävijämäärä a) lapset]]*Table_1[[#This Row],[Tapaamis-kerrat /osallistuja]])</f>
        <v>0</v>
      </c>
      <c r="Y1860" s="413">
        <f>IF(Table_1[[#This Row],[Kokonaiskävijämäärä]]&lt;1,0,Table_1[[#This Row],[Kävijämäärä b) aikuiset]]*Table_1[[#This Row],[Tapaamis-kerrat /osallistuja]])</f>
        <v>0</v>
      </c>
      <c r="Z1860" s="413">
        <f>IF(Table_1[[#This Row],[Kokonaiskävijämäärä]]&lt;1,0,Table_1[[#This Row],[Kokonaiskävijämäärä]]*Table_1[[#This Row],[Tapaamis-kerrat /osallistuja]])</f>
        <v>0</v>
      </c>
      <c r="AA1860" s="390" t="s">
        <v>54</v>
      </c>
      <c r="AB1860" s="396"/>
      <c r="AC1860" s="397"/>
      <c r="AD1860" s="398" t="s">
        <v>54</v>
      </c>
      <c r="AE1860" s="399" t="s">
        <v>54</v>
      </c>
      <c r="AF1860" s="400" t="s">
        <v>54</v>
      </c>
      <c r="AG1860" s="400" t="s">
        <v>54</v>
      </c>
      <c r="AH1860" s="401" t="s">
        <v>53</v>
      </c>
      <c r="AI1860" s="402" t="s">
        <v>54</v>
      </c>
      <c r="AJ1860" s="402" t="s">
        <v>54</v>
      </c>
      <c r="AK1860" s="402" t="s">
        <v>54</v>
      </c>
      <c r="AL1860" s="403" t="s">
        <v>54</v>
      </c>
      <c r="AM1860" s="404" t="s">
        <v>54</v>
      </c>
    </row>
    <row r="1861" spans="1:39" ht="15.75" customHeight="1" x14ac:dyDescent="0.3">
      <c r="A1861" s="382"/>
      <c r="B1861" s="383"/>
      <c r="C1861" s="384" t="s">
        <v>40</v>
      </c>
      <c r="D1861" s="385" t="str">
        <f>IF(Table_1[[#This Row],[SISÄLLÖN NIMI]]="","",1)</f>
        <v/>
      </c>
      <c r="E1861" s="386"/>
      <c r="F1861" s="386"/>
      <c r="G1861" s="384" t="s">
        <v>54</v>
      </c>
      <c r="H1861" s="387" t="s">
        <v>54</v>
      </c>
      <c r="I1861" s="388" t="s">
        <v>54</v>
      </c>
      <c r="J1861" s="389" t="s">
        <v>44</v>
      </c>
      <c r="K1861" s="387" t="s">
        <v>54</v>
      </c>
      <c r="L1861" s="390" t="s">
        <v>54</v>
      </c>
      <c r="M1861" s="383"/>
      <c r="N1861" s="391" t="s">
        <v>54</v>
      </c>
      <c r="O1861" s="392"/>
      <c r="P1861" s="383"/>
      <c r="Q1861" s="383"/>
      <c r="R1861" s="393"/>
      <c r="S1861" s="417">
        <f>IF(Table_1[[#This Row],[Kesto (min) /tapaaminen]]&lt;1,0,(Table_1[[#This Row],[Sisältöjen määrä 
]]*Table_1[[#This Row],[Kesto (min) /tapaaminen]]*Table_1[[#This Row],[Tapaamis-kerrat /osallistuja]]))</f>
        <v>0</v>
      </c>
      <c r="T1861" s="394" t="str">
        <f>IF(Table_1[[#This Row],[SISÄLLÖN NIMI]]="","",IF(Table_1[[#This Row],[Toteutuminen]]="Ei osallistujia",0,IF(Table_1[[#This Row],[Toteutuminen]]="Peruttu",0,1)))</f>
        <v/>
      </c>
      <c r="U1861" s="395"/>
      <c r="V1861" s="385"/>
      <c r="W1861" s="413">
        <f>Table_1[[#This Row],[Kävijämäärä a) lapset]]+Table_1[[#This Row],[Kävijämäärä b) aikuiset]]</f>
        <v>0</v>
      </c>
      <c r="X1861" s="413">
        <f>IF(Table_1[[#This Row],[Kokonaiskävijämäärä]]&lt;1,0,Table_1[[#This Row],[Kävijämäärä a) lapset]]*Table_1[[#This Row],[Tapaamis-kerrat /osallistuja]])</f>
        <v>0</v>
      </c>
      <c r="Y1861" s="413">
        <f>IF(Table_1[[#This Row],[Kokonaiskävijämäärä]]&lt;1,0,Table_1[[#This Row],[Kävijämäärä b) aikuiset]]*Table_1[[#This Row],[Tapaamis-kerrat /osallistuja]])</f>
        <v>0</v>
      </c>
      <c r="Z1861" s="413">
        <f>IF(Table_1[[#This Row],[Kokonaiskävijämäärä]]&lt;1,0,Table_1[[#This Row],[Kokonaiskävijämäärä]]*Table_1[[#This Row],[Tapaamis-kerrat /osallistuja]])</f>
        <v>0</v>
      </c>
      <c r="AA1861" s="390" t="s">
        <v>54</v>
      </c>
      <c r="AB1861" s="396"/>
      <c r="AC1861" s="397"/>
      <c r="AD1861" s="398" t="s">
        <v>54</v>
      </c>
      <c r="AE1861" s="399" t="s">
        <v>54</v>
      </c>
      <c r="AF1861" s="400" t="s">
        <v>54</v>
      </c>
      <c r="AG1861" s="400" t="s">
        <v>54</v>
      </c>
      <c r="AH1861" s="401" t="s">
        <v>53</v>
      </c>
      <c r="AI1861" s="402" t="s">
        <v>54</v>
      </c>
      <c r="AJ1861" s="402" t="s">
        <v>54</v>
      </c>
      <c r="AK1861" s="402" t="s">
        <v>54</v>
      </c>
      <c r="AL1861" s="403" t="s">
        <v>54</v>
      </c>
      <c r="AM1861" s="404" t="s">
        <v>54</v>
      </c>
    </row>
    <row r="1862" spans="1:39" ht="15.75" customHeight="1" x14ac:dyDescent="0.3">
      <c r="A1862" s="382"/>
      <c r="B1862" s="383"/>
      <c r="C1862" s="384" t="s">
        <v>40</v>
      </c>
      <c r="D1862" s="385" t="str">
        <f>IF(Table_1[[#This Row],[SISÄLLÖN NIMI]]="","",1)</f>
        <v/>
      </c>
      <c r="E1862" s="386"/>
      <c r="F1862" s="386"/>
      <c r="G1862" s="384" t="s">
        <v>54</v>
      </c>
      <c r="H1862" s="387" t="s">
        <v>54</v>
      </c>
      <c r="I1862" s="388" t="s">
        <v>54</v>
      </c>
      <c r="J1862" s="389" t="s">
        <v>44</v>
      </c>
      <c r="K1862" s="387" t="s">
        <v>54</v>
      </c>
      <c r="L1862" s="390" t="s">
        <v>54</v>
      </c>
      <c r="M1862" s="383"/>
      <c r="N1862" s="391" t="s">
        <v>54</v>
      </c>
      <c r="O1862" s="392"/>
      <c r="P1862" s="383"/>
      <c r="Q1862" s="383"/>
      <c r="R1862" s="393"/>
      <c r="S1862" s="417">
        <f>IF(Table_1[[#This Row],[Kesto (min) /tapaaminen]]&lt;1,0,(Table_1[[#This Row],[Sisältöjen määrä 
]]*Table_1[[#This Row],[Kesto (min) /tapaaminen]]*Table_1[[#This Row],[Tapaamis-kerrat /osallistuja]]))</f>
        <v>0</v>
      </c>
      <c r="T1862" s="394" t="str">
        <f>IF(Table_1[[#This Row],[SISÄLLÖN NIMI]]="","",IF(Table_1[[#This Row],[Toteutuminen]]="Ei osallistujia",0,IF(Table_1[[#This Row],[Toteutuminen]]="Peruttu",0,1)))</f>
        <v/>
      </c>
      <c r="U1862" s="395"/>
      <c r="V1862" s="385"/>
      <c r="W1862" s="413">
        <f>Table_1[[#This Row],[Kävijämäärä a) lapset]]+Table_1[[#This Row],[Kävijämäärä b) aikuiset]]</f>
        <v>0</v>
      </c>
      <c r="X1862" s="413">
        <f>IF(Table_1[[#This Row],[Kokonaiskävijämäärä]]&lt;1,0,Table_1[[#This Row],[Kävijämäärä a) lapset]]*Table_1[[#This Row],[Tapaamis-kerrat /osallistuja]])</f>
        <v>0</v>
      </c>
      <c r="Y1862" s="413">
        <f>IF(Table_1[[#This Row],[Kokonaiskävijämäärä]]&lt;1,0,Table_1[[#This Row],[Kävijämäärä b) aikuiset]]*Table_1[[#This Row],[Tapaamis-kerrat /osallistuja]])</f>
        <v>0</v>
      </c>
      <c r="Z1862" s="413">
        <f>IF(Table_1[[#This Row],[Kokonaiskävijämäärä]]&lt;1,0,Table_1[[#This Row],[Kokonaiskävijämäärä]]*Table_1[[#This Row],[Tapaamis-kerrat /osallistuja]])</f>
        <v>0</v>
      </c>
      <c r="AA1862" s="390" t="s">
        <v>54</v>
      </c>
      <c r="AB1862" s="396"/>
      <c r="AC1862" s="397"/>
      <c r="AD1862" s="398" t="s">
        <v>54</v>
      </c>
      <c r="AE1862" s="399" t="s">
        <v>54</v>
      </c>
      <c r="AF1862" s="400" t="s">
        <v>54</v>
      </c>
      <c r="AG1862" s="400" t="s">
        <v>54</v>
      </c>
      <c r="AH1862" s="401" t="s">
        <v>53</v>
      </c>
      <c r="AI1862" s="402" t="s">
        <v>54</v>
      </c>
      <c r="AJ1862" s="402" t="s">
        <v>54</v>
      </c>
      <c r="AK1862" s="402" t="s">
        <v>54</v>
      </c>
      <c r="AL1862" s="403" t="s">
        <v>54</v>
      </c>
      <c r="AM1862" s="404" t="s">
        <v>54</v>
      </c>
    </row>
    <row r="1863" spans="1:39" ht="15.75" customHeight="1" x14ac:dyDescent="0.3">
      <c r="A1863" s="382"/>
      <c r="B1863" s="383"/>
      <c r="C1863" s="384" t="s">
        <v>40</v>
      </c>
      <c r="D1863" s="385" t="str">
        <f>IF(Table_1[[#This Row],[SISÄLLÖN NIMI]]="","",1)</f>
        <v/>
      </c>
      <c r="E1863" s="386"/>
      <c r="F1863" s="386"/>
      <c r="G1863" s="384" t="s">
        <v>54</v>
      </c>
      <c r="H1863" s="387" t="s">
        <v>54</v>
      </c>
      <c r="I1863" s="388" t="s">
        <v>54</v>
      </c>
      <c r="J1863" s="389" t="s">
        <v>44</v>
      </c>
      <c r="K1863" s="387" t="s">
        <v>54</v>
      </c>
      <c r="L1863" s="390" t="s">
        <v>54</v>
      </c>
      <c r="M1863" s="383"/>
      <c r="N1863" s="391" t="s">
        <v>54</v>
      </c>
      <c r="O1863" s="392"/>
      <c r="P1863" s="383"/>
      <c r="Q1863" s="383"/>
      <c r="R1863" s="393"/>
      <c r="S1863" s="417">
        <f>IF(Table_1[[#This Row],[Kesto (min) /tapaaminen]]&lt;1,0,(Table_1[[#This Row],[Sisältöjen määrä 
]]*Table_1[[#This Row],[Kesto (min) /tapaaminen]]*Table_1[[#This Row],[Tapaamis-kerrat /osallistuja]]))</f>
        <v>0</v>
      </c>
      <c r="T1863" s="394" t="str">
        <f>IF(Table_1[[#This Row],[SISÄLLÖN NIMI]]="","",IF(Table_1[[#This Row],[Toteutuminen]]="Ei osallistujia",0,IF(Table_1[[#This Row],[Toteutuminen]]="Peruttu",0,1)))</f>
        <v/>
      </c>
      <c r="U1863" s="395"/>
      <c r="V1863" s="385"/>
      <c r="W1863" s="413">
        <f>Table_1[[#This Row],[Kävijämäärä a) lapset]]+Table_1[[#This Row],[Kävijämäärä b) aikuiset]]</f>
        <v>0</v>
      </c>
      <c r="X1863" s="413">
        <f>IF(Table_1[[#This Row],[Kokonaiskävijämäärä]]&lt;1,0,Table_1[[#This Row],[Kävijämäärä a) lapset]]*Table_1[[#This Row],[Tapaamis-kerrat /osallistuja]])</f>
        <v>0</v>
      </c>
      <c r="Y1863" s="413">
        <f>IF(Table_1[[#This Row],[Kokonaiskävijämäärä]]&lt;1,0,Table_1[[#This Row],[Kävijämäärä b) aikuiset]]*Table_1[[#This Row],[Tapaamis-kerrat /osallistuja]])</f>
        <v>0</v>
      </c>
      <c r="Z1863" s="413">
        <f>IF(Table_1[[#This Row],[Kokonaiskävijämäärä]]&lt;1,0,Table_1[[#This Row],[Kokonaiskävijämäärä]]*Table_1[[#This Row],[Tapaamis-kerrat /osallistuja]])</f>
        <v>0</v>
      </c>
      <c r="AA1863" s="390" t="s">
        <v>54</v>
      </c>
      <c r="AB1863" s="396"/>
      <c r="AC1863" s="397"/>
      <c r="AD1863" s="398" t="s">
        <v>54</v>
      </c>
      <c r="AE1863" s="399" t="s">
        <v>54</v>
      </c>
      <c r="AF1863" s="400" t="s">
        <v>54</v>
      </c>
      <c r="AG1863" s="400" t="s">
        <v>54</v>
      </c>
      <c r="AH1863" s="401" t="s">
        <v>53</v>
      </c>
      <c r="AI1863" s="402" t="s">
        <v>54</v>
      </c>
      <c r="AJ1863" s="402" t="s">
        <v>54</v>
      </c>
      <c r="AK1863" s="402" t="s">
        <v>54</v>
      </c>
      <c r="AL1863" s="403" t="s">
        <v>54</v>
      </c>
      <c r="AM1863" s="404" t="s">
        <v>54</v>
      </c>
    </row>
    <row r="1864" spans="1:39" ht="15.75" customHeight="1" x14ac:dyDescent="0.3">
      <c r="A1864" s="382"/>
      <c r="B1864" s="383"/>
      <c r="C1864" s="384" t="s">
        <v>40</v>
      </c>
      <c r="D1864" s="385" t="str">
        <f>IF(Table_1[[#This Row],[SISÄLLÖN NIMI]]="","",1)</f>
        <v/>
      </c>
      <c r="E1864" s="386"/>
      <c r="F1864" s="386"/>
      <c r="G1864" s="384" t="s">
        <v>54</v>
      </c>
      <c r="H1864" s="387" t="s">
        <v>54</v>
      </c>
      <c r="I1864" s="388" t="s">
        <v>54</v>
      </c>
      <c r="J1864" s="389" t="s">
        <v>44</v>
      </c>
      <c r="K1864" s="387" t="s">
        <v>54</v>
      </c>
      <c r="L1864" s="390" t="s">
        <v>54</v>
      </c>
      <c r="M1864" s="383"/>
      <c r="N1864" s="391" t="s">
        <v>54</v>
      </c>
      <c r="O1864" s="392"/>
      <c r="P1864" s="383"/>
      <c r="Q1864" s="383"/>
      <c r="R1864" s="393"/>
      <c r="S1864" s="417">
        <f>IF(Table_1[[#This Row],[Kesto (min) /tapaaminen]]&lt;1,0,(Table_1[[#This Row],[Sisältöjen määrä 
]]*Table_1[[#This Row],[Kesto (min) /tapaaminen]]*Table_1[[#This Row],[Tapaamis-kerrat /osallistuja]]))</f>
        <v>0</v>
      </c>
      <c r="T1864" s="394" t="str">
        <f>IF(Table_1[[#This Row],[SISÄLLÖN NIMI]]="","",IF(Table_1[[#This Row],[Toteutuminen]]="Ei osallistujia",0,IF(Table_1[[#This Row],[Toteutuminen]]="Peruttu",0,1)))</f>
        <v/>
      </c>
      <c r="U1864" s="395"/>
      <c r="V1864" s="385"/>
      <c r="W1864" s="413">
        <f>Table_1[[#This Row],[Kävijämäärä a) lapset]]+Table_1[[#This Row],[Kävijämäärä b) aikuiset]]</f>
        <v>0</v>
      </c>
      <c r="X1864" s="413">
        <f>IF(Table_1[[#This Row],[Kokonaiskävijämäärä]]&lt;1,0,Table_1[[#This Row],[Kävijämäärä a) lapset]]*Table_1[[#This Row],[Tapaamis-kerrat /osallistuja]])</f>
        <v>0</v>
      </c>
      <c r="Y1864" s="413">
        <f>IF(Table_1[[#This Row],[Kokonaiskävijämäärä]]&lt;1,0,Table_1[[#This Row],[Kävijämäärä b) aikuiset]]*Table_1[[#This Row],[Tapaamis-kerrat /osallistuja]])</f>
        <v>0</v>
      </c>
      <c r="Z1864" s="413">
        <f>IF(Table_1[[#This Row],[Kokonaiskävijämäärä]]&lt;1,0,Table_1[[#This Row],[Kokonaiskävijämäärä]]*Table_1[[#This Row],[Tapaamis-kerrat /osallistuja]])</f>
        <v>0</v>
      </c>
      <c r="AA1864" s="390" t="s">
        <v>54</v>
      </c>
      <c r="AB1864" s="396"/>
      <c r="AC1864" s="397"/>
      <c r="AD1864" s="398" t="s">
        <v>54</v>
      </c>
      <c r="AE1864" s="399" t="s">
        <v>54</v>
      </c>
      <c r="AF1864" s="400" t="s">
        <v>54</v>
      </c>
      <c r="AG1864" s="400" t="s">
        <v>54</v>
      </c>
      <c r="AH1864" s="401" t="s">
        <v>53</v>
      </c>
      <c r="AI1864" s="402" t="s">
        <v>54</v>
      </c>
      <c r="AJ1864" s="402" t="s">
        <v>54</v>
      </c>
      <c r="AK1864" s="402" t="s">
        <v>54</v>
      </c>
      <c r="AL1864" s="403" t="s">
        <v>54</v>
      </c>
      <c r="AM1864" s="404" t="s">
        <v>54</v>
      </c>
    </row>
    <row r="1865" spans="1:39" ht="15.75" customHeight="1" x14ac:dyDescent="0.3">
      <c r="A1865" s="382"/>
      <c r="B1865" s="383"/>
      <c r="C1865" s="384" t="s">
        <v>40</v>
      </c>
      <c r="D1865" s="385" t="str">
        <f>IF(Table_1[[#This Row],[SISÄLLÖN NIMI]]="","",1)</f>
        <v/>
      </c>
      <c r="E1865" s="386"/>
      <c r="F1865" s="386"/>
      <c r="G1865" s="384" t="s">
        <v>54</v>
      </c>
      <c r="H1865" s="387" t="s">
        <v>54</v>
      </c>
      <c r="I1865" s="388" t="s">
        <v>54</v>
      </c>
      <c r="J1865" s="389" t="s">
        <v>44</v>
      </c>
      <c r="K1865" s="387" t="s">
        <v>54</v>
      </c>
      <c r="L1865" s="390" t="s">
        <v>54</v>
      </c>
      <c r="M1865" s="383"/>
      <c r="N1865" s="391" t="s">
        <v>54</v>
      </c>
      <c r="O1865" s="392"/>
      <c r="P1865" s="383"/>
      <c r="Q1865" s="383"/>
      <c r="R1865" s="393"/>
      <c r="S1865" s="417">
        <f>IF(Table_1[[#This Row],[Kesto (min) /tapaaminen]]&lt;1,0,(Table_1[[#This Row],[Sisältöjen määrä 
]]*Table_1[[#This Row],[Kesto (min) /tapaaminen]]*Table_1[[#This Row],[Tapaamis-kerrat /osallistuja]]))</f>
        <v>0</v>
      </c>
      <c r="T1865" s="394" t="str">
        <f>IF(Table_1[[#This Row],[SISÄLLÖN NIMI]]="","",IF(Table_1[[#This Row],[Toteutuminen]]="Ei osallistujia",0,IF(Table_1[[#This Row],[Toteutuminen]]="Peruttu",0,1)))</f>
        <v/>
      </c>
      <c r="U1865" s="395"/>
      <c r="V1865" s="385"/>
      <c r="W1865" s="413">
        <f>Table_1[[#This Row],[Kävijämäärä a) lapset]]+Table_1[[#This Row],[Kävijämäärä b) aikuiset]]</f>
        <v>0</v>
      </c>
      <c r="X1865" s="413">
        <f>IF(Table_1[[#This Row],[Kokonaiskävijämäärä]]&lt;1,0,Table_1[[#This Row],[Kävijämäärä a) lapset]]*Table_1[[#This Row],[Tapaamis-kerrat /osallistuja]])</f>
        <v>0</v>
      </c>
      <c r="Y1865" s="413">
        <f>IF(Table_1[[#This Row],[Kokonaiskävijämäärä]]&lt;1,0,Table_1[[#This Row],[Kävijämäärä b) aikuiset]]*Table_1[[#This Row],[Tapaamis-kerrat /osallistuja]])</f>
        <v>0</v>
      </c>
      <c r="Z1865" s="413">
        <f>IF(Table_1[[#This Row],[Kokonaiskävijämäärä]]&lt;1,0,Table_1[[#This Row],[Kokonaiskävijämäärä]]*Table_1[[#This Row],[Tapaamis-kerrat /osallistuja]])</f>
        <v>0</v>
      </c>
      <c r="AA1865" s="390" t="s">
        <v>54</v>
      </c>
      <c r="AB1865" s="396"/>
      <c r="AC1865" s="397"/>
      <c r="AD1865" s="398" t="s">
        <v>54</v>
      </c>
      <c r="AE1865" s="399" t="s">
        <v>54</v>
      </c>
      <c r="AF1865" s="400" t="s">
        <v>54</v>
      </c>
      <c r="AG1865" s="400" t="s">
        <v>54</v>
      </c>
      <c r="AH1865" s="401" t="s">
        <v>53</v>
      </c>
      <c r="AI1865" s="402" t="s">
        <v>54</v>
      </c>
      <c r="AJ1865" s="402" t="s">
        <v>54</v>
      </c>
      <c r="AK1865" s="402" t="s">
        <v>54</v>
      </c>
      <c r="AL1865" s="403" t="s">
        <v>54</v>
      </c>
      <c r="AM1865" s="404" t="s">
        <v>54</v>
      </c>
    </row>
    <row r="1866" spans="1:39" ht="15.75" customHeight="1" x14ac:dyDescent="0.3">
      <c r="A1866" s="382"/>
      <c r="B1866" s="383"/>
      <c r="C1866" s="384" t="s">
        <v>40</v>
      </c>
      <c r="D1866" s="385" t="str">
        <f>IF(Table_1[[#This Row],[SISÄLLÖN NIMI]]="","",1)</f>
        <v/>
      </c>
      <c r="E1866" s="386"/>
      <c r="F1866" s="386"/>
      <c r="G1866" s="384" t="s">
        <v>54</v>
      </c>
      <c r="H1866" s="387" t="s">
        <v>54</v>
      </c>
      <c r="I1866" s="388" t="s">
        <v>54</v>
      </c>
      <c r="J1866" s="389" t="s">
        <v>44</v>
      </c>
      <c r="K1866" s="387" t="s">
        <v>54</v>
      </c>
      <c r="L1866" s="390" t="s">
        <v>54</v>
      </c>
      <c r="M1866" s="383"/>
      <c r="N1866" s="391" t="s">
        <v>54</v>
      </c>
      <c r="O1866" s="392"/>
      <c r="P1866" s="383"/>
      <c r="Q1866" s="383"/>
      <c r="R1866" s="393"/>
      <c r="S1866" s="417">
        <f>IF(Table_1[[#This Row],[Kesto (min) /tapaaminen]]&lt;1,0,(Table_1[[#This Row],[Sisältöjen määrä 
]]*Table_1[[#This Row],[Kesto (min) /tapaaminen]]*Table_1[[#This Row],[Tapaamis-kerrat /osallistuja]]))</f>
        <v>0</v>
      </c>
      <c r="T1866" s="394" t="str">
        <f>IF(Table_1[[#This Row],[SISÄLLÖN NIMI]]="","",IF(Table_1[[#This Row],[Toteutuminen]]="Ei osallistujia",0,IF(Table_1[[#This Row],[Toteutuminen]]="Peruttu",0,1)))</f>
        <v/>
      </c>
      <c r="U1866" s="395"/>
      <c r="V1866" s="385"/>
      <c r="W1866" s="413">
        <f>Table_1[[#This Row],[Kävijämäärä a) lapset]]+Table_1[[#This Row],[Kävijämäärä b) aikuiset]]</f>
        <v>0</v>
      </c>
      <c r="X1866" s="413">
        <f>IF(Table_1[[#This Row],[Kokonaiskävijämäärä]]&lt;1,0,Table_1[[#This Row],[Kävijämäärä a) lapset]]*Table_1[[#This Row],[Tapaamis-kerrat /osallistuja]])</f>
        <v>0</v>
      </c>
      <c r="Y1866" s="413">
        <f>IF(Table_1[[#This Row],[Kokonaiskävijämäärä]]&lt;1,0,Table_1[[#This Row],[Kävijämäärä b) aikuiset]]*Table_1[[#This Row],[Tapaamis-kerrat /osallistuja]])</f>
        <v>0</v>
      </c>
      <c r="Z1866" s="413">
        <f>IF(Table_1[[#This Row],[Kokonaiskävijämäärä]]&lt;1,0,Table_1[[#This Row],[Kokonaiskävijämäärä]]*Table_1[[#This Row],[Tapaamis-kerrat /osallistuja]])</f>
        <v>0</v>
      </c>
      <c r="AA1866" s="390" t="s">
        <v>54</v>
      </c>
      <c r="AB1866" s="396"/>
      <c r="AC1866" s="397"/>
      <c r="AD1866" s="398" t="s">
        <v>54</v>
      </c>
      <c r="AE1866" s="399" t="s">
        <v>54</v>
      </c>
      <c r="AF1866" s="400" t="s">
        <v>54</v>
      </c>
      <c r="AG1866" s="400" t="s">
        <v>54</v>
      </c>
      <c r="AH1866" s="401" t="s">
        <v>53</v>
      </c>
      <c r="AI1866" s="402" t="s">
        <v>54</v>
      </c>
      <c r="AJ1866" s="402" t="s">
        <v>54</v>
      </c>
      <c r="AK1866" s="402" t="s">
        <v>54</v>
      </c>
      <c r="AL1866" s="403" t="s">
        <v>54</v>
      </c>
      <c r="AM1866" s="404" t="s">
        <v>54</v>
      </c>
    </row>
    <row r="1867" spans="1:39" ht="15.75" customHeight="1" x14ac:dyDescent="0.3">
      <c r="A1867" s="382"/>
      <c r="B1867" s="383"/>
      <c r="C1867" s="384" t="s">
        <v>40</v>
      </c>
      <c r="D1867" s="385" t="str">
        <f>IF(Table_1[[#This Row],[SISÄLLÖN NIMI]]="","",1)</f>
        <v/>
      </c>
      <c r="E1867" s="386"/>
      <c r="F1867" s="386"/>
      <c r="G1867" s="384" t="s">
        <v>54</v>
      </c>
      <c r="H1867" s="387" t="s">
        <v>54</v>
      </c>
      <c r="I1867" s="388" t="s">
        <v>54</v>
      </c>
      <c r="J1867" s="389" t="s">
        <v>44</v>
      </c>
      <c r="K1867" s="387" t="s">
        <v>54</v>
      </c>
      <c r="L1867" s="390" t="s">
        <v>54</v>
      </c>
      <c r="M1867" s="383"/>
      <c r="N1867" s="391" t="s">
        <v>54</v>
      </c>
      <c r="O1867" s="392"/>
      <c r="P1867" s="383"/>
      <c r="Q1867" s="383"/>
      <c r="R1867" s="393"/>
      <c r="S1867" s="417">
        <f>IF(Table_1[[#This Row],[Kesto (min) /tapaaminen]]&lt;1,0,(Table_1[[#This Row],[Sisältöjen määrä 
]]*Table_1[[#This Row],[Kesto (min) /tapaaminen]]*Table_1[[#This Row],[Tapaamis-kerrat /osallistuja]]))</f>
        <v>0</v>
      </c>
      <c r="T1867" s="394" t="str">
        <f>IF(Table_1[[#This Row],[SISÄLLÖN NIMI]]="","",IF(Table_1[[#This Row],[Toteutuminen]]="Ei osallistujia",0,IF(Table_1[[#This Row],[Toteutuminen]]="Peruttu",0,1)))</f>
        <v/>
      </c>
      <c r="U1867" s="395"/>
      <c r="V1867" s="385"/>
      <c r="W1867" s="413">
        <f>Table_1[[#This Row],[Kävijämäärä a) lapset]]+Table_1[[#This Row],[Kävijämäärä b) aikuiset]]</f>
        <v>0</v>
      </c>
      <c r="X1867" s="413">
        <f>IF(Table_1[[#This Row],[Kokonaiskävijämäärä]]&lt;1,0,Table_1[[#This Row],[Kävijämäärä a) lapset]]*Table_1[[#This Row],[Tapaamis-kerrat /osallistuja]])</f>
        <v>0</v>
      </c>
      <c r="Y1867" s="413">
        <f>IF(Table_1[[#This Row],[Kokonaiskävijämäärä]]&lt;1,0,Table_1[[#This Row],[Kävijämäärä b) aikuiset]]*Table_1[[#This Row],[Tapaamis-kerrat /osallistuja]])</f>
        <v>0</v>
      </c>
      <c r="Z1867" s="413">
        <f>IF(Table_1[[#This Row],[Kokonaiskävijämäärä]]&lt;1,0,Table_1[[#This Row],[Kokonaiskävijämäärä]]*Table_1[[#This Row],[Tapaamis-kerrat /osallistuja]])</f>
        <v>0</v>
      </c>
      <c r="AA1867" s="390" t="s">
        <v>54</v>
      </c>
      <c r="AB1867" s="396"/>
      <c r="AC1867" s="397"/>
      <c r="AD1867" s="398" t="s">
        <v>54</v>
      </c>
      <c r="AE1867" s="399" t="s">
        <v>54</v>
      </c>
      <c r="AF1867" s="400" t="s">
        <v>54</v>
      </c>
      <c r="AG1867" s="400" t="s">
        <v>54</v>
      </c>
      <c r="AH1867" s="401" t="s">
        <v>53</v>
      </c>
      <c r="AI1867" s="402" t="s">
        <v>54</v>
      </c>
      <c r="AJ1867" s="402" t="s">
        <v>54</v>
      </c>
      <c r="AK1867" s="402" t="s">
        <v>54</v>
      </c>
      <c r="AL1867" s="403" t="s">
        <v>54</v>
      </c>
      <c r="AM1867" s="404" t="s">
        <v>54</v>
      </c>
    </row>
    <row r="1868" spans="1:39" ht="15.75" customHeight="1" x14ac:dyDescent="0.3">
      <c r="A1868" s="382"/>
      <c r="B1868" s="383"/>
      <c r="C1868" s="384" t="s">
        <v>40</v>
      </c>
      <c r="D1868" s="385" t="str">
        <f>IF(Table_1[[#This Row],[SISÄLLÖN NIMI]]="","",1)</f>
        <v/>
      </c>
      <c r="E1868" s="386"/>
      <c r="F1868" s="386"/>
      <c r="G1868" s="384" t="s">
        <v>54</v>
      </c>
      <c r="H1868" s="387" t="s">
        <v>54</v>
      </c>
      <c r="I1868" s="388" t="s">
        <v>54</v>
      </c>
      <c r="J1868" s="389" t="s">
        <v>44</v>
      </c>
      <c r="K1868" s="387" t="s">
        <v>54</v>
      </c>
      <c r="L1868" s="390" t="s">
        <v>54</v>
      </c>
      <c r="M1868" s="383"/>
      <c r="N1868" s="391" t="s">
        <v>54</v>
      </c>
      <c r="O1868" s="392"/>
      <c r="P1868" s="383"/>
      <c r="Q1868" s="383"/>
      <c r="R1868" s="393"/>
      <c r="S1868" s="417">
        <f>IF(Table_1[[#This Row],[Kesto (min) /tapaaminen]]&lt;1,0,(Table_1[[#This Row],[Sisältöjen määrä 
]]*Table_1[[#This Row],[Kesto (min) /tapaaminen]]*Table_1[[#This Row],[Tapaamis-kerrat /osallistuja]]))</f>
        <v>0</v>
      </c>
      <c r="T1868" s="394" t="str">
        <f>IF(Table_1[[#This Row],[SISÄLLÖN NIMI]]="","",IF(Table_1[[#This Row],[Toteutuminen]]="Ei osallistujia",0,IF(Table_1[[#This Row],[Toteutuminen]]="Peruttu",0,1)))</f>
        <v/>
      </c>
      <c r="U1868" s="395"/>
      <c r="V1868" s="385"/>
      <c r="W1868" s="413">
        <f>Table_1[[#This Row],[Kävijämäärä a) lapset]]+Table_1[[#This Row],[Kävijämäärä b) aikuiset]]</f>
        <v>0</v>
      </c>
      <c r="X1868" s="413">
        <f>IF(Table_1[[#This Row],[Kokonaiskävijämäärä]]&lt;1,0,Table_1[[#This Row],[Kävijämäärä a) lapset]]*Table_1[[#This Row],[Tapaamis-kerrat /osallistuja]])</f>
        <v>0</v>
      </c>
      <c r="Y1868" s="413">
        <f>IF(Table_1[[#This Row],[Kokonaiskävijämäärä]]&lt;1,0,Table_1[[#This Row],[Kävijämäärä b) aikuiset]]*Table_1[[#This Row],[Tapaamis-kerrat /osallistuja]])</f>
        <v>0</v>
      </c>
      <c r="Z1868" s="413">
        <f>IF(Table_1[[#This Row],[Kokonaiskävijämäärä]]&lt;1,0,Table_1[[#This Row],[Kokonaiskävijämäärä]]*Table_1[[#This Row],[Tapaamis-kerrat /osallistuja]])</f>
        <v>0</v>
      </c>
      <c r="AA1868" s="390" t="s">
        <v>54</v>
      </c>
      <c r="AB1868" s="396"/>
      <c r="AC1868" s="397"/>
      <c r="AD1868" s="398" t="s">
        <v>54</v>
      </c>
      <c r="AE1868" s="399" t="s">
        <v>54</v>
      </c>
      <c r="AF1868" s="400" t="s">
        <v>54</v>
      </c>
      <c r="AG1868" s="400" t="s">
        <v>54</v>
      </c>
      <c r="AH1868" s="401" t="s">
        <v>53</v>
      </c>
      <c r="AI1868" s="402" t="s">
        <v>54</v>
      </c>
      <c r="AJ1868" s="402" t="s">
        <v>54</v>
      </c>
      <c r="AK1868" s="402" t="s">
        <v>54</v>
      </c>
      <c r="AL1868" s="403" t="s">
        <v>54</v>
      </c>
      <c r="AM1868" s="404" t="s">
        <v>54</v>
      </c>
    </row>
    <row r="1869" spans="1:39" ht="15.75" customHeight="1" x14ac:dyDescent="0.3">
      <c r="A1869" s="382"/>
      <c r="B1869" s="383"/>
      <c r="C1869" s="384" t="s">
        <v>40</v>
      </c>
      <c r="D1869" s="385" t="str">
        <f>IF(Table_1[[#This Row],[SISÄLLÖN NIMI]]="","",1)</f>
        <v/>
      </c>
      <c r="E1869" s="386"/>
      <c r="F1869" s="386"/>
      <c r="G1869" s="384" t="s">
        <v>54</v>
      </c>
      <c r="H1869" s="387" t="s">
        <v>54</v>
      </c>
      <c r="I1869" s="388" t="s">
        <v>54</v>
      </c>
      <c r="J1869" s="389" t="s">
        <v>44</v>
      </c>
      <c r="K1869" s="387" t="s">
        <v>54</v>
      </c>
      <c r="L1869" s="390" t="s">
        <v>54</v>
      </c>
      <c r="M1869" s="383"/>
      <c r="N1869" s="391" t="s">
        <v>54</v>
      </c>
      <c r="O1869" s="392"/>
      <c r="P1869" s="383"/>
      <c r="Q1869" s="383"/>
      <c r="R1869" s="393"/>
      <c r="S1869" s="417">
        <f>IF(Table_1[[#This Row],[Kesto (min) /tapaaminen]]&lt;1,0,(Table_1[[#This Row],[Sisältöjen määrä 
]]*Table_1[[#This Row],[Kesto (min) /tapaaminen]]*Table_1[[#This Row],[Tapaamis-kerrat /osallistuja]]))</f>
        <v>0</v>
      </c>
      <c r="T1869" s="394" t="str">
        <f>IF(Table_1[[#This Row],[SISÄLLÖN NIMI]]="","",IF(Table_1[[#This Row],[Toteutuminen]]="Ei osallistujia",0,IF(Table_1[[#This Row],[Toteutuminen]]="Peruttu",0,1)))</f>
        <v/>
      </c>
      <c r="U1869" s="395"/>
      <c r="V1869" s="385"/>
      <c r="W1869" s="413">
        <f>Table_1[[#This Row],[Kävijämäärä a) lapset]]+Table_1[[#This Row],[Kävijämäärä b) aikuiset]]</f>
        <v>0</v>
      </c>
      <c r="X1869" s="413">
        <f>IF(Table_1[[#This Row],[Kokonaiskävijämäärä]]&lt;1,0,Table_1[[#This Row],[Kävijämäärä a) lapset]]*Table_1[[#This Row],[Tapaamis-kerrat /osallistuja]])</f>
        <v>0</v>
      </c>
      <c r="Y1869" s="413">
        <f>IF(Table_1[[#This Row],[Kokonaiskävijämäärä]]&lt;1,0,Table_1[[#This Row],[Kävijämäärä b) aikuiset]]*Table_1[[#This Row],[Tapaamis-kerrat /osallistuja]])</f>
        <v>0</v>
      </c>
      <c r="Z1869" s="413">
        <f>IF(Table_1[[#This Row],[Kokonaiskävijämäärä]]&lt;1,0,Table_1[[#This Row],[Kokonaiskävijämäärä]]*Table_1[[#This Row],[Tapaamis-kerrat /osallistuja]])</f>
        <v>0</v>
      </c>
      <c r="AA1869" s="390" t="s">
        <v>54</v>
      </c>
      <c r="AB1869" s="396"/>
      <c r="AC1869" s="397"/>
      <c r="AD1869" s="398" t="s">
        <v>54</v>
      </c>
      <c r="AE1869" s="399" t="s">
        <v>54</v>
      </c>
      <c r="AF1869" s="400" t="s">
        <v>54</v>
      </c>
      <c r="AG1869" s="400" t="s">
        <v>54</v>
      </c>
      <c r="AH1869" s="401" t="s">
        <v>53</v>
      </c>
      <c r="AI1869" s="402" t="s">
        <v>54</v>
      </c>
      <c r="AJ1869" s="402" t="s">
        <v>54</v>
      </c>
      <c r="AK1869" s="402" t="s">
        <v>54</v>
      </c>
      <c r="AL1869" s="403" t="s">
        <v>54</v>
      </c>
      <c r="AM1869" s="404" t="s">
        <v>54</v>
      </c>
    </row>
    <row r="1870" spans="1:39" ht="15.75" customHeight="1" x14ac:dyDescent="0.3">
      <c r="A1870" s="382"/>
      <c r="B1870" s="383"/>
      <c r="C1870" s="384" t="s">
        <v>40</v>
      </c>
      <c r="D1870" s="385" t="str">
        <f>IF(Table_1[[#This Row],[SISÄLLÖN NIMI]]="","",1)</f>
        <v/>
      </c>
      <c r="E1870" s="386"/>
      <c r="F1870" s="386"/>
      <c r="G1870" s="384" t="s">
        <v>54</v>
      </c>
      <c r="H1870" s="387" t="s">
        <v>54</v>
      </c>
      <c r="I1870" s="388" t="s">
        <v>54</v>
      </c>
      <c r="J1870" s="389" t="s">
        <v>44</v>
      </c>
      <c r="K1870" s="387" t="s">
        <v>54</v>
      </c>
      <c r="L1870" s="390" t="s">
        <v>54</v>
      </c>
      <c r="M1870" s="383"/>
      <c r="N1870" s="391" t="s">
        <v>54</v>
      </c>
      <c r="O1870" s="392"/>
      <c r="P1870" s="383"/>
      <c r="Q1870" s="383"/>
      <c r="R1870" s="393"/>
      <c r="S1870" s="417">
        <f>IF(Table_1[[#This Row],[Kesto (min) /tapaaminen]]&lt;1,0,(Table_1[[#This Row],[Sisältöjen määrä 
]]*Table_1[[#This Row],[Kesto (min) /tapaaminen]]*Table_1[[#This Row],[Tapaamis-kerrat /osallistuja]]))</f>
        <v>0</v>
      </c>
      <c r="T1870" s="394" t="str">
        <f>IF(Table_1[[#This Row],[SISÄLLÖN NIMI]]="","",IF(Table_1[[#This Row],[Toteutuminen]]="Ei osallistujia",0,IF(Table_1[[#This Row],[Toteutuminen]]="Peruttu",0,1)))</f>
        <v/>
      </c>
      <c r="U1870" s="395"/>
      <c r="V1870" s="385"/>
      <c r="W1870" s="413">
        <f>Table_1[[#This Row],[Kävijämäärä a) lapset]]+Table_1[[#This Row],[Kävijämäärä b) aikuiset]]</f>
        <v>0</v>
      </c>
      <c r="X1870" s="413">
        <f>IF(Table_1[[#This Row],[Kokonaiskävijämäärä]]&lt;1,0,Table_1[[#This Row],[Kävijämäärä a) lapset]]*Table_1[[#This Row],[Tapaamis-kerrat /osallistuja]])</f>
        <v>0</v>
      </c>
      <c r="Y1870" s="413">
        <f>IF(Table_1[[#This Row],[Kokonaiskävijämäärä]]&lt;1,0,Table_1[[#This Row],[Kävijämäärä b) aikuiset]]*Table_1[[#This Row],[Tapaamis-kerrat /osallistuja]])</f>
        <v>0</v>
      </c>
      <c r="Z1870" s="413">
        <f>IF(Table_1[[#This Row],[Kokonaiskävijämäärä]]&lt;1,0,Table_1[[#This Row],[Kokonaiskävijämäärä]]*Table_1[[#This Row],[Tapaamis-kerrat /osallistuja]])</f>
        <v>0</v>
      </c>
      <c r="AA1870" s="390" t="s">
        <v>54</v>
      </c>
      <c r="AB1870" s="396"/>
      <c r="AC1870" s="397"/>
      <c r="AD1870" s="398" t="s">
        <v>54</v>
      </c>
      <c r="AE1870" s="399" t="s">
        <v>54</v>
      </c>
      <c r="AF1870" s="400" t="s">
        <v>54</v>
      </c>
      <c r="AG1870" s="400" t="s">
        <v>54</v>
      </c>
      <c r="AH1870" s="401" t="s">
        <v>53</v>
      </c>
      <c r="AI1870" s="402" t="s">
        <v>54</v>
      </c>
      <c r="AJ1870" s="402" t="s">
        <v>54</v>
      </c>
      <c r="AK1870" s="402" t="s">
        <v>54</v>
      </c>
      <c r="AL1870" s="403" t="s">
        <v>54</v>
      </c>
      <c r="AM1870" s="404" t="s">
        <v>54</v>
      </c>
    </row>
    <row r="1871" spans="1:39" ht="15.75" customHeight="1" x14ac:dyDescent="0.3">
      <c r="A1871" s="382"/>
      <c r="B1871" s="383"/>
      <c r="C1871" s="384" t="s">
        <v>40</v>
      </c>
      <c r="D1871" s="385" t="str">
        <f>IF(Table_1[[#This Row],[SISÄLLÖN NIMI]]="","",1)</f>
        <v/>
      </c>
      <c r="E1871" s="386"/>
      <c r="F1871" s="386"/>
      <c r="G1871" s="384" t="s">
        <v>54</v>
      </c>
      <c r="H1871" s="387" t="s">
        <v>54</v>
      </c>
      <c r="I1871" s="388" t="s">
        <v>54</v>
      </c>
      <c r="J1871" s="389" t="s">
        <v>44</v>
      </c>
      <c r="K1871" s="387" t="s">
        <v>54</v>
      </c>
      <c r="L1871" s="390" t="s">
        <v>54</v>
      </c>
      <c r="M1871" s="383"/>
      <c r="N1871" s="391" t="s">
        <v>54</v>
      </c>
      <c r="O1871" s="392"/>
      <c r="P1871" s="383"/>
      <c r="Q1871" s="383"/>
      <c r="R1871" s="393"/>
      <c r="S1871" s="417">
        <f>IF(Table_1[[#This Row],[Kesto (min) /tapaaminen]]&lt;1,0,(Table_1[[#This Row],[Sisältöjen määrä 
]]*Table_1[[#This Row],[Kesto (min) /tapaaminen]]*Table_1[[#This Row],[Tapaamis-kerrat /osallistuja]]))</f>
        <v>0</v>
      </c>
      <c r="T1871" s="394" t="str">
        <f>IF(Table_1[[#This Row],[SISÄLLÖN NIMI]]="","",IF(Table_1[[#This Row],[Toteutuminen]]="Ei osallistujia",0,IF(Table_1[[#This Row],[Toteutuminen]]="Peruttu",0,1)))</f>
        <v/>
      </c>
      <c r="U1871" s="395"/>
      <c r="V1871" s="385"/>
      <c r="W1871" s="413">
        <f>Table_1[[#This Row],[Kävijämäärä a) lapset]]+Table_1[[#This Row],[Kävijämäärä b) aikuiset]]</f>
        <v>0</v>
      </c>
      <c r="X1871" s="413">
        <f>IF(Table_1[[#This Row],[Kokonaiskävijämäärä]]&lt;1,0,Table_1[[#This Row],[Kävijämäärä a) lapset]]*Table_1[[#This Row],[Tapaamis-kerrat /osallistuja]])</f>
        <v>0</v>
      </c>
      <c r="Y1871" s="413">
        <f>IF(Table_1[[#This Row],[Kokonaiskävijämäärä]]&lt;1,0,Table_1[[#This Row],[Kävijämäärä b) aikuiset]]*Table_1[[#This Row],[Tapaamis-kerrat /osallistuja]])</f>
        <v>0</v>
      </c>
      <c r="Z1871" s="413">
        <f>IF(Table_1[[#This Row],[Kokonaiskävijämäärä]]&lt;1,0,Table_1[[#This Row],[Kokonaiskävijämäärä]]*Table_1[[#This Row],[Tapaamis-kerrat /osallistuja]])</f>
        <v>0</v>
      </c>
      <c r="AA1871" s="390" t="s">
        <v>54</v>
      </c>
      <c r="AB1871" s="396"/>
      <c r="AC1871" s="397"/>
      <c r="AD1871" s="398" t="s">
        <v>54</v>
      </c>
      <c r="AE1871" s="399" t="s">
        <v>54</v>
      </c>
      <c r="AF1871" s="400" t="s">
        <v>54</v>
      </c>
      <c r="AG1871" s="400" t="s">
        <v>54</v>
      </c>
      <c r="AH1871" s="401" t="s">
        <v>53</v>
      </c>
      <c r="AI1871" s="402" t="s">
        <v>54</v>
      </c>
      <c r="AJ1871" s="402" t="s">
        <v>54</v>
      </c>
      <c r="AK1871" s="402" t="s">
        <v>54</v>
      </c>
      <c r="AL1871" s="403" t="s">
        <v>54</v>
      </c>
      <c r="AM1871" s="404" t="s">
        <v>54</v>
      </c>
    </row>
    <row r="1872" spans="1:39" ht="15.75" customHeight="1" x14ac:dyDescent="0.3">
      <c r="A1872" s="382"/>
      <c r="B1872" s="383"/>
      <c r="C1872" s="384" t="s">
        <v>40</v>
      </c>
      <c r="D1872" s="385" t="str">
        <f>IF(Table_1[[#This Row],[SISÄLLÖN NIMI]]="","",1)</f>
        <v/>
      </c>
      <c r="E1872" s="386"/>
      <c r="F1872" s="386"/>
      <c r="G1872" s="384" t="s">
        <v>54</v>
      </c>
      <c r="H1872" s="387" t="s">
        <v>54</v>
      </c>
      <c r="I1872" s="388" t="s">
        <v>54</v>
      </c>
      <c r="J1872" s="389" t="s">
        <v>44</v>
      </c>
      <c r="K1872" s="387" t="s">
        <v>54</v>
      </c>
      <c r="L1872" s="390" t="s">
        <v>54</v>
      </c>
      <c r="M1872" s="383"/>
      <c r="N1872" s="391" t="s">
        <v>54</v>
      </c>
      <c r="O1872" s="392"/>
      <c r="P1872" s="383"/>
      <c r="Q1872" s="383"/>
      <c r="R1872" s="393"/>
      <c r="S1872" s="417">
        <f>IF(Table_1[[#This Row],[Kesto (min) /tapaaminen]]&lt;1,0,(Table_1[[#This Row],[Sisältöjen määrä 
]]*Table_1[[#This Row],[Kesto (min) /tapaaminen]]*Table_1[[#This Row],[Tapaamis-kerrat /osallistuja]]))</f>
        <v>0</v>
      </c>
      <c r="T1872" s="394" t="str">
        <f>IF(Table_1[[#This Row],[SISÄLLÖN NIMI]]="","",IF(Table_1[[#This Row],[Toteutuminen]]="Ei osallistujia",0,IF(Table_1[[#This Row],[Toteutuminen]]="Peruttu",0,1)))</f>
        <v/>
      </c>
      <c r="U1872" s="395"/>
      <c r="V1872" s="385"/>
      <c r="W1872" s="413">
        <f>Table_1[[#This Row],[Kävijämäärä a) lapset]]+Table_1[[#This Row],[Kävijämäärä b) aikuiset]]</f>
        <v>0</v>
      </c>
      <c r="X1872" s="413">
        <f>IF(Table_1[[#This Row],[Kokonaiskävijämäärä]]&lt;1,0,Table_1[[#This Row],[Kävijämäärä a) lapset]]*Table_1[[#This Row],[Tapaamis-kerrat /osallistuja]])</f>
        <v>0</v>
      </c>
      <c r="Y1872" s="413">
        <f>IF(Table_1[[#This Row],[Kokonaiskävijämäärä]]&lt;1,0,Table_1[[#This Row],[Kävijämäärä b) aikuiset]]*Table_1[[#This Row],[Tapaamis-kerrat /osallistuja]])</f>
        <v>0</v>
      </c>
      <c r="Z1872" s="413">
        <f>IF(Table_1[[#This Row],[Kokonaiskävijämäärä]]&lt;1,0,Table_1[[#This Row],[Kokonaiskävijämäärä]]*Table_1[[#This Row],[Tapaamis-kerrat /osallistuja]])</f>
        <v>0</v>
      </c>
      <c r="AA1872" s="390" t="s">
        <v>54</v>
      </c>
      <c r="AB1872" s="396"/>
      <c r="AC1872" s="397"/>
      <c r="AD1872" s="398" t="s">
        <v>54</v>
      </c>
      <c r="AE1872" s="399" t="s">
        <v>54</v>
      </c>
      <c r="AF1872" s="400" t="s">
        <v>54</v>
      </c>
      <c r="AG1872" s="400" t="s">
        <v>54</v>
      </c>
      <c r="AH1872" s="401" t="s">
        <v>53</v>
      </c>
      <c r="AI1872" s="402" t="s">
        <v>54</v>
      </c>
      <c r="AJ1872" s="402" t="s">
        <v>54</v>
      </c>
      <c r="AK1872" s="402" t="s">
        <v>54</v>
      </c>
      <c r="AL1872" s="403" t="s">
        <v>54</v>
      </c>
      <c r="AM1872" s="404" t="s">
        <v>54</v>
      </c>
    </row>
    <row r="1873" spans="1:39" ht="15.75" customHeight="1" x14ac:dyDescent="0.3">
      <c r="A1873" s="405"/>
      <c r="B1873" s="383"/>
      <c r="C1873" s="384" t="s">
        <v>40</v>
      </c>
      <c r="D1873" s="385" t="str">
        <f>IF(Table_1[[#This Row],[SISÄLLÖN NIMI]]="","",1)</f>
        <v/>
      </c>
      <c r="E1873" s="386"/>
      <c r="F1873" s="386"/>
      <c r="G1873" s="384" t="s">
        <v>54</v>
      </c>
      <c r="H1873" s="387" t="s">
        <v>54</v>
      </c>
      <c r="I1873" s="388" t="s">
        <v>54</v>
      </c>
      <c r="J1873" s="389" t="s">
        <v>44</v>
      </c>
      <c r="K1873" s="387" t="s">
        <v>54</v>
      </c>
      <c r="L1873" s="390" t="s">
        <v>54</v>
      </c>
      <c r="M1873" s="383"/>
      <c r="N1873" s="391" t="s">
        <v>54</v>
      </c>
      <c r="O1873" s="392"/>
      <c r="P1873" s="383"/>
      <c r="Q1873" s="383"/>
      <c r="R1873" s="393"/>
      <c r="S1873" s="417">
        <f>IF(Table_1[[#This Row],[Kesto (min) /tapaaminen]]&lt;1,0,(Table_1[[#This Row],[Sisältöjen määrä 
]]*Table_1[[#This Row],[Kesto (min) /tapaaminen]]*Table_1[[#This Row],[Tapaamis-kerrat /osallistuja]]))</f>
        <v>0</v>
      </c>
      <c r="T1873" s="394" t="str">
        <f>IF(Table_1[[#This Row],[SISÄLLÖN NIMI]]="","",IF(Table_1[[#This Row],[Toteutuminen]]="Ei osallistujia",0,IF(Table_1[[#This Row],[Toteutuminen]]="Peruttu",0,1)))</f>
        <v/>
      </c>
      <c r="U1873" s="395"/>
      <c r="V1873" s="385"/>
      <c r="W1873" s="413">
        <f>Table_1[[#This Row],[Kävijämäärä a) lapset]]+Table_1[[#This Row],[Kävijämäärä b) aikuiset]]</f>
        <v>0</v>
      </c>
      <c r="X1873" s="413">
        <f>IF(Table_1[[#This Row],[Kokonaiskävijämäärä]]&lt;1,0,Table_1[[#This Row],[Kävijämäärä a) lapset]]*Table_1[[#This Row],[Tapaamis-kerrat /osallistuja]])</f>
        <v>0</v>
      </c>
      <c r="Y1873" s="413">
        <f>IF(Table_1[[#This Row],[Kokonaiskävijämäärä]]&lt;1,0,Table_1[[#This Row],[Kävijämäärä b) aikuiset]]*Table_1[[#This Row],[Tapaamis-kerrat /osallistuja]])</f>
        <v>0</v>
      </c>
      <c r="Z1873" s="413">
        <f>IF(Table_1[[#This Row],[Kokonaiskävijämäärä]]&lt;1,0,Table_1[[#This Row],[Kokonaiskävijämäärä]]*Table_1[[#This Row],[Tapaamis-kerrat /osallistuja]])</f>
        <v>0</v>
      </c>
      <c r="AA1873" s="390" t="s">
        <v>54</v>
      </c>
      <c r="AB1873" s="396"/>
      <c r="AC1873" s="397"/>
      <c r="AD1873" s="398" t="s">
        <v>54</v>
      </c>
      <c r="AE1873" s="399" t="s">
        <v>54</v>
      </c>
      <c r="AF1873" s="400" t="s">
        <v>54</v>
      </c>
      <c r="AG1873" s="400" t="s">
        <v>54</v>
      </c>
      <c r="AH1873" s="401" t="s">
        <v>53</v>
      </c>
      <c r="AI1873" s="402" t="s">
        <v>54</v>
      </c>
      <c r="AJ1873" s="402" t="s">
        <v>54</v>
      </c>
      <c r="AK1873" s="402" t="s">
        <v>54</v>
      </c>
      <c r="AL1873" s="403" t="s">
        <v>54</v>
      </c>
      <c r="AM1873" s="404" t="s">
        <v>54</v>
      </c>
    </row>
    <row r="1874" spans="1:39" ht="15.75" customHeight="1" x14ac:dyDescent="0.3">
      <c r="A1874" s="405"/>
      <c r="B1874" s="383"/>
      <c r="C1874" s="384" t="s">
        <v>40</v>
      </c>
      <c r="D1874" s="385" t="str">
        <f>IF(Table_1[[#This Row],[SISÄLLÖN NIMI]]="","",1)</f>
        <v/>
      </c>
      <c r="E1874" s="386"/>
      <c r="F1874" s="386"/>
      <c r="G1874" s="384" t="s">
        <v>54</v>
      </c>
      <c r="H1874" s="387" t="s">
        <v>54</v>
      </c>
      <c r="I1874" s="388" t="s">
        <v>54</v>
      </c>
      <c r="J1874" s="389" t="s">
        <v>44</v>
      </c>
      <c r="K1874" s="387" t="s">
        <v>54</v>
      </c>
      <c r="L1874" s="390" t="s">
        <v>54</v>
      </c>
      <c r="M1874" s="383"/>
      <c r="N1874" s="391" t="s">
        <v>54</v>
      </c>
      <c r="O1874" s="392"/>
      <c r="P1874" s="383"/>
      <c r="Q1874" s="383"/>
      <c r="R1874" s="393"/>
      <c r="S1874" s="417">
        <f>IF(Table_1[[#This Row],[Kesto (min) /tapaaminen]]&lt;1,0,(Table_1[[#This Row],[Sisältöjen määrä 
]]*Table_1[[#This Row],[Kesto (min) /tapaaminen]]*Table_1[[#This Row],[Tapaamis-kerrat /osallistuja]]))</f>
        <v>0</v>
      </c>
      <c r="T1874" s="394" t="str">
        <f>IF(Table_1[[#This Row],[SISÄLLÖN NIMI]]="","",IF(Table_1[[#This Row],[Toteutuminen]]="Ei osallistujia",0,IF(Table_1[[#This Row],[Toteutuminen]]="Peruttu",0,1)))</f>
        <v/>
      </c>
      <c r="U1874" s="395"/>
      <c r="V1874" s="385"/>
      <c r="W1874" s="413">
        <f>Table_1[[#This Row],[Kävijämäärä a) lapset]]+Table_1[[#This Row],[Kävijämäärä b) aikuiset]]</f>
        <v>0</v>
      </c>
      <c r="X1874" s="413">
        <f>IF(Table_1[[#This Row],[Kokonaiskävijämäärä]]&lt;1,0,Table_1[[#This Row],[Kävijämäärä a) lapset]]*Table_1[[#This Row],[Tapaamis-kerrat /osallistuja]])</f>
        <v>0</v>
      </c>
      <c r="Y1874" s="413">
        <f>IF(Table_1[[#This Row],[Kokonaiskävijämäärä]]&lt;1,0,Table_1[[#This Row],[Kävijämäärä b) aikuiset]]*Table_1[[#This Row],[Tapaamis-kerrat /osallistuja]])</f>
        <v>0</v>
      </c>
      <c r="Z1874" s="413">
        <f>IF(Table_1[[#This Row],[Kokonaiskävijämäärä]]&lt;1,0,Table_1[[#This Row],[Kokonaiskävijämäärä]]*Table_1[[#This Row],[Tapaamis-kerrat /osallistuja]])</f>
        <v>0</v>
      </c>
      <c r="AA1874" s="390" t="s">
        <v>54</v>
      </c>
      <c r="AB1874" s="396"/>
      <c r="AC1874" s="397"/>
      <c r="AD1874" s="398" t="s">
        <v>54</v>
      </c>
      <c r="AE1874" s="399" t="s">
        <v>54</v>
      </c>
      <c r="AF1874" s="400" t="s">
        <v>54</v>
      </c>
      <c r="AG1874" s="400" t="s">
        <v>54</v>
      </c>
      <c r="AH1874" s="401" t="s">
        <v>53</v>
      </c>
      <c r="AI1874" s="402" t="s">
        <v>54</v>
      </c>
      <c r="AJ1874" s="402" t="s">
        <v>54</v>
      </c>
      <c r="AK1874" s="402" t="s">
        <v>54</v>
      </c>
      <c r="AL1874" s="403" t="s">
        <v>54</v>
      </c>
      <c r="AM1874" s="404" t="s">
        <v>54</v>
      </c>
    </row>
    <row r="1875" spans="1:39" ht="15.75" customHeight="1" x14ac:dyDescent="0.3">
      <c r="A1875" s="405"/>
      <c r="B1875" s="383"/>
      <c r="C1875" s="384" t="s">
        <v>40</v>
      </c>
      <c r="D1875" s="385" t="str">
        <f>IF(Table_1[[#This Row],[SISÄLLÖN NIMI]]="","",1)</f>
        <v/>
      </c>
      <c r="E1875" s="386"/>
      <c r="F1875" s="386"/>
      <c r="G1875" s="384" t="s">
        <v>54</v>
      </c>
      <c r="H1875" s="387" t="s">
        <v>54</v>
      </c>
      <c r="I1875" s="388" t="s">
        <v>54</v>
      </c>
      <c r="J1875" s="389" t="s">
        <v>44</v>
      </c>
      <c r="K1875" s="387" t="s">
        <v>54</v>
      </c>
      <c r="L1875" s="390" t="s">
        <v>54</v>
      </c>
      <c r="M1875" s="383"/>
      <c r="N1875" s="391" t="s">
        <v>54</v>
      </c>
      <c r="O1875" s="392"/>
      <c r="P1875" s="383"/>
      <c r="Q1875" s="383"/>
      <c r="R1875" s="393"/>
      <c r="S1875" s="417">
        <f>IF(Table_1[[#This Row],[Kesto (min) /tapaaminen]]&lt;1,0,(Table_1[[#This Row],[Sisältöjen määrä 
]]*Table_1[[#This Row],[Kesto (min) /tapaaminen]]*Table_1[[#This Row],[Tapaamis-kerrat /osallistuja]]))</f>
        <v>0</v>
      </c>
      <c r="T1875" s="394" t="str">
        <f>IF(Table_1[[#This Row],[SISÄLLÖN NIMI]]="","",IF(Table_1[[#This Row],[Toteutuminen]]="Ei osallistujia",0,IF(Table_1[[#This Row],[Toteutuminen]]="Peruttu",0,1)))</f>
        <v/>
      </c>
      <c r="U1875" s="395"/>
      <c r="V1875" s="385"/>
      <c r="W1875" s="413">
        <f>Table_1[[#This Row],[Kävijämäärä a) lapset]]+Table_1[[#This Row],[Kävijämäärä b) aikuiset]]</f>
        <v>0</v>
      </c>
      <c r="X1875" s="413">
        <f>IF(Table_1[[#This Row],[Kokonaiskävijämäärä]]&lt;1,0,Table_1[[#This Row],[Kävijämäärä a) lapset]]*Table_1[[#This Row],[Tapaamis-kerrat /osallistuja]])</f>
        <v>0</v>
      </c>
      <c r="Y1875" s="413">
        <f>IF(Table_1[[#This Row],[Kokonaiskävijämäärä]]&lt;1,0,Table_1[[#This Row],[Kävijämäärä b) aikuiset]]*Table_1[[#This Row],[Tapaamis-kerrat /osallistuja]])</f>
        <v>0</v>
      </c>
      <c r="Z1875" s="413">
        <f>IF(Table_1[[#This Row],[Kokonaiskävijämäärä]]&lt;1,0,Table_1[[#This Row],[Kokonaiskävijämäärä]]*Table_1[[#This Row],[Tapaamis-kerrat /osallistuja]])</f>
        <v>0</v>
      </c>
      <c r="AA1875" s="390" t="s">
        <v>54</v>
      </c>
      <c r="AB1875" s="396"/>
      <c r="AC1875" s="397"/>
      <c r="AD1875" s="398" t="s">
        <v>54</v>
      </c>
      <c r="AE1875" s="399" t="s">
        <v>54</v>
      </c>
      <c r="AF1875" s="400" t="s">
        <v>54</v>
      </c>
      <c r="AG1875" s="400" t="s">
        <v>54</v>
      </c>
      <c r="AH1875" s="401" t="s">
        <v>53</v>
      </c>
      <c r="AI1875" s="402" t="s">
        <v>54</v>
      </c>
      <c r="AJ1875" s="402" t="s">
        <v>54</v>
      </c>
      <c r="AK1875" s="402" t="s">
        <v>54</v>
      </c>
      <c r="AL1875" s="403" t="s">
        <v>54</v>
      </c>
      <c r="AM1875" s="404" t="s">
        <v>54</v>
      </c>
    </row>
    <row r="1876" spans="1:39" ht="15.75" customHeight="1" x14ac:dyDescent="0.3">
      <c r="A1876" s="405"/>
      <c r="B1876" s="383"/>
      <c r="C1876" s="384" t="s">
        <v>40</v>
      </c>
      <c r="D1876" s="385" t="str">
        <f>IF(Table_1[[#This Row],[SISÄLLÖN NIMI]]="","",1)</f>
        <v/>
      </c>
      <c r="E1876" s="386"/>
      <c r="F1876" s="386"/>
      <c r="G1876" s="384" t="s">
        <v>54</v>
      </c>
      <c r="H1876" s="387" t="s">
        <v>54</v>
      </c>
      <c r="I1876" s="388" t="s">
        <v>54</v>
      </c>
      <c r="J1876" s="389" t="s">
        <v>44</v>
      </c>
      <c r="K1876" s="387" t="s">
        <v>54</v>
      </c>
      <c r="L1876" s="390" t="s">
        <v>54</v>
      </c>
      <c r="M1876" s="383"/>
      <c r="N1876" s="391" t="s">
        <v>54</v>
      </c>
      <c r="O1876" s="392"/>
      <c r="P1876" s="383"/>
      <c r="Q1876" s="383"/>
      <c r="R1876" s="393"/>
      <c r="S1876" s="417">
        <f>IF(Table_1[[#This Row],[Kesto (min) /tapaaminen]]&lt;1,0,(Table_1[[#This Row],[Sisältöjen määrä 
]]*Table_1[[#This Row],[Kesto (min) /tapaaminen]]*Table_1[[#This Row],[Tapaamis-kerrat /osallistuja]]))</f>
        <v>0</v>
      </c>
      <c r="T1876" s="394" t="str">
        <f>IF(Table_1[[#This Row],[SISÄLLÖN NIMI]]="","",IF(Table_1[[#This Row],[Toteutuminen]]="Ei osallistujia",0,IF(Table_1[[#This Row],[Toteutuminen]]="Peruttu",0,1)))</f>
        <v/>
      </c>
      <c r="U1876" s="395"/>
      <c r="V1876" s="385"/>
      <c r="W1876" s="413">
        <f>Table_1[[#This Row],[Kävijämäärä a) lapset]]+Table_1[[#This Row],[Kävijämäärä b) aikuiset]]</f>
        <v>0</v>
      </c>
      <c r="X1876" s="413">
        <f>IF(Table_1[[#This Row],[Kokonaiskävijämäärä]]&lt;1,0,Table_1[[#This Row],[Kävijämäärä a) lapset]]*Table_1[[#This Row],[Tapaamis-kerrat /osallistuja]])</f>
        <v>0</v>
      </c>
      <c r="Y1876" s="413">
        <f>IF(Table_1[[#This Row],[Kokonaiskävijämäärä]]&lt;1,0,Table_1[[#This Row],[Kävijämäärä b) aikuiset]]*Table_1[[#This Row],[Tapaamis-kerrat /osallistuja]])</f>
        <v>0</v>
      </c>
      <c r="Z1876" s="413">
        <f>IF(Table_1[[#This Row],[Kokonaiskävijämäärä]]&lt;1,0,Table_1[[#This Row],[Kokonaiskävijämäärä]]*Table_1[[#This Row],[Tapaamis-kerrat /osallistuja]])</f>
        <v>0</v>
      </c>
      <c r="AA1876" s="390" t="s">
        <v>54</v>
      </c>
      <c r="AB1876" s="396"/>
      <c r="AC1876" s="397"/>
      <c r="AD1876" s="398" t="s">
        <v>54</v>
      </c>
      <c r="AE1876" s="399" t="s">
        <v>54</v>
      </c>
      <c r="AF1876" s="400" t="s">
        <v>54</v>
      </c>
      <c r="AG1876" s="400" t="s">
        <v>54</v>
      </c>
      <c r="AH1876" s="401" t="s">
        <v>53</v>
      </c>
      <c r="AI1876" s="402" t="s">
        <v>54</v>
      </c>
      <c r="AJ1876" s="402" t="s">
        <v>54</v>
      </c>
      <c r="AK1876" s="402" t="s">
        <v>54</v>
      </c>
      <c r="AL1876" s="403" t="s">
        <v>54</v>
      </c>
      <c r="AM1876" s="404" t="s">
        <v>54</v>
      </c>
    </row>
    <row r="1877" spans="1:39" ht="15.75" customHeight="1" x14ac:dyDescent="0.3">
      <c r="A1877" s="405"/>
      <c r="B1877" s="383"/>
      <c r="C1877" s="384" t="s">
        <v>40</v>
      </c>
      <c r="D1877" s="385" t="str">
        <f>IF(Table_1[[#This Row],[SISÄLLÖN NIMI]]="","",1)</f>
        <v/>
      </c>
      <c r="E1877" s="386"/>
      <c r="F1877" s="386"/>
      <c r="G1877" s="384" t="s">
        <v>54</v>
      </c>
      <c r="H1877" s="387" t="s">
        <v>54</v>
      </c>
      <c r="I1877" s="388" t="s">
        <v>54</v>
      </c>
      <c r="J1877" s="389" t="s">
        <v>44</v>
      </c>
      <c r="K1877" s="387" t="s">
        <v>54</v>
      </c>
      <c r="L1877" s="390" t="s">
        <v>54</v>
      </c>
      <c r="M1877" s="383"/>
      <c r="N1877" s="391" t="s">
        <v>54</v>
      </c>
      <c r="O1877" s="392"/>
      <c r="P1877" s="383"/>
      <c r="Q1877" s="383"/>
      <c r="R1877" s="393"/>
      <c r="S1877" s="417">
        <f>IF(Table_1[[#This Row],[Kesto (min) /tapaaminen]]&lt;1,0,(Table_1[[#This Row],[Sisältöjen määrä 
]]*Table_1[[#This Row],[Kesto (min) /tapaaminen]]*Table_1[[#This Row],[Tapaamis-kerrat /osallistuja]]))</f>
        <v>0</v>
      </c>
      <c r="T1877" s="394" t="str">
        <f>IF(Table_1[[#This Row],[SISÄLLÖN NIMI]]="","",IF(Table_1[[#This Row],[Toteutuminen]]="Ei osallistujia",0,IF(Table_1[[#This Row],[Toteutuminen]]="Peruttu",0,1)))</f>
        <v/>
      </c>
      <c r="U1877" s="395"/>
      <c r="V1877" s="385"/>
      <c r="W1877" s="413">
        <f>Table_1[[#This Row],[Kävijämäärä a) lapset]]+Table_1[[#This Row],[Kävijämäärä b) aikuiset]]</f>
        <v>0</v>
      </c>
      <c r="X1877" s="413">
        <f>IF(Table_1[[#This Row],[Kokonaiskävijämäärä]]&lt;1,0,Table_1[[#This Row],[Kävijämäärä a) lapset]]*Table_1[[#This Row],[Tapaamis-kerrat /osallistuja]])</f>
        <v>0</v>
      </c>
      <c r="Y1877" s="413">
        <f>IF(Table_1[[#This Row],[Kokonaiskävijämäärä]]&lt;1,0,Table_1[[#This Row],[Kävijämäärä b) aikuiset]]*Table_1[[#This Row],[Tapaamis-kerrat /osallistuja]])</f>
        <v>0</v>
      </c>
      <c r="Z1877" s="413">
        <f>IF(Table_1[[#This Row],[Kokonaiskävijämäärä]]&lt;1,0,Table_1[[#This Row],[Kokonaiskävijämäärä]]*Table_1[[#This Row],[Tapaamis-kerrat /osallistuja]])</f>
        <v>0</v>
      </c>
      <c r="AA1877" s="390" t="s">
        <v>54</v>
      </c>
      <c r="AB1877" s="396"/>
      <c r="AC1877" s="397"/>
      <c r="AD1877" s="398" t="s">
        <v>54</v>
      </c>
      <c r="AE1877" s="399" t="s">
        <v>54</v>
      </c>
      <c r="AF1877" s="400" t="s">
        <v>54</v>
      </c>
      <c r="AG1877" s="400" t="s">
        <v>54</v>
      </c>
      <c r="AH1877" s="401" t="s">
        <v>53</v>
      </c>
      <c r="AI1877" s="402" t="s">
        <v>54</v>
      </c>
      <c r="AJ1877" s="402" t="s">
        <v>54</v>
      </c>
      <c r="AK1877" s="402" t="s">
        <v>54</v>
      </c>
      <c r="AL1877" s="403" t="s">
        <v>54</v>
      </c>
      <c r="AM1877" s="404" t="s">
        <v>54</v>
      </c>
    </row>
    <row r="1878" spans="1:39" ht="15.75" customHeight="1" x14ac:dyDescent="0.3">
      <c r="A1878" s="405"/>
      <c r="B1878" s="383"/>
      <c r="C1878" s="384" t="s">
        <v>40</v>
      </c>
      <c r="D1878" s="385" t="str">
        <f>IF(Table_1[[#This Row],[SISÄLLÖN NIMI]]="","",1)</f>
        <v/>
      </c>
      <c r="E1878" s="386"/>
      <c r="F1878" s="386"/>
      <c r="G1878" s="384" t="s">
        <v>54</v>
      </c>
      <c r="H1878" s="387" t="s">
        <v>54</v>
      </c>
      <c r="I1878" s="388" t="s">
        <v>54</v>
      </c>
      <c r="J1878" s="389" t="s">
        <v>44</v>
      </c>
      <c r="K1878" s="387" t="s">
        <v>54</v>
      </c>
      <c r="L1878" s="390" t="s">
        <v>54</v>
      </c>
      <c r="M1878" s="383"/>
      <c r="N1878" s="391" t="s">
        <v>54</v>
      </c>
      <c r="O1878" s="392"/>
      <c r="P1878" s="383"/>
      <c r="Q1878" s="383"/>
      <c r="R1878" s="393"/>
      <c r="S1878" s="417">
        <f>IF(Table_1[[#This Row],[Kesto (min) /tapaaminen]]&lt;1,0,(Table_1[[#This Row],[Sisältöjen määrä 
]]*Table_1[[#This Row],[Kesto (min) /tapaaminen]]*Table_1[[#This Row],[Tapaamis-kerrat /osallistuja]]))</f>
        <v>0</v>
      </c>
      <c r="T1878" s="394" t="str">
        <f>IF(Table_1[[#This Row],[SISÄLLÖN NIMI]]="","",IF(Table_1[[#This Row],[Toteutuminen]]="Ei osallistujia",0,IF(Table_1[[#This Row],[Toteutuminen]]="Peruttu",0,1)))</f>
        <v/>
      </c>
      <c r="U1878" s="395"/>
      <c r="V1878" s="385"/>
      <c r="W1878" s="413">
        <f>Table_1[[#This Row],[Kävijämäärä a) lapset]]+Table_1[[#This Row],[Kävijämäärä b) aikuiset]]</f>
        <v>0</v>
      </c>
      <c r="X1878" s="413">
        <f>IF(Table_1[[#This Row],[Kokonaiskävijämäärä]]&lt;1,0,Table_1[[#This Row],[Kävijämäärä a) lapset]]*Table_1[[#This Row],[Tapaamis-kerrat /osallistuja]])</f>
        <v>0</v>
      </c>
      <c r="Y1878" s="413">
        <f>IF(Table_1[[#This Row],[Kokonaiskävijämäärä]]&lt;1,0,Table_1[[#This Row],[Kävijämäärä b) aikuiset]]*Table_1[[#This Row],[Tapaamis-kerrat /osallistuja]])</f>
        <v>0</v>
      </c>
      <c r="Z1878" s="413">
        <f>IF(Table_1[[#This Row],[Kokonaiskävijämäärä]]&lt;1,0,Table_1[[#This Row],[Kokonaiskävijämäärä]]*Table_1[[#This Row],[Tapaamis-kerrat /osallistuja]])</f>
        <v>0</v>
      </c>
      <c r="AA1878" s="390" t="s">
        <v>54</v>
      </c>
      <c r="AB1878" s="396"/>
      <c r="AC1878" s="397"/>
      <c r="AD1878" s="398" t="s">
        <v>54</v>
      </c>
      <c r="AE1878" s="399" t="s">
        <v>54</v>
      </c>
      <c r="AF1878" s="400" t="s">
        <v>54</v>
      </c>
      <c r="AG1878" s="400" t="s">
        <v>54</v>
      </c>
      <c r="AH1878" s="401" t="s">
        <v>53</v>
      </c>
      <c r="AI1878" s="402" t="s">
        <v>54</v>
      </c>
      <c r="AJ1878" s="402" t="s">
        <v>54</v>
      </c>
      <c r="AK1878" s="402" t="s">
        <v>54</v>
      </c>
      <c r="AL1878" s="403" t="s">
        <v>54</v>
      </c>
      <c r="AM1878" s="404" t="s">
        <v>54</v>
      </c>
    </row>
    <row r="1879" spans="1:39" ht="15.75" customHeight="1" x14ac:dyDescent="0.3">
      <c r="A1879" s="405"/>
      <c r="B1879" s="383"/>
      <c r="C1879" s="384" t="s">
        <v>40</v>
      </c>
      <c r="D1879" s="385" t="str">
        <f>IF(Table_1[[#This Row],[SISÄLLÖN NIMI]]="","",1)</f>
        <v/>
      </c>
      <c r="E1879" s="386"/>
      <c r="F1879" s="386"/>
      <c r="G1879" s="384" t="s">
        <v>54</v>
      </c>
      <c r="H1879" s="387" t="s">
        <v>54</v>
      </c>
      <c r="I1879" s="388" t="s">
        <v>54</v>
      </c>
      <c r="J1879" s="389" t="s">
        <v>44</v>
      </c>
      <c r="K1879" s="387" t="s">
        <v>54</v>
      </c>
      <c r="L1879" s="390" t="s">
        <v>54</v>
      </c>
      <c r="M1879" s="383"/>
      <c r="N1879" s="391" t="s">
        <v>54</v>
      </c>
      <c r="O1879" s="392"/>
      <c r="P1879" s="383"/>
      <c r="Q1879" s="383"/>
      <c r="R1879" s="393"/>
      <c r="S1879" s="417">
        <f>IF(Table_1[[#This Row],[Kesto (min) /tapaaminen]]&lt;1,0,(Table_1[[#This Row],[Sisältöjen määrä 
]]*Table_1[[#This Row],[Kesto (min) /tapaaminen]]*Table_1[[#This Row],[Tapaamis-kerrat /osallistuja]]))</f>
        <v>0</v>
      </c>
      <c r="T1879" s="394" t="str">
        <f>IF(Table_1[[#This Row],[SISÄLLÖN NIMI]]="","",IF(Table_1[[#This Row],[Toteutuminen]]="Ei osallistujia",0,IF(Table_1[[#This Row],[Toteutuminen]]="Peruttu",0,1)))</f>
        <v/>
      </c>
      <c r="U1879" s="395"/>
      <c r="V1879" s="385"/>
      <c r="W1879" s="413">
        <f>Table_1[[#This Row],[Kävijämäärä a) lapset]]+Table_1[[#This Row],[Kävijämäärä b) aikuiset]]</f>
        <v>0</v>
      </c>
      <c r="X1879" s="413">
        <f>IF(Table_1[[#This Row],[Kokonaiskävijämäärä]]&lt;1,0,Table_1[[#This Row],[Kävijämäärä a) lapset]]*Table_1[[#This Row],[Tapaamis-kerrat /osallistuja]])</f>
        <v>0</v>
      </c>
      <c r="Y1879" s="413">
        <f>IF(Table_1[[#This Row],[Kokonaiskävijämäärä]]&lt;1,0,Table_1[[#This Row],[Kävijämäärä b) aikuiset]]*Table_1[[#This Row],[Tapaamis-kerrat /osallistuja]])</f>
        <v>0</v>
      </c>
      <c r="Z1879" s="413">
        <f>IF(Table_1[[#This Row],[Kokonaiskävijämäärä]]&lt;1,0,Table_1[[#This Row],[Kokonaiskävijämäärä]]*Table_1[[#This Row],[Tapaamis-kerrat /osallistuja]])</f>
        <v>0</v>
      </c>
      <c r="AA1879" s="390" t="s">
        <v>54</v>
      </c>
      <c r="AB1879" s="396"/>
      <c r="AC1879" s="397"/>
      <c r="AD1879" s="398" t="s">
        <v>54</v>
      </c>
      <c r="AE1879" s="399" t="s">
        <v>54</v>
      </c>
      <c r="AF1879" s="400" t="s">
        <v>54</v>
      </c>
      <c r="AG1879" s="400" t="s">
        <v>54</v>
      </c>
      <c r="AH1879" s="401" t="s">
        <v>53</v>
      </c>
      <c r="AI1879" s="402" t="s">
        <v>54</v>
      </c>
      <c r="AJ1879" s="402" t="s">
        <v>54</v>
      </c>
      <c r="AK1879" s="402" t="s">
        <v>54</v>
      </c>
      <c r="AL1879" s="403" t="s">
        <v>54</v>
      </c>
      <c r="AM1879" s="404" t="s">
        <v>54</v>
      </c>
    </row>
    <row r="1880" spans="1:39" ht="15.75" customHeight="1" x14ac:dyDescent="0.3">
      <c r="A1880" s="405"/>
      <c r="B1880" s="383"/>
      <c r="C1880" s="384" t="s">
        <v>40</v>
      </c>
      <c r="D1880" s="385" t="str">
        <f>IF(Table_1[[#This Row],[SISÄLLÖN NIMI]]="","",1)</f>
        <v/>
      </c>
      <c r="E1880" s="386"/>
      <c r="F1880" s="386"/>
      <c r="G1880" s="384" t="s">
        <v>54</v>
      </c>
      <c r="H1880" s="387" t="s">
        <v>54</v>
      </c>
      <c r="I1880" s="388" t="s">
        <v>54</v>
      </c>
      <c r="J1880" s="389" t="s">
        <v>44</v>
      </c>
      <c r="K1880" s="387" t="s">
        <v>54</v>
      </c>
      <c r="L1880" s="390" t="s">
        <v>54</v>
      </c>
      <c r="M1880" s="383"/>
      <c r="N1880" s="391" t="s">
        <v>54</v>
      </c>
      <c r="O1880" s="392"/>
      <c r="P1880" s="383"/>
      <c r="Q1880" s="383"/>
      <c r="R1880" s="393"/>
      <c r="S1880" s="417">
        <f>IF(Table_1[[#This Row],[Kesto (min) /tapaaminen]]&lt;1,0,(Table_1[[#This Row],[Sisältöjen määrä 
]]*Table_1[[#This Row],[Kesto (min) /tapaaminen]]*Table_1[[#This Row],[Tapaamis-kerrat /osallistuja]]))</f>
        <v>0</v>
      </c>
      <c r="T1880" s="394" t="str">
        <f>IF(Table_1[[#This Row],[SISÄLLÖN NIMI]]="","",IF(Table_1[[#This Row],[Toteutuminen]]="Ei osallistujia",0,IF(Table_1[[#This Row],[Toteutuminen]]="Peruttu",0,1)))</f>
        <v/>
      </c>
      <c r="U1880" s="395"/>
      <c r="V1880" s="385"/>
      <c r="W1880" s="413">
        <f>Table_1[[#This Row],[Kävijämäärä a) lapset]]+Table_1[[#This Row],[Kävijämäärä b) aikuiset]]</f>
        <v>0</v>
      </c>
      <c r="X1880" s="413">
        <f>IF(Table_1[[#This Row],[Kokonaiskävijämäärä]]&lt;1,0,Table_1[[#This Row],[Kävijämäärä a) lapset]]*Table_1[[#This Row],[Tapaamis-kerrat /osallistuja]])</f>
        <v>0</v>
      </c>
      <c r="Y1880" s="413">
        <f>IF(Table_1[[#This Row],[Kokonaiskävijämäärä]]&lt;1,0,Table_1[[#This Row],[Kävijämäärä b) aikuiset]]*Table_1[[#This Row],[Tapaamis-kerrat /osallistuja]])</f>
        <v>0</v>
      </c>
      <c r="Z1880" s="413">
        <f>IF(Table_1[[#This Row],[Kokonaiskävijämäärä]]&lt;1,0,Table_1[[#This Row],[Kokonaiskävijämäärä]]*Table_1[[#This Row],[Tapaamis-kerrat /osallistuja]])</f>
        <v>0</v>
      </c>
      <c r="AA1880" s="390" t="s">
        <v>54</v>
      </c>
      <c r="AB1880" s="396"/>
      <c r="AC1880" s="397"/>
      <c r="AD1880" s="398" t="s">
        <v>54</v>
      </c>
      <c r="AE1880" s="399" t="s">
        <v>54</v>
      </c>
      <c r="AF1880" s="400" t="s">
        <v>54</v>
      </c>
      <c r="AG1880" s="400" t="s">
        <v>54</v>
      </c>
      <c r="AH1880" s="401" t="s">
        <v>53</v>
      </c>
      <c r="AI1880" s="402" t="s">
        <v>54</v>
      </c>
      <c r="AJ1880" s="402" t="s">
        <v>54</v>
      </c>
      <c r="AK1880" s="402" t="s">
        <v>54</v>
      </c>
      <c r="AL1880" s="403" t="s">
        <v>54</v>
      </c>
      <c r="AM1880" s="404" t="s">
        <v>54</v>
      </c>
    </row>
    <row r="1881" spans="1:39" ht="15.75" customHeight="1" x14ac:dyDescent="0.3">
      <c r="A1881" s="405"/>
      <c r="B1881" s="383"/>
      <c r="C1881" s="384" t="s">
        <v>40</v>
      </c>
      <c r="D1881" s="385" t="str">
        <f>IF(Table_1[[#This Row],[SISÄLLÖN NIMI]]="","",1)</f>
        <v/>
      </c>
      <c r="E1881" s="386"/>
      <c r="F1881" s="386"/>
      <c r="G1881" s="384" t="s">
        <v>54</v>
      </c>
      <c r="H1881" s="387" t="s">
        <v>54</v>
      </c>
      <c r="I1881" s="388" t="s">
        <v>54</v>
      </c>
      <c r="J1881" s="389" t="s">
        <v>44</v>
      </c>
      <c r="K1881" s="387" t="s">
        <v>54</v>
      </c>
      <c r="L1881" s="390" t="s">
        <v>54</v>
      </c>
      <c r="M1881" s="383"/>
      <c r="N1881" s="391" t="s">
        <v>54</v>
      </c>
      <c r="O1881" s="392"/>
      <c r="P1881" s="383"/>
      <c r="Q1881" s="383"/>
      <c r="R1881" s="393"/>
      <c r="S1881" s="417">
        <f>IF(Table_1[[#This Row],[Kesto (min) /tapaaminen]]&lt;1,0,(Table_1[[#This Row],[Sisältöjen määrä 
]]*Table_1[[#This Row],[Kesto (min) /tapaaminen]]*Table_1[[#This Row],[Tapaamis-kerrat /osallistuja]]))</f>
        <v>0</v>
      </c>
      <c r="T1881" s="394" t="str">
        <f>IF(Table_1[[#This Row],[SISÄLLÖN NIMI]]="","",IF(Table_1[[#This Row],[Toteutuminen]]="Ei osallistujia",0,IF(Table_1[[#This Row],[Toteutuminen]]="Peruttu",0,1)))</f>
        <v/>
      </c>
      <c r="U1881" s="395"/>
      <c r="V1881" s="385"/>
      <c r="W1881" s="413">
        <f>Table_1[[#This Row],[Kävijämäärä a) lapset]]+Table_1[[#This Row],[Kävijämäärä b) aikuiset]]</f>
        <v>0</v>
      </c>
      <c r="X1881" s="413">
        <f>IF(Table_1[[#This Row],[Kokonaiskävijämäärä]]&lt;1,0,Table_1[[#This Row],[Kävijämäärä a) lapset]]*Table_1[[#This Row],[Tapaamis-kerrat /osallistuja]])</f>
        <v>0</v>
      </c>
      <c r="Y1881" s="413">
        <f>IF(Table_1[[#This Row],[Kokonaiskävijämäärä]]&lt;1,0,Table_1[[#This Row],[Kävijämäärä b) aikuiset]]*Table_1[[#This Row],[Tapaamis-kerrat /osallistuja]])</f>
        <v>0</v>
      </c>
      <c r="Z1881" s="413">
        <f>IF(Table_1[[#This Row],[Kokonaiskävijämäärä]]&lt;1,0,Table_1[[#This Row],[Kokonaiskävijämäärä]]*Table_1[[#This Row],[Tapaamis-kerrat /osallistuja]])</f>
        <v>0</v>
      </c>
      <c r="AA1881" s="390" t="s">
        <v>54</v>
      </c>
      <c r="AB1881" s="396"/>
      <c r="AC1881" s="397"/>
      <c r="AD1881" s="398" t="s">
        <v>54</v>
      </c>
      <c r="AE1881" s="399" t="s">
        <v>54</v>
      </c>
      <c r="AF1881" s="400" t="s">
        <v>54</v>
      </c>
      <c r="AG1881" s="400" t="s">
        <v>54</v>
      </c>
      <c r="AH1881" s="401" t="s">
        <v>53</v>
      </c>
      <c r="AI1881" s="402" t="s">
        <v>54</v>
      </c>
      <c r="AJ1881" s="402" t="s">
        <v>54</v>
      </c>
      <c r="AK1881" s="402" t="s">
        <v>54</v>
      </c>
      <c r="AL1881" s="403" t="s">
        <v>54</v>
      </c>
      <c r="AM1881" s="404" t="s">
        <v>54</v>
      </c>
    </row>
    <row r="1882" spans="1:39" ht="15.75" customHeight="1" x14ac:dyDescent="0.3">
      <c r="A1882" s="405"/>
      <c r="B1882" s="383"/>
      <c r="C1882" s="384" t="s">
        <v>40</v>
      </c>
      <c r="D1882" s="385" t="str">
        <f>IF(Table_1[[#This Row],[SISÄLLÖN NIMI]]="","",1)</f>
        <v/>
      </c>
      <c r="E1882" s="386"/>
      <c r="F1882" s="386"/>
      <c r="G1882" s="384" t="s">
        <v>54</v>
      </c>
      <c r="H1882" s="387" t="s">
        <v>54</v>
      </c>
      <c r="I1882" s="388" t="s">
        <v>54</v>
      </c>
      <c r="J1882" s="389" t="s">
        <v>44</v>
      </c>
      <c r="K1882" s="387" t="s">
        <v>54</v>
      </c>
      <c r="L1882" s="390" t="s">
        <v>54</v>
      </c>
      <c r="M1882" s="383"/>
      <c r="N1882" s="391" t="s">
        <v>54</v>
      </c>
      <c r="O1882" s="392"/>
      <c r="P1882" s="383"/>
      <c r="Q1882" s="383"/>
      <c r="R1882" s="393"/>
      <c r="S1882" s="417">
        <f>IF(Table_1[[#This Row],[Kesto (min) /tapaaminen]]&lt;1,0,(Table_1[[#This Row],[Sisältöjen määrä 
]]*Table_1[[#This Row],[Kesto (min) /tapaaminen]]*Table_1[[#This Row],[Tapaamis-kerrat /osallistuja]]))</f>
        <v>0</v>
      </c>
      <c r="T1882" s="394" t="str">
        <f>IF(Table_1[[#This Row],[SISÄLLÖN NIMI]]="","",IF(Table_1[[#This Row],[Toteutuminen]]="Ei osallistujia",0,IF(Table_1[[#This Row],[Toteutuminen]]="Peruttu",0,1)))</f>
        <v/>
      </c>
      <c r="U1882" s="395"/>
      <c r="V1882" s="385"/>
      <c r="W1882" s="413">
        <f>Table_1[[#This Row],[Kävijämäärä a) lapset]]+Table_1[[#This Row],[Kävijämäärä b) aikuiset]]</f>
        <v>0</v>
      </c>
      <c r="X1882" s="413">
        <f>IF(Table_1[[#This Row],[Kokonaiskävijämäärä]]&lt;1,0,Table_1[[#This Row],[Kävijämäärä a) lapset]]*Table_1[[#This Row],[Tapaamis-kerrat /osallistuja]])</f>
        <v>0</v>
      </c>
      <c r="Y1882" s="413">
        <f>IF(Table_1[[#This Row],[Kokonaiskävijämäärä]]&lt;1,0,Table_1[[#This Row],[Kävijämäärä b) aikuiset]]*Table_1[[#This Row],[Tapaamis-kerrat /osallistuja]])</f>
        <v>0</v>
      </c>
      <c r="Z1882" s="413">
        <f>IF(Table_1[[#This Row],[Kokonaiskävijämäärä]]&lt;1,0,Table_1[[#This Row],[Kokonaiskävijämäärä]]*Table_1[[#This Row],[Tapaamis-kerrat /osallistuja]])</f>
        <v>0</v>
      </c>
      <c r="AA1882" s="390" t="s">
        <v>54</v>
      </c>
      <c r="AB1882" s="396"/>
      <c r="AC1882" s="397"/>
      <c r="AD1882" s="398" t="s">
        <v>54</v>
      </c>
      <c r="AE1882" s="399" t="s">
        <v>54</v>
      </c>
      <c r="AF1882" s="400" t="s">
        <v>54</v>
      </c>
      <c r="AG1882" s="400" t="s">
        <v>54</v>
      </c>
      <c r="AH1882" s="401" t="s">
        <v>53</v>
      </c>
      <c r="AI1882" s="402" t="s">
        <v>54</v>
      </c>
      <c r="AJ1882" s="402" t="s">
        <v>54</v>
      </c>
      <c r="AK1882" s="402" t="s">
        <v>54</v>
      </c>
      <c r="AL1882" s="403" t="s">
        <v>54</v>
      </c>
      <c r="AM1882" s="404" t="s">
        <v>54</v>
      </c>
    </row>
    <row r="1883" spans="1:39" ht="15.75" customHeight="1" x14ac:dyDescent="0.3">
      <c r="A1883" s="405"/>
      <c r="B1883" s="383"/>
      <c r="C1883" s="384" t="s">
        <v>40</v>
      </c>
      <c r="D1883" s="385" t="str">
        <f>IF(Table_1[[#This Row],[SISÄLLÖN NIMI]]="","",1)</f>
        <v/>
      </c>
      <c r="E1883" s="386"/>
      <c r="F1883" s="386"/>
      <c r="G1883" s="384" t="s">
        <v>54</v>
      </c>
      <c r="H1883" s="387" t="s">
        <v>54</v>
      </c>
      <c r="I1883" s="388" t="s">
        <v>54</v>
      </c>
      <c r="J1883" s="389" t="s">
        <v>44</v>
      </c>
      <c r="K1883" s="387" t="s">
        <v>54</v>
      </c>
      <c r="L1883" s="390" t="s">
        <v>54</v>
      </c>
      <c r="M1883" s="383"/>
      <c r="N1883" s="391" t="s">
        <v>54</v>
      </c>
      <c r="O1883" s="392"/>
      <c r="P1883" s="383"/>
      <c r="Q1883" s="383"/>
      <c r="R1883" s="393"/>
      <c r="S1883" s="417">
        <f>IF(Table_1[[#This Row],[Kesto (min) /tapaaminen]]&lt;1,0,(Table_1[[#This Row],[Sisältöjen määrä 
]]*Table_1[[#This Row],[Kesto (min) /tapaaminen]]*Table_1[[#This Row],[Tapaamis-kerrat /osallistuja]]))</f>
        <v>0</v>
      </c>
      <c r="T1883" s="394" t="str">
        <f>IF(Table_1[[#This Row],[SISÄLLÖN NIMI]]="","",IF(Table_1[[#This Row],[Toteutuminen]]="Ei osallistujia",0,IF(Table_1[[#This Row],[Toteutuminen]]="Peruttu",0,1)))</f>
        <v/>
      </c>
      <c r="U1883" s="395"/>
      <c r="V1883" s="385"/>
      <c r="W1883" s="413">
        <f>Table_1[[#This Row],[Kävijämäärä a) lapset]]+Table_1[[#This Row],[Kävijämäärä b) aikuiset]]</f>
        <v>0</v>
      </c>
      <c r="X1883" s="413">
        <f>IF(Table_1[[#This Row],[Kokonaiskävijämäärä]]&lt;1,0,Table_1[[#This Row],[Kävijämäärä a) lapset]]*Table_1[[#This Row],[Tapaamis-kerrat /osallistuja]])</f>
        <v>0</v>
      </c>
      <c r="Y1883" s="413">
        <f>IF(Table_1[[#This Row],[Kokonaiskävijämäärä]]&lt;1,0,Table_1[[#This Row],[Kävijämäärä b) aikuiset]]*Table_1[[#This Row],[Tapaamis-kerrat /osallistuja]])</f>
        <v>0</v>
      </c>
      <c r="Z1883" s="413">
        <f>IF(Table_1[[#This Row],[Kokonaiskävijämäärä]]&lt;1,0,Table_1[[#This Row],[Kokonaiskävijämäärä]]*Table_1[[#This Row],[Tapaamis-kerrat /osallistuja]])</f>
        <v>0</v>
      </c>
      <c r="AA1883" s="390" t="s">
        <v>54</v>
      </c>
      <c r="AB1883" s="396"/>
      <c r="AC1883" s="397"/>
      <c r="AD1883" s="398" t="s">
        <v>54</v>
      </c>
      <c r="AE1883" s="399" t="s">
        <v>54</v>
      </c>
      <c r="AF1883" s="400" t="s">
        <v>54</v>
      </c>
      <c r="AG1883" s="400" t="s">
        <v>54</v>
      </c>
      <c r="AH1883" s="401" t="s">
        <v>53</v>
      </c>
      <c r="AI1883" s="402" t="s">
        <v>54</v>
      </c>
      <c r="AJ1883" s="402" t="s">
        <v>54</v>
      </c>
      <c r="AK1883" s="402" t="s">
        <v>54</v>
      </c>
      <c r="AL1883" s="403" t="s">
        <v>54</v>
      </c>
      <c r="AM1883" s="404" t="s">
        <v>54</v>
      </c>
    </row>
    <row r="1884" spans="1:39" ht="15.75" customHeight="1" x14ac:dyDescent="0.3">
      <c r="A1884" s="405"/>
      <c r="B1884" s="383"/>
      <c r="C1884" s="384" t="s">
        <v>40</v>
      </c>
      <c r="D1884" s="385" t="str">
        <f>IF(Table_1[[#This Row],[SISÄLLÖN NIMI]]="","",1)</f>
        <v/>
      </c>
      <c r="E1884" s="386"/>
      <c r="F1884" s="386"/>
      <c r="G1884" s="384" t="s">
        <v>54</v>
      </c>
      <c r="H1884" s="387" t="s">
        <v>54</v>
      </c>
      <c r="I1884" s="388" t="s">
        <v>54</v>
      </c>
      <c r="J1884" s="389" t="s">
        <v>44</v>
      </c>
      <c r="K1884" s="387" t="s">
        <v>54</v>
      </c>
      <c r="L1884" s="390" t="s">
        <v>54</v>
      </c>
      <c r="M1884" s="383"/>
      <c r="N1884" s="391" t="s">
        <v>54</v>
      </c>
      <c r="O1884" s="392"/>
      <c r="P1884" s="383"/>
      <c r="Q1884" s="383"/>
      <c r="R1884" s="393"/>
      <c r="S1884" s="417">
        <f>IF(Table_1[[#This Row],[Kesto (min) /tapaaminen]]&lt;1,0,(Table_1[[#This Row],[Sisältöjen määrä 
]]*Table_1[[#This Row],[Kesto (min) /tapaaminen]]*Table_1[[#This Row],[Tapaamis-kerrat /osallistuja]]))</f>
        <v>0</v>
      </c>
      <c r="T1884" s="394" t="str">
        <f>IF(Table_1[[#This Row],[SISÄLLÖN NIMI]]="","",IF(Table_1[[#This Row],[Toteutuminen]]="Ei osallistujia",0,IF(Table_1[[#This Row],[Toteutuminen]]="Peruttu",0,1)))</f>
        <v/>
      </c>
      <c r="U1884" s="395"/>
      <c r="V1884" s="385"/>
      <c r="W1884" s="413">
        <f>Table_1[[#This Row],[Kävijämäärä a) lapset]]+Table_1[[#This Row],[Kävijämäärä b) aikuiset]]</f>
        <v>0</v>
      </c>
      <c r="X1884" s="413">
        <f>IF(Table_1[[#This Row],[Kokonaiskävijämäärä]]&lt;1,0,Table_1[[#This Row],[Kävijämäärä a) lapset]]*Table_1[[#This Row],[Tapaamis-kerrat /osallistuja]])</f>
        <v>0</v>
      </c>
      <c r="Y1884" s="413">
        <f>IF(Table_1[[#This Row],[Kokonaiskävijämäärä]]&lt;1,0,Table_1[[#This Row],[Kävijämäärä b) aikuiset]]*Table_1[[#This Row],[Tapaamis-kerrat /osallistuja]])</f>
        <v>0</v>
      </c>
      <c r="Z1884" s="413">
        <f>IF(Table_1[[#This Row],[Kokonaiskävijämäärä]]&lt;1,0,Table_1[[#This Row],[Kokonaiskävijämäärä]]*Table_1[[#This Row],[Tapaamis-kerrat /osallistuja]])</f>
        <v>0</v>
      </c>
      <c r="AA1884" s="390" t="s">
        <v>54</v>
      </c>
      <c r="AB1884" s="396"/>
      <c r="AC1884" s="397"/>
      <c r="AD1884" s="398" t="s">
        <v>54</v>
      </c>
      <c r="AE1884" s="399" t="s">
        <v>54</v>
      </c>
      <c r="AF1884" s="400" t="s">
        <v>54</v>
      </c>
      <c r="AG1884" s="400" t="s">
        <v>54</v>
      </c>
      <c r="AH1884" s="401" t="s">
        <v>53</v>
      </c>
      <c r="AI1884" s="402" t="s">
        <v>54</v>
      </c>
      <c r="AJ1884" s="402" t="s">
        <v>54</v>
      </c>
      <c r="AK1884" s="402" t="s">
        <v>54</v>
      </c>
      <c r="AL1884" s="403" t="s">
        <v>54</v>
      </c>
      <c r="AM1884" s="404" t="s">
        <v>54</v>
      </c>
    </row>
    <row r="1885" spans="1:39" ht="15.75" customHeight="1" x14ac:dyDescent="0.3">
      <c r="A1885" s="405"/>
      <c r="B1885" s="383"/>
      <c r="C1885" s="384" t="s">
        <v>40</v>
      </c>
      <c r="D1885" s="385" t="str">
        <f>IF(Table_1[[#This Row],[SISÄLLÖN NIMI]]="","",1)</f>
        <v/>
      </c>
      <c r="E1885" s="386"/>
      <c r="F1885" s="386"/>
      <c r="G1885" s="384" t="s">
        <v>54</v>
      </c>
      <c r="H1885" s="387" t="s">
        <v>54</v>
      </c>
      <c r="I1885" s="388" t="s">
        <v>54</v>
      </c>
      <c r="J1885" s="389" t="s">
        <v>44</v>
      </c>
      <c r="K1885" s="387" t="s">
        <v>54</v>
      </c>
      <c r="L1885" s="390" t="s">
        <v>54</v>
      </c>
      <c r="M1885" s="383"/>
      <c r="N1885" s="391" t="s">
        <v>54</v>
      </c>
      <c r="O1885" s="392"/>
      <c r="P1885" s="383"/>
      <c r="Q1885" s="383"/>
      <c r="R1885" s="393"/>
      <c r="S1885" s="417">
        <f>IF(Table_1[[#This Row],[Kesto (min) /tapaaminen]]&lt;1,0,(Table_1[[#This Row],[Sisältöjen määrä 
]]*Table_1[[#This Row],[Kesto (min) /tapaaminen]]*Table_1[[#This Row],[Tapaamis-kerrat /osallistuja]]))</f>
        <v>0</v>
      </c>
      <c r="T1885" s="394" t="str">
        <f>IF(Table_1[[#This Row],[SISÄLLÖN NIMI]]="","",IF(Table_1[[#This Row],[Toteutuminen]]="Ei osallistujia",0,IF(Table_1[[#This Row],[Toteutuminen]]="Peruttu",0,1)))</f>
        <v/>
      </c>
      <c r="U1885" s="395"/>
      <c r="V1885" s="385"/>
      <c r="W1885" s="413">
        <f>Table_1[[#This Row],[Kävijämäärä a) lapset]]+Table_1[[#This Row],[Kävijämäärä b) aikuiset]]</f>
        <v>0</v>
      </c>
      <c r="X1885" s="413">
        <f>IF(Table_1[[#This Row],[Kokonaiskävijämäärä]]&lt;1,0,Table_1[[#This Row],[Kävijämäärä a) lapset]]*Table_1[[#This Row],[Tapaamis-kerrat /osallistuja]])</f>
        <v>0</v>
      </c>
      <c r="Y1885" s="413">
        <f>IF(Table_1[[#This Row],[Kokonaiskävijämäärä]]&lt;1,0,Table_1[[#This Row],[Kävijämäärä b) aikuiset]]*Table_1[[#This Row],[Tapaamis-kerrat /osallistuja]])</f>
        <v>0</v>
      </c>
      <c r="Z1885" s="413">
        <f>IF(Table_1[[#This Row],[Kokonaiskävijämäärä]]&lt;1,0,Table_1[[#This Row],[Kokonaiskävijämäärä]]*Table_1[[#This Row],[Tapaamis-kerrat /osallistuja]])</f>
        <v>0</v>
      </c>
      <c r="AA1885" s="390" t="s">
        <v>54</v>
      </c>
      <c r="AB1885" s="396"/>
      <c r="AC1885" s="397"/>
      <c r="AD1885" s="398" t="s">
        <v>54</v>
      </c>
      <c r="AE1885" s="399" t="s">
        <v>54</v>
      </c>
      <c r="AF1885" s="400" t="s">
        <v>54</v>
      </c>
      <c r="AG1885" s="400" t="s">
        <v>54</v>
      </c>
      <c r="AH1885" s="401" t="s">
        <v>53</v>
      </c>
      <c r="AI1885" s="402" t="s">
        <v>54</v>
      </c>
      <c r="AJ1885" s="402" t="s">
        <v>54</v>
      </c>
      <c r="AK1885" s="402" t="s">
        <v>54</v>
      </c>
      <c r="AL1885" s="403" t="s">
        <v>54</v>
      </c>
      <c r="AM1885" s="404" t="s">
        <v>54</v>
      </c>
    </row>
    <row r="1886" spans="1:39" ht="15.75" customHeight="1" x14ac:dyDescent="0.3">
      <c r="A1886" s="405"/>
      <c r="B1886" s="383"/>
      <c r="C1886" s="384" t="s">
        <v>40</v>
      </c>
      <c r="D1886" s="385" t="str">
        <f>IF(Table_1[[#This Row],[SISÄLLÖN NIMI]]="","",1)</f>
        <v/>
      </c>
      <c r="E1886" s="386"/>
      <c r="F1886" s="386"/>
      <c r="G1886" s="384" t="s">
        <v>54</v>
      </c>
      <c r="H1886" s="387" t="s">
        <v>54</v>
      </c>
      <c r="I1886" s="388" t="s">
        <v>54</v>
      </c>
      <c r="J1886" s="389" t="s">
        <v>44</v>
      </c>
      <c r="K1886" s="387" t="s">
        <v>54</v>
      </c>
      <c r="L1886" s="390" t="s">
        <v>54</v>
      </c>
      <c r="M1886" s="383"/>
      <c r="N1886" s="391" t="s">
        <v>54</v>
      </c>
      <c r="O1886" s="392"/>
      <c r="P1886" s="383"/>
      <c r="Q1886" s="383"/>
      <c r="R1886" s="393"/>
      <c r="S1886" s="417">
        <f>IF(Table_1[[#This Row],[Kesto (min) /tapaaminen]]&lt;1,0,(Table_1[[#This Row],[Sisältöjen määrä 
]]*Table_1[[#This Row],[Kesto (min) /tapaaminen]]*Table_1[[#This Row],[Tapaamis-kerrat /osallistuja]]))</f>
        <v>0</v>
      </c>
      <c r="T1886" s="394" t="str">
        <f>IF(Table_1[[#This Row],[SISÄLLÖN NIMI]]="","",IF(Table_1[[#This Row],[Toteutuminen]]="Ei osallistujia",0,IF(Table_1[[#This Row],[Toteutuminen]]="Peruttu",0,1)))</f>
        <v/>
      </c>
      <c r="U1886" s="395"/>
      <c r="V1886" s="385"/>
      <c r="W1886" s="413">
        <f>Table_1[[#This Row],[Kävijämäärä a) lapset]]+Table_1[[#This Row],[Kävijämäärä b) aikuiset]]</f>
        <v>0</v>
      </c>
      <c r="X1886" s="413">
        <f>IF(Table_1[[#This Row],[Kokonaiskävijämäärä]]&lt;1,0,Table_1[[#This Row],[Kävijämäärä a) lapset]]*Table_1[[#This Row],[Tapaamis-kerrat /osallistuja]])</f>
        <v>0</v>
      </c>
      <c r="Y1886" s="413">
        <f>IF(Table_1[[#This Row],[Kokonaiskävijämäärä]]&lt;1,0,Table_1[[#This Row],[Kävijämäärä b) aikuiset]]*Table_1[[#This Row],[Tapaamis-kerrat /osallistuja]])</f>
        <v>0</v>
      </c>
      <c r="Z1886" s="413">
        <f>IF(Table_1[[#This Row],[Kokonaiskävijämäärä]]&lt;1,0,Table_1[[#This Row],[Kokonaiskävijämäärä]]*Table_1[[#This Row],[Tapaamis-kerrat /osallistuja]])</f>
        <v>0</v>
      </c>
      <c r="AA1886" s="390" t="s">
        <v>54</v>
      </c>
      <c r="AB1886" s="396"/>
      <c r="AC1886" s="397"/>
      <c r="AD1886" s="398" t="s">
        <v>54</v>
      </c>
      <c r="AE1886" s="399" t="s">
        <v>54</v>
      </c>
      <c r="AF1886" s="400" t="s">
        <v>54</v>
      </c>
      <c r="AG1886" s="400" t="s">
        <v>54</v>
      </c>
      <c r="AH1886" s="401" t="s">
        <v>53</v>
      </c>
      <c r="AI1886" s="402" t="s">
        <v>54</v>
      </c>
      <c r="AJ1886" s="402" t="s">
        <v>54</v>
      </c>
      <c r="AK1886" s="402" t="s">
        <v>54</v>
      </c>
      <c r="AL1886" s="403" t="s">
        <v>54</v>
      </c>
      <c r="AM1886" s="404" t="s">
        <v>54</v>
      </c>
    </row>
    <row r="1887" spans="1:39" ht="15.75" customHeight="1" x14ac:dyDescent="0.3">
      <c r="A1887" s="405"/>
      <c r="B1887" s="383"/>
      <c r="C1887" s="384" t="s">
        <v>40</v>
      </c>
      <c r="D1887" s="385" t="str">
        <f>IF(Table_1[[#This Row],[SISÄLLÖN NIMI]]="","",1)</f>
        <v/>
      </c>
      <c r="E1887" s="386"/>
      <c r="F1887" s="386"/>
      <c r="G1887" s="384" t="s">
        <v>54</v>
      </c>
      <c r="H1887" s="387" t="s">
        <v>54</v>
      </c>
      <c r="I1887" s="388" t="s">
        <v>54</v>
      </c>
      <c r="J1887" s="389" t="s">
        <v>44</v>
      </c>
      <c r="K1887" s="387" t="s">
        <v>54</v>
      </c>
      <c r="L1887" s="390" t="s">
        <v>54</v>
      </c>
      <c r="M1887" s="383"/>
      <c r="N1887" s="391" t="s">
        <v>54</v>
      </c>
      <c r="O1887" s="392"/>
      <c r="P1887" s="383"/>
      <c r="Q1887" s="383"/>
      <c r="R1887" s="393"/>
      <c r="S1887" s="417">
        <f>IF(Table_1[[#This Row],[Kesto (min) /tapaaminen]]&lt;1,0,(Table_1[[#This Row],[Sisältöjen määrä 
]]*Table_1[[#This Row],[Kesto (min) /tapaaminen]]*Table_1[[#This Row],[Tapaamis-kerrat /osallistuja]]))</f>
        <v>0</v>
      </c>
      <c r="T1887" s="394" t="str">
        <f>IF(Table_1[[#This Row],[SISÄLLÖN NIMI]]="","",IF(Table_1[[#This Row],[Toteutuminen]]="Ei osallistujia",0,IF(Table_1[[#This Row],[Toteutuminen]]="Peruttu",0,1)))</f>
        <v/>
      </c>
      <c r="U1887" s="395"/>
      <c r="V1887" s="385"/>
      <c r="W1887" s="413">
        <f>Table_1[[#This Row],[Kävijämäärä a) lapset]]+Table_1[[#This Row],[Kävijämäärä b) aikuiset]]</f>
        <v>0</v>
      </c>
      <c r="X1887" s="413">
        <f>IF(Table_1[[#This Row],[Kokonaiskävijämäärä]]&lt;1,0,Table_1[[#This Row],[Kävijämäärä a) lapset]]*Table_1[[#This Row],[Tapaamis-kerrat /osallistuja]])</f>
        <v>0</v>
      </c>
      <c r="Y1887" s="413">
        <f>IF(Table_1[[#This Row],[Kokonaiskävijämäärä]]&lt;1,0,Table_1[[#This Row],[Kävijämäärä b) aikuiset]]*Table_1[[#This Row],[Tapaamis-kerrat /osallistuja]])</f>
        <v>0</v>
      </c>
      <c r="Z1887" s="413">
        <f>IF(Table_1[[#This Row],[Kokonaiskävijämäärä]]&lt;1,0,Table_1[[#This Row],[Kokonaiskävijämäärä]]*Table_1[[#This Row],[Tapaamis-kerrat /osallistuja]])</f>
        <v>0</v>
      </c>
      <c r="AA1887" s="390" t="s">
        <v>54</v>
      </c>
      <c r="AB1887" s="396"/>
      <c r="AC1887" s="397"/>
      <c r="AD1887" s="398" t="s">
        <v>54</v>
      </c>
      <c r="AE1887" s="399" t="s">
        <v>54</v>
      </c>
      <c r="AF1887" s="400" t="s">
        <v>54</v>
      </c>
      <c r="AG1887" s="400" t="s">
        <v>54</v>
      </c>
      <c r="AH1887" s="401" t="s">
        <v>53</v>
      </c>
      <c r="AI1887" s="402" t="s">
        <v>54</v>
      </c>
      <c r="AJ1887" s="402" t="s">
        <v>54</v>
      </c>
      <c r="AK1887" s="402" t="s">
        <v>54</v>
      </c>
      <c r="AL1887" s="403" t="s">
        <v>54</v>
      </c>
      <c r="AM1887" s="404" t="s">
        <v>54</v>
      </c>
    </row>
    <row r="1888" spans="1:39" ht="15.75" customHeight="1" x14ac:dyDescent="0.3">
      <c r="A1888" s="405"/>
      <c r="B1888" s="383"/>
      <c r="C1888" s="384" t="s">
        <v>40</v>
      </c>
      <c r="D1888" s="385" t="str">
        <f>IF(Table_1[[#This Row],[SISÄLLÖN NIMI]]="","",1)</f>
        <v/>
      </c>
      <c r="E1888" s="386"/>
      <c r="F1888" s="386"/>
      <c r="G1888" s="384" t="s">
        <v>54</v>
      </c>
      <c r="H1888" s="387" t="s">
        <v>54</v>
      </c>
      <c r="I1888" s="388" t="s">
        <v>54</v>
      </c>
      <c r="J1888" s="389" t="s">
        <v>44</v>
      </c>
      <c r="K1888" s="387" t="s">
        <v>54</v>
      </c>
      <c r="L1888" s="390" t="s">
        <v>54</v>
      </c>
      <c r="M1888" s="383"/>
      <c r="N1888" s="391" t="s">
        <v>54</v>
      </c>
      <c r="O1888" s="392"/>
      <c r="P1888" s="383"/>
      <c r="Q1888" s="383"/>
      <c r="R1888" s="393"/>
      <c r="S1888" s="417">
        <f>IF(Table_1[[#This Row],[Kesto (min) /tapaaminen]]&lt;1,0,(Table_1[[#This Row],[Sisältöjen määrä 
]]*Table_1[[#This Row],[Kesto (min) /tapaaminen]]*Table_1[[#This Row],[Tapaamis-kerrat /osallistuja]]))</f>
        <v>0</v>
      </c>
      <c r="T1888" s="394" t="str">
        <f>IF(Table_1[[#This Row],[SISÄLLÖN NIMI]]="","",IF(Table_1[[#This Row],[Toteutuminen]]="Ei osallistujia",0,IF(Table_1[[#This Row],[Toteutuminen]]="Peruttu",0,1)))</f>
        <v/>
      </c>
      <c r="U1888" s="395"/>
      <c r="V1888" s="385"/>
      <c r="W1888" s="413">
        <f>Table_1[[#This Row],[Kävijämäärä a) lapset]]+Table_1[[#This Row],[Kävijämäärä b) aikuiset]]</f>
        <v>0</v>
      </c>
      <c r="X1888" s="413">
        <f>IF(Table_1[[#This Row],[Kokonaiskävijämäärä]]&lt;1,0,Table_1[[#This Row],[Kävijämäärä a) lapset]]*Table_1[[#This Row],[Tapaamis-kerrat /osallistuja]])</f>
        <v>0</v>
      </c>
      <c r="Y1888" s="413">
        <f>IF(Table_1[[#This Row],[Kokonaiskävijämäärä]]&lt;1,0,Table_1[[#This Row],[Kävijämäärä b) aikuiset]]*Table_1[[#This Row],[Tapaamis-kerrat /osallistuja]])</f>
        <v>0</v>
      </c>
      <c r="Z1888" s="413">
        <f>IF(Table_1[[#This Row],[Kokonaiskävijämäärä]]&lt;1,0,Table_1[[#This Row],[Kokonaiskävijämäärä]]*Table_1[[#This Row],[Tapaamis-kerrat /osallistuja]])</f>
        <v>0</v>
      </c>
      <c r="AA1888" s="390" t="s">
        <v>54</v>
      </c>
      <c r="AB1888" s="396"/>
      <c r="AC1888" s="397"/>
      <c r="AD1888" s="398" t="s">
        <v>54</v>
      </c>
      <c r="AE1888" s="399" t="s">
        <v>54</v>
      </c>
      <c r="AF1888" s="400" t="s">
        <v>54</v>
      </c>
      <c r="AG1888" s="400" t="s">
        <v>54</v>
      </c>
      <c r="AH1888" s="401" t="s">
        <v>53</v>
      </c>
      <c r="AI1888" s="402" t="s">
        <v>54</v>
      </c>
      <c r="AJ1888" s="402" t="s">
        <v>54</v>
      </c>
      <c r="AK1888" s="402" t="s">
        <v>54</v>
      </c>
      <c r="AL1888" s="403" t="s">
        <v>54</v>
      </c>
      <c r="AM1888" s="404" t="s">
        <v>54</v>
      </c>
    </row>
    <row r="1889" spans="1:39" ht="15.75" customHeight="1" x14ac:dyDescent="0.3">
      <c r="A1889" s="405"/>
      <c r="B1889" s="383"/>
      <c r="C1889" s="384" t="s">
        <v>40</v>
      </c>
      <c r="D1889" s="385" t="str">
        <f>IF(Table_1[[#This Row],[SISÄLLÖN NIMI]]="","",1)</f>
        <v/>
      </c>
      <c r="E1889" s="386"/>
      <c r="F1889" s="386"/>
      <c r="G1889" s="384" t="s">
        <v>54</v>
      </c>
      <c r="H1889" s="387" t="s">
        <v>54</v>
      </c>
      <c r="I1889" s="388" t="s">
        <v>54</v>
      </c>
      <c r="J1889" s="389" t="s">
        <v>44</v>
      </c>
      <c r="K1889" s="387" t="s">
        <v>54</v>
      </c>
      <c r="L1889" s="390" t="s">
        <v>54</v>
      </c>
      <c r="M1889" s="383"/>
      <c r="N1889" s="391" t="s">
        <v>54</v>
      </c>
      <c r="O1889" s="392"/>
      <c r="P1889" s="383"/>
      <c r="Q1889" s="383"/>
      <c r="R1889" s="393"/>
      <c r="S1889" s="417">
        <f>IF(Table_1[[#This Row],[Kesto (min) /tapaaminen]]&lt;1,0,(Table_1[[#This Row],[Sisältöjen määrä 
]]*Table_1[[#This Row],[Kesto (min) /tapaaminen]]*Table_1[[#This Row],[Tapaamis-kerrat /osallistuja]]))</f>
        <v>0</v>
      </c>
      <c r="T1889" s="394" t="str">
        <f>IF(Table_1[[#This Row],[SISÄLLÖN NIMI]]="","",IF(Table_1[[#This Row],[Toteutuminen]]="Ei osallistujia",0,IF(Table_1[[#This Row],[Toteutuminen]]="Peruttu",0,1)))</f>
        <v/>
      </c>
      <c r="U1889" s="395"/>
      <c r="V1889" s="385"/>
      <c r="W1889" s="413">
        <f>Table_1[[#This Row],[Kävijämäärä a) lapset]]+Table_1[[#This Row],[Kävijämäärä b) aikuiset]]</f>
        <v>0</v>
      </c>
      <c r="X1889" s="413">
        <f>IF(Table_1[[#This Row],[Kokonaiskävijämäärä]]&lt;1,0,Table_1[[#This Row],[Kävijämäärä a) lapset]]*Table_1[[#This Row],[Tapaamis-kerrat /osallistuja]])</f>
        <v>0</v>
      </c>
      <c r="Y1889" s="413">
        <f>IF(Table_1[[#This Row],[Kokonaiskävijämäärä]]&lt;1,0,Table_1[[#This Row],[Kävijämäärä b) aikuiset]]*Table_1[[#This Row],[Tapaamis-kerrat /osallistuja]])</f>
        <v>0</v>
      </c>
      <c r="Z1889" s="413">
        <f>IF(Table_1[[#This Row],[Kokonaiskävijämäärä]]&lt;1,0,Table_1[[#This Row],[Kokonaiskävijämäärä]]*Table_1[[#This Row],[Tapaamis-kerrat /osallistuja]])</f>
        <v>0</v>
      </c>
      <c r="AA1889" s="390" t="s">
        <v>54</v>
      </c>
      <c r="AB1889" s="396"/>
      <c r="AC1889" s="397"/>
      <c r="AD1889" s="398" t="s">
        <v>54</v>
      </c>
      <c r="AE1889" s="399" t="s">
        <v>54</v>
      </c>
      <c r="AF1889" s="400" t="s">
        <v>54</v>
      </c>
      <c r="AG1889" s="400" t="s">
        <v>54</v>
      </c>
      <c r="AH1889" s="401" t="s">
        <v>53</v>
      </c>
      <c r="AI1889" s="402" t="s">
        <v>54</v>
      </c>
      <c r="AJ1889" s="402" t="s">
        <v>54</v>
      </c>
      <c r="AK1889" s="402" t="s">
        <v>54</v>
      </c>
      <c r="AL1889" s="403" t="s">
        <v>54</v>
      </c>
      <c r="AM1889" s="404" t="s">
        <v>54</v>
      </c>
    </row>
    <row r="1890" spans="1:39" ht="15.75" customHeight="1" x14ac:dyDescent="0.3">
      <c r="A1890" s="405"/>
      <c r="B1890" s="383"/>
      <c r="C1890" s="384" t="s">
        <v>40</v>
      </c>
      <c r="D1890" s="385" t="str">
        <f>IF(Table_1[[#This Row],[SISÄLLÖN NIMI]]="","",1)</f>
        <v/>
      </c>
      <c r="E1890" s="386"/>
      <c r="F1890" s="386"/>
      <c r="G1890" s="384" t="s">
        <v>54</v>
      </c>
      <c r="H1890" s="387" t="s">
        <v>54</v>
      </c>
      <c r="I1890" s="388" t="s">
        <v>54</v>
      </c>
      <c r="J1890" s="389" t="s">
        <v>44</v>
      </c>
      <c r="K1890" s="387" t="s">
        <v>54</v>
      </c>
      <c r="L1890" s="390" t="s">
        <v>54</v>
      </c>
      <c r="M1890" s="383"/>
      <c r="N1890" s="391" t="s">
        <v>54</v>
      </c>
      <c r="O1890" s="392"/>
      <c r="P1890" s="383"/>
      <c r="Q1890" s="383"/>
      <c r="R1890" s="393"/>
      <c r="S1890" s="417">
        <f>IF(Table_1[[#This Row],[Kesto (min) /tapaaminen]]&lt;1,0,(Table_1[[#This Row],[Sisältöjen määrä 
]]*Table_1[[#This Row],[Kesto (min) /tapaaminen]]*Table_1[[#This Row],[Tapaamis-kerrat /osallistuja]]))</f>
        <v>0</v>
      </c>
      <c r="T1890" s="394" t="str">
        <f>IF(Table_1[[#This Row],[SISÄLLÖN NIMI]]="","",IF(Table_1[[#This Row],[Toteutuminen]]="Ei osallistujia",0,IF(Table_1[[#This Row],[Toteutuminen]]="Peruttu",0,1)))</f>
        <v/>
      </c>
      <c r="U1890" s="395"/>
      <c r="V1890" s="385"/>
      <c r="W1890" s="413">
        <f>Table_1[[#This Row],[Kävijämäärä a) lapset]]+Table_1[[#This Row],[Kävijämäärä b) aikuiset]]</f>
        <v>0</v>
      </c>
      <c r="X1890" s="413">
        <f>IF(Table_1[[#This Row],[Kokonaiskävijämäärä]]&lt;1,0,Table_1[[#This Row],[Kävijämäärä a) lapset]]*Table_1[[#This Row],[Tapaamis-kerrat /osallistuja]])</f>
        <v>0</v>
      </c>
      <c r="Y1890" s="413">
        <f>IF(Table_1[[#This Row],[Kokonaiskävijämäärä]]&lt;1,0,Table_1[[#This Row],[Kävijämäärä b) aikuiset]]*Table_1[[#This Row],[Tapaamis-kerrat /osallistuja]])</f>
        <v>0</v>
      </c>
      <c r="Z1890" s="413">
        <f>IF(Table_1[[#This Row],[Kokonaiskävijämäärä]]&lt;1,0,Table_1[[#This Row],[Kokonaiskävijämäärä]]*Table_1[[#This Row],[Tapaamis-kerrat /osallistuja]])</f>
        <v>0</v>
      </c>
      <c r="AA1890" s="390" t="s">
        <v>54</v>
      </c>
      <c r="AB1890" s="396"/>
      <c r="AC1890" s="397"/>
      <c r="AD1890" s="398" t="s">
        <v>54</v>
      </c>
      <c r="AE1890" s="399" t="s">
        <v>54</v>
      </c>
      <c r="AF1890" s="400" t="s">
        <v>54</v>
      </c>
      <c r="AG1890" s="400" t="s">
        <v>54</v>
      </c>
      <c r="AH1890" s="401" t="s">
        <v>53</v>
      </c>
      <c r="AI1890" s="402" t="s">
        <v>54</v>
      </c>
      <c r="AJ1890" s="402" t="s">
        <v>54</v>
      </c>
      <c r="AK1890" s="402" t="s">
        <v>54</v>
      </c>
      <c r="AL1890" s="403" t="s">
        <v>54</v>
      </c>
      <c r="AM1890" s="404" t="s">
        <v>54</v>
      </c>
    </row>
    <row r="1891" spans="1:39" ht="15.75" customHeight="1" x14ac:dyDescent="0.3">
      <c r="A1891" s="405"/>
      <c r="B1891" s="383"/>
      <c r="C1891" s="384" t="s">
        <v>40</v>
      </c>
      <c r="D1891" s="385" t="str">
        <f>IF(Table_1[[#This Row],[SISÄLLÖN NIMI]]="","",1)</f>
        <v/>
      </c>
      <c r="E1891" s="386"/>
      <c r="F1891" s="386"/>
      <c r="G1891" s="384" t="s">
        <v>54</v>
      </c>
      <c r="H1891" s="387" t="s">
        <v>54</v>
      </c>
      <c r="I1891" s="388" t="s">
        <v>54</v>
      </c>
      <c r="J1891" s="389" t="s">
        <v>44</v>
      </c>
      <c r="K1891" s="387" t="s">
        <v>54</v>
      </c>
      <c r="L1891" s="390" t="s">
        <v>54</v>
      </c>
      <c r="M1891" s="383"/>
      <c r="N1891" s="391" t="s">
        <v>54</v>
      </c>
      <c r="O1891" s="392"/>
      <c r="P1891" s="383"/>
      <c r="Q1891" s="383"/>
      <c r="R1891" s="393"/>
      <c r="S1891" s="417">
        <f>IF(Table_1[[#This Row],[Kesto (min) /tapaaminen]]&lt;1,0,(Table_1[[#This Row],[Sisältöjen määrä 
]]*Table_1[[#This Row],[Kesto (min) /tapaaminen]]*Table_1[[#This Row],[Tapaamis-kerrat /osallistuja]]))</f>
        <v>0</v>
      </c>
      <c r="T1891" s="394" t="str">
        <f>IF(Table_1[[#This Row],[SISÄLLÖN NIMI]]="","",IF(Table_1[[#This Row],[Toteutuminen]]="Ei osallistujia",0,IF(Table_1[[#This Row],[Toteutuminen]]="Peruttu",0,1)))</f>
        <v/>
      </c>
      <c r="U1891" s="395"/>
      <c r="V1891" s="385"/>
      <c r="W1891" s="413">
        <f>Table_1[[#This Row],[Kävijämäärä a) lapset]]+Table_1[[#This Row],[Kävijämäärä b) aikuiset]]</f>
        <v>0</v>
      </c>
      <c r="X1891" s="413">
        <f>IF(Table_1[[#This Row],[Kokonaiskävijämäärä]]&lt;1,0,Table_1[[#This Row],[Kävijämäärä a) lapset]]*Table_1[[#This Row],[Tapaamis-kerrat /osallistuja]])</f>
        <v>0</v>
      </c>
      <c r="Y1891" s="413">
        <f>IF(Table_1[[#This Row],[Kokonaiskävijämäärä]]&lt;1,0,Table_1[[#This Row],[Kävijämäärä b) aikuiset]]*Table_1[[#This Row],[Tapaamis-kerrat /osallistuja]])</f>
        <v>0</v>
      </c>
      <c r="Z1891" s="413">
        <f>IF(Table_1[[#This Row],[Kokonaiskävijämäärä]]&lt;1,0,Table_1[[#This Row],[Kokonaiskävijämäärä]]*Table_1[[#This Row],[Tapaamis-kerrat /osallistuja]])</f>
        <v>0</v>
      </c>
      <c r="AA1891" s="390" t="s">
        <v>54</v>
      </c>
      <c r="AB1891" s="396"/>
      <c r="AC1891" s="397"/>
      <c r="AD1891" s="398" t="s">
        <v>54</v>
      </c>
      <c r="AE1891" s="399" t="s">
        <v>54</v>
      </c>
      <c r="AF1891" s="400" t="s">
        <v>54</v>
      </c>
      <c r="AG1891" s="400" t="s">
        <v>54</v>
      </c>
      <c r="AH1891" s="401" t="s">
        <v>53</v>
      </c>
      <c r="AI1891" s="402" t="s">
        <v>54</v>
      </c>
      <c r="AJ1891" s="402" t="s">
        <v>54</v>
      </c>
      <c r="AK1891" s="402" t="s">
        <v>54</v>
      </c>
      <c r="AL1891" s="403" t="s">
        <v>54</v>
      </c>
      <c r="AM1891" s="404" t="s">
        <v>54</v>
      </c>
    </row>
    <row r="1892" spans="1:39" ht="15.75" customHeight="1" x14ac:dyDescent="0.3">
      <c r="A1892" s="405"/>
      <c r="B1892" s="383"/>
      <c r="C1892" s="384" t="s">
        <v>40</v>
      </c>
      <c r="D1892" s="385" t="str">
        <f>IF(Table_1[[#This Row],[SISÄLLÖN NIMI]]="","",1)</f>
        <v/>
      </c>
      <c r="E1892" s="386"/>
      <c r="F1892" s="386"/>
      <c r="G1892" s="384" t="s">
        <v>54</v>
      </c>
      <c r="H1892" s="387" t="s">
        <v>54</v>
      </c>
      <c r="I1892" s="388" t="s">
        <v>54</v>
      </c>
      <c r="J1892" s="389" t="s">
        <v>44</v>
      </c>
      <c r="K1892" s="387" t="s">
        <v>54</v>
      </c>
      <c r="L1892" s="390" t="s">
        <v>54</v>
      </c>
      <c r="M1892" s="383"/>
      <c r="N1892" s="391" t="s">
        <v>54</v>
      </c>
      <c r="O1892" s="392"/>
      <c r="P1892" s="383"/>
      <c r="Q1892" s="383"/>
      <c r="R1892" s="393"/>
      <c r="S1892" s="417">
        <f>IF(Table_1[[#This Row],[Kesto (min) /tapaaminen]]&lt;1,0,(Table_1[[#This Row],[Sisältöjen määrä 
]]*Table_1[[#This Row],[Kesto (min) /tapaaminen]]*Table_1[[#This Row],[Tapaamis-kerrat /osallistuja]]))</f>
        <v>0</v>
      </c>
      <c r="T1892" s="394" t="str">
        <f>IF(Table_1[[#This Row],[SISÄLLÖN NIMI]]="","",IF(Table_1[[#This Row],[Toteutuminen]]="Ei osallistujia",0,IF(Table_1[[#This Row],[Toteutuminen]]="Peruttu",0,1)))</f>
        <v/>
      </c>
      <c r="U1892" s="395"/>
      <c r="V1892" s="385"/>
      <c r="W1892" s="413">
        <f>Table_1[[#This Row],[Kävijämäärä a) lapset]]+Table_1[[#This Row],[Kävijämäärä b) aikuiset]]</f>
        <v>0</v>
      </c>
      <c r="X1892" s="413">
        <f>IF(Table_1[[#This Row],[Kokonaiskävijämäärä]]&lt;1,0,Table_1[[#This Row],[Kävijämäärä a) lapset]]*Table_1[[#This Row],[Tapaamis-kerrat /osallistuja]])</f>
        <v>0</v>
      </c>
      <c r="Y1892" s="413">
        <f>IF(Table_1[[#This Row],[Kokonaiskävijämäärä]]&lt;1,0,Table_1[[#This Row],[Kävijämäärä b) aikuiset]]*Table_1[[#This Row],[Tapaamis-kerrat /osallistuja]])</f>
        <v>0</v>
      </c>
      <c r="Z1892" s="413">
        <f>IF(Table_1[[#This Row],[Kokonaiskävijämäärä]]&lt;1,0,Table_1[[#This Row],[Kokonaiskävijämäärä]]*Table_1[[#This Row],[Tapaamis-kerrat /osallistuja]])</f>
        <v>0</v>
      </c>
      <c r="AA1892" s="390" t="s">
        <v>54</v>
      </c>
      <c r="AB1892" s="396"/>
      <c r="AC1892" s="397"/>
      <c r="AD1892" s="398" t="s">
        <v>54</v>
      </c>
      <c r="AE1892" s="399" t="s">
        <v>54</v>
      </c>
      <c r="AF1892" s="400" t="s">
        <v>54</v>
      </c>
      <c r="AG1892" s="400" t="s">
        <v>54</v>
      </c>
      <c r="AH1892" s="401" t="s">
        <v>53</v>
      </c>
      <c r="AI1892" s="402" t="s">
        <v>54</v>
      </c>
      <c r="AJ1892" s="402" t="s">
        <v>54</v>
      </c>
      <c r="AK1892" s="402" t="s">
        <v>54</v>
      </c>
      <c r="AL1892" s="403" t="s">
        <v>54</v>
      </c>
      <c r="AM1892" s="404" t="s">
        <v>54</v>
      </c>
    </row>
    <row r="1893" spans="1:39" ht="15.75" customHeight="1" x14ac:dyDescent="0.3">
      <c r="A1893" s="405"/>
      <c r="B1893" s="383"/>
      <c r="C1893" s="384" t="s">
        <v>40</v>
      </c>
      <c r="D1893" s="385" t="str">
        <f>IF(Table_1[[#This Row],[SISÄLLÖN NIMI]]="","",1)</f>
        <v/>
      </c>
      <c r="E1893" s="386"/>
      <c r="F1893" s="386"/>
      <c r="G1893" s="384" t="s">
        <v>54</v>
      </c>
      <c r="H1893" s="387" t="s">
        <v>54</v>
      </c>
      <c r="I1893" s="388" t="s">
        <v>54</v>
      </c>
      <c r="J1893" s="389" t="s">
        <v>44</v>
      </c>
      <c r="K1893" s="387" t="s">
        <v>54</v>
      </c>
      <c r="L1893" s="390" t="s">
        <v>54</v>
      </c>
      <c r="M1893" s="383"/>
      <c r="N1893" s="391" t="s">
        <v>54</v>
      </c>
      <c r="O1893" s="392"/>
      <c r="P1893" s="383"/>
      <c r="Q1893" s="383"/>
      <c r="R1893" s="393"/>
      <c r="S1893" s="417">
        <f>IF(Table_1[[#This Row],[Kesto (min) /tapaaminen]]&lt;1,0,(Table_1[[#This Row],[Sisältöjen määrä 
]]*Table_1[[#This Row],[Kesto (min) /tapaaminen]]*Table_1[[#This Row],[Tapaamis-kerrat /osallistuja]]))</f>
        <v>0</v>
      </c>
      <c r="T1893" s="394" t="str">
        <f>IF(Table_1[[#This Row],[SISÄLLÖN NIMI]]="","",IF(Table_1[[#This Row],[Toteutuminen]]="Ei osallistujia",0,IF(Table_1[[#This Row],[Toteutuminen]]="Peruttu",0,1)))</f>
        <v/>
      </c>
      <c r="U1893" s="395"/>
      <c r="V1893" s="385"/>
      <c r="W1893" s="413">
        <f>Table_1[[#This Row],[Kävijämäärä a) lapset]]+Table_1[[#This Row],[Kävijämäärä b) aikuiset]]</f>
        <v>0</v>
      </c>
      <c r="X1893" s="413">
        <f>IF(Table_1[[#This Row],[Kokonaiskävijämäärä]]&lt;1,0,Table_1[[#This Row],[Kävijämäärä a) lapset]]*Table_1[[#This Row],[Tapaamis-kerrat /osallistuja]])</f>
        <v>0</v>
      </c>
      <c r="Y1893" s="413">
        <f>IF(Table_1[[#This Row],[Kokonaiskävijämäärä]]&lt;1,0,Table_1[[#This Row],[Kävijämäärä b) aikuiset]]*Table_1[[#This Row],[Tapaamis-kerrat /osallistuja]])</f>
        <v>0</v>
      </c>
      <c r="Z1893" s="413">
        <f>IF(Table_1[[#This Row],[Kokonaiskävijämäärä]]&lt;1,0,Table_1[[#This Row],[Kokonaiskävijämäärä]]*Table_1[[#This Row],[Tapaamis-kerrat /osallistuja]])</f>
        <v>0</v>
      </c>
      <c r="AA1893" s="390" t="s">
        <v>54</v>
      </c>
      <c r="AB1893" s="396"/>
      <c r="AC1893" s="397"/>
      <c r="AD1893" s="398" t="s">
        <v>54</v>
      </c>
      <c r="AE1893" s="399" t="s">
        <v>54</v>
      </c>
      <c r="AF1893" s="400" t="s">
        <v>54</v>
      </c>
      <c r="AG1893" s="400" t="s">
        <v>54</v>
      </c>
      <c r="AH1893" s="401" t="s">
        <v>53</v>
      </c>
      <c r="AI1893" s="402" t="s">
        <v>54</v>
      </c>
      <c r="AJ1893" s="402" t="s">
        <v>54</v>
      </c>
      <c r="AK1893" s="402" t="s">
        <v>54</v>
      </c>
      <c r="AL1893" s="403" t="s">
        <v>54</v>
      </c>
      <c r="AM1893" s="404" t="s">
        <v>54</v>
      </c>
    </row>
    <row r="1894" spans="1:39" ht="15.75" customHeight="1" x14ac:dyDescent="0.3">
      <c r="A1894" s="405"/>
      <c r="B1894" s="383"/>
      <c r="C1894" s="384" t="s">
        <v>40</v>
      </c>
      <c r="D1894" s="385" t="str">
        <f>IF(Table_1[[#This Row],[SISÄLLÖN NIMI]]="","",1)</f>
        <v/>
      </c>
      <c r="E1894" s="386"/>
      <c r="F1894" s="386"/>
      <c r="G1894" s="384" t="s">
        <v>54</v>
      </c>
      <c r="H1894" s="387" t="s">
        <v>54</v>
      </c>
      <c r="I1894" s="388" t="s">
        <v>54</v>
      </c>
      <c r="J1894" s="389" t="s">
        <v>44</v>
      </c>
      <c r="K1894" s="387" t="s">
        <v>54</v>
      </c>
      <c r="L1894" s="390" t="s">
        <v>54</v>
      </c>
      <c r="M1894" s="383"/>
      <c r="N1894" s="391" t="s">
        <v>54</v>
      </c>
      <c r="O1894" s="392"/>
      <c r="P1894" s="383"/>
      <c r="Q1894" s="383"/>
      <c r="R1894" s="393"/>
      <c r="S1894" s="417">
        <f>IF(Table_1[[#This Row],[Kesto (min) /tapaaminen]]&lt;1,0,(Table_1[[#This Row],[Sisältöjen määrä 
]]*Table_1[[#This Row],[Kesto (min) /tapaaminen]]*Table_1[[#This Row],[Tapaamis-kerrat /osallistuja]]))</f>
        <v>0</v>
      </c>
      <c r="T1894" s="394" t="str">
        <f>IF(Table_1[[#This Row],[SISÄLLÖN NIMI]]="","",IF(Table_1[[#This Row],[Toteutuminen]]="Ei osallistujia",0,IF(Table_1[[#This Row],[Toteutuminen]]="Peruttu",0,1)))</f>
        <v/>
      </c>
      <c r="U1894" s="395"/>
      <c r="V1894" s="385"/>
      <c r="W1894" s="413">
        <f>Table_1[[#This Row],[Kävijämäärä a) lapset]]+Table_1[[#This Row],[Kävijämäärä b) aikuiset]]</f>
        <v>0</v>
      </c>
      <c r="X1894" s="413">
        <f>IF(Table_1[[#This Row],[Kokonaiskävijämäärä]]&lt;1,0,Table_1[[#This Row],[Kävijämäärä a) lapset]]*Table_1[[#This Row],[Tapaamis-kerrat /osallistuja]])</f>
        <v>0</v>
      </c>
      <c r="Y1894" s="413">
        <f>IF(Table_1[[#This Row],[Kokonaiskävijämäärä]]&lt;1,0,Table_1[[#This Row],[Kävijämäärä b) aikuiset]]*Table_1[[#This Row],[Tapaamis-kerrat /osallistuja]])</f>
        <v>0</v>
      </c>
      <c r="Z1894" s="413">
        <f>IF(Table_1[[#This Row],[Kokonaiskävijämäärä]]&lt;1,0,Table_1[[#This Row],[Kokonaiskävijämäärä]]*Table_1[[#This Row],[Tapaamis-kerrat /osallistuja]])</f>
        <v>0</v>
      </c>
      <c r="AA1894" s="390" t="s">
        <v>54</v>
      </c>
      <c r="AB1894" s="396"/>
      <c r="AC1894" s="397"/>
      <c r="AD1894" s="398" t="s">
        <v>54</v>
      </c>
      <c r="AE1894" s="399" t="s">
        <v>54</v>
      </c>
      <c r="AF1894" s="400" t="s">
        <v>54</v>
      </c>
      <c r="AG1894" s="400" t="s">
        <v>54</v>
      </c>
      <c r="AH1894" s="401" t="s">
        <v>53</v>
      </c>
      <c r="AI1894" s="402" t="s">
        <v>54</v>
      </c>
      <c r="AJ1894" s="402" t="s">
        <v>54</v>
      </c>
      <c r="AK1894" s="402" t="s">
        <v>54</v>
      </c>
      <c r="AL1894" s="403" t="s">
        <v>54</v>
      </c>
      <c r="AM1894" s="404" t="s">
        <v>54</v>
      </c>
    </row>
    <row r="1895" spans="1:39" ht="15.75" customHeight="1" x14ac:dyDescent="0.3">
      <c r="A1895" s="405"/>
      <c r="B1895" s="383"/>
      <c r="C1895" s="384" t="s">
        <v>40</v>
      </c>
      <c r="D1895" s="385" t="str">
        <f>IF(Table_1[[#This Row],[SISÄLLÖN NIMI]]="","",1)</f>
        <v/>
      </c>
      <c r="E1895" s="386"/>
      <c r="F1895" s="386"/>
      <c r="G1895" s="384" t="s">
        <v>54</v>
      </c>
      <c r="H1895" s="387" t="s">
        <v>54</v>
      </c>
      <c r="I1895" s="388" t="s">
        <v>54</v>
      </c>
      <c r="J1895" s="389" t="s">
        <v>44</v>
      </c>
      <c r="K1895" s="387" t="s">
        <v>54</v>
      </c>
      <c r="L1895" s="390" t="s">
        <v>54</v>
      </c>
      <c r="M1895" s="383"/>
      <c r="N1895" s="391" t="s">
        <v>54</v>
      </c>
      <c r="O1895" s="392"/>
      <c r="P1895" s="383"/>
      <c r="Q1895" s="383"/>
      <c r="R1895" s="393"/>
      <c r="S1895" s="417">
        <f>IF(Table_1[[#This Row],[Kesto (min) /tapaaminen]]&lt;1,0,(Table_1[[#This Row],[Sisältöjen määrä 
]]*Table_1[[#This Row],[Kesto (min) /tapaaminen]]*Table_1[[#This Row],[Tapaamis-kerrat /osallistuja]]))</f>
        <v>0</v>
      </c>
      <c r="T1895" s="394" t="str">
        <f>IF(Table_1[[#This Row],[SISÄLLÖN NIMI]]="","",IF(Table_1[[#This Row],[Toteutuminen]]="Ei osallistujia",0,IF(Table_1[[#This Row],[Toteutuminen]]="Peruttu",0,1)))</f>
        <v/>
      </c>
      <c r="U1895" s="395"/>
      <c r="V1895" s="385"/>
      <c r="W1895" s="413">
        <f>Table_1[[#This Row],[Kävijämäärä a) lapset]]+Table_1[[#This Row],[Kävijämäärä b) aikuiset]]</f>
        <v>0</v>
      </c>
      <c r="X1895" s="413">
        <f>IF(Table_1[[#This Row],[Kokonaiskävijämäärä]]&lt;1,0,Table_1[[#This Row],[Kävijämäärä a) lapset]]*Table_1[[#This Row],[Tapaamis-kerrat /osallistuja]])</f>
        <v>0</v>
      </c>
      <c r="Y1895" s="413">
        <f>IF(Table_1[[#This Row],[Kokonaiskävijämäärä]]&lt;1,0,Table_1[[#This Row],[Kävijämäärä b) aikuiset]]*Table_1[[#This Row],[Tapaamis-kerrat /osallistuja]])</f>
        <v>0</v>
      </c>
      <c r="Z1895" s="413">
        <f>IF(Table_1[[#This Row],[Kokonaiskävijämäärä]]&lt;1,0,Table_1[[#This Row],[Kokonaiskävijämäärä]]*Table_1[[#This Row],[Tapaamis-kerrat /osallistuja]])</f>
        <v>0</v>
      </c>
      <c r="AA1895" s="390" t="s">
        <v>54</v>
      </c>
      <c r="AB1895" s="396"/>
      <c r="AC1895" s="397"/>
      <c r="AD1895" s="398" t="s">
        <v>54</v>
      </c>
      <c r="AE1895" s="399" t="s">
        <v>54</v>
      </c>
      <c r="AF1895" s="400" t="s">
        <v>54</v>
      </c>
      <c r="AG1895" s="400" t="s">
        <v>54</v>
      </c>
      <c r="AH1895" s="401" t="s">
        <v>53</v>
      </c>
      <c r="AI1895" s="402" t="s">
        <v>54</v>
      </c>
      <c r="AJ1895" s="402" t="s">
        <v>54</v>
      </c>
      <c r="AK1895" s="402" t="s">
        <v>54</v>
      </c>
      <c r="AL1895" s="403" t="s">
        <v>54</v>
      </c>
      <c r="AM1895" s="404" t="s">
        <v>54</v>
      </c>
    </row>
    <row r="1896" spans="1:39" ht="15.75" customHeight="1" x14ac:dyDescent="0.3">
      <c r="A1896" s="405"/>
      <c r="B1896" s="383"/>
      <c r="C1896" s="384" t="s">
        <v>40</v>
      </c>
      <c r="D1896" s="385" t="str">
        <f>IF(Table_1[[#This Row],[SISÄLLÖN NIMI]]="","",1)</f>
        <v/>
      </c>
      <c r="E1896" s="386"/>
      <c r="F1896" s="386"/>
      <c r="G1896" s="384" t="s">
        <v>54</v>
      </c>
      <c r="H1896" s="387" t="s">
        <v>54</v>
      </c>
      <c r="I1896" s="388" t="s">
        <v>54</v>
      </c>
      <c r="J1896" s="389" t="s">
        <v>44</v>
      </c>
      <c r="K1896" s="387" t="s">
        <v>54</v>
      </c>
      <c r="L1896" s="390" t="s">
        <v>54</v>
      </c>
      <c r="M1896" s="383"/>
      <c r="N1896" s="391" t="s">
        <v>54</v>
      </c>
      <c r="O1896" s="392"/>
      <c r="P1896" s="383"/>
      <c r="Q1896" s="383"/>
      <c r="R1896" s="393"/>
      <c r="S1896" s="417">
        <f>IF(Table_1[[#This Row],[Kesto (min) /tapaaminen]]&lt;1,0,(Table_1[[#This Row],[Sisältöjen määrä 
]]*Table_1[[#This Row],[Kesto (min) /tapaaminen]]*Table_1[[#This Row],[Tapaamis-kerrat /osallistuja]]))</f>
        <v>0</v>
      </c>
      <c r="T1896" s="394" t="str">
        <f>IF(Table_1[[#This Row],[SISÄLLÖN NIMI]]="","",IF(Table_1[[#This Row],[Toteutuminen]]="Ei osallistujia",0,IF(Table_1[[#This Row],[Toteutuminen]]="Peruttu",0,1)))</f>
        <v/>
      </c>
      <c r="U1896" s="395"/>
      <c r="V1896" s="385"/>
      <c r="W1896" s="413">
        <f>Table_1[[#This Row],[Kävijämäärä a) lapset]]+Table_1[[#This Row],[Kävijämäärä b) aikuiset]]</f>
        <v>0</v>
      </c>
      <c r="X1896" s="413">
        <f>IF(Table_1[[#This Row],[Kokonaiskävijämäärä]]&lt;1,0,Table_1[[#This Row],[Kävijämäärä a) lapset]]*Table_1[[#This Row],[Tapaamis-kerrat /osallistuja]])</f>
        <v>0</v>
      </c>
      <c r="Y1896" s="413">
        <f>IF(Table_1[[#This Row],[Kokonaiskävijämäärä]]&lt;1,0,Table_1[[#This Row],[Kävijämäärä b) aikuiset]]*Table_1[[#This Row],[Tapaamis-kerrat /osallistuja]])</f>
        <v>0</v>
      </c>
      <c r="Z1896" s="413">
        <f>IF(Table_1[[#This Row],[Kokonaiskävijämäärä]]&lt;1,0,Table_1[[#This Row],[Kokonaiskävijämäärä]]*Table_1[[#This Row],[Tapaamis-kerrat /osallistuja]])</f>
        <v>0</v>
      </c>
      <c r="AA1896" s="390" t="s">
        <v>54</v>
      </c>
      <c r="AB1896" s="396"/>
      <c r="AC1896" s="397"/>
      <c r="AD1896" s="398" t="s">
        <v>54</v>
      </c>
      <c r="AE1896" s="399" t="s">
        <v>54</v>
      </c>
      <c r="AF1896" s="400" t="s">
        <v>54</v>
      </c>
      <c r="AG1896" s="400" t="s">
        <v>54</v>
      </c>
      <c r="AH1896" s="401" t="s">
        <v>53</v>
      </c>
      <c r="AI1896" s="402" t="s">
        <v>54</v>
      </c>
      <c r="AJ1896" s="402" t="s">
        <v>54</v>
      </c>
      <c r="AK1896" s="402" t="s">
        <v>54</v>
      </c>
      <c r="AL1896" s="403" t="s">
        <v>54</v>
      </c>
      <c r="AM1896" s="404" t="s">
        <v>54</v>
      </c>
    </row>
    <row r="1897" spans="1:39" ht="15.75" customHeight="1" x14ac:dyDescent="0.3">
      <c r="A1897" s="405"/>
      <c r="B1897" s="383"/>
      <c r="C1897" s="384" t="s">
        <v>40</v>
      </c>
      <c r="D1897" s="385" t="str">
        <f>IF(Table_1[[#This Row],[SISÄLLÖN NIMI]]="","",1)</f>
        <v/>
      </c>
      <c r="E1897" s="386"/>
      <c r="F1897" s="386"/>
      <c r="G1897" s="384" t="s">
        <v>54</v>
      </c>
      <c r="H1897" s="387" t="s">
        <v>54</v>
      </c>
      <c r="I1897" s="388" t="s">
        <v>54</v>
      </c>
      <c r="J1897" s="389" t="s">
        <v>44</v>
      </c>
      <c r="K1897" s="387" t="s">
        <v>54</v>
      </c>
      <c r="L1897" s="390" t="s">
        <v>54</v>
      </c>
      <c r="M1897" s="383"/>
      <c r="N1897" s="391" t="s">
        <v>54</v>
      </c>
      <c r="O1897" s="392"/>
      <c r="P1897" s="383"/>
      <c r="Q1897" s="383"/>
      <c r="R1897" s="393"/>
      <c r="S1897" s="417">
        <f>IF(Table_1[[#This Row],[Kesto (min) /tapaaminen]]&lt;1,0,(Table_1[[#This Row],[Sisältöjen määrä 
]]*Table_1[[#This Row],[Kesto (min) /tapaaminen]]*Table_1[[#This Row],[Tapaamis-kerrat /osallistuja]]))</f>
        <v>0</v>
      </c>
      <c r="T1897" s="394" t="str">
        <f>IF(Table_1[[#This Row],[SISÄLLÖN NIMI]]="","",IF(Table_1[[#This Row],[Toteutuminen]]="Ei osallistujia",0,IF(Table_1[[#This Row],[Toteutuminen]]="Peruttu",0,1)))</f>
        <v/>
      </c>
      <c r="U1897" s="395"/>
      <c r="V1897" s="385"/>
      <c r="W1897" s="413">
        <f>Table_1[[#This Row],[Kävijämäärä a) lapset]]+Table_1[[#This Row],[Kävijämäärä b) aikuiset]]</f>
        <v>0</v>
      </c>
      <c r="X1897" s="413">
        <f>IF(Table_1[[#This Row],[Kokonaiskävijämäärä]]&lt;1,0,Table_1[[#This Row],[Kävijämäärä a) lapset]]*Table_1[[#This Row],[Tapaamis-kerrat /osallistuja]])</f>
        <v>0</v>
      </c>
      <c r="Y1897" s="413">
        <f>IF(Table_1[[#This Row],[Kokonaiskävijämäärä]]&lt;1,0,Table_1[[#This Row],[Kävijämäärä b) aikuiset]]*Table_1[[#This Row],[Tapaamis-kerrat /osallistuja]])</f>
        <v>0</v>
      </c>
      <c r="Z1897" s="413">
        <f>IF(Table_1[[#This Row],[Kokonaiskävijämäärä]]&lt;1,0,Table_1[[#This Row],[Kokonaiskävijämäärä]]*Table_1[[#This Row],[Tapaamis-kerrat /osallistuja]])</f>
        <v>0</v>
      </c>
      <c r="AA1897" s="390" t="s">
        <v>54</v>
      </c>
      <c r="AB1897" s="396"/>
      <c r="AC1897" s="397"/>
      <c r="AD1897" s="398" t="s">
        <v>54</v>
      </c>
      <c r="AE1897" s="399" t="s">
        <v>54</v>
      </c>
      <c r="AF1897" s="400" t="s">
        <v>54</v>
      </c>
      <c r="AG1897" s="400" t="s">
        <v>54</v>
      </c>
      <c r="AH1897" s="401" t="s">
        <v>53</v>
      </c>
      <c r="AI1897" s="402" t="s">
        <v>54</v>
      </c>
      <c r="AJ1897" s="402" t="s">
        <v>54</v>
      </c>
      <c r="AK1897" s="402" t="s">
        <v>54</v>
      </c>
      <c r="AL1897" s="403" t="s">
        <v>54</v>
      </c>
      <c r="AM1897" s="404" t="s">
        <v>54</v>
      </c>
    </row>
    <row r="1898" spans="1:39" ht="15.75" customHeight="1" x14ac:dyDescent="0.3">
      <c r="A1898" s="405"/>
      <c r="B1898" s="383"/>
      <c r="C1898" s="384" t="s">
        <v>40</v>
      </c>
      <c r="D1898" s="385" t="str">
        <f>IF(Table_1[[#This Row],[SISÄLLÖN NIMI]]="","",1)</f>
        <v/>
      </c>
      <c r="E1898" s="386"/>
      <c r="F1898" s="386"/>
      <c r="G1898" s="384" t="s">
        <v>54</v>
      </c>
      <c r="H1898" s="387" t="s">
        <v>54</v>
      </c>
      <c r="I1898" s="388" t="s">
        <v>54</v>
      </c>
      <c r="J1898" s="389" t="s">
        <v>44</v>
      </c>
      <c r="K1898" s="387" t="s">
        <v>54</v>
      </c>
      <c r="L1898" s="390" t="s">
        <v>54</v>
      </c>
      <c r="M1898" s="383"/>
      <c r="N1898" s="391" t="s">
        <v>54</v>
      </c>
      <c r="O1898" s="392"/>
      <c r="P1898" s="383"/>
      <c r="Q1898" s="383"/>
      <c r="R1898" s="393"/>
      <c r="S1898" s="417">
        <f>IF(Table_1[[#This Row],[Kesto (min) /tapaaminen]]&lt;1,0,(Table_1[[#This Row],[Sisältöjen määrä 
]]*Table_1[[#This Row],[Kesto (min) /tapaaminen]]*Table_1[[#This Row],[Tapaamis-kerrat /osallistuja]]))</f>
        <v>0</v>
      </c>
      <c r="T1898" s="394" t="str">
        <f>IF(Table_1[[#This Row],[SISÄLLÖN NIMI]]="","",IF(Table_1[[#This Row],[Toteutuminen]]="Ei osallistujia",0,IF(Table_1[[#This Row],[Toteutuminen]]="Peruttu",0,1)))</f>
        <v/>
      </c>
      <c r="U1898" s="395"/>
      <c r="V1898" s="385"/>
      <c r="W1898" s="413">
        <f>Table_1[[#This Row],[Kävijämäärä a) lapset]]+Table_1[[#This Row],[Kävijämäärä b) aikuiset]]</f>
        <v>0</v>
      </c>
      <c r="X1898" s="413">
        <f>IF(Table_1[[#This Row],[Kokonaiskävijämäärä]]&lt;1,0,Table_1[[#This Row],[Kävijämäärä a) lapset]]*Table_1[[#This Row],[Tapaamis-kerrat /osallistuja]])</f>
        <v>0</v>
      </c>
      <c r="Y1898" s="413">
        <f>IF(Table_1[[#This Row],[Kokonaiskävijämäärä]]&lt;1,0,Table_1[[#This Row],[Kävijämäärä b) aikuiset]]*Table_1[[#This Row],[Tapaamis-kerrat /osallistuja]])</f>
        <v>0</v>
      </c>
      <c r="Z1898" s="413">
        <f>IF(Table_1[[#This Row],[Kokonaiskävijämäärä]]&lt;1,0,Table_1[[#This Row],[Kokonaiskävijämäärä]]*Table_1[[#This Row],[Tapaamis-kerrat /osallistuja]])</f>
        <v>0</v>
      </c>
      <c r="AA1898" s="390" t="s">
        <v>54</v>
      </c>
      <c r="AB1898" s="396"/>
      <c r="AC1898" s="397"/>
      <c r="AD1898" s="398" t="s">
        <v>54</v>
      </c>
      <c r="AE1898" s="399" t="s">
        <v>54</v>
      </c>
      <c r="AF1898" s="400" t="s">
        <v>54</v>
      </c>
      <c r="AG1898" s="400" t="s">
        <v>54</v>
      </c>
      <c r="AH1898" s="401" t="s">
        <v>53</v>
      </c>
      <c r="AI1898" s="402" t="s">
        <v>54</v>
      </c>
      <c r="AJ1898" s="402" t="s">
        <v>54</v>
      </c>
      <c r="AK1898" s="402" t="s">
        <v>54</v>
      </c>
      <c r="AL1898" s="403" t="s">
        <v>54</v>
      </c>
      <c r="AM1898" s="404" t="s">
        <v>54</v>
      </c>
    </row>
    <row r="1899" spans="1:39" ht="15.75" customHeight="1" x14ac:dyDescent="0.3">
      <c r="A1899" s="405"/>
      <c r="B1899" s="383"/>
      <c r="C1899" s="384" t="s">
        <v>40</v>
      </c>
      <c r="D1899" s="385" t="str">
        <f>IF(Table_1[[#This Row],[SISÄLLÖN NIMI]]="","",1)</f>
        <v/>
      </c>
      <c r="E1899" s="386"/>
      <c r="F1899" s="386"/>
      <c r="G1899" s="384" t="s">
        <v>54</v>
      </c>
      <c r="H1899" s="387" t="s">
        <v>54</v>
      </c>
      <c r="I1899" s="388" t="s">
        <v>54</v>
      </c>
      <c r="J1899" s="389" t="s">
        <v>44</v>
      </c>
      <c r="K1899" s="387" t="s">
        <v>54</v>
      </c>
      <c r="L1899" s="390" t="s">
        <v>54</v>
      </c>
      <c r="M1899" s="383"/>
      <c r="N1899" s="391" t="s">
        <v>54</v>
      </c>
      <c r="O1899" s="392"/>
      <c r="P1899" s="383"/>
      <c r="Q1899" s="383"/>
      <c r="R1899" s="393"/>
      <c r="S1899" s="417">
        <f>IF(Table_1[[#This Row],[Kesto (min) /tapaaminen]]&lt;1,0,(Table_1[[#This Row],[Sisältöjen määrä 
]]*Table_1[[#This Row],[Kesto (min) /tapaaminen]]*Table_1[[#This Row],[Tapaamis-kerrat /osallistuja]]))</f>
        <v>0</v>
      </c>
      <c r="T1899" s="394" t="str">
        <f>IF(Table_1[[#This Row],[SISÄLLÖN NIMI]]="","",IF(Table_1[[#This Row],[Toteutuminen]]="Ei osallistujia",0,IF(Table_1[[#This Row],[Toteutuminen]]="Peruttu",0,1)))</f>
        <v/>
      </c>
      <c r="U1899" s="395"/>
      <c r="V1899" s="385"/>
      <c r="W1899" s="413">
        <f>Table_1[[#This Row],[Kävijämäärä a) lapset]]+Table_1[[#This Row],[Kävijämäärä b) aikuiset]]</f>
        <v>0</v>
      </c>
      <c r="X1899" s="413">
        <f>IF(Table_1[[#This Row],[Kokonaiskävijämäärä]]&lt;1,0,Table_1[[#This Row],[Kävijämäärä a) lapset]]*Table_1[[#This Row],[Tapaamis-kerrat /osallistuja]])</f>
        <v>0</v>
      </c>
      <c r="Y1899" s="413">
        <f>IF(Table_1[[#This Row],[Kokonaiskävijämäärä]]&lt;1,0,Table_1[[#This Row],[Kävijämäärä b) aikuiset]]*Table_1[[#This Row],[Tapaamis-kerrat /osallistuja]])</f>
        <v>0</v>
      </c>
      <c r="Z1899" s="413">
        <f>IF(Table_1[[#This Row],[Kokonaiskävijämäärä]]&lt;1,0,Table_1[[#This Row],[Kokonaiskävijämäärä]]*Table_1[[#This Row],[Tapaamis-kerrat /osallistuja]])</f>
        <v>0</v>
      </c>
      <c r="AA1899" s="390" t="s">
        <v>54</v>
      </c>
      <c r="AB1899" s="396"/>
      <c r="AC1899" s="397"/>
      <c r="AD1899" s="398" t="s">
        <v>54</v>
      </c>
      <c r="AE1899" s="399" t="s">
        <v>54</v>
      </c>
      <c r="AF1899" s="400" t="s">
        <v>54</v>
      </c>
      <c r="AG1899" s="400" t="s">
        <v>54</v>
      </c>
      <c r="AH1899" s="401" t="s">
        <v>53</v>
      </c>
      <c r="AI1899" s="402" t="s">
        <v>54</v>
      </c>
      <c r="AJ1899" s="402" t="s">
        <v>54</v>
      </c>
      <c r="AK1899" s="402" t="s">
        <v>54</v>
      </c>
      <c r="AL1899" s="403" t="s">
        <v>54</v>
      </c>
      <c r="AM1899" s="404" t="s">
        <v>54</v>
      </c>
    </row>
    <row r="1900" spans="1:39" ht="15.75" customHeight="1" x14ac:dyDescent="0.3">
      <c r="A1900" s="405"/>
      <c r="B1900" s="383"/>
      <c r="C1900" s="384" t="s">
        <v>40</v>
      </c>
      <c r="D1900" s="385" t="str">
        <f>IF(Table_1[[#This Row],[SISÄLLÖN NIMI]]="","",1)</f>
        <v/>
      </c>
      <c r="E1900" s="386"/>
      <c r="F1900" s="386"/>
      <c r="G1900" s="384" t="s">
        <v>54</v>
      </c>
      <c r="H1900" s="387" t="s">
        <v>54</v>
      </c>
      <c r="I1900" s="388" t="s">
        <v>54</v>
      </c>
      <c r="J1900" s="389" t="s">
        <v>44</v>
      </c>
      <c r="K1900" s="387" t="s">
        <v>54</v>
      </c>
      <c r="L1900" s="390" t="s">
        <v>54</v>
      </c>
      <c r="M1900" s="383"/>
      <c r="N1900" s="391" t="s">
        <v>54</v>
      </c>
      <c r="O1900" s="392"/>
      <c r="P1900" s="383"/>
      <c r="Q1900" s="383"/>
      <c r="R1900" s="393"/>
      <c r="S1900" s="417">
        <f>IF(Table_1[[#This Row],[Kesto (min) /tapaaminen]]&lt;1,0,(Table_1[[#This Row],[Sisältöjen määrä 
]]*Table_1[[#This Row],[Kesto (min) /tapaaminen]]*Table_1[[#This Row],[Tapaamis-kerrat /osallistuja]]))</f>
        <v>0</v>
      </c>
      <c r="T1900" s="394" t="str">
        <f>IF(Table_1[[#This Row],[SISÄLLÖN NIMI]]="","",IF(Table_1[[#This Row],[Toteutuminen]]="Ei osallistujia",0,IF(Table_1[[#This Row],[Toteutuminen]]="Peruttu",0,1)))</f>
        <v/>
      </c>
      <c r="U1900" s="395"/>
      <c r="V1900" s="385"/>
      <c r="W1900" s="413">
        <f>Table_1[[#This Row],[Kävijämäärä a) lapset]]+Table_1[[#This Row],[Kävijämäärä b) aikuiset]]</f>
        <v>0</v>
      </c>
      <c r="X1900" s="413">
        <f>IF(Table_1[[#This Row],[Kokonaiskävijämäärä]]&lt;1,0,Table_1[[#This Row],[Kävijämäärä a) lapset]]*Table_1[[#This Row],[Tapaamis-kerrat /osallistuja]])</f>
        <v>0</v>
      </c>
      <c r="Y1900" s="413">
        <f>IF(Table_1[[#This Row],[Kokonaiskävijämäärä]]&lt;1,0,Table_1[[#This Row],[Kävijämäärä b) aikuiset]]*Table_1[[#This Row],[Tapaamis-kerrat /osallistuja]])</f>
        <v>0</v>
      </c>
      <c r="Z1900" s="413">
        <f>IF(Table_1[[#This Row],[Kokonaiskävijämäärä]]&lt;1,0,Table_1[[#This Row],[Kokonaiskävijämäärä]]*Table_1[[#This Row],[Tapaamis-kerrat /osallistuja]])</f>
        <v>0</v>
      </c>
      <c r="AA1900" s="390" t="s">
        <v>54</v>
      </c>
      <c r="AB1900" s="396"/>
      <c r="AC1900" s="397"/>
      <c r="AD1900" s="398" t="s">
        <v>54</v>
      </c>
      <c r="AE1900" s="399" t="s">
        <v>54</v>
      </c>
      <c r="AF1900" s="400" t="s">
        <v>54</v>
      </c>
      <c r="AG1900" s="400" t="s">
        <v>54</v>
      </c>
      <c r="AH1900" s="401" t="s">
        <v>53</v>
      </c>
      <c r="AI1900" s="402" t="s">
        <v>54</v>
      </c>
      <c r="AJ1900" s="402" t="s">
        <v>54</v>
      </c>
      <c r="AK1900" s="402" t="s">
        <v>54</v>
      </c>
      <c r="AL1900" s="403" t="s">
        <v>54</v>
      </c>
      <c r="AM1900" s="404" t="s">
        <v>54</v>
      </c>
    </row>
    <row r="1901" spans="1:39" ht="15.75" customHeight="1" x14ac:dyDescent="0.3">
      <c r="A1901" s="405"/>
      <c r="B1901" s="383"/>
      <c r="C1901" s="384" t="s">
        <v>40</v>
      </c>
      <c r="D1901" s="385" t="str">
        <f>IF(Table_1[[#This Row],[SISÄLLÖN NIMI]]="","",1)</f>
        <v/>
      </c>
      <c r="E1901" s="386"/>
      <c r="F1901" s="386"/>
      <c r="G1901" s="384" t="s">
        <v>54</v>
      </c>
      <c r="H1901" s="387" t="s">
        <v>54</v>
      </c>
      <c r="I1901" s="388" t="s">
        <v>54</v>
      </c>
      <c r="J1901" s="389" t="s">
        <v>44</v>
      </c>
      <c r="K1901" s="387" t="s">
        <v>54</v>
      </c>
      <c r="L1901" s="390" t="s">
        <v>54</v>
      </c>
      <c r="M1901" s="383"/>
      <c r="N1901" s="391" t="s">
        <v>54</v>
      </c>
      <c r="O1901" s="392"/>
      <c r="P1901" s="383"/>
      <c r="Q1901" s="383"/>
      <c r="R1901" s="393"/>
      <c r="S1901" s="417">
        <f>IF(Table_1[[#This Row],[Kesto (min) /tapaaminen]]&lt;1,0,(Table_1[[#This Row],[Sisältöjen määrä 
]]*Table_1[[#This Row],[Kesto (min) /tapaaminen]]*Table_1[[#This Row],[Tapaamis-kerrat /osallistuja]]))</f>
        <v>0</v>
      </c>
      <c r="T1901" s="394" t="str">
        <f>IF(Table_1[[#This Row],[SISÄLLÖN NIMI]]="","",IF(Table_1[[#This Row],[Toteutuminen]]="Ei osallistujia",0,IF(Table_1[[#This Row],[Toteutuminen]]="Peruttu",0,1)))</f>
        <v/>
      </c>
      <c r="U1901" s="395"/>
      <c r="V1901" s="385"/>
      <c r="W1901" s="413">
        <f>Table_1[[#This Row],[Kävijämäärä a) lapset]]+Table_1[[#This Row],[Kävijämäärä b) aikuiset]]</f>
        <v>0</v>
      </c>
      <c r="X1901" s="413">
        <f>IF(Table_1[[#This Row],[Kokonaiskävijämäärä]]&lt;1,0,Table_1[[#This Row],[Kävijämäärä a) lapset]]*Table_1[[#This Row],[Tapaamis-kerrat /osallistuja]])</f>
        <v>0</v>
      </c>
      <c r="Y1901" s="413">
        <f>IF(Table_1[[#This Row],[Kokonaiskävijämäärä]]&lt;1,0,Table_1[[#This Row],[Kävijämäärä b) aikuiset]]*Table_1[[#This Row],[Tapaamis-kerrat /osallistuja]])</f>
        <v>0</v>
      </c>
      <c r="Z1901" s="413">
        <f>IF(Table_1[[#This Row],[Kokonaiskävijämäärä]]&lt;1,0,Table_1[[#This Row],[Kokonaiskävijämäärä]]*Table_1[[#This Row],[Tapaamis-kerrat /osallistuja]])</f>
        <v>0</v>
      </c>
      <c r="AA1901" s="390" t="s">
        <v>54</v>
      </c>
      <c r="AB1901" s="396"/>
      <c r="AC1901" s="397"/>
      <c r="AD1901" s="398" t="s">
        <v>54</v>
      </c>
      <c r="AE1901" s="399" t="s">
        <v>54</v>
      </c>
      <c r="AF1901" s="400" t="s">
        <v>54</v>
      </c>
      <c r="AG1901" s="400" t="s">
        <v>54</v>
      </c>
      <c r="AH1901" s="401" t="s">
        <v>53</v>
      </c>
      <c r="AI1901" s="402" t="s">
        <v>54</v>
      </c>
      <c r="AJ1901" s="402" t="s">
        <v>54</v>
      </c>
      <c r="AK1901" s="402" t="s">
        <v>54</v>
      </c>
      <c r="AL1901" s="403" t="s">
        <v>54</v>
      </c>
      <c r="AM1901" s="404" t="s">
        <v>54</v>
      </c>
    </row>
    <row r="1902" spans="1:39" ht="15.75" customHeight="1" x14ac:dyDescent="0.3">
      <c r="A1902" s="405"/>
      <c r="B1902" s="383"/>
      <c r="C1902" s="384" t="s">
        <v>40</v>
      </c>
      <c r="D1902" s="385" t="str">
        <f>IF(Table_1[[#This Row],[SISÄLLÖN NIMI]]="","",1)</f>
        <v/>
      </c>
      <c r="E1902" s="386"/>
      <c r="F1902" s="386"/>
      <c r="G1902" s="384" t="s">
        <v>54</v>
      </c>
      <c r="H1902" s="387" t="s">
        <v>54</v>
      </c>
      <c r="I1902" s="388" t="s">
        <v>54</v>
      </c>
      <c r="J1902" s="389" t="s">
        <v>44</v>
      </c>
      <c r="K1902" s="387" t="s">
        <v>54</v>
      </c>
      <c r="L1902" s="390" t="s">
        <v>54</v>
      </c>
      <c r="M1902" s="383"/>
      <c r="N1902" s="391" t="s">
        <v>54</v>
      </c>
      <c r="O1902" s="392"/>
      <c r="P1902" s="383"/>
      <c r="Q1902" s="383"/>
      <c r="R1902" s="393"/>
      <c r="S1902" s="417">
        <f>IF(Table_1[[#This Row],[Kesto (min) /tapaaminen]]&lt;1,0,(Table_1[[#This Row],[Sisältöjen määrä 
]]*Table_1[[#This Row],[Kesto (min) /tapaaminen]]*Table_1[[#This Row],[Tapaamis-kerrat /osallistuja]]))</f>
        <v>0</v>
      </c>
      <c r="T1902" s="394" t="str">
        <f>IF(Table_1[[#This Row],[SISÄLLÖN NIMI]]="","",IF(Table_1[[#This Row],[Toteutuminen]]="Ei osallistujia",0,IF(Table_1[[#This Row],[Toteutuminen]]="Peruttu",0,1)))</f>
        <v/>
      </c>
      <c r="U1902" s="395"/>
      <c r="V1902" s="385"/>
      <c r="W1902" s="413">
        <f>Table_1[[#This Row],[Kävijämäärä a) lapset]]+Table_1[[#This Row],[Kävijämäärä b) aikuiset]]</f>
        <v>0</v>
      </c>
      <c r="X1902" s="413">
        <f>IF(Table_1[[#This Row],[Kokonaiskävijämäärä]]&lt;1,0,Table_1[[#This Row],[Kävijämäärä a) lapset]]*Table_1[[#This Row],[Tapaamis-kerrat /osallistuja]])</f>
        <v>0</v>
      </c>
      <c r="Y1902" s="413">
        <f>IF(Table_1[[#This Row],[Kokonaiskävijämäärä]]&lt;1,0,Table_1[[#This Row],[Kävijämäärä b) aikuiset]]*Table_1[[#This Row],[Tapaamis-kerrat /osallistuja]])</f>
        <v>0</v>
      </c>
      <c r="Z1902" s="413">
        <f>IF(Table_1[[#This Row],[Kokonaiskävijämäärä]]&lt;1,0,Table_1[[#This Row],[Kokonaiskävijämäärä]]*Table_1[[#This Row],[Tapaamis-kerrat /osallistuja]])</f>
        <v>0</v>
      </c>
      <c r="AA1902" s="390" t="s">
        <v>54</v>
      </c>
      <c r="AB1902" s="396"/>
      <c r="AC1902" s="397"/>
      <c r="AD1902" s="398" t="s">
        <v>54</v>
      </c>
      <c r="AE1902" s="399" t="s">
        <v>54</v>
      </c>
      <c r="AF1902" s="400" t="s">
        <v>54</v>
      </c>
      <c r="AG1902" s="400" t="s">
        <v>54</v>
      </c>
      <c r="AH1902" s="401" t="s">
        <v>53</v>
      </c>
      <c r="AI1902" s="402" t="s">
        <v>54</v>
      </c>
      <c r="AJ1902" s="402" t="s">
        <v>54</v>
      </c>
      <c r="AK1902" s="402" t="s">
        <v>54</v>
      </c>
      <c r="AL1902" s="403" t="s">
        <v>54</v>
      </c>
      <c r="AM1902" s="404" t="s">
        <v>54</v>
      </c>
    </row>
    <row r="1903" spans="1:39" ht="15.75" customHeight="1" x14ac:dyDescent="0.3">
      <c r="A1903" s="405"/>
      <c r="B1903" s="383"/>
      <c r="C1903" s="384" t="s">
        <v>40</v>
      </c>
      <c r="D1903" s="385" t="str">
        <f>IF(Table_1[[#This Row],[SISÄLLÖN NIMI]]="","",1)</f>
        <v/>
      </c>
      <c r="E1903" s="386"/>
      <c r="F1903" s="386"/>
      <c r="G1903" s="384" t="s">
        <v>54</v>
      </c>
      <c r="H1903" s="387" t="s">
        <v>54</v>
      </c>
      <c r="I1903" s="388" t="s">
        <v>54</v>
      </c>
      <c r="J1903" s="389" t="s">
        <v>44</v>
      </c>
      <c r="K1903" s="387" t="s">
        <v>54</v>
      </c>
      <c r="L1903" s="390" t="s">
        <v>54</v>
      </c>
      <c r="M1903" s="383"/>
      <c r="N1903" s="391" t="s">
        <v>54</v>
      </c>
      <c r="O1903" s="392"/>
      <c r="P1903" s="383"/>
      <c r="Q1903" s="383"/>
      <c r="R1903" s="393"/>
      <c r="S1903" s="417">
        <f>IF(Table_1[[#This Row],[Kesto (min) /tapaaminen]]&lt;1,0,(Table_1[[#This Row],[Sisältöjen määrä 
]]*Table_1[[#This Row],[Kesto (min) /tapaaminen]]*Table_1[[#This Row],[Tapaamis-kerrat /osallistuja]]))</f>
        <v>0</v>
      </c>
      <c r="T1903" s="394" t="str">
        <f>IF(Table_1[[#This Row],[SISÄLLÖN NIMI]]="","",IF(Table_1[[#This Row],[Toteutuminen]]="Ei osallistujia",0,IF(Table_1[[#This Row],[Toteutuminen]]="Peruttu",0,1)))</f>
        <v/>
      </c>
      <c r="U1903" s="395"/>
      <c r="V1903" s="385"/>
      <c r="W1903" s="413">
        <f>Table_1[[#This Row],[Kävijämäärä a) lapset]]+Table_1[[#This Row],[Kävijämäärä b) aikuiset]]</f>
        <v>0</v>
      </c>
      <c r="X1903" s="413">
        <f>IF(Table_1[[#This Row],[Kokonaiskävijämäärä]]&lt;1,0,Table_1[[#This Row],[Kävijämäärä a) lapset]]*Table_1[[#This Row],[Tapaamis-kerrat /osallistuja]])</f>
        <v>0</v>
      </c>
      <c r="Y1903" s="413">
        <f>IF(Table_1[[#This Row],[Kokonaiskävijämäärä]]&lt;1,0,Table_1[[#This Row],[Kävijämäärä b) aikuiset]]*Table_1[[#This Row],[Tapaamis-kerrat /osallistuja]])</f>
        <v>0</v>
      </c>
      <c r="Z1903" s="413">
        <f>IF(Table_1[[#This Row],[Kokonaiskävijämäärä]]&lt;1,0,Table_1[[#This Row],[Kokonaiskävijämäärä]]*Table_1[[#This Row],[Tapaamis-kerrat /osallistuja]])</f>
        <v>0</v>
      </c>
      <c r="AA1903" s="390" t="s">
        <v>54</v>
      </c>
      <c r="AB1903" s="396"/>
      <c r="AC1903" s="397"/>
      <c r="AD1903" s="398" t="s">
        <v>54</v>
      </c>
      <c r="AE1903" s="399" t="s">
        <v>54</v>
      </c>
      <c r="AF1903" s="400" t="s">
        <v>54</v>
      </c>
      <c r="AG1903" s="400" t="s">
        <v>54</v>
      </c>
      <c r="AH1903" s="401" t="s">
        <v>53</v>
      </c>
      <c r="AI1903" s="402" t="s">
        <v>54</v>
      </c>
      <c r="AJ1903" s="402" t="s">
        <v>54</v>
      </c>
      <c r="AK1903" s="402" t="s">
        <v>54</v>
      </c>
      <c r="AL1903" s="403" t="s">
        <v>54</v>
      </c>
      <c r="AM1903" s="404" t="s">
        <v>54</v>
      </c>
    </row>
    <row r="1904" spans="1:39" ht="15.75" customHeight="1" x14ac:dyDescent="0.3">
      <c r="A1904" s="405"/>
      <c r="B1904" s="383"/>
      <c r="C1904" s="406" t="s">
        <v>40</v>
      </c>
      <c r="D1904" s="385" t="str">
        <f>IF(Table_1[[#This Row],[SISÄLLÖN NIMI]]="","",1)</f>
        <v/>
      </c>
      <c r="E1904" s="407"/>
      <c r="F1904" s="407"/>
      <c r="G1904" s="384" t="s">
        <v>54</v>
      </c>
      <c r="H1904" s="387" t="s">
        <v>54</v>
      </c>
      <c r="I1904" s="408" t="s">
        <v>54</v>
      </c>
      <c r="J1904" s="389" t="s">
        <v>44</v>
      </c>
      <c r="K1904" s="409" t="s">
        <v>54</v>
      </c>
      <c r="L1904" s="390" t="s">
        <v>54</v>
      </c>
      <c r="M1904" s="383"/>
      <c r="N1904" s="410" t="s">
        <v>54</v>
      </c>
      <c r="O1904" s="392"/>
      <c r="P1904" s="383"/>
      <c r="Q1904" s="383"/>
      <c r="R1904" s="393"/>
      <c r="S1904" s="417">
        <f>IF(Table_1[[#This Row],[Kesto (min) /tapaaminen]]&lt;1,0,(Table_1[[#This Row],[Sisältöjen määrä 
]]*Table_1[[#This Row],[Kesto (min) /tapaaminen]]*Table_1[[#This Row],[Tapaamis-kerrat /osallistuja]]))</f>
        <v>0</v>
      </c>
      <c r="T1904" s="394" t="str">
        <f>IF(Table_1[[#This Row],[SISÄLLÖN NIMI]]="","",IF(Table_1[[#This Row],[Toteutuminen]]="Ei osallistujia",0,IF(Table_1[[#This Row],[Toteutuminen]]="Peruttu",0,1)))</f>
        <v/>
      </c>
      <c r="U1904" s="395"/>
      <c r="V1904" s="385"/>
      <c r="W1904" s="413">
        <f>Table_1[[#This Row],[Kävijämäärä a) lapset]]+Table_1[[#This Row],[Kävijämäärä b) aikuiset]]</f>
        <v>0</v>
      </c>
      <c r="X1904" s="413">
        <f>IF(Table_1[[#This Row],[Kokonaiskävijämäärä]]&lt;1,0,Table_1[[#This Row],[Kävijämäärä a) lapset]]*Table_1[[#This Row],[Tapaamis-kerrat /osallistuja]])</f>
        <v>0</v>
      </c>
      <c r="Y1904" s="413">
        <f>IF(Table_1[[#This Row],[Kokonaiskävijämäärä]]&lt;1,0,Table_1[[#This Row],[Kävijämäärä b) aikuiset]]*Table_1[[#This Row],[Tapaamis-kerrat /osallistuja]])</f>
        <v>0</v>
      </c>
      <c r="Z1904" s="413">
        <f>IF(Table_1[[#This Row],[Kokonaiskävijämäärä]]&lt;1,0,Table_1[[#This Row],[Kokonaiskävijämäärä]]*Table_1[[#This Row],[Tapaamis-kerrat /osallistuja]])</f>
        <v>0</v>
      </c>
      <c r="AA1904" s="390" t="s">
        <v>54</v>
      </c>
      <c r="AB1904" s="396"/>
      <c r="AC1904" s="397"/>
      <c r="AD1904" s="398" t="s">
        <v>54</v>
      </c>
      <c r="AE1904" s="399" t="s">
        <v>54</v>
      </c>
      <c r="AF1904" s="400" t="s">
        <v>54</v>
      </c>
      <c r="AG1904" s="400" t="s">
        <v>54</v>
      </c>
      <c r="AH1904" s="401" t="s">
        <v>53</v>
      </c>
      <c r="AI1904" s="402" t="s">
        <v>54</v>
      </c>
      <c r="AJ1904" s="402" t="s">
        <v>54</v>
      </c>
      <c r="AK1904" s="402" t="s">
        <v>54</v>
      </c>
      <c r="AL1904" s="403" t="s">
        <v>54</v>
      </c>
      <c r="AM1904" s="404" t="s">
        <v>54</v>
      </c>
    </row>
    <row r="1905" spans="1:39" ht="15.75" customHeight="1" x14ac:dyDescent="0.3">
      <c r="A1905" s="405"/>
      <c r="B1905" s="383"/>
      <c r="C1905" s="406" t="s">
        <v>40</v>
      </c>
      <c r="D1905" s="385" t="str">
        <f>IF(Table_1[[#This Row],[SISÄLLÖN NIMI]]="","",1)</f>
        <v/>
      </c>
      <c r="E1905" s="407"/>
      <c r="F1905" s="407"/>
      <c r="G1905" s="384" t="s">
        <v>54</v>
      </c>
      <c r="H1905" s="387" t="s">
        <v>54</v>
      </c>
      <c r="I1905" s="408" t="s">
        <v>54</v>
      </c>
      <c r="J1905" s="389" t="s">
        <v>44</v>
      </c>
      <c r="K1905" s="409" t="s">
        <v>54</v>
      </c>
      <c r="L1905" s="390" t="s">
        <v>54</v>
      </c>
      <c r="M1905" s="383"/>
      <c r="N1905" s="410" t="s">
        <v>54</v>
      </c>
      <c r="O1905" s="392"/>
      <c r="P1905" s="383"/>
      <c r="Q1905" s="383"/>
      <c r="R1905" s="393"/>
      <c r="S1905" s="417">
        <f>IF(Table_1[[#This Row],[Kesto (min) /tapaaminen]]&lt;1,0,(Table_1[[#This Row],[Sisältöjen määrä 
]]*Table_1[[#This Row],[Kesto (min) /tapaaminen]]*Table_1[[#This Row],[Tapaamis-kerrat /osallistuja]]))</f>
        <v>0</v>
      </c>
      <c r="T1905" s="394" t="str">
        <f>IF(Table_1[[#This Row],[SISÄLLÖN NIMI]]="","",IF(Table_1[[#This Row],[Toteutuminen]]="Ei osallistujia",0,IF(Table_1[[#This Row],[Toteutuminen]]="Peruttu",0,1)))</f>
        <v/>
      </c>
      <c r="U1905" s="395"/>
      <c r="V1905" s="385"/>
      <c r="W1905" s="413">
        <f>Table_1[[#This Row],[Kävijämäärä a) lapset]]+Table_1[[#This Row],[Kävijämäärä b) aikuiset]]</f>
        <v>0</v>
      </c>
      <c r="X1905" s="413">
        <f>IF(Table_1[[#This Row],[Kokonaiskävijämäärä]]&lt;1,0,Table_1[[#This Row],[Kävijämäärä a) lapset]]*Table_1[[#This Row],[Tapaamis-kerrat /osallistuja]])</f>
        <v>0</v>
      </c>
      <c r="Y1905" s="413">
        <f>IF(Table_1[[#This Row],[Kokonaiskävijämäärä]]&lt;1,0,Table_1[[#This Row],[Kävijämäärä b) aikuiset]]*Table_1[[#This Row],[Tapaamis-kerrat /osallistuja]])</f>
        <v>0</v>
      </c>
      <c r="Z1905" s="413">
        <f>IF(Table_1[[#This Row],[Kokonaiskävijämäärä]]&lt;1,0,Table_1[[#This Row],[Kokonaiskävijämäärä]]*Table_1[[#This Row],[Tapaamis-kerrat /osallistuja]])</f>
        <v>0</v>
      </c>
      <c r="AA1905" s="390" t="s">
        <v>54</v>
      </c>
      <c r="AB1905" s="396"/>
      <c r="AC1905" s="397"/>
      <c r="AD1905" s="398" t="s">
        <v>54</v>
      </c>
      <c r="AE1905" s="399" t="s">
        <v>54</v>
      </c>
      <c r="AF1905" s="400" t="s">
        <v>54</v>
      </c>
      <c r="AG1905" s="400" t="s">
        <v>54</v>
      </c>
      <c r="AH1905" s="401" t="s">
        <v>53</v>
      </c>
      <c r="AI1905" s="402" t="s">
        <v>54</v>
      </c>
      <c r="AJ1905" s="402" t="s">
        <v>54</v>
      </c>
      <c r="AK1905" s="402" t="s">
        <v>54</v>
      </c>
      <c r="AL1905" s="403" t="s">
        <v>54</v>
      </c>
      <c r="AM1905" s="404" t="s">
        <v>54</v>
      </c>
    </row>
    <row r="1906" spans="1:39" ht="15.75" customHeight="1" x14ac:dyDescent="0.3">
      <c r="A1906" s="405"/>
      <c r="B1906" s="383"/>
      <c r="C1906" s="406" t="s">
        <v>40</v>
      </c>
      <c r="D1906" s="385" t="str">
        <f>IF(Table_1[[#This Row],[SISÄLLÖN NIMI]]="","",1)</f>
        <v/>
      </c>
      <c r="E1906" s="407"/>
      <c r="F1906" s="407"/>
      <c r="G1906" s="384" t="s">
        <v>54</v>
      </c>
      <c r="H1906" s="387" t="s">
        <v>54</v>
      </c>
      <c r="I1906" s="408" t="s">
        <v>54</v>
      </c>
      <c r="J1906" s="389" t="s">
        <v>44</v>
      </c>
      <c r="K1906" s="409" t="s">
        <v>54</v>
      </c>
      <c r="L1906" s="390" t="s">
        <v>54</v>
      </c>
      <c r="M1906" s="383"/>
      <c r="N1906" s="410" t="s">
        <v>54</v>
      </c>
      <c r="O1906" s="392"/>
      <c r="P1906" s="383"/>
      <c r="Q1906" s="383"/>
      <c r="R1906" s="393"/>
      <c r="S1906" s="417">
        <f>IF(Table_1[[#This Row],[Kesto (min) /tapaaminen]]&lt;1,0,(Table_1[[#This Row],[Sisältöjen määrä 
]]*Table_1[[#This Row],[Kesto (min) /tapaaminen]]*Table_1[[#This Row],[Tapaamis-kerrat /osallistuja]]))</f>
        <v>0</v>
      </c>
      <c r="T1906" s="394" t="str">
        <f>IF(Table_1[[#This Row],[SISÄLLÖN NIMI]]="","",IF(Table_1[[#This Row],[Toteutuminen]]="Ei osallistujia",0,IF(Table_1[[#This Row],[Toteutuminen]]="Peruttu",0,1)))</f>
        <v/>
      </c>
      <c r="U1906" s="395"/>
      <c r="V1906" s="385"/>
      <c r="W1906" s="413">
        <f>Table_1[[#This Row],[Kävijämäärä a) lapset]]+Table_1[[#This Row],[Kävijämäärä b) aikuiset]]</f>
        <v>0</v>
      </c>
      <c r="X1906" s="413">
        <f>IF(Table_1[[#This Row],[Kokonaiskävijämäärä]]&lt;1,0,Table_1[[#This Row],[Kävijämäärä a) lapset]]*Table_1[[#This Row],[Tapaamis-kerrat /osallistuja]])</f>
        <v>0</v>
      </c>
      <c r="Y1906" s="413">
        <f>IF(Table_1[[#This Row],[Kokonaiskävijämäärä]]&lt;1,0,Table_1[[#This Row],[Kävijämäärä b) aikuiset]]*Table_1[[#This Row],[Tapaamis-kerrat /osallistuja]])</f>
        <v>0</v>
      </c>
      <c r="Z1906" s="413">
        <f>IF(Table_1[[#This Row],[Kokonaiskävijämäärä]]&lt;1,0,Table_1[[#This Row],[Kokonaiskävijämäärä]]*Table_1[[#This Row],[Tapaamis-kerrat /osallistuja]])</f>
        <v>0</v>
      </c>
      <c r="AA1906" s="390" t="s">
        <v>54</v>
      </c>
      <c r="AB1906" s="396"/>
      <c r="AC1906" s="397"/>
      <c r="AD1906" s="398" t="s">
        <v>54</v>
      </c>
      <c r="AE1906" s="399" t="s">
        <v>54</v>
      </c>
      <c r="AF1906" s="400" t="s">
        <v>54</v>
      </c>
      <c r="AG1906" s="400" t="s">
        <v>54</v>
      </c>
      <c r="AH1906" s="401" t="s">
        <v>53</v>
      </c>
      <c r="AI1906" s="402" t="s">
        <v>54</v>
      </c>
      <c r="AJ1906" s="402" t="s">
        <v>54</v>
      </c>
      <c r="AK1906" s="402" t="s">
        <v>54</v>
      </c>
      <c r="AL1906" s="403" t="s">
        <v>54</v>
      </c>
      <c r="AM1906" s="404" t="s">
        <v>54</v>
      </c>
    </row>
    <row r="1907" spans="1:39" ht="15.75" customHeight="1" x14ac:dyDescent="0.3">
      <c r="A1907" s="405"/>
      <c r="B1907" s="383"/>
      <c r="C1907" s="406" t="s">
        <v>40</v>
      </c>
      <c r="D1907" s="385" t="str">
        <f>IF(Table_1[[#This Row],[SISÄLLÖN NIMI]]="","",1)</f>
        <v/>
      </c>
      <c r="E1907" s="407"/>
      <c r="F1907" s="407"/>
      <c r="G1907" s="384" t="s">
        <v>54</v>
      </c>
      <c r="H1907" s="387" t="s">
        <v>54</v>
      </c>
      <c r="I1907" s="408" t="s">
        <v>54</v>
      </c>
      <c r="J1907" s="389" t="s">
        <v>44</v>
      </c>
      <c r="K1907" s="409" t="s">
        <v>54</v>
      </c>
      <c r="L1907" s="390" t="s">
        <v>54</v>
      </c>
      <c r="M1907" s="383"/>
      <c r="N1907" s="410" t="s">
        <v>54</v>
      </c>
      <c r="O1907" s="392"/>
      <c r="P1907" s="383"/>
      <c r="Q1907" s="383"/>
      <c r="R1907" s="393"/>
      <c r="S1907" s="417">
        <f>IF(Table_1[[#This Row],[Kesto (min) /tapaaminen]]&lt;1,0,(Table_1[[#This Row],[Sisältöjen määrä 
]]*Table_1[[#This Row],[Kesto (min) /tapaaminen]]*Table_1[[#This Row],[Tapaamis-kerrat /osallistuja]]))</f>
        <v>0</v>
      </c>
      <c r="T1907" s="394" t="str">
        <f>IF(Table_1[[#This Row],[SISÄLLÖN NIMI]]="","",IF(Table_1[[#This Row],[Toteutuminen]]="Ei osallistujia",0,IF(Table_1[[#This Row],[Toteutuminen]]="Peruttu",0,1)))</f>
        <v/>
      </c>
      <c r="U1907" s="395"/>
      <c r="V1907" s="385"/>
      <c r="W1907" s="413">
        <f>Table_1[[#This Row],[Kävijämäärä a) lapset]]+Table_1[[#This Row],[Kävijämäärä b) aikuiset]]</f>
        <v>0</v>
      </c>
      <c r="X1907" s="413">
        <f>IF(Table_1[[#This Row],[Kokonaiskävijämäärä]]&lt;1,0,Table_1[[#This Row],[Kävijämäärä a) lapset]]*Table_1[[#This Row],[Tapaamis-kerrat /osallistuja]])</f>
        <v>0</v>
      </c>
      <c r="Y1907" s="413">
        <f>IF(Table_1[[#This Row],[Kokonaiskävijämäärä]]&lt;1,0,Table_1[[#This Row],[Kävijämäärä b) aikuiset]]*Table_1[[#This Row],[Tapaamis-kerrat /osallistuja]])</f>
        <v>0</v>
      </c>
      <c r="Z1907" s="413">
        <f>IF(Table_1[[#This Row],[Kokonaiskävijämäärä]]&lt;1,0,Table_1[[#This Row],[Kokonaiskävijämäärä]]*Table_1[[#This Row],[Tapaamis-kerrat /osallistuja]])</f>
        <v>0</v>
      </c>
      <c r="AA1907" s="390" t="s">
        <v>54</v>
      </c>
      <c r="AB1907" s="396"/>
      <c r="AC1907" s="397"/>
      <c r="AD1907" s="398" t="s">
        <v>54</v>
      </c>
      <c r="AE1907" s="399" t="s">
        <v>54</v>
      </c>
      <c r="AF1907" s="400" t="s">
        <v>54</v>
      </c>
      <c r="AG1907" s="400" t="s">
        <v>54</v>
      </c>
      <c r="AH1907" s="401" t="s">
        <v>53</v>
      </c>
      <c r="AI1907" s="402" t="s">
        <v>54</v>
      </c>
      <c r="AJ1907" s="402" t="s">
        <v>54</v>
      </c>
      <c r="AK1907" s="402" t="s">
        <v>54</v>
      </c>
      <c r="AL1907" s="403" t="s">
        <v>54</v>
      </c>
      <c r="AM1907" s="404" t="s">
        <v>54</v>
      </c>
    </row>
    <row r="1908" spans="1:39" ht="15.75" customHeight="1" x14ac:dyDescent="0.3">
      <c r="A1908" s="405"/>
      <c r="B1908" s="383"/>
      <c r="C1908" s="406" t="s">
        <v>40</v>
      </c>
      <c r="D1908" s="385" t="str">
        <f>IF(Table_1[[#This Row],[SISÄLLÖN NIMI]]="","",1)</f>
        <v/>
      </c>
      <c r="E1908" s="407"/>
      <c r="F1908" s="407"/>
      <c r="G1908" s="384" t="s">
        <v>54</v>
      </c>
      <c r="H1908" s="387" t="s">
        <v>54</v>
      </c>
      <c r="I1908" s="408" t="s">
        <v>54</v>
      </c>
      <c r="J1908" s="389" t="s">
        <v>44</v>
      </c>
      <c r="K1908" s="409" t="s">
        <v>54</v>
      </c>
      <c r="L1908" s="390" t="s">
        <v>54</v>
      </c>
      <c r="M1908" s="383"/>
      <c r="N1908" s="410" t="s">
        <v>54</v>
      </c>
      <c r="O1908" s="392"/>
      <c r="P1908" s="383"/>
      <c r="Q1908" s="383"/>
      <c r="R1908" s="393"/>
      <c r="S1908" s="417">
        <f>IF(Table_1[[#This Row],[Kesto (min) /tapaaminen]]&lt;1,0,(Table_1[[#This Row],[Sisältöjen määrä 
]]*Table_1[[#This Row],[Kesto (min) /tapaaminen]]*Table_1[[#This Row],[Tapaamis-kerrat /osallistuja]]))</f>
        <v>0</v>
      </c>
      <c r="T1908" s="394" t="str">
        <f>IF(Table_1[[#This Row],[SISÄLLÖN NIMI]]="","",IF(Table_1[[#This Row],[Toteutuminen]]="Ei osallistujia",0,IF(Table_1[[#This Row],[Toteutuminen]]="Peruttu",0,1)))</f>
        <v/>
      </c>
      <c r="U1908" s="395"/>
      <c r="V1908" s="385"/>
      <c r="W1908" s="413">
        <f>Table_1[[#This Row],[Kävijämäärä a) lapset]]+Table_1[[#This Row],[Kävijämäärä b) aikuiset]]</f>
        <v>0</v>
      </c>
      <c r="X1908" s="413">
        <f>IF(Table_1[[#This Row],[Kokonaiskävijämäärä]]&lt;1,0,Table_1[[#This Row],[Kävijämäärä a) lapset]]*Table_1[[#This Row],[Tapaamis-kerrat /osallistuja]])</f>
        <v>0</v>
      </c>
      <c r="Y1908" s="413">
        <f>IF(Table_1[[#This Row],[Kokonaiskävijämäärä]]&lt;1,0,Table_1[[#This Row],[Kävijämäärä b) aikuiset]]*Table_1[[#This Row],[Tapaamis-kerrat /osallistuja]])</f>
        <v>0</v>
      </c>
      <c r="Z1908" s="413">
        <f>IF(Table_1[[#This Row],[Kokonaiskävijämäärä]]&lt;1,0,Table_1[[#This Row],[Kokonaiskävijämäärä]]*Table_1[[#This Row],[Tapaamis-kerrat /osallistuja]])</f>
        <v>0</v>
      </c>
      <c r="AA1908" s="390" t="s">
        <v>54</v>
      </c>
      <c r="AB1908" s="396"/>
      <c r="AC1908" s="397"/>
      <c r="AD1908" s="398" t="s">
        <v>54</v>
      </c>
      <c r="AE1908" s="399" t="s">
        <v>54</v>
      </c>
      <c r="AF1908" s="400" t="s">
        <v>54</v>
      </c>
      <c r="AG1908" s="400" t="s">
        <v>54</v>
      </c>
      <c r="AH1908" s="401" t="s">
        <v>53</v>
      </c>
      <c r="AI1908" s="402" t="s">
        <v>54</v>
      </c>
      <c r="AJ1908" s="402" t="s">
        <v>54</v>
      </c>
      <c r="AK1908" s="402" t="s">
        <v>54</v>
      </c>
      <c r="AL1908" s="403" t="s">
        <v>54</v>
      </c>
      <c r="AM1908" s="404" t="s">
        <v>54</v>
      </c>
    </row>
    <row r="1909" spans="1:39" ht="15.75" customHeight="1" x14ac:dyDescent="0.3">
      <c r="A1909" s="405"/>
      <c r="B1909" s="383"/>
      <c r="C1909" s="406" t="s">
        <v>40</v>
      </c>
      <c r="D1909" s="385" t="str">
        <f>IF(Table_1[[#This Row],[SISÄLLÖN NIMI]]="","",1)</f>
        <v/>
      </c>
      <c r="E1909" s="407"/>
      <c r="F1909" s="407"/>
      <c r="G1909" s="384" t="s">
        <v>54</v>
      </c>
      <c r="H1909" s="387" t="s">
        <v>54</v>
      </c>
      <c r="I1909" s="408" t="s">
        <v>54</v>
      </c>
      <c r="J1909" s="389" t="s">
        <v>44</v>
      </c>
      <c r="K1909" s="409" t="s">
        <v>54</v>
      </c>
      <c r="L1909" s="390" t="s">
        <v>54</v>
      </c>
      <c r="M1909" s="383"/>
      <c r="N1909" s="410" t="s">
        <v>54</v>
      </c>
      <c r="O1909" s="392"/>
      <c r="P1909" s="383"/>
      <c r="Q1909" s="383"/>
      <c r="R1909" s="393"/>
      <c r="S1909" s="417">
        <f>IF(Table_1[[#This Row],[Kesto (min) /tapaaminen]]&lt;1,0,(Table_1[[#This Row],[Sisältöjen määrä 
]]*Table_1[[#This Row],[Kesto (min) /tapaaminen]]*Table_1[[#This Row],[Tapaamis-kerrat /osallistuja]]))</f>
        <v>0</v>
      </c>
      <c r="T1909" s="394" t="str">
        <f>IF(Table_1[[#This Row],[SISÄLLÖN NIMI]]="","",IF(Table_1[[#This Row],[Toteutuminen]]="Ei osallistujia",0,IF(Table_1[[#This Row],[Toteutuminen]]="Peruttu",0,1)))</f>
        <v/>
      </c>
      <c r="U1909" s="395"/>
      <c r="V1909" s="385"/>
      <c r="W1909" s="413">
        <f>Table_1[[#This Row],[Kävijämäärä a) lapset]]+Table_1[[#This Row],[Kävijämäärä b) aikuiset]]</f>
        <v>0</v>
      </c>
      <c r="X1909" s="413">
        <f>IF(Table_1[[#This Row],[Kokonaiskävijämäärä]]&lt;1,0,Table_1[[#This Row],[Kävijämäärä a) lapset]]*Table_1[[#This Row],[Tapaamis-kerrat /osallistuja]])</f>
        <v>0</v>
      </c>
      <c r="Y1909" s="413">
        <f>IF(Table_1[[#This Row],[Kokonaiskävijämäärä]]&lt;1,0,Table_1[[#This Row],[Kävijämäärä b) aikuiset]]*Table_1[[#This Row],[Tapaamis-kerrat /osallistuja]])</f>
        <v>0</v>
      </c>
      <c r="Z1909" s="413">
        <f>IF(Table_1[[#This Row],[Kokonaiskävijämäärä]]&lt;1,0,Table_1[[#This Row],[Kokonaiskävijämäärä]]*Table_1[[#This Row],[Tapaamis-kerrat /osallistuja]])</f>
        <v>0</v>
      </c>
      <c r="AA1909" s="390" t="s">
        <v>54</v>
      </c>
      <c r="AB1909" s="396"/>
      <c r="AC1909" s="397"/>
      <c r="AD1909" s="398" t="s">
        <v>54</v>
      </c>
      <c r="AE1909" s="399" t="s">
        <v>54</v>
      </c>
      <c r="AF1909" s="400" t="s">
        <v>54</v>
      </c>
      <c r="AG1909" s="400" t="s">
        <v>54</v>
      </c>
      <c r="AH1909" s="401" t="s">
        <v>53</v>
      </c>
      <c r="AI1909" s="402" t="s">
        <v>54</v>
      </c>
      <c r="AJ1909" s="402" t="s">
        <v>54</v>
      </c>
      <c r="AK1909" s="402" t="s">
        <v>54</v>
      </c>
      <c r="AL1909" s="403" t="s">
        <v>54</v>
      </c>
      <c r="AM1909" s="404" t="s">
        <v>54</v>
      </c>
    </row>
    <row r="1910" spans="1:39" ht="15.75" customHeight="1" x14ac:dyDescent="0.3">
      <c r="A1910" s="405"/>
      <c r="B1910" s="383"/>
      <c r="C1910" s="406" t="s">
        <v>40</v>
      </c>
      <c r="D1910" s="385" t="str">
        <f>IF(Table_1[[#This Row],[SISÄLLÖN NIMI]]="","",1)</f>
        <v/>
      </c>
      <c r="E1910" s="407"/>
      <c r="F1910" s="407"/>
      <c r="G1910" s="384" t="s">
        <v>54</v>
      </c>
      <c r="H1910" s="387" t="s">
        <v>54</v>
      </c>
      <c r="I1910" s="408" t="s">
        <v>54</v>
      </c>
      <c r="J1910" s="389" t="s">
        <v>44</v>
      </c>
      <c r="K1910" s="409" t="s">
        <v>54</v>
      </c>
      <c r="L1910" s="390" t="s">
        <v>54</v>
      </c>
      <c r="M1910" s="383"/>
      <c r="N1910" s="410" t="s">
        <v>54</v>
      </c>
      <c r="O1910" s="392"/>
      <c r="P1910" s="383"/>
      <c r="Q1910" s="383"/>
      <c r="R1910" s="393"/>
      <c r="S1910" s="417">
        <f>IF(Table_1[[#This Row],[Kesto (min) /tapaaminen]]&lt;1,0,(Table_1[[#This Row],[Sisältöjen määrä 
]]*Table_1[[#This Row],[Kesto (min) /tapaaminen]]*Table_1[[#This Row],[Tapaamis-kerrat /osallistuja]]))</f>
        <v>0</v>
      </c>
      <c r="T1910" s="394" t="str">
        <f>IF(Table_1[[#This Row],[SISÄLLÖN NIMI]]="","",IF(Table_1[[#This Row],[Toteutuminen]]="Ei osallistujia",0,IF(Table_1[[#This Row],[Toteutuminen]]="Peruttu",0,1)))</f>
        <v/>
      </c>
      <c r="U1910" s="395"/>
      <c r="V1910" s="385"/>
      <c r="W1910" s="413">
        <f>Table_1[[#This Row],[Kävijämäärä a) lapset]]+Table_1[[#This Row],[Kävijämäärä b) aikuiset]]</f>
        <v>0</v>
      </c>
      <c r="X1910" s="413">
        <f>IF(Table_1[[#This Row],[Kokonaiskävijämäärä]]&lt;1,0,Table_1[[#This Row],[Kävijämäärä a) lapset]]*Table_1[[#This Row],[Tapaamis-kerrat /osallistuja]])</f>
        <v>0</v>
      </c>
      <c r="Y1910" s="413">
        <f>IF(Table_1[[#This Row],[Kokonaiskävijämäärä]]&lt;1,0,Table_1[[#This Row],[Kävijämäärä b) aikuiset]]*Table_1[[#This Row],[Tapaamis-kerrat /osallistuja]])</f>
        <v>0</v>
      </c>
      <c r="Z1910" s="413">
        <f>IF(Table_1[[#This Row],[Kokonaiskävijämäärä]]&lt;1,0,Table_1[[#This Row],[Kokonaiskävijämäärä]]*Table_1[[#This Row],[Tapaamis-kerrat /osallistuja]])</f>
        <v>0</v>
      </c>
      <c r="AA1910" s="390" t="s">
        <v>54</v>
      </c>
      <c r="AB1910" s="396"/>
      <c r="AC1910" s="397"/>
      <c r="AD1910" s="398" t="s">
        <v>54</v>
      </c>
      <c r="AE1910" s="399" t="s">
        <v>54</v>
      </c>
      <c r="AF1910" s="400" t="s">
        <v>54</v>
      </c>
      <c r="AG1910" s="400" t="s">
        <v>54</v>
      </c>
      <c r="AH1910" s="401" t="s">
        <v>53</v>
      </c>
      <c r="AI1910" s="402" t="s">
        <v>54</v>
      </c>
      <c r="AJ1910" s="402" t="s">
        <v>54</v>
      </c>
      <c r="AK1910" s="402" t="s">
        <v>54</v>
      </c>
      <c r="AL1910" s="403" t="s">
        <v>54</v>
      </c>
      <c r="AM1910" s="404" t="s">
        <v>54</v>
      </c>
    </row>
    <row r="1911" spans="1:39" ht="15.75" customHeight="1" x14ac:dyDescent="0.3">
      <c r="A1911" s="405"/>
      <c r="B1911" s="383"/>
      <c r="C1911" s="406" t="s">
        <v>40</v>
      </c>
      <c r="D1911" s="385" t="str">
        <f>IF(Table_1[[#This Row],[SISÄLLÖN NIMI]]="","",1)</f>
        <v/>
      </c>
      <c r="E1911" s="407"/>
      <c r="F1911" s="407"/>
      <c r="G1911" s="384" t="s">
        <v>54</v>
      </c>
      <c r="H1911" s="387" t="s">
        <v>54</v>
      </c>
      <c r="I1911" s="408" t="s">
        <v>54</v>
      </c>
      <c r="J1911" s="389" t="s">
        <v>44</v>
      </c>
      <c r="K1911" s="409" t="s">
        <v>54</v>
      </c>
      <c r="L1911" s="390" t="s">
        <v>54</v>
      </c>
      <c r="M1911" s="383"/>
      <c r="N1911" s="410" t="s">
        <v>54</v>
      </c>
      <c r="O1911" s="392"/>
      <c r="P1911" s="383"/>
      <c r="Q1911" s="383"/>
      <c r="R1911" s="393"/>
      <c r="S1911" s="417">
        <f>IF(Table_1[[#This Row],[Kesto (min) /tapaaminen]]&lt;1,0,(Table_1[[#This Row],[Sisältöjen määrä 
]]*Table_1[[#This Row],[Kesto (min) /tapaaminen]]*Table_1[[#This Row],[Tapaamis-kerrat /osallistuja]]))</f>
        <v>0</v>
      </c>
      <c r="T1911" s="394" t="str">
        <f>IF(Table_1[[#This Row],[SISÄLLÖN NIMI]]="","",IF(Table_1[[#This Row],[Toteutuminen]]="Ei osallistujia",0,IF(Table_1[[#This Row],[Toteutuminen]]="Peruttu",0,1)))</f>
        <v/>
      </c>
      <c r="U1911" s="395"/>
      <c r="V1911" s="385"/>
      <c r="W1911" s="413">
        <f>Table_1[[#This Row],[Kävijämäärä a) lapset]]+Table_1[[#This Row],[Kävijämäärä b) aikuiset]]</f>
        <v>0</v>
      </c>
      <c r="X1911" s="413">
        <f>IF(Table_1[[#This Row],[Kokonaiskävijämäärä]]&lt;1,0,Table_1[[#This Row],[Kävijämäärä a) lapset]]*Table_1[[#This Row],[Tapaamis-kerrat /osallistuja]])</f>
        <v>0</v>
      </c>
      <c r="Y1911" s="413">
        <f>IF(Table_1[[#This Row],[Kokonaiskävijämäärä]]&lt;1,0,Table_1[[#This Row],[Kävijämäärä b) aikuiset]]*Table_1[[#This Row],[Tapaamis-kerrat /osallistuja]])</f>
        <v>0</v>
      </c>
      <c r="Z1911" s="413">
        <f>IF(Table_1[[#This Row],[Kokonaiskävijämäärä]]&lt;1,0,Table_1[[#This Row],[Kokonaiskävijämäärä]]*Table_1[[#This Row],[Tapaamis-kerrat /osallistuja]])</f>
        <v>0</v>
      </c>
      <c r="AA1911" s="390" t="s">
        <v>54</v>
      </c>
      <c r="AB1911" s="396"/>
      <c r="AC1911" s="397"/>
      <c r="AD1911" s="398" t="s">
        <v>54</v>
      </c>
      <c r="AE1911" s="399" t="s">
        <v>54</v>
      </c>
      <c r="AF1911" s="400" t="s">
        <v>54</v>
      </c>
      <c r="AG1911" s="400" t="s">
        <v>54</v>
      </c>
      <c r="AH1911" s="401" t="s">
        <v>53</v>
      </c>
      <c r="AI1911" s="402" t="s">
        <v>54</v>
      </c>
      <c r="AJ1911" s="402" t="s">
        <v>54</v>
      </c>
      <c r="AK1911" s="402" t="s">
        <v>54</v>
      </c>
      <c r="AL1911" s="403" t="s">
        <v>54</v>
      </c>
      <c r="AM1911" s="404" t="s">
        <v>54</v>
      </c>
    </row>
    <row r="1912" spans="1:39" ht="15.75" customHeight="1" x14ac:dyDescent="0.3">
      <c r="A1912" s="405"/>
      <c r="B1912" s="383"/>
      <c r="C1912" s="406" t="s">
        <v>40</v>
      </c>
      <c r="D1912" s="385" t="str">
        <f>IF(Table_1[[#This Row],[SISÄLLÖN NIMI]]="","",1)</f>
        <v/>
      </c>
      <c r="E1912" s="407"/>
      <c r="F1912" s="407"/>
      <c r="G1912" s="384" t="s">
        <v>54</v>
      </c>
      <c r="H1912" s="387" t="s">
        <v>54</v>
      </c>
      <c r="I1912" s="408" t="s">
        <v>54</v>
      </c>
      <c r="J1912" s="389" t="s">
        <v>44</v>
      </c>
      <c r="K1912" s="409" t="s">
        <v>54</v>
      </c>
      <c r="L1912" s="390" t="s">
        <v>54</v>
      </c>
      <c r="M1912" s="383"/>
      <c r="N1912" s="410" t="s">
        <v>54</v>
      </c>
      <c r="O1912" s="392"/>
      <c r="P1912" s="383"/>
      <c r="Q1912" s="383"/>
      <c r="R1912" s="393"/>
      <c r="S1912" s="417">
        <f>IF(Table_1[[#This Row],[Kesto (min) /tapaaminen]]&lt;1,0,(Table_1[[#This Row],[Sisältöjen määrä 
]]*Table_1[[#This Row],[Kesto (min) /tapaaminen]]*Table_1[[#This Row],[Tapaamis-kerrat /osallistuja]]))</f>
        <v>0</v>
      </c>
      <c r="T1912" s="394" t="str">
        <f>IF(Table_1[[#This Row],[SISÄLLÖN NIMI]]="","",IF(Table_1[[#This Row],[Toteutuminen]]="Ei osallistujia",0,IF(Table_1[[#This Row],[Toteutuminen]]="Peruttu",0,1)))</f>
        <v/>
      </c>
      <c r="U1912" s="395"/>
      <c r="V1912" s="385"/>
      <c r="W1912" s="413">
        <f>Table_1[[#This Row],[Kävijämäärä a) lapset]]+Table_1[[#This Row],[Kävijämäärä b) aikuiset]]</f>
        <v>0</v>
      </c>
      <c r="X1912" s="413">
        <f>IF(Table_1[[#This Row],[Kokonaiskävijämäärä]]&lt;1,0,Table_1[[#This Row],[Kävijämäärä a) lapset]]*Table_1[[#This Row],[Tapaamis-kerrat /osallistuja]])</f>
        <v>0</v>
      </c>
      <c r="Y1912" s="413">
        <f>IF(Table_1[[#This Row],[Kokonaiskävijämäärä]]&lt;1,0,Table_1[[#This Row],[Kävijämäärä b) aikuiset]]*Table_1[[#This Row],[Tapaamis-kerrat /osallistuja]])</f>
        <v>0</v>
      </c>
      <c r="Z1912" s="413">
        <f>IF(Table_1[[#This Row],[Kokonaiskävijämäärä]]&lt;1,0,Table_1[[#This Row],[Kokonaiskävijämäärä]]*Table_1[[#This Row],[Tapaamis-kerrat /osallistuja]])</f>
        <v>0</v>
      </c>
      <c r="AA1912" s="390" t="s">
        <v>54</v>
      </c>
      <c r="AB1912" s="396"/>
      <c r="AC1912" s="397"/>
      <c r="AD1912" s="398" t="s">
        <v>54</v>
      </c>
      <c r="AE1912" s="399" t="s">
        <v>54</v>
      </c>
      <c r="AF1912" s="400" t="s">
        <v>54</v>
      </c>
      <c r="AG1912" s="400" t="s">
        <v>54</v>
      </c>
      <c r="AH1912" s="401" t="s">
        <v>53</v>
      </c>
      <c r="AI1912" s="402" t="s">
        <v>54</v>
      </c>
      <c r="AJ1912" s="402" t="s">
        <v>54</v>
      </c>
      <c r="AK1912" s="402" t="s">
        <v>54</v>
      </c>
      <c r="AL1912" s="403" t="s">
        <v>54</v>
      </c>
      <c r="AM1912" s="404" t="s">
        <v>54</v>
      </c>
    </row>
    <row r="1913" spans="1:39" ht="15.75" customHeight="1" x14ac:dyDescent="0.3">
      <c r="A1913" s="405"/>
      <c r="B1913" s="383"/>
      <c r="C1913" s="406" t="s">
        <v>40</v>
      </c>
      <c r="D1913" s="385" t="str">
        <f>IF(Table_1[[#This Row],[SISÄLLÖN NIMI]]="","",1)</f>
        <v/>
      </c>
      <c r="E1913" s="407"/>
      <c r="F1913" s="407"/>
      <c r="G1913" s="384" t="s">
        <v>54</v>
      </c>
      <c r="H1913" s="387" t="s">
        <v>54</v>
      </c>
      <c r="I1913" s="408" t="s">
        <v>54</v>
      </c>
      <c r="J1913" s="389" t="s">
        <v>44</v>
      </c>
      <c r="K1913" s="409" t="s">
        <v>54</v>
      </c>
      <c r="L1913" s="390" t="s">
        <v>54</v>
      </c>
      <c r="M1913" s="383"/>
      <c r="N1913" s="410" t="s">
        <v>54</v>
      </c>
      <c r="O1913" s="392"/>
      <c r="P1913" s="383"/>
      <c r="Q1913" s="383"/>
      <c r="R1913" s="393"/>
      <c r="S1913" s="417">
        <f>IF(Table_1[[#This Row],[Kesto (min) /tapaaminen]]&lt;1,0,(Table_1[[#This Row],[Sisältöjen määrä 
]]*Table_1[[#This Row],[Kesto (min) /tapaaminen]]*Table_1[[#This Row],[Tapaamis-kerrat /osallistuja]]))</f>
        <v>0</v>
      </c>
      <c r="T1913" s="394" t="str">
        <f>IF(Table_1[[#This Row],[SISÄLLÖN NIMI]]="","",IF(Table_1[[#This Row],[Toteutuminen]]="Ei osallistujia",0,IF(Table_1[[#This Row],[Toteutuminen]]="Peruttu",0,1)))</f>
        <v/>
      </c>
      <c r="U1913" s="395"/>
      <c r="V1913" s="385"/>
      <c r="W1913" s="413">
        <f>Table_1[[#This Row],[Kävijämäärä a) lapset]]+Table_1[[#This Row],[Kävijämäärä b) aikuiset]]</f>
        <v>0</v>
      </c>
      <c r="X1913" s="413">
        <f>IF(Table_1[[#This Row],[Kokonaiskävijämäärä]]&lt;1,0,Table_1[[#This Row],[Kävijämäärä a) lapset]]*Table_1[[#This Row],[Tapaamis-kerrat /osallistuja]])</f>
        <v>0</v>
      </c>
      <c r="Y1913" s="413">
        <f>IF(Table_1[[#This Row],[Kokonaiskävijämäärä]]&lt;1,0,Table_1[[#This Row],[Kävijämäärä b) aikuiset]]*Table_1[[#This Row],[Tapaamis-kerrat /osallistuja]])</f>
        <v>0</v>
      </c>
      <c r="Z1913" s="413">
        <f>IF(Table_1[[#This Row],[Kokonaiskävijämäärä]]&lt;1,0,Table_1[[#This Row],[Kokonaiskävijämäärä]]*Table_1[[#This Row],[Tapaamis-kerrat /osallistuja]])</f>
        <v>0</v>
      </c>
      <c r="AA1913" s="390" t="s">
        <v>54</v>
      </c>
      <c r="AB1913" s="396"/>
      <c r="AC1913" s="397"/>
      <c r="AD1913" s="398" t="s">
        <v>54</v>
      </c>
      <c r="AE1913" s="399" t="s">
        <v>54</v>
      </c>
      <c r="AF1913" s="400" t="s">
        <v>54</v>
      </c>
      <c r="AG1913" s="400" t="s">
        <v>54</v>
      </c>
      <c r="AH1913" s="401" t="s">
        <v>53</v>
      </c>
      <c r="AI1913" s="402" t="s">
        <v>54</v>
      </c>
      <c r="AJ1913" s="402" t="s">
        <v>54</v>
      </c>
      <c r="AK1913" s="402" t="s">
        <v>54</v>
      </c>
      <c r="AL1913" s="403" t="s">
        <v>54</v>
      </c>
      <c r="AM1913" s="404" t="s">
        <v>54</v>
      </c>
    </row>
    <row r="1914" spans="1:39" ht="15.75" customHeight="1" x14ac:dyDescent="0.3">
      <c r="A1914" s="405"/>
      <c r="B1914" s="383"/>
      <c r="C1914" s="406" t="s">
        <v>40</v>
      </c>
      <c r="D1914" s="385" t="str">
        <f>IF(Table_1[[#This Row],[SISÄLLÖN NIMI]]="","",1)</f>
        <v/>
      </c>
      <c r="E1914" s="407"/>
      <c r="F1914" s="407"/>
      <c r="G1914" s="384" t="s">
        <v>54</v>
      </c>
      <c r="H1914" s="387" t="s">
        <v>54</v>
      </c>
      <c r="I1914" s="408" t="s">
        <v>54</v>
      </c>
      <c r="J1914" s="389" t="s">
        <v>44</v>
      </c>
      <c r="K1914" s="409" t="s">
        <v>54</v>
      </c>
      <c r="L1914" s="390" t="s">
        <v>54</v>
      </c>
      <c r="M1914" s="383"/>
      <c r="N1914" s="410" t="s">
        <v>54</v>
      </c>
      <c r="O1914" s="392"/>
      <c r="P1914" s="383"/>
      <c r="Q1914" s="383"/>
      <c r="R1914" s="393"/>
      <c r="S1914" s="417">
        <f>IF(Table_1[[#This Row],[Kesto (min) /tapaaminen]]&lt;1,0,(Table_1[[#This Row],[Sisältöjen määrä 
]]*Table_1[[#This Row],[Kesto (min) /tapaaminen]]*Table_1[[#This Row],[Tapaamis-kerrat /osallistuja]]))</f>
        <v>0</v>
      </c>
      <c r="T1914" s="394" t="str">
        <f>IF(Table_1[[#This Row],[SISÄLLÖN NIMI]]="","",IF(Table_1[[#This Row],[Toteutuminen]]="Ei osallistujia",0,IF(Table_1[[#This Row],[Toteutuminen]]="Peruttu",0,1)))</f>
        <v/>
      </c>
      <c r="U1914" s="395"/>
      <c r="V1914" s="385"/>
      <c r="W1914" s="413">
        <f>Table_1[[#This Row],[Kävijämäärä a) lapset]]+Table_1[[#This Row],[Kävijämäärä b) aikuiset]]</f>
        <v>0</v>
      </c>
      <c r="X1914" s="413">
        <f>IF(Table_1[[#This Row],[Kokonaiskävijämäärä]]&lt;1,0,Table_1[[#This Row],[Kävijämäärä a) lapset]]*Table_1[[#This Row],[Tapaamis-kerrat /osallistuja]])</f>
        <v>0</v>
      </c>
      <c r="Y1914" s="413">
        <f>IF(Table_1[[#This Row],[Kokonaiskävijämäärä]]&lt;1,0,Table_1[[#This Row],[Kävijämäärä b) aikuiset]]*Table_1[[#This Row],[Tapaamis-kerrat /osallistuja]])</f>
        <v>0</v>
      </c>
      <c r="Z1914" s="413">
        <f>IF(Table_1[[#This Row],[Kokonaiskävijämäärä]]&lt;1,0,Table_1[[#This Row],[Kokonaiskävijämäärä]]*Table_1[[#This Row],[Tapaamis-kerrat /osallistuja]])</f>
        <v>0</v>
      </c>
      <c r="AA1914" s="390" t="s">
        <v>54</v>
      </c>
      <c r="AB1914" s="396"/>
      <c r="AC1914" s="397"/>
      <c r="AD1914" s="398" t="s">
        <v>54</v>
      </c>
      <c r="AE1914" s="399" t="s">
        <v>54</v>
      </c>
      <c r="AF1914" s="400" t="s">
        <v>54</v>
      </c>
      <c r="AG1914" s="400" t="s">
        <v>54</v>
      </c>
      <c r="AH1914" s="401" t="s">
        <v>53</v>
      </c>
      <c r="AI1914" s="402" t="s">
        <v>54</v>
      </c>
      <c r="AJ1914" s="402" t="s">
        <v>54</v>
      </c>
      <c r="AK1914" s="402" t="s">
        <v>54</v>
      </c>
      <c r="AL1914" s="403" t="s">
        <v>54</v>
      </c>
      <c r="AM1914" s="404" t="s">
        <v>54</v>
      </c>
    </row>
    <row r="1915" spans="1:39" ht="15.75" customHeight="1" x14ac:dyDescent="0.3">
      <c r="A1915" s="405"/>
      <c r="B1915" s="383"/>
      <c r="C1915" s="406" t="s">
        <v>40</v>
      </c>
      <c r="D1915" s="385" t="str">
        <f>IF(Table_1[[#This Row],[SISÄLLÖN NIMI]]="","",1)</f>
        <v/>
      </c>
      <c r="E1915" s="407"/>
      <c r="F1915" s="407"/>
      <c r="G1915" s="384" t="s">
        <v>54</v>
      </c>
      <c r="H1915" s="387" t="s">
        <v>54</v>
      </c>
      <c r="I1915" s="408" t="s">
        <v>54</v>
      </c>
      <c r="J1915" s="389" t="s">
        <v>44</v>
      </c>
      <c r="K1915" s="409" t="s">
        <v>54</v>
      </c>
      <c r="L1915" s="390" t="s">
        <v>54</v>
      </c>
      <c r="M1915" s="383"/>
      <c r="N1915" s="410" t="s">
        <v>54</v>
      </c>
      <c r="O1915" s="392"/>
      <c r="P1915" s="383"/>
      <c r="Q1915" s="383"/>
      <c r="R1915" s="393"/>
      <c r="S1915" s="417">
        <f>IF(Table_1[[#This Row],[Kesto (min) /tapaaminen]]&lt;1,0,(Table_1[[#This Row],[Sisältöjen määrä 
]]*Table_1[[#This Row],[Kesto (min) /tapaaminen]]*Table_1[[#This Row],[Tapaamis-kerrat /osallistuja]]))</f>
        <v>0</v>
      </c>
      <c r="T1915" s="394" t="str">
        <f>IF(Table_1[[#This Row],[SISÄLLÖN NIMI]]="","",IF(Table_1[[#This Row],[Toteutuminen]]="Ei osallistujia",0,IF(Table_1[[#This Row],[Toteutuminen]]="Peruttu",0,1)))</f>
        <v/>
      </c>
      <c r="U1915" s="395"/>
      <c r="V1915" s="385"/>
      <c r="W1915" s="413">
        <f>Table_1[[#This Row],[Kävijämäärä a) lapset]]+Table_1[[#This Row],[Kävijämäärä b) aikuiset]]</f>
        <v>0</v>
      </c>
      <c r="X1915" s="413">
        <f>IF(Table_1[[#This Row],[Kokonaiskävijämäärä]]&lt;1,0,Table_1[[#This Row],[Kävijämäärä a) lapset]]*Table_1[[#This Row],[Tapaamis-kerrat /osallistuja]])</f>
        <v>0</v>
      </c>
      <c r="Y1915" s="413">
        <f>IF(Table_1[[#This Row],[Kokonaiskävijämäärä]]&lt;1,0,Table_1[[#This Row],[Kävijämäärä b) aikuiset]]*Table_1[[#This Row],[Tapaamis-kerrat /osallistuja]])</f>
        <v>0</v>
      </c>
      <c r="Z1915" s="413">
        <f>IF(Table_1[[#This Row],[Kokonaiskävijämäärä]]&lt;1,0,Table_1[[#This Row],[Kokonaiskävijämäärä]]*Table_1[[#This Row],[Tapaamis-kerrat /osallistuja]])</f>
        <v>0</v>
      </c>
      <c r="AA1915" s="390" t="s">
        <v>54</v>
      </c>
      <c r="AB1915" s="396"/>
      <c r="AC1915" s="397"/>
      <c r="AD1915" s="398" t="s">
        <v>54</v>
      </c>
      <c r="AE1915" s="399" t="s">
        <v>54</v>
      </c>
      <c r="AF1915" s="400" t="s">
        <v>54</v>
      </c>
      <c r="AG1915" s="400" t="s">
        <v>54</v>
      </c>
      <c r="AH1915" s="401" t="s">
        <v>53</v>
      </c>
      <c r="AI1915" s="402" t="s">
        <v>54</v>
      </c>
      <c r="AJ1915" s="402" t="s">
        <v>54</v>
      </c>
      <c r="AK1915" s="402" t="s">
        <v>54</v>
      </c>
      <c r="AL1915" s="403" t="s">
        <v>54</v>
      </c>
      <c r="AM1915" s="404" t="s">
        <v>54</v>
      </c>
    </row>
    <row r="1916" spans="1:39" ht="15.75" customHeight="1" x14ac:dyDescent="0.3">
      <c r="A1916" s="405"/>
      <c r="B1916" s="383"/>
      <c r="C1916" s="406" t="s">
        <v>40</v>
      </c>
      <c r="D1916" s="385" t="str">
        <f>IF(Table_1[[#This Row],[SISÄLLÖN NIMI]]="","",1)</f>
        <v/>
      </c>
      <c r="E1916" s="407"/>
      <c r="F1916" s="407"/>
      <c r="G1916" s="384" t="s">
        <v>54</v>
      </c>
      <c r="H1916" s="387" t="s">
        <v>54</v>
      </c>
      <c r="I1916" s="408" t="s">
        <v>54</v>
      </c>
      <c r="J1916" s="389" t="s">
        <v>44</v>
      </c>
      <c r="K1916" s="409" t="s">
        <v>54</v>
      </c>
      <c r="L1916" s="390" t="s">
        <v>54</v>
      </c>
      <c r="M1916" s="383"/>
      <c r="N1916" s="410" t="s">
        <v>54</v>
      </c>
      <c r="O1916" s="392"/>
      <c r="P1916" s="383"/>
      <c r="Q1916" s="383"/>
      <c r="R1916" s="393"/>
      <c r="S1916" s="417">
        <f>IF(Table_1[[#This Row],[Kesto (min) /tapaaminen]]&lt;1,0,(Table_1[[#This Row],[Sisältöjen määrä 
]]*Table_1[[#This Row],[Kesto (min) /tapaaminen]]*Table_1[[#This Row],[Tapaamis-kerrat /osallistuja]]))</f>
        <v>0</v>
      </c>
      <c r="T1916" s="394" t="str">
        <f>IF(Table_1[[#This Row],[SISÄLLÖN NIMI]]="","",IF(Table_1[[#This Row],[Toteutuminen]]="Ei osallistujia",0,IF(Table_1[[#This Row],[Toteutuminen]]="Peruttu",0,1)))</f>
        <v/>
      </c>
      <c r="U1916" s="395"/>
      <c r="V1916" s="385"/>
      <c r="W1916" s="413">
        <f>Table_1[[#This Row],[Kävijämäärä a) lapset]]+Table_1[[#This Row],[Kävijämäärä b) aikuiset]]</f>
        <v>0</v>
      </c>
      <c r="X1916" s="413">
        <f>IF(Table_1[[#This Row],[Kokonaiskävijämäärä]]&lt;1,0,Table_1[[#This Row],[Kävijämäärä a) lapset]]*Table_1[[#This Row],[Tapaamis-kerrat /osallistuja]])</f>
        <v>0</v>
      </c>
      <c r="Y1916" s="413">
        <f>IF(Table_1[[#This Row],[Kokonaiskävijämäärä]]&lt;1,0,Table_1[[#This Row],[Kävijämäärä b) aikuiset]]*Table_1[[#This Row],[Tapaamis-kerrat /osallistuja]])</f>
        <v>0</v>
      </c>
      <c r="Z1916" s="413">
        <f>IF(Table_1[[#This Row],[Kokonaiskävijämäärä]]&lt;1,0,Table_1[[#This Row],[Kokonaiskävijämäärä]]*Table_1[[#This Row],[Tapaamis-kerrat /osallistuja]])</f>
        <v>0</v>
      </c>
      <c r="AA1916" s="390" t="s">
        <v>54</v>
      </c>
      <c r="AB1916" s="396"/>
      <c r="AC1916" s="397"/>
      <c r="AD1916" s="398" t="s">
        <v>54</v>
      </c>
      <c r="AE1916" s="399" t="s">
        <v>54</v>
      </c>
      <c r="AF1916" s="400" t="s">
        <v>54</v>
      </c>
      <c r="AG1916" s="400" t="s">
        <v>54</v>
      </c>
      <c r="AH1916" s="401" t="s">
        <v>53</v>
      </c>
      <c r="AI1916" s="402" t="s">
        <v>54</v>
      </c>
      <c r="AJ1916" s="402" t="s">
        <v>54</v>
      </c>
      <c r="AK1916" s="402" t="s">
        <v>54</v>
      </c>
      <c r="AL1916" s="403" t="s">
        <v>54</v>
      </c>
      <c r="AM1916" s="404" t="s">
        <v>54</v>
      </c>
    </row>
    <row r="1917" spans="1:39" ht="15.75" customHeight="1" x14ac:dyDescent="0.3">
      <c r="A1917" s="405"/>
      <c r="B1917" s="383"/>
      <c r="C1917" s="406" t="s">
        <v>40</v>
      </c>
      <c r="D1917" s="385" t="str">
        <f>IF(Table_1[[#This Row],[SISÄLLÖN NIMI]]="","",1)</f>
        <v/>
      </c>
      <c r="E1917" s="407"/>
      <c r="F1917" s="407"/>
      <c r="G1917" s="384" t="s">
        <v>54</v>
      </c>
      <c r="H1917" s="387" t="s">
        <v>54</v>
      </c>
      <c r="I1917" s="408" t="s">
        <v>54</v>
      </c>
      <c r="J1917" s="389" t="s">
        <v>44</v>
      </c>
      <c r="K1917" s="409" t="s">
        <v>54</v>
      </c>
      <c r="L1917" s="390" t="s">
        <v>54</v>
      </c>
      <c r="M1917" s="383"/>
      <c r="N1917" s="410" t="s">
        <v>54</v>
      </c>
      <c r="O1917" s="392"/>
      <c r="P1917" s="383"/>
      <c r="Q1917" s="383"/>
      <c r="R1917" s="393"/>
      <c r="S1917" s="417">
        <f>IF(Table_1[[#This Row],[Kesto (min) /tapaaminen]]&lt;1,0,(Table_1[[#This Row],[Sisältöjen määrä 
]]*Table_1[[#This Row],[Kesto (min) /tapaaminen]]*Table_1[[#This Row],[Tapaamis-kerrat /osallistuja]]))</f>
        <v>0</v>
      </c>
      <c r="T1917" s="394" t="str">
        <f>IF(Table_1[[#This Row],[SISÄLLÖN NIMI]]="","",IF(Table_1[[#This Row],[Toteutuminen]]="Ei osallistujia",0,IF(Table_1[[#This Row],[Toteutuminen]]="Peruttu",0,1)))</f>
        <v/>
      </c>
      <c r="U1917" s="395"/>
      <c r="V1917" s="385"/>
      <c r="W1917" s="413">
        <f>Table_1[[#This Row],[Kävijämäärä a) lapset]]+Table_1[[#This Row],[Kävijämäärä b) aikuiset]]</f>
        <v>0</v>
      </c>
      <c r="X1917" s="413">
        <f>IF(Table_1[[#This Row],[Kokonaiskävijämäärä]]&lt;1,0,Table_1[[#This Row],[Kävijämäärä a) lapset]]*Table_1[[#This Row],[Tapaamis-kerrat /osallistuja]])</f>
        <v>0</v>
      </c>
      <c r="Y1917" s="413">
        <f>IF(Table_1[[#This Row],[Kokonaiskävijämäärä]]&lt;1,0,Table_1[[#This Row],[Kävijämäärä b) aikuiset]]*Table_1[[#This Row],[Tapaamis-kerrat /osallistuja]])</f>
        <v>0</v>
      </c>
      <c r="Z1917" s="413">
        <f>IF(Table_1[[#This Row],[Kokonaiskävijämäärä]]&lt;1,0,Table_1[[#This Row],[Kokonaiskävijämäärä]]*Table_1[[#This Row],[Tapaamis-kerrat /osallistuja]])</f>
        <v>0</v>
      </c>
      <c r="AA1917" s="390" t="s">
        <v>54</v>
      </c>
      <c r="AB1917" s="396"/>
      <c r="AC1917" s="397"/>
      <c r="AD1917" s="398" t="s">
        <v>54</v>
      </c>
      <c r="AE1917" s="399" t="s">
        <v>54</v>
      </c>
      <c r="AF1917" s="400" t="s">
        <v>54</v>
      </c>
      <c r="AG1917" s="400" t="s">
        <v>54</v>
      </c>
      <c r="AH1917" s="401" t="s">
        <v>53</v>
      </c>
      <c r="AI1917" s="402" t="s">
        <v>54</v>
      </c>
      <c r="AJ1917" s="402" t="s">
        <v>54</v>
      </c>
      <c r="AK1917" s="402" t="s">
        <v>54</v>
      </c>
      <c r="AL1917" s="403" t="s">
        <v>54</v>
      </c>
      <c r="AM1917" s="404" t="s">
        <v>54</v>
      </c>
    </row>
    <row r="1918" spans="1:39" ht="15.75" customHeight="1" x14ac:dyDescent="0.3">
      <c r="A1918" s="405"/>
      <c r="B1918" s="383"/>
      <c r="C1918" s="406" t="s">
        <v>40</v>
      </c>
      <c r="D1918" s="385" t="str">
        <f>IF(Table_1[[#This Row],[SISÄLLÖN NIMI]]="","",1)</f>
        <v/>
      </c>
      <c r="E1918" s="407"/>
      <c r="F1918" s="407"/>
      <c r="G1918" s="384" t="s">
        <v>54</v>
      </c>
      <c r="H1918" s="387" t="s">
        <v>54</v>
      </c>
      <c r="I1918" s="408" t="s">
        <v>54</v>
      </c>
      <c r="J1918" s="389" t="s">
        <v>44</v>
      </c>
      <c r="K1918" s="409" t="s">
        <v>54</v>
      </c>
      <c r="L1918" s="390" t="s">
        <v>54</v>
      </c>
      <c r="M1918" s="383"/>
      <c r="N1918" s="410" t="s">
        <v>54</v>
      </c>
      <c r="O1918" s="392"/>
      <c r="P1918" s="383"/>
      <c r="Q1918" s="383"/>
      <c r="R1918" s="393"/>
      <c r="S1918" s="417">
        <f>IF(Table_1[[#This Row],[Kesto (min) /tapaaminen]]&lt;1,0,(Table_1[[#This Row],[Sisältöjen määrä 
]]*Table_1[[#This Row],[Kesto (min) /tapaaminen]]*Table_1[[#This Row],[Tapaamis-kerrat /osallistuja]]))</f>
        <v>0</v>
      </c>
      <c r="T1918" s="394" t="str">
        <f>IF(Table_1[[#This Row],[SISÄLLÖN NIMI]]="","",IF(Table_1[[#This Row],[Toteutuminen]]="Ei osallistujia",0,IF(Table_1[[#This Row],[Toteutuminen]]="Peruttu",0,1)))</f>
        <v/>
      </c>
      <c r="U1918" s="395"/>
      <c r="V1918" s="385"/>
      <c r="W1918" s="413">
        <f>Table_1[[#This Row],[Kävijämäärä a) lapset]]+Table_1[[#This Row],[Kävijämäärä b) aikuiset]]</f>
        <v>0</v>
      </c>
      <c r="X1918" s="413">
        <f>IF(Table_1[[#This Row],[Kokonaiskävijämäärä]]&lt;1,0,Table_1[[#This Row],[Kävijämäärä a) lapset]]*Table_1[[#This Row],[Tapaamis-kerrat /osallistuja]])</f>
        <v>0</v>
      </c>
      <c r="Y1918" s="413">
        <f>IF(Table_1[[#This Row],[Kokonaiskävijämäärä]]&lt;1,0,Table_1[[#This Row],[Kävijämäärä b) aikuiset]]*Table_1[[#This Row],[Tapaamis-kerrat /osallistuja]])</f>
        <v>0</v>
      </c>
      <c r="Z1918" s="413">
        <f>IF(Table_1[[#This Row],[Kokonaiskävijämäärä]]&lt;1,0,Table_1[[#This Row],[Kokonaiskävijämäärä]]*Table_1[[#This Row],[Tapaamis-kerrat /osallistuja]])</f>
        <v>0</v>
      </c>
      <c r="AA1918" s="390" t="s">
        <v>54</v>
      </c>
      <c r="AB1918" s="396"/>
      <c r="AC1918" s="397"/>
      <c r="AD1918" s="398" t="s">
        <v>54</v>
      </c>
      <c r="AE1918" s="399" t="s">
        <v>54</v>
      </c>
      <c r="AF1918" s="400" t="s">
        <v>54</v>
      </c>
      <c r="AG1918" s="400" t="s">
        <v>54</v>
      </c>
      <c r="AH1918" s="401" t="s">
        <v>53</v>
      </c>
      <c r="AI1918" s="402" t="s">
        <v>54</v>
      </c>
      <c r="AJ1918" s="402" t="s">
        <v>54</v>
      </c>
      <c r="AK1918" s="402" t="s">
        <v>54</v>
      </c>
      <c r="AL1918" s="403" t="s">
        <v>54</v>
      </c>
      <c r="AM1918" s="404" t="s">
        <v>54</v>
      </c>
    </row>
    <row r="1919" spans="1:39" ht="15.75" customHeight="1" x14ac:dyDescent="0.3">
      <c r="A1919" s="405"/>
      <c r="B1919" s="383"/>
      <c r="C1919" s="406" t="s">
        <v>40</v>
      </c>
      <c r="D1919" s="385" t="str">
        <f>IF(Table_1[[#This Row],[SISÄLLÖN NIMI]]="","",1)</f>
        <v/>
      </c>
      <c r="E1919" s="407"/>
      <c r="F1919" s="407"/>
      <c r="G1919" s="384" t="s">
        <v>54</v>
      </c>
      <c r="H1919" s="387" t="s">
        <v>54</v>
      </c>
      <c r="I1919" s="408" t="s">
        <v>54</v>
      </c>
      <c r="J1919" s="389" t="s">
        <v>44</v>
      </c>
      <c r="K1919" s="409" t="s">
        <v>54</v>
      </c>
      <c r="L1919" s="390" t="s">
        <v>54</v>
      </c>
      <c r="M1919" s="383"/>
      <c r="N1919" s="410" t="s">
        <v>54</v>
      </c>
      <c r="O1919" s="392"/>
      <c r="P1919" s="383"/>
      <c r="Q1919" s="383"/>
      <c r="R1919" s="393"/>
      <c r="S1919" s="417">
        <f>IF(Table_1[[#This Row],[Kesto (min) /tapaaminen]]&lt;1,0,(Table_1[[#This Row],[Sisältöjen määrä 
]]*Table_1[[#This Row],[Kesto (min) /tapaaminen]]*Table_1[[#This Row],[Tapaamis-kerrat /osallistuja]]))</f>
        <v>0</v>
      </c>
      <c r="T1919" s="394" t="str">
        <f>IF(Table_1[[#This Row],[SISÄLLÖN NIMI]]="","",IF(Table_1[[#This Row],[Toteutuminen]]="Ei osallistujia",0,IF(Table_1[[#This Row],[Toteutuminen]]="Peruttu",0,1)))</f>
        <v/>
      </c>
      <c r="U1919" s="395"/>
      <c r="V1919" s="385"/>
      <c r="W1919" s="413">
        <f>Table_1[[#This Row],[Kävijämäärä a) lapset]]+Table_1[[#This Row],[Kävijämäärä b) aikuiset]]</f>
        <v>0</v>
      </c>
      <c r="X1919" s="413">
        <f>IF(Table_1[[#This Row],[Kokonaiskävijämäärä]]&lt;1,0,Table_1[[#This Row],[Kävijämäärä a) lapset]]*Table_1[[#This Row],[Tapaamis-kerrat /osallistuja]])</f>
        <v>0</v>
      </c>
      <c r="Y1919" s="413">
        <f>IF(Table_1[[#This Row],[Kokonaiskävijämäärä]]&lt;1,0,Table_1[[#This Row],[Kävijämäärä b) aikuiset]]*Table_1[[#This Row],[Tapaamis-kerrat /osallistuja]])</f>
        <v>0</v>
      </c>
      <c r="Z1919" s="413">
        <f>IF(Table_1[[#This Row],[Kokonaiskävijämäärä]]&lt;1,0,Table_1[[#This Row],[Kokonaiskävijämäärä]]*Table_1[[#This Row],[Tapaamis-kerrat /osallistuja]])</f>
        <v>0</v>
      </c>
      <c r="AA1919" s="390" t="s">
        <v>54</v>
      </c>
      <c r="AB1919" s="396"/>
      <c r="AC1919" s="397"/>
      <c r="AD1919" s="398" t="s">
        <v>54</v>
      </c>
      <c r="AE1919" s="399" t="s">
        <v>54</v>
      </c>
      <c r="AF1919" s="400" t="s">
        <v>54</v>
      </c>
      <c r="AG1919" s="400" t="s">
        <v>54</v>
      </c>
      <c r="AH1919" s="401" t="s">
        <v>53</v>
      </c>
      <c r="AI1919" s="402" t="s">
        <v>54</v>
      </c>
      <c r="AJ1919" s="402" t="s">
        <v>54</v>
      </c>
      <c r="AK1919" s="402" t="s">
        <v>54</v>
      </c>
      <c r="AL1919" s="403" t="s">
        <v>54</v>
      </c>
      <c r="AM1919" s="404" t="s">
        <v>54</v>
      </c>
    </row>
    <row r="1920" spans="1:39" ht="15.75" customHeight="1" x14ac:dyDescent="0.3">
      <c r="A1920" s="405"/>
      <c r="B1920" s="383"/>
      <c r="C1920" s="406" t="s">
        <v>40</v>
      </c>
      <c r="D1920" s="385" t="str">
        <f>IF(Table_1[[#This Row],[SISÄLLÖN NIMI]]="","",1)</f>
        <v/>
      </c>
      <c r="E1920" s="407"/>
      <c r="F1920" s="407"/>
      <c r="G1920" s="384" t="s">
        <v>54</v>
      </c>
      <c r="H1920" s="387" t="s">
        <v>54</v>
      </c>
      <c r="I1920" s="408" t="s">
        <v>54</v>
      </c>
      <c r="J1920" s="389" t="s">
        <v>44</v>
      </c>
      <c r="K1920" s="409" t="s">
        <v>54</v>
      </c>
      <c r="L1920" s="390" t="s">
        <v>54</v>
      </c>
      <c r="M1920" s="383"/>
      <c r="N1920" s="410" t="s">
        <v>54</v>
      </c>
      <c r="O1920" s="392"/>
      <c r="P1920" s="383"/>
      <c r="Q1920" s="383"/>
      <c r="R1920" s="393"/>
      <c r="S1920" s="417">
        <f>IF(Table_1[[#This Row],[Kesto (min) /tapaaminen]]&lt;1,0,(Table_1[[#This Row],[Sisältöjen määrä 
]]*Table_1[[#This Row],[Kesto (min) /tapaaminen]]*Table_1[[#This Row],[Tapaamis-kerrat /osallistuja]]))</f>
        <v>0</v>
      </c>
      <c r="T1920" s="394" t="str">
        <f>IF(Table_1[[#This Row],[SISÄLLÖN NIMI]]="","",IF(Table_1[[#This Row],[Toteutuminen]]="Ei osallistujia",0,IF(Table_1[[#This Row],[Toteutuminen]]="Peruttu",0,1)))</f>
        <v/>
      </c>
      <c r="U1920" s="395"/>
      <c r="V1920" s="385"/>
      <c r="W1920" s="413">
        <f>Table_1[[#This Row],[Kävijämäärä a) lapset]]+Table_1[[#This Row],[Kävijämäärä b) aikuiset]]</f>
        <v>0</v>
      </c>
      <c r="X1920" s="413">
        <f>IF(Table_1[[#This Row],[Kokonaiskävijämäärä]]&lt;1,0,Table_1[[#This Row],[Kävijämäärä a) lapset]]*Table_1[[#This Row],[Tapaamis-kerrat /osallistuja]])</f>
        <v>0</v>
      </c>
      <c r="Y1920" s="413">
        <f>IF(Table_1[[#This Row],[Kokonaiskävijämäärä]]&lt;1,0,Table_1[[#This Row],[Kävijämäärä b) aikuiset]]*Table_1[[#This Row],[Tapaamis-kerrat /osallistuja]])</f>
        <v>0</v>
      </c>
      <c r="Z1920" s="413">
        <f>IF(Table_1[[#This Row],[Kokonaiskävijämäärä]]&lt;1,0,Table_1[[#This Row],[Kokonaiskävijämäärä]]*Table_1[[#This Row],[Tapaamis-kerrat /osallistuja]])</f>
        <v>0</v>
      </c>
      <c r="AA1920" s="390" t="s">
        <v>54</v>
      </c>
      <c r="AB1920" s="396"/>
      <c r="AC1920" s="397"/>
      <c r="AD1920" s="398" t="s">
        <v>54</v>
      </c>
      <c r="AE1920" s="399" t="s">
        <v>54</v>
      </c>
      <c r="AF1920" s="400" t="s">
        <v>54</v>
      </c>
      <c r="AG1920" s="400" t="s">
        <v>54</v>
      </c>
      <c r="AH1920" s="401" t="s">
        <v>53</v>
      </c>
      <c r="AI1920" s="402" t="s">
        <v>54</v>
      </c>
      <c r="AJ1920" s="402" t="s">
        <v>54</v>
      </c>
      <c r="AK1920" s="402" t="s">
        <v>54</v>
      </c>
      <c r="AL1920" s="403" t="s">
        <v>54</v>
      </c>
      <c r="AM1920" s="404" t="s">
        <v>54</v>
      </c>
    </row>
    <row r="1921" spans="1:39" ht="15.75" customHeight="1" x14ac:dyDescent="0.3">
      <c r="A1921" s="405"/>
      <c r="B1921" s="383"/>
      <c r="C1921" s="406" t="s">
        <v>40</v>
      </c>
      <c r="D1921" s="385" t="str">
        <f>IF(Table_1[[#This Row],[SISÄLLÖN NIMI]]="","",1)</f>
        <v/>
      </c>
      <c r="E1921" s="407"/>
      <c r="F1921" s="407"/>
      <c r="G1921" s="384" t="s">
        <v>54</v>
      </c>
      <c r="H1921" s="387" t="s">
        <v>54</v>
      </c>
      <c r="I1921" s="408" t="s">
        <v>54</v>
      </c>
      <c r="J1921" s="389" t="s">
        <v>44</v>
      </c>
      <c r="K1921" s="409" t="s">
        <v>54</v>
      </c>
      <c r="L1921" s="390" t="s">
        <v>54</v>
      </c>
      <c r="M1921" s="383"/>
      <c r="N1921" s="410" t="s">
        <v>54</v>
      </c>
      <c r="O1921" s="392"/>
      <c r="P1921" s="383"/>
      <c r="Q1921" s="383"/>
      <c r="R1921" s="393"/>
      <c r="S1921" s="417">
        <f>IF(Table_1[[#This Row],[Kesto (min) /tapaaminen]]&lt;1,0,(Table_1[[#This Row],[Sisältöjen määrä 
]]*Table_1[[#This Row],[Kesto (min) /tapaaminen]]*Table_1[[#This Row],[Tapaamis-kerrat /osallistuja]]))</f>
        <v>0</v>
      </c>
      <c r="T1921" s="394" t="str">
        <f>IF(Table_1[[#This Row],[SISÄLLÖN NIMI]]="","",IF(Table_1[[#This Row],[Toteutuminen]]="Ei osallistujia",0,IF(Table_1[[#This Row],[Toteutuminen]]="Peruttu",0,1)))</f>
        <v/>
      </c>
      <c r="U1921" s="395"/>
      <c r="V1921" s="385"/>
      <c r="W1921" s="413">
        <f>Table_1[[#This Row],[Kävijämäärä a) lapset]]+Table_1[[#This Row],[Kävijämäärä b) aikuiset]]</f>
        <v>0</v>
      </c>
      <c r="X1921" s="413">
        <f>IF(Table_1[[#This Row],[Kokonaiskävijämäärä]]&lt;1,0,Table_1[[#This Row],[Kävijämäärä a) lapset]]*Table_1[[#This Row],[Tapaamis-kerrat /osallistuja]])</f>
        <v>0</v>
      </c>
      <c r="Y1921" s="413">
        <f>IF(Table_1[[#This Row],[Kokonaiskävijämäärä]]&lt;1,0,Table_1[[#This Row],[Kävijämäärä b) aikuiset]]*Table_1[[#This Row],[Tapaamis-kerrat /osallistuja]])</f>
        <v>0</v>
      </c>
      <c r="Z1921" s="413">
        <f>IF(Table_1[[#This Row],[Kokonaiskävijämäärä]]&lt;1,0,Table_1[[#This Row],[Kokonaiskävijämäärä]]*Table_1[[#This Row],[Tapaamis-kerrat /osallistuja]])</f>
        <v>0</v>
      </c>
      <c r="AA1921" s="390" t="s">
        <v>54</v>
      </c>
      <c r="AB1921" s="396"/>
      <c r="AC1921" s="397"/>
      <c r="AD1921" s="398" t="s">
        <v>54</v>
      </c>
      <c r="AE1921" s="399" t="s">
        <v>54</v>
      </c>
      <c r="AF1921" s="400" t="s">
        <v>54</v>
      </c>
      <c r="AG1921" s="400" t="s">
        <v>54</v>
      </c>
      <c r="AH1921" s="401" t="s">
        <v>53</v>
      </c>
      <c r="AI1921" s="402" t="s">
        <v>54</v>
      </c>
      <c r="AJ1921" s="402" t="s">
        <v>54</v>
      </c>
      <c r="AK1921" s="402" t="s">
        <v>54</v>
      </c>
      <c r="AL1921" s="403" t="s">
        <v>54</v>
      </c>
      <c r="AM1921" s="404" t="s">
        <v>54</v>
      </c>
    </row>
    <row r="1922" spans="1:39" ht="15.75" customHeight="1" x14ac:dyDescent="0.3">
      <c r="A1922" s="405"/>
      <c r="B1922" s="383"/>
      <c r="C1922" s="406" t="s">
        <v>40</v>
      </c>
      <c r="D1922" s="385" t="str">
        <f>IF(Table_1[[#This Row],[SISÄLLÖN NIMI]]="","",1)</f>
        <v/>
      </c>
      <c r="E1922" s="407"/>
      <c r="F1922" s="407"/>
      <c r="G1922" s="384" t="s">
        <v>54</v>
      </c>
      <c r="H1922" s="387" t="s">
        <v>54</v>
      </c>
      <c r="I1922" s="408" t="s">
        <v>54</v>
      </c>
      <c r="J1922" s="389" t="s">
        <v>44</v>
      </c>
      <c r="K1922" s="409" t="s">
        <v>54</v>
      </c>
      <c r="L1922" s="390" t="s">
        <v>54</v>
      </c>
      <c r="M1922" s="383"/>
      <c r="N1922" s="410" t="s">
        <v>54</v>
      </c>
      <c r="O1922" s="392"/>
      <c r="P1922" s="383"/>
      <c r="Q1922" s="383"/>
      <c r="R1922" s="393"/>
      <c r="S1922" s="417">
        <f>IF(Table_1[[#This Row],[Kesto (min) /tapaaminen]]&lt;1,0,(Table_1[[#This Row],[Sisältöjen määrä 
]]*Table_1[[#This Row],[Kesto (min) /tapaaminen]]*Table_1[[#This Row],[Tapaamis-kerrat /osallistuja]]))</f>
        <v>0</v>
      </c>
      <c r="T1922" s="394" t="str">
        <f>IF(Table_1[[#This Row],[SISÄLLÖN NIMI]]="","",IF(Table_1[[#This Row],[Toteutuminen]]="Ei osallistujia",0,IF(Table_1[[#This Row],[Toteutuminen]]="Peruttu",0,1)))</f>
        <v/>
      </c>
      <c r="U1922" s="395"/>
      <c r="V1922" s="385"/>
      <c r="W1922" s="413">
        <f>Table_1[[#This Row],[Kävijämäärä a) lapset]]+Table_1[[#This Row],[Kävijämäärä b) aikuiset]]</f>
        <v>0</v>
      </c>
      <c r="X1922" s="413">
        <f>IF(Table_1[[#This Row],[Kokonaiskävijämäärä]]&lt;1,0,Table_1[[#This Row],[Kävijämäärä a) lapset]]*Table_1[[#This Row],[Tapaamis-kerrat /osallistuja]])</f>
        <v>0</v>
      </c>
      <c r="Y1922" s="413">
        <f>IF(Table_1[[#This Row],[Kokonaiskävijämäärä]]&lt;1,0,Table_1[[#This Row],[Kävijämäärä b) aikuiset]]*Table_1[[#This Row],[Tapaamis-kerrat /osallistuja]])</f>
        <v>0</v>
      </c>
      <c r="Z1922" s="413">
        <f>IF(Table_1[[#This Row],[Kokonaiskävijämäärä]]&lt;1,0,Table_1[[#This Row],[Kokonaiskävijämäärä]]*Table_1[[#This Row],[Tapaamis-kerrat /osallistuja]])</f>
        <v>0</v>
      </c>
      <c r="AA1922" s="390" t="s">
        <v>54</v>
      </c>
      <c r="AB1922" s="396"/>
      <c r="AC1922" s="397"/>
      <c r="AD1922" s="398" t="s">
        <v>54</v>
      </c>
      <c r="AE1922" s="399" t="s">
        <v>54</v>
      </c>
      <c r="AF1922" s="400" t="s">
        <v>54</v>
      </c>
      <c r="AG1922" s="400" t="s">
        <v>54</v>
      </c>
      <c r="AH1922" s="401" t="s">
        <v>53</v>
      </c>
      <c r="AI1922" s="402" t="s">
        <v>54</v>
      </c>
      <c r="AJ1922" s="402" t="s">
        <v>54</v>
      </c>
      <c r="AK1922" s="402" t="s">
        <v>54</v>
      </c>
      <c r="AL1922" s="403" t="s">
        <v>54</v>
      </c>
      <c r="AM1922" s="404" t="s">
        <v>54</v>
      </c>
    </row>
    <row r="1923" spans="1:39" ht="15.75" customHeight="1" x14ac:dyDescent="0.3">
      <c r="A1923" s="405"/>
      <c r="B1923" s="383"/>
      <c r="C1923" s="406" t="s">
        <v>40</v>
      </c>
      <c r="D1923" s="385" t="str">
        <f>IF(Table_1[[#This Row],[SISÄLLÖN NIMI]]="","",1)</f>
        <v/>
      </c>
      <c r="E1923" s="407"/>
      <c r="F1923" s="407"/>
      <c r="G1923" s="384" t="s">
        <v>54</v>
      </c>
      <c r="H1923" s="387" t="s">
        <v>54</v>
      </c>
      <c r="I1923" s="408" t="s">
        <v>54</v>
      </c>
      <c r="J1923" s="389" t="s">
        <v>44</v>
      </c>
      <c r="K1923" s="409" t="s">
        <v>54</v>
      </c>
      <c r="L1923" s="390" t="s">
        <v>54</v>
      </c>
      <c r="M1923" s="383"/>
      <c r="N1923" s="410" t="s">
        <v>54</v>
      </c>
      <c r="O1923" s="392"/>
      <c r="P1923" s="383"/>
      <c r="Q1923" s="383"/>
      <c r="R1923" s="393"/>
      <c r="S1923" s="417">
        <f>IF(Table_1[[#This Row],[Kesto (min) /tapaaminen]]&lt;1,0,(Table_1[[#This Row],[Sisältöjen määrä 
]]*Table_1[[#This Row],[Kesto (min) /tapaaminen]]*Table_1[[#This Row],[Tapaamis-kerrat /osallistuja]]))</f>
        <v>0</v>
      </c>
      <c r="T1923" s="394" t="str">
        <f>IF(Table_1[[#This Row],[SISÄLLÖN NIMI]]="","",IF(Table_1[[#This Row],[Toteutuminen]]="Ei osallistujia",0,IF(Table_1[[#This Row],[Toteutuminen]]="Peruttu",0,1)))</f>
        <v/>
      </c>
      <c r="U1923" s="395"/>
      <c r="V1923" s="385"/>
      <c r="W1923" s="413">
        <f>Table_1[[#This Row],[Kävijämäärä a) lapset]]+Table_1[[#This Row],[Kävijämäärä b) aikuiset]]</f>
        <v>0</v>
      </c>
      <c r="X1923" s="413">
        <f>IF(Table_1[[#This Row],[Kokonaiskävijämäärä]]&lt;1,0,Table_1[[#This Row],[Kävijämäärä a) lapset]]*Table_1[[#This Row],[Tapaamis-kerrat /osallistuja]])</f>
        <v>0</v>
      </c>
      <c r="Y1923" s="413">
        <f>IF(Table_1[[#This Row],[Kokonaiskävijämäärä]]&lt;1,0,Table_1[[#This Row],[Kävijämäärä b) aikuiset]]*Table_1[[#This Row],[Tapaamis-kerrat /osallistuja]])</f>
        <v>0</v>
      </c>
      <c r="Z1923" s="413">
        <f>IF(Table_1[[#This Row],[Kokonaiskävijämäärä]]&lt;1,0,Table_1[[#This Row],[Kokonaiskävijämäärä]]*Table_1[[#This Row],[Tapaamis-kerrat /osallistuja]])</f>
        <v>0</v>
      </c>
      <c r="AA1923" s="390" t="s">
        <v>54</v>
      </c>
      <c r="AB1923" s="396"/>
      <c r="AC1923" s="397"/>
      <c r="AD1923" s="398" t="s">
        <v>54</v>
      </c>
      <c r="AE1923" s="399" t="s">
        <v>54</v>
      </c>
      <c r="AF1923" s="400" t="s">
        <v>54</v>
      </c>
      <c r="AG1923" s="400" t="s">
        <v>54</v>
      </c>
      <c r="AH1923" s="401" t="s">
        <v>53</v>
      </c>
      <c r="AI1923" s="402" t="s">
        <v>54</v>
      </c>
      <c r="AJ1923" s="402" t="s">
        <v>54</v>
      </c>
      <c r="AK1923" s="402" t="s">
        <v>54</v>
      </c>
      <c r="AL1923" s="403" t="s">
        <v>54</v>
      </c>
      <c r="AM1923" s="404" t="s">
        <v>54</v>
      </c>
    </row>
    <row r="1924" spans="1:39" ht="15.75" customHeight="1" x14ac:dyDescent="0.3">
      <c r="A1924" s="405"/>
      <c r="B1924" s="383"/>
      <c r="C1924" s="406" t="s">
        <v>40</v>
      </c>
      <c r="D1924" s="385" t="str">
        <f>IF(Table_1[[#This Row],[SISÄLLÖN NIMI]]="","",1)</f>
        <v/>
      </c>
      <c r="E1924" s="407"/>
      <c r="F1924" s="407"/>
      <c r="G1924" s="384" t="s">
        <v>54</v>
      </c>
      <c r="H1924" s="387" t="s">
        <v>54</v>
      </c>
      <c r="I1924" s="408" t="s">
        <v>54</v>
      </c>
      <c r="J1924" s="389" t="s">
        <v>44</v>
      </c>
      <c r="K1924" s="409" t="s">
        <v>54</v>
      </c>
      <c r="L1924" s="390" t="s">
        <v>54</v>
      </c>
      <c r="M1924" s="383"/>
      <c r="N1924" s="410" t="s">
        <v>54</v>
      </c>
      <c r="O1924" s="392"/>
      <c r="P1924" s="383"/>
      <c r="Q1924" s="383"/>
      <c r="R1924" s="393"/>
      <c r="S1924" s="417">
        <f>IF(Table_1[[#This Row],[Kesto (min) /tapaaminen]]&lt;1,0,(Table_1[[#This Row],[Sisältöjen määrä 
]]*Table_1[[#This Row],[Kesto (min) /tapaaminen]]*Table_1[[#This Row],[Tapaamis-kerrat /osallistuja]]))</f>
        <v>0</v>
      </c>
      <c r="T1924" s="394" t="str">
        <f>IF(Table_1[[#This Row],[SISÄLLÖN NIMI]]="","",IF(Table_1[[#This Row],[Toteutuminen]]="Ei osallistujia",0,IF(Table_1[[#This Row],[Toteutuminen]]="Peruttu",0,1)))</f>
        <v/>
      </c>
      <c r="U1924" s="395"/>
      <c r="V1924" s="385"/>
      <c r="W1924" s="413">
        <f>Table_1[[#This Row],[Kävijämäärä a) lapset]]+Table_1[[#This Row],[Kävijämäärä b) aikuiset]]</f>
        <v>0</v>
      </c>
      <c r="X1924" s="413">
        <f>IF(Table_1[[#This Row],[Kokonaiskävijämäärä]]&lt;1,0,Table_1[[#This Row],[Kävijämäärä a) lapset]]*Table_1[[#This Row],[Tapaamis-kerrat /osallistuja]])</f>
        <v>0</v>
      </c>
      <c r="Y1924" s="413">
        <f>IF(Table_1[[#This Row],[Kokonaiskävijämäärä]]&lt;1,0,Table_1[[#This Row],[Kävijämäärä b) aikuiset]]*Table_1[[#This Row],[Tapaamis-kerrat /osallistuja]])</f>
        <v>0</v>
      </c>
      <c r="Z1924" s="413">
        <f>IF(Table_1[[#This Row],[Kokonaiskävijämäärä]]&lt;1,0,Table_1[[#This Row],[Kokonaiskävijämäärä]]*Table_1[[#This Row],[Tapaamis-kerrat /osallistuja]])</f>
        <v>0</v>
      </c>
      <c r="AA1924" s="390" t="s">
        <v>54</v>
      </c>
      <c r="AB1924" s="396"/>
      <c r="AC1924" s="397"/>
      <c r="AD1924" s="398" t="s">
        <v>54</v>
      </c>
      <c r="AE1924" s="399" t="s">
        <v>54</v>
      </c>
      <c r="AF1924" s="400" t="s">
        <v>54</v>
      </c>
      <c r="AG1924" s="400" t="s">
        <v>54</v>
      </c>
      <c r="AH1924" s="401" t="s">
        <v>53</v>
      </c>
      <c r="AI1924" s="402" t="s">
        <v>54</v>
      </c>
      <c r="AJ1924" s="402" t="s">
        <v>54</v>
      </c>
      <c r="AK1924" s="402" t="s">
        <v>54</v>
      </c>
      <c r="AL1924" s="403" t="s">
        <v>54</v>
      </c>
      <c r="AM1924" s="404" t="s">
        <v>54</v>
      </c>
    </row>
    <row r="1925" spans="1:39" ht="15.75" customHeight="1" x14ac:dyDescent="0.3">
      <c r="A1925" s="405"/>
      <c r="B1925" s="383"/>
      <c r="C1925" s="406" t="s">
        <v>40</v>
      </c>
      <c r="D1925" s="385" t="str">
        <f>IF(Table_1[[#This Row],[SISÄLLÖN NIMI]]="","",1)</f>
        <v/>
      </c>
      <c r="E1925" s="407"/>
      <c r="F1925" s="407"/>
      <c r="G1925" s="384" t="s">
        <v>54</v>
      </c>
      <c r="H1925" s="387" t="s">
        <v>54</v>
      </c>
      <c r="I1925" s="408" t="s">
        <v>54</v>
      </c>
      <c r="J1925" s="389" t="s">
        <v>44</v>
      </c>
      <c r="K1925" s="409" t="s">
        <v>54</v>
      </c>
      <c r="L1925" s="390" t="s">
        <v>54</v>
      </c>
      <c r="M1925" s="383"/>
      <c r="N1925" s="410" t="s">
        <v>54</v>
      </c>
      <c r="O1925" s="392"/>
      <c r="P1925" s="383"/>
      <c r="Q1925" s="383"/>
      <c r="R1925" s="393"/>
      <c r="S1925" s="417">
        <f>IF(Table_1[[#This Row],[Kesto (min) /tapaaminen]]&lt;1,0,(Table_1[[#This Row],[Sisältöjen määrä 
]]*Table_1[[#This Row],[Kesto (min) /tapaaminen]]*Table_1[[#This Row],[Tapaamis-kerrat /osallistuja]]))</f>
        <v>0</v>
      </c>
      <c r="T1925" s="394" t="str">
        <f>IF(Table_1[[#This Row],[SISÄLLÖN NIMI]]="","",IF(Table_1[[#This Row],[Toteutuminen]]="Ei osallistujia",0,IF(Table_1[[#This Row],[Toteutuminen]]="Peruttu",0,1)))</f>
        <v/>
      </c>
      <c r="U1925" s="395"/>
      <c r="V1925" s="385"/>
      <c r="W1925" s="413">
        <f>Table_1[[#This Row],[Kävijämäärä a) lapset]]+Table_1[[#This Row],[Kävijämäärä b) aikuiset]]</f>
        <v>0</v>
      </c>
      <c r="X1925" s="413">
        <f>IF(Table_1[[#This Row],[Kokonaiskävijämäärä]]&lt;1,0,Table_1[[#This Row],[Kävijämäärä a) lapset]]*Table_1[[#This Row],[Tapaamis-kerrat /osallistuja]])</f>
        <v>0</v>
      </c>
      <c r="Y1925" s="413">
        <f>IF(Table_1[[#This Row],[Kokonaiskävijämäärä]]&lt;1,0,Table_1[[#This Row],[Kävijämäärä b) aikuiset]]*Table_1[[#This Row],[Tapaamis-kerrat /osallistuja]])</f>
        <v>0</v>
      </c>
      <c r="Z1925" s="413">
        <f>IF(Table_1[[#This Row],[Kokonaiskävijämäärä]]&lt;1,0,Table_1[[#This Row],[Kokonaiskävijämäärä]]*Table_1[[#This Row],[Tapaamis-kerrat /osallistuja]])</f>
        <v>0</v>
      </c>
      <c r="AA1925" s="390" t="s">
        <v>54</v>
      </c>
      <c r="AB1925" s="396"/>
      <c r="AC1925" s="397"/>
      <c r="AD1925" s="398" t="s">
        <v>54</v>
      </c>
      <c r="AE1925" s="399" t="s">
        <v>54</v>
      </c>
      <c r="AF1925" s="400" t="s">
        <v>54</v>
      </c>
      <c r="AG1925" s="400" t="s">
        <v>54</v>
      </c>
      <c r="AH1925" s="401" t="s">
        <v>53</v>
      </c>
      <c r="AI1925" s="402" t="s">
        <v>54</v>
      </c>
      <c r="AJ1925" s="402" t="s">
        <v>54</v>
      </c>
      <c r="AK1925" s="402" t="s">
        <v>54</v>
      </c>
      <c r="AL1925" s="403" t="s">
        <v>54</v>
      </c>
      <c r="AM1925" s="404" t="s">
        <v>54</v>
      </c>
    </row>
    <row r="1926" spans="1:39" ht="15.75" customHeight="1" x14ac:dyDescent="0.3">
      <c r="A1926" s="405"/>
      <c r="B1926" s="383"/>
      <c r="C1926" s="406" t="s">
        <v>40</v>
      </c>
      <c r="D1926" s="385" t="str">
        <f>IF(Table_1[[#This Row],[SISÄLLÖN NIMI]]="","",1)</f>
        <v/>
      </c>
      <c r="E1926" s="407"/>
      <c r="F1926" s="407"/>
      <c r="G1926" s="384" t="s">
        <v>54</v>
      </c>
      <c r="H1926" s="387" t="s">
        <v>54</v>
      </c>
      <c r="I1926" s="408" t="s">
        <v>54</v>
      </c>
      <c r="J1926" s="389" t="s">
        <v>44</v>
      </c>
      <c r="K1926" s="409" t="s">
        <v>54</v>
      </c>
      <c r="L1926" s="390" t="s">
        <v>54</v>
      </c>
      <c r="M1926" s="383"/>
      <c r="N1926" s="410" t="s">
        <v>54</v>
      </c>
      <c r="O1926" s="392"/>
      <c r="P1926" s="383"/>
      <c r="Q1926" s="383"/>
      <c r="R1926" s="393"/>
      <c r="S1926" s="417">
        <f>IF(Table_1[[#This Row],[Kesto (min) /tapaaminen]]&lt;1,0,(Table_1[[#This Row],[Sisältöjen määrä 
]]*Table_1[[#This Row],[Kesto (min) /tapaaminen]]*Table_1[[#This Row],[Tapaamis-kerrat /osallistuja]]))</f>
        <v>0</v>
      </c>
      <c r="T1926" s="394" t="str">
        <f>IF(Table_1[[#This Row],[SISÄLLÖN NIMI]]="","",IF(Table_1[[#This Row],[Toteutuminen]]="Ei osallistujia",0,IF(Table_1[[#This Row],[Toteutuminen]]="Peruttu",0,1)))</f>
        <v/>
      </c>
      <c r="U1926" s="395"/>
      <c r="V1926" s="385"/>
      <c r="W1926" s="413">
        <f>Table_1[[#This Row],[Kävijämäärä a) lapset]]+Table_1[[#This Row],[Kävijämäärä b) aikuiset]]</f>
        <v>0</v>
      </c>
      <c r="X1926" s="413">
        <f>IF(Table_1[[#This Row],[Kokonaiskävijämäärä]]&lt;1,0,Table_1[[#This Row],[Kävijämäärä a) lapset]]*Table_1[[#This Row],[Tapaamis-kerrat /osallistuja]])</f>
        <v>0</v>
      </c>
      <c r="Y1926" s="413">
        <f>IF(Table_1[[#This Row],[Kokonaiskävijämäärä]]&lt;1,0,Table_1[[#This Row],[Kävijämäärä b) aikuiset]]*Table_1[[#This Row],[Tapaamis-kerrat /osallistuja]])</f>
        <v>0</v>
      </c>
      <c r="Z1926" s="413">
        <f>IF(Table_1[[#This Row],[Kokonaiskävijämäärä]]&lt;1,0,Table_1[[#This Row],[Kokonaiskävijämäärä]]*Table_1[[#This Row],[Tapaamis-kerrat /osallistuja]])</f>
        <v>0</v>
      </c>
      <c r="AA1926" s="390" t="s">
        <v>54</v>
      </c>
      <c r="AB1926" s="396"/>
      <c r="AC1926" s="397"/>
      <c r="AD1926" s="398" t="s">
        <v>54</v>
      </c>
      <c r="AE1926" s="399" t="s">
        <v>54</v>
      </c>
      <c r="AF1926" s="400" t="s">
        <v>54</v>
      </c>
      <c r="AG1926" s="400" t="s">
        <v>54</v>
      </c>
      <c r="AH1926" s="401" t="s">
        <v>53</v>
      </c>
      <c r="AI1926" s="402" t="s">
        <v>54</v>
      </c>
      <c r="AJ1926" s="402" t="s">
        <v>54</v>
      </c>
      <c r="AK1926" s="402" t="s">
        <v>54</v>
      </c>
      <c r="AL1926" s="403" t="s">
        <v>54</v>
      </c>
      <c r="AM1926" s="404" t="s">
        <v>54</v>
      </c>
    </row>
    <row r="1927" spans="1:39" ht="15.75" customHeight="1" x14ac:dyDescent="0.3">
      <c r="A1927" s="405"/>
      <c r="B1927" s="383"/>
      <c r="C1927" s="406" t="s">
        <v>40</v>
      </c>
      <c r="D1927" s="385" t="str">
        <f>IF(Table_1[[#This Row],[SISÄLLÖN NIMI]]="","",1)</f>
        <v/>
      </c>
      <c r="E1927" s="407"/>
      <c r="F1927" s="407"/>
      <c r="G1927" s="384" t="s">
        <v>54</v>
      </c>
      <c r="H1927" s="387" t="s">
        <v>54</v>
      </c>
      <c r="I1927" s="408" t="s">
        <v>54</v>
      </c>
      <c r="J1927" s="389" t="s">
        <v>44</v>
      </c>
      <c r="K1927" s="409" t="s">
        <v>54</v>
      </c>
      <c r="L1927" s="390" t="s">
        <v>54</v>
      </c>
      <c r="M1927" s="383"/>
      <c r="N1927" s="410" t="s">
        <v>54</v>
      </c>
      <c r="O1927" s="392"/>
      <c r="P1927" s="383"/>
      <c r="Q1927" s="383"/>
      <c r="R1927" s="393"/>
      <c r="S1927" s="417">
        <f>IF(Table_1[[#This Row],[Kesto (min) /tapaaminen]]&lt;1,0,(Table_1[[#This Row],[Sisältöjen määrä 
]]*Table_1[[#This Row],[Kesto (min) /tapaaminen]]*Table_1[[#This Row],[Tapaamis-kerrat /osallistuja]]))</f>
        <v>0</v>
      </c>
      <c r="T1927" s="394" t="str">
        <f>IF(Table_1[[#This Row],[SISÄLLÖN NIMI]]="","",IF(Table_1[[#This Row],[Toteutuminen]]="Ei osallistujia",0,IF(Table_1[[#This Row],[Toteutuminen]]="Peruttu",0,1)))</f>
        <v/>
      </c>
      <c r="U1927" s="395"/>
      <c r="V1927" s="385"/>
      <c r="W1927" s="413">
        <f>Table_1[[#This Row],[Kävijämäärä a) lapset]]+Table_1[[#This Row],[Kävijämäärä b) aikuiset]]</f>
        <v>0</v>
      </c>
      <c r="X1927" s="413">
        <f>IF(Table_1[[#This Row],[Kokonaiskävijämäärä]]&lt;1,0,Table_1[[#This Row],[Kävijämäärä a) lapset]]*Table_1[[#This Row],[Tapaamis-kerrat /osallistuja]])</f>
        <v>0</v>
      </c>
      <c r="Y1927" s="413">
        <f>IF(Table_1[[#This Row],[Kokonaiskävijämäärä]]&lt;1,0,Table_1[[#This Row],[Kävijämäärä b) aikuiset]]*Table_1[[#This Row],[Tapaamis-kerrat /osallistuja]])</f>
        <v>0</v>
      </c>
      <c r="Z1927" s="413">
        <f>IF(Table_1[[#This Row],[Kokonaiskävijämäärä]]&lt;1,0,Table_1[[#This Row],[Kokonaiskävijämäärä]]*Table_1[[#This Row],[Tapaamis-kerrat /osallistuja]])</f>
        <v>0</v>
      </c>
      <c r="AA1927" s="390" t="s">
        <v>54</v>
      </c>
      <c r="AB1927" s="396"/>
      <c r="AC1927" s="397"/>
      <c r="AD1927" s="398" t="s">
        <v>54</v>
      </c>
      <c r="AE1927" s="399" t="s">
        <v>54</v>
      </c>
      <c r="AF1927" s="400" t="s">
        <v>54</v>
      </c>
      <c r="AG1927" s="400" t="s">
        <v>54</v>
      </c>
      <c r="AH1927" s="401" t="s">
        <v>53</v>
      </c>
      <c r="AI1927" s="402" t="s">
        <v>54</v>
      </c>
      <c r="AJ1927" s="402" t="s">
        <v>54</v>
      </c>
      <c r="AK1927" s="402" t="s">
        <v>54</v>
      </c>
      <c r="AL1927" s="403" t="s">
        <v>54</v>
      </c>
      <c r="AM1927" s="404" t="s">
        <v>54</v>
      </c>
    </row>
    <row r="1928" spans="1:39" ht="15.75" customHeight="1" x14ac:dyDescent="0.3">
      <c r="A1928" s="405"/>
      <c r="B1928" s="383"/>
      <c r="C1928" s="406" t="s">
        <v>40</v>
      </c>
      <c r="D1928" s="385" t="str">
        <f>IF(Table_1[[#This Row],[SISÄLLÖN NIMI]]="","",1)</f>
        <v/>
      </c>
      <c r="E1928" s="407"/>
      <c r="F1928" s="407"/>
      <c r="G1928" s="384" t="s">
        <v>54</v>
      </c>
      <c r="H1928" s="387" t="s">
        <v>54</v>
      </c>
      <c r="I1928" s="408" t="s">
        <v>54</v>
      </c>
      <c r="J1928" s="389" t="s">
        <v>44</v>
      </c>
      <c r="K1928" s="409" t="s">
        <v>54</v>
      </c>
      <c r="L1928" s="390" t="s">
        <v>54</v>
      </c>
      <c r="M1928" s="383"/>
      <c r="N1928" s="410" t="s">
        <v>54</v>
      </c>
      <c r="O1928" s="392"/>
      <c r="P1928" s="383"/>
      <c r="Q1928" s="383"/>
      <c r="R1928" s="393"/>
      <c r="S1928" s="417">
        <f>IF(Table_1[[#This Row],[Kesto (min) /tapaaminen]]&lt;1,0,(Table_1[[#This Row],[Sisältöjen määrä 
]]*Table_1[[#This Row],[Kesto (min) /tapaaminen]]*Table_1[[#This Row],[Tapaamis-kerrat /osallistuja]]))</f>
        <v>0</v>
      </c>
      <c r="T1928" s="394" t="str">
        <f>IF(Table_1[[#This Row],[SISÄLLÖN NIMI]]="","",IF(Table_1[[#This Row],[Toteutuminen]]="Ei osallistujia",0,IF(Table_1[[#This Row],[Toteutuminen]]="Peruttu",0,1)))</f>
        <v/>
      </c>
      <c r="U1928" s="395"/>
      <c r="V1928" s="385"/>
      <c r="W1928" s="413">
        <f>Table_1[[#This Row],[Kävijämäärä a) lapset]]+Table_1[[#This Row],[Kävijämäärä b) aikuiset]]</f>
        <v>0</v>
      </c>
      <c r="X1928" s="413">
        <f>IF(Table_1[[#This Row],[Kokonaiskävijämäärä]]&lt;1,0,Table_1[[#This Row],[Kävijämäärä a) lapset]]*Table_1[[#This Row],[Tapaamis-kerrat /osallistuja]])</f>
        <v>0</v>
      </c>
      <c r="Y1928" s="413">
        <f>IF(Table_1[[#This Row],[Kokonaiskävijämäärä]]&lt;1,0,Table_1[[#This Row],[Kävijämäärä b) aikuiset]]*Table_1[[#This Row],[Tapaamis-kerrat /osallistuja]])</f>
        <v>0</v>
      </c>
      <c r="Z1928" s="413">
        <f>IF(Table_1[[#This Row],[Kokonaiskävijämäärä]]&lt;1,0,Table_1[[#This Row],[Kokonaiskävijämäärä]]*Table_1[[#This Row],[Tapaamis-kerrat /osallistuja]])</f>
        <v>0</v>
      </c>
      <c r="AA1928" s="390" t="s">
        <v>54</v>
      </c>
      <c r="AB1928" s="396"/>
      <c r="AC1928" s="397"/>
      <c r="AD1928" s="398" t="s">
        <v>54</v>
      </c>
      <c r="AE1928" s="399" t="s">
        <v>54</v>
      </c>
      <c r="AF1928" s="400" t="s">
        <v>54</v>
      </c>
      <c r="AG1928" s="400" t="s">
        <v>54</v>
      </c>
      <c r="AH1928" s="401" t="s">
        <v>53</v>
      </c>
      <c r="AI1928" s="402" t="s">
        <v>54</v>
      </c>
      <c r="AJ1928" s="402" t="s">
        <v>54</v>
      </c>
      <c r="AK1928" s="402" t="s">
        <v>54</v>
      </c>
      <c r="AL1928" s="403" t="s">
        <v>54</v>
      </c>
      <c r="AM1928" s="404" t="s">
        <v>54</v>
      </c>
    </row>
    <row r="1929" spans="1:39" ht="15.75" customHeight="1" x14ac:dyDescent="0.3">
      <c r="A1929" s="405"/>
      <c r="B1929" s="383"/>
      <c r="C1929" s="406" t="s">
        <v>40</v>
      </c>
      <c r="D1929" s="385" t="str">
        <f>IF(Table_1[[#This Row],[SISÄLLÖN NIMI]]="","",1)</f>
        <v/>
      </c>
      <c r="E1929" s="407"/>
      <c r="F1929" s="407"/>
      <c r="G1929" s="384" t="s">
        <v>54</v>
      </c>
      <c r="H1929" s="387" t="s">
        <v>54</v>
      </c>
      <c r="I1929" s="408" t="s">
        <v>54</v>
      </c>
      <c r="J1929" s="389" t="s">
        <v>44</v>
      </c>
      <c r="K1929" s="409" t="s">
        <v>54</v>
      </c>
      <c r="L1929" s="390" t="s">
        <v>54</v>
      </c>
      <c r="M1929" s="383"/>
      <c r="N1929" s="410" t="s">
        <v>54</v>
      </c>
      <c r="O1929" s="392"/>
      <c r="P1929" s="383"/>
      <c r="Q1929" s="383"/>
      <c r="R1929" s="393"/>
      <c r="S1929" s="417">
        <f>IF(Table_1[[#This Row],[Kesto (min) /tapaaminen]]&lt;1,0,(Table_1[[#This Row],[Sisältöjen määrä 
]]*Table_1[[#This Row],[Kesto (min) /tapaaminen]]*Table_1[[#This Row],[Tapaamis-kerrat /osallistuja]]))</f>
        <v>0</v>
      </c>
      <c r="T1929" s="394" t="str">
        <f>IF(Table_1[[#This Row],[SISÄLLÖN NIMI]]="","",IF(Table_1[[#This Row],[Toteutuminen]]="Ei osallistujia",0,IF(Table_1[[#This Row],[Toteutuminen]]="Peruttu",0,1)))</f>
        <v/>
      </c>
      <c r="U1929" s="395"/>
      <c r="V1929" s="385"/>
      <c r="W1929" s="413">
        <f>Table_1[[#This Row],[Kävijämäärä a) lapset]]+Table_1[[#This Row],[Kävijämäärä b) aikuiset]]</f>
        <v>0</v>
      </c>
      <c r="X1929" s="413">
        <f>IF(Table_1[[#This Row],[Kokonaiskävijämäärä]]&lt;1,0,Table_1[[#This Row],[Kävijämäärä a) lapset]]*Table_1[[#This Row],[Tapaamis-kerrat /osallistuja]])</f>
        <v>0</v>
      </c>
      <c r="Y1929" s="413">
        <f>IF(Table_1[[#This Row],[Kokonaiskävijämäärä]]&lt;1,0,Table_1[[#This Row],[Kävijämäärä b) aikuiset]]*Table_1[[#This Row],[Tapaamis-kerrat /osallistuja]])</f>
        <v>0</v>
      </c>
      <c r="Z1929" s="413">
        <f>IF(Table_1[[#This Row],[Kokonaiskävijämäärä]]&lt;1,0,Table_1[[#This Row],[Kokonaiskävijämäärä]]*Table_1[[#This Row],[Tapaamis-kerrat /osallistuja]])</f>
        <v>0</v>
      </c>
      <c r="AA1929" s="390" t="s">
        <v>54</v>
      </c>
      <c r="AB1929" s="396"/>
      <c r="AC1929" s="397"/>
      <c r="AD1929" s="398" t="s">
        <v>54</v>
      </c>
      <c r="AE1929" s="399" t="s">
        <v>54</v>
      </c>
      <c r="AF1929" s="400" t="s">
        <v>54</v>
      </c>
      <c r="AG1929" s="400" t="s">
        <v>54</v>
      </c>
      <c r="AH1929" s="401" t="s">
        <v>53</v>
      </c>
      <c r="AI1929" s="402" t="s">
        <v>54</v>
      </c>
      <c r="AJ1929" s="402" t="s">
        <v>54</v>
      </c>
      <c r="AK1929" s="402" t="s">
        <v>54</v>
      </c>
      <c r="AL1929" s="403" t="s">
        <v>54</v>
      </c>
      <c r="AM1929" s="404" t="s">
        <v>54</v>
      </c>
    </row>
    <row r="1930" spans="1:39" ht="15.75" customHeight="1" x14ac:dyDescent="0.3">
      <c r="A1930" s="405"/>
      <c r="B1930" s="383"/>
      <c r="C1930" s="406" t="s">
        <v>40</v>
      </c>
      <c r="D1930" s="385" t="str">
        <f>IF(Table_1[[#This Row],[SISÄLLÖN NIMI]]="","",1)</f>
        <v/>
      </c>
      <c r="E1930" s="407"/>
      <c r="F1930" s="407"/>
      <c r="G1930" s="384" t="s">
        <v>54</v>
      </c>
      <c r="H1930" s="387" t="s">
        <v>54</v>
      </c>
      <c r="I1930" s="408" t="s">
        <v>54</v>
      </c>
      <c r="J1930" s="389" t="s">
        <v>44</v>
      </c>
      <c r="K1930" s="409" t="s">
        <v>54</v>
      </c>
      <c r="L1930" s="390" t="s">
        <v>54</v>
      </c>
      <c r="M1930" s="383"/>
      <c r="N1930" s="410" t="s">
        <v>54</v>
      </c>
      <c r="O1930" s="392"/>
      <c r="P1930" s="383"/>
      <c r="Q1930" s="383"/>
      <c r="R1930" s="393"/>
      <c r="S1930" s="417">
        <f>IF(Table_1[[#This Row],[Kesto (min) /tapaaminen]]&lt;1,0,(Table_1[[#This Row],[Sisältöjen määrä 
]]*Table_1[[#This Row],[Kesto (min) /tapaaminen]]*Table_1[[#This Row],[Tapaamis-kerrat /osallistuja]]))</f>
        <v>0</v>
      </c>
      <c r="T1930" s="394" t="str">
        <f>IF(Table_1[[#This Row],[SISÄLLÖN NIMI]]="","",IF(Table_1[[#This Row],[Toteutuminen]]="Ei osallistujia",0,IF(Table_1[[#This Row],[Toteutuminen]]="Peruttu",0,1)))</f>
        <v/>
      </c>
      <c r="U1930" s="395"/>
      <c r="V1930" s="385"/>
      <c r="W1930" s="413">
        <f>Table_1[[#This Row],[Kävijämäärä a) lapset]]+Table_1[[#This Row],[Kävijämäärä b) aikuiset]]</f>
        <v>0</v>
      </c>
      <c r="X1930" s="413">
        <f>IF(Table_1[[#This Row],[Kokonaiskävijämäärä]]&lt;1,0,Table_1[[#This Row],[Kävijämäärä a) lapset]]*Table_1[[#This Row],[Tapaamis-kerrat /osallistuja]])</f>
        <v>0</v>
      </c>
      <c r="Y1930" s="413">
        <f>IF(Table_1[[#This Row],[Kokonaiskävijämäärä]]&lt;1,0,Table_1[[#This Row],[Kävijämäärä b) aikuiset]]*Table_1[[#This Row],[Tapaamis-kerrat /osallistuja]])</f>
        <v>0</v>
      </c>
      <c r="Z1930" s="413">
        <f>IF(Table_1[[#This Row],[Kokonaiskävijämäärä]]&lt;1,0,Table_1[[#This Row],[Kokonaiskävijämäärä]]*Table_1[[#This Row],[Tapaamis-kerrat /osallistuja]])</f>
        <v>0</v>
      </c>
      <c r="AA1930" s="390" t="s">
        <v>54</v>
      </c>
      <c r="AB1930" s="396"/>
      <c r="AC1930" s="397"/>
      <c r="AD1930" s="398" t="s">
        <v>54</v>
      </c>
      <c r="AE1930" s="399" t="s">
        <v>54</v>
      </c>
      <c r="AF1930" s="400" t="s">
        <v>54</v>
      </c>
      <c r="AG1930" s="400" t="s">
        <v>54</v>
      </c>
      <c r="AH1930" s="401" t="s">
        <v>53</v>
      </c>
      <c r="AI1930" s="402" t="s">
        <v>54</v>
      </c>
      <c r="AJ1930" s="402" t="s">
        <v>54</v>
      </c>
      <c r="AK1930" s="402" t="s">
        <v>54</v>
      </c>
      <c r="AL1930" s="403" t="s">
        <v>54</v>
      </c>
      <c r="AM1930" s="404" t="s">
        <v>54</v>
      </c>
    </row>
    <row r="1931" spans="1:39" ht="15.75" customHeight="1" x14ac:dyDescent="0.3">
      <c r="A1931" s="405"/>
      <c r="B1931" s="383"/>
      <c r="C1931" s="406" t="s">
        <v>40</v>
      </c>
      <c r="D1931" s="385" t="str">
        <f>IF(Table_1[[#This Row],[SISÄLLÖN NIMI]]="","",1)</f>
        <v/>
      </c>
      <c r="E1931" s="407"/>
      <c r="F1931" s="407"/>
      <c r="G1931" s="384" t="s">
        <v>54</v>
      </c>
      <c r="H1931" s="387" t="s">
        <v>54</v>
      </c>
      <c r="I1931" s="408" t="s">
        <v>54</v>
      </c>
      <c r="J1931" s="389" t="s">
        <v>44</v>
      </c>
      <c r="K1931" s="409" t="s">
        <v>54</v>
      </c>
      <c r="L1931" s="390" t="s">
        <v>54</v>
      </c>
      <c r="M1931" s="383"/>
      <c r="N1931" s="410" t="s">
        <v>54</v>
      </c>
      <c r="O1931" s="392"/>
      <c r="P1931" s="383"/>
      <c r="Q1931" s="383"/>
      <c r="R1931" s="393"/>
      <c r="S1931" s="417">
        <f>IF(Table_1[[#This Row],[Kesto (min) /tapaaminen]]&lt;1,0,(Table_1[[#This Row],[Sisältöjen määrä 
]]*Table_1[[#This Row],[Kesto (min) /tapaaminen]]*Table_1[[#This Row],[Tapaamis-kerrat /osallistuja]]))</f>
        <v>0</v>
      </c>
      <c r="T1931" s="394" t="str">
        <f>IF(Table_1[[#This Row],[SISÄLLÖN NIMI]]="","",IF(Table_1[[#This Row],[Toteutuminen]]="Ei osallistujia",0,IF(Table_1[[#This Row],[Toteutuminen]]="Peruttu",0,1)))</f>
        <v/>
      </c>
      <c r="U1931" s="395"/>
      <c r="V1931" s="385"/>
      <c r="W1931" s="413">
        <f>Table_1[[#This Row],[Kävijämäärä a) lapset]]+Table_1[[#This Row],[Kävijämäärä b) aikuiset]]</f>
        <v>0</v>
      </c>
      <c r="X1931" s="413">
        <f>IF(Table_1[[#This Row],[Kokonaiskävijämäärä]]&lt;1,0,Table_1[[#This Row],[Kävijämäärä a) lapset]]*Table_1[[#This Row],[Tapaamis-kerrat /osallistuja]])</f>
        <v>0</v>
      </c>
      <c r="Y1931" s="413">
        <f>IF(Table_1[[#This Row],[Kokonaiskävijämäärä]]&lt;1,0,Table_1[[#This Row],[Kävijämäärä b) aikuiset]]*Table_1[[#This Row],[Tapaamis-kerrat /osallistuja]])</f>
        <v>0</v>
      </c>
      <c r="Z1931" s="413">
        <f>IF(Table_1[[#This Row],[Kokonaiskävijämäärä]]&lt;1,0,Table_1[[#This Row],[Kokonaiskävijämäärä]]*Table_1[[#This Row],[Tapaamis-kerrat /osallistuja]])</f>
        <v>0</v>
      </c>
      <c r="AA1931" s="390" t="s">
        <v>54</v>
      </c>
      <c r="AB1931" s="396"/>
      <c r="AC1931" s="397"/>
      <c r="AD1931" s="398" t="s">
        <v>54</v>
      </c>
      <c r="AE1931" s="399" t="s">
        <v>54</v>
      </c>
      <c r="AF1931" s="400" t="s">
        <v>54</v>
      </c>
      <c r="AG1931" s="400" t="s">
        <v>54</v>
      </c>
      <c r="AH1931" s="401" t="s">
        <v>53</v>
      </c>
      <c r="AI1931" s="402" t="s">
        <v>54</v>
      </c>
      <c r="AJ1931" s="402" t="s">
        <v>54</v>
      </c>
      <c r="AK1931" s="402" t="s">
        <v>54</v>
      </c>
      <c r="AL1931" s="403" t="s">
        <v>54</v>
      </c>
      <c r="AM1931" s="404" t="s">
        <v>54</v>
      </c>
    </row>
    <row r="1932" spans="1:39" ht="15.75" customHeight="1" x14ac:dyDescent="0.3">
      <c r="A1932" s="405"/>
      <c r="B1932" s="383"/>
      <c r="C1932" s="406" t="s">
        <v>40</v>
      </c>
      <c r="D1932" s="385" t="str">
        <f>IF(Table_1[[#This Row],[SISÄLLÖN NIMI]]="","",1)</f>
        <v/>
      </c>
      <c r="E1932" s="407"/>
      <c r="F1932" s="407"/>
      <c r="G1932" s="384" t="s">
        <v>54</v>
      </c>
      <c r="H1932" s="387" t="s">
        <v>54</v>
      </c>
      <c r="I1932" s="408" t="s">
        <v>54</v>
      </c>
      <c r="J1932" s="389" t="s">
        <v>44</v>
      </c>
      <c r="K1932" s="409" t="s">
        <v>54</v>
      </c>
      <c r="L1932" s="390" t="s">
        <v>54</v>
      </c>
      <c r="M1932" s="383"/>
      <c r="N1932" s="410" t="s">
        <v>54</v>
      </c>
      <c r="O1932" s="392"/>
      <c r="P1932" s="383"/>
      <c r="Q1932" s="383"/>
      <c r="R1932" s="393"/>
      <c r="S1932" s="417">
        <f>IF(Table_1[[#This Row],[Kesto (min) /tapaaminen]]&lt;1,0,(Table_1[[#This Row],[Sisältöjen määrä 
]]*Table_1[[#This Row],[Kesto (min) /tapaaminen]]*Table_1[[#This Row],[Tapaamis-kerrat /osallistuja]]))</f>
        <v>0</v>
      </c>
      <c r="T1932" s="394" t="str">
        <f>IF(Table_1[[#This Row],[SISÄLLÖN NIMI]]="","",IF(Table_1[[#This Row],[Toteutuminen]]="Ei osallistujia",0,IF(Table_1[[#This Row],[Toteutuminen]]="Peruttu",0,1)))</f>
        <v/>
      </c>
      <c r="U1932" s="395"/>
      <c r="V1932" s="385"/>
      <c r="W1932" s="413">
        <f>Table_1[[#This Row],[Kävijämäärä a) lapset]]+Table_1[[#This Row],[Kävijämäärä b) aikuiset]]</f>
        <v>0</v>
      </c>
      <c r="X1932" s="413">
        <f>IF(Table_1[[#This Row],[Kokonaiskävijämäärä]]&lt;1,0,Table_1[[#This Row],[Kävijämäärä a) lapset]]*Table_1[[#This Row],[Tapaamis-kerrat /osallistuja]])</f>
        <v>0</v>
      </c>
      <c r="Y1932" s="413">
        <f>IF(Table_1[[#This Row],[Kokonaiskävijämäärä]]&lt;1,0,Table_1[[#This Row],[Kävijämäärä b) aikuiset]]*Table_1[[#This Row],[Tapaamis-kerrat /osallistuja]])</f>
        <v>0</v>
      </c>
      <c r="Z1932" s="413">
        <f>IF(Table_1[[#This Row],[Kokonaiskävijämäärä]]&lt;1,0,Table_1[[#This Row],[Kokonaiskävijämäärä]]*Table_1[[#This Row],[Tapaamis-kerrat /osallistuja]])</f>
        <v>0</v>
      </c>
      <c r="AA1932" s="390" t="s">
        <v>54</v>
      </c>
      <c r="AB1932" s="396"/>
      <c r="AC1932" s="397"/>
      <c r="AD1932" s="398" t="s">
        <v>54</v>
      </c>
      <c r="AE1932" s="399" t="s">
        <v>54</v>
      </c>
      <c r="AF1932" s="400" t="s">
        <v>54</v>
      </c>
      <c r="AG1932" s="400" t="s">
        <v>54</v>
      </c>
      <c r="AH1932" s="401" t="s">
        <v>53</v>
      </c>
      <c r="AI1932" s="402" t="s">
        <v>54</v>
      </c>
      <c r="AJ1932" s="402" t="s">
        <v>54</v>
      </c>
      <c r="AK1932" s="402" t="s">
        <v>54</v>
      </c>
      <c r="AL1932" s="403" t="s">
        <v>54</v>
      </c>
      <c r="AM1932" s="404" t="s">
        <v>54</v>
      </c>
    </row>
    <row r="1933" spans="1:39" ht="15.75" customHeight="1" x14ac:dyDescent="0.3">
      <c r="A1933" s="405"/>
      <c r="B1933" s="383"/>
      <c r="C1933" s="406" t="s">
        <v>40</v>
      </c>
      <c r="D1933" s="385" t="str">
        <f>IF(Table_1[[#This Row],[SISÄLLÖN NIMI]]="","",1)</f>
        <v/>
      </c>
      <c r="E1933" s="407"/>
      <c r="F1933" s="407"/>
      <c r="G1933" s="384" t="s">
        <v>54</v>
      </c>
      <c r="H1933" s="387" t="s">
        <v>54</v>
      </c>
      <c r="I1933" s="408" t="s">
        <v>54</v>
      </c>
      <c r="J1933" s="389" t="s">
        <v>44</v>
      </c>
      <c r="K1933" s="409" t="s">
        <v>54</v>
      </c>
      <c r="L1933" s="390" t="s">
        <v>54</v>
      </c>
      <c r="M1933" s="383"/>
      <c r="N1933" s="410" t="s">
        <v>54</v>
      </c>
      <c r="O1933" s="392"/>
      <c r="P1933" s="383"/>
      <c r="Q1933" s="383"/>
      <c r="R1933" s="393"/>
      <c r="S1933" s="417">
        <f>IF(Table_1[[#This Row],[Kesto (min) /tapaaminen]]&lt;1,0,(Table_1[[#This Row],[Sisältöjen määrä 
]]*Table_1[[#This Row],[Kesto (min) /tapaaminen]]*Table_1[[#This Row],[Tapaamis-kerrat /osallistuja]]))</f>
        <v>0</v>
      </c>
      <c r="T1933" s="394" t="str">
        <f>IF(Table_1[[#This Row],[SISÄLLÖN NIMI]]="","",IF(Table_1[[#This Row],[Toteutuminen]]="Ei osallistujia",0,IF(Table_1[[#This Row],[Toteutuminen]]="Peruttu",0,1)))</f>
        <v/>
      </c>
      <c r="U1933" s="395"/>
      <c r="V1933" s="385"/>
      <c r="W1933" s="413">
        <f>Table_1[[#This Row],[Kävijämäärä a) lapset]]+Table_1[[#This Row],[Kävijämäärä b) aikuiset]]</f>
        <v>0</v>
      </c>
      <c r="X1933" s="413">
        <f>IF(Table_1[[#This Row],[Kokonaiskävijämäärä]]&lt;1,0,Table_1[[#This Row],[Kävijämäärä a) lapset]]*Table_1[[#This Row],[Tapaamis-kerrat /osallistuja]])</f>
        <v>0</v>
      </c>
      <c r="Y1933" s="413">
        <f>IF(Table_1[[#This Row],[Kokonaiskävijämäärä]]&lt;1,0,Table_1[[#This Row],[Kävijämäärä b) aikuiset]]*Table_1[[#This Row],[Tapaamis-kerrat /osallistuja]])</f>
        <v>0</v>
      </c>
      <c r="Z1933" s="413">
        <f>IF(Table_1[[#This Row],[Kokonaiskävijämäärä]]&lt;1,0,Table_1[[#This Row],[Kokonaiskävijämäärä]]*Table_1[[#This Row],[Tapaamis-kerrat /osallistuja]])</f>
        <v>0</v>
      </c>
      <c r="AA1933" s="390" t="s">
        <v>54</v>
      </c>
      <c r="AB1933" s="396"/>
      <c r="AC1933" s="397"/>
      <c r="AD1933" s="398" t="s">
        <v>54</v>
      </c>
      <c r="AE1933" s="399" t="s">
        <v>54</v>
      </c>
      <c r="AF1933" s="400" t="s">
        <v>54</v>
      </c>
      <c r="AG1933" s="400" t="s">
        <v>54</v>
      </c>
      <c r="AH1933" s="401" t="s">
        <v>53</v>
      </c>
      <c r="AI1933" s="402" t="s">
        <v>54</v>
      </c>
      <c r="AJ1933" s="402" t="s">
        <v>54</v>
      </c>
      <c r="AK1933" s="402" t="s">
        <v>54</v>
      </c>
      <c r="AL1933" s="403" t="s">
        <v>54</v>
      </c>
      <c r="AM1933" s="404" t="s">
        <v>54</v>
      </c>
    </row>
    <row r="1934" spans="1:39" ht="15.75" customHeight="1" x14ac:dyDescent="0.3">
      <c r="A1934" s="405"/>
      <c r="B1934" s="383"/>
      <c r="C1934" s="406" t="s">
        <v>40</v>
      </c>
      <c r="D1934" s="385" t="str">
        <f>IF(Table_1[[#This Row],[SISÄLLÖN NIMI]]="","",1)</f>
        <v/>
      </c>
      <c r="E1934" s="407"/>
      <c r="F1934" s="407"/>
      <c r="G1934" s="384" t="s">
        <v>54</v>
      </c>
      <c r="H1934" s="387" t="s">
        <v>54</v>
      </c>
      <c r="I1934" s="408" t="s">
        <v>54</v>
      </c>
      <c r="J1934" s="389" t="s">
        <v>44</v>
      </c>
      <c r="K1934" s="409" t="s">
        <v>54</v>
      </c>
      <c r="L1934" s="390" t="s">
        <v>54</v>
      </c>
      <c r="M1934" s="383"/>
      <c r="N1934" s="410" t="s">
        <v>54</v>
      </c>
      <c r="O1934" s="392"/>
      <c r="P1934" s="383"/>
      <c r="Q1934" s="383"/>
      <c r="R1934" s="393"/>
      <c r="S1934" s="417">
        <f>IF(Table_1[[#This Row],[Kesto (min) /tapaaminen]]&lt;1,0,(Table_1[[#This Row],[Sisältöjen määrä 
]]*Table_1[[#This Row],[Kesto (min) /tapaaminen]]*Table_1[[#This Row],[Tapaamis-kerrat /osallistuja]]))</f>
        <v>0</v>
      </c>
      <c r="T1934" s="394" t="str">
        <f>IF(Table_1[[#This Row],[SISÄLLÖN NIMI]]="","",IF(Table_1[[#This Row],[Toteutuminen]]="Ei osallistujia",0,IF(Table_1[[#This Row],[Toteutuminen]]="Peruttu",0,1)))</f>
        <v/>
      </c>
      <c r="U1934" s="395"/>
      <c r="V1934" s="385"/>
      <c r="W1934" s="413">
        <f>Table_1[[#This Row],[Kävijämäärä a) lapset]]+Table_1[[#This Row],[Kävijämäärä b) aikuiset]]</f>
        <v>0</v>
      </c>
      <c r="X1934" s="413">
        <f>IF(Table_1[[#This Row],[Kokonaiskävijämäärä]]&lt;1,0,Table_1[[#This Row],[Kävijämäärä a) lapset]]*Table_1[[#This Row],[Tapaamis-kerrat /osallistuja]])</f>
        <v>0</v>
      </c>
      <c r="Y1934" s="413">
        <f>IF(Table_1[[#This Row],[Kokonaiskävijämäärä]]&lt;1,0,Table_1[[#This Row],[Kävijämäärä b) aikuiset]]*Table_1[[#This Row],[Tapaamis-kerrat /osallistuja]])</f>
        <v>0</v>
      </c>
      <c r="Z1934" s="413">
        <f>IF(Table_1[[#This Row],[Kokonaiskävijämäärä]]&lt;1,0,Table_1[[#This Row],[Kokonaiskävijämäärä]]*Table_1[[#This Row],[Tapaamis-kerrat /osallistuja]])</f>
        <v>0</v>
      </c>
      <c r="AA1934" s="390" t="s">
        <v>54</v>
      </c>
      <c r="AB1934" s="396"/>
      <c r="AC1934" s="397"/>
      <c r="AD1934" s="398" t="s">
        <v>54</v>
      </c>
      <c r="AE1934" s="399" t="s">
        <v>54</v>
      </c>
      <c r="AF1934" s="400" t="s">
        <v>54</v>
      </c>
      <c r="AG1934" s="400" t="s">
        <v>54</v>
      </c>
      <c r="AH1934" s="401" t="s">
        <v>53</v>
      </c>
      <c r="AI1934" s="402" t="s">
        <v>54</v>
      </c>
      <c r="AJ1934" s="402" t="s">
        <v>54</v>
      </c>
      <c r="AK1934" s="402" t="s">
        <v>54</v>
      </c>
      <c r="AL1934" s="403" t="s">
        <v>54</v>
      </c>
      <c r="AM1934" s="404" t="s">
        <v>54</v>
      </c>
    </row>
    <row r="1935" spans="1:39" ht="15.75" customHeight="1" x14ac:dyDescent="0.3">
      <c r="A1935" s="405"/>
      <c r="B1935" s="383"/>
      <c r="C1935" s="406" t="s">
        <v>40</v>
      </c>
      <c r="D1935" s="385" t="str">
        <f>IF(Table_1[[#This Row],[SISÄLLÖN NIMI]]="","",1)</f>
        <v/>
      </c>
      <c r="E1935" s="407"/>
      <c r="F1935" s="407"/>
      <c r="G1935" s="384" t="s">
        <v>54</v>
      </c>
      <c r="H1935" s="387" t="s">
        <v>54</v>
      </c>
      <c r="I1935" s="408" t="s">
        <v>54</v>
      </c>
      <c r="J1935" s="389" t="s">
        <v>44</v>
      </c>
      <c r="K1935" s="409" t="s">
        <v>54</v>
      </c>
      <c r="L1935" s="390" t="s">
        <v>54</v>
      </c>
      <c r="M1935" s="383"/>
      <c r="N1935" s="410" t="s">
        <v>54</v>
      </c>
      <c r="O1935" s="392"/>
      <c r="P1935" s="383"/>
      <c r="Q1935" s="383"/>
      <c r="R1935" s="393"/>
      <c r="S1935" s="417">
        <f>IF(Table_1[[#This Row],[Kesto (min) /tapaaminen]]&lt;1,0,(Table_1[[#This Row],[Sisältöjen määrä 
]]*Table_1[[#This Row],[Kesto (min) /tapaaminen]]*Table_1[[#This Row],[Tapaamis-kerrat /osallistuja]]))</f>
        <v>0</v>
      </c>
      <c r="T1935" s="394" t="str">
        <f>IF(Table_1[[#This Row],[SISÄLLÖN NIMI]]="","",IF(Table_1[[#This Row],[Toteutuminen]]="Ei osallistujia",0,IF(Table_1[[#This Row],[Toteutuminen]]="Peruttu",0,1)))</f>
        <v/>
      </c>
      <c r="U1935" s="395"/>
      <c r="V1935" s="385"/>
      <c r="W1935" s="413">
        <f>Table_1[[#This Row],[Kävijämäärä a) lapset]]+Table_1[[#This Row],[Kävijämäärä b) aikuiset]]</f>
        <v>0</v>
      </c>
      <c r="X1935" s="413">
        <f>IF(Table_1[[#This Row],[Kokonaiskävijämäärä]]&lt;1,0,Table_1[[#This Row],[Kävijämäärä a) lapset]]*Table_1[[#This Row],[Tapaamis-kerrat /osallistuja]])</f>
        <v>0</v>
      </c>
      <c r="Y1935" s="413">
        <f>IF(Table_1[[#This Row],[Kokonaiskävijämäärä]]&lt;1,0,Table_1[[#This Row],[Kävijämäärä b) aikuiset]]*Table_1[[#This Row],[Tapaamis-kerrat /osallistuja]])</f>
        <v>0</v>
      </c>
      <c r="Z1935" s="413">
        <f>IF(Table_1[[#This Row],[Kokonaiskävijämäärä]]&lt;1,0,Table_1[[#This Row],[Kokonaiskävijämäärä]]*Table_1[[#This Row],[Tapaamis-kerrat /osallistuja]])</f>
        <v>0</v>
      </c>
      <c r="AA1935" s="390" t="s">
        <v>54</v>
      </c>
      <c r="AB1935" s="396"/>
      <c r="AC1935" s="397"/>
      <c r="AD1935" s="398" t="s">
        <v>54</v>
      </c>
      <c r="AE1935" s="399" t="s">
        <v>54</v>
      </c>
      <c r="AF1935" s="400" t="s">
        <v>54</v>
      </c>
      <c r="AG1935" s="400" t="s">
        <v>54</v>
      </c>
      <c r="AH1935" s="401" t="s">
        <v>53</v>
      </c>
      <c r="AI1935" s="402" t="s">
        <v>54</v>
      </c>
      <c r="AJ1935" s="402" t="s">
        <v>54</v>
      </c>
      <c r="AK1935" s="402" t="s">
        <v>54</v>
      </c>
      <c r="AL1935" s="403" t="s">
        <v>54</v>
      </c>
      <c r="AM1935" s="404" t="s">
        <v>54</v>
      </c>
    </row>
    <row r="1936" spans="1:39" ht="15.75" customHeight="1" x14ac:dyDescent="0.3">
      <c r="A1936" s="405"/>
      <c r="B1936" s="383"/>
      <c r="C1936" s="406" t="s">
        <v>40</v>
      </c>
      <c r="D1936" s="385" t="str">
        <f>IF(Table_1[[#This Row],[SISÄLLÖN NIMI]]="","",1)</f>
        <v/>
      </c>
      <c r="E1936" s="407"/>
      <c r="F1936" s="407"/>
      <c r="G1936" s="384" t="s">
        <v>54</v>
      </c>
      <c r="H1936" s="387" t="s">
        <v>54</v>
      </c>
      <c r="I1936" s="408" t="s">
        <v>54</v>
      </c>
      <c r="J1936" s="389" t="s">
        <v>44</v>
      </c>
      <c r="K1936" s="409" t="s">
        <v>54</v>
      </c>
      <c r="L1936" s="390" t="s">
        <v>54</v>
      </c>
      <c r="M1936" s="383"/>
      <c r="N1936" s="410" t="s">
        <v>54</v>
      </c>
      <c r="O1936" s="392"/>
      <c r="P1936" s="383"/>
      <c r="Q1936" s="383"/>
      <c r="R1936" s="393"/>
      <c r="S1936" s="417">
        <f>IF(Table_1[[#This Row],[Kesto (min) /tapaaminen]]&lt;1,0,(Table_1[[#This Row],[Sisältöjen määrä 
]]*Table_1[[#This Row],[Kesto (min) /tapaaminen]]*Table_1[[#This Row],[Tapaamis-kerrat /osallistuja]]))</f>
        <v>0</v>
      </c>
      <c r="T1936" s="394" t="str">
        <f>IF(Table_1[[#This Row],[SISÄLLÖN NIMI]]="","",IF(Table_1[[#This Row],[Toteutuminen]]="Ei osallistujia",0,IF(Table_1[[#This Row],[Toteutuminen]]="Peruttu",0,1)))</f>
        <v/>
      </c>
      <c r="U1936" s="395"/>
      <c r="V1936" s="385"/>
      <c r="W1936" s="413">
        <f>Table_1[[#This Row],[Kävijämäärä a) lapset]]+Table_1[[#This Row],[Kävijämäärä b) aikuiset]]</f>
        <v>0</v>
      </c>
      <c r="X1936" s="413">
        <f>IF(Table_1[[#This Row],[Kokonaiskävijämäärä]]&lt;1,0,Table_1[[#This Row],[Kävijämäärä a) lapset]]*Table_1[[#This Row],[Tapaamis-kerrat /osallistuja]])</f>
        <v>0</v>
      </c>
      <c r="Y1936" s="413">
        <f>IF(Table_1[[#This Row],[Kokonaiskävijämäärä]]&lt;1,0,Table_1[[#This Row],[Kävijämäärä b) aikuiset]]*Table_1[[#This Row],[Tapaamis-kerrat /osallistuja]])</f>
        <v>0</v>
      </c>
      <c r="Z1936" s="413">
        <f>IF(Table_1[[#This Row],[Kokonaiskävijämäärä]]&lt;1,0,Table_1[[#This Row],[Kokonaiskävijämäärä]]*Table_1[[#This Row],[Tapaamis-kerrat /osallistuja]])</f>
        <v>0</v>
      </c>
      <c r="AA1936" s="390" t="s">
        <v>54</v>
      </c>
      <c r="AB1936" s="396"/>
      <c r="AC1936" s="397"/>
      <c r="AD1936" s="398" t="s">
        <v>54</v>
      </c>
      <c r="AE1936" s="399" t="s">
        <v>54</v>
      </c>
      <c r="AF1936" s="400" t="s">
        <v>54</v>
      </c>
      <c r="AG1936" s="400" t="s">
        <v>54</v>
      </c>
      <c r="AH1936" s="401" t="s">
        <v>53</v>
      </c>
      <c r="AI1936" s="402" t="s">
        <v>54</v>
      </c>
      <c r="AJ1936" s="402" t="s">
        <v>54</v>
      </c>
      <c r="AK1936" s="402" t="s">
        <v>54</v>
      </c>
      <c r="AL1936" s="403" t="s">
        <v>54</v>
      </c>
      <c r="AM1936" s="404" t="s">
        <v>54</v>
      </c>
    </row>
    <row r="1937" spans="1:39" ht="15.75" customHeight="1" x14ac:dyDescent="0.3">
      <c r="A1937" s="405"/>
      <c r="B1937" s="383"/>
      <c r="C1937" s="406" t="s">
        <v>40</v>
      </c>
      <c r="D1937" s="385" t="str">
        <f>IF(Table_1[[#This Row],[SISÄLLÖN NIMI]]="","",1)</f>
        <v/>
      </c>
      <c r="E1937" s="407"/>
      <c r="F1937" s="407"/>
      <c r="G1937" s="384" t="s">
        <v>54</v>
      </c>
      <c r="H1937" s="387" t="s">
        <v>54</v>
      </c>
      <c r="I1937" s="408" t="s">
        <v>54</v>
      </c>
      <c r="J1937" s="389" t="s">
        <v>44</v>
      </c>
      <c r="K1937" s="409" t="s">
        <v>54</v>
      </c>
      <c r="L1937" s="390" t="s">
        <v>54</v>
      </c>
      <c r="M1937" s="383"/>
      <c r="N1937" s="410" t="s">
        <v>54</v>
      </c>
      <c r="O1937" s="392"/>
      <c r="P1937" s="383"/>
      <c r="Q1937" s="383"/>
      <c r="R1937" s="393"/>
      <c r="S1937" s="417">
        <f>IF(Table_1[[#This Row],[Kesto (min) /tapaaminen]]&lt;1,0,(Table_1[[#This Row],[Sisältöjen määrä 
]]*Table_1[[#This Row],[Kesto (min) /tapaaminen]]*Table_1[[#This Row],[Tapaamis-kerrat /osallistuja]]))</f>
        <v>0</v>
      </c>
      <c r="T1937" s="394" t="str">
        <f>IF(Table_1[[#This Row],[SISÄLLÖN NIMI]]="","",IF(Table_1[[#This Row],[Toteutuminen]]="Ei osallistujia",0,IF(Table_1[[#This Row],[Toteutuminen]]="Peruttu",0,1)))</f>
        <v/>
      </c>
      <c r="U1937" s="395"/>
      <c r="V1937" s="385"/>
      <c r="W1937" s="413">
        <f>Table_1[[#This Row],[Kävijämäärä a) lapset]]+Table_1[[#This Row],[Kävijämäärä b) aikuiset]]</f>
        <v>0</v>
      </c>
      <c r="X1937" s="413">
        <f>IF(Table_1[[#This Row],[Kokonaiskävijämäärä]]&lt;1,0,Table_1[[#This Row],[Kävijämäärä a) lapset]]*Table_1[[#This Row],[Tapaamis-kerrat /osallistuja]])</f>
        <v>0</v>
      </c>
      <c r="Y1937" s="413">
        <f>IF(Table_1[[#This Row],[Kokonaiskävijämäärä]]&lt;1,0,Table_1[[#This Row],[Kävijämäärä b) aikuiset]]*Table_1[[#This Row],[Tapaamis-kerrat /osallistuja]])</f>
        <v>0</v>
      </c>
      <c r="Z1937" s="413">
        <f>IF(Table_1[[#This Row],[Kokonaiskävijämäärä]]&lt;1,0,Table_1[[#This Row],[Kokonaiskävijämäärä]]*Table_1[[#This Row],[Tapaamis-kerrat /osallistuja]])</f>
        <v>0</v>
      </c>
      <c r="AA1937" s="390" t="s">
        <v>54</v>
      </c>
      <c r="AB1937" s="396"/>
      <c r="AC1937" s="397"/>
      <c r="AD1937" s="398" t="s">
        <v>54</v>
      </c>
      <c r="AE1937" s="399" t="s">
        <v>54</v>
      </c>
      <c r="AF1937" s="400" t="s">
        <v>54</v>
      </c>
      <c r="AG1937" s="400" t="s">
        <v>54</v>
      </c>
      <c r="AH1937" s="401" t="s">
        <v>53</v>
      </c>
      <c r="AI1937" s="402" t="s">
        <v>54</v>
      </c>
      <c r="AJ1937" s="402" t="s">
        <v>54</v>
      </c>
      <c r="AK1937" s="402" t="s">
        <v>54</v>
      </c>
      <c r="AL1937" s="403" t="s">
        <v>54</v>
      </c>
      <c r="AM1937" s="404" t="s">
        <v>54</v>
      </c>
    </row>
    <row r="1938" spans="1:39" ht="15.75" customHeight="1" x14ac:dyDescent="0.3">
      <c r="A1938" s="405"/>
      <c r="B1938" s="383"/>
      <c r="C1938" s="406" t="s">
        <v>40</v>
      </c>
      <c r="D1938" s="385" t="str">
        <f>IF(Table_1[[#This Row],[SISÄLLÖN NIMI]]="","",1)</f>
        <v/>
      </c>
      <c r="E1938" s="407"/>
      <c r="F1938" s="407"/>
      <c r="G1938" s="384" t="s">
        <v>54</v>
      </c>
      <c r="H1938" s="387" t="s">
        <v>54</v>
      </c>
      <c r="I1938" s="408" t="s">
        <v>54</v>
      </c>
      <c r="J1938" s="389" t="s">
        <v>44</v>
      </c>
      <c r="K1938" s="409" t="s">
        <v>54</v>
      </c>
      <c r="L1938" s="390" t="s">
        <v>54</v>
      </c>
      <c r="M1938" s="383"/>
      <c r="N1938" s="410" t="s">
        <v>54</v>
      </c>
      <c r="O1938" s="392"/>
      <c r="P1938" s="383"/>
      <c r="Q1938" s="383"/>
      <c r="R1938" s="393"/>
      <c r="S1938" s="417">
        <f>IF(Table_1[[#This Row],[Kesto (min) /tapaaminen]]&lt;1,0,(Table_1[[#This Row],[Sisältöjen määrä 
]]*Table_1[[#This Row],[Kesto (min) /tapaaminen]]*Table_1[[#This Row],[Tapaamis-kerrat /osallistuja]]))</f>
        <v>0</v>
      </c>
      <c r="T1938" s="394" t="str">
        <f>IF(Table_1[[#This Row],[SISÄLLÖN NIMI]]="","",IF(Table_1[[#This Row],[Toteutuminen]]="Ei osallistujia",0,IF(Table_1[[#This Row],[Toteutuminen]]="Peruttu",0,1)))</f>
        <v/>
      </c>
      <c r="U1938" s="395"/>
      <c r="V1938" s="385"/>
      <c r="W1938" s="413">
        <f>Table_1[[#This Row],[Kävijämäärä a) lapset]]+Table_1[[#This Row],[Kävijämäärä b) aikuiset]]</f>
        <v>0</v>
      </c>
      <c r="X1938" s="413">
        <f>IF(Table_1[[#This Row],[Kokonaiskävijämäärä]]&lt;1,0,Table_1[[#This Row],[Kävijämäärä a) lapset]]*Table_1[[#This Row],[Tapaamis-kerrat /osallistuja]])</f>
        <v>0</v>
      </c>
      <c r="Y1938" s="413">
        <f>IF(Table_1[[#This Row],[Kokonaiskävijämäärä]]&lt;1,0,Table_1[[#This Row],[Kävijämäärä b) aikuiset]]*Table_1[[#This Row],[Tapaamis-kerrat /osallistuja]])</f>
        <v>0</v>
      </c>
      <c r="Z1938" s="413">
        <f>IF(Table_1[[#This Row],[Kokonaiskävijämäärä]]&lt;1,0,Table_1[[#This Row],[Kokonaiskävijämäärä]]*Table_1[[#This Row],[Tapaamis-kerrat /osallistuja]])</f>
        <v>0</v>
      </c>
      <c r="AA1938" s="390" t="s">
        <v>54</v>
      </c>
      <c r="AB1938" s="396"/>
      <c r="AC1938" s="397"/>
      <c r="AD1938" s="398" t="s">
        <v>54</v>
      </c>
      <c r="AE1938" s="399" t="s">
        <v>54</v>
      </c>
      <c r="AF1938" s="400" t="s">
        <v>54</v>
      </c>
      <c r="AG1938" s="400" t="s">
        <v>54</v>
      </c>
      <c r="AH1938" s="401" t="s">
        <v>53</v>
      </c>
      <c r="AI1938" s="402" t="s">
        <v>54</v>
      </c>
      <c r="AJ1938" s="402" t="s">
        <v>54</v>
      </c>
      <c r="AK1938" s="402" t="s">
        <v>54</v>
      </c>
      <c r="AL1938" s="403" t="s">
        <v>54</v>
      </c>
      <c r="AM1938" s="404" t="s">
        <v>54</v>
      </c>
    </row>
    <row r="1939" spans="1:39" ht="15.75" customHeight="1" x14ac:dyDescent="0.3">
      <c r="A1939" s="405"/>
      <c r="B1939" s="383"/>
      <c r="C1939" s="406" t="s">
        <v>40</v>
      </c>
      <c r="D1939" s="385" t="str">
        <f>IF(Table_1[[#This Row],[SISÄLLÖN NIMI]]="","",1)</f>
        <v/>
      </c>
      <c r="E1939" s="407"/>
      <c r="F1939" s="407"/>
      <c r="G1939" s="384" t="s">
        <v>54</v>
      </c>
      <c r="H1939" s="387" t="s">
        <v>54</v>
      </c>
      <c r="I1939" s="408" t="s">
        <v>54</v>
      </c>
      <c r="J1939" s="389" t="s">
        <v>44</v>
      </c>
      <c r="K1939" s="409" t="s">
        <v>54</v>
      </c>
      <c r="L1939" s="390" t="s">
        <v>54</v>
      </c>
      <c r="M1939" s="383"/>
      <c r="N1939" s="410" t="s">
        <v>54</v>
      </c>
      <c r="O1939" s="392"/>
      <c r="P1939" s="383"/>
      <c r="Q1939" s="383"/>
      <c r="R1939" s="393"/>
      <c r="S1939" s="417">
        <f>IF(Table_1[[#This Row],[Kesto (min) /tapaaminen]]&lt;1,0,(Table_1[[#This Row],[Sisältöjen määrä 
]]*Table_1[[#This Row],[Kesto (min) /tapaaminen]]*Table_1[[#This Row],[Tapaamis-kerrat /osallistuja]]))</f>
        <v>0</v>
      </c>
      <c r="T1939" s="394" t="str">
        <f>IF(Table_1[[#This Row],[SISÄLLÖN NIMI]]="","",IF(Table_1[[#This Row],[Toteutuminen]]="Ei osallistujia",0,IF(Table_1[[#This Row],[Toteutuminen]]="Peruttu",0,1)))</f>
        <v/>
      </c>
      <c r="U1939" s="395"/>
      <c r="V1939" s="385"/>
      <c r="W1939" s="413">
        <f>Table_1[[#This Row],[Kävijämäärä a) lapset]]+Table_1[[#This Row],[Kävijämäärä b) aikuiset]]</f>
        <v>0</v>
      </c>
      <c r="X1939" s="413">
        <f>IF(Table_1[[#This Row],[Kokonaiskävijämäärä]]&lt;1,0,Table_1[[#This Row],[Kävijämäärä a) lapset]]*Table_1[[#This Row],[Tapaamis-kerrat /osallistuja]])</f>
        <v>0</v>
      </c>
      <c r="Y1939" s="413">
        <f>IF(Table_1[[#This Row],[Kokonaiskävijämäärä]]&lt;1,0,Table_1[[#This Row],[Kävijämäärä b) aikuiset]]*Table_1[[#This Row],[Tapaamis-kerrat /osallistuja]])</f>
        <v>0</v>
      </c>
      <c r="Z1939" s="413">
        <f>IF(Table_1[[#This Row],[Kokonaiskävijämäärä]]&lt;1,0,Table_1[[#This Row],[Kokonaiskävijämäärä]]*Table_1[[#This Row],[Tapaamis-kerrat /osallistuja]])</f>
        <v>0</v>
      </c>
      <c r="AA1939" s="390" t="s">
        <v>54</v>
      </c>
      <c r="AB1939" s="396"/>
      <c r="AC1939" s="397"/>
      <c r="AD1939" s="398" t="s">
        <v>54</v>
      </c>
      <c r="AE1939" s="399" t="s">
        <v>54</v>
      </c>
      <c r="AF1939" s="400" t="s">
        <v>54</v>
      </c>
      <c r="AG1939" s="400" t="s">
        <v>54</v>
      </c>
      <c r="AH1939" s="401" t="s">
        <v>53</v>
      </c>
      <c r="AI1939" s="402" t="s">
        <v>54</v>
      </c>
      <c r="AJ1939" s="402" t="s">
        <v>54</v>
      </c>
      <c r="AK1939" s="402" t="s">
        <v>54</v>
      </c>
      <c r="AL1939" s="403" t="s">
        <v>54</v>
      </c>
      <c r="AM1939" s="404" t="s">
        <v>54</v>
      </c>
    </row>
    <row r="1940" spans="1:39" ht="15.75" customHeight="1" x14ac:dyDescent="0.3">
      <c r="A1940" s="405"/>
      <c r="B1940" s="383"/>
      <c r="C1940" s="406" t="s">
        <v>40</v>
      </c>
      <c r="D1940" s="385" t="str">
        <f>IF(Table_1[[#This Row],[SISÄLLÖN NIMI]]="","",1)</f>
        <v/>
      </c>
      <c r="E1940" s="407"/>
      <c r="F1940" s="407"/>
      <c r="G1940" s="384" t="s">
        <v>54</v>
      </c>
      <c r="H1940" s="387" t="s">
        <v>54</v>
      </c>
      <c r="I1940" s="408" t="s">
        <v>54</v>
      </c>
      <c r="J1940" s="389" t="s">
        <v>44</v>
      </c>
      <c r="K1940" s="409" t="s">
        <v>54</v>
      </c>
      <c r="L1940" s="390" t="s">
        <v>54</v>
      </c>
      <c r="M1940" s="383"/>
      <c r="N1940" s="410" t="s">
        <v>54</v>
      </c>
      <c r="O1940" s="392"/>
      <c r="P1940" s="383"/>
      <c r="Q1940" s="383"/>
      <c r="R1940" s="393"/>
      <c r="S1940" s="417">
        <f>IF(Table_1[[#This Row],[Kesto (min) /tapaaminen]]&lt;1,0,(Table_1[[#This Row],[Sisältöjen määrä 
]]*Table_1[[#This Row],[Kesto (min) /tapaaminen]]*Table_1[[#This Row],[Tapaamis-kerrat /osallistuja]]))</f>
        <v>0</v>
      </c>
      <c r="T1940" s="394" t="str">
        <f>IF(Table_1[[#This Row],[SISÄLLÖN NIMI]]="","",IF(Table_1[[#This Row],[Toteutuminen]]="Ei osallistujia",0,IF(Table_1[[#This Row],[Toteutuminen]]="Peruttu",0,1)))</f>
        <v/>
      </c>
      <c r="U1940" s="395"/>
      <c r="V1940" s="385"/>
      <c r="W1940" s="413">
        <f>Table_1[[#This Row],[Kävijämäärä a) lapset]]+Table_1[[#This Row],[Kävijämäärä b) aikuiset]]</f>
        <v>0</v>
      </c>
      <c r="X1940" s="413">
        <f>IF(Table_1[[#This Row],[Kokonaiskävijämäärä]]&lt;1,0,Table_1[[#This Row],[Kävijämäärä a) lapset]]*Table_1[[#This Row],[Tapaamis-kerrat /osallistuja]])</f>
        <v>0</v>
      </c>
      <c r="Y1940" s="413">
        <f>IF(Table_1[[#This Row],[Kokonaiskävijämäärä]]&lt;1,0,Table_1[[#This Row],[Kävijämäärä b) aikuiset]]*Table_1[[#This Row],[Tapaamis-kerrat /osallistuja]])</f>
        <v>0</v>
      </c>
      <c r="Z1940" s="413">
        <f>IF(Table_1[[#This Row],[Kokonaiskävijämäärä]]&lt;1,0,Table_1[[#This Row],[Kokonaiskävijämäärä]]*Table_1[[#This Row],[Tapaamis-kerrat /osallistuja]])</f>
        <v>0</v>
      </c>
      <c r="AA1940" s="390" t="s">
        <v>54</v>
      </c>
      <c r="AB1940" s="396"/>
      <c r="AC1940" s="397"/>
      <c r="AD1940" s="398" t="s">
        <v>54</v>
      </c>
      <c r="AE1940" s="399" t="s">
        <v>54</v>
      </c>
      <c r="AF1940" s="400" t="s">
        <v>54</v>
      </c>
      <c r="AG1940" s="400" t="s">
        <v>54</v>
      </c>
      <c r="AH1940" s="401" t="s">
        <v>53</v>
      </c>
      <c r="AI1940" s="402" t="s">
        <v>54</v>
      </c>
      <c r="AJ1940" s="402" t="s">
        <v>54</v>
      </c>
      <c r="AK1940" s="402" t="s">
        <v>54</v>
      </c>
      <c r="AL1940" s="403" t="s">
        <v>54</v>
      </c>
      <c r="AM1940" s="404" t="s">
        <v>54</v>
      </c>
    </row>
    <row r="1941" spans="1:39" ht="15.75" customHeight="1" x14ac:dyDescent="0.3">
      <c r="A1941" s="405"/>
      <c r="B1941" s="383"/>
      <c r="C1941" s="406" t="s">
        <v>40</v>
      </c>
      <c r="D1941" s="385" t="str">
        <f>IF(Table_1[[#This Row],[SISÄLLÖN NIMI]]="","",1)</f>
        <v/>
      </c>
      <c r="E1941" s="407"/>
      <c r="F1941" s="407"/>
      <c r="G1941" s="384" t="s">
        <v>54</v>
      </c>
      <c r="H1941" s="387" t="s">
        <v>54</v>
      </c>
      <c r="I1941" s="408" t="s">
        <v>54</v>
      </c>
      <c r="J1941" s="389" t="s">
        <v>44</v>
      </c>
      <c r="K1941" s="409" t="s">
        <v>54</v>
      </c>
      <c r="L1941" s="390" t="s">
        <v>54</v>
      </c>
      <c r="M1941" s="383"/>
      <c r="N1941" s="410" t="s">
        <v>54</v>
      </c>
      <c r="O1941" s="392"/>
      <c r="P1941" s="383"/>
      <c r="Q1941" s="383"/>
      <c r="R1941" s="393"/>
      <c r="S1941" s="417">
        <f>IF(Table_1[[#This Row],[Kesto (min) /tapaaminen]]&lt;1,0,(Table_1[[#This Row],[Sisältöjen määrä 
]]*Table_1[[#This Row],[Kesto (min) /tapaaminen]]*Table_1[[#This Row],[Tapaamis-kerrat /osallistuja]]))</f>
        <v>0</v>
      </c>
      <c r="T1941" s="394" t="str">
        <f>IF(Table_1[[#This Row],[SISÄLLÖN NIMI]]="","",IF(Table_1[[#This Row],[Toteutuminen]]="Ei osallistujia",0,IF(Table_1[[#This Row],[Toteutuminen]]="Peruttu",0,1)))</f>
        <v/>
      </c>
      <c r="U1941" s="395"/>
      <c r="V1941" s="385"/>
      <c r="W1941" s="413">
        <f>Table_1[[#This Row],[Kävijämäärä a) lapset]]+Table_1[[#This Row],[Kävijämäärä b) aikuiset]]</f>
        <v>0</v>
      </c>
      <c r="X1941" s="413">
        <f>IF(Table_1[[#This Row],[Kokonaiskävijämäärä]]&lt;1,0,Table_1[[#This Row],[Kävijämäärä a) lapset]]*Table_1[[#This Row],[Tapaamis-kerrat /osallistuja]])</f>
        <v>0</v>
      </c>
      <c r="Y1941" s="413">
        <f>IF(Table_1[[#This Row],[Kokonaiskävijämäärä]]&lt;1,0,Table_1[[#This Row],[Kävijämäärä b) aikuiset]]*Table_1[[#This Row],[Tapaamis-kerrat /osallistuja]])</f>
        <v>0</v>
      </c>
      <c r="Z1941" s="413">
        <f>IF(Table_1[[#This Row],[Kokonaiskävijämäärä]]&lt;1,0,Table_1[[#This Row],[Kokonaiskävijämäärä]]*Table_1[[#This Row],[Tapaamis-kerrat /osallistuja]])</f>
        <v>0</v>
      </c>
      <c r="AA1941" s="390" t="s">
        <v>54</v>
      </c>
      <c r="AB1941" s="396"/>
      <c r="AC1941" s="397"/>
      <c r="AD1941" s="398" t="s">
        <v>54</v>
      </c>
      <c r="AE1941" s="399" t="s">
        <v>54</v>
      </c>
      <c r="AF1941" s="400" t="s">
        <v>54</v>
      </c>
      <c r="AG1941" s="400" t="s">
        <v>54</v>
      </c>
      <c r="AH1941" s="401" t="s">
        <v>53</v>
      </c>
      <c r="AI1941" s="402" t="s">
        <v>54</v>
      </c>
      <c r="AJ1941" s="402" t="s">
        <v>54</v>
      </c>
      <c r="AK1941" s="402" t="s">
        <v>54</v>
      </c>
      <c r="AL1941" s="403" t="s">
        <v>54</v>
      </c>
      <c r="AM1941" s="404" t="s">
        <v>54</v>
      </c>
    </row>
    <row r="1942" spans="1:39" ht="15.75" customHeight="1" x14ac:dyDescent="0.3">
      <c r="A1942" s="405"/>
      <c r="B1942" s="383"/>
      <c r="C1942" s="406" t="s">
        <v>40</v>
      </c>
      <c r="D1942" s="385" t="str">
        <f>IF(Table_1[[#This Row],[SISÄLLÖN NIMI]]="","",1)</f>
        <v/>
      </c>
      <c r="E1942" s="407"/>
      <c r="F1942" s="407"/>
      <c r="G1942" s="384" t="s">
        <v>54</v>
      </c>
      <c r="H1942" s="387" t="s">
        <v>54</v>
      </c>
      <c r="I1942" s="408" t="s">
        <v>54</v>
      </c>
      <c r="J1942" s="389" t="s">
        <v>44</v>
      </c>
      <c r="K1942" s="409" t="s">
        <v>54</v>
      </c>
      <c r="L1942" s="390" t="s">
        <v>54</v>
      </c>
      <c r="M1942" s="383"/>
      <c r="N1942" s="410" t="s">
        <v>54</v>
      </c>
      <c r="O1942" s="392"/>
      <c r="P1942" s="383"/>
      <c r="Q1942" s="383"/>
      <c r="R1942" s="393"/>
      <c r="S1942" s="417">
        <f>IF(Table_1[[#This Row],[Kesto (min) /tapaaminen]]&lt;1,0,(Table_1[[#This Row],[Sisältöjen määrä 
]]*Table_1[[#This Row],[Kesto (min) /tapaaminen]]*Table_1[[#This Row],[Tapaamis-kerrat /osallistuja]]))</f>
        <v>0</v>
      </c>
      <c r="T1942" s="394" t="str">
        <f>IF(Table_1[[#This Row],[SISÄLLÖN NIMI]]="","",IF(Table_1[[#This Row],[Toteutuminen]]="Ei osallistujia",0,IF(Table_1[[#This Row],[Toteutuminen]]="Peruttu",0,1)))</f>
        <v/>
      </c>
      <c r="U1942" s="395"/>
      <c r="V1942" s="385"/>
      <c r="W1942" s="413">
        <f>Table_1[[#This Row],[Kävijämäärä a) lapset]]+Table_1[[#This Row],[Kävijämäärä b) aikuiset]]</f>
        <v>0</v>
      </c>
      <c r="X1942" s="413">
        <f>IF(Table_1[[#This Row],[Kokonaiskävijämäärä]]&lt;1,0,Table_1[[#This Row],[Kävijämäärä a) lapset]]*Table_1[[#This Row],[Tapaamis-kerrat /osallistuja]])</f>
        <v>0</v>
      </c>
      <c r="Y1942" s="413">
        <f>IF(Table_1[[#This Row],[Kokonaiskävijämäärä]]&lt;1,0,Table_1[[#This Row],[Kävijämäärä b) aikuiset]]*Table_1[[#This Row],[Tapaamis-kerrat /osallistuja]])</f>
        <v>0</v>
      </c>
      <c r="Z1942" s="413">
        <f>IF(Table_1[[#This Row],[Kokonaiskävijämäärä]]&lt;1,0,Table_1[[#This Row],[Kokonaiskävijämäärä]]*Table_1[[#This Row],[Tapaamis-kerrat /osallistuja]])</f>
        <v>0</v>
      </c>
      <c r="AA1942" s="390" t="s">
        <v>54</v>
      </c>
      <c r="AB1942" s="396"/>
      <c r="AC1942" s="397"/>
      <c r="AD1942" s="398" t="s">
        <v>54</v>
      </c>
      <c r="AE1942" s="399" t="s">
        <v>54</v>
      </c>
      <c r="AF1942" s="400" t="s">
        <v>54</v>
      </c>
      <c r="AG1942" s="400" t="s">
        <v>54</v>
      </c>
      <c r="AH1942" s="401" t="s">
        <v>53</v>
      </c>
      <c r="AI1942" s="402" t="s">
        <v>54</v>
      </c>
      <c r="AJ1942" s="402" t="s">
        <v>54</v>
      </c>
      <c r="AK1942" s="402" t="s">
        <v>54</v>
      </c>
      <c r="AL1942" s="403" t="s">
        <v>54</v>
      </c>
      <c r="AM1942" s="404" t="s">
        <v>54</v>
      </c>
    </row>
    <row r="1943" spans="1:39" ht="15.75" customHeight="1" x14ac:dyDescent="0.3">
      <c r="A1943" s="405"/>
      <c r="B1943" s="383"/>
      <c r="C1943" s="406" t="s">
        <v>40</v>
      </c>
      <c r="D1943" s="385" t="str">
        <f>IF(Table_1[[#This Row],[SISÄLLÖN NIMI]]="","",1)</f>
        <v/>
      </c>
      <c r="E1943" s="407"/>
      <c r="F1943" s="407"/>
      <c r="G1943" s="384" t="s">
        <v>54</v>
      </c>
      <c r="H1943" s="387" t="s">
        <v>54</v>
      </c>
      <c r="I1943" s="408" t="s">
        <v>54</v>
      </c>
      <c r="J1943" s="389" t="s">
        <v>44</v>
      </c>
      <c r="K1943" s="409" t="s">
        <v>54</v>
      </c>
      <c r="L1943" s="390" t="s">
        <v>54</v>
      </c>
      <c r="M1943" s="383"/>
      <c r="N1943" s="410" t="s">
        <v>54</v>
      </c>
      <c r="O1943" s="392"/>
      <c r="P1943" s="383"/>
      <c r="Q1943" s="383"/>
      <c r="R1943" s="393"/>
      <c r="S1943" s="417">
        <f>IF(Table_1[[#This Row],[Kesto (min) /tapaaminen]]&lt;1,0,(Table_1[[#This Row],[Sisältöjen määrä 
]]*Table_1[[#This Row],[Kesto (min) /tapaaminen]]*Table_1[[#This Row],[Tapaamis-kerrat /osallistuja]]))</f>
        <v>0</v>
      </c>
      <c r="T1943" s="394" t="str">
        <f>IF(Table_1[[#This Row],[SISÄLLÖN NIMI]]="","",IF(Table_1[[#This Row],[Toteutuminen]]="Ei osallistujia",0,IF(Table_1[[#This Row],[Toteutuminen]]="Peruttu",0,1)))</f>
        <v/>
      </c>
      <c r="U1943" s="395"/>
      <c r="V1943" s="385"/>
      <c r="W1943" s="413">
        <f>Table_1[[#This Row],[Kävijämäärä a) lapset]]+Table_1[[#This Row],[Kävijämäärä b) aikuiset]]</f>
        <v>0</v>
      </c>
      <c r="X1943" s="413">
        <f>IF(Table_1[[#This Row],[Kokonaiskävijämäärä]]&lt;1,0,Table_1[[#This Row],[Kävijämäärä a) lapset]]*Table_1[[#This Row],[Tapaamis-kerrat /osallistuja]])</f>
        <v>0</v>
      </c>
      <c r="Y1943" s="413">
        <f>IF(Table_1[[#This Row],[Kokonaiskävijämäärä]]&lt;1,0,Table_1[[#This Row],[Kävijämäärä b) aikuiset]]*Table_1[[#This Row],[Tapaamis-kerrat /osallistuja]])</f>
        <v>0</v>
      </c>
      <c r="Z1943" s="413">
        <f>IF(Table_1[[#This Row],[Kokonaiskävijämäärä]]&lt;1,0,Table_1[[#This Row],[Kokonaiskävijämäärä]]*Table_1[[#This Row],[Tapaamis-kerrat /osallistuja]])</f>
        <v>0</v>
      </c>
      <c r="AA1943" s="390" t="s">
        <v>54</v>
      </c>
      <c r="AB1943" s="396"/>
      <c r="AC1943" s="397"/>
      <c r="AD1943" s="398" t="s">
        <v>54</v>
      </c>
      <c r="AE1943" s="399" t="s">
        <v>54</v>
      </c>
      <c r="AF1943" s="400" t="s">
        <v>54</v>
      </c>
      <c r="AG1943" s="400" t="s">
        <v>54</v>
      </c>
      <c r="AH1943" s="401" t="s">
        <v>53</v>
      </c>
      <c r="AI1943" s="402" t="s">
        <v>54</v>
      </c>
      <c r="AJ1943" s="402" t="s">
        <v>54</v>
      </c>
      <c r="AK1943" s="402" t="s">
        <v>54</v>
      </c>
      <c r="AL1943" s="403" t="s">
        <v>54</v>
      </c>
      <c r="AM1943" s="404" t="s">
        <v>54</v>
      </c>
    </row>
    <row r="1944" spans="1:39" ht="15.75" customHeight="1" x14ac:dyDescent="0.3">
      <c r="A1944" s="405"/>
      <c r="B1944" s="383"/>
      <c r="C1944" s="406" t="s">
        <v>40</v>
      </c>
      <c r="D1944" s="385" t="str">
        <f>IF(Table_1[[#This Row],[SISÄLLÖN NIMI]]="","",1)</f>
        <v/>
      </c>
      <c r="E1944" s="407"/>
      <c r="F1944" s="407"/>
      <c r="G1944" s="384" t="s">
        <v>54</v>
      </c>
      <c r="H1944" s="387" t="s">
        <v>54</v>
      </c>
      <c r="I1944" s="408" t="s">
        <v>54</v>
      </c>
      <c r="J1944" s="389" t="s">
        <v>44</v>
      </c>
      <c r="K1944" s="409" t="s">
        <v>54</v>
      </c>
      <c r="L1944" s="390" t="s">
        <v>54</v>
      </c>
      <c r="M1944" s="383"/>
      <c r="N1944" s="410" t="s">
        <v>54</v>
      </c>
      <c r="O1944" s="392"/>
      <c r="P1944" s="383"/>
      <c r="Q1944" s="383"/>
      <c r="R1944" s="393"/>
      <c r="S1944" s="417">
        <f>IF(Table_1[[#This Row],[Kesto (min) /tapaaminen]]&lt;1,0,(Table_1[[#This Row],[Sisältöjen määrä 
]]*Table_1[[#This Row],[Kesto (min) /tapaaminen]]*Table_1[[#This Row],[Tapaamis-kerrat /osallistuja]]))</f>
        <v>0</v>
      </c>
      <c r="T1944" s="394" t="str">
        <f>IF(Table_1[[#This Row],[SISÄLLÖN NIMI]]="","",IF(Table_1[[#This Row],[Toteutuminen]]="Ei osallistujia",0,IF(Table_1[[#This Row],[Toteutuminen]]="Peruttu",0,1)))</f>
        <v/>
      </c>
      <c r="U1944" s="395"/>
      <c r="V1944" s="385"/>
      <c r="W1944" s="413">
        <f>Table_1[[#This Row],[Kävijämäärä a) lapset]]+Table_1[[#This Row],[Kävijämäärä b) aikuiset]]</f>
        <v>0</v>
      </c>
      <c r="X1944" s="413">
        <f>IF(Table_1[[#This Row],[Kokonaiskävijämäärä]]&lt;1,0,Table_1[[#This Row],[Kävijämäärä a) lapset]]*Table_1[[#This Row],[Tapaamis-kerrat /osallistuja]])</f>
        <v>0</v>
      </c>
      <c r="Y1944" s="413">
        <f>IF(Table_1[[#This Row],[Kokonaiskävijämäärä]]&lt;1,0,Table_1[[#This Row],[Kävijämäärä b) aikuiset]]*Table_1[[#This Row],[Tapaamis-kerrat /osallistuja]])</f>
        <v>0</v>
      </c>
      <c r="Z1944" s="413">
        <f>IF(Table_1[[#This Row],[Kokonaiskävijämäärä]]&lt;1,0,Table_1[[#This Row],[Kokonaiskävijämäärä]]*Table_1[[#This Row],[Tapaamis-kerrat /osallistuja]])</f>
        <v>0</v>
      </c>
      <c r="AA1944" s="390" t="s">
        <v>54</v>
      </c>
      <c r="AB1944" s="396"/>
      <c r="AC1944" s="397"/>
      <c r="AD1944" s="398" t="s">
        <v>54</v>
      </c>
      <c r="AE1944" s="399" t="s">
        <v>54</v>
      </c>
      <c r="AF1944" s="400" t="s">
        <v>54</v>
      </c>
      <c r="AG1944" s="400" t="s">
        <v>54</v>
      </c>
      <c r="AH1944" s="401" t="s">
        <v>53</v>
      </c>
      <c r="AI1944" s="402" t="s">
        <v>54</v>
      </c>
      <c r="AJ1944" s="402" t="s">
        <v>54</v>
      </c>
      <c r="AK1944" s="402" t="s">
        <v>54</v>
      </c>
      <c r="AL1944" s="403" t="s">
        <v>54</v>
      </c>
      <c r="AM1944" s="404" t="s">
        <v>54</v>
      </c>
    </row>
    <row r="1945" spans="1:39" ht="15.75" customHeight="1" x14ac:dyDescent="0.3">
      <c r="A1945" s="405"/>
      <c r="B1945" s="383"/>
      <c r="C1945" s="406" t="s">
        <v>40</v>
      </c>
      <c r="D1945" s="385" t="str">
        <f>IF(Table_1[[#This Row],[SISÄLLÖN NIMI]]="","",1)</f>
        <v/>
      </c>
      <c r="E1945" s="407"/>
      <c r="F1945" s="407"/>
      <c r="G1945" s="384" t="s">
        <v>54</v>
      </c>
      <c r="H1945" s="387" t="s">
        <v>54</v>
      </c>
      <c r="I1945" s="408" t="s">
        <v>54</v>
      </c>
      <c r="J1945" s="389" t="s">
        <v>44</v>
      </c>
      <c r="K1945" s="409" t="s">
        <v>54</v>
      </c>
      <c r="L1945" s="390" t="s">
        <v>54</v>
      </c>
      <c r="M1945" s="383"/>
      <c r="N1945" s="410" t="s">
        <v>54</v>
      </c>
      <c r="O1945" s="392"/>
      <c r="P1945" s="383"/>
      <c r="Q1945" s="383"/>
      <c r="R1945" s="393"/>
      <c r="S1945" s="417">
        <f>IF(Table_1[[#This Row],[Kesto (min) /tapaaminen]]&lt;1,0,(Table_1[[#This Row],[Sisältöjen määrä 
]]*Table_1[[#This Row],[Kesto (min) /tapaaminen]]*Table_1[[#This Row],[Tapaamis-kerrat /osallistuja]]))</f>
        <v>0</v>
      </c>
      <c r="T1945" s="394" t="str">
        <f>IF(Table_1[[#This Row],[SISÄLLÖN NIMI]]="","",IF(Table_1[[#This Row],[Toteutuminen]]="Ei osallistujia",0,IF(Table_1[[#This Row],[Toteutuminen]]="Peruttu",0,1)))</f>
        <v/>
      </c>
      <c r="U1945" s="395"/>
      <c r="V1945" s="385"/>
      <c r="W1945" s="413">
        <f>Table_1[[#This Row],[Kävijämäärä a) lapset]]+Table_1[[#This Row],[Kävijämäärä b) aikuiset]]</f>
        <v>0</v>
      </c>
      <c r="X1945" s="413">
        <f>IF(Table_1[[#This Row],[Kokonaiskävijämäärä]]&lt;1,0,Table_1[[#This Row],[Kävijämäärä a) lapset]]*Table_1[[#This Row],[Tapaamis-kerrat /osallistuja]])</f>
        <v>0</v>
      </c>
      <c r="Y1945" s="413">
        <f>IF(Table_1[[#This Row],[Kokonaiskävijämäärä]]&lt;1,0,Table_1[[#This Row],[Kävijämäärä b) aikuiset]]*Table_1[[#This Row],[Tapaamis-kerrat /osallistuja]])</f>
        <v>0</v>
      </c>
      <c r="Z1945" s="413">
        <f>IF(Table_1[[#This Row],[Kokonaiskävijämäärä]]&lt;1,0,Table_1[[#This Row],[Kokonaiskävijämäärä]]*Table_1[[#This Row],[Tapaamis-kerrat /osallistuja]])</f>
        <v>0</v>
      </c>
      <c r="AA1945" s="390" t="s">
        <v>54</v>
      </c>
      <c r="AB1945" s="396"/>
      <c r="AC1945" s="397"/>
      <c r="AD1945" s="398" t="s">
        <v>54</v>
      </c>
      <c r="AE1945" s="399" t="s">
        <v>54</v>
      </c>
      <c r="AF1945" s="400" t="s">
        <v>54</v>
      </c>
      <c r="AG1945" s="400" t="s">
        <v>54</v>
      </c>
      <c r="AH1945" s="401" t="s">
        <v>53</v>
      </c>
      <c r="AI1945" s="402" t="s">
        <v>54</v>
      </c>
      <c r="AJ1945" s="402" t="s">
        <v>54</v>
      </c>
      <c r="AK1945" s="402" t="s">
        <v>54</v>
      </c>
      <c r="AL1945" s="403" t="s">
        <v>54</v>
      </c>
      <c r="AM1945" s="404" t="s">
        <v>54</v>
      </c>
    </row>
    <row r="1946" spans="1:39" ht="15.75" customHeight="1" x14ac:dyDescent="0.3">
      <c r="A1946" s="405"/>
      <c r="B1946" s="383"/>
      <c r="C1946" s="406" t="s">
        <v>40</v>
      </c>
      <c r="D1946" s="385" t="str">
        <f>IF(Table_1[[#This Row],[SISÄLLÖN NIMI]]="","",1)</f>
        <v/>
      </c>
      <c r="E1946" s="407"/>
      <c r="F1946" s="407"/>
      <c r="G1946" s="384" t="s">
        <v>54</v>
      </c>
      <c r="H1946" s="387" t="s">
        <v>54</v>
      </c>
      <c r="I1946" s="408" t="s">
        <v>54</v>
      </c>
      <c r="J1946" s="389" t="s">
        <v>44</v>
      </c>
      <c r="K1946" s="409" t="s">
        <v>54</v>
      </c>
      <c r="L1946" s="390" t="s">
        <v>54</v>
      </c>
      <c r="M1946" s="383"/>
      <c r="N1946" s="410" t="s">
        <v>54</v>
      </c>
      <c r="O1946" s="392"/>
      <c r="P1946" s="383"/>
      <c r="Q1946" s="383"/>
      <c r="R1946" s="393"/>
      <c r="S1946" s="417">
        <f>IF(Table_1[[#This Row],[Kesto (min) /tapaaminen]]&lt;1,0,(Table_1[[#This Row],[Sisältöjen määrä 
]]*Table_1[[#This Row],[Kesto (min) /tapaaminen]]*Table_1[[#This Row],[Tapaamis-kerrat /osallistuja]]))</f>
        <v>0</v>
      </c>
      <c r="T1946" s="394" t="str">
        <f>IF(Table_1[[#This Row],[SISÄLLÖN NIMI]]="","",IF(Table_1[[#This Row],[Toteutuminen]]="Ei osallistujia",0,IF(Table_1[[#This Row],[Toteutuminen]]="Peruttu",0,1)))</f>
        <v/>
      </c>
      <c r="U1946" s="395"/>
      <c r="V1946" s="385"/>
      <c r="W1946" s="413">
        <f>Table_1[[#This Row],[Kävijämäärä a) lapset]]+Table_1[[#This Row],[Kävijämäärä b) aikuiset]]</f>
        <v>0</v>
      </c>
      <c r="X1946" s="413">
        <f>IF(Table_1[[#This Row],[Kokonaiskävijämäärä]]&lt;1,0,Table_1[[#This Row],[Kävijämäärä a) lapset]]*Table_1[[#This Row],[Tapaamis-kerrat /osallistuja]])</f>
        <v>0</v>
      </c>
      <c r="Y1946" s="413">
        <f>IF(Table_1[[#This Row],[Kokonaiskävijämäärä]]&lt;1,0,Table_1[[#This Row],[Kävijämäärä b) aikuiset]]*Table_1[[#This Row],[Tapaamis-kerrat /osallistuja]])</f>
        <v>0</v>
      </c>
      <c r="Z1946" s="413">
        <f>IF(Table_1[[#This Row],[Kokonaiskävijämäärä]]&lt;1,0,Table_1[[#This Row],[Kokonaiskävijämäärä]]*Table_1[[#This Row],[Tapaamis-kerrat /osallistuja]])</f>
        <v>0</v>
      </c>
      <c r="AA1946" s="390" t="s">
        <v>54</v>
      </c>
      <c r="AB1946" s="396"/>
      <c r="AC1946" s="397"/>
      <c r="AD1946" s="398" t="s">
        <v>54</v>
      </c>
      <c r="AE1946" s="399" t="s">
        <v>54</v>
      </c>
      <c r="AF1946" s="400" t="s">
        <v>54</v>
      </c>
      <c r="AG1946" s="400" t="s">
        <v>54</v>
      </c>
      <c r="AH1946" s="401" t="s">
        <v>53</v>
      </c>
      <c r="AI1946" s="402" t="s">
        <v>54</v>
      </c>
      <c r="AJ1946" s="402" t="s">
        <v>54</v>
      </c>
      <c r="AK1946" s="402" t="s">
        <v>54</v>
      </c>
      <c r="AL1946" s="403" t="s">
        <v>54</v>
      </c>
      <c r="AM1946" s="404" t="s">
        <v>54</v>
      </c>
    </row>
    <row r="1947" spans="1:39" ht="15.75" customHeight="1" x14ac:dyDescent="0.3">
      <c r="A1947" s="405"/>
      <c r="B1947" s="383"/>
      <c r="C1947" s="406" t="s">
        <v>40</v>
      </c>
      <c r="D1947" s="385" t="str">
        <f>IF(Table_1[[#This Row],[SISÄLLÖN NIMI]]="","",1)</f>
        <v/>
      </c>
      <c r="E1947" s="407"/>
      <c r="F1947" s="407"/>
      <c r="G1947" s="384" t="s">
        <v>54</v>
      </c>
      <c r="H1947" s="387" t="s">
        <v>54</v>
      </c>
      <c r="I1947" s="408" t="s">
        <v>54</v>
      </c>
      <c r="J1947" s="389" t="s">
        <v>44</v>
      </c>
      <c r="K1947" s="409" t="s">
        <v>54</v>
      </c>
      <c r="L1947" s="390" t="s">
        <v>54</v>
      </c>
      <c r="M1947" s="383"/>
      <c r="N1947" s="410" t="s">
        <v>54</v>
      </c>
      <c r="O1947" s="392"/>
      <c r="P1947" s="383"/>
      <c r="Q1947" s="383"/>
      <c r="R1947" s="393"/>
      <c r="S1947" s="417">
        <f>IF(Table_1[[#This Row],[Kesto (min) /tapaaminen]]&lt;1,0,(Table_1[[#This Row],[Sisältöjen määrä 
]]*Table_1[[#This Row],[Kesto (min) /tapaaminen]]*Table_1[[#This Row],[Tapaamis-kerrat /osallistuja]]))</f>
        <v>0</v>
      </c>
      <c r="T1947" s="394" t="str">
        <f>IF(Table_1[[#This Row],[SISÄLLÖN NIMI]]="","",IF(Table_1[[#This Row],[Toteutuminen]]="Ei osallistujia",0,IF(Table_1[[#This Row],[Toteutuminen]]="Peruttu",0,1)))</f>
        <v/>
      </c>
      <c r="U1947" s="395"/>
      <c r="V1947" s="385"/>
      <c r="W1947" s="413">
        <f>Table_1[[#This Row],[Kävijämäärä a) lapset]]+Table_1[[#This Row],[Kävijämäärä b) aikuiset]]</f>
        <v>0</v>
      </c>
      <c r="X1947" s="413">
        <f>IF(Table_1[[#This Row],[Kokonaiskävijämäärä]]&lt;1,0,Table_1[[#This Row],[Kävijämäärä a) lapset]]*Table_1[[#This Row],[Tapaamis-kerrat /osallistuja]])</f>
        <v>0</v>
      </c>
      <c r="Y1947" s="413">
        <f>IF(Table_1[[#This Row],[Kokonaiskävijämäärä]]&lt;1,0,Table_1[[#This Row],[Kävijämäärä b) aikuiset]]*Table_1[[#This Row],[Tapaamis-kerrat /osallistuja]])</f>
        <v>0</v>
      </c>
      <c r="Z1947" s="413">
        <f>IF(Table_1[[#This Row],[Kokonaiskävijämäärä]]&lt;1,0,Table_1[[#This Row],[Kokonaiskävijämäärä]]*Table_1[[#This Row],[Tapaamis-kerrat /osallistuja]])</f>
        <v>0</v>
      </c>
      <c r="AA1947" s="390" t="s">
        <v>54</v>
      </c>
      <c r="AB1947" s="396"/>
      <c r="AC1947" s="397"/>
      <c r="AD1947" s="398" t="s">
        <v>54</v>
      </c>
      <c r="AE1947" s="399" t="s">
        <v>54</v>
      </c>
      <c r="AF1947" s="400" t="s">
        <v>54</v>
      </c>
      <c r="AG1947" s="400" t="s">
        <v>54</v>
      </c>
      <c r="AH1947" s="401" t="s">
        <v>53</v>
      </c>
      <c r="AI1947" s="402" t="s">
        <v>54</v>
      </c>
      <c r="AJ1947" s="402" t="s">
        <v>54</v>
      </c>
      <c r="AK1947" s="402" t="s">
        <v>54</v>
      </c>
      <c r="AL1947" s="403" t="s">
        <v>54</v>
      </c>
      <c r="AM1947" s="404" t="s">
        <v>54</v>
      </c>
    </row>
    <row r="1948" spans="1:39" ht="15.75" customHeight="1" x14ac:dyDescent="0.3">
      <c r="A1948" s="405"/>
      <c r="B1948" s="383"/>
      <c r="C1948" s="406" t="s">
        <v>40</v>
      </c>
      <c r="D1948" s="385" t="str">
        <f>IF(Table_1[[#This Row],[SISÄLLÖN NIMI]]="","",1)</f>
        <v/>
      </c>
      <c r="E1948" s="407"/>
      <c r="F1948" s="407"/>
      <c r="G1948" s="384" t="s">
        <v>54</v>
      </c>
      <c r="H1948" s="387" t="s">
        <v>54</v>
      </c>
      <c r="I1948" s="408" t="s">
        <v>54</v>
      </c>
      <c r="J1948" s="389" t="s">
        <v>44</v>
      </c>
      <c r="K1948" s="409" t="s">
        <v>54</v>
      </c>
      <c r="L1948" s="390" t="s">
        <v>54</v>
      </c>
      <c r="M1948" s="383"/>
      <c r="N1948" s="410" t="s">
        <v>54</v>
      </c>
      <c r="O1948" s="392"/>
      <c r="P1948" s="383"/>
      <c r="Q1948" s="383"/>
      <c r="R1948" s="393"/>
      <c r="S1948" s="417">
        <f>IF(Table_1[[#This Row],[Kesto (min) /tapaaminen]]&lt;1,0,(Table_1[[#This Row],[Sisältöjen määrä 
]]*Table_1[[#This Row],[Kesto (min) /tapaaminen]]*Table_1[[#This Row],[Tapaamis-kerrat /osallistuja]]))</f>
        <v>0</v>
      </c>
      <c r="T1948" s="394" t="str">
        <f>IF(Table_1[[#This Row],[SISÄLLÖN NIMI]]="","",IF(Table_1[[#This Row],[Toteutuminen]]="Ei osallistujia",0,IF(Table_1[[#This Row],[Toteutuminen]]="Peruttu",0,1)))</f>
        <v/>
      </c>
      <c r="U1948" s="395"/>
      <c r="V1948" s="385"/>
      <c r="W1948" s="413">
        <f>Table_1[[#This Row],[Kävijämäärä a) lapset]]+Table_1[[#This Row],[Kävijämäärä b) aikuiset]]</f>
        <v>0</v>
      </c>
      <c r="X1948" s="413">
        <f>IF(Table_1[[#This Row],[Kokonaiskävijämäärä]]&lt;1,0,Table_1[[#This Row],[Kävijämäärä a) lapset]]*Table_1[[#This Row],[Tapaamis-kerrat /osallistuja]])</f>
        <v>0</v>
      </c>
      <c r="Y1948" s="413">
        <f>IF(Table_1[[#This Row],[Kokonaiskävijämäärä]]&lt;1,0,Table_1[[#This Row],[Kävijämäärä b) aikuiset]]*Table_1[[#This Row],[Tapaamis-kerrat /osallistuja]])</f>
        <v>0</v>
      </c>
      <c r="Z1948" s="413">
        <f>IF(Table_1[[#This Row],[Kokonaiskävijämäärä]]&lt;1,0,Table_1[[#This Row],[Kokonaiskävijämäärä]]*Table_1[[#This Row],[Tapaamis-kerrat /osallistuja]])</f>
        <v>0</v>
      </c>
      <c r="AA1948" s="390" t="s">
        <v>54</v>
      </c>
      <c r="AB1948" s="396"/>
      <c r="AC1948" s="397"/>
      <c r="AD1948" s="398" t="s">
        <v>54</v>
      </c>
      <c r="AE1948" s="399" t="s">
        <v>54</v>
      </c>
      <c r="AF1948" s="400" t="s">
        <v>54</v>
      </c>
      <c r="AG1948" s="400" t="s">
        <v>54</v>
      </c>
      <c r="AH1948" s="401" t="s">
        <v>53</v>
      </c>
      <c r="AI1948" s="402" t="s">
        <v>54</v>
      </c>
      <c r="AJ1948" s="402" t="s">
        <v>54</v>
      </c>
      <c r="AK1948" s="402" t="s">
        <v>54</v>
      </c>
      <c r="AL1948" s="403" t="s">
        <v>54</v>
      </c>
      <c r="AM1948" s="404" t="s">
        <v>54</v>
      </c>
    </row>
    <row r="1949" spans="1:39" ht="15.75" customHeight="1" x14ac:dyDescent="0.3">
      <c r="A1949" s="405"/>
      <c r="B1949" s="383"/>
      <c r="C1949" s="406" t="s">
        <v>40</v>
      </c>
      <c r="D1949" s="385" t="str">
        <f>IF(Table_1[[#This Row],[SISÄLLÖN NIMI]]="","",1)</f>
        <v/>
      </c>
      <c r="E1949" s="407"/>
      <c r="F1949" s="407"/>
      <c r="G1949" s="384" t="s">
        <v>54</v>
      </c>
      <c r="H1949" s="387" t="s">
        <v>54</v>
      </c>
      <c r="I1949" s="408" t="s">
        <v>54</v>
      </c>
      <c r="J1949" s="389" t="s">
        <v>44</v>
      </c>
      <c r="K1949" s="409" t="s">
        <v>54</v>
      </c>
      <c r="L1949" s="390" t="s">
        <v>54</v>
      </c>
      <c r="M1949" s="383"/>
      <c r="N1949" s="410" t="s">
        <v>54</v>
      </c>
      <c r="O1949" s="392"/>
      <c r="P1949" s="383"/>
      <c r="Q1949" s="383"/>
      <c r="R1949" s="393"/>
      <c r="S1949" s="417">
        <f>IF(Table_1[[#This Row],[Kesto (min) /tapaaminen]]&lt;1,0,(Table_1[[#This Row],[Sisältöjen määrä 
]]*Table_1[[#This Row],[Kesto (min) /tapaaminen]]*Table_1[[#This Row],[Tapaamis-kerrat /osallistuja]]))</f>
        <v>0</v>
      </c>
      <c r="T1949" s="394" t="str">
        <f>IF(Table_1[[#This Row],[SISÄLLÖN NIMI]]="","",IF(Table_1[[#This Row],[Toteutuminen]]="Ei osallistujia",0,IF(Table_1[[#This Row],[Toteutuminen]]="Peruttu",0,1)))</f>
        <v/>
      </c>
      <c r="U1949" s="395"/>
      <c r="V1949" s="385"/>
      <c r="W1949" s="413">
        <f>Table_1[[#This Row],[Kävijämäärä a) lapset]]+Table_1[[#This Row],[Kävijämäärä b) aikuiset]]</f>
        <v>0</v>
      </c>
      <c r="X1949" s="413">
        <f>IF(Table_1[[#This Row],[Kokonaiskävijämäärä]]&lt;1,0,Table_1[[#This Row],[Kävijämäärä a) lapset]]*Table_1[[#This Row],[Tapaamis-kerrat /osallistuja]])</f>
        <v>0</v>
      </c>
      <c r="Y1949" s="413">
        <f>IF(Table_1[[#This Row],[Kokonaiskävijämäärä]]&lt;1,0,Table_1[[#This Row],[Kävijämäärä b) aikuiset]]*Table_1[[#This Row],[Tapaamis-kerrat /osallistuja]])</f>
        <v>0</v>
      </c>
      <c r="Z1949" s="413">
        <f>IF(Table_1[[#This Row],[Kokonaiskävijämäärä]]&lt;1,0,Table_1[[#This Row],[Kokonaiskävijämäärä]]*Table_1[[#This Row],[Tapaamis-kerrat /osallistuja]])</f>
        <v>0</v>
      </c>
      <c r="AA1949" s="390" t="s">
        <v>54</v>
      </c>
      <c r="AB1949" s="396"/>
      <c r="AC1949" s="397"/>
      <c r="AD1949" s="398" t="s">
        <v>54</v>
      </c>
      <c r="AE1949" s="399" t="s">
        <v>54</v>
      </c>
      <c r="AF1949" s="400" t="s">
        <v>54</v>
      </c>
      <c r="AG1949" s="400" t="s">
        <v>54</v>
      </c>
      <c r="AH1949" s="401" t="s">
        <v>53</v>
      </c>
      <c r="AI1949" s="402" t="s">
        <v>54</v>
      </c>
      <c r="AJ1949" s="402" t="s">
        <v>54</v>
      </c>
      <c r="AK1949" s="402" t="s">
        <v>54</v>
      </c>
      <c r="AL1949" s="403" t="s">
        <v>54</v>
      </c>
      <c r="AM1949" s="404" t="s">
        <v>54</v>
      </c>
    </row>
    <row r="1950" spans="1:39" ht="15.75" customHeight="1" x14ac:dyDescent="0.3">
      <c r="A1950" s="405"/>
      <c r="B1950" s="383"/>
      <c r="C1950" s="406" t="s">
        <v>40</v>
      </c>
      <c r="D1950" s="385" t="str">
        <f>IF(Table_1[[#This Row],[SISÄLLÖN NIMI]]="","",1)</f>
        <v/>
      </c>
      <c r="E1950" s="407"/>
      <c r="F1950" s="407"/>
      <c r="G1950" s="384" t="s">
        <v>54</v>
      </c>
      <c r="H1950" s="387" t="s">
        <v>54</v>
      </c>
      <c r="I1950" s="408" t="s">
        <v>54</v>
      </c>
      <c r="J1950" s="389" t="s">
        <v>44</v>
      </c>
      <c r="K1950" s="409" t="s">
        <v>54</v>
      </c>
      <c r="L1950" s="390" t="s">
        <v>54</v>
      </c>
      <c r="M1950" s="383"/>
      <c r="N1950" s="410" t="s">
        <v>54</v>
      </c>
      <c r="O1950" s="392"/>
      <c r="P1950" s="383"/>
      <c r="Q1950" s="383"/>
      <c r="R1950" s="393"/>
      <c r="S1950" s="417">
        <f>IF(Table_1[[#This Row],[Kesto (min) /tapaaminen]]&lt;1,0,(Table_1[[#This Row],[Sisältöjen määrä 
]]*Table_1[[#This Row],[Kesto (min) /tapaaminen]]*Table_1[[#This Row],[Tapaamis-kerrat /osallistuja]]))</f>
        <v>0</v>
      </c>
      <c r="T1950" s="394" t="str">
        <f>IF(Table_1[[#This Row],[SISÄLLÖN NIMI]]="","",IF(Table_1[[#This Row],[Toteutuminen]]="Ei osallistujia",0,IF(Table_1[[#This Row],[Toteutuminen]]="Peruttu",0,1)))</f>
        <v/>
      </c>
      <c r="U1950" s="395"/>
      <c r="V1950" s="385"/>
      <c r="W1950" s="413">
        <f>Table_1[[#This Row],[Kävijämäärä a) lapset]]+Table_1[[#This Row],[Kävijämäärä b) aikuiset]]</f>
        <v>0</v>
      </c>
      <c r="X1950" s="413">
        <f>IF(Table_1[[#This Row],[Kokonaiskävijämäärä]]&lt;1,0,Table_1[[#This Row],[Kävijämäärä a) lapset]]*Table_1[[#This Row],[Tapaamis-kerrat /osallistuja]])</f>
        <v>0</v>
      </c>
      <c r="Y1950" s="413">
        <f>IF(Table_1[[#This Row],[Kokonaiskävijämäärä]]&lt;1,0,Table_1[[#This Row],[Kävijämäärä b) aikuiset]]*Table_1[[#This Row],[Tapaamis-kerrat /osallistuja]])</f>
        <v>0</v>
      </c>
      <c r="Z1950" s="413">
        <f>IF(Table_1[[#This Row],[Kokonaiskävijämäärä]]&lt;1,0,Table_1[[#This Row],[Kokonaiskävijämäärä]]*Table_1[[#This Row],[Tapaamis-kerrat /osallistuja]])</f>
        <v>0</v>
      </c>
      <c r="AA1950" s="390" t="s">
        <v>54</v>
      </c>
      <c r="AB1950" s="396"/>
      <c r="AC1950" s="397"/>
      <c r="AD1950" s="398" t="s">
        <v>54</v>
      </c>
      <c r="AE1950" s="399" t="s">
        <v>54</v>
      </c>
      <c r="AF1950" s="400" t="s">
        <v>54</v>
      </c>
      <c r="AG1950" s="400" t="s">
        <v>54</v>
      </c>
      <c r="AH1950" s="401" t="s">
        <v>53</v>
      </c>
      <c r="AI1950" s="402" t="s">
        <v>54</v>
      </c>
      <c r="AJ1950" s="402" t="s">
        <v>54</v>
      </c>
      <c r="AK1950" s="402" t="s">
        <v>54</v>
      </c>
      <c r="AL1950" s="403" t="s">
        <v>54</v>
      </c>
      <c r="AM1950" s="404" t="s">
        <v>54</v>
      </c>
    </row>
    <row r="1951" spans="1:39" ht="15.75" customHeight="1" x14ac:dyDescent="0.3">
      <c r="A1951" s="405"/>
      <c r="B1951" s="383"/>
      <c r="C1951" s="406" t="s">
        <v>40</v>
      </c>
      <c r="D1951" s="385" t="str">
        <f>IF(Table_1[[#This Row],[SISÄLLÖN NIMI]]="","",1)</f>
        <v/>
      </c>
      <c r="E1951" s="407"/>
      <c r="F1951" s="407"/>
      <c r="G1951" s="384" t="s">
        <v>54</v>
      </c>
      <c r="H1951" s="387" t="s">
        <v>54</v>
      </c>
      <c r="I1951" s="408" t="s">
        <v>54</v>
      </c>
      <c r="J1951" s="389" t="s">
        <v>44</v>
      </c>
      <c r="K1951" s="409" t="s">
        <v>54</v>
      </c>
      <c r="L1951" s="390" t="s">
        <v>54</v>
      </c>
      <c r="M1951" s="383"/>
      <c r="N1951" s="410" t="s">
        <v>54</v>
      </c>
      <c r="O1951" s="392"/>
      <c r="P1951" s="383"/>
      <c r="Q1951" s="383"/>
      <c r="R1951" s="393"/>
      <c r="S1951" s="417">
        <f>IF(Table_1[[#This Row],[Kesto (min) /tapaaminen]]&lt;1,0,(Table_1[[#This Row],[Sisältöjen määrä 
]]*Table_1[[#This Row],[Kesto (min) /tapaaminen]]*Table_1[[#This Row],[Tapaamis-kerrat /osallistuja]]))</f>
        <v>0</v>
      </c>
      <c r="T1951" s="394" t="str">
        <f>IF(Table_1[[#This Row],[SISÄLLÖN NIMI]]="","",IF(Table_1[[#This Row],[Toteutuminen]]="Ei osallistujia",0,IF(Table_1[[#This Row],[Toteutuminen]]="Peruttu",0,1)))</f>
        <v/>
      </c>
      <c r="U1951" s="395"/>
      <c r="V1951" s="385"/>
      <c r="W1951" s="413">
        <f>Table_1[[#This Row],[Kävijämäärä a) lapset]]+Table_1[[#This Row],[Kävijämäärä b) aikuiset]]</f>
        <v>0</v>
      </c>
      <c r="X1951" s="413">
        <f>IF(Table_1[[#This Row],[Kokonaiskävijämäärä]]&lt;1,0,Table_1[[#This Row],[Kävijämäärä a) lapset]]*Table_1[[#This Row],[Tapaamis-kerrat /osallistuja]])</f>
        <v>0</v>
      </c>
      <c r="Y1951" s="413">
        <f>IF(Table_1[[#This Row],[Kokonaiskävijämäärä]]&lt;1,0,Table_1[[#This Row],[Kävijämäärä b) aikuiset]]*Table_1[[#This Row],[Tapaamis-kerrat /osallistuja]])</f>
        <v>0</v>
      </c>
      <c r="Z1951" s="413">
        <f>IF(Table_1[[#This Row],[Kokonaiskävijämäärä]]&lt;1,0,Table_1[[#This Row],[Kokonaiskävijämäärä]]*Table_1[[#This Row],[Tapaamis-kerrat /osallistuja]])</f>
        <v>0</v>
      </c>
      <c r="AA1951" s="390" t="s">
        <v>54</v>
      </c>
      <c r="AB1951" s="396"/>
      <c r="AC1951" s="397"/>
      <c r="AD1951" s="398" t="s">
        <v>54</v>
      </c>
      <c r="AE1951" s="399" t="s">
        <v>54</v>
      </c>
      <c r="AF1951" s="400" t="s">
        <v>54</v>
      </c>
      <c r="AG1951" s="400" t="s">
        <v>54</v>
      </c>
      <c r="AH1951" s="401" t="s">
        <v>53</v>
      </c>
      <c r="AI1951" s="402" t="s">
        <v>54</v>
      </c>
      <c r="AJ1951" s="402" t="s">
        <v>54</v>
      </c>
      <c r="AK1951" s="402" t="s">
        <v>54</v>
      </c>
      <c r="AL1951" s="403" t="s">
        <v>54</v>
      </c>
      <c r="AM1951" s="404" t="s">
        <v>54</v>
      </c>
    </row>
    <row r="1952" spans="1:39" ht="15.75" customHeight="1" x14ac:dyDescent="0.3">
      <c r="A1952" s="405"/>
      <c r="B1952" s="383"/>
      <c r="C1952" s="406" t="s">
        <v>40</v>
      </c>
      <c r="D1952" s="385" t="str">
        <f>IF(Table_1[[#This Row],[SISÄLLÖN NIMI]]="","",1)</f>
        <v/>
      </c>
      <c r="E1952" s="407"/>
      <c r="F1952" s="407"/>
      <c r="G1952" s="384" t="s">
        <v>54</v>
      </c>
      <c r="H1952" s="387" t="s">
        <v>54</v>
      </c>
      <c r="I1952" s="408" t="s">
        <v>54</v>
      </c>
      <c r="J1952" s="389" t="s">
        <v>44</v>
      </c>
      <c r="K1952" s="409" t="s">
        <v>54</v>
      </c>
      <c r="L1952" s="390" t="s">
        <v>54</v>
      </c>
      <c r="M1952" s="383"/>
      <c r="N1952" s="410" t="s">
        <v>54</v>
      </c>
      <c r="O1952" s="392"/>
      <c r="P1952" s="383"/>
      <c r="Q1952" s="383"/>
      <c r="R1952" s="393"/>
      <c r="S1952" s="417">
        <f>IF(Table_1[[#This Row],[Kesto (min) /tapaaminen]]&lt;1,0,(Table_1[[#This Row],[Sisältöjen määrä 
]]*Table_1[[#This Row],[Kesto (min) /tapaaminen]]*Table_1[[#This Row],[Tapaamis-kerrat /osallistuja]]))</f>
        <v>0</v>
      </c>
      <c r="T1952" s="394" t="str">
        <f>IF(Table_1[[#This Row],[SISÄLLÖN NIMI]]="","",IF(Table_1[[#This Row],[Toteutuminen]]="Ei osallistujia",0,IF(Table_1[[#This Row],[Toteutuminen]]="Peruttu",0,1)))</f>
        <v/>
      </c>
      <c r="U1952" s="395"/>
      <c r="V1952" s="385"/>
      <c r="W1952" s="413">
        <f>Table_1[[#This Row],[Kävijämäärä a) lapset]]+Table_1[[#This Row],[Kävijämäärä b) aikuiset]]</f>
        <v>0</v>
      </c>
      <c r="X1952" s="413">
        <f>IF(Table_1[[#This Row],[Kokonaiskävijämäärä]]&lt;1,0,Table_1[[#This Row],[Kävijämäärä a) lapset]]*Table_1[[#This Row],[Tapaamis-kerrat /osallistuja]])</f>
        <v>0</v>
      </c>
      <c r="Y1952" s="413">
        <f>IF(Table_1[[#This Row],[Kokonaiskävijämäärä]]&lt;1,0,Table_1[[#This Row],[Kävijämäärä b) aikuiset]]*Table_1[[#This Row],[Tapaamis-kerrat /osallistuja]])</f>
        <v>0</v>
      </c>
      <c r="Z1952" s="413">
        <f>IF(Table_1[[#This Row],[Kokonaiskävijämäärä]]&lt;1,0,Table_1[[#This Row],[Kokonaiskävijämäärä]]*Table_1[[#This Row],[Tapaamis-kerrat /osallistuja]])</f>
        <v>0</v>
      </c>
      <c r="AA1952" s="390" t="s">
        <v>54</v>
      </c>
      <c r="AB1952" s="396"/>
      <c r="AC1952" s="397"/>
      <c r="AD1952" s="398" t="s">
        <v>54</v>
      </c>
      <c r="AE1952" s="399" t="s">
        <v>54</v>
      </c>
      <c r="AF1952" s="400" t="s">
        <v>54</v>
      </c>
      <c r="AG1952" s="400" t="s">
        <v>54</v>
      </c>
      <c r="AH1952" s="401" t="s">
        <v>53</v>
      </c>
      <c r="AI1952" s="402" t="s">
        <v>54</v>
      </c>
      <c r="AJ1952" s="402" t="s">
        <v>54</v>
      </c>
      <c r="AK1952" s="402" t="s">
        <v>54</v>
      </c>
      <c r="AL1952" s="403" t="s">
        <v>54</v>
      </c>
      <c r="AM1952" s="404" t="s">
        <v>54</v>
      </c>
    </row>
    <row r="1953" spans="1:39" ht="15.75" customHeight="1" x14ac:dyDescent="0.3">
      <c r="A1953" s="405"/>
      <c r="B1953" s="383"/>
      <c r="C1953" s="406" t="s">
        <v>40</v>
      </c>
      <c r="D1953" s="385" t="str">
        <f>IF(Table_1[[#This Row],[SISÄLLÖN NIMI]]="","",1)</f>
        <v/>
      </c>
      <c r="E1953" s="407"/>
      <c r="F1953" s="407"/>
      <c r="G1953" s="384" t="s">
        <v>54</v>
      </c>
      <c r="H1953" s="387" t="s">
        <v>54</v>
      </c>
      <c r="I1953" s="408" t="s">
        <v>54</v>
      </c>
      <c r="J1953" s="389" t="s">
        <v>44</v>
      </c>
      <c r="K1953" s="409" t="s">
        <v>54</v>
      </c>
      <c r="L1953" s="390" t="s">
        <v>54</v>
      </c>
      <c r="M1953" s="383"/>
      <c r="N1953" s="410" t="s">
        <v>54</v>
      </c>
      <c r="O1953" s="392"/>
      <c r="P1953" s="383"/>
      <c r="Q1953" s="383"/>
      <c r="R1953" s="393"/>
      <c r="S1953" s="417">
        <f>IF(Table_1[[#This Row],[Kesto (min) /tapaaminen]]&lt;1,0,(Table_1[[#This Row],[Sisältöjen määrä 
]]*Table_1[[#This Row],[Kesto (min) /tapaaminen]]*Table_1[[#This Row],[Tapaamis-kerrat /osallistuja]]))</f>
        <v>0</v>
      </c>
      <c r="T1953" s="394" t="str">
        <f>IF(Table_1[[#This Row],[SISÄLLÖN NIMI]]="","",IF(Table_1[[#This Row],[Toteutuminen]]="Ei osallistujia",0,IF(Table_1[[#This Row],[Toteutuminen]]="Peruttu",0,1)))</f>
        <v/>
      </c>
      <c r="U1953" s="395"/>
      <c r="V1953" s="385"/>
      <c r="W1953" s="413">
        <f>Table_1[[#This Row],[Kävijämäärä a) lapset]]+Table_1[[#This Row],[Kävijämäärä b) aikuiset]]</f>
        <v>0</v>
      </c>
      <c r="X1953" s="413">
        <f>IF(Table_1[[#This Row],[Kokonaiskävijämäärä]]&lt;1,0,Table_1[[#This Row],[Kävijämäärä a) lapset]]*Table_1[[#This Row],[Tapaamis-kerrat /osallistuja]])</f>
        <v>0</v>
      </c>
      <c r="Y1953" s="413">
        <f>IF(Table_1[[#This Row],[Kokonaiskävijämäärä]]&lt;1,0,Table_1[[#This Row],[Kävijämäärä b) aikuiset]]*Table_1[[#This Row],[Tapaamis-kerrat /osallistuja]])</f>
        <v>0</v>
      </c>
      <c r="Z1953" s="413">
        <f>IF(Table_1[[#This Row],[Kokonaiskävijämäärä]]&lt;1,0,Table_1[[#This Row],[Kokonaiskävijämäärä]]*Table_1[[#This Row],[Tapaamis-kerrat /osallistuja]])</f>
        <v>0</v>
      </c>
      <c r="AA1953" s="390" t="s">
        <v>54</v>
      </c>
      <c r="AB1953" s="396"/>
      <c r="AC1953" s="397"/>
      <c r="AD1953" s="398" t="s">
        <v>54</v>
      </c>
      <c r="AE1953" s="399" t="s">
        <v>54</v>
      </c>
      <c r="AF1953" s="400" t="s">
        <v>54</v>
      </c>
      <c r="AG1953" s="400" t="s">
        <v>54</v>
      </c>
      <c r="AH1953" s="401" t="s">
        <v>53</v>
      </c>
      <c r="AI1953" s="402" t="s">
        <v>54</v>
      </c>
      <c r="AJ1953" s="402" t="s">
        <v>54</v>
      </c>
      <c r="AK1953" s="402" t="s">
        <v>54</v>
      </c>
      <c r="AL1953" s="403" t="s">
        <v>54</v>
      </c>
      <c r="AM1953" s="404" t="s">
        <v>54</v>
      </c>
    </row>
    <row r="1954" spans="1:39" ht="15.75" customHeight="1" x14ac:dyDescent="0.3">
      <c r="A1954" s="405"/>
      <c r="B1954" s="383"/>
      <c r="C1954" s="406" t="s">
        <v>40</v>
      </c>
      <c r="D1954" s="385" t="str">
        <f>IF(Table_1[[#This Row],[SISÄLLÖN NIMI]]="","",1)</f>
        <v/>
      </c>
      <c r="E1954" s="407"/>
      <c r="F1954" s="407"/>
      <c r="G1954" s="384" t="s">
        <v>54</v>
      </c>
      <c r="H1954" s="387" t="s">
        <v>54</v>
      </c>
      <c r="I1954" s="408" t="s">
        <v>54</v>
      </c>
      <c r="J1954" s="389" t="s">
        <v>44</v>
      </c>
      <c r="K1954" s="409" t="s">
        <v>54</v>
      </c>
      <c r="L1954" s="390" t="s">
        <v>54</v>
      </c>
      <c r="M1954" s="383"/>
      <c r="N1954" s="410" t="s">
        <v>54</v>
      </c>
      <c r="O1954" s="392"/>
      <c r="P1954" s="383"/>
      <c r="Q1954" s="383"/>
      <c r="R1954" s="393"/>
      <c r="S1954" s="417">
        <f>IF(Table_1[[#This Row],[Kesto (min) /tapaaminen]]&lt;1,0,(Table_1[[#This Row],[Sisältöjen määrä 
]]*Table_1[[#This Row],[Kesto (min) /tapaaminen]]*Table_1[[#This Row],[Tapaamis-kerrat /osallistuja]]))</f>
        <v>0</v>
      </c>
      <c r="T1954" s="394" t="str">
        <f>IF(Table_1[[#This Row],[SISÄLLÖN NIMI]]="","",IF(Table_1[[#This Row],[Toteutuminen]]="Ei osallistujia",0,IF(Table_1[[#This Row],[Toteutuminen]]="Peruttu",0,1)))</f>
        <v/>
      </c>
      <c r="U1954" s="395"/>
      <c r="V1954" s="385"/>
      <c r="W1954" s="413">
        <f>Table_1[[#This Row],[Kävijämäärä a) lapset]]+Table_1[[#This Row],[Kävijämäärä b) aikuiset]]</f>
        <v>0</v>
      </c>
      <c r="X1954" s="413">
        <f>IF(Table_1[[#This Row],[Kokonaiskävijämäärä]]&lt;1,0,Table_1[[#This Row],[Kävijämäärä a) lapset]]*Table_1[[#This Row],[Tapaamis-kerrat /osallistuja]])</f>
        <v>0</v>
      </c>
      <c r="Y1954" s="413">
        <f>IF(Table_1[[#This Row],[Kokonaiskävijämäärä]]&lt;1,0,Table_1[[#This Row],[Kävijämäärä b) aikuiset]]*Table_1[[#This Row],[Tapaamis-kerrat /osallistuja]])</f>
        <v>0</v>
      </c>
      <c r="Z1954" s="413">
        <f>IF(Table_1[[#This Row],[Kokonaiskävijämäärä]]&lt;1,0,Table_1[[#This Row],[Kokonaiskävijämäärä]]*Table_1[[#This Row],[Tapaamis-kerrat /osallistuja]])</f>
        <v>0</v>
      </c>
      <c r="AA1954" s="390" t="s">
        <v>54</v>
      </c>
      <c r="AB1954" s="396"/>
      <c r="AC1954" s="397"/>
      <c r="AD1954" s="398" t="s">
        <v>54</v>
      </c>
      <c r="AE1954" s="399" t="s">
        <v>54</v>
      </c>
      <c r="AF1954" s="400" t="s">
        <v>54</v>
      </c>
      <c r="AG1954" s="400" t="s">
        <v>54</v>
      </c>
      <c r="AH1954" s="401" t="s">
        <v>53</v>
      </c>
      <c r="AI1954" s="402" t="s">
        <v>54</v>
      </c>
      <c r="AJ1954" s="402" t="s">
        <v>54</v>
      </c>
      <c r="AK1954" s="402" t="s">
        <v>54</v>
      </c>
      <c r="AL1954" s="403" t="s">
        <v>54</v>
      </c>
      <c r="AM1954" s="404" t="s">
        <v>54</v>
      </c>
    </row>
    <row r="1955" spans="1:39" ht="15.75" customHeight="1" x14ac:dyDescent="0.3">
      <c r="A1955" s="405"/>
      <c r="B1955" s="383"/>
      <c r="C1955" s="406" t="s">
        <v>40</v>
      </c>
      <c r="D1955" s="385" t="str">
        <f>IF(Table_1[[#This Row],[SISÄLLÖN NIMI]]="","",1)</f>
        <v/>
      </c>
      <c r="E1955" s="407"/>
      <c r="F1955" s="407"/>
      <c r="G1955" s="384" t="s">
        <v>54</v>
      </c>
      <c r="H1955" s="387" t="s">
        <v>54</v>
      </c>
      <c r="I1955" s="408" t="s">
        <v>54</v>
      </c>
      <c r="J1955" s="389" t="s">
        <v>44</v>
      </c>
      <c r="K1955" s="409" t="s">
        <v>54</v>
      </c>
      <c r="L1955" s="390" t="s">
        <v>54</v>
      </c>
      <c r="M1955" s="383"/>
      <c r="N1955" s="410" t="s">
        <v>54</v>
      </c>
      <c r="O1955" s="392"/>
      <c r="P1955" s="383"/>
      <c r="Q1955" s="383"/>
      <c r="R1955" s="393"/>
      <c r="S1955" s="417">
        <f>IF(Table_1[[#This Row],[Kesto (min) /tapaaminen]]&lt;1,0,(Table_1[[#This Row],[Sisältöjen määrä 
]]*Table_1[[#This Row],[Kesto (min) /tapaaminen]]*Table_1[[#This Row],[Tapaamis-kerrat /osallistuja]]))</f>
        <v>0</v>
      </c>
      <c r="T1955" s="394" t="str">
        <f>IF(Table_1[[#This Row],[SISÄLLÖN NIMI]]="","",IF(Table_1[[#This Row],[Toteutuminen]]="Ei osallistujia",0,IF(Table_1[[#This Row],[Toteutuminen]]="Peruttu",0,1)))</f>
        <v/>
      </c>
      <c r="U1955" s="395"/>
      <c r="V1955" s="385"/>
      <c r="W1955" s="413">
        <f>Table_1[[#This Row],[Kävijämäärä a) lapset]]+Table_1[[#This Row],[Kävijämäärä b) aikuiset]]</f>
        <v>0</v>
      </c>
      <c r="X1955" s="413">
        <f>IF(Table_1[[#This Row],[Kokonaiskävijämäärä]]&lt;1,0,Table_1[[#This Row],[Kävijämäärä a) lapset]]*Table_1[[#This Row],[Tapaamis-kerrat /osallistuja]])</f>
        <v>0</v>
      </c>
      <c r="Y1955" s="413">
        <f>IF(Table_1[[#This Row],[Kokonaiskävijämäärä]]&lt;1,0,Table_1[[#This Row],[Kävijämäärä b) aikuiset]]*Table_1[[#This Row],[Tapaamis-kerrat /osallistuja]])</f>
        <v>0</v>
      </c>
      <c r="Z1955" s="413">
        <f>IF(Table_1[[#This Row],[Kokonaiskävijämäärä]]&lt;1,0,Table_1[[#This Row],[Kokonaiskävijämäärä]]*Table_1[[#This Row],[Tapaamis-kerrat /osallistuja]])</f>
        <v>0</v>
      </c>
      <c r="AA1955" s="390" t="s">
        <v>54</v>
      </c>
      <c r="AB1955" s="396"/>
      <c r="AC1955" s="397"/>
      <c r="AD1955" s="398" t="s">
        <v>54</v>
      </c>
      <c r="AE1955" s="399" t="s">
        <v>54</v>
      </c>
      <c r="AF1955" s="400" t="s">
        <v>54</v>
      </c>
      <c r="AG1955" s="400" t="s">
        <v>54</v>
      </c>
      <c r="AH1955" s="401" t="s">
        <v>53</v>
      </c>
      <c r="AI1955" s="402" t="s">
        <v>54</v>
      </c>
      <c r="AJ1955" s="402" t="s">
        <v>54</v>
      </c>
      <c r="AK1955" s="402" t="s">
        <v>54</v>
      </c>
      <c r="AL1955" s="403" t="s">
        <v>54</v>
      </c>
      <c r="AM1955" s="404" t="s">
        <v>54</v>
      </c>
    </row>
    <row r="1956" spans="1:39" ht="15.75" customHeight="1" x14ac:dyDescent="0.3">
      <c r="A1956" s="405"/>
      <c r="B1956" s="383"/>
      <c r="C1956" s="406" t="s">
        <v>40</v>
      </c>
      <c r="D1956" s="385" t="str">
        <f>IF(Table_1[[#This Row],[SISÄLLÖN NIMI]]="","",1)</f>
        <v/>
      </c>
      <c r="E1956" s="407"/>
      <c r="F1956" s="407"/>
      <c r="G1956" s="384" t="s">
        <v>54</v>
      </c>
      <c r="H1956" s="387" t="s">
        <v>54</v>
      </c>
      <c r="I1956" s="408" t="s">
        <v>54</v>
      </c>
      <c r="J1956" s="389" t="s">
        <v>44</v>
      </c>
      <c r="K1956" s="409" t="s">
        <v>54</v>
      </c>
      <c r="L1956" s="390" t="s">
        <v>54</v>
      </c>
      <c r="M1956" s="383"/>
      <c r="N1956" s="410" t="s">
        <v>54</v>
      </c>
      <c r="O1956" s="392"/>
      <c r="P1956" s="383"/>
      <c r="Q1956" s="383"/>
      <c r="R1956" s="393"/>
      <c r="S1956" s="417">
        <f>IF(Table_1[[#This Row],[Kesto (min) /tapaaminen]]&lt;1,0,(Table_1[[#This Row],[Sisältöjen määrä 
]]*Table_1[[#This Row],[Kesto (min) /tapaaminen]]*Table_1[[#This Row],[Tapaamis-kerrat /osallistuja]]))</f>
        <v>0</v>
      </c>
      <c r="T1956" s="394" t="str">
        <f>IF(Table_1[[#This Row],[SISÄLLÖN NIMI]]="","",IF(Table_1[[#This Row],[Toteutuminen]]="Ei osallistujia",0,IF(Table_1[[#This Row],[Toteutuminen]]="Peruttu",0,1)))</f>
        <v/>
      </c>
      <c r="U1956" s="395"/>
      <c r="V1956" s="385"/>
      <c r="W1956" s="413">
        <f>Table_1[[#This Row],[Kävijämäärä a) lapset]]+Table_1[[#This Row],[Kävijämäärä b) aikuiset]]</f>
        <v>0</v>
      </c>
      <c r="X1956" s="413">
        <f>IF(Table_1[[#This Row],[Kokonaiskävijämäärä]]&lt;1,0,Table_1[[#This Row],[Kävijämäärä a) lapset]]*Table_1[[#This Row],[Tapaamis-kerrat /osallistuja]])</f>
        <v>0</v>
      </c>
      <c r="Y1956" s="413">
        <f>IF(Table_1[[#This Row],[Kokonaiskävijämäärä]]&lt;1,0,Table_1[[#This Row],[Kävijämäärä b) aikuiset]]*Table_1[[#This Row],[Tapaamis-kerrat /osallistuja]])</f>
        <v>0</v>
      </c>
      <c r="Z1956" s="413">
        <f>IF(Table_1[[#This Row],[Kokonaiskävijämäärä]]&lt;1,0,Table_1[[#This Row],[Kokonaiskävijämäärä]]*Table_1[[#This Row],[Tapaamis-kerrat /osallistuja]])</f>
        <v>0</v>
      </c>
      <c r="AA1956" s="390" t="s">
        <v>54</v>
      </c>
      <c r="AB1956" s="396"/>
      <c r="AC1956" s="397"/>
      <c r="AD1956" s="398" t="s">
        <v>54</v>
      </c>
      <c r="AE1956" s="399" t="s">
        <v>54</v>
      </c>
      <c r="AF1956" s="400" t="s">
        <v>54</v>
      </c>
      <c r="AG1956" s="400" t="s">
        <v>54</v>
      </c>
      <c r="AH1956" s="401" t="s">
        <v>53</v>
      </c>
      <c r="AI1956" s="402" t="s">
        <v>54</v>
      </c>
      <c r="AJ1956" s="402" t="s">
        <v>54</v>
      </c>
      <c r="AK1956" s="402" t="s">
        <v>54</v>
      </c>
      <c r="AL1956" s="403" t="s">
        <v>54</v>
      </c>
      <c r="AM1956" s="404" t="s">
        <v>54</v>
      </c>
    </row>
    <row r="1957" spans="1:39" ht="15.75" customHeight="1" x14ac:dyDescent="0.3">
      <c r="A1957" s="405"/>
      <c r="B1957" s="383"/>
      <c r="C1957" s="406" t="s">
        <v>40</v>
      </c>
      <c r="D1957" s="385" t="str">
        <f>IF(Table_1[[#This Row],[SISÄLLÖN NIMI]]="","",1)</f>
        <v/>
      </c>
      <c r="E1957" s="407"/>
      <c r="F1957" s="407"/>
      <c r="G1957" s="384" t="s">
        <v>54</v>
      </c>
      <c r="H1957" s="387" t="s">
        <v>54</v>
      </c>
      <c r="I1957" s="408" t="s">
        <v>54</v>
      </c>
      <c r="J1957" s="389" t="s">
        <v>44</v>
      </c>
      <c r="K1957" s="409" t="s">
        <v>54</v>
      </c>
      <c r="L1957" s="390" t="s">
        <v>54</v>
      </c>
      <c r="M1957" s="383"/>
      <c r="N1957" s="410" t="s">
        <v>54</v>
      </c>
      <c r="O1957" s="392"/>
      <c r="P1957" s="383"/>
      <c r="Q1957" s="383"/>
      <c r="R1957" s="393"/>
      <c r="S1957" s="417">
        <f>IF(Table_1[[#This Row],[Kesto (min) /tapaaminen]]&lt;1,0,(Table_1[[#This Row],[Sisältöjen määrä 
]]*Table_1[[#This Row],[Kesto (min) /tapaaminen]]*Table_1[[#This Row],[Tapaamis-kerrat /osallistuja]]))</f>
        <v>0</v>
      </c>
      <c r="T1957" s="394" t="str">
        <f>IF(Table_1[[#This Row],[SISÄLLÖN NIMI]]="","",IF(Table_1[[#This Row],[Toteutuminen]]="Ei osallistujia",0,IF(Table_1[[#This Row],[Toteutuminen]]="Peruttu",0,1)))</f>
        <v/>
      </c>
      <c r="U1957" s="395"/>
      <c r="V1957" s="385"/>
      <c r="W1957" s="413">
        <f>Table_1[[#This Row],[Kävijämäärä a) lapset]]+Table_1[[#This Row],[Kävijämäärä b) aikuiset]]</f>
        <v>0</v>
      </c>
      <c r="X1957" s="413">
        <f>IF(Table_1[[#This Row],[Kokonaiskävijämäärä]]&lt;1,0,Table_1[[#This Row],[Kävijämäärä a) lapset]]*Table_1[[#This Row],[Tapaamis-kerrat /osallistuja]])</f>
        <v>0</v>
      </c>
      <c r="Y1957" s="413">
        <f>IF(Table_1[[#This Row],[Kokonaiskävijämäärä]]&lt;1,0,Table_1[[#This Row],[Kävijämäärä b) aikuiset]]*Table_1[[#This Row],[Tapaamis-kerrat /osallistuja]])</f>
        <v>0</v>
      </c>
      <c r="Z1957" s="413">
        <f>IF(Table_1[[#This Row],[Kokonaiskävijämäärä]]&lt;1,0,Table_1[[#This Row],[Kokonaiskävijämäärä]]*Table_1[[#This Row],[Tapaamis-kerrat /osallistuja]])</f>
        <v>0</v>
      </c>
      <c r="AA1957" s="390" t="s">
        <v>54</v>
      </c>
      <c r="AB1957" s="396"/>
      <c r="AC1957" s="397"/>
      <c r="AD1957" s="398" t="s">
        <v>54</v>
      </c>
      <c r="AE1957" s="399" t="s">
        <v>54</v>
      </c>
      <c r="AF1957" s="400" t="s">
        <v>54</v>
      </c>
      <c r="AG1957" s="400" t="s">
        <v>54</v>
      </c>
      <c r="AH1957" s="401" t="s">
        <v>53</v>
      </c>
      <c r="AI1957" s="402" t="s">
        <v>54</v>
      </c>
      <c r="AJ1957" s="402" t="s">
        <v>54</v>
      </c>
      <c r="AK1957" s="402" t="s">
        <v>54</v>
      </c>
      <c r="AL1957" s="403" t="s">
        <v>54</v>
      </c>
      <c r="AM1957" s="404" t="s">
        <v>54</v>
      </c>
    </row>
    <row r="1958" spans="1:39" ht="15.75" customHeight="1" x14ac:dyDescent="0.3">
      <c r="A1958" s="405"/>
      <c r="B1958" s="383"/>
      <c r="C1958" s="406" t="s">
        <v>40</v>
      </c>
      <c r="D1958" s="385" t="str">
        <f>IF(Table_1[[#This Row],[SISÄLLÖN NIMI]]="","",1)</f>
        <v/>
      </c>
      <c r="E1958" s="407"/>
      <c r="F1958" s="407"/>
      <c r="G1958" s="384" t="s">
        <v>54</v>
      </c>
      <c r="H1958" s="387" t="s">
        <v>54</v>
      </c>
      <c r="I1958" s="408" t="s">
        <v>54</v>
      </c>
      <c r="J1958" s="389" t="s">
        <v>44</v>
      </c>
      <c r="K1958" s="409" t="s">
        <v>54</v>
      </c>
      <c r="L1958" s="390" t="s">
        <v>54</v>
      </c>
      <c r="M1958" s="383"/>
      <c r="N1958" s="410" t="s">
        <v>54</v>
      </c>
      <c r="O1958" s="392"/>
      <c r="P1958" s="383"/>
      <c r="Q1958" s="383"/>
      <c r="R1958" s="393"/>
      <c r="S1958" s="417">
        <f>IF(Table_1[[#This Row],[Kesto (min) /tapaaminen]]&lt;1,0,(Table_1[[#This Row],[Sisältöjen määrä 
]]*Table_1[[#This Row],[Kesto (min) /tapaaminen]]*Table_1[[#This Row],[Tapaamis-kerrat /osallistuja]]))</f>
        <v>0</v>
      </c>
      <c r="T1958" s="394" t="str">
        <f>IF(Table_1[[#This Row],[SISÄLLÖN NIMI]]="","",IF(Table_1[[#This Row],[Toteutuminen]]="Ei osallistujia",0,IF(Table_1[[#This Row],[Toteutuminen]]="Peruttu",0,1)))</f>
        <v/>
      </c>
      <c r="U1958" s="395"/>
      <c r="V1958" s="385"/>
      <c r="W1958" s="413">
        <f>Table_1[[#This Row],[Kävijämäärä a) lapset]]+Table_1[[#This Row],[Kävijämäärä b) aikuiset]]</f>
        <v>0</v>
      </c>
      <c r="X1958" s="413">
        <f>IF(Table_1[[#This Row],[Kokonaiskävijämäärä]]&lt;1,0,Table_1[[#This Row],[Kävijämäärä a) lapset]]*Table_1[[#This Row],[Tapaamis-kerrat /osallistuja]])</f>
        <v>0</v>
      </c>
      <c r="Y1958" s="413">
        <f>IF(Table_1[[#This Row],[Kokonaiskävijämäärä]]&lt;1,0,Table_1[[#This Row],[Kävijämäärä b) aikuiset]]*Table_1[[#This Row],[Tapaamis-kerrat /osallistuja]])</f>
        <v>0</v>
      </c>
      <c r="Z1958" s="413">
        <f>IF(Table_1[[#This Row],[Kokonaiskävijämäärä]]&lt;1,0,Table_1[[#This Row],[Kokonaiskävijämäärä]]*Table_1[[#This Row],[Tapaamis-kerrat /osallistuja]])</f>
        <v>0</v>
      </c>
      <c r="AA1958" s="390" t="s">
        <v>54</v>
      </c>
      <c r="AB1958" s="396"/>
      <c r="AC1958" s="397"/>
      <c r="AD1958" s="398" t="s">
        <v>54</v>
      </c>
      <c r="AE1958" s="399" t="s">
        <v>54</v>
      </c>
      <c r="AF1958" s="400" t="s">
        <v>54</v>
      </c>
      <c r="AG1958" s="400" t="s">
        <v>54</v>
      </c>
      <c r="AH1958" s="401" t="s">
        <v>53</v>
      </c>
      <c r="AI1958" s="402" t="s">
        <v>54</v>
      </c>
      <c r="AJ1958" s="402" t="s">
        <v>54</v>
      </c>
      <c r="AK1958" s="402" t="s">
        <v>54</v>
      </c>
      <c r="AL1958" s="403" t="s">
        <v>54</v>
      </c>
      <c r="AM1958" s="404" t="s">
        <v>54</v>
      </c>
    </row>
    <row r="1959" spans="1:39" ht="15.75" customHeight="1" x14ac:dyDescent="0.3">
      <c r="A1959" s="405"/>
      <c r="B1959" s="383"/>
      <c r="C1959" s="406" t="s">
        <v>40</v>
      </c>
      <c r="D1959" s="385" t="str">
        <f>IF(Table_1[[#This Row],[SISÄLLÖN NIMI]]="","",1)</f>
        <v/>
      </c>
      <c r="E1959" s="407"/>
      <c r="F1959" s="407"/>
      <c r="G1959" s="384" t="s">
        <v>54</v>
      </c>
      <c r="H1959" s="387" t="s">
        <v>54</v>
      </c>
      <c r="I1959" s="408" t="s">
        <v>54</v>
      </c>
      <c r="J1959" s="389" t="s">
        <v>44</v>
      </c>
      <c r="K1959" s="409" t="s">
        <v>54</v>
      </c>
      <c r="L1959" s="390" t="s">
        <v>54</v>
      </c>
      <c r="M1959" s="383"/>
      <c r="N1959" s="410" t="s">
        <v>54</v>
      </c>
      <c r="O1959" s="392"/>
      <c r="P1959" s="383"/>
      <c r="Q1959" s="383"/>
      <c r="R1959" s="393"/>
      <c r="S1959" s="417">
        <f>IF(Table_1[[#This Row],[Kesto (min) /tapaaminen]]&lt;1,0,(Table_1[[#This Row],[Sisältöjen määrä 
]]*Table_1[[#This Row],[Kesto (min) /tapaaminen]]*Table_1[[#This Row],[Tapaamis-kerrat /osallistuja]]))</f>
        <v>0</v>
      </c>
      <c r="T1959" s="394" t="str">
        <f>IF(Table_1[[#This Row],[SISÄLLÖN NIMI]]="","",IF(Table_1[[#This Row],[Toteutuminen]]="Ei osallistujia",0,IF(Table_1[[#This Row],[Toteutuminen]]="Peruttu",0,1)))</f>
        <v/>
      </c>
      <c r="U1959" s="395"/>
      <c r="V1959" s="385"/>
      <c r="W1959" s="413">
        <f>Table_1[[#This Row],[Kävijämäärä a) lapset]]+Table_1[[#This Row],[Kävijämäärä b) aikuiset]]</f>
        <v>0</v>
      </c>
      <c r="X1959" s="413">
        <f>IF(Table_1[[#This Row],[Kokonaiskävijämäärä]]&lt;1,0,Table_1[[#This Row],[Kävijämäärä a) lapset]]*Table_1[[#This Row],[Tapaamis-kerrat /osallistuja]])</f>
        <v>0</v>
      </c>
      <c r="Y1959" s="413">
        <f>IF(Table_1[[#This Row],[Kokonaiskävijämäärä]]&lt;1,0,Table_1[[#This Row],[Kävijämäärä b) aikuiset]]*Table_1[[#This Row],[Tapaamis-kerrat /osallistuja]])</f>
        <v>0</v>
      </c>
      <c r="Z1959" s="413">
        <f>IF(Table_1[[#This Row],[Kokonaiskävijämäärä]]&lt;1,0,Table_1[[#This Row],[Kokonaiskävijämäärä]]*Table_1[[#This Row],[Tapaamis-kerrat /osallistuja]])</f>
        <v>0</v>
      </c>
      <c r="AA1959" s="390" t="s">
        <v>54</v>
      </c>
      <c r="AB1959" s="396"/>
      <c r="AC1959" s="397"/>
      <c r="AD1959" s="398" t="s">
        <v>54</v>
      </c>
      <c r="AE1959" s="399" t="s">
        <v>54</v>
      </c>
      <c r="AF1959" s="400" t="s">
        <v>54</v>
      </c>
      <c r="AG1959" s="400" t="s">
        <v>54</v>
      </c>
      <c r="AH1959" s="401" t="s">
        <v>53</v>
      </c>
      <c r="AI1959" s="402" t="s">
        <v>54</v>
      </c>
      <c r="AJ1959" s="402" t="s">
        <v>54</v>
      </c>
      <c r="AK1959" s="402" t="s">
        <v>54</v>
      </c>
      <c r="AL1959" s="403" t="s">
        <v>54</v>
      </c>
      <c r="AM1959" s="404" t="s">
        <v>54</v>
      </c>
    </row>
    <row r="1960" spans="1:39" ht="15.75" customHeight="1" x14ac:dyDescent="0.3">
      <c r="A1960" s="405"/>
      <c r="B1960" s="383"/>
      <c r="C1960" s="406" t="s">
        <v>40</v>
      </c>
      <c r="D1960" s="385" t="str">
        <f>IF(Table_1[[#This Row],[SISÄLLÖN NIMI]]="","",1)</f>
        <v/>
      </c>
      <c r="E1960" s="407"/>
      <c r="F1960" s="407"/>
      <c r="G1960" s="384" t="s">
        <v>54</v>
      </c>
      <c r="H1960" s="387" t="s">
        <v>54</v>
      </c>
      <c r="I1960" s="408" t="s">
        <v>54</v>
      </c>
      <c r="J1960" s="389" t="s">
        <v>44</v>
      </c>
      <c r="K1960" s="409" t="s">
        <v>54</v>
      </c>
      <c r="L1960" s="390" t="s">
        <v>54</v>
      </c>
      <c r="M1960" s="383"/>
      <c r="N1960" s="410" t="s">
        <v>54</v>
      </c>
      <c r="O1960" s="392"/>
      <c r="P1960" s="383"/>
      <c r="Q1960" s="383"/>
      <c r="R1960" s="393"/>
      <c r="S1960" s="417">
        <f>IF(Table_1[[#This Row],[Kesto (min) /tapaaminen]]&lt;1,0,(Table_1[[#This Row],[Sisältöjen määrä 
]]*Table_1[[#This Row],[Kesto (min) /tapaaminen]]*Table_1[[#This Row],[Tapaamis-kerrat /osallistuja]]))</f>
        <v>0</v>
      </c>
      <c r="T1960" s="394" t="str">
        <f>IF(Table_1[[#This Row],[SISÄLLÖN NIMI]]="","",IF(Table_1[[#This Row],[Toteutuminen]]="Ei osallistujia",0,IF(Table_1[[#This Row],[Toteutuminen]]="Peruttu",0,1)))</f>
        <v/>
      </c>
      <c r="U1960" s="395"/>
      <c r="V1960" s="385"/>
      <c r="W1960" s="413">
        <f>Table_1[[#This Row],[Kävijämäärä a) lapset]]+Table_1[[#This Row],[Kävijämäärä b) aikuiset]]</f>
        <v>0</v>
      </c>
      <c r="X1960" s="413">
        <f>IF(Table_1[[#This Row],[Kokonaiskävijämäärä]]&lt;1,0,Table_1[[#This Row],[Kävijämäärä a) lapset]]*Table_1[[#This Row],[Tapaamis-kerrat /osallistuja]])</f>
        <v>0</v>
      </c>
      <c r="Y1960" s="413">
        <f>IF(Table_1[[#This Row],[Kokonaiskävijämäärä]]&lt;1,0,Table_1[[#This Row],[Kävijämäärä b) aikuiset]]*Table_1[[#This Row],[Tapaamis-kerrat /osallistuja]])</f>
        <v>0</v>
      </c>
      <c r="Z1960" s="413">
        <f>IF(Table_1[[#This Row],[Kokonaiskävijämäärä]]&lt;1,0,Table_1[[#This Row],[Kokonaiskävijämäärä]]*Table_1[[#This Row],[Tapaamis-kerrat /osallistuja]])</f>
        <v>0</v>
      </c>
      <c r="AA1960" s="390" t="s">
        <v>54</v>
      </c>
      <c r="AB1960" s="396"/>
      <c r="AC1960" s="397"/>
      <c r="AD1960" s="398" t="s">
        <v>54</v>
      </c>
      <c r="AE1960" s="399" t="s">
        <v>54</v>
      </c>
      <c r="AF1960" s="400" t="s">
        <v>54</v>
      </c>
      <c r="AG1960" s="400" t="s">
        <v>54</v>
      </c>
      <c r="AH1960" s="401" t="s">
        <v>53</v>
      </c>
      <c r="AI1960" s="402" t="s">
        <v>54</v>
      </c>
      <c r="AJ1960" s="402" t="s">
        <v>54</v>
      </c>
      <c r="AK1960" s="402" t="s">
        <v>54</v>
      </c>
      <c r="AL1960" s="403" t="s">
        <v>54</v>
      </c>
      <c r="AM1960" s="404" t="s">
        <v>54</v>
      </c>
    </row>
    <row r="1961" spans="1:39" ht="15.75" customHeight="1" x14ac:dyDescent="0.3">
      <c r="A1961" s="405"/>
      <c r="B1961" s="383"/>
      <c r="C1961" s="406" t="s">
        <v>40</v>
      </c>
      <c r="D1961" s="385" t="str">
        <f>IF(Table_1[[#This Row],[SISÄLLÖN NIMI]]="","",1)</f>
        <v/>
      </c>
      <c r="E1961" s="407"/>
      <c r="F1961" s="407"/>
      <c r="G1961" s="384" t="s">
        <v>54</v>
      </c>
      <c r="H1961" s="387" t="s">
        <v>54</v>
      </c>
      <c r="I1961" s="408" t="s">
        <v>54</v>
      </c>
      <c r="J1961" s="389" t="s">
        <v>44</v>
      </c>
      <c r="K1961" s="409" t="s">
        <v>54</v>
      </c>
      <c r="L1961" s="390" t="s">
        <v>54</v>
      </c>
      <c r="M1961" s="383"/>
      <c r="N1961" s="410" t="s">
        <v>54</v>
      </c>
      <c r="O1961" s="392"/>
      <c r="P1961" s="383"/>
      <c r="Q1961" s="383"/>
      <c r="R1961" s="393"/>
      <c r="S1961" s="417">
        <f>IF(Table_1[[#This Row],[Kesto (min) /tapaaminen]]&lt;1,0,(Table_1[[#This Row],[Sisältöjen määrä 
]]*Table_1[[#This Row],[Kesto (min) /tapaaminen]]*Table_1[[#This Row],[Tapaamis-kerrat /osallistuja]]))</f>
        <v>0</v>
      </c>
      <c r="T1961" s="394" t="str">
        <f>IF(Table_1[[#This Row],[SISÄLLÖN NIMI]]="","",IF(Table_1[[#This Row],[Toteutuminen]]="Ei osallistujia",0,IF(Table_1[[#This Row],[Toteutuminen]]="Peruttu",0,1)))</f>
        <v/>
      </c>
      <c r="U1961" s="395"/>
      <c r="V1961" s="385"/>
      <c r="W1961" s="413">
        <f>Table_1[[#This Row],[Kävijämäärä a) lapset]]+Table_1[[#This Row],[Kävijämäärä b) aikuiset]]</f>
        <v>0</v>
      </c>
      <c r="X1961" s="413">
        <f>IF(Table_1[[#This Row],[Kokonaiskävijämäärä]]&lt;1,0,Table_1[[#This Row],[Kävijämäärä a) lapset]]*Table_1[[#This Row],[Tapaamis-kerrat /osallistuja]])</f>
        <v>0</v>
      </c>
      <c r="Y1961" s="413">
        <f>IF(Table_1[[#This Row],[Kokonaiskävijämäärä]]&lt;1,0,Table_1[[#This Row],[Kävijämäärä b) aikuiset]]*Table_1[[#This Row],[Tapaamis-kerrat /osallistuja]])</f>
        <v>0</v>
      </c>
      <c r="Z1961" s="413">
        <f>IF(Table_1[[#This Row],[Kokonaiskävijämäärä]]&lt;1,0,Table_1[[#This Row],[Kokonaiskävijämäärä]]*Table_1[[#This Row],[Tapaamis-kerrat /osallistuja]])</f>
        <v>0</v>
      </c>
      <c r="AA1961" s="390" t="s">
        <v>54</v>
      </c>
      <c r="AB1961" s="396"/>
      <c r="AC1961" s="397"/>
      <c r="AD1961" s="398" t="s">
        <v>54</v>
      </c>
      <c r="AE1961" s="399" t="s">
        <v>54</v>
      </c>
      <c r="AF1961" s="400" t="s">
        <v>54</v>
      </c>
      <c r="AG1961" s="400" t="s">
        <v>54</v>
      </c>
      <c r="AH1961" s="401" t="s">
        <v>53</v>
      </c>
      <c r="AI1961" s="402" t="s">
        <v>54</v>
      </c>
      <c r="AJ1961" s="402" t="s">
        <v>54</v>
      </c>
      <c r="AK1961" s="402" t="s">
        <v>54</v>
      </c>
      <c r="AL1961" s="403" t="s">
        <v>54</v>
      </c>
      <c r="AM1961" s="404" t="s">
        <v>54</v>
      </c>
    </row>
    <row r="1962" spans="1:39" ht="15.75" customHeight="1" x14ac:dyDescent="0.3">
      <c r="A1962" s="405"/>
      <c r="B1962" s="383"/>
      <c r="C1962" s="406" t="s">
        <v>40</v>
      </c>
      <c r="D1962" s="385" t="str">
        <f>IF(Table_1[[#This Row],[SISÄLLÖN NIMI]]="","",1)</f>
        <v/>
      </c>
      <c r="E1962" s="407"/>
      <c r="F1962" s="407"/>
      <c r="G1962" s="384" t="s">
        <v>54</v>
      </c>
      <c r="H1962" s="387" t="s">
        <v>54</v>
      </c>
      <c r="I1962" s="408" t="s">
        <v>54</v>
      </c>
      <c r="J1962" s="389" t="s">
        <v>44</v>
      </c>
      <c r="K1962" s="409" t="s">
        <v>54</v>
      </c>
      <c r="L1962" s="390" t="s">
        <v>54</v>
      </c>
      <c r="M1962" s="383"/>
      <c r="N1962" s="410" t="s">
        <v>54</v>
      </c>
      <c r="O1962" s="392"/>
      <c r="P1962" s="383"/>
      <c r="Q1962" s="383"/>
      <c r="R1962" s="393"/>
      <c r="S1962" s="417">
        <f>IF(Table_1[[#This Row],[Kesto (min) /tapaaminen]]&lt;1,0,(Table_1[[#This Row],[Sisältöjen määrä 
]]*Table_1[[#This Row],[Kesto (min) /tapaaminen]]*Table_1[[#This Row],[Tapaamis-kerrat /osallistuja]]))</f>
        <v>0</v>
      </c>
      <c r="T1962" s="394" t="str">
        <f>IF(Table_1[[#This Row],[SISÄLLÖN NIMI]]="","",IF(Table_1[[#This Row],[Toteutuminen]]="Ei osallistujia",0,IF(Table_1[[#This Row],[Toteutuminen]]="Peruttu",0,1)))</f>
        <v/>
      </c>
      <c r="U1962" s="395"/>
      <c r="V1962" s="385"/>
      <c r="W1962" s="413">
        <f>Table_1[[#This Row],[Kävijämäärä a) lapset]]+Table_1[[#This Row],[Kävijämäärä b) aikuiset]]</f>
        <v>0</v>
      </c>
      <c r="X1962" s="413">
        <f>IF(Table_1[[#This Row],[Kokonaiskävijämäärä]]&lt;1,0,Table_1[[#This Row],[Kävijämäärä a) lapset]]*Table_1[[#This Row],[Tapaamis-kerrat /osallistuja]])</f>
        <v>0</v>
      </c>
      <c r="Y1962" s="413">
        <f>IF(Table_1[[#This Row],[Kokonaiskävijämäärä]]&lt;1,0,Table_1[[#This Row],[Kävijämäärä b) aikuiset]]*Table_1[[#This Row],[Tapaamis-kerrat /osallistuja]])</f>
        <v>0</v>
      </c>
      <c r="Z1962" s="413">
        <f>IF(Table_1[[#This Row],[Kokonaiskävijämäärä]]&lt;1,0,Table_1[[#This Row],[Kokonaiskävijämäärä]]*Table_1[[#This Row],[Tapaamis-kerrat /osallistuja]])</f>
        <v>0</v>
      </c>
      <c r="AA1962" s="390" t="s">
        <v>54</v>
      </c>
      <c r="AB1962" s="396"/>
      <c r="AC1962" s="397"/>
      <c r="AD1962" s="398" t="s">
        <v>54</v>
      </c>
      <c r="AE1962" s="399" t="s">
        <v>54</v>
      </c>
      <c r="AF1962" s="400" t="s">
        <v>54</v>
      </c>
      <c r="AG1962" s="400" t="s">
        <v>54</v>
      </c>
      <c r="AH1962" s="401" t="s">
        <v>53</v>
      </c>
      <c r="AI1962" s="402" t="s">
        <v>54</v>
      </c>
      <c r="AJ1962" s="402" t="s">
        <v>54</v>
      </c>
      <c r="AK1962" s="402" t="s">
        <v>54</v>
      </c>
      <c r="AL1962" s="403" t="s">
        <v>54</v>
      </c>
      <c r="AM1962" s="404" t="s">
        <v>54</v>
      </c>
    </row>
    <row r="1963" spans="1:39" ht="15.75" customHeight="1" x14ac:dyDescent="0.3">
      <c r="A1963" s="405"/>
      <c r="B1963" s="383"/>
      <c r="C1963" s="406" t="s">
        <v>40</v>
      </c>
      <c r="D1963" s="385" t="str">
        <f>IF(Table_1[[#This Row],[SISÄLLÖN NIMI]]="","",1)</f>
        <v/>
      </c>
      <c r="E1963" s="407"/>
      <c r="F1963" s="407"/>
      <c r="G1963" s="384" t="s">
        <v>54</v>
      </c>
      <c r="H1963" s="387" t="s">
        <v>54</v>
      </c>
      <c r="I1963" s="408" t="s">
        <v>54</v>
      </c>
      <c r="J1963" s="389" t="s">
        <v>44</v>
      </c>
      <c r="K1963" s="409" t="s">
        <v>54</v>
      </c>
      <c r="L1963" s="390" t="s">
        <v>54</v>
      </c>
      <c r="M1963" s="383"/>
      <c r="N1963" s="410" t="s">
        <v>54</v>
      </c>
      <c r="O1963" s="392"/>
      <c r="P1963" s="383"/>
      <c r="Q1963" s="383"/>
      <c r="R1963" s="393"/>
      <c r="S1963" s="417">
        <f>IF(Table_1[[#This Row],[Kesto (min) /tapaaminen]]&lt;1,0,(Table_1[[#This Row],[Sisältöjen määrä 
]]*Table_1[[#This Row],[Kesto (min) /tapaaminen]]*Table_1[[#This Row],[Tapaamis-kerrat /osallistuja]]))</f>
        <v>0</v>
      </c>
      <c r="T1963" s="394" t="str">
        <f>IF(Table_1[[#This Row],[SISÄLLÖN NIMI]]="","",IF(Table_1[[#This Row],[Toteutuminen]]="Ei osallistujia",0,IF(Table_1[[#This Row],[Toteutuminen]]="Peruttu",0,1)))</f>
        <v/>
      </c>
      <c r="U1963" s="395"/>
      <c r="V1963" s="385"/>
      <c r="W1963" s="413">
        <f>Table_1[[#This Row],[Kävijämäärä a) lapset]]+Table_1[[#This Row],[Kävijämäärä b) aikuiset]]</f>
        <v>0</v>
      </c>
      <c r="X1963" s="413">
        <f>IF(Table_1[[#This Row],[Kokonaiskävijämäärä]]&lt;1,0,Table_1[[#This Row],[Kävijämäärä a) lapset]]*Table_1[[#This Row],[Tapaamis-kerrat /osallistuja]])</f>
        <v>0</v>
      </c>
      <c r="Y1963" s="413">
        <f>IF(Table_1[[#This Row],[Kokonaiskävijämäärä]]&lt;1,0,Table_1[[#This Row],[Kävijämäärä b) aikuiset]]*Table_1[[#This Row],[Tapaamis-kerrat /osallistuja]])</f>
        <v>0</v>
      </c>
      <c r="Z1963" s="413">
        <f>IF(Table_1[[#This Row],[Kokonaiskävijämäärä]]&lt;1,0,Table_1[[#This Row],[Kokonaiskävijämäärä]]*Table_1[[#This Row],[Tapaamis-kerrat /osallistuja]])</f>
        <v>0</v>
      </c>
      <c r="AA1963" s="390" t="s">
        <v>54</v>
      </c>
      <c r="AB1963" s="396"/>
      <c r="AC1963" s="397"/>
      <c r="AD1963" s="398" t="s">
        <v>54</v>
      </c>
      <c r="AE1963" s="399" t="s">
        <v>54</v>
      </c>
      <c r="AF1963" s="400" t="s">
        <v>54</v>
      </c>
      <c r="AG1963" s="400" t="s">
        <v>54</v>
      </c>
      <c r="AH1963" s="401" t="s">
        <v>53</v>
      </c>
      <c r="AI1963" s="402" t="s">
        <v>54</v>
      </c>
      <c r="AJ1963" s="402" t="s">
        <v>54</v>
      </c>
      <c r="AK1963" s="402" t="s">
        <v>54</v>
      </c>
      <c r="AL1963" s="403" t="s">
        <v>54</v>
      </c>
      <c r="AM1963" s="404" t="s">
        <v>54</v>
      </c>
    </row>
    <row r="1964" spans="1:39" ht="15.75" customHeight="1" x14ac:dyDescent="0.3">
      <c r="A1964" s="405"/>
      <c r="B1964" s="383"/>
      <c r="C1964" s="406" t="s">
        <v>40</v>
      </c>
      <c r="D1964" s="385" t="str">
        <f>IF(Table_1[[#This Row],[SISÄLLÖN NIMI]]="","",1)</f>
        <v/>
      </c>
      <c r="E1964" s="407"/>
      <c r="F1964" s="407"/>
      <c r="G1964" s="384" t="s">
        <v>54</v>
      </c>
      <c r="H1964" s="387" t="s">
        <v>54</v>
      </c>
      <c r="I1964" s="408" t="s">
        <v>54</v>
      </c>
      <c r="J1964" s="389" t="s">
        <v>44</v>
      </c>
      <c r="K1964" s="409" t="s">
        <v>54</v>
      </c>
      <c r="L1964" s="390" t="s">
        <v>54</v>
      </c>
      <c r="M1964" s="383"/>
      <c r="N1964" s="410" t="s">
        <v>54</v>
      </c>
      <c r="O1964" s="392"/>
      <c r="P1964" s="383"/>
      <c r="Q1964" s="383"/>
      <c r="R1964" s="393"/>
      <c r="S1964" s="417">
        <f>IF(Table_1[[#This Row],[Kesto (min) /tapaaminen]]&lt;1,0,(Table_1[[#This Row],[Sisältöjen määrä 
]]*Table_1[[#This Row],[Kesto (min) /tapaaminen]]*Table_1[[#This Row],[Tapaamis-kerrat /osallistuja]]))</f>
        <v>0</v>
      </c>
      <c r="T1964" s="394" t="str">
        <f>IF(Table_1[[#This Row],[SISÄLLÖN NIMI]]="","",IF(Table_1[[#This Row],[Toteutuminen]]="Ei osallistujia",0,IF(Table_1[[#This Row],[Toteutuminen]]="Peruttu",0,1)))</f>
        <v/>
      </c>
      <c r="U1964" s="395"/>
      <c r="V1964" s="385"/>
      <c r="W1964" s="413">
        <f>Table_1[[#This Row],[Kävijämäärä a) lapset]]+Table_1[[#This Row],[Kävijämäärä b) aikuiset]]</f>
        <v>0</v>
      </c>
      <c r="X1964" s="413">
        <f>IF(Table_1[[#This Row],[Kokonaiskävijämäärä]]&lt;1,0,Table_1[[#This Row],[Kävijämäärä a) lapset]]*Table_1[[#This Row],[Tapaamis-kerrat /osallistuja]])</f>
        <v>0</v>
      </c>
      <c r="Y1964" s="413">
        <f>IF(Table_1[[#This Row],[Kokonaiskävijämäärä]]&lt;1,0,Table_1[[#This Row],[Kävijämäärä b) aikuiset]]*Table_1[[#This Row],[Tapaamis-kerrat /osallistuja]])</f>
        <v>0</v>
      </c>
      <c r="Z1964" s="413">
        <f>IF(Table_1[[#This Row],[Kokonaiskävijämäärä]]&lt;1,0,Table_1[[#This Row],[Kokonaiskävijämäärä]]*Table_1[[#This Row],[Tapaamis-kerrat /osallistuja]])</f>
        <v>0</v>
      </c>
      <c r="AA1964" s="390" t="s">
        <v>54</v>
      </c>
      <c r="AB1964" s="396"/>
      <c r="AC1964" s="397"/>
      <c r="AD1964" s="398" t="s">
        <v>54</v>
      </c>
      <c r="AE1964" s="399" t="s">
        <v>54</v>
      </c>
      <c r="AF1964" s="400" t="s">
        <v>54</v>
      </c>
      <c r="AG1964" s="400" t="s">
        <v>54</v>
      </c>
      <c r="AH1964" s="401" t="s">
        <v>53</v>
      </c>
      <c r="AI1964" s="402" t="s">
        <v>54</v>
      </c>
      <c r="AJ1964" s="402" t="s">
        <v>54</v>
      </c>
      <c r="AK1964" s="402" t="s">
        <v>54</v>
      </c>
      <c r="AL1964" s="403" t="s">
        <v>54</v>
      </c>
      <c r="AM1964" s="404" t="s">
        <v>54</v>
      </c>
    </row>
    <row r="1965" spans="1:39" ht="15.75" customHeight="1" x14ac:dyDescent="0.3">
      <c r="A1965" s="405"/>
      <c r="B1965" s="383"/>
      <c r="C1965" s="406" t="s">
        <v>40</v>
      </c>
      <c r="D1965" s="385" t="str">
        <f>IF(Table_1[[#This Row],[SISÄLLÖN NIMI]]="","",1)</f>
        <v/>
      </c>
      <c r="E1965" s="407"/>
      <c r="F1965" s="407"/>
      <c r="G1965" s="384" t="s">
        <v>54</v>
      </c>
      <c r="H1965" s="387" t="s">
        <v>54</v>
      </c>
      <c r="I1965" s="408" t="s">
        <v>54</v>
      </c>
      <c r="J1965" s="389" t="s">
        <v>44</v>
      </c>
      <c r="K1965" s="409" t="s">
        <v>54</v>
      </c>
      <c r="L1965" s="390" t="s">
        <v>54</v>
      </c>
      <c r="M1965" s="383"/>
      <c r="N1965" s="410" t="s">
        <v>54</v>
      </c>
      <c r="O1965" s="392"/>
      <c r="P1965" s="383"/>
      <c r="Q1965" s="383"/>
      <c r="R1965" s="393"/>
      <c r="S1965" s="417">
        <f>IF(Table_1[[#This Row],[Kesto (min) /tapaaminen]]&lt;1,0,(Table_1[[#This Row],[Sisältöjen määrä 
]]*Table_1[[#This Row],[Kesto (min) /tapaaminen]]*Table_1[[#This Row],[Tapaamis-kerrat /osallistuja]]))</f>
        <v>0</v>
      </c>
      <c r="T1965" s="394" t="str">
        <f>IF(Table_1[[#This Row],[SISÄLLÖN NIMI]]="","",IF(Table_1[[#This Row],[Toteutuminen]]="Ei osallistujia",0,IF(Table_1[[#This Row],[Toteutuminen]]="Peruttu",0,1)))</f>
        <v/>
      </c>
      <c r="U1965" s="395"/>
      <c r="V1965" s="385"/>
      <c r="W1965" s="413">
        <f>Table_1[[#This Row],[Kävijämäärä a) lapset]]+Table_1[[#This Row],[Kävijämäärä b) aikuiset]]</f>
        <v>0</v>
      </c>
      <c r="X1965" s="413">
        <f>IF(Table_1[[#This Row],[Kokonaiskävijämäärä]]&lt;1,0,Table_1[[#This Row],[Kävijämäärä a) lapset]]*Table_1[[#This Row],[Tapaamis-kerrat /osallistuja]])</f>
        <v>0</v>
      </c>
      <c r="Y1965" s="413">
        <f>IF(Table_1[[#This Row],[Kokonaiskävijämäärä]]&lt;1,0,Table_1[[#This Row],[Kävijämäärä b) aikuiset]]*Table_1[[#This Row],[Tapaamis-kerrat /osallistuja]])</f>
        <v>0</v>
      </c>
      <c r="Z1965" s="413">
        <f>IF(Table_1[[#This Row],[Kokonaiskävijämäärä]]&lt;1,0,Table_1[[#This Row],[Kokonaiskävijämäärä]]*Table_1[[#This Row],[Tapaamis-kerrat /osallistuja]])</f>
        <v>0</v>
      </c>
      <c r="AA1965" s="390" t="s">
        <v>54</v>
      </c>
      <c r="AB1965" s="396"/>
      <c r="AC1965" s="397"/>
      <c r="AD1965" s="398" t="s">
        <v>54</v>
      </c>
      <c r="AE1965" s="399" t="s">
        <v>54</v>
      </c>
      <c r="AF1965" s="400" t="s">
        <v>54</v>
      </c>
      <c r="AG1965" s="400" t="s">
        <v>54</v>
      </c>
      <c r="AH1965" s="401" t="s">
        <v>53</v>
      </c>
      <c r="AI1965" s="402" t="s">
        <v>54</v>
      </c>
      <c r="AJ1965" s="402" t="s">
        <v>54</v>
      </c>
      <c r="AK1965" s="402" t="s">
        <v>54</v>
      </c>
      <c r="AL1965" s="403" t="s">
        <v>54</v>
      </c>
      <c r="AM1965" s="404" t="s">
        <v>54</v>
      </c>
    </row>
    <row r="1966" spans="1:39" ht="15.75" customHeight="1" x14ac:dyDescent="0.3">
      <c r="A1966" s="405"/>
      <c r="B1966" s="383"/>
      <c r="C1966" s="406" t="s">
        <v>40</v>
      </c>
      <c r="D1966" s="385" t="str">
        <f>IF(Table_1[[#This Row],[SISÄLLÖN NIMI]]="","",1)</f>
        <v/>
      </c>
      <c r="E1966" s="407"/>
      <c r="F1966" s="407"/>
      <c r="G1966" s="384" t="s">
        <v>54</v>
      </c>
      <c r="H1966" s="387" t="s">
        <v>54</v>
      </c>
      <c r="I1966" s="408" t="s">
        <v>54</v>
      </c>
      <c r="J1966" s="389" t="s">
        <v>44</v>
      </c>
      <c r="K1966" s="409" t="s">
        <v>54</v>
      </c>
      <c r="L1966" s="390" t="s">
        <v>54</v>
      </c>
      <c r="M1966" s="383"/>
      <c r="N1966" s="410" t="s">
        <v>54</v>
      </c>
      <c r="O1966" s="392"/>
      <c r="P1966" s="383"/>
      <c r="Q1966" s="383"/>
      <c r="R1966" s="393"/>
      <c r="S1966" s="417">
        <f>IF(Table_1[[#This Row],[Kesto (min) /tapaaminen]]&lt;1,0,(Table_1[[#This Row],[Sisältöjen määrä 
]]*Table_1[[#This Row],[Kesto (min) /tapaaminen]]*Table_1[[#This Row],[Tapaamis-kerrat /osallistuja]]))</f>
        <v>0</v>
      </c>
      <c r="T1966" s="394" t="str">
        <f>IF(Table_1[[#This Row],[SISÄLLÖN NIMI]]="","",IF(Table_1[[#This Row],[Toteutuminen]]="Ei osallistujia",0,IF(Table_1[[#This Row],[Toteutuminen]]="Peruttu",0,1)))</f>
        <v/>
      </c>
      <c r="U1966" s="395"/>
      <c r="V1966" s="385"/>
      <c r="W1966" s="413">
        <f>Table_1[[#This Row],[Kävijämäärä a) lapset]]+Table_1[[#This Row],[Kävijämäärä b) aikuiset]]</f>
        <v>0</v>
      </c>
      <c r="X1966" s="413">
        <f>IF(Table_1[[#This Row],[Kokonaiskävijämäärä]]&lt;1,0,Table_1[[#This Row],[Kävijämäärä a) lapset]]*Table_1[[#This Row],[Tapaamis-kerrat /osallistuja]])</f>
        <v>0</v>
      </c>
      <c r="Y1966" s="413">
        <f>IF(Table_1[[#This Row],[Kokonaiskävijämäärä]]&lt;1,0,Table_1[[#This Row],[Kävijämäärä b) aikuiset]]*Table_1[[#This Row],[Tapaamis-kerrat /osallistuja]])</f>
        <v>0</v>
      </c>
      <c r="Z1966" s="413">
        <f>IF(Table_1[[#This Row],[Kokonaiskävijämäärä]]&lt;1,0,Table_1[[#This Row],[Kokonaiskävijämäärä]]*Table_1[[#This Row],[Tapaamis-kerrat /osallistuja]])</f>
        <v>0</v>
      </c>
      <c r="AA1966" s="390" t="s">
        <v>54</v>
      </c>
      <c r="AB1966" s="396"/>
      <c r="AC1966" s="397"/>
      <c r="AD1966" s="398" t="s">
        <v>54</v>
      </c>
      <c r="AE1966" s="399" t="s">
        <v>54</v>
      </c>
      <c r="AF1966" s="400" t="s">
        <v>54</v>
      </c>
      <c r="AG1966" s="400" t="s">
        <v>54</v>
      </c>
      <c r="AH1966" s="401" t="s">
        <v>53</v>
      </c>
      <c r="AI1966" s="402" t="s">
        <v>54</v>
      </c>
      <c r="AJ1966" s="402" t="s">
        <v>54</v>
      </c>
      <c r="AK1966" s="402" t="s">
        <v>54</v>
      </c>
      <c r="AL1966" s="403" t="s">
        <v>54</v>
      </c>
      <c r="AM1966" s="404" t="s">
        <v>54</v>
      </c>
    </row>
    <row r="1967" spans="1:39" ht="15.75" customHeight="1" x14ac:dyDescent="0.3">
      <c r="A1967" s="405"/>
      <c r="B1967" s="383"/>
      <c r="C1967" s="406" t="s">
        <v>40</v>
      </c>
      <c r="D1967" s="385" t="str">
        <f>IF(Table_1[[#This Row],[SISÄLLÖN NIMI]]="","",1)</f>
        <v/>
      </c>
      <c r="E1967" s="407"/>
      <c r="F1967" s="407"/>
      <c r="G1967" s="384" t="s">
        <v>54</v>
      </c>
      <c r="H1967" s="387" t="s">
        <v>54</v>
      </c>
      <c r="I1967" s="408" t="s">
        <v>54</v>
      </c>
      <c r="J1967" s="389" t="s">
        <v>44</v>
      </c>
      <c r="K1967" s="409" t="s">
        <v>54</v>
      </c>
      <c r="L1967" s="390" t="s">
        <v>54</v>
      </c>
      <c r="M1967" s="383"/>
      <c r="N1967" s="410" t="s">
        <v>54</v>
      </c>
      <c r="O1967" s="392"/>
      <c r="P1967" s="383"/>
      <c r="Q1967" s="383"/>
      <c r="R1967" s="393"/>
      <c r="S1967" s="417">
        <f>IF(Table_1[[#This Row],[Kesto (min) /tapaaminen]]&lt;1,0,(Table_1[[#This Row],[Sisältöjen määrä 
]]*Table_1[[#This Row],[Kesto (min) /tapaaminen]]*Table_1[[#This Row],[Tapaamis-kerrat /osallistuja]]))</f>
        <v>0</v>
      </c>
      <c r="T1967" s="394" t="str">
        <f>IF(Table_1[[#This Row],[SISÄLLÖN NIMI]]="","",IF(Table_1[[#This Row],[Toteutuminen]]="Ei osallistujia",0,IF(Table_1[[#This Row],[Toteutuminen]]="Peruttu",0,1)))</f>
        <v/>
      </c>
      <c r="U1967" s="395"/>
      <c r="V1967" s="385"/>
      <c r="W1967" s="413">
        <f>Table_1[[#This Row],[Kävijämäärä a) lapset]]+Table_1[[#This Row],[Kävijämäärä b) aikuiset]]</f>
        <v>0</v>
      </c>
      <c r="X1967" s="413">
        <f>IF(Table_1[[#This Row],[Kokonaiskävijämäärä]]&lt;1,0,Table_1[[#This Row],[Kävijämäärä a) lapset]]*Table_1[[#This Row],[Tapaamis-kerrat /osallistuja]])</f>
        <v>0</v>
      </c>
      <c r="Y1967" s="413">
        <f>IF(Table_1[[#This Row],[Kokonaiskävijämäärä]]&lt;1,0,Table_1[[#This Row],[Kävijämäärä b) aikuiset]]*Table_1[[#This Row],[Tapaamis-kerrat /osallistuja]])</f>
        <v>0</v>
      </c>
      <c r="Z1967" s="413">
        <f>IF(Table_1[[#This Row],[Kokonaiskävijämäärä]]&lt;1,0,Table_1[[#This Row],[Kokonaiskävijämäärä]]*Table_1[[#This Row],[Tapaamis-kerrat /osallistuja]])</f>
        <v>0</v>
      </c>
      <c r="AA1967" s="390" t="s">
        <v>54</v>
      </c>
      <c r="AB1967" s="396"/>
      <c r="AC1967" s="397"/>
      <c r="AD1967" s="398" t="s">
        <v>54</v>
      </c>
      <c r="AE1967" s="399" t="s">
        <v>54</v>
      </c>
      <c r="AF1967" s="400" t="s">
        <v>54</v>
      </c>
      <c r="AG1967" s="400" t="s">
        <v>54</v>
      </c>
      <c r="AH1967" s="401" t="s">
        <v>53</v>
      </c>
      <c r="AI1967" s="402" t="s">
        <v>54</v>
      </c>
      <c r="AJ1967" s="402" t="s">
        <v>54</v>
      </c>
      <c r="AK1967" s="402" t="s">
        <v>54</v>
      </c>
      <c r="AL1967" s="403" t="s">
        <v>54</v>
      </c>
      <c r="AM1967" s="404" t="s">
        <v>54</v>
      </c>
    </row>
    <row r="1968" spans="1:39" ht="15.75" customHeight="1" x14ac:dyDescent="0.3">
      <c r="A1968" s="405"/>
      <c r="B1968" s="383"/>
      <c r="C1968" s="406" t="s">
        <v>40</v>
      </c>
      <c r="D1968" s="385" t="str">
        <f>IF(Table_1[[#This Row],[SISÄLLÖN NIMI]]="","",1)</f>
        <v/>
      </c>
      <c r="E1968" s="407"/>
      <c r="F1968" s="407"/>
      <c r="G1968" s="384" t="s">
        <v>54</v>
      </c>
      <c r="H1968" s="387" t="s">
        <v>54</v>
      </c>
      <c r="I1968" s="408" t="s">
        <v>54</v>
      </c>
      <c r="J1968" s="389" t="s">
        <v>44</v>
      </c>
      <c r="K1968" s="409" t="s">
        <v>54</v>
      </c>
      <c r="L1968" s="390" t="s">
        <v>54</v>
      </c>
      <c r="M1968" s="383"/>
      <c r="N1968" s="410" t="s">
        <v>54</v>
      </c>
      <c r="O1968" s="392"/>
      <c r="P1968" s="383"/>
      <c r="Q1968" s="383"/>
      <c r="R1968" s="393"/>
      <c r="S1968" s="417">
        <f>IF(Table_1[[#This Row],[Kesto (min) /tapaaminen]]&lt;1,0,(Table_1[[#This Row],[Sisältöjen määrä 
]]*Table_1[[#This Row],[Kesto (min) /tapaaminen]]*Table_1[[#This Row],[Tapaamis-kerrat /osallistuja]]))</f>
        <v>0</v>
      </c>
      <c r="T1968" s="394" t="str">
        <f>IF(Table_1[[#This Row],[SISÄLLÖN NIMI]]="","",IF(Table_1[[#This Row],[Toteutuminen]]="Ei osallistujia",0,IF(Table_1[[#This Row],[Toteutuminen]]="Peruttu",0,1)))</f>
        <v/>
      </c>
      <c r="U1968" s="395"/>
      <c r="V1968" s="385"/>
      <c r="W1968" s="413">
        <f>Table_1[[#This Row],[Kävijämäärä a) lapset]]+Table_1[[#This Row],[Kävijämäärä b) aikuiset]]</f>
        <v>0</v>
      </c>
      <c r="X1968" s="413">
        <f>IF(Table_1[[#This Row],[Kokonaiskävijämäärä]]&lt;1,0,Table_1[[#This Row],[Kävijämäärä a) lapset]]*Table_1[[#This Row],[Tapaamis-kerrat /osallistuja]])</f>
        <v>0</v>
      </c>
      <c r="Y1968" s="413">
        <f>IF(Table_1[[#This Row],[Kokonaiskävijämäärä]]&lt;1,0,Table_1[[#This Row],[Kävijämäärä b) aikuiset]]*Table_1[[#This Row],[Tapaamis-kerrat /osallistuja]])</f>
        <v>0</v>
      </c>
      <c r="Z1968" s="413">
        <f>IF(Table_1[[#This Row],[Kokonaiskävijämäärä]]&lt;1,0,Table_1[[#This Row],[Kokonaiskävijämäärä]]*Table_1[[#This Row],[Tapaamis-kerrat /osallistuja]])</f>
        <v>0</v>
      </c>
      <c r="AA1968" s="390" t="s">
        <v>54</v>
      </c>
      <c r="AB1968" s="396"/>
      <c r="AC1968" s="397"/>
      <c r="AD1968" s="398" t="s">
        <v>54</v>
      </c>
      <c r="AE1968" s="399" t="s">
        <v>54</v>
      </c>
      <c r="AF1968" s="400" t="s">
        <v>54</v>
      </c>
      <c r="AG1968" s="400" t="s">
        <v>54</v>
      </c>
      <c r="AH1968" s="401" t="s">
        <v>53</v>
      </c>
      <c r="AI1968" s="402" t="s">
        <v>54</v>
      </c>
      <c r="AJ1968" s="402" t="s">
        <v>54</v>
      </c>
      <c r="AK1968" s="402" t="s">
        <v>54</v>
      </c>
      <c r="AL1968" s="403" t="s">
        <v>54</v>
      </c>
      <c r="AM1968" s="404" t="s">
        <v>54</v>
      </c>
    </row>
    <row r="1969" spans="1:39" ht="15.75" customHeight="1" x14ac:dyDescent="0.3">
      <c r="A1969" s="405"/>
      <c r="B1969" s="383"/>
      <c r="C1969" s="406" t="s">
        <v>40</v>
      </c>
      <c r="D1969" s="385" t="str">
        <f>IF(Table_1[[#This Row],[SISÄLLÖN NIMI]]="","",1)</f>
        <v/>
      </c>
      <c r="E1969" s="407"/>
      <c r="F1969" s="407"/>
      <c r="G1969" s="384" t="s">
        <v>54</v>
      </c>
      <c r="H1969" s="387" t="s">
        <v>54</v>
      </c>
      <c r="I1969" s="408" t="s">
        <v>54</v>
      </c>
      <c r="J1969" s="389" t="s">
        <v>44</v>
      </c>
      <c r="K1969" s="409" t="s">
        <v>54</v>
      </c>
      <c r="L1969" s="390" t="s">
        <v>54</v>
      </c>
      <c r="M1969" s="383"/>
      <c r="N1969" s="410" t="s">
        <v>54</v>
      </c>
      <c r="O1969" s="392"/>
      <c r="P1969" s="383"/>
      <c r="Q1969" s="383"/>
      <c r="R1969" s="393"/>
      <c r="S1969" s="417">
        <f>IF(Table_1[[#This Row],[Kesto (min) /tapaaminen]]&lt;1,0,(Table_1[[#This Row],[Sisältöjen määrä 
]]*Table_1[[#This Row],[Kesto (min) /tapaaminen]]*Table_1[[#This Row],[Tapaamis-kerrat /osallistuja]]))</f>
        <v>0</v>
      </c>
      <c r="T1969" s="394" t="str">
        <f>IF(Table_1[[#This Row],[SISÄLLÖN NIMI]]="","",IF(Table_1[[#This Row],[Toteutuminen]]="Ei osallistujia",0,IF(Table_1[[#This Row],[Toteutuminen]]="Peruttu",0,1)))</f>
        <v/>
      </c>
      <c r="U1969" s="395"/>
      <c r="V1969" s="385"/>
      <c r="W1969" s="413">
        <f>Table_1[[#This Row],[Kävijämäärä a) lapset]]+Table_1[[#This Row],[Kävijämäärä b) aikuiset]]</f>
        <v>0</v>
      </c>
      <c r="X1969" s="413">
        <f>IF(Table_1[[#This Row],[Kokonaiskävijämäärä]]&lt;1,0,Table_1[[#This Row],[Kävijämäärä a) lapset]]*Table_1[[#This Row],[Tapaamis-kerrat /osallistuja]])</f>
        <v>0</v>
      </c>
      <c r="Y1969" s="413">
        <f>IF(Table_1[[#This Row],[Kokonaiskävijämäärä]]&lt;1,0,Table_1[[#This Row],[Kävijämäärä b) aikuiset]]*Table_1[[#This Row],[Tapaamis-kerrat /osallistuja]])</f>
        <v>0</v>
      </c>
      <c r="Z1969" s="413">
        <f>IF(Table_1[[#This Row],[Kokonaiskävijämäärä]]&lt;1,0,Table_1[[#This Row],[Kokonaiskävijämäärä]]*Table_1[[#This Row],[Tapaamis-kerrat /osallistuja]])</f>
        <v>0</v>
      </c>
      <c r="AA1969" s="390" t="s">
        <v>54</v>
      </c>
      <c r="AB1969" s="396"/>
      <c r="AC1969" s="397"/>
      <c r="AD1969" s="398" t="s">
        <v>54</v>
      </c>
      <c r="AE1969" s="399" t="s">
        <v>54</v>
      </c>
      <c r="AF1969" s="400" t="s">
        <v>54</v>
      </c>
      <c r="AG1969" s="400" t="s">
        <v>54</v>
      </c>
      <c r="AH1969" s="401" t="s">
        <v>53</v>
      </c>
      <c r="AI1969" s="402" t="s">
        <v>54</v>
      </c>
      <c r="AJ1969" s="402" t="s">
        <v>54</v>
      </c>
      <c r="AK1969" s="402" t="s">
        <v>54</v>
      </c>
      <c r="AL1969" s="403" t="s">
        <v>54</v>
      </c>
      <c r="AM1969" s="404" t="s">
        <v>54</v>
      </c>
    </row>
    <row r="1970" spans="1:39" ht="15.75" customHeight="1" x14ac:dyDescent="0.3">
      <c r="A1970" s="405"/>
      <c r="B1970" s="383"/>
      <c r="C1970" s="406" t="s">
        <v>40</v>
      </c>
      <c r="D1970" s="385" t="str">
        <f>IF(Table_1[[#This Row],[SISÄLLÖN NIMI]]="","",1)</f>
        <v/>
      </c>
      <c r="E1970" s="407"/>
      <c r="F1970" s="407"/>
      <c r="G1970" s="384" t="s">
        <v>54</v>
      </c>
      <c r="H1970" s="387" t="s">
        <v>54</v>
      </c>
      <c r="I1970" s="408" t="s">
        <v>54</v>
      </c>
      <c r="J1970" s="389" t="s">
        <v>44</v>
      </c>
      <c r="K1970" s="409" t="s">
        <v>54</v>
      </c>
      <c r="L1970" s="390" t="s">
        <v>54</v>
      </c>
      <c r="M1970" s="383"/>
      <c r="N1970" s="410" t="s">
        <v>54</v>
      </c>
      <c r="O1970" s="392"/>
      <c r="P1970" s="383"/>
      <c r="Q1970" s="383"/>
      <c r="R1970" s="393"/>
      <c r="S1970" s="417">
        <f>IF(Table_1[[#This Row],[Kesto (min) /tapaaminen]]&lt;1,0,(Table_1[[#This Row],[Sisältöjen määrä 
]]*Table_1[[#This Row],[Kesto (min) /tapaaminen]]*Table_1[[#This Row],[Tapaamis-kerrat /osallistuja]]))</f>
        <v>0</v>
      </c>
      <c r="T1970" s="394" t="str">
        <f>IF(Table_1[[#This Row],[SISÄLLÖN NIMI]]="","",IF(Table_1[[#This Row],[Toteutuminen]]="Ei osallistujia",0,IF(Table_1[[#This Row],[Toteutuminen]]="Peruttu",0,1)))</f>
        <v/>
      </c>
      <c r="U1970" s="395"/>
      <c r="V1970" s="385"/>
      <c r="W1970" s="413">
        <f>Table_1[[#This Row],[Kävijämäärä a) lapset]]+Table_1[[#This Row],[Kävijämäärä b) aikuiset]]</f>
        <v>0</v>
      </c>
      <c r="X1970" s="413">
        <f>IF(Table_1[[#This Row],[Kokonaiskävijämäärä]]&lt;1,0,Table_1[[#This Row],[Kävijämäärä a) lapset]]*Table_1[[#This Row],[Tapaamis-kerrat /osallistuja]])</f>
        <v>0</v>
      </c>
      <c r="Y1970" s="413">
        <f>IF(Table_1[[#This Row],[Kokonaiskävijämäärä]]&lt;1,0,Table_1[[#This Row],[Kävijämäärä b) aikuiset]]*Table_1[[#This Row],[Tapaamis-kerrat /osallistuja]])</f>
        <v>0</v>
      </c>
      <c r="Z1970" s="413">
        <f>IF(Table_1[[#This Row],[Kokonaiskävijämäärä]]&lt;1,0,Table_1[[#This Row],[Kokonaiskävijämäärä]]*Table_1[[#This Row],[Tapaamis-kerrat /osallistuja]])</f>
        <v>0</v>
      </c>
      <c r="AA1970" s="390" t="s">
        <v>54</v>
      </c>
      <c r="AB1970" s="396"/>
      <c r="AC1970" s="397"/>
      <c r="AD1970" s="398" t="s">
        <v>54</v>
      </c>
      <c r="AE1970" s="399" t="s">
        <v>54</v>
      </c>
      <c r="AF1970" s="400" t="s">
        <v>54</v>
      </c>
      <c r="AG1970" s="400" t="s">
        <v>54</v>
      </c>
      <c r="AH1970" s="401" t="s">
        <v>53</v>
      </c>
      <c r="AI1970" s="402" t="s">
        <v>54</v>
      </c>
      <c r="AJ1970" s="402" t="s">
        <v>54</v>
      </c>
      <c r="AK1970" s="402" t="s">
        <v>54</v>
      </c>
      <c r="AL1970" s="403" t="s">
        <v>54</v>
      </c>
      <c r="AM1970" s="404" t="s">
        <v>54</v>
      </c>
    </row>
    <row r="1971" spans="1:39" ht="15.75" customHeight="1" x14ac:dyDescent="0.3">
      <c r="A1971" s="405"/>
      <c r="B1971" s="383"/>
      <c r="C1971" s="406" t="s">
        <v>40</v>
      </c>
      <c r="D1971" s="385" t="str">
        <f>IF(Table_1[[#This Row],[SISÄLLÖN NIMI]]="","",1)</f>
        <v/>
      </c>
      <c r="E1971" s="407"/>
      <c r="F1971" s="407"/>
      <c r="G1971" s="384" t="s">
        <v>54</v>
      </c>
      <c r="H1971" s="387" t="s">
        <v>54</v>
      </c>
      <c r="I1971" s="408" t="s">
        <v>54</v>
      </c>
      <c r="J1971" s="389" t="s">
        <v>44</v>
      </c>
      <c r="K1971" s="409" t="s">
        <v>54</v>
      </c>
      <c r="L1971" s="390" t="s">
        <v>54</v>
      </c>
      <c r="M1971" s="383"/>
      <c r="N1971" s="410" t="s">
        <v>54</v>
      </c>
      <c r="O1971" s="392"/>
      <c r="P1971" s="383"/>
      <c r="Q1971" s="383"/>
      <c r="R1971" s="393"/>
      <c r="S1971" s="417">
        <f>IF(Table_1[[#This Row],[Kesto (min) /tapaaminen]]&lt;1,0,(Table_1[[#This Row],[Sisältöjen määrä 
]]*Table_1[[#This Row],[Kesto (min) /tapaaminen]]*Table_1[[#This Row],[Tapaamis-kerrat /osallistuja]]))</f>
        <v>0</v>
      </c>
      <c r="T1971" s="394" t="str">
        <f>IF(Table_1[[#This Row],[SISÄLLÖN NIMI]]="","",IF(Table_1[[#This Row],[Toteutuminen]]="Ei osallistujia",0,IF(Table_1[[#This Row],[Toteutuminen]]="Peruttu",0,1)))</f>
        <v/>
      </c>
      <c r="U1971" s="395"/>
      <c r="V1971" s="385"/>
      <c r="W1971" s="413">
        <f>Table_1[[#This Row],[Kävijämäärä a) lapset]]+Table_1[[#This Row],[Kävijämäärä b) aikuiset]]</f>
        <v>0</v>
      </c>
      <c r="X1971" s="413">
        <f>IF(Table_1[[#This Row],[Kokonaiskävijämäärä]]&lt;1,0,Table_1[[#This Row],[Kävijämäärä a) lapset]]*Table_1[[#This Row],[Tapaamis-kerrat /osallistuja]])</f>
        <v>0</v>
      </c>
      <c r="Y1971" s="413">
        <f>IF(Table_1[[#This Row],[Kokonaiskävijämäärä]]&lt;1,0,Table_1[[#This Row],[Kävijämäärä b) aikuiset]]*Table_1[[#This Row],[Tapaamis-kerrat /osallistuja]])</f>
        <v>0</v>
      </c>
      <c r="Z1971" s="413">
        <f>IF(Table_1[[#This Row],[Kokonaiskävijämäärä]]&lt;1,0,Table_1[[#This Row],[Kokonaiskävijämäärä]]*Table_1[[#This Row],[Tapaamis-kerrat /osallistuja]])</f>
        <v>0</v>
      </c>
      <c r="AA1971" s="390" t="s">
        <v>54</v>
      </c>
      <c r="AB1971" s="396"/>
      <c r="AC1971" s="397"/>
      <c r="AD1971" s="398" t="s">
        <v>54</v>
      </c>
      <c r="AE1971" s="399" t="s">
        <v>54</v>
      </c>
      <c r="AF1971" s="400" t="s">
        <v>54</v>
      </c>
      <c r="AG1971" s="400" t="s">
        <v>54</v>
      </c>
      <c r="AH1971" s="401" t="s">
        <v>53</v>
      </c>
      <c r="AI1971" s="402" t="s">
        <v>54</v>
      </c>
      <c r="AJ1971" s="402" t="s">
        <v>54</v>
      </c>
      <c r="AK1971" s="402" t="s">
        <v>54</v>
      </c>
      <c r="AL1971" s="403" t="s">
        <v>54</v>
      </c>
      <c r="AM1971" s="404" t="s">
        <v>54</v>
      </c>
    </row>
    <row r="1972" spans="1:39" ht="15.75" customHeight="1" x14ac:dyDescent="0.3">
      <c r="A1972" s="405"/>
      <c r="B1972" s="383"/>
      <c r="C1972" s="406" t="s">
        <v>40</v>
      </c>
      <c r="D1972" s="385" t="str">
        <f>IF(Table_1[[#This Row],[SISÄLLÖN NIMI]]="","",1)</f>
        <v/>
      </c>
      <c r="E1972" s="407"/>
      <c r="F1972" s="407"/>
      <c r="G1972" s="384" t="s">
        <v>54</v>
      </c>
      <c r="H1972" s="387" t="s">
        <v>54</v>
      </c>
      <c r="I1972" s="408" t="s">
        <v>54</v>
      </c>
      <c r="J1972" s="389" t="s">
        <v>44</v>
      </c>
      <c r="K1972" s="409" t="s">
        <v>54</v>
      </c>
      <c r="L1972" s="390" t="s">
        <v>54</v>
      </c>
      <c r="M1972" s="383"/>
      <c r="N1972" s="410" t="s">
        <v>54</v>
      </c>
      <c r="O1972" s="392"/>
      <c r="P1972" s="383"/>
      <c r="Q1972" s="383"/>
      <c r="R1972" s="393"/>
      <c r="S1972" s="417">
        <f>IF(Table_1[[#This Row],[Kesto (min) /tapaaminen]]&lt;1,0,(Table_1[[#This Row],[Sisältöjen määrä 
]]*Table_1[[#This Row],[Kesto (min) /tapaaminen]]*Table_1[[#This Row],[Tapaamis-kerrat /osallistuja]]))</f>
        <v>0</v>
      </c>
      <c r="T1972" s="394" t="str">
        <f>IF(Table_1[[#This Row],[SISÄLLÖN NIMI]]="","",IF(Table_1[[#This Row],[Toteutuminen]]="Ei osallistujia",0,IF(Table_1[[#This Row],[Toteutuminen]]="Peruttu",0,1)))</f>
        <v/>
      </c>
      <c r="U1972" s="395"/>
      <c r="V1972" s="385"/>
      <c r="W1972" s="413">
        <f>Table_1[[#This Row],[Kävijämäärä a) lapset]]+Table_1[[#This Row],[Kävijämäärä b) aikuiset]]</f>
        <v>0</v>
      </c>
      <c r="X1972" s="413">
        <f>IF(Table_1[[#This Row],[Kokonaiskävijämäärä]]&lt;1,0,Table_1[[#This Row],[Kävijämäärä a) lapset]]*Table_1[[#This Row],[Tapaamis-kerrat /osallistuja]])</f>
        <v>0</v>
      </c>
      <c r="Y1972" s="413">
        <f>IF(Table_1[[#This Row],[Kokonaiskävijämäärä]]&lt;1,0,Table_1[[#This Row],[Kävijämäärä b) aikuiset]]*Table_1[[#This Row],[Tapaamis-kerrat /osallistuja]])</f>
        <v>0</v>
      </c>
      <c r="Z1972" s="413">
        <f>IF(Table_1[[#This Row],[Kokonaiskävijämäärä]]&lt;1,0,Table_1[[#This Row],[Kokonaiskävijämäärä]]*Table_1[[#This Row],[Tapaamis-kerrat /osallistuja]])</f>
        <v>0</v>
      </c>
      <c r="AA1972" s="390" t="s">
        <v>54</v>
      </c>
      <c r="AB1972" s="396"/>
      <c r="AC1972" s="397"/>
      <c r="AD1972" s="398" t="s">
        <v>54</v>
      </c>
      <c r="AE1972" s="399" t="s">
        <v>54</v>
      </c>
      <c r="AF1972" s="400" t="s">
        <v>54</v>
      </c>
      <c r="AG1972" s="400" t="s">
        <v>54</v>
      </c>
      <c r="AH1972" s="401" t="s">
        <v>53</v>
      </c>
      <c r="AI1972" s="402" t="s">
        <v>54</v>
      </c>
      <c r="AJ1972" s="402" t="s">
        <v>54</v>
      </c>
      <c r="AK1972" s="402" t="s">
        <v>54</v>
      </c>
      <c r="AL1972" s="403" t="s">
        <v>54</v>
      </c>
      <c r="AM1972" s="404" t="s">
        <v>54</v>
      </c>
    </row>
    <row r="1973" spans="1:39" ht="15.75" customHeight="1" x14ac:dyDescent="0.3">
      <c r="A1973" s="405"/>
      <c r="B1973" s="383"/>
      <c r="C1973" s="406" t="s">
        <v>40</v>
      </c>
      <c r="D1973" s="385" t="str">
        <f>IF(Table_1[[#This Row],[SISÄLLÖN NIMI]]="","",1)</f>
        <v/>
      </c>
      <c r="E1973" s="407"/>
      <c r="F1973" s="407"/>
      <c r="G1973" s="384" t="s">
        <v>54</v>
      </c>
      <c r="H1973" s="387" t="s">
        <v>54</v>
      </c>
      <c r="I1973" s="408" t="s">
        <v>54</v>
      </c>
      <c r="J1973" s="389" t="s">
        <v>44</v>
      </c>
      <c r="K1973" s="409" t="s">
        <v>54</v>
      </c>
      <c r="L1973" s="390" t="s">
        <v>54</v>
      </c>
      <c r="M1973" s="383"/>
      <c r="N1973" s="410" t="s">
        <v>54</v>
      </c>
      <c r="O1973" s="392"/>
      <c r="P1973" s="383"/>
      <c r="Q1973" s="383"/>
      <c r="R1973" s="393"/>
      <c r="S1973" s="417">
        <f>IF(Table_1[[#This Row],[Kesto (min) /tapaaminen]]&lt;1,0,(Table_1[[#This Row],[Sisältöjen määrä 
]]*Table_1[[#This Row],[Kesto (min) /tapaaminen]]*Table_1[[#This Row],[Tapaamis-kerrat /osallistuja]]))</f>
        <v>0</v>
      </c>
      <c r="T1973" s="394" t="str">
        <f>IF(Table_1[[#This Row],[SISÄLLÖN NIMI]]="","",IF(Table_1[[#This Row],[Toteutuminen]]="Ei osallistujia",0,IF(Table_1[[#This Row],[Toteutuminen]]="Peruttu",0,1)))</f>
        <v/>
      </c>
      <c r="U1973" s="395"/>
      <c r="V1973" s="385"/>
      <c r="W1973" s="413">
        <f>Table_1[[#This Row],[Kävijämäärä a) lapset]]+Table_1[[#This Row],[Kävijämäärä b) aikuiset]]</f>
        <v>0</v>
      </c>
      <c r="X1973" s="413">
        <f>IF(Table_1[[#This Row],[Kokonaiskävijämäärä]]&lt;1,0,Table_1[[#This Row],[Kävijämäärä a) lapset]]*Table_1[[#This Row],[Tapaamis-kerrat /osallistuja]])</f>
        <v>0</v>
      </c>
      <c r="Y1973" s="413">
        <f>IF(Table_1[[#This Row],[Kokonaiskävijämäärä]]&lt;1,0,Table_1[[#This Row],[Kävijämäärä b) aikuiset]]*Table_1[[#This Row],[Tapaamis-kerrat /osallistuja]])</f>
        <v>0</v>
      </c>
      <c r="Z1973" s="413">
        <f>IF(Table_1[[#This Row],[Kokonaiskävijämäärä]]&lt;1,0,Table_1[[#This Row],[Kokonaiskävijämäärä]]*Table_1[[#This Row],[Tapaamis-kerrat /osallistuja]])</f>
        <v>0</v>
      </c>
      <c r="AA1973" s="390" t="s">
        <v>54</v>
      </c>
      <c r="AB1973" s="396"/>
      <c r="AC1973" s="397"/>
      <c r="AD1973" s="398" t="s">
        <v>54</v>
      </c>
      <c r="AE1973" s="399" t="s">
        <v>54</v>
      </c>
      <c r="AF1973" s="400" t="s">
        <v>54</v>
      </c>
      <c r="AG1973" s="400" t="s">
        <v>54</v>
      </c>
      <c r="AH1973" s="401" t="s">
        <v>53</v>
      </c>
      <c r="AI1973" s="402" t="s">
        <v>54</v>
      </c>
      <c r="AJ1973" s="402" t="s">
        <v>54</v>
      </c>
      <c r="AK1973" s="402" t="s">
        <v>54</v>
      </c>
      <c r="AL1973" s="403" t="s">
        <v>54</v>
      </c>
      <c r="AM1973" s="404" t="s">
        <v>54</v>
      </c>
    </row>
    <row r="1974" spans="1:39" ht="15.75" customHeight="1" x14ac:dyDescent="0.3">
      <c r="A1974" s="405"/>
      <c r="B1974" s="383"/>
      <c r="C1974" s="406" t="s">
        <v>40</v>
      </c>
      <c r="D1974" s="385" t="str">
        <f>IF(Table_1[[#This Row],[SISÄLLÖN NIMI]]="","",1)</f>
        <v/>
      </c>
      <c r="E1974" s="407"/>
      <c r="F1974" s="407"/>
      <c r="G1974" s="384" t="s">
        <v>54</v>
      </c>
      <c r="H1974" s="387" t="s">
        <v>54</v>
      </c>
      <c r="I1974" s="408" t="s">
        <v>54</v>
      </c>
      <c r="J1974" s="389" t="s">
        <v>44</v>
      </c>
      <c r="K1974" s="409" t="s">
        <v>54</v>
      </c>
      <c r="L1974" s="390" t="s">
        <v>54</v>
      </c>
      <c r="M1974" s="383"/>
      <c r="N1974" s="410" t="s">
        <v>54</v>
      </c>
      <c r="O1974" s="392"/>
      <c r="P1974" s="383"/>
      <c r="Q1974" s="383"/>
      <c r="R1974" s="393"/>
      <c r="S1974" s="417">
        <f>IF(Table_1[[#This Row],[Kesto (min) /tapaaminen]]&lt;1,0,(Table_1[[#This Row],[Sisältöjen määrä 
]]*Table_1[[#This Row],[Kesto (min) /tapaaminen]]*Table_1[[#This Row],[Tapaamis-kerrat /osallistuja]]))</f>
        <v>0</v>
      </c>
      <c r="T1974" s="394" t="str">
        <f>IF(Table_1[[#This Row],[SISÄLLÖN NIMI]]="","",IF(Table_1[[#This Row],[Toteutuminen]]="Ei osallistujia",0,IF(Table_1[[#This Row],[Toteutuminen]]="Peruttu",0,1)))</f>
        <v/>
      </c>
      <c r="U1974" s="395"/>
      <c r="V1974" s="385"/>
      <c r="W1974" s="413">
        <f>Table_1[[#This Row],[Kävijämäärä a) lapset]]+Table_1[[#This Row],[Kävijämäärä b) aikuiset]]</f>
        <v>0</v>
      </c>
      <c r="X1974" s="413">
        <f>IF(Table_1[[#This Row],[Kokonaiskävijämäärä]]&lt;1,0,Table_1[[#This Row],[Kävijämäärä a) lapset]]*Table_1[[#This Row],[Tapaamis-kerrat /osallistuja]])</f>
        <v>0</v>
      </c>
      <c r="Y1974" s="413">
        <f>IF(Table_1[[#This Row],[Kokonaiskävijämäärä]]&lt;1,0,Table_1[[#This Row],[Kävijämäärä b) aikuiset]]*Table_1[[#This Row],[Tapaamis-kerrat /osallistuja]])</f>
        <v>0</v>
      </c>
      <c r="Z1974" s="413">
        <f>IF(Table_1[[#This Row],[Kokonaiskävijämäärä]]&lt;1,0,Table_1[[#This Row],[Kokonaiskävijämäärä]]*Table_1[[#This Row],[Tapaamis-kerrat /osallistuja]])</f>
        <v>0</v>
      </c>
      <c r="AA1974" s="390" t="s">
        <v>54</v>
      </c>
      <c r="AB1974" s="396"/>
      <c r="AC1974" s="397"/>
      <c r="AD1974" s="398" t="s">
        <v>54</v>
      </c>
      <c r="AE1974" s="399" t="s">
        <v>54</v>
      </c>
      <c r="AF1974" s="400" t="s">
        <v>54</v>
      </c>
      <c r="AG1974" s="400" t="s">
        <v>54</v>
      </c>
      <c r="AH1974" s="401" t="s">
        <v>53</v>
      </c>
      <c r="AI1974" s="402" t="s">
        <v>54</v>
      </c>
      <c r="AJ1974" s="402" t="s">
        <v>54</v>
      </c>
      <c r="AK1974" s="402" t="s">
        <v>54</v>
      </c>
      <c r="AL1974" s="403" t="s">
        <v>54</v>
      </c>
      <c r="AM1974" s="404" t="s">
        <v>54</v>
      </c>
    </row>
    <row r="1975" spans="1:39" ht="15.75" customHeight="1" x14ac:dyDescent="0.3">
      <c r="A1975" s="405"/>
      <c r="B1975" s="383"/>
      <c r="C1975" s="406" t="s">
        <v>40</v>
      </c>
      <c r="D1975" s="385" t="str">
        <f>IF(Table_1[[#This Row],[SISÄLLÖN NIMI]]="","",1)</f>
        <v/>
      </c>
      <c r="E1975" s="407"/>
      <c r="F1975" s="407"/>
      <c r="G1975" s="384" t="s">
        <v>54</v>
      </c>
      <c r="H1975" s="387" t="s">
        <v>54</v>
      </c>
      <c r="I1975" s="408" t="s">
        <v>54</v>
      </c>
      <c r="J1975" s="389" t="s">
        <v>44</v>
      </c>
      <c r="K1975" s="409" t="s">
        <v>54</v>
      </c>
      <c r="L1975" s="390" t="s">
        <v>54</v>
      </c>
      <c r="M1975" s="383"/>
      <c r="N1975" s="410" t="s">
        <v>54</v>
      </c>
      <c r="O1975" s="392"/>
      <c r="P1975" s="383"/>
      <c r="Q1975" s="383"/>
      <c r="R1975" s="393"/>
      <c r="S1975" s="417">
        <f>IF(Table_1[[#This Row],[Kesto (min) /tapaaminen]]&lt;1,0,(Table_1[[#This Row],[Sisältöjen määrä 
]]*Table_1[[#This Row],[Kesto (min) /tapaaminen]]*Table_1[[#This Row],[Tapaamis-kerrat /osallistuja]]))</f>
        <v>0</v>
      </c>
      <c r="T1975" s="394" t="str">
        <f>IF(Table_1[[#This Row],[SISÄLLÖN NIMI]]="","",IF(Table_1[[#This Row],[Toteutuminen]]="Ei osallistujia",0,IF(Table_1[[#This Row],[Toteutuminen]]="Peruttu",0,1)))</f>
        <v/>
      </c>
      <c r="U1975" s="395"/>
      <c r="V1975" s="385"/>
      <c r="W1975" s="413">
        <f>Table_1[[#This Row],[Kävijämäärä a) lapset]]+Table_1[[#This Row],[Kävijämäärä b) aikuiset]]</f>
        <v>0</v>
      </c>
      <c r="X1975" s="413">
        <f>IF(Table_1[[#This Row],[Kokonaiskävijämäärä]]&lt;1,0,Table_1[[#This Row],[Kävijämäärä a) lapset]]*Table_1[[#This Row],[Tapaamis-kerrat /osallistuja]])</f>
        <v>0</v>
      </c>
      <c r="Y1975" s="413">
        <f>IF(Table_1[[#This Row],[Kokonaiskävijämäärä]]&lt;1,0,Table_1[[#This Row],[Kävijämäärä b) aikuiset]]*Table_1[[#This Row],[Tapaamis-kerrat /osallistuja]])</f>
        <v>0</v>
      </c>
      <c r="Z1975" s="413">
        <f>IF(Table_1[[#This Row],[Kokonaiskävijämäärä]]&lt;1,0,Table_1[[#This Row],[Kokonaiskävijämäärä]]*Table_1[[#This Row],[Tapaamis-kerrat /osallistuja]])</f>
        <v>0</v>
      </c>
      <c r="AA1975" s="390" t="s">
        <v>54</v>
      </c>
      <c r="AB1975" s="396"/>
      <c r="AC1975" s="397"/>
      <c r="AD1975" s="398" t="s">
        <v>54</v>
      </c>
      <c r="AE1975" s="399" t="s">
        <v>54</v>
      </c>
      <c r="AF1975" s="400" t="s">
        <v>54</v>
      </c>
      <c r="AG1975" s="400" t="s">
        <v>54</v>
      </c>
      <c r="AH1975" s="401" t="s">
        <v>53</v>
      </c>
      <c r="AI1975" s="402" t="s">
        <v>54</v>
      </c>
      <c r="AJ1975" s="402" t="s">
        <v>54</v>
      </c>
      <c r="AK1975" s="402" t="s">
        <v>54</v>
      </c>
      <c r="AL1975" s="403" t="s">
        <v>54</v>
      </c>
      <c r="AM1975" s="404" t="s">
        <v>54</v>
      </c>
    </row>
    <row r="1976" spans="1:39" ht="15.75" customHeight="1" x14ac:dyDescent="0.3">
      <c r="A1976" s="405"/>
      <c r="B1976" s="383"/>
      <c r="C1976" s="406" t="s">
        <v>40</v>
      </c>
      <c r="D1976" s="385" t="str">
        <f>IF(Table_1[[#This Row],[SISÄLLÖN NIMI]]="","",1)</f>
        <v/>
      </c>
      <c r="E1976" s="407"/>
      <c r="F1976" s="407"/>
      <c r="G1976" s="384" t="s">
        <v>54</v>
      </c>
      <c r="H1976" s="387" t="s">
        <v>54</v>
      </c>
      <c r="I1976" s="408" t="s">
        <v>54</v>
      </c>
      <c r="J1976" s="389" t="s">
        <v>44</v>
      </c>
      <c r="K1976" s="409" t="s">
        <v>54</v>
      </c>
      <c r="L1976" s="390" t="s">
        <v>54</v>
      </c>
      <c r="M1976" s="383"/>
      <c r="N1976" s="410" t="s">
        <v>54</v>
      </c>
      <c r="O1976" s="392"/>
      <c r="P1976" s="383"/>
      <c r="Q1976" s="383"/>
      <c r="R1976" s="393"/>
      <c r="S1976" s="417">
        <f>IF(Table_1[[#This Row],[Kesto (min) /tapaaminen]]&lt;1,0,(Table_1[[#This Row],[Sisältöjen määrä 
]]*Table_1[[#This Row],[Kesto (min) /tapaaminen]]*Table_1[[#This Row],[Tapaamis-kerrat /osallistuja]]))</f>
        <v>0</v>
      </c>
      <c r="T1976" s="394" t="str">
        <f>IF(Table_1[[#This Row],[SISÄLLÖN NIMI]]="","",IF(Table_1[[#This Row],[Toteutuminen]]="Ei osallistujia",0,IF(Table_1[[#This Row],[Toteutuminen]]="Peruttu",0,1)))</f>
        <v/>
      </c>
      <c r="U1976" s="395"/>
      <c r="V1976" s="385"/>
      <c r="W1976" s="413">
        <f>Table_1[[#This Row],[Kävijämäärä a) lapset]]+Table_1[[#This Row],[Kävijämäärä b) aikuiset]]</f>
        <v>0</v>
      </c>
      <c r="X1976" s="413">
        <f>IF(Table_1[[#This Row],[Kokonaiskävijämäärä]]&lt;1,0,Table_1[[#This Row],[Kävijämäärä a) lapset]]*Table_1[[#This Row],[Tapaamis-kerrat /osallistuja]])</f>
        <v>0</v>
      </c>
      <c r="Y1976" s="413">
        <f>IF(Table_1[[#This Row],[Kokonaiskävijämäärä]]&lt;1,0,Table_1[[#This Row],[Kävijämäärä b) aikuiset]]*Table_1[[#This Row],[Tapaamis-kerrat /osallistuja]])</f>
        <v>0</v>
      </c>
      <c r="Z1976" s="413">
        <f>IF(Table_1[[#This Row],[Kokonaiskävijämäärä]]&lt;1,0,Table_1[[#This Row],[Kokonaiskävijämäärä]]*Table_1[[#This Row],[Tapaamis-kerrat /osallistuja]])</f>
        <v>0</v>
      </c>
      <c r="AA1976" s="390" t="s">
        <v>54</v>
      </c>
      <c r="AB1976" s="396"/>
      <c r="AC1976" s="397"/>
      <c r="AD1976" s="398" t="s">
        <v>54</v>
      </c>
      <c r="AE1976" s="399" t="s">
        <v>54</v>
      </c>
      <c r="AF1976" s="400" t="s">
        <v>54</v>
      </c>
      <c r="AG1976" s="400" t="s">
        <v>54</v>
      </c>
      <c r="AH1976" s="401" t="s">
        <v>53</v>
      </c>
      <c r="AI1976" s="402" t="s">
        <v>54</v>
      </c>
      <c r="AJ1976" s="402" t="s">
        <v>54</v>
      </c>
      <c r="AK1976" s="402" t="s">
        <v>54</v>
      </c>
      <c r="AL1976" s="403" t="s">
        <v>54</v>
      </c>
      <c r="AM1976" s="404" t="s">
        <v>54</v>
      </c>
    </row>
    <row r="1977" spans="1:39" ht="15.75" customHeight="1" x14ac:dyDescent="0.3">
      <c r="A1977" s="405"/>
      <c r="B1977" s="383"/>
      <c r="C1977" s="406" t="s">
        <v>40</v>
      </c>
      <c r="D1977" s="385" t="str">
        <f>IF(Table_1[[#This Row],[SISÄLLÖN NIMI]]="","",1)</f>
        <v/>
      </c>
      <c r="E1977" s="407"/>
      <c r="F1977" s="407"/>
      <c r="G1977" s="384" t="s">
        <v>54</v>
      </c>
      <c r="H1977" s="387" t="s">
        <v>54</v>
      </c>
      <c r="I1977" s="408" t="s">
        <v>54</v>
      </c>
      <c r="J1977" s="389" t="s">
        <v>44</v>
      </c>
      <c r="K1977" s="409" t="s">
        <v>54</v>
      </c>
      <c r="L1977" s="390" t="s">
        <v>54</v>
      </c>
      <c r="M1977" s="383"/>
      <c r="N1977" s="410" t="s">
        <v>54</v>
      </c>
      <c r="O1977" s="392"/>
      <c r="P1977" s="383"/>
      <c r="Q1977" s="383"/>
      <c r="R1977" s="393"/>
      <c r="S1977" s="417">
        <f>IF(Table_1[[#This Row],[Kesto (min) /tapaaminen]]&lt;1,0,(Table_1[[#This Row],[Sisältöjen määrä 
]]*Table_1[[#This Row],[Kesto (min) /tapaaminen]]*Table_1[[#This Row],[Tapaamis-kerrat /osallistuja]]))</f>
        <v>0</v>
      </c>
      <c r="T1977" s="394" t="str">
        <f>IF(Table_1[[#This Row],[SISÄLLÖN NIMI]]="","",IF(Table_1[[#This Row],[Toteutuminen]]="Ei osallistujia",0,IF(Table_1[[#This Row],[Toteutuminen]]="Peruttu",0,1)))</f>
        <v/>
      </c>
      <c r="U1977" s="395"/>
      <c r="V1977" s="385"/>
      <c r="W1977" s="413">
        <f>Table_1[[#This Row],[Kävijämäärä a) lapset]]+Table_1[[#This Row],[Kävijämäärä b) aikuiset]]</f>
        <v>0</v>
      </c>
      <c r="X1977" s="413">
        <f>IF(Table_1[[#This Row],[Kokonaiskävijämäärä]]&lt;1,0,Table_1[[#This Row],[Kävijämäärä a) lapset]]*Table_1[[#This Row],[Tapaamis-kerrat /osallistuja]])</f>
        <v>0</v>
      </c>
      <c r="Y1977" s="413">
        <f>IF(Table_1[[#This Row],[Kokonaiskävijämäärä]]&lt;1,0,Table_1[[#This Row],[Kävijämäärä b) aikuiset]]*Table_1[[#This Row],[Tapaamis-kerrat /osallistuja]])</f>
        <v>0</v>
      </c>
      <c r="Z1977" s="413">
        <f>IF(Table_1[[#This Row],[Kokonaiskävijämäärä]]&lt;1,0,Table_1[[#This Row],[Kokonaiskävijämäärä]]*Table_1[[#This Row],[Tapaamis-kerrat /osallistuja]])</f>
        <v>0</v>
      </c>
      <c r="AA1977" s="390" t="s">
        <v>54</v>
      </c>
      <c r="AB1977" s="396"/>
      <c r="AC1977" s="397"/>
      <c r="AD1977" s="398" t="s">
        <v>54</v>
      </c>
      <c r="AE1977" s="399" t="s">
        <v>54</v>
      </c>
      <c r="AF1977" s="400" t="s">
        <v>54</v>
      </c>
      <c r="AG1977" s="400" t="s">
        <v>54</v>
      </c>
      <c r="AH1977" s="401" t="s">
        <v>53</v>
      </c>
      <c r="AI1977" s="402" t="s">
        <v>54</v>
      </c>
      <c r="AJ1977" s="402" t="s">
        <v>54</v>
      </c>
      <c r="AK1977" s="402" t="s">
        <v>54</v>
      </c>
      <c r="AL1977" s="403" t="s">
        <v>54</v>
      </c>
      <c r="AM1977" s="404" t="s">
        <v>54</v>
      </c>
    </row>
    <row r="1978" spans="1:39" ht="15.75" customHeight="1" x14ac:dyDescent="0.3">
      <c r="A1978" s="405"/>
      <c r="B1978" s="383"/>
      <c r="C1978" s="406" t="s">
        <v>40</v>
      </c>
      <c r="D1978" s="385" t="str">
        <f>IF(Table_1[[#This Row],[SISÄLLÖN NIMI]]="","",1)</f>
        <v/>
      </c>
      <c r="E1978" s="407"/>
      <c r="F1978" s="407"/>
      <c r="G1978" s="384" t="s">
        <v>54</v>
      </c>
      <c r="H1978" s="387" t="s">
        <v>54</v>
      </c>
      <c r="I1978" s="408" t="s">
        <v>54</v>
      </c>
      <c r="J1978" s="389" t="s">
        <v>44</v>
      </c>
      <c r="K1978" s="409" t="s">
        <v>54</v>
      </c>
      <c r="L1978" s="390" t="s">
        <v>54</v>
      </c>
      <c r="M1978" s="383"/>
      <c r="N1978" s="410" t="s">
        <v>54</v>
      </c>
      <c r="O1978" s="392"/>
      <c r="P1978" s="383"/>
      <c r="Q1978" s="383"/>
      <c r="R1978" s="393"/>
      <c r="S1978" s="417">
        <f>IF(Table_1[[#This Row],[Kesto (min) /tapaaminen]]&lt;1,0,(Table_1[[#This Row],[Sisältöjen määrä 
]]*Table_1[[#This Row],[Kesto (min) /tapaaminen]]*Table_1[[#This Row],[Tapaamis-kerrat /osallistuja]]))</f>
        <v>0</v>
      </c>
      <c r="T1978" s="394" t="str">
        <f>IF(Table_1[[#This Row],[SISÄLLÖN NIMI]]="","",IF(Table_1[[#This Row],[Toteutuminen]]="Ei osallistujia",0,IF(Table_1[[#This Row],[Toteutuminen]]="Peruttu",0,1)))</f>
        <v/>
      </c>
      <c r="U1978" s="395"/>
      <c r="V1978" s="385"/>
      <c r="W1978" s="413">
        <f>Table_1[[#This Row],[Kävijämäärä a) lapset]]+Table_1[[#This Row],[Kävijämäärä b) aikuiset]]</f>
        <v>0</v>
      </c>
      <c r="X1978" s="413">
        <f>IF(Table_1[[#This Row],[Kokonaiskävijämäärä]]&lt;1,0,Table_1[[#This Row],[Kävijämäärä a) lapset]]*Table_1[[#This Row],[Tapaamis-kerrat /osallistuja]])</f>
        <v>0</v>
      </c>
      <c r="Y1978" s="413">
        <f>IF(Table_1[[#This Row],[Kokonaiskävijämäärä]]&lt;1,0,Table_1[[#This Row],[Kävijämäärä b) aikuiset]]*Table_1[[#This Row],[Tapaamis-kerrat /osallistuja]])</f>
        <v>0</v>
      </c>
      <c r="Z1978" s="413">
        <f>IF(Table_1[[#This Row],[Kokonaiskävijämäärä]]&lt;1,0,Table_1[[#This Row],[Kokonaiskävijämäärä]]*Table_1[[#This Row],[Tapaamis-kerrat /osallistuja]])</f>
        <v>0</v>
      </c>
      <c r="AA1978" s="390" t="s">
        <v>54</v>
      </c>
      <c r="AB1978" s="396"/>
      <c r="AC1978" s="397"/>
      <c r="AD1978" s="398" t="s">
        <v>54</v>
      </c>
      <c r="AE1978" s="399" t="s">
        <v>54</v>
      </c>
      <c r="AF1978" s="400" t="s">
        <v>54</v>
      </c>
      <c r="AG1978" s="400" t="s">
        <v>54</v>
      </c>
      <c r="AH1978" s="401" t="s">
        <v>53</v>
      </c>
      <c r="AI1978" s="402" t="s">
        <v>54</v>
      </c>
      <c r="AJ1978" s="402" t="s">
        <v>54</v>
      </c>
      <c r="AK1978" s="402" t="s">
        <v>54</v>
      </c>
      <c r="AL1978" s="403" t="s">
        <v>54</v>
      </c>
      <c r="AM1978" s="404" t="s">
        <v>54</v>
      </c>
    </row>
    <row r="1979" spans="1:39" ht="15.75" customHeight="1" x14ac:dyDescent="0.3">
      <c r="A1979" s="405"/>
      <c r="B1979" s="383"/>
      <c r="C1979" s="406" t="s">
        <v>40</v>
      </c>
      <c r="D1979" s="385" t="str">
        <f>IF(Table_1[[#This Row],[SISÄLLÖN NIMI]]="","",1)</f>
        <v/>
      </c>
      <c r="E1979" s="407"/>
      <c r="F1979" s="407"/>
      <c r="G1979" s="384" t="s">
        <v>54</v>
      </c>
      <c r="H1979" s="387" t="s">
        <v>54</v>
      </c>
      <c r="I1979" s="408" t="s">
        <v>54</v>
      </c>
      <c r="J1979" s="389" t="s">
        <v>44</v>
      </c>
      <c r="K1979" s="409" t="s">
        <v>54</v>
      </c>
      <c r="L1979" s="390" t="s">
        <v>54</v>
      </c>
      <c r="M1979" s="383"/>
      <c r="N1979" s="410" t="s">
        <v>54</v>
      </c>
      <c r="O1979" s="392"/>
      <c r="P1979" s="383"/>
      <c r="Q1979" s="383"/>
      <c r="R1979" s="393"/>
      <c r="S1979" s="417">
        <f>IF(Table_1[[#This Row],[Kesto (min) /tapaaminen]]&lt;1,0,(Table_1[[#This Row],[Sisältöjen määrä 
]]*Table_1[[#This Row],[Kesto (min) /tapaaminen]]*Table_1[[#This Row],[Tapaamis-kerrat /osallistuja]]))</f>
        <v>0</v>
      </c>
      <c r="T1979" s="394" t="str">
        <f>IF(Table_1[[#This Row],[SISÄLLÖN NIMI]]="","",IF(Table_1[[#This Row],[Toteutuminen]]="Ei osallistujia",0,IF(Table_1[[#This Row],[Toteutuminen]]="Peruttu",0,1)))</f>
        <v/>
      </c>
      <c r="U1979" s="395"/>
      <c r="V1979" s="385"/>
      <c r="W1979" s="413">
        <f>Table_1[[#This Row],[Kävijämäärä a) lapset]]+Table_1[[#This Row],[Kävijämäärä b) aikuiset]]</f>
        <v>0</v>
      </c>
      <c r="X1979" s="413">
        <f>IF(Table_1[[#This Row],[Kokonaiskävijämäärä]]&lt;1,0,Table_1[[#This Row],[Kävijämäärä a) lapset]]*Table_1[[#This Row],[Tapaamis-kerrat /osallistuja]])</f>
        <v>0</v>
      </c>
      <c r="Y1979" s="413">
        <f>IF(Table_1[[#This Row],[Kokonaiskävijämäärä]]&lt;1,0,Table_1[[#This Row],[Kävijämäärä b) aikuiset]]*Table_1[[#This Row],[Tapaamis-kerrat /osallistuja]])</f>
        <v>0</v>
      </c>
      <c r="Z1979" s="413">
        <f>IF(Table_1[[#This Row],[Kokonaiskävijämäärä]]&lt;1,0,Table_1[[#This Row],[Kokonaiskävijämäärä]]*Table_1[[#This Row],[Tapaamis-kerrat /osallistuja]])</f>
        <v>0</v>
      </c>
      <c r="AA1979" s="390" t="s">
        <v>54</v>
      </c>
      <c r="AB1979" s="396"/>
      <c r="AC1979" s="397"/>
      <c r="AD1979" s="398" t="s">
        <v>54</v>
      </c>
      <c r="AE1979" s="399" t="s">
        <v>54</v>
      </c>
      <c r="AF1979" s="400" t="s">
        <v>54</v>
      </c>
      <c r="AG1979" s="400" t="s">
        <v>54</v>
      </c>
      <c r="AH1979" s="401" t="s">
        <v>53</v>
      </c>
      <c r="AI1979" s="402" t="s">
        <v>54</v>
      </c>
      <c r="AJ1979" s="402" t="s">
        <v>54</v>
      </c>
      <c r="AK1979" s="402" t="s">
        <v>54</v>
      </c>
      <c r="AL1979" s="403" t="s">
        <v>54</v>
      </c>
      <c r="AM1979" s="404" t="s">
        <v>54</v>
      </c>
    </row>
    <row r="1980" spans="1:39" ht="15.75" customHeight="1" x14ac:dyDescent="0.3">
      <c r="A1980" s="405"/>
      <c r="B1980" s="383"/>
      <c r="C1980" s="406" t="s">
        <v>40</v>
      </c>
      <c r="D1980" s="385" t="str">
        <f>IF(Table_1[[#This Row],[SISÄLLÖN NIMI]]="","",1)</f>
        <v/>
      </c>
      <c r="E1980" s="407"/>
      <c r="F1980" s="407"/>
      <c r="G1980" s="384" t="s">
        <v>54</v>
      </c>
      <c r="H1980" s="387" t="s">
        <v>54</v>
      </c>
      <c r="I1980" s="408" t="s">
        <v>54</v>
      </c>
      <c r="J1980" s="389" t="s">
        <v>44</v>
      </c>
      <c r="K1980" s="409" t="s">
        <v>54</v>
      </c>
      <c r="L1980" s="390" t="s">
        <v>54</v>
      </c>
      <c r="M1980" s="383"/>
      <c r="N1980" s="410" t="s">
        <v>54</v>
      </c>
      <c r="O1980" s="392"/>
      <c r="P1980" s="383"/>
      <c r="Q1980" s="383"/>
      <c r="R1980" s="393"/>
      <c r="S1980" s="417">
        <f>IF(Table_1[[#This Row],[Kesto (min) /tapaaminen]]&lt;1,0,(Table_1[[#This Row],[Sisältöjen määrä 
]]*Table_1[[#This Row],[Kesto (min) /tapaaminen]]*Table_1[[#This Row],[Tapaamis-kerrat /osallistuja]]))</f>
        <v>0</v>
      </c>
      <c r="T1980" s="394" t="str">
        <f>IF(Table_1[[#This Row],[SISÄLLÖN NIMI]]="","",IF(Table_1[[#This Row],[Toteutuminen]]="Ei osallistujia",0,IF(Table_1[[#This Row],[Toteutuminen]]="Peruttu",0,1)))</f>
        <v/>
      </c>
      <c r="U1980" s="395"/>
      <c r="V1980" s="385"/>
      <c r="W1980" s="413">
        <f>Table_1[[#This Row],[Kävijämäärä a) lapset]]+Table_1[[#This Row],[Kävijämäärä b) aikuiset]]</f>
        <v>0</v>
      </c>
      <c r="X1980" s="413">
        <f>IF(Table_1[[#This Row],[Kokonaiskävijämäärä]]&lt;1,0,Table_1[[#This Row],[Kävijämäärä a) lapset]]*Table_1[[#This Row],[Tapaamis-kerrat /osallistuja]])</f>
        <v>0</v>
      </c>
      <c r="Y1980" s="413">
        <f>IF(Table_1[[#This Row],[Kokonaiskävijämäärä]]&lt;1,0,Table_1[[#This Row],[Kävijämäärä b) aikuiset]]*Table_1[[#This Row],[Tapaamis-kerrat /osallistuja]])</f>
        <v>0</v>
      </c>
      <c r="Z1980" s="413">
        <f>IF(Table_1[[#This Row],[Kokonaiskävijämäärä]]&lt;1,0,Table_1[[#This Row],[Kokonaiskävijämäärä]]*Table_1[[#This Row],[Tapaamis-kerrat /osallistuja]])</f>
        <v>0</v>
      </c>
      <c r="AA1980" s="390" t="s">
        <v>54</v>
      </c>
      <c r="AB1980" s="396"/>
      <c r="AC1980" s="397"/>
      <c r="AD1980" s="398" t="s">
        <v>54</v>
      </c>
      <c r="AE1980" s="399" t="s">
        <v>54</v>
      </c>
      <c r="AF1980" s="400" t="s">
        <v>54</v>
      </c>
      <c r="AG1980" s="400" t="s">
        <v>54</v>
      </c>
      <c r="AH1980" s="401" t="s">
        <v>53</v>
      </c>
      <c r="AI1980" s="402" t="s">
        <v>54</v>
      </c>
      <c r="AJ1980" s="402" t="s">
        <v>54</v>
      </c>
      <c r="AK1980" s="402" t="s">
        <v>54</v>
      </c>
      <c r="AL1980" s="403" t="s">
        <v>54</v>
      </c>
      <c r="AM1980" s="404" t="s">
        <v>54</v>
      </c>
    </row>
    <row r="1981" spans="1:39" ht="15.75" customHeight="1" x14ac:dyDescent="0.3">
      <c r="A1981" s="405"/>
      <c r="B1981" s="383"/>
      <c r="C1981" s="406" t="s">
        <v>40</v>
      </c>
      <c r="D1981" s="385" t="str">
        <f>IF(Table_1[[#This Row],[SISÄLLÖN NIMI]]="","",1)</f>
        <v/>
      </c>
      <c r="E1981" s="407"/>
      <c r="F1981" s="407"/>
      <c r="G1981" s="384" t="s">
        <v>54</v>
      </c>
      <c r="H1981" s="387" t="s">
        <v>54</v>
      </c>
      <c r="I1981" s="408" t="s">
        <v>54</v>
      </c>
      <c r="J1981" s="389" t="s">
        <v>44</v>
      </c>
      <c r="K1981" s="409" t="s">
        <v>54</v>
      </c>
      <c r="L1981" s="390" t="s">
        <v>54</v>
      </c>
      <c r="M1981" s="383"/>
      <c r="N1981" s="410" t="s">
        <v>54</v>
      </c>
      <c r="O1981" s="392"/>
      <c r="P1981" s="383"/>
      <c r="Q1981" s="383"/>
      <c r="R1981" s="393"/>
      <c r="S1981" s="417">
        <f>IF(Table_1[[#This Row],[Kesto (min) /tapaaminen]]&lt;1,0,(Table_1[[#This Row],[Sisältöjen määrä 
]]*Table_1[[#This Row],[Kesto (min) /tapaaminen]]*Table_1[[#This Row],[Tapaamis-kerrat /osallistuja]]))</f>
        <v>0</v>
      </c>
      <c r="T1981" s="394" t="str">
        <f>IF(Table_1[[#This Row],[SISÄLLÖN NIMI]]="","",IF(Table_1[[#This Row],[Toteutuminen]]="Ei osallistujia",0,IF(Table_1[[#This Row],[Toteutuminen]]="Peruttu",0,1)))</f>
        <v/>
      </c>
      <c r="U1981" s="395"/>
      <c r="V1981" s="385"/>
      <c r="W1981" s="413">
        <f>Table_1[[#This Row],[Kävijämäärä a) lapset]]+Table_1[[#This Row],[Kävijämäärä b) aikuiset]]</f>
        <v>0</v>
      </c>
      <c r="X1981" s="413">
        <f>IF(Table_1[[#This Row],[Kokonaiskävijämäärä]]&lt;1,0,Table_1[[#This Row],[Kävijämäärä a) lapset]]*Table_1[[#This Row],[Tapaamis-kerrat /osallistuja]])</f>
        <v>0</v>
      </c>
      <c r="Y1981" s="413">
        <f>IF(Table_1[[#This Row],[Kokonaiskävijämäärä]]&lt;1,0,Table_1[[#This Row],[Kävijämäärä b) aikuiset]]*Table_1[[#This Row],[Tapaamis-kerrat /osallistuja]])</f>
        <v>0</v>
      </c>
      <c r="Z1981" s="413">
        <f>IF(Table_1[[#This Row],[Kokonaiskävijämäärä]]&lt;1,0,Table_1[[#This Row],[Kokonaiskävijämäärä]]*Table_1[[#This Row],[Tapaamis-kerrat /osallistuja]])</f>
        <v>0</v>
      </c>
      <c r="AA1981" s="390" t="s">
        <v>54</v>
      </c>
      <c r="AB1981" s="396"/>
      <c r="AC1981" s="397"/>
      <c r="AD1981" s="398" t="s">
        <v>54</v>
      </c>
      <c r="AE1981" s="399" t="s">
        <v>54</v>
      </c>
      <c r="AF1981" s="400" t="s">
        <v>54</v>
      </c>
      <c r="AG1981" s="400" t="s">
        <v>54</v>
      </c>
      <c r="AH1981" s="401" t="s">
        <v>53</v>
      </c>
      <c r="AI1981" s="402" t="s">
        <v>54</v>
      </c>
      <c r="AJ1981" s="402" t="s">
        <v>54</v>
      </c>
      <c r="AK1981" s="402" t="s">
        <v>54</v>
      </c>
      <c r="AL1981" s="403" t="s">
        <v>54</v>
      </c>
      <c r="AM1981" s="404" t="s">
        <v>54</v>
      </c>
    </row>
    <row r="1982" spans="1:39" ht="15.75" customHeight="1" x14ac:dyDescent="0.3">
      <c r="A1982" s="405"/>
      <c r="B1982" s="383"/>
      <c r="C1982" s="406" t="s">
        <v>40</v>
      </c>
      <c r="D1982" s="385" t="str">
        <f>IF(Table_1[[#This Row],[SISÄLLÖN NIMI]]="","",1)</f>
        <v/>
      </c>
      <c r="E1982" s="407"/>
      <c r="F1982" s="407"/>
      <c r="G1982" s="384" t="s">
        <v>54</v>
      </c>
      <c r="H1982" s="387" t="s">
        <v>54</v>
      </c>
      <c r="I1982" s="408" t="s">
        <v>54</v>
      </c>
      <c r="J1982" s="389" t="s">
        <v>44</v>
      </c>
      <c r="K1982" s="409" t="s">
        <v>54</v>
      </c>
      <c r="L1982" s="390" t="s">
        <v>54</v>
      </c>
      <c r="M1982" s="383"/>
      <c r="N1982" s="410" t="s">
        <v>54</v>
      </c>
      <c r="O1982" s="392"/>
      <c r="P1982" s="383"/>
      <c r="Q1982" s="383"/>
      <c r="R1982" s="393"/>
      <c r="S1982" s="417">
        <f>IF(Table_1[[#This Row],[Kesto (min) /tapaaminen]]&lt;1,0,(Table_1[[#This Row],[Sisältöjen määrä 
]]*Table_1[[#This Row],[Kesto (min) /tapaaminen]]*Table_1[[#This Row],[Tapaamis-kerrat /osallistuja]]))</f>
        <v>0</v>
      </c>
      <c r="T1982" s="394" t="str">
        <f>IF(Table_1[[#This Row],[SISÄLLÖN NIMI]]="","",IF(Table_1[[#This Row],[Toteutuminen]]="Ei osallistujia",0,IF(Table_1[[#This Row],[Toteutuminen]]="Peruttu",0,1)))</f>
        <v/>
      </c>
      <c r="U1982" s="395"/>
      <c r="V1982" s="385"/>
      <c r="W1982" s="413">
        <f>Table_1[[#This Row],[Kävijämäärä a) lapset]]+Table_1[[#This Row],[Kävijämäärä b) aikuiset]]</f>
        <v>0</v>
      </c>
      <c r="X1982" s="413">
        <f>IF(Table_1[[#This Row],[Kokonaiskävijämäärä]]&lt;1,0,Table_1[[#This Row],[Kävijämäärä a) lapset]]*Table_1[[#This Row],[Tapaamis-kerrat /osallistuja]])</f>
        <v>0</v>
      </c>
      <c r="Y1982" s="413">
        <f>IF(Table_1[[#This Row],[Kokonaiskävijämäärä]]&lt;1,0,Table_1[[#This Row],[Kävijämäärä b) aikuiset]]*Table_1[[#This Row],[Tapaamis-kerrat /osallistuja]])</f>
        <v>0</v>
      </c>
      <c r="Z1982" s="413">
        <f>IF(Table_1[[#This Row],[Kokonaiskävijämäärä]]&lt;1,0,Table_1[[#This Row],[Kokonaiskävijämäärä]]*Table_1[[#This Row],[Tapaamis-kerrat /osallistuja]])</f>
        <v>0</v>
      </c>
      <c r="AA1982" s="390" t="s">
        <v>54</v>
      </c>
      <c r="AB1982" s="396"/>
      <c r="AC1982" s="397"/>
      <c r="AD1982" s="398" t="s">
        <v>54</v>
      </c>
      <c r="AE1982" s="399" t="s">
        <v>54</v>
      </c>
      <c r="AF1982" s="400" t="s">
        <v>54</v>
      </c>
      <c r="AG1982" s="400" t="s">
        <v>54</v>
      </c>
      <c r="AH1982" s="401" t="s">
        <v>53</v>
      </c>
      <c r="AI1982" s="402" t="s">
        <v>54</v>
      </c>
      <c r="AJ1982" s="402" t="s">
        <v>54</v>
      </c>
      <c r="AK1982" s="402" t="s">
        <v>54</v>
      </c>
      <c r="AL1982" s="403" t="s">
        <v>54</v>
      </c>
      <c r="AM1982" s="404" t="s">
        <v>54</v>
      </c>
    </row>
    <row r="1983" spans="1:39" ht="15.75" customHeight="1" x14ac:dyDescent="0.3">
      <c r="A1983" s="405"/>
      <c r="B1983" s="383"/>
      <c r="C1983" s="406" t="s">
        <v>40</v>
      </c>
      <c r="D1983" s="385" t="str">
        <f>IF(Table_1[[#This Row],[SISÄLLÖN NIMI]]="","",1)</f>
        <v/>
      </c>
      <c r="E1983" s="407"/>
      <c r="F1983" s="407"/>
      <c r="G1983" s="384" t="s">
        <v>54</v>
      </c>
      <c r="H1983" s="387" t="s">
        <v>54</v>
      </c>
      <c r="I1983" s="408" t="s">
        <v>54</v>
      </c>
      <c r="J1983" s="389" t="s">
        <v>44</v>
      </c>
      <c r="K1983" s="409" t="s">
        <v>54</v>
      </c>
      <c r="L1983" s="390" t="s">
        <v>54</v>
      </c>
      <c r="M1983" s="383"/>
      <c r="N1983" s="410" t="s">
        <v>54</v>
      </c>
      <c r="O1983" s="392"/>
      <c r="P1983" s="383"/>
      <c r="Q1983" s="383"/>
      <c r="R1983" s="393"/>
      <c r="S1983" s="417">
        <f>IF(Table_1[[#This Row],[Kesto (min) /tapaaminen]]&lt;1,0,(Table_1[[#This Row],[Sisältöjen määrä 
]]*Table_1[[#This Row],[Kesto (min) /tapaaminen]]*Table_1[[#This Row],[Tapaamis-kerrat /osallistuja]]))</f>
        <v>0</v>
      </c>
      <c r="T1983" s="394" t="str">
        <f>IF(Table_1[[#This Row],[SISÄLLÖN NIMI]]="","",IF(Table_1[[#This Row],[Toteutuminen]]="Ei osallistujia",0,IF(Table_1[[#This Row],[Toteutuminen]]="Peruttu",0,1)))</f>
        <v/>
      </c>
      <c r="U1983" s="395"/>
      <c r="V1983" s="385"/>
      <c r="W1983" s="413">
        <f>Table_1[[#This Row],[Kävijämäärä a) lapset]]+Table_1[[#This Row],[Kävijämäärä b) aikuiset]]</f>
        <v>0</v>
      </c>
      <c r="X1983" s="413">
        <f>IF(Table_1[[#This Row],[Kokonaiskävijämäärä]]&lt;1,0,Table_1[[#This Row],[Kävijämäärä a) lapset]]*Table_1[[#This Row],[Tapaamis-kerrat /osallistuja]])</f>
        <v>0</v>
      </c>
      <c r="Y1983" s="413">
        <f>IF(Table_1[[#This Row],[Kokonaiskävijämäärä]]&lt;1,0,Table_1[[#This Row],[Kävijämäärä b) aikuiset]]*Table_1[[#This Row],[Tapaamis-kerrat /osallistuja]])</f>
        <v>0</v>
      </c>
      <c r="Z1983" s="413">
        <f>IF(Table_1[[#This Row],[Kokonaiskävijämäärä]]&lt;1,0,Table_1[[#This Row],[Kokonaiskävijämäärä]]*Table_1[[#This Row],[Tapaamis-kerrat /osallistuja]])</f>
        <v>0</v>
      </c>
      <c r="AA1983" s="390" t="s">
        <v>54</v>
      </c>
      <c r="AB1983" s="396"/>
      <c r="AC1983" s="397"/>
      <c r="AD1983" s="398" t="s">
        <v>54</v>
      </c>
      <c r="AE1983" s="399" t="s">
        <v>54</v>
      </c>
      <c r="AF1983" s="400" t="s">
        <v>54</v>
      </c>
      <c r="AG1983" s="400" t="s">
        <v>54</v>
      </c>
      <c r="AH1983" s="401" t="s">
        <v>53</v>
      </c>
      <c r="AI1983" s="402" t="s">
        <v>54</v>
      </c>
      <c r="AJ1983" s="402" t="s">
        <v>54</v>
      </c>
      <c r="AK1983" s="402" t="s">
        <v>54</v>
      </c>
      <c r="AL1983" s="403" t="s">
        <v>54</v>
      </c>
      <c r="AM1983" s="404" t="s">
        <v>54</v>
      </c>
    </row>
    <row r="1984" spans="1:39" ht="15.75" customHeight="1" x14ac:dyDescent="0.3">
      <c r="A1984" s="405"/>
      <c r="B1984" s="383"/>
      <c r="C1984" s="406" t="s">
        <v>40</v>
      </c>
      <c r="D1984" s="385" t="str">
        <f>IF(Table_1[[#This Row],[SISÄLLÖN NIMI]]="","",1)</f>
        <v/>
      </c>
      <c r="E1984" s="407"/>
      <c r="F1984" s="407"/>
      <c r="G1984" s="384" t="s">
        <v>54</v>
      </c>
      <c r="H1984" s="387" t="s">
        <v>54</v>
      </c>
      <c r="I1984" s="408" t="s">
        <v>54</v>
      </c>
      <c r="J1984" s="389" t="s">
        <v>44</v>
      </c>
      <c r="K1984" s="409" t="s">
        <v>54</v>
      </c>
      <c r="L1984" s="390" t="s">
        <v>54</v>
      </c>
      <c r="M1984" s="383"/>
      <c r="N1984" s="410" t="s">
        <v>54</v>
      </c>
      <c r="O1984" s="392"/>
      <c r="P1984" s="383"/>
      <c r="Q1984" s="383"/>
      <c r="R1984" s="393"/>
      <c r="S1984" s="417">
        <f>IF(Table_1[[#This Row],[Kesto (min) /tapaaminen]]&lt;1,0,(Table_1[[#This Row],[Sisältöjen määrä 
]]*Table_1[[#This Row],[Kesto (min) /tapaaminen]]*Table_1[[#This Row],[Tapaamis-kerrat /osallistuja]]))</f>
        <v>0</v>
      </c>
      <c r="T1984" s="394" t="str">
        <f>IF(Table_1[[#This Row],[SISÄLLÖN NIMI]]="","",IF(Table_1[[#This Row],[Toteutuminen]]="Ei osallistujia",0,IF(Table_1[[#This Row],[Toteutuminen]]="Peruttu",0,1)))</f>
        <v/>
      </c>
      <c r="U1984" s="395"/>
      <c r="V1984" s="385"/>
      <c r="W1984" s="413">
        <f>Table_1[[#This Row],[Kävijämäärä a) lapset]]+Table_1[[#This Row],[Kävijämäärä b) aikuiset]]</f>
        <v>0</v>
      </c>
      <c r="X1984" s="413">
        <f>IF(Table_1[[#This Row],[Kokonaiskävijämäärä]]&lt;1,0,Table_1[[#This Row],[Kävijämäärä a) lapset]]*Table_1[[#This Row],[Tapaamis-kerrat /osallistuja]])</f>
        <v>0</v>
      </c>
      <c r="Y1984" s="413">
        <f>IF(Table_1[[#This Row],[Kokonaiskävijämäärä]]&lt;1,0,Table_1[[#This Row],[Kävijämäärä b) aikuiset]]*Table_1[[#This Row],[Tapaamis-kerrat /osallistuja]])</f>
        <v>0</v>
      </c>
      <c r="Z1984" s="413">
        <f>IF(Table_1[[#This Row],[Kokonaiskävijämäärä]]&lt;1,0,Table_1[[#This Row],[Kokonaiskävijämäärä]]*Table_1[[#This Row],[Tapaamis-kerrat /osallistuja]])</f>
        <v>0</v>
      </c>
      <c r="AA1984" s="390" t="s">
        <v>54</v>
      </c>
      <c r="AB1984" s="396"/>
      <c r="AC1984" s="397"/>
      <c r="AD1984" s="398" t="s">
        <v>54</v>
      </c>
      <c r="AE1984" s="399" t="s">
        <v>54</v>
      </c>
      <c r="AF1984" s="400" t="s">
        <v>54</v>
      </c>
      <c r="AG1984" s="400" t="s">
        <v>54</v>
      </c>
      <c r="AH1984" s="401" t="s">
        <v>53</v>
      </c>
      <c r="AI1984" s="402" t="s">
        <v>54</v>
      </c>
      <c r="AJ1984" s="402" t="s">
        <v>54</v>
      </c>
      <c r="AK1984" s="402" t="s">
        <v>54</v>
      </c>
      <c r="AL1984" s="403" t="s">
        <v>54</v>
      </c>
      <c r="AM1984" s="404" t="s">
        <v>54</v>
      </c>
    </row>
    <row r="1985" spans="1:39" ht="15.75" customHeight="1" x14ac:dyDescent="0.3">
      <c r="A1985" s="405"/>
      <c r="B1985" s="383"/>
      <c r="C1985" s="406" t="s">
        <v>40</v>
      </c>
      <c r="D1985" s="385" t="str">
        <f>IF(Table_1[[#This Row],[SISÄLLÖN NIMI]]="","",1)</f>
        <v/>
      </c>
      <c r="E1985" s="407"/>
      <c r="F1985" s="407"/>
      <c r="G1985" s="384" t="s">
        <v>54</v>
      </c>
      <c r="H1985" s="387" t="s">
        <v>54</v>
      </c>
      <c r="I1985" s="408" t="s">
        <v>54</v>
      </c>
      <c r="J1985" s="389" t="s">
        <v>44</v>
      </c>
      <c r="K1985" s="409" t="s">
        <v>54</v>
      </c>
      <c r="L1985" s="390" t="s">
        <v>54</v>
      </c>
      <c r="M1985" s="383"/>
      <c r="N1985" s="410" t="s">
        <v>54</v>
      </c>
      <c r="O1985" s="392"/>
      <c r="P1985" s="383"/>
      <c r="Q1985" s="383"/>
      <c r="R1985" s="393"/>
      <c r="S1985" s="417">
        <f>IF(Table_1[[#This Row],[Kesto (min) /tapaaminen]]&lt;1,0,(Table_1[[#This Row],[Sisältöjen määrä 
]]*Table_1[[#This Row],[Kesto (min) /tapaaminen]]*Table_1[[#This Row],[Tapaamis-kerrat /osallistuja]]))</f>
        <v>0</v>
      </c>
      <c r="T1985" s="394" t="str">
        <f>IF(Table_1[[#This Row],[SISÄLLÖN NIMI]]="","",IF(Table_1[[#This Row],[Toteutuminen]]="Ei osallistujia",0,IF(Table_1[[#This Row],[Toteutuminen]]="Peruttu",0,1)))</f>
        <v/>
      </c>
      <c r="U1985" s="395"/>
      <c r="V1985" s="385"/>
      <c r="W1985" s="413">
        <f>Table_1[[#This Row],[Kävijämäärä a) lapset]]+Table_1[[#This Row],[Kävijämäärä b) aikuiset]]</f>
        <v>0</v>
      </c>
      <c r="X1985" s="413">
        <f>IF(Table_1[[#This Row],[Kokonaiskävijämäärä]]&lt;1,0,Table_1[[#This Row],[Kävijämäärä a) lapset]]*Table_1[[#This Row],[Tapaamis-kerrat /osallistuja]])</f>
        <v>0</v>
      </c>
      <c r="Y1985" s="413">
        <f>IF(Table_1[[#This Row],[Kokonaiskävijämäärä]]&lt;1,0,Table_1[[#This Row],[Kävijämäärä b) aikuiset]]*Table_1[[#This Row],[Tapaamis-kerrat /osallistuja]])</f>
        <v>0</v>
      </c>
      <c r="Z1985" s="413">
        <f>IF(Table_1[[#This Row],[Kokonaiskävijämäärä]]&lt;1,0,Table_1[[#This Row],[Kokonaiskävijämäärä]]*Table_1[[#This Row],[Tapaamis-kerrat /osallistuja]])</f>
        <v>0</v>
      </c>
      <c r="AA1985" s="390" t="s">
        <v>54</v>
      </c>
      <c r="AB1985" s="396"/>
      <c r="AC1985" s="397"/>
      <c r="AD1985" s="398" t="s">
        <v>54</v>
      </c>
      <c r="AE1985" s="399" t="s">
        <v>54</v>
      </c>
      <c r="AF1985" s="400" t="s">
        <v>54</v>
      </c>
      <c r="AG1985" s="400" t="s">
        <v>54</v>
      </c>
      <c r="AH1985" s="401" t="s">
        <v>53</v>
      </c>
      <c r="AI1985" s="402" t="s">
        <v>54</v>
      </c>
      <c r="AJ1985" s="402" t="s">
        <v>54</v>
      </c>
      <c r="AK1985" s="402" t="s">
        <v>54</v>
      </c>
      <c r="AL1985" s="403" t="s">
        <v>54</v>
      </c>
      <c r="AM1985" s="404" t="s">
        <v>54</v>
      </c>
    </row>
    <row r="1986" spans="1:39" ht="15.75" customHeight="1" x14ac:dyDescent="0.3">
      <c r="A1986" s="405"/>
      <c r="B1986" s="383"/>
      <c r="C1986" s="406" t="s">
        <v>40</v>
      </c>
      <c r="D1986" s="385" t="str">
        <f>IF(Table_1[[#This Row],[SISÄLLÖN NIMI]]="","",1)</f>
        <v/>
      </c>
      <c r="E1986" s="407"/>
      <c r="F1986" s="407"/>
      <c r="G1986" s="384" t="s">
        <v>54</v>
      </c>
      <c r="H1986" s="387" t="s">
        <v>54</v>
      </c>
      <c r="I1986" s="408" t="s">
        <v>54</v>
      </c>
      <c r="J1986" s="389" t="s">
        <v>44</v>
      </c>
      <c r="K1986" s="409" t="s">
        <v>54</v>
      </c>
      <c r="L1986" s="390" t="s">
        <v>54</v>
      </c>
      <c r="M1986" s="383"/>
      <c r="N1986" s="410" t="s">
        <v>54</v>
      </c>
      <c r="O1986" s="392"/>
      <c r="P1986" s="383"/>
      <c r="Q1986" s="383"/>
      <c r="R1986" s="393"/>
      <c r="S1986" s="417">
        <f>IF(Table_1[[#This Row],[Kesto (min) /tapaaminen]]&lt;1,0,(Table_1[[#This Row],[Sisältöjen määrä 
]]*Table_1[[#This Row],[Kesto (min) /tapaaminen]]*Table_1[[#This Row],[Tapaamis-kerrat /osallistuja]]))</f>
        <v>0</v>
      </c>
      <c r="T1986" s="394" t="str">
        <f>IF(Table_1[[#This Row],[SISÄLLÖN NIMI]]="","",IF(Table_1[[#This Row],[Toteutuminen]]="Ei osallistujia",0,IF(Table_1[[#This Row],[Toteutuminen]]="Peruttu",0,1)))</f>
        <v/>
      </c>
      <c r="U1986" s="395"/>
      <c r="V1986" s="385"/>
      <c r="W1986" s="413">
        <f>Table_1[[#This Row],[Kävijämäärä a) lapset]]+Table_1[[#This Row],[Kävijämäärä b) aikuiset]]</f>
        <v>0</v>
      </c>
      <c r="X1986" s="413">
        <f>IF(Table_1[[#This Row],[Kokonaiskävijämäärä]]&lt;1,0,Table_1[[#This Row],[Kävijämäärä a) lapset]]*Table_1[[#This Row],[Tapaamis-kerrat /osallistuja]])</f>
        <v>0</v>
      </c>
      <c r="Y1986" s="413">
        <f>IF(Table_1[[#This Row],[Kokonaiskävijämäärä]]&lt;1,0,Table_1[[#This Row],[Kävijämäärä b) aikuiset]]*Table_1[[#This Row],[Tapaamis-kerrat /osallistuja]])</f>
        <v>0</v>
      </c>
      <c r="Z1986" s="413">
        <f>IF(Table_1[[#This Row],[Kokonaiskävijämäärä]]&lt;1,0,Table_1[[#This Row],[Kokonaiskävijämäärä]]*Table_1[[#This Row],[Tapaamis-kerrat /osallistuja]])</f>
        <v>0</v>
      </c>
      <c r="AA1986" s="390" t="s">
        <v>54</v>
      </c>
      <c r="AB1986" s="396"/>
      <c r="AC1986" s="397"/>
      <c r="AD1986" s="398" t="s">
        <v>54</v>
      </c>
      <c r="AE1986" s="399" t="s">
        <v>54</v>
      </c>
      <c r="AF1986" s="400" t="s">
        <v>54</v>
      </c>
      <c r="AG1986" s="400" t="s">
        <v>54</v>
      </c>
      <c r="AH1986" s="401" t="s">
        <v>53</v>
      </c>
      <c r="AI1986" s="402" t="s">
        <v>54</v>
      </c>
      <c r="AJ1986" s="402" t="s">
        <v>54</v>
      </c>
      <c r="AK1986" s="402" t="s">
        <v>54</v>
      </c>
      <c r="AL1986" s="403" t="s">
        <v>54</v>
      </c>
      <c r="AM1986" s="404" t="s">
        <v>54</v>
      </c>
    </row>
    <row r="1987" spans="1:39" ht="15.75" customHeight="1" x14ac:dyDescent="0.3">
      <c r="A1987" s="405"/>
      <c r="B1987" s="383"/>
      <c r="C1987" s="406" t="s">
        <v>40</v>
      </c>
      <c r="D1987" s="385" t="str">
        <f>IF(Table_1[[#This Row],[SISÄLLÖN NIMI]]="","",1)</f>
        <v/>
      </c>
      <c r="E1987" s="407"/>
      <c r="F1987" s="407"/>
      <c r="G1987" s="384" t="s">
        <v>54</v>
      </c>
      <c r="H1987" s="387" t="s">
        <v>54</v>
      </c>
      <c r="I1987" s="408" t="s">
        <v>54</v>
      </c>
      <c r="J1987" s="389" t="s">
        <v>44</v>
      </c>
      <c r="K1987" s="409" t="s">
        <v>54</v>
      </c>
      <c r="L1987" s="390" t="s">
        <v>54</v>
      </c>
      <c r="M1987" s="383"/>
      <c r="N1987" s="410" t="s">
        <v>54</v>
      </c>
      <c r="O1987" s="392"/>
      <c r="P1987" s="383"/>
      <c r="Q1987" s="383"/>
      <c r="R1987" s="393"/>
      <c r="S1987" s="417">
        <f>IF(Table_1[[#This Row],[Kesto (min) /tapaaminen]]&lt;1,0,(Table_1[[#This Row],[Sisältöjen määrä 
]]*Table_1[[#This Row],[Kesto (min) /tapaaminen]]*Table_1[[#This Row],[Tapaamis-kerrat /osallistuja]]))</f>
        <v>0</v>
      </c>
      <c r="T1987" s="394" t="str">
        <f>IF(Table_1[[#This Row],[SISÄLLÖN NIMI]]="","",IF(Table_1[[#This Row],[Toteutuminen]]="Ei osallistujia",0,IF(Table_1[[#This Row],[Toteutuminen]]="Peruttu",0,1)))</f>
        <v/>
      </c>
      <c r="U1987" s="395"/>
      <c r="V1987" s="385"/>
      <c r="W1987" s="413">
        <f>Table_1[[#This Row],[Kävijämäärä a) lapset]]+Table_1[[#This Row],[Kävijämäärä b) aikuiset]]</f>
        <v>0</v>
      </c>
      <c r="X1987" s="413">
        <f>IF(Table_1[[#This Row],[Kokonaiskävijämäärä]]&lt;1,0,Table_1[[#This Row],[Kävijämäärä a) lapset]]*Table_1[[#This Row],[Tapaamis-kerrat /osallistuja]])</f>
        <v>0</v>
      </c>
      <c r="Y1987" s="413">
        <f>IF(Table_1[[#This Row],[Kokonaiskävijämäärä]]&lt;1,0,Table_1[[#This Row],[Kävijämäärä b) aikuiset]]*Table_1[[#This Row],[Tapaamis-kerrat /osallistuja]])</f>
        <v>0</v>
      </c>
      <c r="Z1987" s="413">
        <f>IF(Table_1[[#This Row],[Kokonaiskävijämäärä]]&lt;1,0,Table_1[[#This Row],[Kokonaiskävijämäärä]]*Table_1[[#This Row],[Tapaamis-kerrat /osallistuja]])</f>
        <v>0</v>
      </c>
      <c r="AA1987" s="390" t="s">
        <v>54</v>
      </c>
      <c r="AB1987" s="396"/>
      <c r="AC1987" s="397"/>
      <c r="AD1987" s="398" t="s">
        <v>54</v>
      </c>
      <c r="AE1987" s="399" t="s">
        <v>54</v>
      </c>
      <c r="AF1987" s="400" t="s">
        <v>54</v>
      </c>
      <c r="AG1987" s="400" t="s">
        <v>54</v>
      </c>
      <c r="AH1987" s="401" t="s">
        <v>53</v>
      </c>
      <c r="AI1987" s="402" t="s">
        <v>54</v>
      </c>
      <c r="AJ1987" s="402" t="s">
        <v>54</v>
      </c>
      <c r="AK1987" s="402" t="s">
        <v>54</v>
      </c>
      <c r="AL1987" s="403" t="s">
        <v>54</v>
      </c>
      <c r="AM1987" s="404" t="s">
        <v>54</v>
      </c>
    </row>
    <row r="1988" spans="1:39" ht="15.75" customHeight="1" x14ac:dyDescent="0.3">
      <c r="A1988" s="405"/>
      <c r="B1988" s="383"/>
      <c r="C1988" s="406" t="s">
        <v>40</v>
      </c>
      <c r="D1988" s="385" t="str">
        <f>IF(Table_1[[#This Row],[SISÄLLÖN NIMI]]="","",1)</f>
        <v/>
      </c>
      <c r="E1988" s="407"/>
      <c r="F1988" s="407"/>
      <c r="G1988" s="384" t="s">
        <v>54</v>
      </c>
      <c r="H1988" s="387" t="s">
        <v>54</v>
      </c>
      <c r="I1988" s="408" t="s">
        <v>54</v>
      </c>
      <c r="J1988" s="389" t="s">
        <v>44</v>
      </c>
      <c r="K1988" s="409" t="s">
        <v>54</v>
      </c>
      <c r="L1988" s="390" t="s">
        <v>54</v>
      </c>
      <c r="M1988" s="383"/>
      <c r="N1988" s="410" t="s">
        <v>54</v>
      </c>
      <c r="O1988" s="392"/>
      <c r="P1988" s="383"/>
      <c r="Q1988" s="383"/>
      <c r="R1988" s="393"/>
      <c r="S1988" s="417">
        <f>IF(Table_1[[#This Row],[Kesto (min) /tapaaminen]]&lt;1,0,(Table_1[[#This Row],[Sisältöjen määrä 
]]*Table_1[[#This Row],[Kesto (min) /tapaaminen]]*Table_1[[#This Row],[Tapaamis-kerrat /osallistuja]]))</f>
        <v>0</v>
      </c>
      <c r="T1988" s="394" t="str">
        <f>IF(Table_1[[#This Row],[SISÄLLÖN NIMI]]="","",IF(Table_1[[#This Row],[Toteutuminen]]="Ei osallistujia",0,IF(Table_1[[#This Row],[Toteutuminen]]="Peruttu",0,1)))</f>
        <v/>
      </c>
      <c r="U1988" s="395"/>
      <c r="V1988" s="385"/>
      <c r="W1988" s="413">
        <f>Table_1[[#This Row],[Kävijämäärä a) lapset]]+Table_1[[#This Row],[Kävijämäärä b) aikuiset]]</f>
        <v>0</v>
      </c>
      <c r="X1988" s="413">
        <f>IF(Table_1[[#This Row],[Kokonaiskävijämäärä]]&lt;1,0,Table_1[[#This Row],[Kävijämäärä a) lapset]]*Table_1[[#This Row],[Tapaamis-kerrat /osallistuja]])</f>
        <v>0</v>
      </c>
      <c r="Y1988" s="413">
        <f>IF(Table_1[[#This Row],[Kokonaiskävijämäärä]]&lt;1,0,Table_1[[#This Row],[Kävijämäärä b) aikuiset]]*Table_1[[#This Row],[Tapaamis-kerrat /osallistuja]])</f>
        <v>0</v>
      </c>
      <c r="Z1988" s="413">
        <f>IF(Table_1[[#This Row],[Kokonaiskävijämäärä]]&lt;1,0,Table_1[[#This Row],[Kokonaiskävijämäärä]]*Table_1[[#This Row],[Tapaamis-kerrat /osallistuja]])</f>
        <v>0</v>
      </c>
      <c r="AA1988" s="390" t="s">
        <v>54</v>
      </c>
      <c r="AB1988" s="396"/>
      <c r="AC1988" s="397"/>
      <c r="AD1988" s="398" t="s">
        <v>54</v>
      </c>
      <c r="AE1988" s="399" t="s">
        <v>54</v>
      </c>
      <c r="AF1988" s="400" t="s">
        <v>54</v>
      </c>
      <c r="AG1988" s="400" t="s">
        <v>54</v>
      </c>
      <c r="AH1988" s="401" t="s">
        <v>53</v>
      </c>
      <c r="AI1988" s="402" t="s">
        <v>54</v>
      </c>
      <c r="AJ1988" s="402" t="s">
        <v>54</v>
      </c>
      <c r="AK1988" s="402" t="s">
        <v>54</v>
      </c>
      <c r="AL1988" s="403" t="s">
        <v>54</v>
      </c>
      <c r="AM1988" s="404" t="s">
        <v>54</v>
      </c>
    </row>
    <row r="1989" spans="1:39" ht="15.75" customHeight="1" x14ac:dyDescent="0.3">
      <c r="A1989" s="405"/>
      <c r="B1989" s="383"/>
      <c r="C1989" s="406" t="s">
        <v>40</v>
      </c>
      <c r="D1989" s="385" t="str">
        <f>IF(Table_1[[#This Row],[SISÄLLÖN NIMI]]="","",1)</f>
        <v/>
      </c>
      <c r="E1989" s="407"/>
      <c r="F1989" s="407"/>
      <c r="G1989" s="384" t="s">
        <v>54</v>
      </c>
      <c r="H1989" s="387" t="s">
        <v>54</v>
      </c>
      <c r="I1989" s="408" t="s">
        <v>54</v>
      </c>
      <c r="J1989" s="389" t="s">
        <v>44</v>
      </c>
      <c r="K1989" s="409" t="s">
        <v>54</v>
      </c>
      <c r="L1989" s="390" t="s">
        <v>54</v>
      </c>
      <c r="M1989" s="383"/>
      <c r="N1989" s="410" t="s">
        <v>54</v>
      </c>
      <c r="O1989" s="392"/>
      <c r="P1989" s="383"/>
      <c r="Q1989" s="383"/>
      <c r="R1989" s="393"/>
      <c r="S1989" s="417">
        <f>IF(Table_1[[#This Row],[Kesto (min) /tapaaminen]]&lt;1,0,(Table_1[[#This Row],[Sisältöjen määrä 
]]*Table_1[[#This Row],[Kesto (min) /tapaaminen]]*Table_1[[#This Row],[Tapaamis-kerrat /osallistuja]]))</f>
        <v>0</v>
      </c>
      <c r="T1989" s="394" t="str">
        <f>IF(Table_1[[#This Row],[SISÄLLÖN NIMI]]="","",IF(Table_1[[#This Row],[Toteutuminen]]="Ei osallistujia",0,IF(Table_1[[#This Row],[Toteutuminen]]="Peruttu",0,1)))</f>
        <v/>
      </c>
      <c r="U1989" s="395"/>
      <c r="V1989" s="385"/>
      <c r="W1989" s="413">
        <f>Table_1[[#This Row],[Kävijämäärä a) lapset]]+Table_1[[#This Row],[Kävijämäärä b) aikuiset]]</f>
        <v>0</v>
      </c>
      <c r="X1989" s="413">
        <f>IF(Table_1[[#This Row],[Kokonaiskävijämäärä]]&lt;1,0,Table_1[[#This Row],[Kävijämäärä a) lapset]]*Table_1[[#This Row],[Tapaamis-kerrat /osallistuja]])</f>
        <v>0</v>
      </c>
      <c r="Y1989" s="413">
        <f>IF(Table_1[[#This Row],[Kokonaiskävijämäärä]]&lt;1,0,Table_1[[#This Row],[Kävijämäärä b) aikuiset]]*Table_1[[#This Row],[Tapaamis-kerrat /osallistuja]])</f>
        <v>0</v>
      </c>
      <c r="Z1989" s="413">
        <f>IF(Table_1[[#This Row],[Kokonaiskävijämäärä]]&lt;1,0,Table_1[[#This Row],[Kokonaiskävijämäärä]]*Table_1[[#This Row],[Tapaamis-kerrat /osallistuja]])</f>
        <v>0</v>
      </c>
      <c r="AA1989" s="390" t="s">
        <v>54</v>
      </c>
      <c r="AB1989" s="396"/>
      <c r="AC1989" s="397"/>
      <c r="AD1989" s="398" t="s">
        <v>54</v>
      </c>
      <c r="AE1989" s="399" t="s">
        <v>54</v>
      </c>
      <c r="AF1989" s="400" t="s">
        <v>54</v>
      </c>
      <c r="AG1989" s="400" t="s">
        <v>54</v>
      </c>
      <c r="AH1989" s="401" t="s">
        <v>53</v>
      </c>
      <c r="AI1989" s="402" t="s">
        <v>54</v>
      </c>
      <c r="AJ1989" s="402" t="s">
        <v>54</v>
      </c>
      <c r="AK1989" s="402" t="s">
        <v>54</v>
      </c>
      <c r="AL1989" s="403" t="s">
        <v>54</v>
      </c>
      <c r="AM1989" s="404" t="s">
        <v>54</v>
      </c>
    </row>
    <row r="1990" spans="1:39" ht="15.75" customHeight="1" x14ac:dyDescent="0.3">
      <c r="A1990" s="405"/>
      <c r="B1990" s="383"/>
      <c r="C1990" s="406" t="s">
        <v>40</v>
      </c>
      <c r="D1990" s="385" t="str">
        <f>IF(Table_1[[#This Row],[SISÄLLÖN NIMI]]="","",1)</f>
        <v/>
      </c>
      <c r="E1990" s="407"/>
      <c r="F1990" s="407"/>
      <c r="G1990" s="384" t="s">
        <v>54</v>
      </c>
      <c r="H1990" s="387" t="s">
        <v>54</v>
      </c>
      <c r="I1990" s="408" t="s">
        <v>54</v>
      </c>
      <c r="J1990" s="389" t="s">
        <v>44</v>
      </c>
      <c r="K1990" s="409" t="s">
        <v>54</v>
      </c>
      <c r="L1990" s="390" t="s">
        <v>54</v>
      </c>
      <c r="M1990" s="383"/>
      <c r="N1990" s="410" t="s">
        <v>54</v>
      </c>
      <c r="O1990" s="392"/>
      <c r="P1990" s="383"/>
      <c r="Q1990" s="383"/>
      <c r="R1990" s="393"/>
      <c r="S1990" s="417">
        <f>IF(Table_1[[#This Row],[Kesto (min) /tapaaminen]]&lt;1,0,(Table_1[[#This Row],[Sisältöjen määrä 
]]*Table_1[[#This Row],[Kesto (min) /tapaaminen]]*Table_1[[#This Row],[Tapaamis-kerrat /osallistuja]]))</f>
        <v>0</v>
      </c>
      <c r="T1990" s="394" t="str">
        <f>IF(Table_1[[#This Row],[SISÄLLÖN NIMI]]="","",IF(Table_1[[#This Row],[Toteutuminen]]="Ei osallistujia",0,IF(Table_1[[#This Row],[Toteutuminen]]="Peruttu",0,1)))</f>
        <v/>
      </c>
      <c r="U1990" s="395"/>
      <c r="V1990" s="385"/>
      <c r="W1990" s="413">
        <f>Table_1[[#This Row],[Kävijämäärä a) lapset]]+Table_1[[#This Row],[Kävijämäärä b) aikuiset]]</f>
        <v>0</v>
      </c>
      <c r="X1990" s="413">
        <f>IF(Table_1[[#This Row],[Kokonaiskävijämäärä]]&lt;1,0,Table_1[[#This Row],[Kävijämäärä a) lapset]]*Table_1[[#This Row],[Tapaamis-kerrat /osallistuja]])</f>
        <v>0</v>
      </c>
      <c r="Y1990" s="413">
        <f>IF(Table_1[[#This Row],[Kokonaiskävijämäärä]]&lt;1,0,Table_1[[#This Row],[Kävijämäärä b) aikuiset]]*Table_1[[#This Row],[Tapaamis-kerrat /osallistuja]])</f>
        <v>0</v>
      </c>
      <c r="Z1990" s="413">
        <f>IF(Table_1[[#This Row],[Kokonaiskävijämäärä]]&lt;1,0,Table_1[[#This Row],[Kokonaiskävijämäärä]]*Table_1[[#This Row],[Tapaamis-kerrat /osallistuja]])</f>
        <v>0</v>
      </c>
      <c r="AA1990" s="390" t="s">
        <v>54</v>
      </c>
      <c r="AB1990" s="396"/>
      <c r="AC1990" s="397"/>
      <c r="AD1990" s="398" t="s">
        <v>54</v>
      </c>
      <c r="AE1990" s="399" t="s">
        <v>54</v>
      </c>
      <c r="AF1990" s="400" t="s">
        <v>54</v>
      </c>
      <c r="AG1990" s="400" t="s">
        <v>54</v>
      </c>
      <c r="AH1990" s="401" t="s">
        <v>53</v>
      </c>
      <c r="AI1990" s="402" t="s">
        <v>54</v>
      </c>
      <c r="AJ1990" s="402" t="s">
        <v>54</v>
      </c>
      <c r="AK1990" s="402" t="s">
        <v>54</v>
      </c>
      <c r="AL1990" s="403" t="s">
        <v>54</v>
      </c>
      <c r="AM1990" s="404" t="s">
        <v>54</v>
      </c>
    </row>
    <row r="1991" spans="1:39" ht="15.75" customHeight="1" x14ac:dyDescent="0.3">
      <c r="A1991" s="405"/>
      <c r="B1991" s="383"/>
      <c r="C1991" s="406" t="s">
        <v>40</v>
      </c>
      <c r="D1991" s="385" t="str">
        <f>IF(Table_1[[#This Row],[SISÄLLÖN NIMI]]="","",1)</f>
        <v/>
      </c>
      <c r="E1991" s="407"/>
      <c r="F1991" s="407"/>
      <c r="G1991" s="384" t="s">
        <v>54</v>
      </c>
      <c r="H1991" s="387" t="s">
        <v>54</v>
      </c>
      <c r="I1991" s="408" t="s">
        <v>54</v>
      </c>
      <c r="J1991" s="389" t="s">
        <v>44</v>
      </c>
      <c r="K1991" s="409" t="s">
        <v>54</v>
      </c>
      <c r="L1991" s="390" t="s">
        <v>54</v>
      </c>
      <c r="M1991" s="383"/>
      <c r="N1991" s="410" t="s">
        <v>54</v>
      </c>
      <c r="O1991" s="392"/>
      <c r="P1991" s="383"/>
      <c r="Q1991" s="383"/>
      <c r="R1991" s="393"/>
      <c r="S1991" s="417">
        <f>IF(Table_1[[#This Row],[Kesto (min) /tapaaminen]]&lt;1,0,(Table_1[[#This Row],[Sisältöjen määrä 
]]*Table_1[[#This Row],[Kesto (min) /tapaaminen]]*Table_1[[#This Row],[Tapaamis-kerrat /osallistuja]]))</f>
        <v>0</v>
      </c>
      <c r="T1991" s="394" t="str">
        <f>IF(Table_1[[#This Row],[SISÄLLÖN NIMI]]="","",IF(Table_1[[#This Row],[Toteutuminen]]="Ei osallistujia",0,IF(Table_1[[#This Row],[Toteutuminen]]="Peruttu",0,1)))</f>
        <v/>
      </c>
      <c r="U1991" s="395"/>
      <c r="V1991" s="385"/>
      <c r="W1991" s="413">
        <f>Table_1[[#This Row],[Kävijämäärä a) lapset]]+Table_1[[#This Row],[Kävijämäärä b) aikuiset]]</f>
        <v>0</v>
      </c>
      <c r="X1991" s="413">
        <f>IF(Table_1[[#This Row],[Kokonaiskävijämäärä]]&lt;1,0,Table_1[[#This Row],[Kävijämäärä a) lapset]]*Table_1[[#This Row],[Tapaamis-kerrat /osallistuja]])</f>
        <v>0</v>
      </c>
      <c r="Y1991" s="413">
        <f>IF(Table_1[[#This Row],[Kokonaiskävijämäärä]]&lt;1,0,Table_1[[#This Row],[Kävijämäärä b) aikuiset]]*Table_1[[#This Row],[Tapaamis-kerrat /osallistuja]])</f>
        <v>0</v>
      </c>
      <c r="Z1991" s="413">
        <f>IF(Table_1[[#This Row],[Kokonaiskävijämäärä]]&lt;1,0,Table_1[[#This Row],[Kokonaiskävijämäärä]]*Table_1[[#This Row],[Tapaamis-kerrat /osallistuja]])</f>
        <v>0</v>
      </c>
      <c r="AA1991" s="390" t="s">
        <v>54</v>
      </c>
      <c r="AB1991" s="396"/>
      <c r="AC1991" s="397"/>
      <c r="AD1991" s="398" t="s">
        <v>54</v>
      </c>
      <c r="AE1991" s="399" t="s">
        <v>54</v>
      </c>
      <c r="AF1991" s="400" t="s">
        <v>54</v>
      </c>
      <c r="AG1991" s="400" t="s">
        <v>54</v>
      </c>
      <c r="AH1991" s="401" t="s">
        <v>53</v>
      </c>
      <c r="AI1991" s="402" t="s">
        <v>54</v>
      </c>
      <c r="AJ1991" s="402" t="s">
        <v>54</v>
      </c>
      <c r="AK1991" s="402" t="s">
        <v>54</v>
      </c>
      <c r="AL1991" s="403" t="s">
        <v>54</v>
      </c>
      <c r="AM1991" s="404" t="s">
        <v>54</v>
      </c>
    </row>
    <row r="1992" spans="1:39" ht="15.75" customHeight="1" x14ac:dyDescent="0.3">
      <c r="A1992" s="405"/>
      <c r="B1992" s="383"/>
      <c r="C1992" s="406" t="s">
        <v>40</v>
      </c>
      <c r="D1992" s="385" t="str">
        <f>IF(Table_1[[#This Row],[SISÄLLÖN NIMI]]="","",1)</f>
        <v/>
      </c>
      <c r="E1992" s="407"/>
      <c r="F1992" s="407"/>
      <c r="G1992" s="384" t="s">
        <v>54</v>
      </c>
      <c r="H1992" s="387" t="s">
        <v>54</v>
      </c>
      <c r="I1992" s="408" t="s">
        <v>54</v>
      </c>
      <c r="J1992" s="389" t="s">
        <v>44</v>
      </c>
      <c r="K1992" s="409" t="s">
        <v>54</v>
      </c>
      <c r="L1992" s="390" t="s">
        <v>54</v>
      </c>
      <c r="M1992" s="383"/>
      <c r="N1992" s="410" t="s">
        <v>54</v>
      </c>
      <c r="O1992" s="392"/>
      <c r="P1992" s="383"/>
      <c r="Q1992" s="383"/>
      <c r="R1992" s="393"/>
      <c r="S1992" s="417">
        <f>IF(Table_1[[#This Row],[Kesto (min) /tapaaminen]]&lt;1,0,(Table_1[[#This Row],[Sisältöjen määrä 
]]*Table_1[[#This Row],[Kesto (min) /tapaaminen]]*Table_1[[#This Row],[Tapaamis-kerrat /osallistuja]]))</f>
        <v>0</v>
      </c>
      <c r="T1992" s="394" t="str">
        <f>IF(Table_1[[#This Row],[SISÄLLÖN NIMI]]="","",IF(Table_1[[#This Row],[Toteutuminen]]="Ei osallistujia",0,IF(Table_1[[#This Row],[Toteutuminen]]="Peruttu",0,1)))</f>
        <v/>
      </c>
      <c r="U1992" s="395"/>
      <c r="V1992" s="385"/>
      <c r="W1992" s="413">
        <f>Table_1[[#This Row],[Kävijämäärä a) lapset]]+Table_1[[#This Row],[Kävijämäärä b) aikuiset]]</f>
        <v>0</v>
      </c>
      <c r="X1992" s="413">
        <f>IF(Table_1[[#This Row],[Kokonaiskävijämäärä]]&lt;1,0,Table_1[[#This Row],[Kävijämäärä a) lapset]]*Table_1[[#This Row],[Tapaamis-kerrat /osallistuja]])</f>
        <v>0</v>
      </c>
      <c r="Y1992" s="413">
        <f>IF(Table_1[[#This Row],[Kokonaiskävijämäärä]]&lt;1,0,Table_1[[#This Row],[Kävijämäärä b) aikuiset]]*Table_1[[#This Row],[Tapaamis-kerrat /osallistuja]])</f>
        <v>0</v>
      </c>
      <c r="Z1992" s="413">
        <f>IF(Table_1[[#This Row],[Kokonaiskävijämäärä]]&lt;1,0,Table_1[[#This Row],[Kokonaiskävijämäärä]]*Table_1[[#This Row],[Tapaamis-kerrat /osallistuja]])</f>
        <v>0</v>
      </c>
      <c r="AA1992" s="390" t="s">
        <v>54</v>
      </c>
      <c r="AB1992" s="396"/>
      <c r="AC1992" s="397"/>
      <c r="AD1992" s="398" t="s">
        <v>54</v>
      </c>
      <c r="AE1992" s="399" t="s">
        <v>54</v>
      </c>
      <c r="AF1992" s="400" t="s">
        <v>54</v>
      </c>
      <c r="AG1992" s="400" t="s">
        <v>54</v>
      </c>
      <c r="AH1992" s="401" t="s">
        <v>53</v>
      </c>
      <c r="AI1992" s="402" t="s">
        <v>54</v>
      </c>
      <c r="AJ1992" s="402" t="s">
        <v>54</v>
      </c>
      <c r="AK1992" s="402" t="s">
        <v>54</v>
      </c>
      <c r="AL1992" s="403" t="s">
        <v>54</v>
      </c>
      <c r="AM1992" s="404" t="s">
        <v>54</v>
      </c>
    </row>
    <row r="1993" spans="1:39" ht="15.75" customHeight="1" x14ac:dyDescent="0.3">
      <c r="A1993" s="405"/>
      <c r="B1993" s="383"/>
      <c r="C1993" s="406" t="s">
        <v>40</v>
      </c>
      <c r="D1993" s="385" t="str">
        <f>IF(Table_1[[#This Row],[SISÄLLÖN NIMI]]="","",1)</f>
        <v/>
      </c>
      <c r="E1993" s="407"/>
      <c r="F1993" s="407"/>
      <c r="G1993" s="384" t="s">
        <v>54</v>
      </c>
      <c r="H1993" s="387" t="s">
        <v>54</v>
      </c>
      <c r="I1993" s="408" t="s">
        <v>54</v>
      </c>
      <c r="J1993" s="389" t="s">
        <v>44</v>
      </c>
      <c r="K1993" s="409" t="s">
        <v>54</v>
      </c>
      <c r="L1993" s="390" t="s">
        <v>54</v>
      </c>
      <c r="M1993" s="383"/>
      <c r="N1993" s="410" t="s">
        <v>54</v>
      </c>
      <c r="O1993" s="392"/>
      <c r="P1993" s="383"/>
      <c r="Q1993" s="383"/>
      <c r="R1993" s="393"/>
      <c r="S1993" s="417">
        <f>IF(Table_1[[#This Row],[Kesto (min) /tapaaminen]]&lt;1,0,(Table_1[[#This Row],[Sisältöjen määrä 
]]*Table_1[[#This Row],[Kesto (min) /tapaaminen]]*Table_1[[#This Row],[Tapaamis-kerrat /osallistuja]]))</f>
        <v>0</v>
      </c>
      <c r="T1993" s="394" t="str">
        <f>IF(Table_1[[#This Row],[SISÄLLÖN NIMI]]="","",IF(Table_1[[#This Row],[Toteutuminen]]="Ei osallistujia",0,IF(Table_1[[#This Row],[Toteutuminen]]="Peruttu",0,1)))</f>
        <v/>
      </c>
      <c r="U1993" s="395"/>
      <c r="V1993" s="385"/>
      <c r="W1993" s="413">
        <f>Table_1[[#This Row],[Kävijämäärä a) lapset]]+Table_1[[#This Row],[Kävijämäärä b) aikuiset]]</f>
        <v>0</v>
      </c>
      <c r="X1993" s="413">
        <f>IF(Table_1[[#This Row],[Kokonaiskävijämäärä]]&lt;1,0,Table_1[[#This Row],[Kävijämäärä a) lapset]]*Table_1[[#This Row],[Tapaamis-kerrat /osallistuja]])</f>
        <v>0</v>
      </c>
      <c r="Y1993" s="413">
        <f>IF(Table_1[[#This Row],[Kokonaiskävijämäärä]]&lt;1,0,Table_1[[#This Row],[Kävijämäärä b) aikuiset]]*Table_1[[#This Row],[Tapaamis-kerrat /osallistuja]])</f>
        <v>0</v>
      </c>
      <c r="Z1993" s="413">
        <f>IF(Table_1[[#This Row],[Kokonaiskävijämäärä]]&lt;1,0,Table_1[[#This Row],[Kokonaiskävijämäärä]]*Table_1[[#This Row],[Tapaamis-kerrat /osallistuja]])</f>
        <v>0</v>
      </c>
      <c r="AA1993" s="390" t="s">
        <v>54</v>
      </c>
      <c r="AB1993" s="396"/>
      <c r="AC1993" s="397"/>
      <c r="AD1993" s="398" t="s">
        <v>54</v>
      </c>
      <c r="AE1993" s="399" t="s">
        <v>54</v>
      </c>
      <c r="AF1993" s="400" t="s">
        <v>54</v>
      </c>
      <c r="AG1993" s="400" t="s">
        <v>54</v>
      </c>
      <c r="AH1993" s="401" t="s">
        <v>53</v>
      </c>
      <c r="AI1993" s="402" t="s">
        <v>54</v>
      </c>
      <c r="AJ1993" s="402" t="s">
        <v>54</v>
      </c>
      <c r="AK1993" s="402" t="s">
        <v>54</v>
      </c>
      <c r="AL1993" s="403" t="s">
        <v>54</v>
      </c>
      <c r="AM1993" s="404" t="s">
        <v>54</v>
      </c>
    </row>
    <row r="1994" spans="1:39" ht="15.75" customHeight="1" x14ac:dyDescent="0.3">
      <c r="A1994" s="405"/>
      <c r="B1994" s="383"/>
      <c r="C1994" s="406" t="s">
        <v>40</v>
      </c>
      <c r="D1994" s="385" t="str">
        <f>IF(Table_1[[#This Row],[SISÄLLÖN NIMI]]="","",1)</f>
        <v/>
      </c>
      <c r="E1994" s="407"/>
      <c r="F1994" s="407"/>
      <c r="G1994" s="384" t="s">
        <v>54</v>
      </c>
      <c r="H1994" s="387" t="s">
        <v>54</v>
      </c>
      <c r="I1994" s="408" t="s">
        <v>54</v>
      </c>
      <c r="J1994" s="389" t="s">
        <v>44</v>
      </c>
      <c r="K1994" s="409" t="s">
        <v>54</v>
      </c>
      <c r="L1994" s="390" t="s">
        <v>54</v>
      </c>
      <c r="M1994" s="383"/>
      <c r="N1994" s="410" t="s">
        <v>54</v>
      </c>
      <c r="O1994" s="392"/>
      <c r="P1994" s="383"/>
      <c r="Q1994" s="383"/>
      <c r="R1994" s="393"/>
      <c r="S1994" s="417">
        <f>IF(Table_1[[#This Row],[Kesto (min) /tapaaminen]]&lt;1,0,(Table_1[[#This Row],[Sisältöjen määrä 
]]*Table_1[[#This Row],[Kesto (min) /tapaaminen]]*Table_1[[#This Row],[Tapaamis-kerrat /osallistuja]]))</f>
        <v>0</v>
      </c>
      <c r="T1994" s="394" t="str">
        <f>IF(Table_1[[#This Row],[SISÄLLÖN NIMI]]="","",IF(Table_1[[#This Row],[Toteutuminen]]="Ei osallistujia",0,IF(Table_1[[#This Row],[Toteutuminen]]="Peruttu",0,1)))</f>
        <v/>
      </c>
      <c r="U1994" s="395"/>
      <c r="V1994" s="385"/>
      <c r="W1994" s="413">
        <f>Table_1[[#This Row],[Kävijämäärä a) lapset]]+Table_1[[#This Row],[Kävijämäärä b) aikuiset]]</f>
        <v>0</v>
      </c>
      <c r="X1994" s="413">
        <f>IF(Table_1[[#This Row],[Kokonaiskävijämäärä]]&lt;1,0,Table_1[[#This Row],[Kävijämäärä a) lapset]]*Table_1[[#This Row],[Tapaamis-kerrat /osallistuja]])</f>
        <v>0</v>
      </c>
      <c r="Y1994" s="413">
        <f>IF(Table_1[[#This Row],[Kokonaiskävijämäärä]]&lt;1,0,Table_1[[#This Row],[Kävijämäärä b) aikuiset]]*Table_1[[#This Row],[Tapaamis-kerrat /osallistuja]])</f>
        <v>0</v>
      </c>
      <c r="Z1994" s="413">
        <f>IF(Table_1[[#This Row],[Kokonaiskävijämäärä]]&lt;1,0,Table_1[[#This Row],[Kokonaiskävijämäärä]]*Table_1[[#This Row],[Tapaamis-kerrat /osallistuja]])</f>
        <v>0</v>
      </c>
      <c r="AA1994" s="390" t="s">
        <v>54</v>
      </c>
      <c r="AB1994" s="396"/>
      <c r="AC1994" s="397"/>
      <c r="AD1994" s="398" t="s">
        <v>54</v>
      </c>
      <c r="AE1994" s="399" t="s">
        <v>54</v>
      </c>
      <c r="AF1994" s="400" t="s">
        <v>54</v>
      </c>
      <c r="AG1994" s="400" t="s">
        <v>54</v>
      </c>
      <c r="AH1994" s="401" t="s">
        <v>53</v>
      </c>
      <c r="AI1994" s="402" t="s">
        <v>54</v>
      </c>
      <c r="AJ1994" s="402" t="s">
        <v>54</v>
      </c>
      <c r="AK1994" s="402" t="s">
        <v>54</v>
      </c>
      <c r="AL1994" s="403" t="s">
        <v>54</v>
      </c>
      <c r="AM1994" s="404" t="s">
        <v>54</v>
      </c>
    </row>
    <row r="1995" spans="1:39" ht="15.75" customHeight="1" x14ac:dyDescent="0.3">
      <c r="A1995" s="405"/>
      <c r="B1995" s="383"/>
      <c r="C1995" s="406" t="s">
        <v>40</v>
      </c>
      <c r="D1995" s="385" t="str">
        <f>IF(Table_1[[#This Row],[SISÄLLÖN NIMI]]="","",1)</f>
        <v/>
      </c>
      <c r="E1995" s="407"/>
      <c r="F1995" s="407"/>
      <c r="G1995" s="384" t="s">
        <v>54</v>
      </c>
      <c r="H1995" s="387" t="s">
        <v>54</v>
      </c>
      <c r="I1995" s="408" t="s">
        <v>54</v>
      </c>
      <c r="J1995" s="389" t="s">
        <v>44</v>
      </c>
      <c r="K1995" s="409" t="s">
        <v>54</v>
      </c>
      <c r="L1995" s="390" t="s">
        <v>54</v>
      </c>
      <c r="M1995" s="383"/>
      <c r="N1995" s="410" t="s">
        <v>54</v>
      </c>
      <c r="O1995" s="392"/>
      <c r="P1995" s="383"/>
      <c r="Q1995" s="383"/>
      <c r="R1995" s="393"/>
      <c r="S1995" s="417">
        <f>IF(Table_1[[#This Row],[Kesto (min) /tapaaminen]]&lt;1,0,(Table_1[[#This Row],[Sisältöjen määrä 
]]*Table_1[[#This Row],[Kesto (min) /tapaaminen]]*Table_1[[#This Row],[Tapaamis-kerrat /osallistuja]]))</f>
        <v>0</v>
      </c>
      <c r="T1995" s="394" t="str">
        <f>IF(Table_1[[#This Row],[SISÄLLÖN NIMI]]="","",IF(Table_1[[#This Row],[Toteutuminen]]="Ei osallistujia",0,IF(Table_1[[#This Row],[Toteutuminen]]="Peruttu",0,1)))</f>
        <v/>
      </c>
      <c r="U1995" s="395"/>
      <c r="V1995" s="385"/>
      <c r="W1995" s="413">
        <f>Table_1[[#This Row],[Kävijämäärä a) lapset]]+Table_1[[#This Row],[Kävijämäärä b) aikuiset]]</f>
        <v>0</v>
      </c>
      <c r="X1995" s="413">
        <f>IF(Table_1[[#This Row],[Kokonaiskävijämäärä]]&lt;1,0,Table_1[[#This Row],[Kävijämäärä a) lapset]]*Table_1[[#This Row],[Tapaamis-kerrat /osallistuja]])</f>
        <v>0</v>
      </c>
      <c r="Y1995" s="413">
        <f>IF(Table_1[[#This Row],[Kokonaiskävijämäärä]]&lt;1,0,Table_1[[#This Row],[Kävijämäärä b) aikuiset]]*Table_1[[#This Row],[Tapaamis-kerrat /osallistuja]])</f>
        <v>0</v>
      </c>
      <c r="Z1995" s="413">
        <f>IF(Table_1[[#This Row],[Kokonaiskävijämäärä]]&lt;1,0,Table_1[[#This Row],[Kokonaiskävijämäärä]]*Table_1[[#This Row],[Tapaamis-kerrat /osallistuja]])</f>
        <v>0</v>
      </c>
      <c r="AA1995" s="390" t="s">
        <v>54</v>
      </c>
      <c r="AB1995" s="396"/>
      <c r="AC1995" s="397"/>
      <c r="AD1995" s="398" t="s">
        <v>54</v>
      </c>
      <c r="AE1995" s="399" t="s">
        <v>54</v>
      </c>
      <c r="AF1995" s="400" t="s">
        <v>54</v>
      </c>
      <c r="AG1995" s="400" t="s">
        <v>54</v>
      </c>
      <c r="AH1995" s="401" t="s">
        <v>53</v>
      </c>
      <c r="AI1995" s="402" t="s">
        <v>54</v>
      </c>
      <c r="AJ1995" s="402" t="s">
        <v>54</v>
      </c>
      <c r="AK1995" s="402" t="s">
        <v>54</v>
      </c>
      <c r="AL1995" s="403" t="s">
        <v>54</v>
      </c>
      <c r="AM1995" s="404" t="s">
        <v>54</v>
      </c>
    </row>
    <row r="1996" spans="1:39" ht="15.75" customHeight="1" x14ac:dyDescent="0.3">
      <c r="A1996" s="405"/>
      <c r="B1996" s="383"/>
      <c r="C1996" s="406" t="s">
        <v>40</v>
      </c>
      <c r="D1996" s="385" t="str">
        <f>IF(Table_1[[#This Row],[SISÄLLÖN NIMI]]="","",1)</f>
        <v/>
      </c>
      <c r="E1996" s="407"/>
      <c r="F1996" s="407"/>
      <c r="G1996" s="384" t="s">
        <v>54</v>
      </c>
      <c r="H1996" s="387" t="s">
        <v>54</v>
      </c>
      <c r="I1996" s="408" t="s">
        <v>54</v>
      </c>
      <c r="J1996" s="389" t="s">
        <v>44</v>
      </c>
      <c r="K1996" s="409" t="s">
        <v>54</v>
      </c>
      <c r="L1996" s="390" t="s">
        <v>54</v>
      </c>
      <c r="M1996" s="383"/>
      <c r="N1996" s="410" t="s">
        <v>54</v>
      </c>
      <c r="O1996" s="392"/>
      <c r="P1996" s="383"/>
      <c r="Q1996" s="383"/>
      <c r="R1996" s="393"/>
      <c r="S1996" s="417">
        <f>IF(Table_1[[#This Row],[Kesto (min) /tapaaminen]]&lt;1,0,(Table_1[[#This Row],[Sisältöjen määrä 
]]*Table_1[[#This Row],[Kesto (min) /tapaaminen]]*Table_1[[#This Row],[Tapaamis-kerrat /osallistuja]]))</f>
        <v>0</v>
      </c>
      <c r="T1996" s="394" t="str">
        <f>IF(Table_1[[#This Row],[SISÄLLÖN NIMI]]="","",IF(Table_1[[#This Row],[Toteutuminen]]="Ei osallistujia",0,IF(Table_1[[#This Row],[Toteutuminen]]="Peruttu",0,1)))</f>
        <v/>
      </c>
      <c r="U1996" s="395"/>
      <c r="V1996" s="385"/>
      <c r="W1996" s="413">
        <f>Table_1[[#This Row],[Kävijämäärä a) lapset]]+Table_1[[#This Row],[Kävijämäärä b) aikuiset]]</f>
        <v>0</v>
      </c>
      <c r="X1996" s="413">
        <f>IF(Table_1[[#This Row],[Kokonaiskävijämäärä]]&lt;1,0,Table_1[[#This Row],[Kävijämäärä a) lapset]]*Table_1[[#This Row],[Tapaamis-kerrat /osallistuja]])</f>
        <v>0</v>
      </c>
      <c r="Y1996" s="413">
        <f>IF(Table_1[[#This Row],[Kokonaiskävijämäärä]]&lt;1,0,Table_1[[#This Row],[Kävijämäärä b) aikuiset]]*Table_1[[#This Row],[Tapaamis-kerrat /osallistuja]])</f>
        <v>0</v>
      </c>
      <c r="Z1996" s="413">
        <f>IF(Table_1[[#This Row],[Kokonaiskävijämäärä]]&lt;1,0,Table_1[[#This Row],[Kokonaiskävijämäärä]]*Table_1[[#This Row],[Tapaamis-kerrat /osallistuja]])</f>
        <v>0</v>
      </c>
      <c r="AA1996" s="390" t="s">
        <v>54</v>
      </c>
      <c r="AB1996" s="396"/>
      <c r="AC1996" s="397"/>
      <c r="AD1996" s="398" t="s">
        <v>54</v>
      </c>
      <c r="AE1996" s="399" t="s">
        <v>54</v>
      </c>
      <c r="AF1996" s="400" t="s">
        <v>54</v>
      </c>
      <c r="AG1996" s="400" t="s">
        <v>54</v>
      </c>
      <c r="AH1996" s="401" t="s">
        <v>53</v>
      </c>
      <c r="AI1996" s="402" t="s">
        <v>54</v>
      </c>
      <c r="AJ1996" s="402" t="s">
        <v>54</v>
      </c>
      <c r="AK1996" s="402" t="s">
        <v>54</v>
      </c>
      <c r="AL1996" s="403" t="s">
        <v>54</v>
      </c>
      <c r="AM1996" s="404" t="s">
        <v>54</v>
      </c>
    </row>
    <row r="1997" spans="1:39" ht="15.75" customHeight="1" x14ac:dyDescent="0.3">
      <c r="A1997" s="405"/>
      <c r="B1997" s="383"/>
      <c r="C1997" s="406" t="s">
        <v>40</v>
      </c>
      <c r="D1997" s="385" t="str">
        <f>IF(Table_1[[#This Row],[SISÄLLÖN NIMI]]="","",1)</f>
        <v/>
      </c>
      <c r="E1997" s="407"/>
      <c r="F1997" s="407"/>
      <c r="G1997" s="384" t="s">
        <v>54</v>
      </c>
      <c r="H1997" s="387" t="s">
        <v>54</v>
      </c>
      <c r="I1997" s="408" t="s">
        <v>54</v>
      </c>
      <c r="J1997" s="389" t="s">
        <v>44</v>
      </c>
      <c r="K1997" s="409" t="s">
        <v>54</v>
      </c>
      <c r="L1997" s="390" t="s">
        <v>54</v>
      </c>
      <c r="M1997" s="383"/>
      <c r="N1997" s="410" t="s">
        <v>54</v>
      </c>
      <c r="O1997" s="392"/>
      <c r="P1997" s="383"/>
      <c r="Q1997" s="383"/>
      <c r="R1997" s="393"/>
      <c r="S1997" s="417">
        <f>IF(Table_1[[#This Row],[Kesto (min) /tapaaminen]]&lt;1,0,(Table_1[[#This Row],[Sisältöjen määrä 
]]*Table_1[[#This Row],[Kesto (min) /tapaaminen]]*Table_1[[#This Row],[Tapaamis-kerrat /osallistuja]]))</f>
        <v>0</v>
      </c>
      <c r="T1997" s="394" t="str">
        <f>IF(Table_1[[#This Row],[SISÄLLÖN NIMI]]="","",IF(Table_1[[#This Row],[Toteutuminen]]="Ei osallistujia",0,IF(Table_1[[#This Row],[Toteutuminen]]="Peruttu",0,1)))</f>
        <v/>
      </c>
      <c r="U1997" s="395"/>
      <c r="V1997" s="385"/>
      <c r="W1997" s="413">
        <f>Table_1[[#This Row],[Kävijämäärä a) lapset]]+Table_1[[#This Row],[Kävijämäärä b) aikuiset]]</f>
        <v>0</v>
      </c>
      <c r="X1997" s="413">
        <f>IF(Table_1[[#This Row],[Kokonaiskävijämäärä]]&lt;1,0,Table_1[[#This Row],[Kävijämäärä a) lapset]]*Table_1[[#This Row],[Tapaamis-kerrat /osallistuja]])</f>
        <v>0</v>
      </c>
      <c r="Y1997" s="413">
        <f>IF(Table_1[[#This Row],[Kokonaiskävijämäärä]]&lt;1,0,Table_1[[#This Row],[Kävijämäärä b) aikuiset]]*Table_1[[#This Row],[Tapaamis-kerrat /osallistuja]])</f>
        <v>0</v>
      </c>
      <c r="Z1997" s="413">
        <f>IF(Table_1[[#This Row],[Kokonaiskävijämäärä]]&lt;1,0,Table_1[[#This Row],[Kokonaiskävijämäärä]]*Table_1[[#This Row],[Tapaamis-kerrat /osallistuja]])</f>
        <v>0</v>
      </c>
      <c r="AA1997" s="390" t="s">
        <v>54</v>
      </c>
      <c r="AB1997" s="396"/>
      <c r="AC1997" s="397"/>
      <c r="AD1997" s="398" t="s">
        <v>54</v>
      </c>
      <c r="AE1997" s="399" t="s">
        <v>54</v>
      </c>
      <c r="AF1997" s="400" t="s">
        <v>54</v>
      </c>
      <c r="AG1997" s="400" t="s">
        <v>54</v>
      </c>
      <c r="AH1997" s="401" t="s">
        <v>53</v>
      </c>
      <c r="AI1997" s="402" t="s">
        <v>54</v>
      </c>
      <c r="AJ1997" s="402" t="s">
        <v>54</v>
      </c>
      <c r="AK1997" s="402" t="s">
        <v>54</v>
      </c>
      <c r="AL1997" s="403" t="s">
        <v>54</v>
      </c>
      <c r="AM1997" s="404" t="s">
        <v>54</v>
      </c>
    </row>
    <row r="1998" spans="1:39" ht="15.75" customHeight="1" x14ac:dyDescent="0.3">
      <c r="A1998" s="405"/>
      <c r="B1998" s="383"/>
      <c r="C1998" s="406" t="s">
        <v>40</v>
      </c>
      <c r="D1998" s="385" t="str">
        <f>IF(Table_1[[#This Row],[SISÄLLÖN NIMI]]="","",1)</f>
        <v/>
      </c>
      <c r="E1998" s="407"/>
      <c r="F1998" s="407"/>
      <c r="G1998" s="384" t="s">
        <v>54</v>
      </c>
      <c r="H1998" s="387" t="s">
        <v>54</v>
      </c>
      <c r="I1998" s="408" t="s">
        <v>54</v>
      </c>
      <c r="J1998" s="389" t="s">
        <v>44</v>
      </c>
      <c r="K1998" s="409" t="s">
        <v>54</v>
      </c>
      <c r="L1998" s="390" t="s">
        <v>54</v>
      </c>
      <c r="M1998" s="383"/>
      <c r="N1998" s="410" t="s">
        <v>54</v>
      </c>
      <c r="O1998" s="392"/>
      <c r="P1998" s="383"/>
      <c r="Q1998" s="383"/>
      <c r="R1998" s="393"/>
      <c r="S1998" s="417">
        <f>IF(Table_1[[#This Row],[Kesto (min) /tapaaminen]]&lt;1,0,(Table_1[[#This Row],[Sisältöjen määrä 
]]*Table_1[[#This Row],[Kesto (min) /tapaaminen]]*Table_1[[#This Row],[Tapaamis-kerrat /osallistuja]]))</f>
        <v>0</v>
      </c>
      <c r="T1998" s="394" t="str">
        <f>IF(Table_1[[#This Row],[SISÄLLÖN NIMI]]="","",IF(Table_1[[#This Row],[Toteutuminen]]="Ei osallistujia",0,IF(Table_1[[#This Row],[Toteutuminen]]="Peruttu",0,1)))</f>
        <v/>
      </c>
      <c r="U1998" s="395"/>
      <c r="V1998" s="385"/>
      <c r="W1998" s="413">
        <f>Table_1[[#This Row],[Kävijämäärä a) lapset]]+Table_1[[#This Row],[Kävijämäärä b) aikuiset]]</f>
        <v>0</v>
      </c>
      <c r="X1998" s="413">
        <f>IF(Table_1[[#This Row],[Kokonaiskävijämäärä]]&lt;1,0,Table_1[[#This Row],[Kävijämäärä a) lapset]]*Table_1[[#This Row],[Tapaamis-kerrat /osallistuja]])</f>
        <v>0</v>
      </c>
      <c r="Y1998" s="413">
        <f>IF(Table_1[[#This Row],[Kokonaiskävijämäärä]]&lt;1,0,Table_1[[#This Row],[Kävijämäärä b) aikuiset]]*Table_1[[#This Row],[Tapaamis-kerrat /osallistuja]])</f>
        <v>0</v>
      </c>
      <c r="Z1998" s="413">
        <f>IF(Table_1[[#This Row],[Kokonaiskävijämäärä]]&lt;1,0,Table_1[[#This Row],[Kokonaiskävijämäärä]]*Table_1[[#This Row],[Tapaamis-kerrat /osallistuja]])</f>
        <v>0</v>
      </c>
      <c r="AA1998" s="390" t="s">
        <v>54</v>
      </c>
      <c r="AB1998" s="396"/>
      <c r="AC1998" s="397"/>
      <c r="AD1998" s="398" t="s">
        <v>54</v>
      </c>
      <c r="AE1998" s="399" t="s">
        <v>54</v>
      </c>
      <c r="AF1998" s="400" t="s">
        <v>54</v>
      </c>
      <c r="AG1998" s="400" t="s">
        <v>54</v>
      </c>
      <c r="AH1998" s="401" t="s">
        <v>53</v>
      </c>
      <c r="AI1998" s="402" t="s">
        <v>54</v>
      </c>
      <c r="AJ1998" s="402" t="s">
        <v>54</v>
      </c>
      <c r="AK1998" s="402" t="s">
        <v>54</v>
      </c>
      <c r="AL1998" s="403" t="s">
        <v>54</v>
      </c>
      <c r="AM1998" s="404" t="s">
        <v>54</v>
      </c>
    </row>
    <row r="1999" spans="1:39" ht="15.75" customHeight="1" x14ac:dyDescent="0.3">
      <c r="A1999" s="405"/>
      <c r="B1999" s="383"/>
      <c r="C1999" s="406" t="s">
        <v>40</v>
      </c>
      <c r="D1999" s="385" t="str">
        <f>IF(Table_1[[#This Row],[SISÄLLÖN NIMI]]="","",1)</f>
        <v/>
      </c>
      <c r="E1999" s="407"/>
      <c r="F1999" s="407"/>
      <c r="G1999" s="384" t="s">
        <v>54</v>
      </c>
      <c r="H1999" s="387" t="s">
        <v>54</v>
      </c>
      <c r="I1999" s="408" t="s">
        <v>54</v>
      </c>
      <c r="J1999" s="389" t="s">
        <v>44</v>
      </c>
      <c r="K1999" s="409" t="s">
        <v>54</v>
      </c>
      <c r="L1999" s="390" t="s">
        <v>54</v>
      </c>
      <c r="M1999" s="383"/>
      <c r="N1999" s="410" t="s">
        <v>54</v>
      </c>
      <c r="O1999" s="392"/>
      <c r="P1999" s="383"/>
      <c r="Q1999" s="383"/>
      <c r="R1999" s="393"/>
      <c r="S1999" s="417">
        <f>IF(Table_1[[#This Row],[Kesto (min) /tapaaminen]]&lt;1,0,(Table_1[[#This Row],[Sisältöjen määrä 
]]*Table_1[[#This Row],[Kesto (min) /tapaaminen]]*Table_1[[#This Row],[Tapaamis-kerrat /osallistuja]]))</f>
        <v>0</v>
      </c>
      <c r="T1999" s="394" t="str">
        <f>IF(Table_1[[#This Row],[SISÄLLÖN NIMI]]="","",IF(Table_1[[#This Row],[Toteutuminen]]="Ei osallistujia",0,IF(Table_1[[#This Row],[Toteutuminen]]="Peruttu",0,1)))</f>
        <v/>
      </c>
      <c r="U1999" s="395"/>
      <c r="V1999" s="385"/>
      <c r="W1999" s="413">
        <f>Table_1[[#This Row],[Kävijämäärä a) lapset]]+Table_1[[#This Row],[Kävijämäärä b) aikuiset]]</f>
        <v>0</v>
      </c>
      <c r="X1999" s="413">
        <f>IF(Table_1[[#This Row],[Kokonaiskävijämäärä]]&lt;1,0,Table_1[[#This Row],[Kävijämäärä a) lapset]]*Table_1[[#This Row],[Tapaamis-kerrat /osallistuja]])</f>
        <v>0</v>
      </c>
      <c r="Y1999" s="413">
        <f>IF(Table_1[[#This Row],[Kokonaiskävijämäärä]]&lt;1,0,Table_1[[#This Row],[Kävijämäärä b) aikuiset]]*Table_1[[#This Row],[Tapaamis-kerrat /osallistuja]])</f>
        <v>0</v>
      </c>
      <c r="Z1999" s="413">
        <f>IF(Table_1[[#This Row],[Kokonaiskävijämäärä]]&lt;1,0,Table_1[[#This Row],[Kokonaiskävijämäärä]]*Table_1[[#This Row],[Tapaamis-kerrat /osallistuja]])</f>
        <v>0</v>
      </c>
      <c r="AA1999" s="390" t="s">
        <v>54</v>
      </c>
      <c r="AB1999" s="396"/>
      <c r="AC1999" s="397"/>
      <c r="AD1999" s="398" t="s">
        <v>54</v>
      </c>
      <c r="AE1999" s="399" t="s">
        <v>54</v>
      </c>
      <c r="AF1999" s="400" t="s">
        <v>54</v>
      </c>
      <c r="AG1999" s="400" t="s">
        <v>54</v>
      </c>
      <c r="AH1999" s="401" t="s">
        <v>53</v>
      </c>
      <c r="AI1999" s="402" t="s">
        <v>54</v>
      </c>
      <c r="AJ1999" s="402" t="s">
        <v>54</v>
      </c>
      <c r="AK1999" s="402" t="s">
        <v>54</v>
      </c>
      <c r="AL1999" s="403" t="s">
        <v>54</v>
      </c>
      <c r="AM1999" s="404" t="s">
        <v>54</v>
      </c>
    </row>
    <row r="2000" spans="1:39" ht="15.75" customHeight="1" x14ac:dyDescent="0.3">
      <c r="A2000" s="405"/>
      <c r="B2000" s="383"/>
      <c r="C2000" s="406" t="s">
        <v>40</v>
      </c>
      <c r="D2000" s="385" t="str">
        <f>IF(Table_1[[#This Row],[SISÄLLÖN NIMI]]="","",1)</f>
        <v/>
      </c>
      <c r="E2000" s="407"/>
      <c r="F2000" s="407"/>
      <c r="G2000" s="384" t="s">
        <v>54</v>
      </c>
      <c r="H2000" s="387" t="s">
        <v>54</v>
      </c>
      <c r="I2000" s="408" t="s">
        <v>54</v>
      </c>
      <c r="J2000" s="389" t="s">
        <v>44</v>
      </c>
      <c r="K2000" s="409" t="s">
        <v>54</v>
      </c>
      <c r="L2000" s="390" t="s">
        <v>54</v>
      </c>
      <c r="M2000" s="383"/>
      <c r="N2000" s="410" t="s">
        <v>54</v>
      </c>
      <c r="O2000" s="392"/>
      <c r="P2000" s="383"/>
      <c r="Q2000" s="383"/>
      <c r="R2000" s="393"/>
      <c r="S2000" s="417">
        <f>IF(Table_1[[#This Row],[Kesto (min) /tapaaminen]]&lt;1,0,(Table_1[[#This Row],[Sisältöjen määrä 
]]*Table_1[[#This Row],[Kesto (min) /tapaaminen]]*Table_1[[#This Row],[Tapaamis-kerrat /osallistuja]]))</f>
        <v>0</v>
      </c>
      <c r="T2000" s="394" t="str">
        <f>IF(Table_1[[#This Row],[SISÄLLÖN NIMI]]="","",IF(Table_1[[#This Row],[Toteutuminen]]="Ei osallistujia",0,IF(Table_1[[#This Row],[Toteutuminen]]="Peruttu",0,1)))</f>
        <v/>
      </c>
      <c r="U2000" s="395"/>
      <c r="V2000" s="385"/>
      <c r="W2000" s="413">
        <f>Table_1[[#This Row],[Kävijämäärä a) lapset]]+Table_1[[#This Row],[Kävijämäärä b) aikuiset]]</f>
        <v>0</v>
      </c>
      <c r="X2000" s="413">
        <f>IF(Table_1[[#This Row],[Kokonaiskävijämäärä]]&lt;1,0,Table_1[[#This Row],[Kävijämäärä a) lapset]]*Table_1[[#This Row],[Tapaamis-kerrat /osallistuja]])</f>
        <v>0</v>
      </c>
      <c r="Y2000" s="413">
        <f>IF(Table_1[[#This Row],[Kokonaiskävijämäärä]]&lt;1,0,Table_1[[#This Row],[Kävijämäärä b) aikuiset]]*Table_1[[#This Row],[Tapaamis-kerrat /osallistuja]])</f>
        <v>0</v>
      </c>
      <c r="Z2000" s="413">
        <f>IF(Table_1[[#This Row],[Kokonaiskävijämäärä]]&lt;1,0,Table_1[[#This Row],[Kokonaiskävijämäärä]]*Table_1[[#This Row],[Tapaamis-kerrat /osallistuja]])</f>
        <v>0</v>
      </c>
      <c r="AA2000" s="390" t="s">
        <v>54</v>
      </c>
      <c r="AB2000" s="396"/>
      <c r="AC2000" s="397"/>
      <c r="AD2000" s="398" t="s">
        <v>54</v>
      </c>
      <c r="AE2000" s="399" t="s">
        <v>54</v>
      </c>
      <c r="AF2000" s="400" t="s">
        <v>54</v>
      </c>
      <c r="AG2000" s="400" t="s">
        <v>54</v>
      </c>
      <c r="AH2000" s="401" t="s">
        <v>53</v>
      </c>
      <c r="AI2000" s="402" t="s">
        <v>54</v>
      </c>
      <c r="AJ2000" s="402" t="s">
        <v>54</v>
      </c>
      <c r="AK2000" s="402" t="s">
        <v>54</v>
      </c>
      <c r="AL2000" s="403" t="s">
        <v>54</v>
      </c>
      <c r="AM2000" s="404" t="s">
        <v>54</v>
      </c>
    </row>
    <row r="2001" spans="1:39" ht="15.75" customHeight="1" x14ac:dyDescent="0.3">
      <c r="A2001" s="405"/>
      <c r="B2001" s="383"/>
      <c r="C2001" s="406" t="s">
        <v>40</v>
      </c>
      <c r="D2001" s="385" t="str">
        <f>IF(Table_1[[#This Row],[SISÄLLÖN NIMI]]="","",1)</f>
        <v/>
      </c>
      <c r="E2001" s="407"/>
      <c r="F2001" s="407"/>
      <c r="G2001" s="384" t="s">
        <v>54</v>
      </c>
      <c r="H2001" s="387" t="s">
        <v>54</v>
      </c>
      <c r="I2001" s="408" t="s">
        <v>54</v>
      </c>
      <c r="J2001" s="389" t="s">
        <v>44</v>
      </c>
      <c r="K2001" s="409" t="s">
        <v>54</v>
      </c>
      <c r="L2001" s="390" t="s">
        <v>54</v>
      </c>
      <c r="M2001" s="383"/>
      <c r="N2001" s="410" t="s">
        <v>54</v>
      </c>
      <c r="O2001" s="392"/>
      <c r="P2001" s="383"/>
      <c r="Q2001" s="383"/>
      <c r="R2001" s="393"/>
      <c r="S2001" s="417">
        <f>IF(Table_1[[#This Row],[Kesto (min) /tapaaminen]]&lt;1,0,(Table_1[[#This Row],[Sisältöjen määrä 
]]*Table_1[[#This Row],[Kesto (min) /tapaaminen]]*Table_1[[#This Row],[Tapaamis-kerrat /osallistuja]]))</f>
        <v>0</v>
      </c>
      <c r="T2001" s="394" t="str">
        <f>IF(Table_1[[#This Row],[SISÄLLÖN NIMI]]="","",IF(Table_1[[#This Row],[Toteutuminen]]="Ei osallistujia",0,IF(Table_1[[#This Row],[Toteutuminen]]="Peruttu",0,1)))</f>
        <v/>
      </c>
      <c r="U2001" s="395"/>
      <c r="V2001" s="385"/>
      <c r="W2001" s="413">
        <f>Table_1[[#This Row],[Kävijämäärä a) lapset]]+Table_1[[#This Row],[Kävijämäärä b) aikuiset]]</f>
        <v>0</v>
      </c>
      <c r="X2001" s="413">
        <f>IF(Table_1[[#This Row],[Kokonaiskävijämäärä]]&lt;1,0,Table_1[[#This Row],[Kävijämäärä a) lapset]]*Table_1[[#This Row],[Tapaamis-kerrat /osallistuja]])</f>
        <v>0</v>
      </c>
      <c r="Y2001" s="413">
        <f>IF(Table_1[[#This Row],[Kokonaiskävijämäärä]]&lt;1,0,Table_1[[#This Row],[Kävijämäärä b) aikuiset]]*Table_1[[#This Row],[Tapaamis-kerrat /osallistuja]])</f>
        <v>0</v>
      </c>
      <c r="Z2001" s="413">
        <f>IF(Table_1[[#This Row],[Kokonaiskävijämäärä]]&lt;1,0,Table_1[[#This Row],[Kokonaiskävijämäärä]]*Table_1[[#This Row],[Tapaamis-kerrat /osallistuja]])</f>
        <v>0</v>
      </c>
      <c r="AA2001" s="390" t="s">
        <v>54</v>
      </c>
      <c r="AB2001" s="396"/>
      <c r="AC2001" s="397"/>
      <c r="AD2001" s="398" t="s">
        <v>54</v>
      </c>
      <c r="AE2001" s="399" t="s">
        <v>54</v>
      </c>
      <c r="AF2001" s="400" t="s">
        <v>54</v>
      </c>
      <c r="AG2001" s="400" t="s">
        <v>54</v>
      </c>
      <c r="AH2001" s="401" t="s">
        <v>53</v>
      </c>
      <c r="AI2001" s="402" t="s">
        <v>54</v>
      </c>
      <c r="AJ2001" s="402" t="s">
        <v>54</v>
      </c>
      <c r="AK2001" s="402" t="s">
        <v>54</v>
      </c>
      <c r="AL2001" s="403" t="s">
        <v>54</v>
      </c>
      <c r="AM2001" s="404" t="s">
        <v>54</v>
      </c>
    </row>
    <row r="2002" spans="1:39" ht="15.75" customHeight="1" x14ac:dyDescent="0.3">
      <c r="A2002" s="405"/>
      <c r="B2002" s="383"/>
      <c r="C2002" s="406" t="s">
        <v>40</v>
      </c>
      <c r="D2002" s="385" t="str">
        <f>IF(Table_1[[#This Row],[SISÄLLÖN NIMI]]="","",1)</f>
        <v/>
      </c>
      <c r="E2002" s="407"/>
      <c r="F2002" s="407"/>
      <c r="G2002" s="384" t="s">
        <v>54</v>
      </c>
      <c r="H2002" s="387" t="s">
        <v>54</v>
      </c>
      <c r="I2002" s="408" t="s">
        <v>54</v>
      </c>
      <c r="J2002" s="389" t="s">
        <v>44</v>
      </c>
      <c r="K2002" s="409" t="s">
        <v>54</v>
      </c>
      <c r="L2002" s="390" t="s">
        <v>54</v>
      </c>
      <c r="M2002" s="383"/>
      <c r="N2002" s="410" t="s">
        <v>54</v>
      </c>
      <c r="O2002" s="392"/>
      <c r="P2002" s="383"/>
      <c r="Q2002" s="383"/>
      <c r="R2002" s="393"/>
      <c r="S2002" s="417">
        <f>IF(Table_1[[#This Row],[Kesto (min) /tapaaminen]]&lt;1,0,(Table_1[[#This Row],[Sisältöjen määrä 
]]*Table_1[[#This Row],[Kesto (min) /tapaaminen]]*Table_1[[#This Row],[Tapaamis-kerrat /osallistuja]]))</f>
        <v>0</v>
      </c>
      <c r="T2002" s="394" t="str">
        <f>IF(Table_1[[#This Row],[SISÄLLÖN NIMI]]="","",IF(Table_1[[#This Row],[Toteutuminen]]="Ei osallistujia",0,IF(Table_1[[#This Row],[Toteutuminen]]="Peruttu",0,1)))</f>
        <v/>
      </c>
      <c r="U2002" s="395"/>
      <c r="V2002" s="385"/>
      <c r="W2002" s="413">
        <f>Table_1[[#This Row],[Kävijämäärä a) lapset]]+Table_1[[#This Row],[Kävijämäärä b) aikuiset]]</f>
        <v>0</v>
      </c>
      <c r="X2002" s="413">
        <f>IF(Table_1[[#This Row],[Kokonaiskävijämäärä]]&lt;1,0,Table_1[[#This Row],[Kävijämäärä a) lapset]]*Table_1[[#This Row],[Tapaamis-kerrat /osallistuja]])</f>
        <v>0</v>
      </c>
      <c r="Y2002" s="413">
        <f>IF(Table_1[[#This Row],[Kokonaiskävijämäärä]]&lt;1,0,Table_1[[#This Row],[Kävijämäärä b) aikuiset]]*Table_1[[#This Row],[Tapaamis-kerrat /osallistuja]])</f>
        <v>0</v>
      </c>
      <c r="Z2002" s="413">
        <f>IF(Table_1[[#This Row],[Kokonaiskävijämäärä]]&lt;1,0,Table_1[[#This Row],[Kokonaiskävijämäärä]]*Table_1[[#This Row],[Tapaamis-kerrat /osallistuja]])</f>
        <v>0</v>
      </c>
      <c r="AA2002" s="390" t="s">
        <v>54</v>
      </c>
      <c r="AB2002" s="396"/>
      <c r="AC2002" s="397"/>
      <c r="AD2002" s="398" t="s">
        <v>54</v>
      </c>
      <c r="AE2002" s="399" t="s">
        <v>54</v>
      </c>
      <c r="AF2002" s="400" t="s">
        <v>54</v>
      </c>
      <c r="AG2002" s="400" t="s">
        <v>54</v>
      </c>
      <c r="AH2002" s="401" t="s">
        <v>53</v>
      </c>
      <c r="AI2002" s="402" t="s">
        <v>54</v>
      </c>
      <c r="AJ2002" s="402" t="s">
        <v>54</v>
      </c>
      <c r="AK2002" s="402" t="s">
        <v>54</v>
      </c>
      <c r="AL2002" s="403" t="s">
        <v>54</v>
      </c>
      <c r="AM2002" s="404" t="s">
        <v>54</v>
      </c>
    </row>
    <row r="2003" spans="1:39" ht="15.75" customHeight="1" x14ac:dyDescent="0.3">
      <c r="A2003" s="405"/>
      <c r="B2003" s="383"/>
      <c r="C2003" s="406" t="s">
        <v>40</v>
      </c>
      <c r="D2003" s="385" t="str">
        <f>IF(Table_1[[#This Row],[SISÄLLÖN NIMI]]="","",1)</f>
        <v/>
      </c>
      <c r="E2003" s="407"/>
      <c r="F2003" s="407"/>
      <c r="G2003" s="384" t="s">
        <v>54</v>
      </c>
      <c r="H2003" s="387" t="s">
        <v>54</v>
      </c>
      <c r="I2003" s="408" t="s">
        <v>54</v>
      </c>
      <c r="J2003" s="389" t="s">
        <v>44</v>
      </c>
      <c r="K2003" s="409" t="s">
        <v>54</v>
      </c>
      <c r="L2003" s="390" t="s">
        <v>54</v>
      </c>
      <c r="M2003" s="383"/>
      <c r="N2003" s="410" t="s">
        <v>54</v>
      </c>
      <c r="O2003" s="392"/>
      <c r="P2003" s="383"/>
      <c r="Q2003" s="383"/>
      <c r="R2003" s="393"/>
      <c r="S2003" s="417">
        <f>IF(Table_1[[#This Row],[Kesto (min) /tapaaminen]]&lt;1,0,(Table_1[[#This Row],[Sisältöjen määrä 
]]*Table_1[[#This Row],[Kesto (min) /tapaaminen]]*Table_1[[#This Row],[Tapaamis-kerrat /osallistuja]]))</f>
        <v>0</v>
      </c>
      <c r="T2003" s="394" t="str">
        <f>IF(Table_1[[#This Row],[SISÄLLÖN NIMI]]="","",IF(Table_1[[#This Row],[Toteutuminen]]="Ei osallistujia",0,IF(Table_1[[#This Row],[Toteutuminen]]="Peruttu",0,1)))</f>
        <v/>
      </c>
      <c r="U2003" s="395"/>
      <c r="V2003" s="385"/>
      <c r="W2003" s="413">
        <f>Table_1[[#This Row],[Kävijämäärä a) lapset]]+Table_1[[#This Row],[Kävijämäärä b) aikuiset]]</f>
        <v>0</v>
      </c>
      <c r="X2003" s="413">
        <f>IF(Table_1[[#This Row],[Kokonaiskävijämäärä]]&lt;1,0,Table_1[[#This Row],[Kävijämäärä a) lapset]]*Table_1[[#This Row],[Tapaamis-kerrat /osallistuja]])</f>
        <v>0</v>
      </c>
      <c r="Y2003" s="413">
        <f>IF(Table_1[[#This Row],[Kokonaiskävijämäärä]]&lt;1,0,Table_1[[#This Row],[Kävijämäärä b) aikuiset]]*Table_1[[#This Row],[Tapaamis-kerrat /osallistuja]])</f>
        <v>0</v>
      </c>
      <c r="Z2003" s="413">
        <f>IF(Table_1[[#This Row],[Kokonaiskävijämäärä]]&lt;1,0,Table_1[[#This Row],[Kokonaiskävijämäärä]]*Table_1[[#This Row],[Tapaamis-kerrat /osallistuja]])</f>
        <v>0</v>
      </c>
      <c r="AA2003" s="390" t="s">
        <v>54</v>
      </c>
      <c r="AB2003" s="396"/>
      <c r="AC2003" s="397"/>
      <c r="AD2003" s="398" t="s">
        <v>54</v>
      </c>
      <c r="AE2003" s="399" t="s">
        <v>54</v>
      </c>
      <c r="AF2003" s="400" t="s">
        <v>54</v>
      </c>
      <c r="AG2003" s="400" t="s">
        <v>54</v>
      </c>
      <c r="AH2003" s="401" t="s">
        <v>53</v>
      </c>
      <c r="AI2003" s="402" t="s">
        <v>54</v>
      </c>
      <c r="AJ2003" s="402" t="s">
        <v>54</v>
      </c>
      <c r="AK2003" s="402" t="s">
        <v>54</v>
      </c>
      <c r="AL2003" s="403" t="s">
        <v>54</v>
      </c>
      <c r="AM2003" s="404" t="s">
        <v>54</v>
      </c>
    </row>
    <row r="2004" spans="1:39" ht="14.25" customHeight="1" thickBot="1" x14ac:dyDescent="0.35">
      <c r="A2004" s="359"/>
      <c r="B2004" s="359"/>
      <c r="C2004" s="360"/>
      <c r="D2004" s="359">
        <f>SUBTOTAL(109,D$3:$D2003)</f>
        <v>0</v>
      </c>
      <c r="E2004" s="361"/>
      <c r="F2004" s="361"/>
      <c r="G2004" s="361"/>
      <c r="H2004" s="359"/>
      <c r="I2004" s="361"/>
      <c r="J2004" s="361"/>
      <c r="K2004" s="359"/>
      <c r="L2004" s="359"/>
      <c r="M2004" s="359"/>
      <c r="N2004" s="359"/>
      <c r="O2004" s="359"/>
      <c r="P2004" s="359"/>
      <c r="Q2004" s="359"/>
      <c r="R2004" s="359">
        <f>SUBTOTAL(109,$R$3:R2003)</f>
        <v>0</v>
      </c>
      <c r="S2004" s="414">
        <f>SUBTOTAL(109,$S$3:S2003)</f>
        <v>0</v>
      </c>
      <c r="T2004" s="359">
        <f>SUBTOTAL(109,$T$3:T2003)</f>
        <v>0</v>
      </c>
      <c r="U2004" s="359">
        <f>SUBTOTAL(109,$U$3:U2003)</f>
        <v>0</v>
      </c>
      <c r="V2004" s="359">
        <f>SUBTOTAL(109,$V$3:V2003)</f>
        <v>0</v>
      </c>
      <c r="W2004" s="414">
        <f>SUBTOTAL(109,$W$3:W2003)</f>
        <v>0</v>
      </c>
      <c r="X2004" s="414">
        <f>SUBTOTAL(109,$X$3:X2003)</f>
        <v>0</v>
      </c>
      <c r="Y2004" s="414">
        <f>SUBTOTAL(109,$Y$3:Y2003)</f>
        <v>0</v>
      </c>
      <c r="Z2004" s="414">
        <f>SUBTOTAL(109,$Z$3:Z2003)</f>
        <v>0</v>
      </c>
      <c r="AA2004" s="30"/>
      <c r="AB2004" s="30"/>
      <c r="AC2004" s="30"/>
      <c r="AD2004" s="30"/>
      <c r="AE2004" s="30"/>
      <c r="AF2004" s="30"/>
      <c r="AG2004" s="30"/>
    </row>
    <row r="2005" spans="1:39" ht="14.25" customHeight="1" thickTop="1" x14ac:dyDescent="0.3">
      <c r="A2005" s="2"/>
      <c r="B2005" s="1"/>
      <c r="C2005" s="2"/>
      <c r="D2005" s="2"/>
      <c r="E2005" s="2"/>
      <c r="F2005" s="1"/>
      <c r="G2005" s="1"/>
      <c r="H2005" s="1"/>
      <c r="I2005" s="1"/>
      <c r="J2005" s="1"/>
      <c r="K2005" s="1"/>
      <c r="L2005" s="1"/>
      <c r="M2005" s="1"/>
      <c r="N2005" s="1"/>
      <c r="O2005" s="1"/>
      <c r="P2005" s="1"/>
      <c r="Q2005" s="1"/>
      <c r="R2005" s="1"/>
      <c r="S2005" s="411"/>
      <c r="T2005" s="1"/>
      <c r="U2005" s="1"/>
      <c r="V2005" s="1"/>
      <c r="W2005" s="411"/>
      <c r="X2005" s="411"/>
      <c r="Y2005" s="411"/>
      <c r="Z2005" s="411"/>
      <c r="AA2005" s="30"/>
      <c r="AB2005" s="30"/>
      <c r="AC2005" s="30"/>
      <c r="AD2005" s="30"/>
      <c r="AE2005" s="30"/>
      <c r="AF2005" s="30"/>
      <c r="AG2005" s="30"/>
    </row>
    <row r="2006" spans="1:39" ht="14.25" customHeight="1" x14ac:dyDescent="0.3">
      <c r="A2006" s="2"/>
      <c r="B2006" s="1"/>
      <c r="C2006" s="2"/>
      <c r="D2006" s="2"/>
      <c r="E2006" s="2"/>
      <c r="F2006" s="1"/>
      <c r="G2006" s="1"/>
      <c r="H2006" s="1"/>
      <c r="I2006" s="1"/>
      <c r="J2006" s="1"/>
      <c r="K2006" s="1"/>
      <c r="L2006" s="1"/>
      <c r="M2006" s="1"/>
      <c r="N2006" s="1"/>
      <c r="O2006" s="1"/>
      <c r="P2006" s="1"/>
      <c r="Q2006" s="1"/>
      <c r="R2006" s="1"/>
      <c r="S2006" s="411"/>
      <c r="T2006" s="1"/>
      <c r="U2006" s="1"/>
      <c r="V2006" s="1"/>
      <c r="W2006" s="411"/>
      <c r="X2006" s="411"/>
      <c r="Y2006" s="411"/>
      <c r="Z2006" s="411"/>
      <c r="AA2006" s="30"/>
      <c r="AB2006" s="30"/>
      <c r="AC2006" s="30"/>
      <c r="AD2006" s="30"/>
      <c r="AE2006" s="30"/>
      <c r="AF2006" s="30"/>
      <c r="AG2006" s="30"/>
    </row>
    <row r="2007" spans="1:39" ht="14.25" customHeight="1" x14ac:dyDescent="0.3">
      <c r="A2007" s="2"/>
      <c r="B2007" s="1"/>
      <c r="C2007" s="2"/>
      <c r="D2007" s="2"/>
      <c r="E2007" s="2"/>
      <c r="F2007" s="1"/>
      <c r="G2007" s="1"/>
      <c r="H2007" s="1"/>
      <c r="I2007" s="1"/>
      <c r="J2007" s="1"/>
      <c r="K2007" s="1"/>
      <c r="L2007" s="1"/>
      <c r="M2007" s="1"/>
      <c r="N2007" s="1"/>
      <c r="O2007" s="1"/>
      <c r="P2007" s="1"/>
      <c r="Q2007" s="1"/>
      <c r="R2007" s="1"/>
      <c r="S2007" s="411"/>
      <c r="T2007" s="1"/>
      <c r="U2007" s="1"/>
      <c r="V2007" s="1"/>
      <c r="W2007" s="411"/>
      <c r="X2007" s="411"/>
      <c r="Y2007" s="411"/>
      <c r="Z2007" s="411"/>
      <c r="AA2007" s="1"/>
      <c r="AB2007" s="30"/>
      <c r="AC2007" s="30"/>
      <c r="AD2007" s="30"/>
      <c r="AE2007" s="30"/>
      <c r="AF2007" s="30"/>
      <c r="AG2007" s="30"/>
    </row>
    <row r="2008" spans="1:39" ht="14.25" customHeight="1" x14ac:dyDescent="0.3">
      <c r="A2008" s="2"/>
      <c r="B2008" s="1"/>
      <c r="C2008" s="2"/>
      <c r="D2008" s="2"/>
      <c r="E2008" s="2"/>
      <c r="F2008" s="1"/>
      <c r="G2008" s="1"/>
      <c r="H2008" s="1"/>
      <c r="I2008" s="1"/>
      <c r="J2008" s="1"/>
      <c r="K2008" s="1"/>
      <c r="L2008" s="1"/>
      <c r="M2008" s="1"/>
      <c r="N2008" s="1"/>
      <c r="O2008" s="1"/>
      <c r="P2008" s="1"/>
      <c r="Q2008" s="1"/>
      <c r="R2008" s="1"/>
      <c r="S2008" s="411"/>
      <c r="T2008" s="1"/>
      <c r="U2008" s="1"/>
      <c r="V2008" s="1"/>
      <c r="W2008" s="411"/>
      <c r="X2008" s="411"/>
      <c r="Y2008" s="411"/>
      <c r="Z2008" s="411"/>
      <c r="AA2008" s="1"/>
      <c r="AB2008" s="1"/>
      <c r="AC2008" s="1"/>
      <c r="AD2008" s="1"/>
      <c r="AE2008" s="1"/>
      <c r="AF2008" s="1"/>
      <c r="AG2008" s="1"/>
    </row>
    <row r="2009" spans="1:39" ht="14.25" customHeight="1" x14ac:dyDescent="0.3">
      <c r="A2009" s="2"/>
      <c r="B2009" s="1"/>
      <c r="C2009" s="2"/>
      <c r="D2009" s="2"/>
      <c r="E2009" s="2"/>
      <c r="F2009" s="1"/>
      <c r="G2009" s="1"/>
      <c r="H2009" s="1"/>
      <c r="I2009" s="1"/>
      <c r="J2009" s="1"/>
      <c r="K2009" s="1"/>
      <c r="L2009" s="1"/>
      <c r="M2009" s="1"/>
      <c r="N2009" s="1"/>
      <c r="O2009" s="1"/>
      <c r="P2009" s="1"/>
      <c r="Q2009" s="1"/>
      <c r="R2009" s="1"/>
      <c r="S2009" s="411"/>
      <c r="T2009" s="1"/>
      <c r="U2009" s="1"/>
      <c r="V2009" s="1"/>
      <c r="W2009" s="411"/>
      <c r="X2009" s="411"/>
      <c r="Y2009" s="411"/>
      <c r="Z2009" s="411"/>
      <c r="AA2009" s="1"/>
      <c r="AB2009" s="1"/>
      <c r="AC2009" s="1"/>
      <c r="AD2009" s="1"/>
      <c r="AE2009" s="1"/>
      <c r="AF2009" s="1"/>
      <c r="AG2009" s="1"/>
    </row>
    <row r="2010" spans="1:39" ht="14.25" customHeight="1" x14ac:dyDescent="0.3">
      <c r="A2010" s="2"/>
      <c r="B2010" s="1"/>
      <c r="C2010" s="2"/>
      <c r="D2010" s="2"/>
      <c r="E2010" s="2"/>
      <c r="F2010" s="1"/>
      <c r="G2010" s="1"/>
      <c r="H2010" s="1"/>
      <c r="I2010" s="1"/>
      <c r="J2010" s="1"/>
      <c r="K2010" s="1"/>
      <c r="L2010" s="1"/>
      <c r="M2010" s="1"/>
      <c r="N2010" s="1"/>
      <c r="O2010" s="1"/>
      <c r="P2010" s="1"/>
      <c r="Q2010" s="1"/>
      <c r="R2010" s="1"/>
      <c r="S2010" s="411"/>
      <c r="T2010" s="1"/>
      <c r="U2010" s="1"/>
      <c r="V2010" s="1"/>
      <c r="W2010" s="411"/>
      <c r="X2010" s="411"/>
      <c r="Y2010" s="411"/>
      <c r="Z2010" s="411"/>
      <c r="AA2010" s="1"/>
      <c r="AB2010" s="1"/>
      <c r="AC2010" s="1"/>
      <c r="AD2010" s="1"/>
      <c r="AE2010" s="1"/>
      <c r="AF2010" s="1"/>
      <c r="AG2010" s="1"/>
    </row>
    <row r="2011" spans="1:39" ht="14.25" customHeight="1" x14ac:dyDescent="0.3">
      <c r="A2011" s="2"/>
      <c r="B2011" s="1"/>
      <c r="C2011" s="2"/>
      <c r="D2011" s="2"/>
      <c r="E2011" s="2"/>
      <c r="F2011" s="1"/>
      <c r="G2011" s="1"/>
      <c r="H2011" s="1"/>
      <c r="I2011" s="1"/>
      <c r="J2011" s="1"/>
      <c r="K2011" s="1"/>
      <c r="L2011" s="1"/>
      <c r="M2011" s="1"/>
      <c r="N2011" s="1"/>
      <c r="O2011" s="1"/>
      <c r="P2011" s="1"/>
      <c r="Q2011" s="1"/>
      <c r="R2011" s="1"/>
      <c r="S2011" s="411"/>
      <c r="T2011" s="1"/>
      <c r="U2011" s="1"/>
      <c r="V2011" s="1"/>
      <c r="W2011" s="411"/>
      <c r="X2011" s="411"/>
      <c r="Y2011" s="411"/>
      <c r="Z2011" s="411"/>
      <c r="AA2011" s="1"/>
      <c r="AB2011" s="1"/>
      <c r="AC2011" s="1"/>
      <c r="AD2011" s="1"/>
      <c r="AE2011" s="1"/>
      <c r="AF2011" s="1"/>
      <c r="AG2011" s="1"/>
    </row>
    <row r="2012" spans="1:39" ht="14.25" customHeight="1" x14ac:dyDescent="0.3">
      <c r="A2012" s="2"/>
      <c r="B2012" s="1"/>
      <c r="C2012" s="2"/>
      <c r="D2012" s="2"/>
      <c r="E2012" s="2"/>
      <c r="F2012" s="1"/>
      <c r="G2012" s="1"/>
      <c r="H2012" s="1"/>
      <c r="I2012" s="1"/>
      <c r="J2012" s="1"/>
      <c r="K2012" s="1"/>
      <c r="L2012" s="1"/>
      <c r="M2012" s="1"/>
      <c r="N2012" s="1"/>
      <c r="O2012" s="1"/>
      <c r="P2012" s="1"/>
      <c r="Q2012" s="1"/>
      <c r="R2012" s="1"/>
      <c r="S2012" s="411"/>
      <c r="T2012" s="1"/>
      <c r="U2012" s="1"/>
      <c r="V2012" s="1"/>
      <c r="W2012" s="411"/>
      <c r="X2012" s="411"/>
      <c r="Y2012" s="411"/>
      <c r="Z2012" s="411"/>
      <c r="AA2012" s="1"/>
      <c r="AB2012" s="1"/>
      <c r="AC2012" s="1"/>
      <c r="AD2012" s="1"/>
      <c r="AE2012" s="1"/>
      <c r="AF2012" s="1"/>
      <c r="AG2012" s="1"/>
    </row>
    <row r="2013" spans="1:39" ht="14.25" customHeight="1" x14ac:dyDescent="0.3">
      <c r="A2013" s="2"/>
      <c r="B2013" s="1"/>
      <c r="C2013" s="2"/>
      <c r="D2013" s="2"/>
      <c r="E2013" s="2"/>
      <c r="F2013" s="1"/>
      <c r="G2013" s="1"/>
      <c r="H2013" s="1"/>
      <c r="I2013" s="1"/>
      <c r="J2013" s="1"/>
      <c r="K2013" s="1"/>
      <c r="L2013" s="1"/>
      <c r="M2013" s="1"/>
      <c r="N2013" s="1"/>
      <c r="O2013" s="1"/>
      <c r="P2013" s="1"/>
      <c r="Q2013" s="1"/>
      <c r="R2013" s="1"/>
      <c r="S2013" s="411"/>
      <c r="T2013" s="1"/>
      <c r="U2013" s="1"/>
      <c r="V2013" s="1"/>
      <c r="W2013" s="411"/>
      <c r="X2013" s="411"/>
      <c r="Y2013" s="411"/>
      <c r="Z2013" s="411"/>
      <c r="AA2013" s="1"/>
      <c r="AB2013" s="1"/>
      <c r="AC2013" s="1"/>
      <c r="AD2013" s="1"/>
      <c r="AE2013" s="1"/>
      <c r="AF2013" s="1"/>
      <c r="AG2013" s="1"/>
    </row>
    <row r="2014" spans="1:39" ht="14.25" customHeight="1" x14ac:dyDescent="0.3">
      <c r="A2014" s="2"/>
      <c r="B2014" s="1"/>
      <c r="C2014" s="2"/>
      <c r="D2014" s="2"/>
      <c r="E2014" s="2"/>
      <c r="F2014" s="1"/>
      <c r="G2014" s="1"/>
      <c r="H2014" s="1"/>
      <c r="I2014" s="1"/>
      <c r="J2014" s="1"/>
      <c r="K2014" s="1"/>
      <c r="L2014" s="1"/>
      <c r="M2014" s="1"/>
      <c r="N2014" s="1"/>
      <c r="O2014" s="1"/>
      <c r="P2014" s="1"/>
      <c r="Q2014" s="1"/>
      <c r="R2014" s="1"/>
      <c r="S2014" s="411"/>
      <c r="T2014" s="1"/>
      <c r="U2014" s="1"/>
      <c r="V2014" s="1"/>
      <c r="W2014" s="411"/>
      <c r="X2014" s="411"/>
      <c r="Y2014" s="411"/>
      <c r="Z2014" s="411"/>
      <c r="AA2014" s="1"/>
      <c r="AB2014" s="1"/>
      <c r="AC2014" s="1"/>
      <c r="AD2014" s="1"/>
      <c r="AE2014" s="1"/>
      <c r="AF2014" s="1"/>
      <c r="AG2014" s="1"/>
    </row>
    <row r="2015" spans="1:39" ht="14.25" customHeight="1" x14ac:dyDescent="0.3">
      <c r="A2015" s="2"/>
      <c r="B2015" s="1"/>
      <c r="C2015" s="2"/>
      <c r="D2015" s="2"/>
      <c r="E2015" s="2"/>
      <c r="F2015" s="1"/>
      <c r="G2015" s="1"/>
      <c r="H2015" s="1"/>
      <c r="I2015" s="1"/>
      <c r="J2015" s="1"/>
      <c r="K2015" s="1"/>
      <c r="L2015" s="1"/>
      <c r="M2015" s="1"/>
      <c r="N2015" s="1"/>
      <c r="O2015" s="1"/>
      <c r="P2015" s="1"/>
      <c r="Q2015" s="1"/>
      <c r="R2015" s="1"/>
      <c r="S2015" s="411"/>
      <c r="T2015" s="1"/>
      <c r="U2015" s="1"/>
      <c r="V2015" s="1"/>
      <c r="W2015" s="411"/>
      <c r="X2015" s="411"/>
      <c r="Y2015" s="411"/>
      <c r="Z2015" s="411"/>
      <c r="AA2015" s="1"/>
      <c r="AB2015" s="1"/>
      <c r="AC2015" s="1"/>
      <c r="AD2015" s="1"/>
      <c r="AE2015" s="1"/>
      <c r="AF2015" s="1"/>
      <c r="AG2015" s="1"/>
    </row>
    <row r="2016" spans="1:39" ht="14.25" customHeight="1" x14ac:dyDescent="0.3">
      <c r="A2016" s="2"/>
      <c r="B2016" s="1"/>
      <c r="C2016" s="2"/>
      <c r="D2016" s="2"/>
      <c r="E2016" s="2"/>
      <c r="F2016" s="1"/>
      <c r="G2016" s="1"/>
      <c r="H2016" s="1"/>
      <c r="I2016" s="1"/>
      <c r="J2016" s="1"/>
      <c r="K2016" s="1"/>
      <c r="L2016" s="1"/>
      <c r="M2016" s="1"/>
      <c r="N2016" s="1"/>
      <c r="O2016" s="1"/>
      <c r="P2016" s="1"/>
      <c r="Q2016" s="1"/>
      <c r="R2016" s="1"/>
      <c r="S2016" s="411"/>
      <c r="T2016" s="1"/>
      <c r="U2016" s="1"/>
      <c r="V2016" s="1"/>
      <c r="W2016" s="411"/>
      <c r="X2016" s="411"/>
      <c r="Y2016" s="411"/>
      <c r="Z2016" s="411"/>
      <c r="AA2016" s="1"/>
      <c r="AB2016" s="1"/>
      <c r="AC2016" s="1"/>
      <c r="AD2016" s="1"/>
      <c r="AE2016" s="1"/>
      <c r="AF2016" s="1"/>
      <c r="AG2016" s="1"/>
    </row>
    <row r="2017" spans="1:33" ht="14.25" customHeight="1" x14ac:dyDescent="0.3">
      <c r="A2017" s="2"/>
      <c r="B2017" s="1"/>
      <c r="C2017" s="2"/>
      <c r="D2017" s="2"/>
      <c r="E2017" s="2"/>
      <c r="F2017" s="1"/>
      <c r="G2017" s="1"/>
      <c r="H2017" s="1"/>
      <c r="I2017" s="1"/>
      <c r="J2017" s="1"/>
      <c r="K2017" s="1"/>
      <c r="L2017" s="1"/>
      <c r="M2017" s="1"/>
      <c r="N2017" s="1"/>
      <c r="O2017" s="1"/>
      <c r="P2017" s="1"/>
      <c r="Q2017" s="1"/>
      <c r="R2017" s="1"/>
      <c r="S2017" s="411"/>
      <c r="T2017" s="1"/>
      <c r="U2017" s="1"/>
      <c r="V2017" s="1"/>
      <c r="W2017" s="411"/>
      <c r="X2017" s="411"/>
      <c r="Y2017" s="411"/>
      <c r="Z2017" s="411"/>
      <c r="AA2017" s="1"/>
      <c r="AB2017" s="1"/>
      <c r="AC2017" s="1"/>
      <c r="AD2017" s="1"/>
      <c r="AE2017" s="1"/>
      <c r="AF2017" s="1"/>
      <c r="AG2017" s="1"/>
    </row>
    <row r="2018" spans="1:33" ht="14.25" customHeight="1" x14ac:dyDescent="0.3">
      <c r="A2018" s="2"/>
      <c r="B2018" s="1"/>
      <c r="C2018" s="2"/>
      <c r="D2018" s="2"/>
      <c r="E2018" s="2"/>
      <c r="F2018" s="1"/>
      <c r="G2018" s="1"/>
      <c r="H2018" s="1"/>
      <c r="I2018" s="1"/>
      <c r="J2018" s="1"/>
      <c r="K2018" s="1"/>
      <c r="L2018" s="1"/>
      <c r="M2018" s="1"/>
      <c r="N2018" s="1"/>
      <c r="O2018" s="1"/>
      <c r="P2018" s="1"/>
      <c r="Q2018" s="1"/>
      <c r="R2018" s="1"/>
      <c r="S2018" s="411"/>
      <c r="T2018" s="1"/>
      <c r="U2018" s="1"/>
      <c r="V2018" s="1"/>
      <c r="W2018" s="411"/>
      <c r="X2018" s="411"/>
      <c r="Y2018" s="411"/>
      <c r="Z2018" s="411"/>
      <c r="AA2018" s="1"/>
      <c r="AB2018" s="1"/>
      <c r="AC2018" s="1"/>
      <c r="AD2018" s="1"/>
      <c r="AE2018" s="1"/>
      <c r="AF2018" s="1"/>
      <c r="AG2018" s="1"/>
    </row>
    <row r="2019" spans="1:33" ht="14.25" customHeight="1" x14ac:dyDescent="0.3">
      <c r="A2019" s="2"/>
      <c r="B2019" s="1"/>
      <c r="C2019" s="2"/>
      <c r="D2019" s="2"/>
      <c r="E2019" s="2"/>
      <c r="F2019" s="1"/>
      <c r="G2019" s="1"/>
      <c r="H2019" s="1"/>
      <c r="I2019" s="1"/>
      <c r="J2019" s="1"/>
      <c r="K2019" s="1"/>
      <c r="L2019" s="1"/>
      <c r="M2019" s="1"/>
      <c r="N2019" s="1"/>
      <c r="O2019" s="1"/>
      <c r="P2019" s="1"/>
      <c r="Q2019" s="1"/>
      <c r="R2019" s="1"/>
      <c r="S2019" s="411"/>
      <c r="T2019" s="1"/>
      <c r="U2019" s="1"/>
      <c r="V2019" s="1"/>
      <c r="W2019" s="411"/>
      <c r="X2019" s="411"/>
      <c r="Y2019" s="411"/>
      <c r="Z2019" s="411"/>
      <c r="AA2019" s="1"/>
      <c r="AB2019" s="1"/>
      <c r="AC2019" s="1"/>
      <c r="AD2019" s="1"/>
      <c r="AE2019" s="1"/>
      <c r="AF2019" s="1"/>
      <c r="AG2019" s="1"/>
    </row>
    <row r="2020" spans="1:33" ht="14.25" customHeight="1" x14ac:dyDescent="0.3">
      <c r="A2020" s="2"/>
      <c r="B2020" s="1"/>
      <c r="C2020" s="2"/>
      <c r="D2020" s="2"/>
      <c r="E2020" s="2"/>
      <c r="F2020" s="1"/>
      <c r="G2020" s="1"/>
      <c r="H2020" s="1"/>
      <c r="I2020" s="1"/>
      <c r="J2020" s="1"/>
      <c r="K2020" s="1"/>
      <c r="L2020" s="1"/>
      <c r="M2020" s="1"/>
      <c r="N2020" s="1"/>
      <c r="O2020" s="1"/>
      <c r="P2020" s="1"/>
      <c r="Q2020" s="1"/>
      <c r="R2020" s="1"/>
      <c r="S2020" s="411"/>
      <c r="T2020" s="1"/>
      <c r="U2020" s="1"/>
      <c r="V2020" s="1"/>
      <c r="W2020" s="411"/>
      <c r="X2020" s="411"/>
      <c r="Y2020" s="411"/>
      <c r="Z2020" s="411"/>
      <c r="AA2020" s="1"/>
      <c r="AB2020" s="1"/>
      <c r="AC2020" s="1"/>
      <c r="AD2020" s="1"/>
      <c r="AE2020" s="1"/>
      <c r="AF2020" s="1"/>
      <c r="AG2020" s="1"/>
    </row>
    <row r="2021" spans="1:33" ht="14.25" customHeight="1" x14ac:dyDescent="0.3">
      <c r="A2021" s="2"/>
      <c r="B2021" s="1"/>
      <c r="C2021" s="2"/>
      <c r="D2021" s="2"/>
      <c r="E2021" s="2"/>
      <c r="F2021" s="1"/>
      <c r="G2021" s="1"/>
      <c r="H2021" s="1"/>
      <c r="I2021" s="1"/>
      <c r="J2021" s="1"/>
      <c r="K2021" s="1"/>
      <c r="L2021" s="1"/>
      <c r="M2021" s="1"/>
      <c r="N2021" s="1"/>
      <c r="O2021" s="1"/>
      <c r="P2021" s="1"/>
      <c r="Q2021" s="1"/>
      <c r="R2021" s="1"/>
      <c r="S2021" s="411"/>
      <c r="T2021" s="1"/>
      <c r="U2021" s="1"/>
      <c r="V2021" s="1"/>
      <c r="W2021" s="411"/>
      <c r="X2021" s="411"/>
      <c r="Y2021" s="411"/>
      <c r="Z2021" s="411"/>
      <c r="AA2021" s="1"/>
      <c r="AB2021" s="1"/>
      <c r="AC2021" s="1"/>
      <c r="AD2021" s="1"/>
      <c r="AE2021" s="1"/>
      <c r="AF2021" s="1"/>
      <c r="AG2021" s="1"/>
    </row>
    <row r="2022" spans="1:33" ht="14.25" customHeight="1" x14ac:dyDescent="0.3">
      <c r="A2022" s="2"/>
      <c r="B2022" s="1"/>
      <c r="C2022" s="2"/>
      <c r="D2022" s="2"/>
      <c r="E2022" s="2"/>
      <c r="F2022" s="1"/>
      <c r="G2022" s="1"/>
      <c r="H2022" s="1"/>
      <c r="I2022" s="1"/>
      <c r="J2022" s="1"/>
      <c r="K2022" s="1"/>
      <c r="L2022" s="1"/>
      <c r="M2022" s="1"/>
      <c r="N2022" s="1"/>
      <c r="O2022" s="1"/>
      <c r="P2022" s="1"/>
      <c r="Q2022" s="1"/>
      <c r="R2022" s="1"/>
      <c r="S2022" s="411"/>
      <c r="T2022" s="1"/>
      <c r="U2022" s="1"/>
      <c r="V2022" s="1"/>
      <c r="W2022" s="411"/>
      <c r="X2022" s="411"/>
      <c r="Y2022" s="411"/>
      <c r="Z2022" s="411"/>
      <c r="AA2022" s="1"/>
      <c r="AB2022" s="1"/>
      <c r="AC2022" s="1"/>
      <c r="AD2022" s="1"/>
      <c r="AE2022" s="1"/>
      <c r="AF2022" s="1"/>
      <c r="AG2022" s="1"/>
    </row>
    <row r="2023" spans="1:33" ht="14.25" customHeight="1" x14ac:dyDescent="0.3">
      <c r="A2023" s="2"/>
      <c r="B2023" s="1"/>
      <c r="C2023" s="2"/>
      <c r="D2023" s="2"/>
      <c r="E2023" s="2"/>
      <c r="F2023" s="1"/>
      <c r="G2023" s="1"/>
      <c r="H2023" s="1"/>
      <c r="I2023" s="1"/>
      <c r="J2023" s="1"/>
      <c r="K2023" s="1"/>
      <c r="L2023" s="1"/>
      <c r="M2023" s="1"/>
      <c r="N2023" s="1"/>
      <c r="O2023" s="1"/>
      <c r="P2023" s="1"/>
      <c r="Q2023" s="1"/>
      <c r="R2023" s="1"/>
      <c r="S2023" s="411"/>
      <c r="T2023" s="1"/>
      <c r="U2023" s="1"/>
      <c r="V2023" s="1"/>
      <c r="W2023" s="411"/>
      <c r="X2023" s="411"/>
      <c r="Y2023" s="411"/>
      <c r="Z2023" s="411"/>
      <c r="AA2023" s="1"/>
      <c r="AB2023" s="1"/>
      <c r="AC2023" s="1"/>
      <c r="AD2023" s="1"/>
      <c r="AE2023" s="1"/>
      <c r="AF2023" s="1"/>
      <c r="AG2023" s="1"/>
    </row>
    <row r="2024" spans="1:33" ht="14.25" customHeight="1" x14ac:dyDescent="0.3">
      <c r="A2024" s="2"/>
      <c r="B2024" s="1"/>
      <c r="C2024" s="2"/>
      <c r="D2024" s="2"/>
      <c r="E2024" s="2"/>
      <c r="F2024" s="1"/>
      <c r="G2024" s="1"/>
      <c r="H2024" s="1"/>
      <c r="I2024" s="1"/>
      <c r="J2024" s="1"/>
      <c r="K2024" s="1"/>
      <c r="L2024" s="1"/>
      <c r="M2024" s="1"/>
      <c r="N2024" s="1"/>
      <c r="O2024" s="1"/>
      <c r="P2024" s="1"/>
      <c r="Q2024" s="1"/>
      <c r="R2024" s="1"/>
      <c r="S2024" s="411"/>
      <c r="T2024" s="1"/>
      <c r="U2024" s="1"/>
      <c r="V2024" s="1"/>
      <c r="W2024" s="411"/>
      <c r="X2024" s="411"/>
      <c r="Y2024" s="411"/>
      <c r="Z2024" s="411"/>
      <c r="AA2024" s="1"/>
      <c r="AB2024" s="1"/>
      <c r="AC2024" s="1"/>
      <c r="AD2024" s="1"/>
      <c r="AE2024" s="1"/>
      <c r="AF2024" s="1"/>
      <c r="AG2024" s="1"/>
    </row>
    <row r="2025" spans="1:33" ht="14.25" customHeight="1" x14ac:dyDescent="0.3">
      <c r="A2025" s="2"/>
      <c r="B2025" s="1"/>
      <c r="C2025" s="2"/>
      <c r="D2025" s="2"/>
      <c r="E2025" s="2"/>
      <c r="F2025" s="1"/>
      <c r="G2025" s="1"/>
      <c r="H2025" s="1"/>
      <c r="I2025" s="1"/>
      <c r="J2025" s="1"/>
      <c r="K2025" s="1"/>
      <c r="L2025" s="1"/>
      <c r="M2025" s="1"/>
      <c r="N2025" s="1"/>
      <c r="O2025" s="1"/>
      <c r="P2025" s="1"/>
      <c r="Q2025" s="1"/>
      <c r="R2025" s="1"/>
      <c r="S2025" s="411"/>
      <c r="T2025" s="1"/>
      <c r="U2025" s="1"/>
      <c r="V2025" s="1"/>
      <c r="W2025" s="411"/>
      <c r="X2025" s="411"/>
      <c r="Y2025" s="411"/>
      <c r="Z2025" s="411"/>
      <c r="AA2025" s="1"/>
      <c r="AB2025" s="1"/>
      <c r="AC2025" s="1"/>
      <c r="AD2025" s="1"/>
      <c r="AE2025" s="1"/>
      <c r="AF2025" s="1"/>
      <c r="AG2025" s="1"/>
    </row>
    <row r="2026" spans="1:33" ht="14.25" customHeight="1" x14ac:dyDescent="0.3">
      <c r="A2026" s="2"/>
      <c r="B2026" s="1"/>
      <c r="C2026" s="2"/>
      <c r="D2026" s="2"/>
      <c r="E2026" s="2"/>
      <c r="F2026" s="1"/>
      <c r="G2026" s="1"/>
      <c r="H2026" s="1"/>
      <c r="I2026" s="1"/>
      <c r="J2026" s="1"/>
      <c r="K2026" s="1"/>
      <c r="L2026" s="1"/>
      <c r="M2026" s="1"/>
      <c r="N2026" s="1"/>
      <c r="O2026" s="1"/>
      <c r="P2026" s="1"/>
      <c r="Q2026" s="1"/>
      <c r="R2026" s="1"/>
      <c r="S2026" s="411"/>
      <c r="T2026" s="1"/>
      <c r="U2026" s="1"/>
      <c r="V2026" s="1"/>
      <c r="W2026" s="411"/>
      <c r="X2026" s="411"/>
      <c r="Y2026" s="411"/>
      <c r="Z2026" s="411"/>
      <c r="AA2026" s="1"/>
      <c r="AB2026" s="1"/>
      <c r="AC2026" s="1"/>
      <c r="AD2026" s="1"/>
      <c r="AE2026" s="1"/>
      <c r="AF2026" s="1"/>
      <c r="AG2026" s="1"/>
    </row>
    <row r="2027" spans="1:33" ht="14.25" customHeight="1" x14ac:dyDescent="0.3">
      <c r="A2027" s="2"/>
      <c r="B2027" s="1"/>
      <c r="C2027" s="2"/>
      <c r="D2027" s="2"/>
      <c r="E2027" s="2"/>
      <c r="F2027" s="1"/>
      <c r="G2027" s="1"/>
      <c r="H2027" s="1"/>
      <c r="I2027" s="1"/>
      <c r="J2027" s="1"/>
      <c r="K2027" s="1"/>
      <c r="L2027" s="1"/>
      <c r="M2027" s="1"/>
      <c r="N2027" s="1"/>
      <c r="O2027" s="1"/>
      <c r="P2027" s="1"/>
      <c r="Q2027" s="1"/>
      <c r="R2027" s="1"/>
      <c r="S2027" s="411"/>
      <c r="T2027" s="1"/>
      <c r="U2027" s="1"/>
      <c r="V2027" s="1"/>
      <c r="W2027" s="411"/>
      <c r="X2027" s="411"/>
      <c r="Y2027" s="411"/>
      <c r="Z2027" s="411"/>
      <c r="AA2027" s="1"/>
      <c r="AB2027" s="1"/>
      <c r="AC2027" s="1"/>
      <c r="AD2027" s="1"/>
      <c r="AE2027" s="1"/>
      <c r="AF2027" s="1"/>
      <c r="AG2027" s="1"/>
    </row>
    <row r="2028" spans="1:33" ht="14.25" customHeight="1" x14ac:dyDescent="0.3">
      <c r="A2028" s="2"/>
      <c r="B2028" s="1"/>
      <c r="C2028" s="2"/>
      <c r="D2028" s="2"/>
      <c r="E2028" s="2"/>
      <c r="F2028" s="1"/>
      <c r="G2028" s="1"/>
      <c r="H2028" s="1"/>
      <c r="I2028" s="1"/>
      <c r="J2028" s="1"/>
      <c r="K2028" s="1"/>
      <c r="L2028" s="1"/>
      <c r="M2028" s="1"/>
      <c r="N2028" s="1"/>
      <c r="O2028" s="1"/>
      <c r="P2028" s="1"/>
      <c r="Q2028" s="1"/>
      <c r="R2028" s="1"/>
      <c r="S2028" s="411"/>
      <c r="T2028" s="1"/>
      <c r="U2028" s="1"/>
      <c r="V2028" s="1"/>
      <c r="W2028" s="411"/>
      <c r="X2028" s="411"/>
      <c r="Y2028" s="411"/>
      <c r="Z2028" s="411"/>
      <c r="AA2028" s="1"/>
      <c r="AB2028" s="1"/>
      <c r="AC2028" s="1"/>
      <c r="AD2028" s="1"/>
      <c r="AE2028" s="1"/>
      <c r="AF2028" s="1"/>
      <c r="AG2028" s="1"/>
    </row>
    <row r="2029" spans="1:33" ht="14.25" customHeight="1" x14ac:dyDescent="0.3">
      <c r="A2029" s="2"/>
      <c r="B2029" s="1"/>
      <c r="C2029" s="2"/>
      <c r="D2029" s="2"/>
      <c r="E2029" s="2"/>
      <c r="F2029" s="1"/>
      <c r="G2029" s="1"/>
      <c r="H2029" s="1"/>
      <c r="I2029" s="1"/>
      <c r="J2029" s="1"/>
      <c r="K2029" s="1"/>
      <c r="L2029" s="1"/>
      <c r="M2029" s="1"/>
      <c r="N2029" s="1"/>
      <c r="O2029" s="1"/>
      <c r="P2029" s="1"/>
      <c r="Q2029" s="1"/>
      <c r="R2029" s="1"/>
      <c r="S2029" s="411"/>
      <c r="T2029" s="1"/>
      <c r="U2029" s="1"/>
      <c r="V2029" s="1"/>
      <c r="W2029" s="411"/>
      <c r="X2029" s="411"/>
      <c r="Y2029" s="411"/>
      <c r="Z2029" s="411"/>
      <c r="AA2029" s="1"/>
      <c r="AB2029" s="1"/>
      <c r="AC2029" s="1"/>
      <c r="AD2029" s="1"/>
      <c r="AE2029" s="1"/>
      <c r="AF2029" s="1"/>
      <c r="AG2029" s="1"/>
    </row>
    <row r="2030" spans="1:33" ht="14.25" customHeight="1" x14ac:dyDescent="0.3">
      <c r="A2030" s="2"/>
      <c r="B2030" s="1"/>
      <c r="C2030" s="2"/>
      <c r="D2030" s="2"/>
      <c r="E2030" s="2"/>
      <c r="F2030" s="1"/>
      <c r="G2030" s="1"/>
      <c r="H2030" s="1"/>
      <c r="I2030" s="1"/>
      <c r="J2030" s="1"/>
      <c r="K2030" s="1"/>
      <c r="L2030" s="1"/>
      <c r="M2030" s="1"/>
      <c r="N2030" s="1"/>
      <c r="O2030" s="1"/>
      <c r="P2030" s="1"/>
      <c r="Q2030" s="1"/>
      <c r="R2030" s="1"/>
      <c r="S2030" s="411"/>
      <c r="T2030" s="1"/>
      <c r="U2030" s="1"/>
      <c r="V2030" s="1"/>
      <c r="W2030" s="411"/>
      <c r="X2030" s="411"/>
      <c r="Y2030" s="411"/>
      <c r="Z2030" s="411"/>
      <c r="AA2030" s="1"/>
      <c r="AB2030" s="1"/>
      <c r="AC2030" s="1"/>
      <c r="AD2030" s="1"/>
      <c r="AE2030" s="1"/>
      <c r="AF2030" s="1"/>
      <c r="AG2030" s="1"/>
    </row>
    <row r="2031" spans="1:33" ht="14.25" customHeight="1" x14ac:dyDescent="0.3">
      <c r="A2031" s="2"/>
      <c r="B2031" s="1"/>
      <c r="C2031" s="2"/>
      <c r="D2031" s="2"/>
      <c r="E2031" s="2"/>
      <c r="F2031" s="1"/>
      <c r="G2031" s="1"/>
      <c r="H2031" s="1"/>
      <c r="I2031" s="1"/>
      <c r="J2031" s="1"/>
      <c r="K2031" s="1"/>
      <c r="L2031" s="1"/>
      <c r="M2031" s="1"/>
      <c r="N2031" s="1"/>
      <c r="O2031" s="1"/>
      <c r="P2031" s="1"/>
      <c r="Q2031" s="1"/>
      <c r="R2031" s="1"/>
      <c r="S2031" s="411"/>
      <c r="T2031" s="1"/>
      <c r="U2031" s="1"/>
      <c r="V2031" s="1"/>
      <c r="W2031" s="411"/>
      <c r="X2031" s="411"/>
      <c r="Y2031" s="411"/>
      <c r="Z2031" s="411"/>
      <c r="AA2031" s="1"/>
      <c r="AB2031" s="1"/>
      <c r="AC2031" s="1"/>
      <c r="AD2031" s="1"/>
      <c r="AE2031" s="1"/>
      <c r="AF2031" s="1"/>
      <c r="AG2031" s="1"/>
    </row>
    <row r="2032" spans="1:33" ht="14.25" customHeight="1" x14ac:dyDescent="0.3">
      <c r="A2032" s="2"/>
      <c r="B2032" s="1"/>
      <c r="C2032" s="2"/>
      <c r="D2032" s="2"/>
      <c r="E2032" s="2"/>
      <c r="F2032" s="1"/>
      <c r="G2032" s="1"/>
      <c r="H2032" s="1"/>
      <c r="I2032" s="1"/>
      <c r="J2032" s="1"/>
      <c r="K2032" s="1"/>
      <c r="L2032" s="1"/>
      <c r="M2032" s="1"/>
      <c r="N2032" s="1"/>
      <c r="O2032" s="1"/>
      <c r="P2032" s="1"/>
      <c r="Q2032" s="1"/>
      <c r="R2032" s="1"/>
      <c r="S2032" s="411"/>
      <c r="T2032" s="1"/>
      <c r="U2032" s="1"/>
      <c r="V2032" s="1"/>
      <c r="W2032" s="411"/>
      <c r="X2032" s="411"/>
      <c r="Y2032" s="411"/>
      <c r="Z2032" s="411"/>
      <c r="AA2032" s="1"/>
      <c r="AB2032" s="1"/>
      <c r="AC2032" s="1"/>
      <c r="AD2032" s="1"/>
      <c r="AE2032" s="1"/>
      <c r="AF2032" s="1"/>
      <c r="AG2032" s="1"/>
    </row>
    <row r="2033" spans="1:33" ht="14.25" customHeight="1" x14ac:dyDescent="0.3">
      <c r="A2033" s="2"/>
      <c r="B2033" s="1"/>
      <c r="C2033" s="2"/>
      <c r="D2033" s="2"/>
      <c r="E2033" s="2"/>
      <c r="F2033" s="1"/>
      <c r="G2033" s="1"/>
      <c r="H2033" s="1"/>
      <c r="I2033" s="1"/>
      <c r="J2033" s="1"/>
      <c r="K2033" s="1"/>
      <c r="L2033" s="1"/>
      <c r="M2033" s="1"/>
      <c r="N2033" s="1"/>
      <c r="O2033" s="1"/>
      <c r="P2033" s="1"/>
      <c r="Q2033" s="1"/>
      <c r="R2033" s="1"/>
      <c r="S2033" s="411"/>
      <c r="T2033" s="1"/>
      <c r="U2033" s="1"/>
      <c r="V2033" s="1"/>
      <c r="W2033" s="411"/>
      <c r="X2033" s="411"/>
      <c r="Y2033" s="411"/>
      <c r="Z2033" s="411"/>
      <c r="AA2033" s="1"/>
      <c r="AB2033" s="1"/>
      <c r="AC2033" s="1"/>
      <c r="AD2033" s="1"/>
      <c r="AE2033" s="1"/>
      <c r="AF2033" s="1"/>
      <c r="AG2033" s="1"/>
    </row>
    <row r="2034" spans="1:33" ht="14.25" customHeight="1" x14ac:dyDescent="0.3">
      <c r="A2034" s="2"/>
      <c r="B2034" s="1"/>
      <c r="C2034" s="2"/>
      <c r="D2034" s="2"/>
      <c r="E2034" s="2"/>
      <c r="F2034" s="1"/>
      <c r="G2034" s="1"/>
      <c r="H2034" s="1"/>
      <c r="I2034" s="1"/>
      <c r="J2034" s="1"/>
      <c r="K2034" s="1"/>
      <c r="L2034" s="1"/>
      <c r="M2034" s="1"/>
      <c r="N2034" s="1"/>
      <c r="O2034" s="1"/>
      <c r="P2034" s="1"/>
      <c r="Q2034" s="1"/>
      <c r="R2034" s="1"/>
      <c r="S2034" s="411"/>
      <c r="T2034" s="1"/>
      <c r="U2034" s="1"/>
      <c r="V2034" s="1"/>
      <c r="W2034" s="411"/>
      <c r="X2034" s="411"/>
      <c r="Y2034" s="411"/>
      <c r="Z2034" s="411"/>
      <c r="AA2034" s="1"/>
      <c r="AB2034" s="1"/>
      <c r="AC2034" s="1"/>
      <c r="AD2034" s="1"/>
      <c r="AE2034" s="1"/>
      <c r="AF2034" s="1"/>
      <c r="AG2034" s="1"/>
    </row>
    <row r="2035" spans="1:33" ht="14.25" customHeight="1" x14ac:dyDescent="0.3">
      <c r="A2035" s="2"/>
      <c r="B2035" s="1"/>
      <c r="C2035" s="2"/>
      <c r="D2035" s="2"/>
      <c r="E2035" s="2"/>
      <c r="F2035" s="1"/>
      <c r="G2035" s="1"/>
      <c r="H2035" s="1"/>
      <c r="I2035" s="1"/>
      <c r="J2035" s="1"/>
      <c r="K2035" s="1"/>
      <c r="L2035" s="1"/>
      <c r="M2035" s="1"/>
      <c r="N2035" s="1"/>
      <c r="O2035" s="1"/>
      <c r="P2035" s="1"/>
      <c r="Q2035" s="1"/>
      <c r="R2035" s="1"/>
      <c r="S2035" s="411"/>
      <c r="T2035" s="1"/>
      <c r="U2035" s="1"/>
      <c r="V2035" s="1"/>
      <c r="W2035" s="411"/>
      <c r="X2035" s="411"/>
      <c r="Y2035" s="411"/>
      <c r="Z2035" s="411"/>
      <c r="AA2035" s="1"/>
      <c r="AB2035" s="1"/>
      <c r="AC2035" s="1"/>
      <c r="AD2035" s="1"/>
      <c r="AE2035" s="1"/>
      <c r="AF2035" s="1"/>
      <c r="AG2035" s="1"/>
    </row>
    <row r="2036" spans="1:33" ht="14.25" customHeight="1" x14ac:dyDescent="0.3">
      <c r="A2036" s="2"/>
      <c r="B2036" s="1"/>
      <c r="C2036" s="2"/>
      <c r="D2036" s="2"/>
      <c r="E2036" s="2"/>
      <c r="F2036" s="1"/>
      <c r="G2036" s="1"/>
      <c r="H2036" s="1"/>
      <c r="I2036" s="1"/>
      <c r="J2036" s="1"/>
      <c r="K2036" s="1"/>
      <c r="L2036" s="1"/>
      <c r="M2036" s="1"/>
      <c r="N2036" s="1"/>
      <c r="O2036" s="1"/>
      <c r="P2036" s="1"/>
      <c r="Q2036" s="1"/>
      <c r="R2036" s="1"/>
      <c r="S2036" s="411"/>
      <c r="T2036" s="1"/>
      <c r="U2036" s="1"/>
      <c r="V2036" s="1"/>
      <c r="W2036" s="411"/>
      <c r="X2036" s="411"/>
      <c r="Y2036" s="411"/>
      <c r="Z2036" s="411"/>
      <c r="AA2036" s="1"/>
      <c r="AB2036" s="1"/>
      <c r="AC2036" s="1"/>
      <c r="AD2036" s="1"/>
      <c r="AE2036" s="1"/>
      <c r="AF2036" s="1"/>
      <c r="AG2036" s="1"/>
    </row>
    <row r="2037" spans="1:33" ht="14.25" customHeight="1" x14ac:dyDescent="0.3">
      <c r="A2037" s="2"/>
      <c r="B2037" s="1"/>
      <c r="C2037" s="2"/>
      <c r="D2037" s="2"/>
      <c r="E2037" s="2"/>
      <c r="F2037" s="1"/>
      <c r="G2037" s="1"/>
      <c r="H2037" s="1"/>
      <c r="I2037" s="1"/>
      <c r="J2037" s="1"/>
      <c r="K2037" s="1"/>
      <c r="L2037" s="1"/>
      <c r="M2037" s="1"/>
      <c r="N2037" s="1"/>
      <c r="O2037" s="1"/>
      <c r="P2037" s="1"/>
      <c r="Q2037" s="1"/>
      <c r="R2037" s="1"/>
      <c r="S2037" s="411"/>
      <c r="T2037" s="1"/>
      <c r="U2037" s="1"/>
      <c r="V2037" s="1"/>
      <c r="W2037" s="411"/>
      <c r="X2037" s="411"/>
      <c r="Y2037" s="411"/>
      <c r="Z2037" s="411"/>
      <c r="AA2037" s="1"/>
      <c r="AB2037" s="1"/>
      <c r="AC2037" s="1"/>
      <c r="AD2037" s="1"/>
      <c r="AE2037" s="1"/>
      <c r="AF2037" s="1"/>
      <c r="AG2037" s="1"/>
    </row>
    <row r="2038" spans="1:33" ht="14.25" customHeight="1" x14ac:dyDescent="0.3">
      <c r="A2038" s="2"/>
      <c r="B2038" s="1"/>
      <c r="C2038" s="2"/>
      <c r="D2038" s="2"/>
      <c r="E2038" s="2"/>
      <c r="F2038" s="1"/>
      <c r="G2038" s="1"/>
      <c r="H2038" s="1"/>
      <c r="I2038" s="1"/>
      <c r="J2038" s="1"/>
      <c r="K2038" s="1"/>
      <c r="L2038" s="1"/>
      <c r="M2038" s="1"/>
      <c r="N2038" s="1"/>
      <c r="O2038" s="1"/>
      <c r="P2038" s="1"/>
      <c r="Q2038" s="1"/>
      <c r="R2038" s="1"/>
      <c r="S2038" s="411"/>
      <c r="T2038" s="1"/>
      <c r="U2038" s="1"/>
      <c r="V2038" s="1"/>
      <c r="W2038" s="411"/>
      <c r="X2038" s="411"/>
      <c r="Y2038" s="411"/>
      <c r="Z2038" s="411"/>
      <c r="AA2038" s="1"/>
      <c r="AB2038" s="1"/>
      <c r="AC2038" s="1"/>
      <c r="AD2038" s="1"/>
      <c r="AE2038" s="1"/>
      <c r="AF2038" s="1"/>
      <c r="AG2038" s="1"/>
    </row>
    <row r="2039" spans="1:33" ht="14.25" customHeight="1" x14ac:dyDescent="0.3">
      <c r="A2039" s="2"/>
      <c r="B2039" s="1"/>
      <c r="C2039" s="2"/>
      <c r="D2039" s="2"/>
      <c r="E2039" s="2"/>
      <c r="F2039" s="1"/>
      <c r="G2039" s="1"/>
      <c r="H2039" s="1"/>
      <c r="I2039" s="1"/>
      <c r="J2039" s="1"/>
      <c r="K2039" s="1"/>
      <c r="L2039" s="1"/>
      <c r="M2039" s="1"/>
      <c r="N2039" s="1"/>
      <c r="O2039" s="1"/>
      <c r="P2039" s="1"/>
      <c r="Q2039" s="1"/>
      <c r="R2039" s="1"/>
      <c r="S2039" s="411"/>
      <c r="T2039" s="1"/>
      <c r="U2039" s="1"/>
      <c r="V2039" s="1"/>
      <c r="W2039" s="411"/>
      <c r="X2039" s="411"/>
      <c r="Y2039" s="411"/>
      <c r="Z2039" s="411"/>
      <c r="AA2039" s="1"/>
      <c r="AB2039" s="1"/>
      <c r="AC2039" s="1"/>
      <c r="AD2039" s="1"/>
      <c r="AE2039" s="1"/>
      <c r="AF2039" s="1"/>
      <c r="AG2039" s="1"/>
    </row>
    <row r="2040" spans="1:33" ht="14.25" customHeight="1" x14ac:dyDescent="0.3">
      <c r="A2040" s="2"/>
      <c r="B2040" s="1"/>
      <c r="C2040" s="2"/>
      <c r="D2040" s="2"/>
      <c r="E2040" s="2"/>
      <c r="F2040" s="1"/>
      <c r="G2040" s="1"/>
      <c r="H2040" s="1"/>
      <c r="I2040" s="1"/>
      <c r="J2040" s="1"/>
      <c r="K2040" s="1"/>
      <c r="L2040" s="1"/>
      <c r="M2040" s="1"/>
      <c r="N2040" s="1"/>
      <c r="O2040" s="1"/>
      <c r="P2040" s="1"/>
      <c r="Q2040" s="1"/>
      <c r="R2040" s="1"/>
      <c r="S2040" s="411"/>
      <c r="T2040" s="1"/>
      <c r="U2040" s="1"/>
      <c r="V2040" s="1"/>
      <c r="W2040" s="411"/>
      <c r="X2040" s="411"/>
      <c r="Y2040" s="411"/>
      <c r="Z2040" s="411"/>
      <c r="AA2040" s="1"/>
      <c r="AB2040" s="1"/>
      <c r="AC2040" s="1"/>
      <c r="AD2040" s="1"/>
      <c r="AE2040" s="1"/>
      <c r="AF2040" s="1"/>
      <c r="AG2040" s="1"/>
    </row>
    <row r="2041" spans="1:33" ht="14.25" customHeight="1" x14ac:dyDescent="0.3">
      <c r="A2041" s="2"/>
      <c r="B2041" s="1"/>
      <c r="C2041" s="2"/>
      <c r="D2041" s="2"/>
      <c r="E2041" s="2"/>
      <c r="F2041" s="1"/>
      <c r="G2041" s="1"/>
      <c r="H2041" s="1"/>
      <c r="I2041" s="1"/>
      <c r="J2041" s="1"/>
      <c r="K2041" s="1"/>
      <c r="L2041" s="1"/>
      <c r="M2041" s="1"/>
      <c r="N2041" s="1"/>
      <c r="O2041" s="1"/>
      <c r="P2041" s="1"/>
      <c r="Q2041" s="1"/>
      <c r="R2041" s="1"/>
      <c r="S2041" s="411"/>
      <c r="T2041" s="1"/>
      <c r="U2041" s="1"/>
      <c r="V2041" s="1"/>
      <c r="W2041" s="411"/>
      <c r="X2041" s="411"/>
      <c r="Y2041" s="411"/>
      <c r="Z2041" s="411"/>
      <c r="AA2041" s="1"/>
      <c r="AB2041" s="1"/>
      <c r="AC2041" s="1"/>
      <c r="AD2041" s="1"/>
      <c r="AE2041" s="1"/>
      <c r="AF2041" s="1"/>
      <c r="AG2041" s="1"/>
    </row>
    <row r="2042" spans="1:33" ht="14.25" customHeight="1" x14ac:dyDescent="0.3">
      <c r="A2042" s="2"/>
      <c r="B2042" s="1"/>
      <c r="C2042" s="2"/>
      <c r="D2042" s="2"/>
      <c r="E2042" s="2"/>
      <c r="F2042" s="1"/>
      <c r="G2042" s="1"/>
      <c r="H2042" s="1"/>
      <c r="I2042" s="1"/>
      <c r="J2042" s="1"/>
      <c r="K2042" s="1"/>
      <c r="L2042" s="1"/>
      <c r="M2042" s="1"/>
      <c r="N2042" s="1"/>
      <c r="O2042" s="1"/>
      <c r="P2042" s="1"/>
      <c r="Q2042" s="1"/>
      <c r="R2042" s="1"/>
      <c r="S2042" s="411"/>
      <c r="T2042" s="1"/>
      <c r="U2042" s="1"/>
      <c r="V2042" s="1"/>
      <c r="W2042" s="411"/>
      <c r="X2042" s="411"/>
      <c r="Y2042" s="411"/>
      <c r="Z2042" s="411"/>
      <c r="AA2042" s="1"/>
      <c r="AB2042" s="1"/>
      <c r="AC2042" s="1"/>
      <c r="AD2042" s="1"/>
      <c r="AE2042" s="1"/>
      <c r="AF2042" s="1"/>
      <c r="AG2042" s="1"/>
    </row>
    <row r="2043" spans="1:33" ht="14.25" customHeight="1" x14ac:dyDescent="0.3">
      <c r="A2043" s="2"/>
      <c r="B2043" s="1"/>
      <c r="C2043" s="2"/>
      <c r="D2043" s="2"/>
      <c r="E2043" s="2"/>
      <c r="F2043" s="1"/>
      <c r="G2043" s="1"/>
      <c r="H2043" s="1"/>
      <c r="I2043" s="1"/>
      <c r="J2043" s="1"/>
      <c r="K2043" s="1"/>
      <c r="L2043" s="1"/>
      <c r="M2043" s="1"/>
      <c r="N2043" s="1"/>
      <c r="O2043" s="1"/>
      <c r="P2043" s="1"/>
      <c r="Q2043" s="1"/>
      <c r="R2043" s="1"/>
      <c r="S2043" s="411"/>
      <c r="T2043" s="1"/>
      <c r="U2043" s="1"/>
      <c r="V2043" s="1"/>
      <c r="W2043" s="411"/>
      <c r="X2043" s="411"/>
      <c r="Y2043" s="411"/>
      <c r="Z2043" s="411"/>
      <c r="AA2043" s="1"/>
      <c r="AB2043" s="1"/>
      <c r="AC2043" s="1"/>
      <c r="AD2043" s="1"/>
      <c r="AE2043" s="1"/>
      <c r="AF2043" s="1"/>
      <c r="AG2043" s="1"/>
    </row>
    <row r="2044" spans="1:33" ht="14.25" customHeight="1" x14ac:dyDescent="0.3">
      <c r="A2044" s="2"/>
      <c r="B2044" s="1"/>
      <c r="C2044" s="2"/>
      <c r="D2044" s="2"/>
      <c r="E2044" s="2"/>
      <c r="F2044" s="1"/>
      <c r="G2044" s="1"/>
      <c r="H2044" s="1"/>
      <c r="I2044" s="1"/>
      <c r="J2044" s="1"/>
      <c r="K2044" s="1"/>
      <c r="L2044" s="1"/>
      <c r="M2044" s="1"/>
      <c r="N2044" s="1"/>
      <c r="O2044" s="1"/>
      <c r="P2044" s="1"/>
      <c r="Q2044" s="1"/>
      <c r="R2044" s="1"/>
      <c r="S2044" s="411"/>
      <c r="T2044" s="1"/>
      <c r="U2044" s="1"/>
      <c r="V2044" s="1"/>
      <c r="W2044" s="411"/>
      <c r="X2044" s="411"/>
      <c r="Y2044" s="411"/>
      <c r="Z2044" s="411"/>
      <c r="AA2044" s="1"/>
      <c r="AB2044" s="1"/>
      <c r="AC2044" s="1"/>
      <c r="AD2044" s="1"/>
      <c r="AE2044" s="1"/>
      <c r="AF2044" s="1"/>
      <c r="AG2044" s="1"/>
    </row>
    <row r="2045" spans="1:33" ht="14.25" customHeight="1" x14ac:dyDescent="0.3">
      <c r="A2045" s="2"/>
      <c r="B2045" s="1"/>
      <c r="C2045" s="2"/>
      <c r="D2045" s="2"/>
      <c r="E2045" s="2"/>
      <c r="F2045" s="1"/>
      <c r="G2045" s="1"/>
      <c r="H2045" s="1"/>
      <c r="I2045" s="1"/>
      <c r="J2045" s="1"/>
      <c r="K2045" s="1"/>
      <c r="L2045" s="1"/>
      <c r="M2045" s="1"/>
      <c r="N2045" s="1"/>
      <c r="O2045" s="1"/>
      <c r="P2045" s="1"/>
      <c r="Q2045" s="1"/>
      <c r="R2045" s="1"/>
      <c r="S2045" s="411"/>
      <c r="T2045" s="1"/>
      <c r="U2045" s="1"/>
      <c r="V2045" s="1"/>
      <c r="W2045" s="411"/>
      <c r="X2045" s="411"/>
      <c r="Y2045" s="411"/>
      <c r="Z2045" s="411"/>
      <c r="AA2045" s="1"/>
      <c r="AB2045" s="1"/>
      <c r="AC2045" s="1"/>
      <c r="AD2045" s="1"/>
      <c r="AE2045" s="1"/>
      <c r="AF2045" s="1"/>
      <c r="AG2045" s="1"/>
    </row>
    <row r="2046" spans="1:33" ht="14.25" customHeight="1" x14ac:dyDescent="0.3">
      <c r="A2046" s="2"/>
      <c r="B2046" s="1"/>
      <c r="C2046" s="2"/>
      <c r="D2046" s="2"/>
      <c r="E2046" s="2"/>
      <c r="F2046" s="1"/>
      <c r="G2046" s="1"/>
      <c r="H2046" s="1"/>
      <c r="I2046" s="1"/>
      <c r="J2046" s="1"/>
      <c r="K2046" s="1"/>
      <c r="L2046" s="1"/>
      <c r="M2046" s="1"/>
      <c r="N2046" s="1"/>
      <c r="O2046" s="1"/>
      <c r="P2046" s="1"/>
      <c r="Q2046" s="1"/>
      <c r="R2046" s="1"/>
      <c r="S2046" s="411"/>
      <c r="T2046" s="1"/>
      <c r="U2046" s="1"/>
      <c r="V2046" s="1"/>
      <c r="W2046" s="411"/>
      <c r="X2046" s="411"/>
      <c r="Y2046" s="411"/>
      <c r="Z2046" s="411"/>
      <c r="AA2046" s="1"/>
      <c r="AB2046" s="1"/>
      <c r="AC2046" s="1"/>
      <c r="AD2046" s="1"/>
      <c r="AE2046" s="1"/>
      <c r="AF2046" s="1"/>
      <c r="AG2046" s="1"/>
    </row>
    <row r="2047" spans="1:33" ht="14.25" customHeight="1" x14ac:dyDescent="0.3">
      <c r="A2047" s="2"/>
      <c r="B2047" s="1"/>
      <c r="C2047" s="2"/>
      <c r="D2047" s="2"/>
      <c r="E2047" s="2"/>
      <c r="F2047" s="1"/>
      <c r="G2047" s="1"/>
      <c r="H2047" s="1"/>
      <c r="I2047" s="1"/>
      <c r="J2047" s="1"/>
      <c r="K2047" s="1"/>
      <c r="L2047" s="1"/>
      <c r="M2047" s="1"/>
      <c r="N2047" s="1"/>
      <c r="O2047" s="1"/>
      <c r="P2047" s="1"/>
      <c r="Q2047" s="1"/>
      <c r="R2047" s="1"/>
      <c r="S2047" s="411"/>
      <c r="T2047" s="1"/>
      <c r="U2047" s="1"/>
      <c r="V2047" s="1"/>
      <c r="W2047" s="411"/>
      <c r="X2047" s="411"/>
      <c r="Y2047" s="411"/>
      <c r="Z2047" s="411"/>
      <c r="AA2047" s="1"/>
      <c r="AB2047" s="1"/>
      <c r="AC2047" s="1"/>
      <c r="AD2047" s="1"/>
      <c r="AE2047" s="1"/>
      <c r="AF2047" s="1"/>
      <c r="AG2047" s="1"/>
    </row>
    <row r="2048" spans="1:33" ht="14.25" customHeight="1" x14ac:dyDescent="0.3">
      <c r="A2048" s="2"/>
      <c r="B2048" s="1"/>
      <c r="C2048" s="2"/>
      <c r="D2048" s="2"/>
      <c r="E2048" s="2"/>
      <c r="F2048" s="1"/>
      <c r="G2048" s="1"/>
      <c r="H2048" s="1"/>
      <c r="I2048" s="1"/>
      <c r="J2048" s="1"/>
      <c r="K2048" s="1"/>
      <c r="L2048" s="1"/>
      <c r="M2048" s="1"/>
      <c r="N2048" s="1"/>
      <c r="O2048" s="1"/>
      <c r="P2048" s="1"/>
      <c r="Q2048" s="1"/>
      <c r="R2048" s="1"/>
      <c r="S2048" s="411"/>
      <c r="T2048" s="1"/>
      <c r="U2048" s="1"/>
      <c r="V2048" s="1"/>
      <c r="W2048" s="411"/>
      <c r="X2048" s="411"/>
      <c r="Y2048" s="411"/>
      <c r="Z2048" s="411"/>
      <c r="AA2048" s="1"/>
      <c r="AB2048" s="1"/>
      <c r="AC2048" s="1"/>
      <c r="AD2048" s="1"/>
      <c r="AE2048" s="1"/>
      <c r="AF2048" s="1"/>
      <c r="AG2048" s="1"/>
    </row>
    <row r="2049" spans="1:33" ht="14.25" customHeight="1" x14ac:dyDescent="0.3">
      <c r="A2049" s="2"/>
      <c r="B2049" s="1"/>
      <c r="C2049" s="2"/>
      <c r="D2049" s="2"/>
      <c r="E2049" s="2"/>
      <c r="F2049" s="1"/>
      <c r="G2049" s="1"/>
      <c r="H2049" s="1"/>
      <c r="I2049" s="1"/>
      <c r="J2049" s="1"/>
      <c r="K2049" s="1"/>
      <c r="L2049" s="1"/>
      <c r="M2049" s="1"/>
      <c r="N2049" s="1"/>
      <c r="O2049" s="1"/>
      <c r="P2049" s="1"/>
      <c r="Q2049" s="1"/>
      <c r="R2049" s="1"/>
      <c r="S2049" s="411"/>
      <c r="T2049" s="1"/>
      <c r="U2049" s="1"/>
      <c r="V2049" s="1"/>
      <c r="W2049" s="411"/>
      <c r="X2049" s="411"/>
      <c r="Y2049" s="411"/>
      <c r="Z2049" s="411"/>
      <c r="AA2049" s="1"/>
      <c r="AB2049" s="1"/>
      <c r="AC2049" s="1"/>
      <c r="AD2049" s="1"/>
      <c r="AE2049" s="1"/>
      <c r="AF2049" s="1"/>
      <c r="AG2049" s="1"/>
    </row>
    <row r="2050" spans="1:33" ht="14.25" customHeight="1" x14ac:dyDescent="0.3">
      <c r="A2050" s="2"/>
      <c r="B2050" s="1"/>
      <c r="C2050" s="2"/>
      <c r="D2050" s="2"/>
      <c r="E2050" s="2"/>
      <c r="F2050" s="1"/>
      <c r="G2050" s="1"/>
      <c r="H2050" s="1"/>
      <c r="I2050" s="1"/>
      <c r="J2050" s="1"/>
      <c r="K2050" s="1"/>
      <c r="L2050" s="1"/>
      <c r="M2050" s="1"/>
      <c r="N2050" s="1"/>
      <c r="O2050" s="1"/>
      <c r="P2050" s="1"/>
      <c r="Q2050" s="1"/>
      <c r="R2050" s="1"/>
      <c r="S2050" s="411"/>
      <c r="T2050" s="1"/>
      <c r="U2050" s="1"/>
      <c r="V2050" s="1"/>
      <c r="W2050" s="411"/>
      <c r="X2050" s="411"/>
      <c r="Y2050" s="411"/>
      <c r="Z2050" s="411"/>
      <c r="AA2050" s="1"/>
      <c r="AB2050" s="1"/>
      <c r="AC2050" s="1"/>
      <c r="AD2050" s="1"/>
      <c r="AE2050" s="1"/>
      <c r="AF2050" s="1"/>
      <c r="AG2050" s="1"/>
    </row>
    <row r="2051" spans="1:33" ht="14.25" customHeight="1" x14ac:dyDescent="0.3">
      <c r="A2051" s="2"/>
      <c r="B2051" s="1"/>
      <c r="C2051" s="2"/>
      <c r="D2051" s="2"/>
      <c r="E2051" s="2"/>
      <c r="F2051" s="1"/>
      <c r="G2051" s="1"/>
      <c r="H2051" s="1"/>
      <c r="I2051" s="1"/>
      <c r="J2051" s="1"/>
      <c r="K2051" s="1"/>
      <c r="L2051" s="1"/>
      <c r="M2051" s="1"/>
      <c r="N2051" s="1"/>
      <c r="O2051" s="1"/>
      <c r="P2051" s="1"/>
      <c r="Q2051" s="1"/>
      <c r="R2051" s="1"/>
      <c r="S2051" s="411"/>
      <c r="T2051" s="1"/>
      <c r="U2051" s="1"/>
      <c r="V2051" s="1"/>
      <c r="W2051" s="411"/>
      <c r="X2051" s="411"/>
      <c r="Y2051" s="411"/>
      <c r="Z2051" s="411"/>
      <c r="AA2051" s="1"/>
      <c r="AB2051" s="1"/>
      <c r="AC2051" s="1"/>
      <c r="AD2051" s="1"/>
      <c r="AE2051" s="1"/>
      <c r="AF2051" s="1"/>
      <c r="AG2051" s="1"/>
    </row>
    <row r="2052" spans="1:33" ht="14.25" customHeight="1" x14ac:dyDescent="0.3">
      <c r="A2052" s="2"/>
      <c r="B2052" s="1"/>
      <c r="C2052" s="2"/>
      <c r="D2052" s="2"/>
      <c r="E2052" s="2"/>
      <c r="F2052" s="1"/>
      <c r="G2052" s="1"/>
      <c r="H2052" s="1"/>
      <c r="I2052" s="1"/>
      <c r="J2052" s="1"/>
      <c r="K2052" s="1"/>
      <c r="L2052" s="1"/>
      <c r="M2052" s="1"/>
      <c r="N2052" s="1"/>
      <c r="O2052" s="1"/>
      <c r="P2052" s="1"/>
      <c r="Q2052" s="1"/>
      <c r="R2052" s="1"/>
      <c r="S2052" s="411"/>
      <c r="T2052" s="1"/>
      <c r="U2052" s="1"/>
      <c r="V2052" s="1"/>
      <c r="W2052" s="411"/>
      <c r="X2052" s="411"/>
      <c r="Y2052" s="411"/>
      <c r="Z2052" s="411"/>
      <c r="AA2052" s="1"/>
      <c r="AB2052" s="1"/>
      <c r="AC2052" s="1"/>
      <c r="AD2052" s="1"/>
      <c r="AE2052" s="1"/>
      <c r="AF2052" s="1"/>
      <c r="AG2052" s="1"/>
    </row>
    <row r="2053" spans="1:33" ht="14.25" customHeight="1" x14ac:dyDescent="0.3">
      <c r="A2053" s="2"/>
      <c r="B2053" s="1"/>
      <c r="C2053" s="2"/>
      <c r="D2053" s="2"/>
      <c r="E2053" s="2"/>
      <c r="F2053" s="1"/>
      <c r="G2053" s="1"/>
      <c r="H2053" s="1"/>
      <c r="I2053" s="1"/>
      <c r="J2053" s="1"/>
      <c r="K2053" s="1"/>
      <c r="L2053" s="1"/>
      <c r="M2053" s="1"/>
      <c r="N2053" s="1"/>
      <c r="O2053" s="1"/>
      <c r="P2053" s="1"/>
      <c r="Q2053" s="1"/>
      <c r="R2053" s="1"/>
      <c r="S2053" s="411"/>
      <c r="T2053" s="1"/>
      <c r="U2053" s="1"/>
      <c r="V2053" s="1"/>
      <c r="W2053" s="411"/>
      <c r="X2053" s="411"/>
      <c r="Y2053" s="411"/>
      <c r="Z2053" s="411"/>
      <c r="AA2053" s="1"/>
      <c r="AB2053" s="1"/>
      <c r="AC2053" s="1"/>
      <c r="AD2053" s="1"/>
      <c r="AE2053" s="1"/>
      <c r="AF2053" s="1"/>
      <c r="AG2053" s="1"/>
    </row>
    <row r="2054" spans="1:33" ht="14.25" customHeight="1" x14ac:dyDescent="0.3">
      <c r="A2054" s="2"/>
      <c r="B2054" s="1"/>
      <c r="C2054" s="2"/>
      <c r="D2054" s="2"/>
      <c r="E2054" s="2"/>
      <c r="F2054" s="1"/>
      <c r="G2054" s="1"/>
      <c r="H2054" s="1"/>
      <c r="I2054" s="1"/>
      <c r="J2054" s="1"/>
      <c r="K2054" s="1"/>
      <c r="L2054" s="1"/>
      <c r="M2054" s="1"/>
      <c r="N2054" s="1"/>
      <c r="O2054" s="1"/>
      <c r="P2054" s="1"/>
      <c r="Q2054" s="1"/>
      <c r="R2054" s="1"/>
      <c r="S2054" s="411"/>
      <c r="T2054" s="1"/>
      <c r="U2054" s="1"/>
      <c r="V2054" s="1"/>
      <c r="W2054" s="411"/>
      <c r="X2054" s="411"/>
      <c r="Y2054" s="411"/>
      <c r="Z2054" s="411"/>
      <c r="AA2054" s="1"/>
      <c r="AB2054" s="1"/>
      <c r="AC2054" s="1"/>
      <c r="AD2054" s="1"/>
      <c r="AE2054" s="1"/>
      <c r="AF2054" s="1"/>
      <c r="AG2054" s="1"/>
    </row>
    <row r="2055" spans="1:33" ht="14.25" customHeight="1" x14ac:dyDescent="0.3">
      <c r="A2055" s="2"/>
      <c r="B2055" s="1"/>
      <c r="C2055" s="2"/>
      <c r="D2055" s="2"/>
      <c r="E2055" s="2"/>
      <c r="F2055" s="1"/>
      <c r="G2055" s="1"/>
      <c r="H2055" s="1"/>
      <c r="I2055" s="1"/>
      <c r="J2055" s="1"/>
      <c r="K2055" s="1"/>
      <c r="L2055" s="1"/>
      <c r="M2055" s="1"/>
      <c r="N2055" s="1"/>
      <c r="O2055" s="1"/>
      <c r="P2055" s="1"/>
      <c r="Q2055" s="1"/>
      <c r="R2055" s="1"/>
      <c r="S2055" s="411"/>
      <c r="T2055" s="1"/>
      <c r="U2055" s="1"/>
      <c r="V2055" s="1"/>
      <c r="W2055" s="411"/>
      <c r="X2055" s="411"/>
      <c r="Y2055" s="411"/>
      <c r="Z2055" s="411"/>
      <c r="AA2055" s="1"/>
      <c r="AB2055" s="1"/>
      <c r="AC2055" s="1"/>
      <c r="AD2055" s="1"/>
      <c r="AE2055" s="1"/>
      <c r="AF2055" s="1"/>
      <c r="AG2055" s="1"/>
    </row>
    <row r="2056" spans="1:33" ht="14.25" customHeight="1" x14ac:dyDescent="0.3">
      <c r="A2056" s="2"/>
      <c r="B2056" s="1"/>
      <c r="C2056" s="2"/>
      <c r="D2056" s="2"/>
      <c r="E2056" s="2"/>
      <c r="F2056" s="1"/>
      <c r="G2056" s="1"/>
      <c r="H2056" s="1"/>
      <c r="I2056" s="1"/>
      <c r="J2056" s="1"/>
      <c r="K2056" s="1"/>
      <c r="L2056" s="1"/>
      <c r="M2056" s="1"/>
      <c r="N2056" s="1"/>
      <c r="O2056" s="1"/>
      <c r="P2056" s="1"/>
      <c r="Q2056" s="1"/>
      <c r="R2056" s="1"/>
      <c r="S2056" s="411"/>
      <c r="T2056" s="1"/>
      <c r="U2056" s="1"/>
      <c r="V2056" s="1"/>
      <c r="W2056" s="411"/>
      <c r="X2056" s="411"/>
      <c r="Y2056" s="411"/>
      <c r="Z2056" s="411"/>
      <c r="AA2056" s="1"/>
      <c r="AB2056" s="1"/>
      <c r="AC2056" s="1"/>
      <c r="AD2056" s="1"/>
      <c r="AE2056" s="1"/>
      <c r="AF2056" s="1"/>
      <c r="AG2056" s="1"/>
    </row>
    <row r="2057" spans="1:33" ht="14.25" customHeight="1" x14ac:dyDescent="0.3">
      <c r="A2057" s="2"/>
      <c r="B2057" s="1"/>
      <c r="C2057" s="2"/>
      <c r="D2057" s="2"/>
      <c r="E2057" s="2"/>
      <c r="F2057" s="1"/>
      <c r="G2057" s="1"/>
      <c r="H2057" s="1"/>
      <c r="I2057" s="1"/>
      <c r="J2057" s="1"/>
      <c r="K2057" s="1"/>
      <c r="L2057" s="1"/>
      <c r="M2057" s="1"/>
      <c r="N2057" s="1"/>
      <c r="O2057" s="1"/>
      <c r="P2057" s="1"/>
      <c r="Q2057" s="1"/>
      <c r="R2057" s="1"/>
      <c r="S2057" s="411"/>
      <c r="T2057" s="1"/>
      <c r="U2057" s="1"/>
      <c r="V2057" s="1"/>
      <c r="W2057" s="411"/>
      <c r="X2057" s="411"/>
      <c r="Y2057" s="411"/>
      <c r="Z2057" s="411"/>
      <c r="AA2057" s="1"/>
      <c r="AB2057" s="1"/>
      <c r="AC2057" s="1"/>
      <c r="AD2057" s="1"/>
      <c r="AE2057" s="1"/>
      <c r="AF2057" s="1"/>
      <c r="AG2057" s="1"/>
    </row>
    <row r="2058" spans="1:33" ht="14.25" customHeight="1" x14ac:dyDescent="0.3">
      <c r="A2058" s="2"/>
      <c r="B2058" s="1"/>
      <c r="C2058" s="2"/>
      <c r="D2058" s="2"/>
      <c r="E2058" s="2"/>
      <c r="F2058" s="1"/>
      <c r="G2058" s="1"/>
      <c r="H2058" s="1"/>
      <c r="I2058" s="1"/>
      <c r="J2058" s="1"/>
      <c r="K2058" s="1"/>
      <c r="L2058" s="1"/>
      <c r="M2058" s="1"/>
      <c r="N2058" s="1"/>
      <c r="O2058" s="1"/>
      <c r="P2058" s="1"/>
      <c r="Q2058" s="1"/>
      <c r="R2058" s="1"/>
      <c r="S2058" s="411"/>
      <c r="T2058" s="1"/>
      <c r="U2058" s="1"/>
      <c r="V2058" s="1"/>
      <c r="W2058" s="411"/>
      <c r="X2058" s="411"/>
      <c r="Y2058" s="411"/>
      <c r="Z2058" s="411"/>
      <c r="AA2058" s="1"/>
      <c r="AB2058" s="1"/>
      <c r="AC2058" s="1"/>
      <c r="AD2058" s="1"/>
      <c r="AE2058" s="1"/>
      <c r="AF2058" s="1"/>
      <c r="AG2058" s="1"/>
    </row>
    <row r="2059" spans="1:33" ht="14.25" customHeight="1" x14ac:dyDescent="0.3">
      <c r="A2059" s="2"/>
      <c r="B2059" s="1"/>
      <c r="C2059" s="2"/>
      <c r="D2059" s="2"/>
      <c r="E2059" s="2"/>
      <c r="F2059" s="1"/>
      <c r="G2059" s="1"/>
      <c r="H2059" s="1"/>
      <c r="I2059" s="1"/>
      <c r="J2059" s="1"/>
      <c r="K2059" s="1"/>
      <c r="L2059" s="1"/>
      <c r="M2059" s="1"/>
      <c r="N2059" s="1"/>
      <c r="O2059" s="1"/>
      <c r="P2059" s="1"/>
      <c r="Q2059" s="1"/>
      <c r="R2059" s="1"/>
      <c r="S2059" s="411"/>
      <c r="T2059" s="1"/>
      <c r="U2059" s="1"/>
      <c r="V2059" s="1"/>
      <c r="W2059" s="411"/>
      <c r="X2059" s="411"/>
      <c r="Y2059" s="411"/>
      <c r="Z2059" s="411"/>
      <c r="AA2059" s="1"/>
      <c r="AB2059" s="1"/>
      <c r="AC2059" s="1"/>
      <c r="AD2059" s="1"/>
      <c r="AE2059" s="1"/>
      <c r="AF2059" s="1"/>
      <c r="AG2059" s="1"/>
    </row>
    <row r="2060" spans="1:33" ht="14.25" customHeight="1" x14ac:dyDescent="0.3">
      <c r="A2060" s="2"/>
      <c r="B2060" s="1"/>
      <c r="C2060" s="2"/>
      <c r="D2060" s="2"/>
      <c r="E2060" s="2"/>
      <c r="F2060" s="1"/>
      <c r="G2060" s="1"/>
      <c r="H2060" s="1"/>
      <c r="I2060" s="1"/>
      <c r="J2060" s="1"/>
      <c r="K2060" s="1"/>
      <c r="L2060" s="1"/>
      <c r="M2060" s="1"/>
      <c r="N2060" s="1"/>
      <c r="O2060" s="1"/>
      <c r="P2060" s="1"/>
      <c r="Q2060" s="1"/>
      <c r="R2060" s="1"/>
      <c r="S2060" s="411"/>
      <c r="T2060" s="1"/>
      <c r="U2060" s="1"/>
      <c r="V2060" s="1"/>
      <c r="W2060" s="411"/>
      <c r="X2060" s="411"/>
      <c r="Y2060" s="411"/>
      <c r="Z2060" s="411"/>
      <c r="AA2060" s="1"/>
      <c r="AB2060" s="1"/>
      <c r="AC2060" s="1"/>
      <c r="AD2060" s="1"/>
      <c r="AE2060" s="1"/>
      <c r="AF2060" s="1"/>
      <c r="AG2060" s="1"/>
    </row>
    <row r="2061" spans="1:33" ht="14.25" customHeight="1" x14ac:dyDescent="0.3">
      <c r="A2061" s="2"/>
      <c r="B2061" s="1"/>
      <c r="C2061" s="2"/>
      <c r="D2061" s="2"/>
      <c r="E2061" s="2"/>
      <c r="F2061" s="1"/>
      <c r="G2061" s="1"/>
      <c r="H2061" s="1"/>
      <c r="I2061" s="1"/>
      <c r="J2061" s="1"/>
      <c r="K2061" s="1"/>
      <c r="L2061" s="1"/>
      <c r="M2061" s="1"/>
      <c r="N2061" s="1"/>
      <c r="O2061" s="1"/>
      <c r="P2061" s="1"/>
      <c r="Q2061" s="1"/>
      <c r="R2061" s="1"/>
      <c r="S2061" s="411"/>
      <c r="T2061" s="1"/>
      <c r="U2061" s="1"/>
      <c r="V2061" s="1"/>
      <c r="W2061" s="411"/>
      <c r="X2061" s="411"/>
      <c r="Y2061" s="411"/>
      <c r="Z2061" s="411"/>
      <c r="AA2061" s="1"/>
      <c r="AB2061" s="1"/>
      <c r="AC2061" s="1"/>
      <c r="AD2061" s="1"/>
      <c r="AE2061" s="1"/>
      <c r="AF2061" s="1"/>
      <c r="AG2061" s="1"/>
    </row>
    <row r="2062" spans="1:33" ht="14.25" customHeight="1" x14ac:dyDescent="0.3">
      <c r="A2062" s="2"/>
      <c r="B2062" s="1"/>
      <c r="C2062" s="2"/>
      <c r="D2062" s="2"/>
      <c r="E2062" s="2"/>
      <c r="F2062" s="1"/>
      <c r="G2062" s="1"/>
      <c r="H2062" s="1"/>
      <c r="I2062" s="1"/>
      <c r="J2062" s="1"/>
      <c r="K2062" s="1"/>
      <c r="L2062" s="1"/>
      <c r="M2062" s="1"/>
      <c r="N2062" s="1"/>
      <c r="O2062" s="1"/>
      <c r="P2062" s="1"/>
      <c r="Q2062" s="1"/>
      <c r="R2062" s="1"/>
      <c r="S2062" s="411"/>
      <c r="T2062" s="1"/>
      <c r="U2062" s="1"/>
      <c r="V2062" s="1"/>
      <c r="W2062" s="411"/>
      <c r="X2062" s="411"/>
      <c r="Y2062" s="411"/>
      <c r="Z2062" s="411"/>
      <c r="AA2062" s="1"/>
      <c r="AB2062" s="1"/>
      <c r="AC2062" s="1"/>
      <c r="AD2062" s="1"/>
      <c r="AE2062" s="1"/>
      <c r="AF2062" s="1"/>
      <c r="AG2062" s="1"/>
    </row>
    <row r="2063" spans="1:33" ht="14.25" customHeight="1" x14ac:dyDescent="0.3">
      <c r="A2063" s="2"/>
      <c r="B2063" s="1"/>
      <c r="C2063" s="2"/>
      <c r="D2063" s="2"/>
      <c r="E2063" s="2"/>
      <c r="F2063" s="1"/>
      <c r="G2063" s="1"/>
      <c r="H2063" s="1"/>
      <c r="I2063" s="1"/>
      <c r="J2063" s="1"/>
      <c r="K2063" s="1"/>
      <c r="L2063" s="1"/>
      <c r="M2063" s="1"/>
      <c r="N2063" s="1"/>
      <c r="O2063" s="1"/>
      <c r="P2063" s="1"/>
      <c r="Q2063" s="1"/>
      <c r="R2063" s="1"/>
      <c r="S2063" s="411"/>
      <c r="T2063" s="1"/>
      <c r="U2063" s="1"/>
      <c r="V2063" s="1"/>
      <c r="W2063" s="411"/>
      <c r="X2063" s="411"/>
      <c r="Y2063" s="411"/>
      <c r="Z2063" s="411"/>
      <c r="AA2063" s="1"/>
      <c r="AB2063" s="1"/>
      <c r="AC2063" s="1"/>
      <c r="AD2063" s="1"/>
      <c r="AE2063" s="1"/>
      <c r="AF2063" s="1"/>
      <c r="AG2063" s="1"/>
    </row>
    <row r="2064" spans="1:33" ht="14.25" customHeight="1" x14ac:dyDescent="0.3">
      <c r="A2064" s="2"/>
      <c r="B2064" s="1"/>
      <c r="C2064" s="2"/>
      <c r="D2064" s="2"/>
      <c r="E2064" s="2"/>
      <c r="F2064" s="1"/>
      <c r="G2064" s="1"/>
      <c r="H2064" s="1"/>
      <c r="I2064" s="1"/>
      <c r="J2064" s="1"/>
      <c r="K2064" s="1"/>
      <c r="L2064" s="1"/>
      <c r="M2064" s="1"/>
      <c r="N2064" s="1"/>
      <c r="O2064" s="1"/>
      <c r="P2064" s="1"/>
      <c r="Q2064" s="1"/>
      <c r="R2064" s="1"/>
      <c r="S2064" s="411"/>
      <c r="T2064" s="1"/>
      <c r="U2064" s="1"/>
      <c r="V2064" s="1"/>
      <c r="W2064" s="411"/>
      <c r="X2064" s="411"/>
      <c r="Y2064" s="411"/>
      <c r="Z2064" s="411"/>
      <c r="AA2064" s="1"/>
      <c r="AB2064" s="1"/>
      <c r="AC2064" s="1"/>
      <c r="AD2064" s="1"/>
      <c r="AE2064" s="1"/>
      <c r="AF2064" s="1"/>
      <c r="AG2064" s="1"/>
    </row>
    <row r="2065" spans="1:33" ht="14.25" customHeight="1" x14ac:dyDescent="0.3">
      <c r="A2065" s="2"/>
      <c r="B2065" s="1"/>
      <c r="C2065" s="2"/>
      <c r="D2065" s="2"/>
      <c r="E2065" s="2"/>
      <c r="F2065" s="1"/>
      <c r="G2065" s="1"/>
      <c r="H2065" s="1"/>
      <c r="I2065" s="1"/>
      <c r="J2065" s="1"/>
      <c r="K2065" s="1"/>
      <c r="L2065" s="1"/>
      <c r="M2065" s="1"/>
      <c r="N2065" s="1"/>
      <c r="O2065" s="1"/>
      <c r="P2065" s="1"/>
      <c r="Q2065" s="1"/>
      <c r="R2065" s="1"/>
      <c r="S2065" s="411"/>
      <c r="T2065" s="1"/>
      <c r="U2065" s="1"/>
      <c r="V2065" s="1"/>
      <c r="W2065" s="411"/>
      <c r="X2065" s="411"/>
      <c r="Y2065" s="411"/>
      <c r="Z2065" s="411"/>
      <c r="AA2065" s="1"/>
      <c r="AB2065" s="1"/>
      <c r="AC2065" s="1"/>
      <c r="AD2065" s="1"/>
      <c r="AE2065" s="1"/>
      <c r="AF2065" s="1"/>
      <c r="AG2065" s="1"/>
    </row>
    <row r="2066" spans="1:33" ht="14.25" customHeight="1" x14ac:dyDescent="0.3">
      <c r="A2066" s="2"/>
      <c r="B2066" s="1"/>
      <c r="C2066" s="2"/>
      <c r="D2066" s="2"/>
      <c r="E2066" s="2"/>
      <c r="F2066" s="1"/>
      <c r="G2066" s="1"/>
      <c r="H2066" s="1"/>
      <c r="I2066" s="1"/>
      <c r="J2066" s="1"/>
      <c r="K2066" s="1"/>
      <c r="L2066" s="1"/>
      <c r="M2066" s="1"/>
      <c r="N2066" s="1"/>
      <c r="O2066" s="1"/>
      <c r="P2066" s="1"/>
      <c r="Q2066" s="1"/>
      <c r="R2066" s="1"/>
      <c r="S2066" s="411"/>
      <c r="T2066" s="1"/>
      <c r="U2066" s="1"/>
      <c r="V2066" s="1"/>
      <c r="W2066" s="411"/>
      <c r="X2066" s="411"/>
      <c r="Y2066" s="411"/>
      <c r="Z2066" s="411"/>
      <c r="AA2066" s="1"/>
      <c r="AB2066" s="1"/>
      <c r="AC2066" s="1"/>
      <c r="AD2066" s="1"/>
      <c r="AE2066" s="1"/>
      <c r="AF2066" s="1"/>
      <c r="AG2066" s="1"/>
    </row>
    <row r="2067" spans="1:33" ht="14.25" customHeight="1" x14ac:dyDescent="0.3">
      <c r="A2067" s="2"/>
      <c r="B2067" s="1"/>
      <c r="C2067" s="2"/>
      <c r="D2067" s="2"/>
      <c r="E2067" s="2"/>
      <c r="F2067" s="1"/>
      <c r="G2067" s="1"/>
      <c r="H2067" s="1"/>
      <c r="I2067" s="1"/>
      <c r="J2067" s="1"/>
      <c r="K2067" s="1"/>
      <c r="L2067" s="1"/>
      <c r="M2067" s="1"/>
      <c r="N2067" s="1"/>
      <c r="O2067" s="1"/>
      <c r="P2067" s="1"/>
      <c r="Q2067" s="1"/>
      <c r="R2067" s="1"/>
      <c r="S2067" s="411"/>
      <c r="T2067" s="1"/>
      <c r="U2067" s="1"/>
      <c r="V2067" s="1"/>
      <c r="W2067" s="411"/>
      <c r="X2067" s="411"/>
      <c r="Y2067" s="411"/>
      <c r="Z2067" s="411"/>
      <c r="AA2067" s="1"/>
      <c r="AB2067" s="1"/>
      <c r="AC2067" s="1"/>
      <c r="AD2067" s="1"/>
      <c r="AE2067" s="1"/>
      <c r="AF2067" s="1"/>
      <c r="AG2067" s="1"/>
    </row>
    <row r="2068" spans="1:33" ht="14.25" customHeight="1" x14ac:dyDescent="0.3">
      <c r="A2068" s="2"/>
      <c r="B2068" s="1"/>
      <c r="C2068" s="2"/>
      <c r="D2068" s="2"/>
      <c r="E2068" s="2"/>
      <c r="F2068" s="1"/>
      <c r="G2068" s="1"/>
      <c r="H2068" s="1"/>
      <c r="I2068" s="1"/>
      <c r="J2068" s="1"/>
      <c r="K2068" s="1"/>
      <c r="L2068" s="1"/>
      <c r="M2068" s="1"/>
      <c r="N2068" s="1"/>
      <c r="O2068" s="1"/>
      <c r="P2068" s="1"/>
      <c r="Q2068" s="1"/>
      <c r="R2068" s="1"/>
      <c r="S2068" s="411"/>
      <c r="T2068" s="1"/>
      <c r="U2068" s="1"/>
      <c r="V2068" s="1"/>
      <c r="W2068" s="411"/>
      <c r="X2068" s="411"/>
      <c r="Y2068" s="411"/>
      <c r="Z2068" s="411"/>
      <c r="AA2068" s="1"/>
      <c r="AB2068" s="1"/>
      <c r="AC2068" s="1"/>
      <c r="AD2068" s="1"/>
      <c r="AE2068" s="1"/>
      <c r="AF2068" s="1"/>
      <c r="AG2068" s="1"/>
    </row>
    <row r="2069" spans="1:33" ht="14.25" customHeight="1" x14ac:dyDescent="0.3">
      <c r="A2069" s="2"/>
      <c r="B2069" s="1"/>
      <c r="C2069" s="2"/>
      <c r="D2069" s="2"/>
      <c r="E2069" s="2"/>
      <c r="F2069" s="1"/>
      <c r="G2069" s="1"/>
      <c r="H2069" s="1"/>
      <c r="I2069" s="1"/>
      <c r="J2069" s="1"/>
      <c r="K2069" s="1"/>
      <c r="L2069" s="1"/>
      <c r="M2069" s="1"/>
      <c r="N2069" s="1"/>
      <c r="O2069" s="1"/>
      <c r="P2069" s="1"/>
      <c r="Q2069" s="1"/>
      <c r="R2069" s="1"/>
      <c r="S2069" s="411"/>
      <c r="T2069" s="1"/>
      <c r="U2069" s="1"/>
      <c r="V2069" s="1"/>
      <c r="W2069" s="411"/>
      <c r="X2069" s="411"/>
      <c r="Y2069" s="411"/>
      <c r="Z2069" s="411"/>
      <c r="AA2069" s="1"/>
      <c r="AB2069" s="1"/>
      <c r="AC2069" s="1"/>
      <c r="AD2069" s="1"/>
      <c r="AE2069" s="1"/>
      <c r="AF2069" s="1"/>
      <c r="AG2069" s="1"/>
    </row>
    <row r="2070" spans="1:33" ht="14.25" customHeight="1" x14ac:dyDescent="0.3">
      <c r="A2070" s="2"/>
      <c r="B2070" s="1"/>
      <c r="C2070" s="2"/>
      <c r="D2070" s="2"/>
      <c r="E2070" s="2"/>
      <c r="F2070" s="1"/>
      <c r="G2070" s="1"/>
      <c r="H2070" s="1"/>
      <c r="I2070" s="1"/>
      <c r="J2070" s="1"/>
      <c r="K2070" s="1"/>
      <c r="L2070" s="1"/>
      <c r="M2070" s="1"/>
      <c r="N2070" s="1"/>
      <c r="O2070" s="1"/>
      <c r="P2070" s="1"/>
      <c r="Q2070" s="1"/>
      <c r="R2070" s="1"/>
      <c r="S2070" s="411"/>
      <c r="T2070" s="1"/>
      <c r="U2070" s="1"/>
      <c r="V2070" s="1"/>
      <c r="W2070" s="411"/>
      <c r="X2070" s="411"/>
      <c r="Y2070" s="411"/>
      <c r="Z2070" s="411"/>
      <c r="AA2070" s="1"/>
      <c r="AB2070" s="1"/>
      <c r="AC2070" s="1"/>
      <c r="AD2070" s="1"/>
      <c r="AE2070" s="1"/>
      <c r="AF2070" s="1"/>
      <c r="AG2070" s="1"/>
    </row>
    <row r="2071" spans="1:33" ht="14.25" customHeight="1" x14ac:dyDescent="0.3">
      <c r="A2071" s="2"/>
      <c r="B2071" s="1"/>
      <c r="C2071" s="2"/>
      <c r="D2071" s="2"/>
      <c r="E2071" s="2"/>
      <c r="F2071" s="1"/>
      <c r="G2071" s="1"/>
      <c r="H2071" s="1"/>
      <c r="I2071" s="1"/>
      <c r="J2071" s="1"/>
      <c r="K2071" s="1"/>
      <c r="L2071" s="1"/>
      <c r="M2071" s="1"/>
      <c r="N2071" s="1"/>
      <c r="O2071" s="1"/>
      <c r="P2071" s="1"/>
      <c r="Q2071" s="1"/>
      <c r="R2071" s="1"/>
      <c r="S2071" s="411"/>
      <c r="T2071" s="1"/>
      <c r="U2071" s="1"/>
      <c r="V2071" s="1"/>
      <c r="W2071" s="411"/>
      <c r="X2071" s="411"/>
      <c r="Y2071" s="411"/>
      <c r="Z2071" s="411"/>
      <c r="AA2071" s="1"/>
      <c r="AB2071" s="1"/>
      <c r="AC2071" s="1"/>
      <c r="AD2071" s="1"/>
      <c r="AE2071" s="1"/>
      <c r="AF2071" s="1"/>
      <c r="AG2071" s="1"/>
    </row>
    <row r="2072" spans="1:33" ht="14.25" customHeight="1" x14ac:dyDescent="0.3">
      <c r="A2072" s="2"/>
      <c r="B2072" s="1"/>
      <c r="C2072" s="2"/>
      <c r="D2072" s="2"/>
      <c r="E2072" s="2"/>
      <c r="F2072" s="1"/>
      <c r="G2072" s="1"/>
      <c r="H2072" s="1"/>
      <c r="I2072" s="1"/>
      <c r="J2072" s="1"/>
      <c r="K2072" s="1"/>
      <c r="L2072" s="1"/>
      <c r="M2072" s="1"/>
      <c r="N2072" s="1"/>
      <c r="O2072" s="1"/>
      <c r="P2072" s="1"/>
      <c r="Q2072" s="1"/>
      <c r="R2072" s="1"/>
      <c r="S2072" s="411"/>
      <c r="T2072" s="1"/>
      <c r="U2072" s="1"/>
      <c r="V2072" s="1"/>
      <c r="W2072" s="411"/>
      <c r="X2072" s="411"/>
      <c r="Y2072" s="411"/>
      <c r="Z2072" s="411"/>
      <c r="AA2072" s="1"/>
      <c r="AB2072" s="1"/>
      <c r="AC2072" s="1"/>
      <c r="AD2072" s="1"/>
      <c r="AE2072" s="1"/>
      <c r="AF2072" s="1"/>
      <c r="AG2072" s="1"/>
    </row>
    <row r="2073" spans="1:33" ht="14.25" customHeight="1" x14ac:dyDescent="0.3">
      <c r="A2073" s="2"/>
      <c r="B2073" s="1"/>
      <c r="C2073" s="2"/>
      <c r="D2073" s="2"/>
      <c r="E2073" s="2"/>
      <c r="F2073" s="1"/>
      <c r="G2073" s="1"/>
      <c r="H2073" s="1"/>
      <c r="I2073" s="1"/>
      <c r="J2073" s="1"/>
      <c r="K2073" s="1"/>
      <c r="L2073" s="1"/>
      <c r="M2073" s="1"/>
      <c r="N2073" s="1"/>
      <c r="O2073" s="1"/>
      <c r="P2073" s="1"/>
      <c r="Q2073" s="1"/>
      <c r="R2073" s="1"/>
      <c r="S2073" s="411"/>
      <c r="T2073" s="1"/>
      <c r="U2073" s="1"/>
      <c r="V2073" s="1"/>
      <c r="W2073" s="411"/>
      <c r="X2073" s="411"/>
      <c r="Y2073" s="411"/>
      <c r="Z2073" s="411"/>
      <c r="AA2073" s="1"/>
      <c r="AB2073" s="1"/>
      <c r="AC2073" s="1"/>
      <c r="AD2073" s="1"/>
      <c r="AE2073" s="1"/>
      <c r="AF2073" s="1"/>
      <c r="AG2073" s="1"/>
    </row>
    <row r="2074" spans="1:33" ht="14.25" customHeight="1" x14ac:dyDescent="0.3">
      <c r="A2074" s="2"/>
      <c r="B2074" s="1"/>
      <c r="C2074" s="2"/>
      <c r="D2074" s="2"/>
      <c r="E2074" s="2"/>
      <c r="F2074" s="1"/>
      <c r="G2074" s="1"/>
      <c r="H2074" s="1"/>
      <c r="I2074" s="1"/>
      <c r="J2074" s="1"/>
      <c r="K2074" s="1"/>
      <c r="L2074" s="1"/>
      <c r="M2074" s="1"/>
      <c r="N2074" s="1"/>
      <c r="O2074" s="1"/>
      <c r="P2074" s="1"/>
      <c r="Q2074" s="1"/>
      <c r="R2074" s="1"/>
      <c r="S2074" s="411"/>
      <c r="T2074" s="1"/>
      <c r="U2074" s="1"/>
      <c r="V2074" s="1"/>
      <c r="W2074" s="411"/>
      <c r="X2074" s="411"/>
      <c r="Y2074" s="411"/>
      <c r="Z2074" s="411"/>
      <c r="AA2074" s="1"/>
      <c r="AB2074" s="1"/>
      <c r="AC2074" s="1"/>
      <c r="AD2074" s="1"/>
      <c r="AE2074" s="1"/>
      <c r="AF2074" s="1"/>
      <c r="AG2074" s="1"/>
    </row>
    <row r="2075" spans="1:33" ht="14.25" customHeight="1" x14ac:dyDescent="0.3">
      <c r="A2075" s="2"/>
      <c r="B2075" s="1"/>
      <c r="C2075" s="2"/>
      <c r="D2075" s="2"/>
      <c r="E2075" s="2"/>
      <c r="F2075" s="1"/>
      <c r="G2075" s="1"/>
      <c r="H2075" s="1"/>
      <c r="I2075" s="1"/>
      <c r="J2075" s="1"/>
      <c r="K2075" s="1"/>
      <c r="L2075" s="1"/>
      <c r="M2075" s="1"/>
      <c r="N2075" s="1"/>
      <c r="O2075" s="1"/>
      <c r="P2075" s="1"/>
      <c r="Q2075" s="1"/>
      <c r="R2075" s="1"/>
      <c r="S2075" s="411"/>
      <c r="T2075" s="1"/>
      <c r="U2075" s="1"/>
      <c r="V2075" s="1"/>
      <c r="W2075" s="411"/>
      <c r="X2075" s="411"/>
      <c r="Y2075" s="411"/>
      <c r="Z2075" s="411"/>
      <c r="AA2075" s="1"/>
      <c r="AB2075" s="1"/>
      <c r="AC2075" s="1"/>
      <c r="AD2075" s="1"/>
      <c r="AE2075" s="1"/>
      <c r="AF2075" s="1"/>
      <c r="AG2075" s="1"/>
    </row>
    <row r="2076" spans="1:33" ht="14.25" customHeight="1" x14ac:dyDescent="0.3">
      <c r="A2076" s="2"/>
      <c r="B2076" s="1"/>
      <c r="C2076" s="2"/>
      <c r="D2076" s="2"/>
      <c r="E2076" s="2"/>
      <c r="F2076" s="1"/>
      <c r="G2076" s="1"/>
      <c r="H2076" s="1"/>
      <c r="I2076" s="1"/>
      <c r="J2076" s="1"/>
      <c r="K2076" s="1"/>
      <c r="L2076" s="1"/>
      <c r="M2076" s="1"/>
      <c r="N2076" s="1"/>
      <c r="O2076" s="1"/>
      <c r="P2076" s="1"/>
      <c r="Q2076" s="1"/>
      <c r="R2076" s="1"/>
      <c r="S2076" s="411"/>
      <c r="T2076" s="1"/>
      <c r="U2076" s="1"/>
      <c r="V2076" s="1"/>
      <c r="W2076" s="411"/>
      <c r="X2076" s="411"/>
      <c r="Y2076" s="411"/>
      <c r="Z2076" s="411"/>
      <c r="AA2076" s="1"/>
      <c r="AB2076" s="1"/>
      <c r="AC2076" s="1"/>
      <c r="AD2076" s="1"/>
      <c r="AE2076" s="1"/>
      <c r="AF2076" s="1"/>
      <c r="AG2076" s="1"/>
    </row>
    <row r="2077" spans="1:33" ht="14.25" customHeight="1" x14ac:dyDescent="0.3">
      <c r="A2077" s="2"/>
      <c r="B2077" s="1"/>
      <c r="C2077" s="2"/>
      <c r="D2077" s="2"/>
      <c r="E2077" s="2"/>
      <c r="F2077" s="1"/>
      <c r="G2077" s="1"/>
      <c r="H2077" s="1"/>
      <c r="I2077" s="1"/>
      <c r="J2077" s="1"/>
      <c r="K2077" s="1"/>
      <c r="L2077" s="1"/>
      <c r="M2077" s="1"/>
      <c r="N2077" s="1"/>
      <c r="O2077" s="1"/>
      <c r="P2077" s="1"/>
      <c r="Q2077" s="1"/>
      <c r="R2077" s="1"/>
      <c r="S2077" s="411"/>
      <c r="T2077" s="1"/>
      <c r="U2077" s="1"/>
      <c r="V2077" s="1"/>
      <c r="W2077" s="411"/>
      <c r="X2077" s="411"/>
      <c r="Y2077" s="411"/>
      <c r="Z2077" s="411"/>
      <c r="AA2077" s="1"/>
      <c r="AB2077" s="1"/>
      <c r="AC2077" s="1"/>
      <c r="AD2077" s="1"/>
      <c r="AE2077" s="1"/>
      <c r="AF2077" s="1"/>
      <c r="AG2077" s="1"/>
    </row>
    <row r="2078" spans="1:33" ht="14.25" customHeight="1" x14ac:dyDescent="0.3">
      <c r="A2078" s="2"/>
      <c r="B2078" s="1"/>
      <c r="C2078" s="2"/>
      <c r="D2078" s="2"/>
      <c r="E2078" s="2"/>
      <c r="F2078" s="1"/>
      <c r="G2078" s="1"/>
      <c r="H2078" s="1"/>
      <c r="I2078" s="1"/>
      <c r="J2078" s="1"/>
      <c r="K2078" s="1"/>
      <c r="L2078" s="1"/>
      <c r="M2078" s="1"/>
      <c r="N2078" s="1"/>
      <c r="O2078" s="1"/>
      <c r="P2078" s="1"/>
      <c r="Q2078" s="1"/>
      <c r="R2078" s="1"/>
      <c r="S2078" s="411"/>
      <c r="T2078" s="1"/>
      <c r="U2078" s="1"/>
      <c r="V2078" s="1"/>
      <c r="W2078" s="411"/>
      <c r="X2078" s="411"/>
      <c r="Y2078" s="411"/>
      <c r="Z2078" s="411"/>
      <c r="AA2078" s="1"/>
      <c r="AB2078" s="1"/>
      <c r="AC2078" s="1"/>
      <c r="AD2078" s="1"/>
      <c r="AE2078" s="1"/>
      <c r="AF2078" s="1"/>
      <c r="AG2078" s="1"/>
    </row>
    <row r="2079" spans="1:33" ht="14.25" customHeight="1" x14ac:dyDescent="0.3">
      <c r="A2079" s="2"/>
      <c r="B2079" s="1"/>
      <c r="C2079" s="2"/>
      <c r="D2079" s="2"/>
      <c r="E2079" s="2"/>
      <c r="F2079" s="1"/>
      <c r="G2079" s="1"/>
      <c r="H2079" s="1"/>
      <c r="I2079" s="1"/>
      <c r="J2079" s="1"/>
      <c r="K2079" s="1"/>
      <c r="L2079" s="1"/>
      <c r="M2079" s="1"/>
      <c r="N2079" s="1"/>
      <c r="O2079" s="1"/>
      <c r="P2079" s="1"/>
      <c r="Q2079" s="1"/>
      <c r="R2079" s="1"/>
      <c r="S2079" s="411"/>
      <c r="T2079" s="1"/>
      <c r="U2079" s="1"/>
      <c r="V2079" s="1"/>
      <c r="W2079" s="411"/>
      <c r="X2079" s="411"/>
      <c r="Y2079" s="411"/>
      <c r="Z2079" s="411"/>
      <c r="AA2079" s="1"/>
      <c r="AB2079" s="1"/>
      <c r="AC2079" s="1"/>
      <c r="AD2079" s="1"/>
      <c r="AE2079" s="1"/>
      <c r="AF2079" s="1"/>
      <c r="AG2079" s="1"/>
    </row>
    <row r="2080" spans="1:33" ht="14.25" customHeight="1" x14ac:dyDescent="0.3">
      <c r="A2080" s="2"/>
      <c r="B2080" s="1"/>
      <c r="C2080" s="2"/>
      <c r="D2080" s="2"/>
      <c r="E2080" s="2"/>
      <c r="F2080" s="1"/>
      <c r="G2080" s="1"/>
      <c r="H2080" s="1"/>
      <c r="I2080" s="1"/>
      <c r="J2080" s="1"/>
      <c r="K2080" s="1"/>
      <c r="L2080" s="1"/>
      <c r="M2080" s="1"/>
      <c r="N2080" s="1"/>
      <c r="O2080" s="1"/>
      <c r="P2080" s="1"/>
      <c r="Q2080" s="1"/>
      <c r="R2080" s="1"/>
      <c r="S2080" s="411"/>
      <c r="T2080" s="1"/>
      <c r="U2080" s="1"/>
      <c r="V2080" s="1"/>
      <c r="W2080" s="411"/>
      <c r="X2080" s="411"/>
      <c r="Y2080" s="411"/>
      <c r="Z2080" s="411"/>
      <c r="AA2080" s="1"/>
      <c r="AB2080" s="1"/>
      <c r="AC2080" s="1"/>
      <c r="AD2080" s="1"/>
      <c r="AE2080" s="1"/>
      <c r="AF2080" s="1"/>
      <c r="AG2080" s="1"/>
    </row>
    <row r="2081" spans="1:33" ht="14.25" customHeight="1" x14ac:dyDescent="0.3">
      <c r="A2081" s="2"/>
      <c r="B2081" s="1"/>
      <c r="C2081" s="2"/>
      <c r="D2081" s="2"/>
      <c r="E2081" s="2"/>
      <c r="F2081" s="1"/>
      <c r="G2081" s="1"/>
      <c r="H2081" s="1"/>
      <c r="I2081" s="1"/>
      <c r="J2081" s="1"/>
      <c r="K2081" s="1"/>
      <c r="L2081" s="1"/>
      <c r="M2081" s="1"/>
      <c r="N2081" s="1"/>
      <c r="O2081" s="1"/>
      <c r="P2081" s="1"/>
      <c r="Q2081" s="1"/>
      <c r="R2081" s="1"/>
      <c r="S2081" s="411"/>
      <c r="T2081" s="1"/>
      <c r="U2081" s="1"/>
      <c r="V2081" s="1"/>
      <c r="W2081" s="411"/>
      <c r="X2081" s="411"/>
      <c r="Y2081" s="411"/>
      <c r="Z2081" s="411"/>
      <c r="AA2081" s="1"/>
      <c r="AB2081" s="1"/>
      <c r="AC2081" s="1"/>
      <c r="AD2081" s="1"/>
      <c r="AE2081" s="1"/>
      <c r="AF2081" s="1"/>
      <c r="AG2081" s="1"/>
    </row>
    <row r="2082" spans="1:33" ht="14.25" customHeight="1" x14ac:dyDescent="0.3">
      <c r="A2082" s="2"/>
      <c r="B2082" s="1"/>
      <c r="C2082" s="2"/>
      <c r="D2082" s="2"/>
      <c r="E2082" s="2"/>
      <c r="F2082" s="1"/>
      <c r="G2082" s="1"/>
      <c r="H2082" s="1"/>
      <c r="I2082" s="1"/>
      <c r="J2082" s="1"/>
      <c r="K2082" s="1"/>
      <c r="L2082" s="1"/>
      <c r="M2082" s="1"/>
      <c r="N2082" s="1"/>
      <c r="O2082" s="1"/>
      <c r="P2082" s="1"/>
      <c r="Q2082" s="1"/>
      <c r="R2082" s="1"/>
      <c r="S2082" s="411"/>
      <c r="T2082" s="1"/>
      <c r="U2082" s="1"/>
      <c r="V2082" s="1"/>
      <c r="W2082" s="411"/>
      <c r="X2082" s="411"/>
      <c r="Y2082" s="411"/>
      <c r="Z2082" s="411"/>
      <c r="AA2082" s="1"/>
      <c r="AB2082" s="1"/>
      <c r="AC2082" s="1"/>
      <c r="AD2082" s="1"/>
      <c r="AE2082" s="1"/>
      <c r="AF2082" s="1"/>
      <c r="AG2082" s="1"/>
    </row>
    <row r="2083" spans="1:33" ht="14.25" customHeight="1" x14ac:dyDescent="0.3">
      <c r="A2083" s="2"/>
      <c r="B2083" s="1"/>
      <c r="C2083" s="2"/>
      <c r="D2083" s="2"/>
      <c r="E2083" s="2"/>
      <c r="F2083" s="1"/>
      <c r="G2083" s="1"/>
      <c r="H2083" s="1"/>
      <c r="I2083" s="1"/>
      <c r="J2083" s="1"/>
      <c r="K2083" s="1"/>
      <c r="L2083" s="1"/>
      <c r="M2083" s="1"/>
      <c r="N2083" s="1"/>
      <c r="O2083" s="1"/>
      <c r="P2083" s="1"/>
      <c r="Q2083" s="1"/>
      <c r="R2083" s="1"/>
      <c r="S2083" s="411"/>
      <c r="T2083" s="1"/>
      <c r="U2083" s="1"/>
      <c r="V2083" s="1"/>
      <c r="W2083" s="411"/>
      <c r="X2083" s="411"/>
      <c r="Y2083" s="411"/>
      <c r="Z2083" s="411"/>
      <c r="AA2083" s="1"/>
      <c r="AB2083" s="1"/>
      <c r="AC2083" s="1"/>
      <c r="AD2083" s="1"/>
      <c r="AE2083" s="1"/>
      <c r="AF2083" s="1"/>
      <c r="AG2083" s="1"/>
    </row>
    <row r="2084" spans="1:33" ht="14.25" customHeight="1" x14ac:dyDescent="0.3">
      <c r="A2084" s="2"/>
      <c r="B2084" s="1"/>
      <c r="C2084" s="2"/>
      <c r="D2084" s="2"/>
      <c r="E2084" s="2"/>
      <c r="F2084" s="1"/>
      <c r="G2084" s="1"/>
      <c r="H2084" s="1"/>
      <c r="I2084" s="1"/>
      <c r="J2084" s="1"/>
      <c r="K2084" s="1"/>
      <c r="L2084" s="1"/>
      <c r="M2084" s="1"/>
      <c r="N2084" s="1"/>
      <c r="O2084" s="1"/>
      <c r="P2084" s="1"/>
      <c r="Q2084" s="1"/>
      <c r="R2084" s="1"/>
      <c r="S2084" s="411"/>
      <c r="T2084" s="1"/>
      <c r="U2084" s="1"/>
      <c r="V2084" s="1"/>
      <c r="W2084" s="411"/>
      <c r="X2084" s="411"/>
      <c r="Y2084" s="411"/>
      <c r="Z2084" s="411"/>
      <c r="AA2084" s="1"/>
      <c r="AB2084" s="1"/>
      <c r="AC2084" s="1"/>
      <c r="AD2084" s="1"/>
      <c r="AE2084" s="1"/>
      <c r="AF2084" s="1"/>
      <c r="AG2084" s="1"/>
    </row>
    <row r="2085" spans="1:33" ht="14.25" customHeight="1" x14ac:dyDescent="0.3">
      <c r="A2085" s="2"/>
      <c r="B2085" s="1"/>
      <c r="C2085" s="2"/>
      <c r="D2085" s="2"/>
      <c r="E2085" s="2"/>
      <c r="F2085" s="1"/>
      <c r="G2085" s="1"/>
      <c r="H2085" s="1"/>
      <c r="I2085" s="1"/>
      <c r="J2085" s="1"/>
      <c r="K2085" s="1"/>
      <c r="L2085" s="1"/>
      <c r="M2085" s="1"/>
      <c r="N2085" s="1"/>
      <c r="O2085" s="1"/>
      <c r="P2085" s="1"/>
      <c r="Q2085" s="1"/>
      <c r="R2085" s="1"/>
      <c r="S2085" s="411"/>
      <c r="T2085" s="1"/>
      <c r="U2085" s="1"/>
      <c r="V2085" s="1"/>
      <c r="W2085" s="411"/>
      <c r="X2085" s="411"/>
      <c r="Y2085" s="411"/>
      <c r="Z2085" s="411"/>
      <c r="AA2085" s="1"/>
      <c r="AB2085" s="1"/>
      <c r="AC2085" s="1"/>
      <c r="AD2085" s="1"/>
      <c r="AE2085" s="1"/>
      <c r="AF2085" s="1"/>
      <c r="AG2085" s="1"/>
    </row>
    <row r="2086" spans="1:33" ht="14.25" customHeight="1" x14ac:dyDescent="0.3">
      <c r="A2086" s="2"/>
      <c r="B2086" s="1"/>
      <c r="C2086" s="2"/>
      <c r="D2086" s="2"/>
      <c r="E2086" s="2"/>
      <c r="F2086" s="1"/>
      <c r="G2086" s="1"/>
      <c r="H2086" s="1"/>
      <c r="I2086" s="1"/>
      <c r="J2086" s="1"/>
      <c r="K2086" s="1"/>
      <c r="L2086" s="1"/>
      <c r="M2086" s="1"/>
      <c r="N2086" s="1"/>
      <c r="O2086" s="1"/>
      <c r="P2086" s="1"/>
      <c r="Q2086" s="1"/>
      <c r="R2086" s="1"/>
      <c r="S2086" s="411"/>
      <c r="T2086" s="1"/>
      <c r="U2086" s="1"/>
      <c r="V2086" s="1"/>
      <c r="W2086" s="411"/>
      <c r="X2086" s="411"/>
      <c r="Y2086" s="411"/>
      <c r="Z2086" s="411"/>
      <c r="AA2086" s="1"/>
      <c r="AB2086" s="1"/>
      <c r="AC2086" s="1"/>
      <c r="AD2086" s="1"/>
      <c r="AE2086" s="1"/>
      <c r="AF2086" s="1"/>
      <c r="AG2086" s="1"/>
    </row>
    <row r="2087" spans="1:33" ht="14.25" customHeight="1" x14ac:dyDescent="0.3">
      <c r="A2087" s="2"/>
      <c r="B2087" s="1"/>
      <c r="C2087" s="2"/>
      <c r="D2087" s="2"/>
      <c r="E2087" s="2"/>
      <c r="F2087" s="1"/>
      <c r="G2087" s="1"/>
      <c r="H2087" s="1"/>
      <c r="I2087" s="1"/>
      <c r="J2087" s="1"/>
      <c r="K2087" s="1"/>
      <c r="L2087" s="1"/>
      <c r="M2087" s="1"/>
      <c r="N2087" s="1"/>
      <c r="O2087" s="1"/>
      <c r="P2087" s="1"/>
      <c r="Q2087" s="1"/>
      <c r="R2087" s="1"/>
      <c r="S2087" s="411"/>
      <c r="T2087" s="1"/>
      <c r="U2087" s="1"/>
      <c r="V2087" s="1"/>
      <c r="W2087" s="411"/>
      <c r="X2087" s="411"/>
      <c r="Y2087" s="411"/>
      <c r="Z2087" s="411"/>
      <c r="AA2087" s="1"/>
      <c r="AB2087" s="1"/>
      <c r="AC2087" s="1"/>
      <c r="AD2087" s="1"/>
      <c r="AE2087" s="1"/>
      <c r="AF2087" s="1"/>
      <c r="AG2087" s="1"/>
    </row>
    <row r="2088" spans="1:33" ht="14.25" customHeight="1" x14ac:dyDescent="0.3">
      <c r="A2088" s="2"/>
      <c r="B2088" s="1"/>
      <c r="C2088" s="2"/>
      <c r="D2088" s="2"/>
      <c r="E2088" s="2"/>
      <c r="F2088" s="1"/>
      <c r="G2088" s="1"/>
      <c r="H2088" s="1"/>
      <c r="I2088" s="1"/>
      <c r="J2088" s="1"/>
      <c r="K2088" s="1"/>
      <c r="L2088" s="1"/>
      <c r="M2088" s="1"/>
      <c r="N2088" s="1"/>
      <c r="O2088" s="1"/>
      <c r="P2088" s="1"/>
      <c r="Q2088" s="1"/>
      <c r="R2088" s="1"/>
      <c r="S2088" s="411"/>
      <c r="T2088" s="1"/>
      <c r="U2088" s="1"/>
      <c r="V2088" s="1"/>
      <c r="W2088" s="411"/>
      <c r="X2088" s="411"/>
      <c r="Y2088" s="411"/>
      <c r="Z2088" s="411"/>
      <c r="AA2088" s="1"/>
      <c r="AB2088" s="1"/>
      <c r="AC2088" s="1"/>
      <c r="AD2088" s="1"/>
      <c r="AE2088" s="1"/>
      <c r="AF2088" s="1"/>
      <c r="AG2088" s="1"/>
    </row>
    <row r="2089" spans="1:33" ht="14.25" customHeight="1" x14ac:dyDescent="0.3">
      <c r="A2089" s="2"/>
      <c r="B2089" s="1"/>
      <c r="C2089" s="2"/>
      <c r="D2089" s="2"/>
      <c r="E2089" s="2"/>
      <c r="F2089" s="1"/>
      <c r="G2089" s="1"/>
      <c r="H2089" s="1"/>
      <c r="I2089" s="1"/>
      <c r="J2089" s="1"/>
      <c r="K2089" s="1"/>
      <c r="L2089" s="1"/>
      <c r="M2089" s="1"/>
      <c r="N2089" s="1"/>
      <c r="O2089" s="1"/>
      <c r="P2089" s="1"/>
      <c r="Q2089" s="1"/>
      <c r="R2089" s="1"/>
      <c r="S2089" s="411"/>
      <c r="T2089" s="1"/>
      <c r="U2089" s="1"/>
      <c r="V2089" s="1"/>
      <c r="W2089" s="411"/>
      <c r="X2089" s="411"/>
      <c r="Y2089" s="411"/>
      <c r="Z2089" s="411"/>
      <c r="AA2089" s="1"/>
      <c r="AB2089" s="1"/>
      <c r="AC2089" s="1"/>
      <c r="AD2089" s="1"/>
      <c r="AE2089" s="1"/>
      <c r="AF2089" s="1"/>
      <c r="AG2089" s="1"/>
    </row>
    <row r="2090" spans="1:33" ht="14.25" customHeight="1" x14ac:dyDescent="0.3">
      <c r="A2090" s="2"/>
      <c r="B2090" s="1"/>
      <c r="C2090" s="2"/>
      <c r="D2090" s="2"/>
      <c r="E2090" s="2"/>
      <c r="F2090" s="1"/>
      <c r="G2090" s="1"/>
      <c r="H2090" s="1"/>
      <c r="I2090" s="1"/>
      <c r="J2090" s="1"/>
      <c r="K2090" s="1"/>
      <c r="L2090" s="1"/>
      <c r="M2090" s="1"/>
      <c r="N2090" s="1"/>
      <c r="O2090" s="1"/>
      <c r="P2090" s="1"/>
      <c r="Q2090" s="1"/>
      <c r="R2090" s="1"/>
      <c r="S2090" s="411"/>
      <c r="T2090" s="1"/>
      <c r="U2090" s="1"/>
      <c r="V2090" s="1"/>
      <c r="W2090" s="411"/>
      <c r="X2090" s="411"/>
      <c r="Y2090" s="411"/>
      <c r="Z2090" s="411"/>
      <c r="AA2090" s="1"/>
      <c r="AB2090" s="1"/>
      <c r="AC2090" s="1"/>
      <c r="AD2090" s="1"/>
      <c r="AE2090" s="1"/>
      <c r="AF2090" s="1"/>
      <c r="AG2090" s="1"/>
    </row>
    <row r="2091" spans="1:33" ht="14.25" customHeight="1" x14ac:dyDescent="0.3">
      <c r="A2091" s="2"/>
      <c r="B2091" s="1"/>
      <c r="C2091" s="2"/>
      <c r="D2091" s="2"/>
      <c r="E2091" s="2"/>
      <c r="F2091" s="1"/>
      <c r="G2091" s="1"/>
      <c r="H2091" s="1"/>
      <c r="I2091" s="1"/>
      <c r="J2091" s="1"/>
      <c r="K2091" s="1"/>
      <c r="L2091" s="1"/>
      <c r="M2091" s="1"/>
      <c r="N2091" s="1"/>
      <c r="O2091" s="1"/>
      <c r="P2091" s="1"/>
      <c r="Q2091" s="1"/>
      <c r="R2091" s="1"/>
      <c r="S2091" s="411"/>
      <c r="T2091" s="1"/>
      <c r="U2091" s="1"/>
      <c r="V2091" s="1"/>
      <c r="W2091" s="411"/>
      <c r="X2091" s="411"/>
      <c r="Y2091" s="411"/>
      <c r="Z2091" s="411"/>
      <c r="AA2091" s="1"/>
      <c r="AB2091" s="1"/>
      <c r="AC2091" s="1"/>
      <c r="AD2091" s="1"/>
      <c r="AE2091" s="1"/>
      <c r="AF2091" s="1"/>
      <c r="AG2091" s="1"/>
    </row>
    <row r="2092" spans="1:33" ht="14.25" customHeight="1" x14ac:dyDescent="0.3">
      <c r="A2092" s="2"/>
      <c r="B2092" s="1"/>
      <c r="C2092" s="2"/>
      <c r="D2092" s="2"/>
      <c r="E2092" s="2"/>
      <c r="F2092" s="1"/>
      <c r="G2092" s="1"/>
      <c r="H2092" s="1"/>
      <c r="I2092" s="1"/>
      <c r="J2092" s="1"/>
      <c r="K2092" s="1"/>
      <c r="L2092" s="1"/>
      <c r="M2092" s="1"/>
      <c r="N2092" s="1"/>
      <c r="O2092" s="1"/>
      <c r="P2092" s="1"/>
      <c r="Q2092" s="1"/>
      <c r="R2092" s="1"/>
      <c r="S2092" s="411"/>
      <c r="T2092" s="1"/>
      <c r="U2092" s="1"/>
      <c r="V2092" s="1"/>
      <c r="W2092" s="411"/>
      <c r="X2092" s="411"/>
      <c r="Y2092" s="411"/>
      <c r="Z2092" s="411"/>
      <c r="AA2092" s="1"/>
      <c r="AB2092" s="1"/>
      <c r="AC2092" s="1"/>
      <c r="AD2092" s="1"/>
      <c r="AE2092" s="1"/>
      <c r="AF2092" s="1"/>
      <c r="AG2092" s="1"/>
    </row>
    <row r="2093" spans="1:33" ht="14.25" customHeight="1" x14ac:dyDescent="0.3">
      <c r="A2093" s="2"/>
      <c r="B2093" s="1"/>
      <c r="C2093" s="2"/>
      <c r="D2093" s="2"/>
      <c r="E2093" s="2"/>
      <c r="F2093" s="1"/>
      <c r="G2093" s="1"/>
      <c r="H2093" s="1"/>
      <c r="I2093" s="1"/>
      <c r="J2093" s="1"/>
      <c r="K2093" s="1"/>
      <c r="L2093" s="1"/>
      <c r="M2093" s="1"/>
      <c r="N2093" s="1"/>
      <c r="O2093" s="1"/>
      <c r="P2093" s="1"/>
      <c r="Q2093" s="1"/>
      <c r="R2093" s="1"/>
      <c r="S2093" s="411"/>
      <c r="T2093" s="1"/>
      <c r="U2093" s="1"/>
      <c r="V2093" s="1"/>
      <c r="W2093" s="411"/>
      <c r="X2093" s="411"/>
      <c r="Y2093" s="411"/>
      <c r="Z2093" s="411"/>
      <c r="AA2093" s="1"/>
      <c r="AB2093" s="1"/>
      <c r="AC2093" s="1"/>
      <c r="AD2093" s="1"/>
      <c r="AE2093" s="1"/>
      <c r="AF2093" s="1"/>
      <c r="AG2093" s="1"/>
    </row>
    <row r="2094" spans="1:33" ht="14.25" customHeight="1" x14ac:dyDescent="0.3">
      <c r="A2094" s="2"/>
      <c r="B2094" s="1"/>
      <c r="C2094" s="2"/>
      <c r="D2094" s="2"/>
      <c r="E2094" s="2"/>
      <c r="F2094" s="1"/>
      <c r="G2094" s="1"/>
      <c r="H2094" s="1"/>
      <c r="I2094" s="1"/>
      <c r="J2094" s="1"/>
      <c r="K2094" s="1"/>
      <c r="L2094" s="1"/>
      <c r="M2094" s="1"/>
      <c r="N2094" s="1"/>
      <c r="O2094" s="1"/>
      <c r="P2094" s="1"/>
      <c r="Q2094" s="1"/>
      <c r="R2094" s="1"/>
      <c r="S2094" s="411"/>
      <c r="T2094" s="1"/>
      <c r="U2094" s="1"/>
      <c r="V2094" s="1"/>
      <c r="W2094" s="411"/>
      <c r="X2094" s="411"/>
      <c r="Y2094" s="411"/>
      <c r="Z2094" s="411"/>
      <c r="AA2094" s="1"/>
      <c r="AB2094" s="1"/>
      <c r="AC2094" s="1"/>
      <c r="AD2094" s="1"/>
      <c r="AE2094" s="1"/>
      <c r="AF2094" s="1"/>
      <c r="AG2094" s="1"/>
    </row>
    <row r="2095" spans="1:33" ht="14.25" customHeight="1" x14ac:dyDescent="0.3">
      <c r="A2095" s="2"/>
      <c r="B2095" s="1"/>
      <c r="C2095" s="2"/>
      <c r="D2095" s="2"/>
      <c r="E2095" s="2"/>
      <c r="F2095" s="1"/>
      <c r="G2095" s="1"/>
      <c r="H2095" s="1"/>
      <c r="I2095" s="1"/>
      <c r="J2095" s="1"/>
      <c r="K2095" s="1"/>
      <c r="L2095" s="1"/>
      <c r="M2095" s="1"/>
      <c r="N2095" s="1"/>
      <c r="O2095" s="1"/>
      <c r="P2095" s="1"/>
      <c r="Q2095" s="1"/>
      <c r="R2095" s="1"/>
      <c r="S2095" s="411"/>
      <c r="T2095" s="1"/>
      <c r="U2095" s="1"/>
      <c r="V2095" s="1"/>
      <c r="W2095" s="411"/>
      <c r="X2095" s="411"/>
      <c r="Y2095" s="411"/>
      <c r="Z2095" s="411"/>
      <c r="AA2095" s="1"/>
      <c r="AB2095" s="1"/>
      <c r="AC2095" s="1"/>
      <c r="AD2095" s="1"/>
      <c r="AE2095" s="1"/>
      <c r="AF2095" s="1"/>
      <c r="AG2095" s="1"/>
    </row>
    <row r="2096" spans="1:33" ht="14.25" customHeight="1" x14ac:dyDescent="0.3">
      <c r="A2096" s="2"/>
      <c r="B2096" s="1"/>
      <c r="C2096" s="2"/>
      <c r="D2096" s="2"/>
      <c r="E2096" s="2"/>
      <c r="F2096" s="1"/>
      <c r="G2096" s="1"/>
      <c r="H2096" s="1"/>
      <c r="I2096" s="1"/>
      <c r="J2096" s="1"/>
      <c r="K2096" s="1"/>
      <c r="L2096" s="1"/>
      <c r="M2096" s="1"/>
      <c r="N2096" s="1"/>
      <c r="O2096" s="1"/>
      <c r="P2096" s="1"/>
      <c r="Q2096" s="1"/>
      <c r="R2096" s="1"/>
      <c r="S2096" s="411"/>
      <c r="T2096" s="1"/>
      <c r="U2096" s="1"/>
      <c r="V2096" s="1"/>
      <c r="W2096" s="411"/>
      <c r="X2096" s="411"/>
      <c r="Y2096" s="411"/>
      <c r="Z2096" s="411"/>
      <c r="AA2096" s="1"/>
      <c r="AB2096" s="1"/>
      <c r="AC2096" s="1"/>
      <c r="AD2096" s="1"/>
      <c r="AE2096" s="1"/>
      <c r="AF2096" s="1"/>
      <c r="AG2096" s="1"/>
    </row>
    <row r="2097" spans="1:33" ht="14.25" customHeight="1" x14ac:dyDescent="0.3">
      <c r="A2097" s="2"/>
      <c r="B2097" s="1"/>
      <c r="C2097" s="2"/>
      <c r="D2097" s="2"/>
      <c r="E2097" s="2"/>
      <c r="F2097" s="1"/>
      <c r="G2097" s="1"/>
      <c r="H2097" s="1"/>
      <c r="I2097" s="1"/>
      <c r="J2097" s="1"/>
      <c r="K2097" s="1"/>
      <c r="L2097" s="1"/>
      <c r="M2097" s="1"/>
      <c r="N2097" s="1"/>
      <c r="O2097" s="1"/>
      <c r="P2097" s="1"/>
      <c r="Q2097" s="1"/>
      <c r="R2097" s="1"/>
      <c r="S2097" s="411"/>
      <c r="T2097" s="1"/>
      <c r="U2097" s="1"/>
      <c r="V2097" s="1"/>
      <c r="W2097" s="411"/>
      <c r="X2097" s="411"/>
      <c r="Y2097" s="411"/>
      <c r="Z2097" s="411"/>
      <c r="AA2097" s="1"/>
      <c r="AB2097" s="1"/>
      <c r="AC2097" s="1"/>
      <c r="AD2097" s="1"/>
      <c r="AE2097" s="1"/>
      <c r="AF2097" s="1"/>
      <c r="AG2097" s="1"/>
    </row>
    <row r="2098" spans="1:33" ht="14.25" customHeight="1" x14ac:dyDescent="0.3">
      <c r="A2098" s="2"/>
      <c r="B2098" s="1"/>
      <c r="C2098" s="2"/>
      <c r="D2098" s="2"/>
      <c r="E2098" s="2"/>
      <c r="F2098" s="1"/>
      <c r="G2098" s="1"/>
      <c r="H2098" s="1"/>
      <c r="I2098" s="1"/>
      <c r="J2098" s="1"/>
      <c r="K2098" s="1"/>
      <c r="L2098" s="1"/>
      <c r="M2098" s="1"/>
      <c r="N2098" s="1"/>
      <c r="O2098" s="1"/>
      <c r="P2098" s="1"/>
      <c r="Q2098" s="1"/>
      <c r="R2098" s="1"/>
      <c r="S2098" s="411"/>
      <c r="T2098" s="1"/>
      <c r="U2098" s="1"/>
      <c r="V2098" s="1"/>
      <c r="W2098" s="411"/>
      <c r="X2098" s="411"/>
      <c r="Y2098" s="411"/>
      <c r="Z2098" s="411"/>
      <c r="AA2098" s="1"/>
      <c r="AB2098" s="1"/>
      <c r="AC2098" s="1"/>
      <c r="AD2098" s="1"/>
      <c r="AE2098" s="1"/>
      <c r="AF2098" s="1"/>
      <c r="AG2098" s="1"/>
    </row>
    <row r="2099" spans="1:33" ht="14.25" customHeight="1" x14ac:dyDescent="0.3">
      <c r="A2099" s="2"/>
      <c r="B2099" s="1"/>
      <c r="C2099" s="2"/>
      <c r="D2099" s="2"/>
      <c r="E2099" s="2"/>
      <c r="F2099" s="1"/>
      <c r="G2099" s="1"/>
      <c r="H2099" s="1"/>
      <c r="I2099" s="1"/>
      <c r="J2099" s="1"/>
      <c r="K2099" s="1"/>
      <c r="L2099" s="1"/>
      <c r="M2099" s="1"/>
      <c r="N2099" s="1"/>
      <c r="O2099" s="1"/>
      <c r="P2099" s="1"/>
      <c r="Q2099" s="1"/>
      <c r="R2099" s="1"/>
      <c r="S2099" s="411"/>
      <c r="T2099" s="1"/>
      <c r="U2099" s="1"/>
      <c r="V2099" s="1"/>
      <c r="W2099" s="411"/>
      <c r="X2099" s="411"/>
      <c r="Y2099" s="411"/>
      <c r="Z2099" s="411"/>
      <c r="AA2099" s="1"/>
      <c r="AB2099" s="1"/>
      <c r="AC2099" s="1"/>
      <c r="AD2099" s="1"/>
      <c r="AE2099" s="1"/>
      <c r="AF2099" s="1"/>
      <c r="AG2099" s="1"/>
    </row>
    <row r="2100" spans="1:33" ht="14.25" customHeight="1" x14ac:dyDescent="0.3">
      <c r="A2100" s="2"/>
      <c r="B2100" s="1"/>
      <c r="C2100" s="2"/>
      <c r="D2100" s="2"/>
      <c r="E2100" s="2"/>
      <c r="F2100" s="1"/>
      <c r="G2100" s="1"/>
      <c r="H2100" s="1"/>
      <c r="I2100" s="1"/>
      <c r="J2100" s="1"/>
      <c r="K2100" s="1"/>
      <c r="L2100" s="1"/>
      <c r="M2100" s="1"/>
      <c r="N2100" s="1"/>
      <c r="O2100" s="1"/>
      <c r="P2100" s="1"/>
      <c r="Q2100" s="1"/>
      <c r="R2100" s="1"/>
      <c r="S2100" s="411"/>
      <c r="T2100" s="1"/>
      <c r="U2100" s="1"/>
      <c r="V2100" s="1"/>
      <c r="W2100" s="411"/>
      <c r="X2100" s="411"/>
      <c r="Y2100" s="411"/>
      <c r="Z2100" s="411"/>
      <c r="AA2100" s="1"/>
      <c r="AB2100" s="1"/>
      <c r="AC2100" s="1"/>
      <c r="AD2100" s="1"/>
      <c r="AE2100" s="1"/>
      <c r="AF2100" s="1"/>
      <c r="AG2100" s="1"/>
    </row>
    <row r="2101" spans="1:33" ht="14.25" customHeight="1" x14ac:dyDescent="0.3">
      <c r="A2101" s="2"/>
      <c r="B2101" s="1"/>
      <c r="C2101" s="2"/>
      <c r="D2101" s="2"/>
      <c r="E2101" s="2"/>
      <c r="F2101" s="1"/>
      <c r="G2101" s="1"/>
      <c r="H2101" s="1"/>
      <c r="I2101" s="1"/>
      <c r="J2101" s="1"/>
      <c r="K2101" s="1"/>
      <c r="L2101" s="1"/>
      <c r="M2101" s="1"/>
      <c r="N2101" s="1"/>
      <c r="O2101" s="1"/>
      <c r="P2101" s="1"/>
      <c r="Q2101" s="1"/>
      <c r="R2101" s="1"/>
      <c r="S2101" s="411"/>
      <c r="T2101" s="1"/>
      <c r="U2101" s="1"/>
      <c r="V2101" s="1"/>
      <c r="W2101" s="411"/>
      <c r="X2101" s="411"/>
      <c r="Y2101" s="411"/>
      <c r="Z2101" s="411"/>
      <c r="AA2101" s="1"/>
      <c r="AB2101" s="1"/>
      <c r="AC2101" s="1"/>
      <c r="AD2101" s="1"/>
      <c r="AE2101" s="1"/>
      <c r="AF2101" s="1"/>
      <c r="AG2101" s="1"/>
    </row>
    <row r="2102" spans="1:33" ht="14.25" customHeight="1" x14ac:dyDescent="0.3">
      <c r="A2102" s="2"/>
      <c r="B2102" s="1"/>
      <c r="C2102" s="2"/>
      <c r="D2102" s="2"/>
      <c r="E2102" s="2"/>
      <c r="F2102" s="1"/>
      <c r="G2102" s="1"/>
      <c r="H2102" s="1"/>
      <c r="I2102" s="1"/>
      <c r="J2102" s="1"/>
      <c r="K2102" s="1"/>
      <c r="L2102" s="1"/>
      <c r="M2102" s="1"/>
      <c r="N2102" s="1"/>
      <c r="O2102" s="1"/>
      <c r="P2102" s="1"/>
      <c r="Q2102" s="1"/>
      <c r="R2102" s="1"/>
      <c r="S2102" s="411"/>
      <c r="T2102" s="1"/>
      <c r="U2102" s="1"/>
      <c r="V2102" s="1"/>
      <c r="W2102" s="411"/>
      <c r="X2102" s="411"/>
      <c r="Y2102" s="411"/>
      <c r="Z2102" s="411"/>
      <c r="AA2102" s="1"/>
      <c r="AB2102" s="1"/>
      <c r="AC2102" s="1"/>
      <c r="AD2102" s="1"/>
      <c r="AE2102" s="1"/>
      <c r="AF2102" s="1"/>
      <c r="AG2102" s="1"/>
    </row>
    <row r="2103" spans="1:33" ht="14.25" customHeight="1" x14ac:dyDescent="0.3">
      <c r="A2103" s="2"/>
      <c r="B2103" s="1"/>
      <c r="C2103" s="2"/>
      <c r="D2103" s="2"/>
      <c r="E2103" s="2"/>
      <c r="F2103" s="1"/>
      <c r="G2103" s="1"/>
      <c r="H2103" s="1"/>
      <c r="I2103" s="1"/>
      <c r="J2103" s="1"/>
      <c r="K2103" s="1"/>
      <c r="L2103" s="1"/>
      <c r="M2103" s="1"/>
      <c r="N2103" s="1"/>
      <c r="O2103" s="1"/>
      <c r="P2103" s="1"/>
      <c r="Q2103" s="1"/>
      <c r="R2103" s="1"/>
      <c r="S2103" s="411"/>
      <c r="T2103" s="1"/>
      <c r="U2103" s="1"/>
      <c r="V2103" s="1"/>
      <c r="W2103" s="411"/>
      <c r="X2103" s="411"/>
      <c r="Y2103" s="411"/>
      <c r="Z2103" s="411"/>
      <c r="AA2103" s="1"/>
      <c r="AB2103" s="1"/>
      <c r="AC2103" s="1"/>
      <c r="AD2103" s="1"/>
      <c r="AE2103" s="1"/>
      <c r="AF2103" s="1"/>
      <c r="AG2103" s="1"/>
    </row>
    <row r="2104" spans="1:33" ht="14.25" customHeight="1" x14ac:dyDescent="0.3">
      <c r="A2104" s="2"/>
      <c r="B2104" s="1"/>
      <c r="C2104" s="2"/>
      <c r="D2104" s="2"/>
      <c r="E2104" s="2"/>
      <c r="F2104" s="1"/>
      <c r="G2104" s="1"/>
      <c r="H2104" s="1"/>
      <c r="I2104" s="1"/>
      <c r="J2104" s="1"/>
      <c r="K2104" s="1"/>
      <c r="L2104" s="1"/>
      <c r="M2104" s="1"/>
      <c r="N2104" s="1"/>
      <c r="O2104" s="1"/>
      <c r="P2104" s="1"/>
      <c r="Q2104" s="1"/>
      <c r="R2104" s="1"/>
      <c r="S2104" s="411"/>
      <c r="T2104" s="1"/>
      <c r="U2104" s="1"/>
      <c r="V2104" s="1"/>
      <c r="W2104" s="411"/>
      <c r="X2104" s="411"/>
      <c r="Y2104" s="411"/>
      <c r="Z2104" s="411"/>
      <c r="AA2104" s="1"/>
      <c r="AB2104" s="1"/>
      <c r="AC2104" s="1"/>
      <c r="AD2104" s="1"/>
      <c r="AE2104" s="1"/>
      <c r="AF2104" s="1"/>
      <c r="AG2104" s="1"/>
    </row>
    <row r="2105" spans="1:33" ht="14.25" customHeight="1" x14ac:dyDescent="0.3">
      <c r="A2105" s="2"/>
      <c r="B2105" s="1"/>
      <c r="C2105" s="2"/>
      <c r="D2105" s="2"/>
      <c r="E2105" s="2"/>
      <c r="F2105" s="1"/>
      <c r="G2105" s="1"/>
      <c r="H2105" s="1"/>
      <c r="I2105" s="1"/>
      <c r="J2105" s="1"/>
      <c r="K2105" s="1"/>
      <c r="L2105" s="1"/>
      <c r="M2105" s="1"/>
      <c r="N2105" s="1"/>
      <c r="O2105" s="1"/>
      <c r="P2105" s="1"/>
      <c r="Q2105" s="1"/>
      <c r="R2105" s="1"/>
      <c r="S2105" s="411"/>
      <c r="T2105" s="1"/>
      <c r="U2105" s="1"/>
      <c r="V2105" s="1"/>
      <c r="W2105" s="411"/>
      <c r="X2105" s="411"/>
      <c r="Y2105" s="411"/>
      <c r="Z2105" s="411"/>
      <c r="AA2105" s="1"/>
      <c r="AB2105" s="1"/>
      <c r="AC2105" s="1"/>
      <c r="AD2105" s="1"/>
      <c r="AE2105" s="1"/>
      <c r="AF2105" s="1"/>
      <c r="AG2105" s="1"/>
    </row>
    <row r="2106" spans="1:33" ht="14.25" customHeight="1" x14ac:dyDescent="0.3">
      <c r="A2106" s="2"/>
      <c r="B2106" s="1"/>
      <c r="C2106" s="2"/>
      <c r="D2106" s="2"/>
      <c r="E2106" s="2"/>
      <c r="F2106" s="1"/>
      <c r="G2106" s="1"/>
      <c r="H2106" s="1"/>
      <c r="I2106" s="1"/>
      <c r="J2106" s="1"/>
      <c r="K2106" s="1"/>
      <c r="L2106" s="1"/>
      <c r="M2106" s="1"/>
      <c r="N2106" s="1"/>
      <c r="O2106" s="1"/>
      <c r="P2106" s="1"/>
      <c r="Q2106" s="1"/>
      <c r="R2106" s="1"/>
      <c r="S2106" s="411"/>
      <c r="T2106" s="1"/>
      <c r="U2106" s="1"/>
      <c r="V2106" s="1"/>
      <c r="W2106" s="411"/>
      <c r="X2106" s="411"/>
      <c r="Y2106" s="411"/>
      <c r="Z2106" s="411"/>
      <c r="AA2106" s="1"/>
      <c r="AB2106" s="1"/>
      <c r="AC2106" s="1"/>
      <c r="AD2106" s="1"/>
      <c r="AE2106" s="1"/>
      <c r="AF2106" s="1"/>
      <c r="AG2106" s="1"/>
    </row>
    <row r="2107" spans="1:33" ht="14.25" customHeight="1" x14ac:dyDescent="0.3">
      <c r="A2107" s="2"/>
      <c r="B2107" s="1"/>
      <c r="C2107" s="2"/>
      <c r="D2107" s="2"/>
      <c r="E2107" s="2"/>
      <c r="F2107" s="1"/>
      <c r="G2107" s="1"/>
      <c r="H2107" s="1"/>
      <c r="I2107" s="1"/>
      <c r="J2107" s="1"/>
      <c r="K2107" s="1"/>
      <c r="L2107" s="1"/>
      <c r="M2107" s="1"/>
      <c r="N2107" s="1"/>
      <c r="O2107" s="1"/>
      <c r="P2107" s="1"/>
      <c r="Q2107" s="1"/>
      <c r="R2107" s="1"/>
      <c r="S2107" s="411"/>
      <c r="T2107" s="1"/>
      <c r="U2107" s="1"/>
      <c r="V2107" s="1"/>
      <c r="W2107" s="411"/>
      <c r="X2107" s="411"/>
      <c r="Y2107" s="411"/>
      <c r="Z2107" s="411"/>
      <c r="AA2107" s="1"/>
      <c r="AB2107" s="1"/>
      <c r="AC2107" s="1"/>
      <c r="AD2107" s="1"/>
      <c r="AE2107" s="1"/>
      <c r="AF2107" s="1"/>
      <c r="AG2107" s="1"/>
    </row>
    <row r="2108" spans="1:33" ht="14.25" customHeight="1" x14ac:dyDescent="0.3">
      <c r="A2108" s="2"/>
      <c r="B2108" s="1"/>
      <c r="C2108" s="2"/>
      <c r="D2108" s="2"/>
      <c r="E2108" s="2"/>
      <c r="F2108" s="1"/>
      <c r="G2108" s="1"/>
      <c r="H2108" s="1"/>
      <c r="I2108" s="1"/>
      <c r="J2108" s="1"/>
      <c r="K2108" s="1"/>
      <c r="L2108" s="1"/>
      <c r="M2108" s="1"/>
      <c r="N2108" s="1"/>
      <c r="O2108" s="1"/>
      <c r="P2108" s="1"/>
      <c r="Q2108" s="1"/>
      <c r="R2108" s="1"/>
      <c r="S2108" s="411"/>
      <c r="T2108" s="1"/>
      <c r="U2108" s="1"/>
      <c r="V2108" s="1"/>
      <c r="W2108" s="411"/>
      <c r="X2108" s="411"/>
      <c r="Y2108" s="411"/>
      <c r="Z2108" s="411"/>
      <c r="AA2108" s="1"/>
      <c r="AB2108" s="1"/>
      <c r="AC2108" s="1"/>
      <c r="AD2108" s="1"/>
      <c r="AE2108" s="1"/>
      <c r="AF2108" s="1"/>
      <c r="AG2108" s="1"/>
    </row>
    <row r="2109" spans="1:33" ht="14.25" customHeight="1" x14ac:dyDescent="0.3">
      <c r="A2109" s="2"/>
      <c r="B2109" s="1"/>
      <c r="C2109" s="2"/>
      <c r="D2109" s="2"/>
      <c r="E2109" s="2"/>
      <c r="F2109" s="1"/>
      <c r="G2109" s="1"/>
      <c r="H2109" s="1"/>
      <c r="I2109" s="1"/>
      <c r="J2109" s="1"/>
      <c r="K2109" s="1"/>
      <c r="L2109" s="1"/>
      <c r="M2109" s="1"/>
      <c r="N2109" s="1"/>
      <c r="O2109" s="1"/>
      <c r="P2109" s="1"/>
      <c r="Q2109" s="1"/>
      <c r="R2109" s="1"/>
      <c r="S2109" s="411"/>
      <c r="T2109" s="1"/>
      <c r="U2109" s="1"/>
      <c r="V2109" s="1"/>
      <c r="W2109" s="411"/>
      <c r="X2109" s="411"/>
      <c r="Y2109" s="411"/>
      <c r="Z2109" s="411"/>
      <c r="AA2109" s="1"/>
      <c r="AB2109" s="1"/>
      <c r="AC2109" s="1"/>
      <c r="AD2109" s="1"/>
      <c r="AE2109" s="1"/>
      <c r="AF2109" s="1"/>
      <c r="AG2109" s="1"/>
    </row>
    <row r="2110" spans="1:33" ht="14.25" customHeight="1" x14ac:dyDescent="0.3">
      <c r="A2110" s="2"/>
      <c r="B2110" s="1"/>
      <c r="C2110" s="2"/>
      <c r="D2110" s="2"/>
      <c r="E2110" s="2"/>
      <c r="F2110" s="1"/>
      <c r="G2110" s="1"/>
      <c r="H2110" s="1"/>
      <c r="I2110" s="1"/>
      <c r="J2110" s="1"/>
      <c r="K2110" s="1"/>
      <c r="L2110" s="1"/>
      <c r="M2110" s="1"/>
      <c r="N2110" s="1"/>
      <c r="O2110" s="1"/>
      <c r="P2110" s="1"/>
      <c r="Q2110" s="1"/>
      <c r="R2110" s="1"/>
      <c r="S2110" s="411"/>
      <c r="T2110" s="1"/>
      <c r="U2110" s="1"/>
      <c r="V2110" s="1"/>
      <c r="W2110" s="411"/>
      <c r="X2110" s="411"/>
      <c r="Y2110" s="411"/>
      <c r="Z2110" s="411"/>
      <c r="AA2110" s="1"/>
      <c r="AB2110" s="1"/>
      <c r="AC2110" s="1"/>
      <c r="AD2110" s="1"/>
      <c r="AE2110" s="1"/>
      <c r="AF2110" s="1"/>
      <c r="AG2110" s="1"/>
    </row>
    <row r="2111" spans="1:33" ht="14.25" customHeight="1" x14ac:dyDescent="0.3">
      <c r="A2111" s="2"/>
      <c r="B2111" s="1"/>
      <c r="C2111" s="2"/>
      <c r="D2111" s="2"/>
      <c r="E2111" s="2"/>
      <c r="F2111" s="1"/>
      <c r="G2111" s="1"/>
      <c r="H2111" s="1"/>
      <c r="I2111" s="1"/>
      <c r="J2111" s="1"/>
      <c r="K2111" s="1"/>
      <c r="L2111" s="1"/>
      <c r="M2111" s="1"/>
      <c r="N2111" s="1"/>
      <c r="O2111" s="1"/>
      <c r="P2111" s="1"/>
      <c r="Q2111" s="1"/>
      <c r="R2111" s="1"/>
      <c r="S2111" s="411"/>
      <c r="T2111" s="1"/>
      <c r="U2111" s="1"/>
      <c r="V2111" s="1"/>
      <c r="W2111" s="411"/>
      <c r="X2111" s="411"/>
      <c r="Y2111" s="411"/>
      <c r="Z2111" s="411"/>
      <c r="AA2111" s="1"/>
      <c r="AB2111" s="1"/>
      <c r="AC2111" s="1"/>
      <c r="AD2111" s="1"/>
      <c r="AE2111" s="1"/>
      <c r="AF2111" s="1"/>
      <c r="AG2111" s="1"/>
    </row>
    <row r="2112" spans="1:33" ht="14.25" customHeight="1" x14ac:dyDescent="0.3">
      <c r="A2112" s="2"/>
      <c r="B2112" s="1"/>
      <c r="C2112" s="2"/>
      <c r="D2112" s="2"/>
      <c r="E2112" s="2"/>
      <c r="F2112" s="1"/>
      <c r="G2112" s="1"/>
      <c r="H2112" s="1"/>
      <c r="I2112" s="1"/>
      <c r="J2112" s="1"/>
      <c r="K2112" s="1"/>
      <c r="L2112" s="1"/>
      <c r="M2112" s="1"/>
      <c r="N2112" s="1"/>
      <c r="O2112" s="1"/>
      <c r="P2112" s="1"/>
      <c r="Q2112" s="1"/>
      <c r="R2112" s="1"/>
      <c r="S2112" s="411"/>
      <c r="T2112" s="1"/>
      <c r="U2112" s="1"/>
      <c r="V2112" s="1"/>
      <c r="W2112" s="411"/>
      <c r="X2112" s="411"/>
      <c r="Y2112" s="411"/>
      <c r="Z2112" s="411"/>
      <c r="AA2112" s="1"/>
      <c r="AB2112" s="1"/>
      <c r="AC2112" s="1"/>
      <c r="AD2112" s="1"/>
      <c r="AE2112" s="1"/>
      <c r="AF2112" s="1"/>
      <c r="AG2112" s="1"/>
    </row>
    <row r="2113" spans="1:33" ht="14.25" customHeight="1" x14ac:dyDescent="0.3">
      <c r="A2113" s="2"/>
      <c r="B2113" s="1"/>
      <c r="C2113" s="2"/>
      <c r="D2113" s="2"/>
      <c r="E2113" s="2"/>
      <c r="F2113" s="1"/>
      <c r="G2113" s="1"/>
      <c r="H2113" s="1"/>
      <c r="I2113" s="1"/>
      <c r="J2113" s="1"/>
      <c r="K2113" s="1"/>
      <c r="L2113" s="1"/>
      <c r="M2113" s="1"/>
      <c r="N2113" s="1"/>
      <c r="O2113" s="1"/>
      <c r="P2113" s="1"/>
      <c r="Q2113" s="1"/>
      <c r="R2113" s="1"/>
      <c r="S2113" s="411"/>
      <c r="T2113" s="1"/>
      <c r="U2113" s="1"/>
      <c r="V2113" s="1"/>
      <c r="W2113" s="411"/>
      <c r="X2113" s="411"/>
      <c r="Y2113" s="411"/>
      <c r="Z2113" s="411"/>
      <c r="AA2113" s="1"/>
      <c r="AB2113" s="1"/>
      <c r="AC2113" s="1"/>
      <c r="AD2113" s="1"/>
      <c r="AE2113" s="1"/>
      <c r="AF2113" s="1"/>
      <c r="AG2113" s="1"/>
    </row>
    <row r="2114" spans="1:33" ht="14.25" customHeight="1" x14ac:dyDescent="0.3">
      <c r="A2114" s="2"/>
      <c r="B2114" s="1"/>
      <c r="C2114" s="2"/>
      <c r="D2114" s="2"/>
      <c r="E2114" s="2"/>
      <c r="F2114" s="1"/>
      <c r="G2114" s="1"/>
      <c r="H2114" s="1"/>
      <c r="I2114" s="1"/>
      <c r="J2114" s="1"/>
      <c r="K2114" s="1"/>
      <c r="L2114" s="1"/>
      <c r="M2114" s="1"/>
      <c r="N2114" s="1"/>
      <c r="O2114" s="1"/>
      <c r="P2114" s="1"/>
      <c r="Q2114" s="1"/>
      <c r="R2114" s="1"/>
      <c r="S2114" s="411"/>
      <c r="T2114" s="1"/>
      <c r="U2114" s="1"/>
      <c r="V2114" s="1"/>
      <c r="W2114" s="411"/>
      <c r="X2114" s="411"/>
      <c r="Y2114" s="411"/>
      <c r="Z2114" s="411"/>
      <c r="AA2114" s="1"/>
      <c r="AB2114" s="1"/>
      <c r="AC2114" s="1"/>
      <c r="AD2114" s="1"/>
      <c r="AE2114" s="1"/>
      <c r="AF2114" s="1"/>
      <c r="AG2114" s="1"/>
    </row>
    <row r="2115" spans="1:33" ht="14.25" customHeight="1" x14ac:dyDescent="0.3">
      <c r="A2115" s="2"/>
      <c r="B2115" s="1"/>
      <c r="C2115" s="2"/>
      <c r="D2115" s="2"/>
      <c r="E2115" s="2"/>
      <c r="F2115" s="1"/>
      <c r="G2115" s="1"/>
      <c r="H2115" s="1"/>
      <c r="I2115" s="1"/>
      <c r="J2115" s="1"/>
      <c r="K2115" s="1"/>
      <c r="L2115" s="1"/>
      <c r="M2115" s="1"/>
      <c r="N2115" s="1"/>
      <c r="O2115" s="1"/>
      <c r="P2115" s="1"/>
      <c r="Q2115" s="1"/>
      <c r="R2115" s="1"/>
      <c r="S2115" s="411"/>
      <c r="T2115" s="1"/>
      <c r="U2115" s="1"/>
      <c r="V2115" s="1"/>
      <c r="W2115" s="411"/>
      <c r="X2115" s="411"/>
      <c r="Y2115" s="411"/>
      <c r="Z2115" s="411"/>
      <c r="AA2115" s="1"/>
      <c r="AB2115" s="1"/>
      <c r="AC2115" s="1"/>
      <c r="AD2115" s="1"/>
      <c r="AE2115" s="1"/>
      <c r="AF2115" s="1"/>
      <c r="AG2115" s="1"/>
    </row>
    <row r="2116" spans="1:33" ht="14.25" customHeight="1" x14ac:dyDescent="0.3">
      <c r="A2116" s="2"/>
      <c r="B2116" s="1"/>
      <c r="C2116" s="2"/>
      <c r="D2116" s="2"/>
      <c r="E2116" s="2"/>
      <c r="F2116" s="1"/>
      <c r="G2116" s="1"/>
      <c r="H2116" s="1"/>
      <c r="I2116" s="1"/>
      <c r="J2116" s="1"/>
      <c r="K2116" s="1"/>
      <c r="L2116" s="1"/>
      <c r="M2116" s="1"/>
      <c r="N2116" s="1"/>
      <c r="O2116" s="1"/>
      <c r="P2116" s="1"/>
      <c r="Q2116" s="1"/>
      <c r="R2116" s="1"/>
      <c r="S2116" s="411"/>
      <c r="T2116" s="1"/>
      <c r="U2116" s="1"/>
      <c r="V2116" s="1"/>
      <c r="W2116" s="411"/>
      <c r="X2116" s="411"/>
      <c r="Y2116" s="411"/>
      <c r="Z2116" s="411"/>
      <c r="AA2116" s="1"/>
      <c r="AB2116" s="1"/>
      <c r="AC2116" s="1"/>
      <c r="AD2116" s="1"/>
      <c r="AE2116" s="1"/>
      <c r="AF2116" s="1"/>
      <c r="AG2116" s="1"/>
    </row>
    <row r="2117" spans="1:33" ht="14.25" customHeight="1" x14ac:dyDescent="0.3">
      <c r="A2117" s="2"/>
      <c r="B2117" s="1"/>
      <c r="C2117" s="2"/>
      <c r="D2117" s="2"/>
      <c r="E2117" s="2"/>
      <c r="F2117" s="1"/>
      <c r="G2117" s="1"/>
      <c r="H2117" s="1"/>
      <c r="I2117" s="1"/>
      <c r="J2117" s="1"/>
      <c r="K2117" s="1"/>
      <c r="L2117" s="1"/>
      <c r="M2117" s="1"/>
      <c r="N2117" s="1"/>
      <c r="O2117" s="1"/>
      <c r="P2117" s="1"/>
      <c r="Q2117" s="1"/>
      <c r="R2117" s="1"/>
      <c r="S2117" s="411"/>
      <c r="T2117" s="1"/>
      <c r="U2117" s="1"/>
      <c r="V2117" s="1"/>
      <c r="W2117" s="411"/>
      <c r="X2117" s="411"/>
      <c r="Y2117" s="411"/>
      <c r="Z2117" s="411"/>
      <c r="AA2117" s="1"/>
      <c r="AB2117" s="1"/>
      <c r="AC2117" s="1"/>
      <c r="AD2117" s="1"/>
      <c r="AE2117" s="1"/>
      <c r="AF2117" s="1"/>
      <c r="AG2117" s="1"/>
    </row>
    <row r="2118" spans="1:33" ht="14.25" customHeight="1" x14ac:dyDescent="0.3">
      <c r="A2118" s="2"/>
      <c r="B2118" s="1"/>
      <c r="C2118" s="2"/>
      <c r="D2118" s="2"/>
      <c r="E2118" s="2"/>
      <c r="F2118" s="1"/>
      <c r="G2118" s="1"/>
      <c r="H2118" s="1"/>
      <c r="I2118" s="1"/>
      <c r="J2118" s="1"/>
      <c r="K2118" s="1"/>
      <c r="L2118" s="1"/>
      <c r="M2118" s="1"/>
      <c r="N2118" s="1"/>
      <c r="O2118" s="1"/>
      <c r="P2118" s="1"/>
      <c r="Q2118" s="1"/>
      <c r="R2118" s="1"/>
      <c r="S2118" s="411"/>
      <c r="T2118" s="1"/>
      <c r="U2118" s="1"/>
      <c r="V2118" s="1"/>
      <c r="W2118" s="411"/>
      <c r="X2118" s="411"/>
      <c r="Y2118" s="411"/>
      <c r="Z2118" s="411"/>
      <c r="AA2118" s="1"/>
      <c r="AB2118" s="1"/>
      <c r="AC2118" s="1"/>
      <c r="AD2118" s="1"/>
      <c r="AE2118" s="1"/>
      <c r="AF2118" s="1"/>
      <c r="AG2118" s="1"/>
    </row>
    <row r="2119" spans="1:33" ht="14.25" customHeight="1" x14ac:dyDescent="0.3">
      <c r="A2119" s="2"/>
      <c r="B2119" s="1"/>
      <c r="C2119" s="2"/>
      <c r="D2119" s="2"/>
      <c r="E2119" s="2"/>
      <c r="F2119" s="1"/>
      <c r="G2119" s="1"/>
      <c r="H2119" s="1"/>
      <c r="I2119" s="1"/>
      <c r="J2119" s="1"/>
      <c r="K2119" s="1"/>
      <c r="L2119" s="1"/>
      <c r="M2119" s="1"/>
      <c r="N2119" s="1"/>
      <c r="O2119" s="1"/>
      <c r="P2119" s="1"/>
      <c r="Q2119" s="1"/>
      <c r="R2119" s="1"/>
      <c r="S2119" s="411"/>
      <c r="T2119" s="1"/>
      <c r="U2119" s="1"/>
      <c r="V2119" s="1"/>
      <c r="W2119" s="411"/>
      <c r="X2119" s="411"/>
      <c r="Y2119" s="411"/>
      <c r="Z2119" s="411"/>
      <c r="AA2119" s="1"/>
      <c r="AB2119" s="1"/>
      <c r="AC2119" s="1"/>
      <c r="AD2119" s="1"/>
      <c r="AE2119" s="1"/>
      <c r="AF2119" s="1"/>
      <c r="AG2119" s="1"/>
    </row>
    <row r="2120" spans="1:33" ht="14.25" customHeight="1" x14ac:dyDescent="0.3">
      <c r="A2120" s="2"/>
      <c r="B2120" s="1"/>
      <c r="C2120" s="2"/>
      <c r="D2120" s="2"/>
      <c r="E2120" s="2"/>
      <c r="F2120" s="1"/>
      <c r="G2120" s="1"/>
      <c r="H2120" s="1"/>
      <c r="I2120" s="1"/>
      <c r="J2120" s="1"/>
      <c r="K2120" s="1"/>
      <c r="L2120" s="1"/>
      <c r="M2120" s="1"/>
      <c r="N2120" s="1"/>
      <c r="O2120" s="1"/>
      <c r="P2120" s="1"/>
      <c r="Q2120" s="1"/>
      <c r="R2120" s="1"/>
      <c r="S2120" s="411"/>
      <c r="T2120" s="1"/>
      <c r="U2120" s="1"/>
      <c r="V2120" s="1"/>
      <c r="W2120" s="411"/>
      <c r="X2120" s="411"/>
      <c r="Y2120" s="411"/>
      <c r="Z2120" s="411"/>
      <c r="AA2120" s="1"/>
      <c r="AB2120" s="1"/>
      <c r="AC2120" s="1"/>
      <c r="AD2120" s="1"/>
      <c r="AE2120" s="1"/>
      <c r="AF2120" s="1"/>
      <c r="AG2120" s="1"/>
    </row>
    <row r="2121" spans="1:33" ht="14.25" customHeight="1" x14ac:dyDescent="0.3">
      <c r="A2121" s="2"/>
      <c r="B2121" s="1"/>
      <c r="C2121" s="2"/>
      <c r="D2121" s="2"/>
      <c r="E2121" s="2"/>
      <c r="F2121" s="1"/>
      <c r="G2121" s="1"/>
      <c r="H2121" s="1"/>
      <c r="I2121" s="1"/>
      <c r="J2121" s="1"/>
      <c r="K2121" s="1"/>
      <c r="L2121" s="1"/>
      <c r="M2121" s="1"/>
      <c r="N2121" s="1"/>
      <c r="O2121" s="1"/>
      <c r="P2121" s="1"/>
      <c r="Q2121" s="1"/>
      <c r="R2121" s="1"/>
      <c r="S2121" s="411"/>
      <c r="T2121" s="1"/>
      <c r="U2121" s="1"/>
      <c r="V2121" s="1"/>
      <c r="W2121" s="411"/>
      <c r="X2121" s="411"/>
      <c r="Y2121" s="411"/>
      <c r="Z2121" s="411"/>
      <c r="AA2121" s="1"/>
      <c r="AB2121" s="1"/>
      <c r="AC2121" s="1"/>
      <c r="AD2121" s="1"/>
      <c r="AE2121" s="1"/>
      <c r="AF2121" s="1"/>
      <c r="AG2121" s="1"/>
    </row>
    <row r="2122" spans="1:33" ht="14.25" customHeight="1" x14ac:dyDescent="0.3">
      <c r="A2122" s="2"/>
      <c r="B2122" s="1"/>
      <c r="C2122" s="2"/>
      <c r="D2122" s="2"/>
      <c r="E2122" s="2"/>
      <c r="F2122" s="1"/>
      <c r="G2122" s="1"/>
      <c r="H2122" s="1"/>
      <c r="I2122" s="1"/>
      <c r="J2122" s="1"/>
      <c r="K2122" s="1"/>
      <c r="L2122" s="1"/>
      <c r="M2122" s="1"/>
      <c r="N2122" s="1"/>
      <c r="O2122" s="1"/>
      <c r="P2122" s="1"/>
      <c r="Q2122" s="1"/>
      <c r="R2122" s="1"/>
      <c r="S2122" s="411"/>
      <c r="T2122" s="1"/>
      <c r="U2122" s="1"/>
      <c r="V2122" s="1"/>
      <c r="W2122" s="411"/>
      <c r="X2122" s="411"/>
      <c r="Y2122" s="411"/>
      <c r="Z2122" s="411"/>
      <c r="AA2122" s="1"/>
      <c r="AB2122" s="1"/>
      <c r="AC2122" s="1"/>
      <c r="AD2122" s="1"/>
      <c r="AE2122" s="1"/>
      <c r="AF2122" s="1"/>
      <c r="AG2122" s="1"/>
    </row>
    <row r="2123" spans="1:33" ht="14.25" customHeight="1" x14ac:dyDescent="0.3">
      <c r="A2123" s="2"/>
      <c r="B2123" s="1"/>
      <c r="C2123" s="2"/>
      <c r="D2123" s="2"/>
      <c r="E2123" s="2"/>
      <c r="F2123" s="1"/>
      <c r="G2123" s="1"/>
      <c r="H2123" s="1"/>
      <c r="I2123" s="1"/>
      <c r="J2123" s="1"/>
      <c r="K2123" s="1"/>
      <c r="L2123" s="1"/>
      <c r="M2123" s="1"/>
      <c r="N2123" s="1"/>
      <c r="O2123" s="1"/>
      <c r="P2123" s="1"/>
      <c r="Q2123" s="1"/>
      <c r="R2123" s="1"/>
      <c r="S2123" s="411"/>
      <c r="T2123" s="1"/>
      <c r="U2123" s="1"/>
      <c r="V2123" s="1"/>
      <c r="W2123" s="411"/>
      <c r="X2123" s="411"/>
      <c r="Y2123" s="411"/>
      <c r="Z2123" s="411"/>
      <c r="AA2123" s="1"/>
      <c r="AB2123" s="1"/>
      <c r="AC2123" s="1"/>
      <c r="AD2123" s="1"/>
      <c r="AE2123" s="1"/>
      <c r="AF2123" s="1"/>
      <c r="AG2123" s="1"/>
    </row>
    <row r="2124" spans="1:33" ht="14.25" customHeight="1" x14ac:dyDescent="0.3">
      <c r="A2124" s="2"/>
      <c r="B2124" s="1"/>
      <c r="C2124" s="2"/>
      <c r="D2124" s="2"/>
      <c r="E2124" s="2"/>
      <c r="F2124" s="1"/>
      <c r="G2124" s="1"/>
      <c r="H2124" s="1"/>
      <c r="I2124" s="1"/>
      <c r="J2124" s="1"/>
      <c r="K2124" s="1"/>
      <c r="L2124" s="1"/>
      <c r="M2124" s="1"/>
      <c r="N2124" s="1"/>
      <c r="O2124" s="1"/>
      <c r="P2124" s="1"/>
      <c r="Q2124" s="1"/>
      <c r="R2124" s="1"/>
      <c r="S2124" s="411"/>
      <c r="T2124" s="1"/>
      <c r="U2124" s="1"/>
      <c r="V2124" s="1"/>
      <c r="W2124" s="411"/>
      <c r="X2124" s="411"/>
      <c r="Y2124" s="411"/>
      <c r="Z2124" s="411"/>
      <c r="AA2124" s="1"/>
      <c r="AB2124" s="1"/>
      <c r="AC2124" s="1"/>
      <c r="AD2124" s="1"/>
      <c r="AE2124" s="1"/>
      <c r="AF2124" s="1"/>
      <c r="AG2124" s="1"/>
    </row>
    <row r="2125" spans="1:33" ht="14.25" customHeight="1" x14ac:dyDescent="0.3">
      <c r="A2125" s="2"/>
      <c r="B2125" s="1"/>
      <c r="C2125" s="2"/>
      <c r="D2125" s="2"/>
      <c r="E2125" s="2"/>
      <c r="F2125" s="1"/>
      <c r="G2125" s="1"/>
      <c r="H2125" s="1"/>
      <c r="I2125" s="1"/>
      <c r="J2125" s="1"/>
      <c r="K2125" s="1"/>
      <c r="L2125" s="1"/>
      <c r="M2125" s="1"/>
      <c r="N2125" s="1"/>
      <c r="O2125" s="1"/>
      <c r="P2125" s="1"/>
      <c r="Q2125" s="1"/>
      <c r="R2125" s="1"/>
      <c r="S2125" s="411"/>
      <c r="T2125" s="1"/>
      <c r="U2125" s="1"/>
      <c r="V2125" s="1"/>
      <c r="W2125" s="411"/>
      <c r="X2125" s="411"/>
      <c r="Y2125" s="411"/>
      <c r="Z2125" s="411"/>
      <c r="AA2125" s="1"/>
      <c r="AB2125" s="1"/>
      <c r="AC2125" s="1"/>
      <c r="AD2125" s="1"/>
      <c r="AE2125" s="1"/>
      <c r="AF2125" s="1"/>
      <c r="AG2125" s="1"/>
    </row>
    <row r="2126" spans="1:33" ht="14.25" customHeight="1" x14ac:dyDescent="0.3">
      <c r="A2126" s="2"/>
      <c r="B2126" s="1"/>
      <c r="C2126" s="2"/>
      <c r="D2126" s="2"/>
      <c r="E2126" s="2"/>
      <c r="F2126" s="1"/>
      <c r="G2126" s="1"/>
      <c r="H2126" s="1"/>
      <c r="I2126" s="1"/>
      <c r="J2126" s="1"/>
      <c r="K2126" s="1"/>
      <c r="L2126" s="1"/>
      <c r="M2126" s="1"/>
      <c r="N2126" s="1"/>
      <c r="O2126" s="1"/>
      <c r="P2126" s="1"/>
      <c r="Q2126" s="1"/>
      <c r="R2126" s="1"/>
      <c r="S2126" s="411"/>
      <c r="T2126" s="1"/>
      <c r="U2126" s="1"/>
      <c r="V2126" s="1"/>
      <c r="W2126" s="411"/>
      <c r="X2126" s="411"/>
      <c r="Y2126" s="411"/>
      <c r="Z2126" s="411"/>
      <c r="AA2126" s="1"/>
      <c r="AB2126" s="1"/>
      <c r="AC2126" s="1"/>
      <c r="AD2126" s="1"/>
      <c r="AE2126" s="1"/>
      <c r="AF2126" s="1"/>
      <c r="AG2126" s="1"/>
    </row>
    <row r="2127" spans="1:33" ht="14.25" customHeight="1" x14ac:dyDescent="0.3">
      <c r="A2127" s="2"/>
      <c r="B2127" s="1"/>
      <c r="C2127" s="2"/>
      <c r="D2127" s="2"/>
      <c r="E2127" s="2"/>
      <c r="F2127" s="1"/>
      <c r="G2127" s="1"/>
      <c r="H2127" s="1"/>
      <c r="I2127" s="1"/>
      <c r="J2127" s="1"/>
      <c r="K2127" s="1"/>
      <c r="L2127" s="1"/>
      <c r="M2127" s="1"/>
      <c r="N2127" s="1"/>
      <c r="O2127" s="1"/>
      <c r="P2127" s="1"/>
      <c r="Q2127" s="1"/>
      <c r="R2127" s="1"/>
      <c r="S2127" s="411"/>
      <c r="T2127" s="1"/>
      <c r="U2127" s="1"/>
      <c r="V2127" s="1"/>
      <c r="W2127" s="411"/>
      <c r="X2127" s="411"/>
      <c r="Y2127" s="411"/>
      <c r="Z2127" s="411"/>
      <c r="AA2127" s="1"/>
      <c r="AB2127" s="1"/>
      <c r="AC2127" s="1"/>
      <c r="AD2127" s="1"/>
      <c r="AE2127" s="1"/>
      <c r="AF2127" s="1"/>
      <c r="AG2127" s="1"/>
    </row>
    <row r="2128" spans="1:33" ht="14.25" customHeight="1" x14ac:dyDescent="0.3">
      <c r="A2128" s="2"/>
      <c r="B2128" s="1"/>
      <c r="C2128" s="2"/>
      <c r="D2128" s="2"/>
      <c r="E2128" s="2"/>
      <c r="F2128" s="1"/>
      <c r="G2128" s="1"/>
      <c r="H2128" s="1"/>
      <c r="I2128" s="1"/>
      <c r="J2128" s="1"/>
      <c r="K2128" s="1"/>
      <c r="L2128" s="1"/>
      <c r="M2128" s="1"/>
      <c r="N2128" s="1"/>
      <c r="O2128" s="1"/>
      <c r="P2128" s="1"/>
      <c r="Q2128" s="1"/>
      <c r="R2128" s="1"/>
      <c r="S2128" s="411"/>
      <c r="T2128" s="1"/>
      <c r="U2128" s="1"/>
      <c r="V2128" s="1"/>
      <c r="W2128" s="411"/>
      <c r="X2128" s="411"/>
      <c r="Y2128" s="411"/>
      <c r="Z2128" s="411"/>
      <c r="AA2128" s="1"/>
      <c r="AB2128" s="1"/>
      <c r="AC2128" s="1"/>
      <c r="AD2128" s="1"/>
      <c r="AE2128" s="1"/>
      <c r="AF2128" s="1"/>
      <c r="AG2128" s="1"/>
    </row>
    <row r="2129" spans="1:33" ht="14.25" customHeight="1" x14ac:dyDescent="0.3">
      <c r="A2129" s="2"/>
      <c r="B2129" s="1"/>
      <c r="C2129" s="2"/>
      <c r="D2129" s="2"/>
      <c r="E2129" s="2"/>
      <c r="F2129" s="1"/>
      <c r="G2129" s="1"/>
      <c r="H2129" s="1"/>
      <c r="I2129" s="1"/>
      <c r="J2129" s="1"/>
      <c r="K2129" s="1"/>
      <c r="L2129" s="1"/>
      <c r="M2129" s="1"/>
      <c r="N2129" s="1"/>
      <c r="O2129" s="1"/>
      <c r="P2129" s="1"/>
      <c r="Q2129" s="1"/>
      <c r="R2129" s="1"/>
      <c r="S2129" s="411"/>
      <c r="T2129" s="1"/>
      <c r="U2129" s="1"/>
      <c r="V2129" s="1"/>
      <c r="W2129" s="411"/>
      <c r="X2129" s="411"/>
      <c r="Y2129" s="411"/>
      <c r="Z2129" s="411"/>
      <c r="AA2129" s="1"/>
      <c r="AB2129" s="1"/>
      <c r="AC2129" s="1"/>
      <c r="AD2129" s="1"/>
      <c r="AE2129" s="1"/>
      <c r="AF2129" s="1"/>
      <c r="AG2129" s="1"/>
    </row>
    <row r="2130" spans="1:33" ht="14.25" customHeight="1" x14ac:dyDescent="0.3">
      <c r="A2130" s="2"/>
      <c r="B2130" s="1"/>
      <c r="C2130" s="2"/>
      <c r="D2130" s="2"/>
      <c r="E2130" s="2"/>
      <c r="F2130" s="1"/>
      <c r="G2130" s="1"/>
      <c r="H2130" s="1"/>
      <c r="I2130" s="1"/>
      <c r="J2130" s="1"/>
      <c r="K2130" s="1"/>
      <c r="L2130" s="1"/>
      <c r="M2130" s="1"/>
      <c r="N2130" s="1"/>
      <c r="O2130" s="1"/>
      <c r="P2130" s="1"/>
      <c r="Q2130" s="1"/>
      <c r="R2130" s="1"/>
      <c r="S2130" s="411"/>
      <c r="T2130" s="1"/>
      <c r="U2130" s="1"/>
      <c r="V2130" s="1"/>
      <c r="W2130" s="411"/>
      <c r="X2130" s="411"/>
      <c r="Y2130" s="411"/>
      <c r="Z2130" s="411"/>
      <c r="AA2130" s="1"/>
      <c r="AB2130" s="1"/>
      <c r="AC2130" s="1"/>
      <c r="AD2130" s="1"/>
      <c r="AE2130" s="1"/>
      <c r="AF2130" s="1"/>
      <c r="AG2130" s="1"/>
    </row>
    <row r="2131" spans="1:33" ht="14.25" customHeight="1" x14ac:dyDescent="0.3">
      <c r="A2131" s="2"/>
      <c r="B2131" s="1"/>
      <c r="C2131" s="2"/>
      <c r="D2131" s="2"/>
      <c r="E2131" s="2"/>
      <c r="F2131" s="1"/>
      <c r="G2131" s="1"/>
      <c r="H2131" s="1"/>
      <c r="I2131" s="1"/>
      <c r="J2131" s="1"/>
      <c r="K2131" s="1"/>
      <c r="L2131" s="1"/>
      <c r="M2131" s="1"/>
      <c r="N2131" s="1"/>
      <c r="O2131" s="1"/>
      <c r="P2131" s="1"/>
      <c r="Q2131" s="1"/>
      <c r="R2131" s="1"/>
      <c r="S2131" s="411"/>
      <c r="T2131" s="1"/>
      <c r="U2131" s="1"/>
      <c r="V2131" s="1"/>
      <c r="W2131" s="411"/>
      <c r="X2131" s="411"/>
      <c r="Y2131" s="411"/>
      <c r="Z2131" s="411"/>
      <c r="AA2131" s="1"/>
      <c r="AB2131" s="1"/>
      <c r="AC2131" s="1"/>
      <c r="AD2131" s="1"/>
      <c r="AE2131" s="1"/>
      <c r="AF2131" s="1"/>
      <c r="AG2131" s="1"/>
    </row>
    <row r="2132" spans="1:33" ht="14.25" customHeight="1" x14ac:dyDescent="0.3">
      <c r="A2132" s="2"/>
      <c r="B2132" s="1"/>
      <c r="C2132" s="2"/>
      <c r="D2132" s="2"/>
      <c r="E2132" s="2"/>
      <c r="F2132" s="1"/>
      <c r="G2132" s="1"/>
      <c r="H2132" s="1"/>
      <c r="I2132" s="1"/>
      <c r="J2132" s="1"/>
      <c r="K2132" s="1"/>
      <c r="L2132" s="1"/>
      <c r="M2132" s="1"/>
      <c r="N2132" s="1"/>
      <c r="O2132" s="1"/>
      <c r="P2132" s="1"/>
      <c r="Q2132" s="1"/>
      <c r="R2132" s="1"/>
      <c r="S2132" s="411"/>
      <c r="T2132" s="1"/>
      <c r="U2132" s="1"/>
      <c r="V2132" s="1"/>
      <c r="W2132" s="411"/>
      <c r="X2132" s="411"/>
      <c r="Y2132" s="411"/>
      <c r="Z2132" s="411"/>
      <c r="AA2132" s="1"/>
      <c r="AB2132" s="1"/>
      <c r="AC2132" s="1"/>
      <c r="AD2132" s="1"/>
      <c r="AE2132" s="1"/>
      <c r="AF2132" s="1"/>
      <c r="AG2132" s="1"/>
    </row>
    <row r="2133" spans="1:33" ht="14.25" customHeight="1" x14ac:dyDescent="0.3">
      <c r="A2133" s="2"/>
      <c r="B2133" s="1"/>
      <c r="C2133" s="2"/>
      <c r="D2133" s="2"/>
      <c r="E2133" s="2"/>
      <c r="F2133" s="1"/>
      <c r="G2133" s="1"/>
      <c r="H2133" s="1"/>
      <c r="I2133" s="1"/>
      <c r="J2133" s="1"/>
      <c r="K2133" s="1"/>
      <c r="L2133" s="1"/>
      <c r="M2133" s="1"/>
      <c r="N2133" s="1"/>
      <c r="O2133" s="1"/>
      <c r="P2133" s="1"/>
      <c r="Q2133" s="1"/>
      <c r="R2133" s="1"/>
      <c r="S2133" s="411"/>
      <c r="T2133" s="1"/>
      <c r="U2133" s="1"/>
      <c r="V2133" s="1"/>
      <c r="W2133" s="411"/>
      <c r="X2133" s="411"/>
      <c r="Y2133" s="411"/>
      <c r="Z2133" s="411"/>
      <c r="AA2133" s="1"/>
      <c r="AB2133" s="1"/>
      <c r="AC2133" s="1"/>
      <c r="AD2133" s="1"/>
      <c r="AE2133" s="1"/>
      <c r="AF2133" s="1"/>
      <c r="AG2133" s="1"/>
    </row>
    <row r="2134" spans="1:33" ht="14.25" customHeight="1" x14ac:dyDescent="0.3">
      <c r="A2134" s="2"/>
      <c r="B2134" s="1"/>
      <c r="C2134" s="2"/>
      <c r="D2134" s="2"/>
      <c r="E2134" s="2"/>
      <c r="F2134" s="1"/>
      <c r="G2134" s="1"/>
      <c r="H2134" s="1"/>
      <c r="I2134" s="1"/>
      <c r="J2134" s="1"/>
      <c r="K2134" s="1"/>
      <c r="L2134" s="1"/>
      <c r="M2134" s="1"/>
      <c r="N2134" s="1"/>
      <c r="O2134" s="1"/>
      <c r="P2134" s="1"/>
      <c r="Q2134" s="1"/>
      <c r="R2134" s="1"/>
      <c r="S2134" s="411"/>
      <c r="T2134" s="1"/>
      <c r="U2134" s="1"/>
      <c r="V2134" s="1"/>
      <c r="W2134" s="411"/>
      <c r="X2134" s="411"/>
      <c r="Y2134" s="411"/>
      <c r="Z2134" s="411"/>
      <c r="AA2134" s="1"/>
      <c r="AB2134" s="1"/>
      <c r="AC2134" s="1"/>
      <c r="AD2134" s="1"/>
      <c r="AE2134" s="1"/>
      <c r="AF2134" s="1"/>
      <c r="AG2134" s="1"/>
    </row>
    <row r="2135" spans="1:33" ht="14.25" customHeight="1" x14ac:dyDescent="0.3">
      <c r="A2135" s="2"/>
      <c r="B2135" s="1"/>
      <c r="C2135" s="2"/>
      <c r="D2135" s="2"/>
      <c r="E2135" s="2"/>
      <c r="F2135" s="1"/>
      <c r="G2135" s="1"/>
      <c r="H2135" s="1"/>
      <c r="I2135" s="1"/>
      <c r="J2135" s="1"/>
      <c r="K2135" s="1"/>
      <c r="L2135" s="1"/>
      <c r="M2135" s="1"/>
      <c r="N2135" s="1"/>
      <c r="O2135" s="1"/>
      <c r="P2135" s="1"/>
      <c r="Q2135" s="1"/>
      <c r="R2135" s="1"/>
      <c r="S2135" s="411"/>
      <c r="T2135" s="1"/>
      <c r="U2135" s="1"/>
      <c r="V2135" s="1"/>
      <c r="W2135" s="411"/>
      <c r="X2135" s="411"/>
      <c r="Y2135" s="411"/>
      <c r="Z2135" s="411"/>
      <c r="AA2135" s="1"/>
      <c r="AB2135" s="1"/>
      <c r="AC2135" s="1"/>
      <c r="AD2135" s="1"/>
      <c r="AE2135" s="1"/>
      <c r="AF2135" s="1"/>
      <c r="AG2135" s="1"/>
    </row>
    <row r="2136" spans="1:33" ht="14.25" customHeight="1" x14ac:dyDescent="0.3">
      <c r="A2136" s="2"/>
      <c r="B2136" s="1"/>
      <c r="C2136" s="2"/>
      <c r="D2136" s="2"/>
      <c r="E2136" s="2"/>
      <c r="F2136" s="1"/>
      <c r="G2136" s="1"/>
      <c r="H2136" s="1"/>
      <c r="I2136" s="1"/>
      <c r="J2136" s="1"/>
      <c r="K2136" s="1"/>
      <c r="L2136" s="1"/>
      <c r="M2136" s="1"/>
      <c r="N2136" s="1"/>
      <c r="O2136" s="1"/>
      <c r="P2136" s="1"/>
      <c r="Q2136" s="1"/>
      <c r="R2136" s="1"/>
      <c r="S2136" s="411"/>
      <c r="T2136" s="1"/>
      <c r="U2136" s="1"/>
      <c r="V2136" s="1"/>
      <c r="W2136" s="411"/>
      <c r="X2136" s="411"/>
      <c r="Y2136" s="411"/>
      <c r="Z2136" s="411"/>
      <c r="AA2136" s="1"/>
      <c r="AB2136" s="1"/>
      <c r="AC2136" s="1"/>
      <c r="AD2136" s="1"/>
      <c r="AE2136" s="1"/>
      <c r="AF2136" s="1"/>
      <c r="AG2136" s="1"/>
    </row>
    <row r="2137" spans="1:33" ht="14.25" customHeight="1" x14ac:dyDescent="0.3">
      <c r="A2137" s="2"/>
      <c r="B2137" s="1"/>
      <c r="C2137" s="2"/>
      <c r="D2137" s="2"/>
      <c r="E2137" s="2"/>
      <c r="F2137" s="1"/>
      <c r="G2137" s="1"/>
      <c r="H2137" s="1"/>
      <c r="I2137" s="1"/>
      <c r="J2137" s="1"/>
      <c r="K2137" s="1"/>
      <c r="L2137" s="1"/>
      <c r="M2137" s="1"/>
      <c r="N2137" s="1"/>
      <c r="O2137" s="1"/>
      <c r="P2137" s="1"/>
      <c r="Q2137" s="1"/>
      <c r="R2137" s="1"/>
      <c r="S2137" s="411"/>
      <c r="T2137" s="1"/>
      <c r="U2137" s="1"/>
      <c r="V2137" s="1"/>
      <c r="W2137" s="411"/>
      <c r="X2137" s="411"/>
      <c r="Y2137" s="411"/>
      <c r="Z2137" s="411"/>
      <c r="AA2137" s="1"/>
      <c r="AB2137" s="1"/>
      <c r="AC2137" s="1"/>
      <c r="AD2137" s="1"/>
      <c r="AE2137" s="1"/>
      <c r="AF2137" s="1"/>
      <c r="AG2137" s="1"/>
    </row>
    <row r="2138" spans="1:33" ht="14.25" customHeight="1" x14ac:dyDescent="0.3">
      <c r="A2138" s="2"/>
      <c r="B2138" s="1"/>
      <c r="C2138" s="2"/>
      <c r="D2138" s="2"/>
      <c r="E2138" s="2"/>
      <c r="F2138" s="1"/>
      <c r="G2138" s="1"/>
      <c r="H2138" s="1"/>
      <c r="I2138" s="1"/>
      <c r="J2138" s="1"/>
      <c r="K2138" s="1"/>
      <c r="L2138" s="1"/>
      <c r="M2138" s="1"/>
      <c r="N2138" s="1"/>
      <c r="O2138" s="1"/>
      <c r="P2138" s="1"/>
      <c r="Q2138" s="1"/>
      <c r="R2138" s="1"/>
      <c r="S2138" s="411"/>
      <c r="T2138" s="1"/>
      <c r="U2138" s="1"/>
      <c r="V2138" s="1"/>
      <c r="W2138" s="411"/>
      <c r="X2138" s="411"/>
      <c r="Y2138" s="411"/>
      <c r="Z2138" s="411"/>
      <c r="AA2138" s="1"/>
      <c r="AB2138" s="1"/>
      <c r="AC2138" s="1"/>
      <c r="AD2138" s="1"/>
      <c r="AE2138" s="1"/>
      <c r="AF2138" s="1"/>
      <c r="AG2138" s="1"/>
    </row>
    <row r="2139" spans="1:33" ht="14.25" customHeight="1" x14ac:dyDescent="0.3">
      <c r="A2139" s="2"/>
      <c r="B2139" s="1"/>
      <c r="C2139" s="2"/>
      <c r="D2139" s="2"/>
      <c r="E2139" s="2"/>
      <c r="F2139" s="1"/>
      <c r="G2139" s="1"/>
      <c r="H2139" s="1"/>
      <c r="I2139" s="1"/>
      <c r="J2139" s="1"/>
      <c r="K2139" s="1"/>
      <c r="L2139" s="1"/>
      <c r="M2139" s="1"/>
      <c r="N2139" s="1"/>
      <c r="O2139" s="1"/>
      <c r="P2139" s="1"/>
      <c r="Q2139" s="1"/>
      <c r="R2139" s="1"/>
      <c r="S2139" s="411"/>
      <c r="T2139" s="1"/>
      <c r="U2139" s="1"/>
      <c r="V2139" s="1"/>
      <c r="W2139" s="411"/>
      <c r="X2139" s="411"/>
      <c r="Y2139" s="411"/>
      <c r="Z2139" s="411"/>
      <c r="AA2139" s="1"/>
      <c r="AB2139" s="1"/>
      <c r="AC2139" s="1"/>
      <c r="AD2139" s="1"/>
      <c r="AE2139" s="1"/>
      <c r="AF2139" s="1"/>
      <c r="AG2139" s="1"/>
    </row>
    <row r="2140" spans="1:33" ht="14.25" customHeight="1" x14ac:dyDescent="0.3">
      <c r="A2140" s="2"/>
      <c r="B2140" s="1"/>
      <c r="C2140" s="2"/>
      <c r="D2140" s="2"/>
      <c r="E2140" s="2"/>
      <c r="F2140" s="1"/>
      <c r="G2140" s="1"/>
      <c r="H2140" s="1"/>
      <c r="I2140" s="1"/>
      <c r="J2140" s="1"/>
      <c r="K2140" s="1"/>
      <c r="L2140" s="1"/>
      <c r="M2140" s="1"/>
      <c r="N2140" s="1"/>
      <c r="O2140" s="1"/>
      <c r="P2140" s="1"/>
      <c r="Q2140" s="1"/>
      <c r="R2140" s="1"/>
      <c r="S2140" s="411"/>
      <c r="T2140" s="1"/>
      <c r="U2140" s="1"/>
      <c r="V2140" s="1"/>
      <c r="W2140" s="411"/>
      <c r="X2140" s="411"/>
      <c r="Y2140" s="411"/>
      <c r="Z2140" s="411"/>
      <c r="AA2140" s="1"/>
      <c r="AB2140" s="1"/>
      <c r="AC2140" s="1"/>
      <c r="AD2140" s="1"/>
      <c r="AE2140" s="1"/>
      <c r="AF2140" s="1"/>
      <c r="AG2140" s="1"/>
    </row>
    <row r="2141" spans="1:33" ht="14.25" customHeight="1" x14ac:dyDescent="0.3">
      <c r="A2141" s="2"/>
      <c r="B2141" s="1"/>
      <c r="C2141" s="2"/>
      <c r="D2141" s="2"/>
      <c r="E2141" s="2"/>
      <c r="F2141" s="1"/>
      <c r="G2141" s="1"/>
      <c r="H2141" s="1"/>
      <c r="I2141" s="1"/>
      <c r="J2141" s="1"/>
      <c r="K2141" s="1"/>
      <c r="L2141" s="1"/>
      <c r="M2141" s="1"/>
      <c r="N2141" s="1"/>
      <c r="O2141" s="1"/>
      <c r="P2141" s="1"/>
      <c r="Q2141" s="1"/>
      <c r="R2141" s="1"/>
      <c r="S2141" s="411"/>
      <c r="T2141" s="1"/>
      <c r="U2141" s="1"/>
      <c r="V2141" s="1"/>
      <c r="W2141" s="411"/>
      <c r="X2141" s="411"/>
      <c r="Y2141" s="411"/>
      <c r="Z2141" s="411"/>
      <c r="AA2141" s="1"/>
      <c r="AB2141" s="1"/>
      <c r="AC2141" s="1"/>
      <c r="AD2141" s="1"/>
      <c r="AE2141" s="1"/>
      <c r="AF2141" s="1"/>
      <c r="AG2141" s="1"/>
    </row>
    <row r="2142" spans="1:33" ht="14.25" customHeight="1" x14ac:dyDescent="0.3">
      <c r="A2142" s="2"/>
      <c r="B2142" s="1"/>
      <c r="C2142" s="2"/>
      <c r="D2142" s="2"/>
      <c r="E2142" s="2"/>
      <c r="F2142" s="1"/>
      <c r="G2142" s="1"/>
      <c r="H2142" s="1"/>
      <c r="I2142" s="1"/>
      <c r="J2142" s="1"/>
      <c r="K2142" s="1"/>
      <c r="L2142" s="1"/>
      <c r="M2142" s="1"/>
      <c r="N2142" s="1"/>
      <c r="O2142" s="1"/>
      <c r="P2142" s="1"/>
      <c r="Q2142" s="1"/>
      <c r="R2142" s="1"/>
      <c r="S2142" s="411"/>
      <c r="T2142" s="1"/>
      <c r="U2142" s="1"/>
      <c r="V2142" s="1"/>
      <c r="W2142" s="411"/>
      <c r="X2142" s="411"/>
      <c r="Y2142" s="411"/>
      <c r="Z2142" s="411"/>
      <c r="AA2142" s="1"/>
      <c r="AB2142" s="1"/>
      <c r="AC2142" s="1"/>
      <c r="AD2142" s="1"/>
      <c r="AE2142" s="1"/>
      <c r="AF2142" s="1"/>
      <c r="AG2142" s="1"/>
    </row>
    <row r="2143" spans="1:33" ht="14.25" customHeight="1" x14ac:dyDescent="0.3">
      <c r="A2143" s="2"/>
      <c r="B2143" s="1"/>
      <c r="C2143" s="2"/>
      <c r="D2143" s="2"/>
      <c r="E2143" s="2"/>
      <c r="F2143" s="1"/>
      <c r="G2143" s="1"/>
      <c r="H2143" s="1"/>
      <c r="I2143" s="1"/>
      <c r="J2143" s="1"/>
      <c r="K2143" s="1"/>
      <c r="L2143" s="1"/>
      <c r="M2143" s="1"/>
      <c r="N2143" s="1"/>
      <c r="O2143" s="1"/>
      <c r="P2143" s="1"/>
      <c r="Q2143" s="1"/>
      <c r="R2143" s="1"/>
      <c r="S2143" s="411"/>
      <c r="T2143" s="1"/>
      <c r="U2143" s="1"/>
      <c r="V2143" s="1"/>
      <c r="W2143" s="411"/>
      <c r="X2143" s="411"/>
      <c r="Y2143" s="411"/>
      <c r="Z2143" s="411"/>
      <c r="AA2143" s="1"/>
      <c r="AB2143" s="1"/>
      <c r="AC2143" s="1"/>
      <c r="AD2143" s="1"/>
      <c r="AE2143" s="1"/>
      <c r="AF2143" s="1"/>
      <c r="AG2143" s="1"/>
    </row>
    <row r="2144" spans="1:33" ht="14.25" customHeight="1" x14ac:dyDescent="0.3">
      <c r="A2144" s="2"/>
      <c r="B2144" s="1"/>
      <c r="C2144" s="2"/>
      <c r="D2144" s="2"/>
      <c r="E2144" s="2"/>
      <c r="F2144" s="1"/>
      <c r="G2144" s="1"/>
      <c r="H2144" s="1"/>
      <c r="I2144" s="1"/>
      <c r="J2144" s="1"/>
      <c r="K2144" s="1"/>
      <c r="L2144" s="1"/>
      <c r="M2144" s="1"/>
      <c r="N2144" s="1"/>
      <c r="O2144" s="1"/>
      <c r="P2144" s="1"/>
      <c r="Q2144" s="1"/>
      <c r="R2144" s="1"/>
      <c r="S2144" s="411"/>
      <c r="T2144" s="1"/>
      <c r="U2144" s="1"/>
      <c r="V2144" s="1"/>
      <c r="W2144" s="411"/>
      <c r="X2144" s="411"/>
      <c r="Y2144" s="411"/>
      <c r="Z2144" s="411"/>
      <c r="AA2144" s="1"/>
      <c r="AB2144" s="1"/>
      <c r="AC2144" s="1"/>
      <c r="AD2144" s="1"/>
      <c r="AE2144" s="1"/>
      <c r="AF2144" s="1"/>
      <c r="AG2144" s="1"/>
    </row>
    <row r="2145" spans="1:33" ht="14.25" customHeight="1" x14ac:dyDescent="0.3">
      <c r="A2145" s="2"/>
      <c r="B2145" s="1"/>
      <c r="C2145" s="2"/>
      <c r="D2145" s="2"/>
      <c r="E2145" s="2"/>
      <c r="F2145" s="1"/>
      <c r="G2145" s="1"/>
      <c r="H2145" s="1"/>
      <c r="I2145" s="1"/>
      <c r="J2145" s="1"/>
      <c r="K2145" s="1"/>
      <c r="L2145" s="1"/>
      <c r="M2145" s="1"/>
      <c r="N2145" s="1"/>
      <c r="O2145" s="1"/>
      <c r="P2145" s="1"/>
      <c r="Q2145" s="1"/>
      <c r="R2145" s="1"/>
      <c r="S2145" s="411"/>
      <c r="T2145" s="1"/>
      <c r="U2145" s="1"/>
      <c r="V2145" s="1"/>
      <c r="W2145" s="411"/>
      <c r="X2145" s="411"/>
      <c r="Y2145" s="411"/>
      <c r="Z2145" s="411"/>
      <c r="AA2145" s="1"/>
      <c r="AB2145" s="1"/>
      <c r="AC2145" s="1"/>
      <c r="AD2145" s="1"/>
      <c r="AE2145" s="1"/>
      <c r="AF2145" s="1"/>
      <c r="AG2145" s="1"/>
    </row>
    <row r="2146" spans="1:33" ht="14.25" customHeight="1" x14ac:dyDescent="0.3">
      <c r="A2146" s="2"/>
      <c r="B2146" s="1"/>
      <c r="C2146" s="2"/>
      <c r="D2146" s="2"/>
      <c r="E2146" s="2"/>
      <c r="F2146" s="1"/>
      <c r="G2146" s="1"/>
      <c r="H2146" s="1"/>
      <c r="I2146" s="1"/>
      <c r="J2146" s="1"/>
      <c r="K2146" s="1"/>
      <c r="L2146" s="1"/>
      <c r="M2146" s="1"/>
      <c r="N2146" s="1"/>
      <c r="O2146" s="1"/>
      <c r="P2146" s="1"/>
      <c r="Q2146" s="1"/>
      <c r="R2146" s="1"/>
      <c r="S2146" s="411"/>
      <c r="T2146" s="1"/>
      <c r="U2146" s="1"/>
      <c r="V2146" s="1"/>
      <c r="W2146" s="411"/>
      <c r="X2146" s="411"/>
      <c r="Y2146" s="411"/>
      <c r="Z2146" s="411"/>
      <c r="AA2146" s="1"/>
      <c r="AB2146" s="1"/>
      <c r="AC2146" s="1"/>
      <c r="AD2146" s="1"/>
      <c r="AE2146" s="1"/>
      <c r="AF2146" s="1"/>
      <c r="AG2146" s="1"/>
    </row>
    <row r="2147" spans="1:33" ht="14.25" customHeight="1" x14ac:dyDescent="0.3">
      <c r="A2147" s="2"/>
      <c r="B2147" s="1"/>
      <c r="C2147" s="2"/>
      <c r="D2147" s="2"/>
      <c r="E2147" s="2"/>
      <c r="F2147" s="1"/>
      <c r="G2147" s="1"/>
      <c r="H2147" s="1"/>
      <c r="I2147" s="1"/>
      <c r="J2147" s="1"/>
      <c r="K2147" s="1"/>
      <c r="L2147" s="1"/>
      <c r="M2147" s="1"/>
      <c r="N2147" s="1"/>
      <c r="O2147" s="1"/>
      <c r="P2147" s="1"/>
      <c r="Q2147" s="1"/>
      <c r="R2147" s="1"/>
      <c r="S2147" s="411"/>
      <c r="T2147" s="1"/>
      <c r="U2147" s="1"/>
      <c r="V2147" s="1"/>
      <c r="W2147" s="411"/>
      <c r="X2147" s="411"/>
      <c r="Y2147" s="411"/>
      <c r="Z2147" s="411"/>
      <c r="AA2147" s="1"/>
      <c r="AB2147" s="1"/>
      <c r="AC2147" s="1"/>
      <c r="AD2147" s="1"/>
      <c r="AE2147" s="1"/>
      <c r="AF2147" s="1"/>
      <c r="AG2147" s="1"/>
    </row>
    <row r="2148" spans="1:33" ht="14.25" customHeight="1" x14ac:dyDescent="0.3">
      <c r="A2148" s="2"/>
      <c r="B2148" s="1"/>
      <c r="C2148" s="2"/>
      <c r="D2148" s="2"/>
      <c r="E2148" s="2"/>
      <c r="F2148" s="1"/>
      <c r="G2148" s="1"/>
      <c r="H2148" s="1"/>
      <c r="I2148" s="1"/>
      <c r="J2148" s="1"/>
      <c r="K2148" s="1"/>
      <c r="L2148" s="1"/>
      <c r="M2148" s="1"/>
      <c r="N2148" s="1"/>
      <c r="O2148" s="1"/>
      <c r="P2148" s="1"/>
      <c r="Q2148" s="1"/>
      <c r="R2148" s="1"/>
      <c r="S2148" s="411"/>
      <c r="T2148" s="1"/>
      <c r="U2148" s="1"/>
      <c r="V2148" s="1"/>
      <c r="W2148" s="411"/>
      <c r="X2148" s="411"/>
      <c r="Y2148" s="411"/>
      <c r="Z2148" s="411"/>
      <c r="AA2148" s="1"/>
      <c r="AB2148" s="1"/>
      <c r="AC2148" s="1"/>
      <c r="AD2148" s="1"/>
      <c r="AE2148" s="1"/>
      <c r="AF2148" s="1"/>
      <c r="AG2148" s="1"/>
    </row>
    <row r="2149" spans="1:33" ht="14.25" customHeight="1" x14ac:dyDescent="0.3">
      <c r="A2149" s="2"/>
      <c r="B2149" s="1"/>
      <c r="C2149" s="2"/>
      <c r="D2149" s="2"/>
      <c r="E2149" s="2"/>
      <c r="F2149" s="1"/>
      <c r="G2149" s="1"/>
      <c r="H2149" s="1"/>
      <c r="I2149" s="1"/>
      <c r="J2149" s="1"/>
      <c r="K2149" s="1"/>
      <c r="L2149" s="1"/>
      <c r="M2149" s="1"/>
      <c r="N2149" s="1"/>
      <c r="O2149" s="1"/>
      <c r="P2149" s="1"/>
      <c r="Q2149" s="1"/>
      <c r="R2149" s="1"/>
      <c r="S2149" s="411"/>
      <c r="T2149" s="1"/>
      <c r="U2149" s="1"/>
      <c r="V2149" s="1"/>
      <c r="W2149" s="411"/>
      <c r="X2149" s="411"/>
      <c r="Y2149" s="411"/>
      <c r="Z2149" s="411"/>
      <c r="AA2149" s="1"/>
      <c r="AB2149" s="1"/>
      <c r="AC2149" s="1"/>
      <c r="AD2149" s="1"/>
      <c r="AE2149" s="1"/>
      <c r="AF2149" s="1"/>
      <c r="AG2149" s="1"/>
    </row>
    <row r="2150" spans="1:33" ht="14.25" customHeight="1" x14ac:dyDescent="0.3">
      <c r="A2150" s="2"/>
      <c r="B2150" s="1"/>
      <c r="C2150" s="2"/>
      <c r="D2150" s="2"/>
      <c r="E2150" s="2"/>
      <c r="F2150" s="1"/>
      <c r="G2150" s="1"/>
      <c r="H2150" s="1"/>
      <c r="I2150" s="1"/>
      <c r="J2150" s="1"/>
      <c r="K2150" s="1"/>
      <c r="L2150" s="1"/>
      <c r="M2150" s="1"/>
      <c r="N2150" s="1"/>
      <c r="O2150" s="1"/>
      <c r="P2150" s="1"/>
      <c r="Q2150" s="1"/>
      <c r="R2150" s="1"/>
      <c r="S2150" s="411"/>
      <c r="T2150" s="1"/>
      <c r="U2150" s="1"/>
      <c r="V2150" s="1"/>
      <c r="W2150" s="411"/>
      <c r="X2150" s="411"/>
      <c r="Y2150" s="411"/>
      <c r="Z2150" s="411"/>
      <c r="AA2150" s="1"/>
      <c r="AB2150" s="1"/>
      <c r="AC2150" s="1"/>
      <c r="AD2150" s="1"/>
      <c r="AE2150" s="1"/>
      <c r="AF2150" s="1"/>
      <c r="AG2150" s="1"/>
    </row>
    <row r="2151" spans="1:33" ht="14.25" customHeight="1" x14ac:dyDescent="0.3">
      <c r="A2151" s="2"/>
      <c r="B2151" s="1"/>
      <c r="C2151" s="2"/>
      <c r="D2151" s="2"/>
      <c r="E2151" s="2"/>
      <c r="F2151" s="1"/>
      <c r="G2151" s="1"/>
      <c r="H2151" s="1"/>
      <c r="I2151" s="1"/>
      <c r="J2151" s="1"/>
      <c r="K2151" s="1"/>
      <c r="L2151" s="1"/>
      <c r="M2151" s="1"/>
      <c r="N2151" s="1"/>
      <c r="O2151" s="1"/>
      <c r="P2151" s="1"/>
      <c r="Q2151" s="1"/>
      <c r="R2151" s="1"/>
      <c r="S2151" s="411"/>
      <c r="T2151" s="1"/>
      <c r="U2151" s="1"/>
      <c r="V2151" s="1"/>
      <c r="W2151" s="411"/>
      <c r="X2151" s="411"/>
      <c r="Y2151" s="411"/>
      <c r="Z2151" s="411"/>
      <c r="AA2151" s="1"/>
      <c r="AB2151" s="1"/>
      <c r="AC2151" s="1"/>
      <c r="AD2151" s="1"/>
      <c r="AE2151" s="1"/>
      <c r="AF2151" s="1"/>
      <c r="AG2151" s="1"/>
    </row>
    <row r="2152" spans="1:33" ht="14.25" customHeight="1" x14ac:dyDescent="0.3">
      <c r="A2152" s="2"/>
      <c r="B2152" s="1"/>
      <c r="C2152" s="2"/>
      <c r="D2152" s="2"/>
      <c r="E2152" s="2"/>
      <c r="F2152" s="1"/>
      <c r="G2152" s="1"/>
      <c r="H2152" s="1"/>
      <c r="I2152" s="1"/>
      <c r="J2152" s="1"/>
      <c r="K2152" s="1"/>
      <c r="L2152" s="1"/>
      <c r="M2152" s="1"/>
      <c r="N2152" s="1"/>
      <c r="O2152" s="1"/>
      <c r="P2152" s="1"/>
      <c r="Q2152" s="1"/>
      <c r="R2152" s="1"/>
      <c r="S2152" s="411"/>
      <c r="T2152" s="1"/>
      <c r="U2152" s="1"/>
      <c r="V2152" s="1"/>
      <c r="W2152" s="411"/>
      <c r="X2152" s="411"/>
      <c r="Y2152" s="411"/>
      <c r="Z2152" s="411"/>
      <c r="AA2152" s="1"/>
      <c r="AB2152" s="1"/>
      <c r="AC2152" s="1"/>
      <c r="AD2152" s="1"/>
      <c r="AE2152" s="1"/>
      <c r="AF2152" s="1"/>
      <c r="AG2152" s="1"/>
    </row>
    <row r="2153" spans="1:33" ht="14.25" customHeight="1" x14ac:dyDescent="0.3">
      <c r="A2153" s="2"/>
      <c r="B2153" s="1"/>
      <c r="C2153" s="2"/>
      <c r="D2153" s="2"/>
      <c r="E2153" s="2"/>
      <c r="F2153" s="1"/>
      <c r="G2153" s="1"/>
      <c r="H2153" s="1"/>
      <c r="I2153" s="1"/>
      <c r="J2153" s="1"/>
      <c r="K2153" s="1"/>
      <c r="L2153" s="1"/>
      <c r="M2153" s="1"/>
      <c r="N2153" s="1"/>
      <c r="O2153" s="1"/>
      <c r="P2153" s="1"/>
      <c r="Q2153" s="1"/>
      <c r="R2153" s="1"/>
      <c r="S2153" s="411"/>
      <c r="T2153" s="1"/>
      <c r="U2153" s="1"/>
      <c r="V2153" s="1"/>
      <c r="W2153" s="411"/>
      <c r="X2153" s="411"/>
      <c r="Y2153" s="411"/>
      <c r="Z2153" s="411"/>
      <c r="AA2153" s="1"/>
      <c r="AB2153" s="1"/>
      <c r="AC2153" s="1"/>
      <c r="AD2153" s="1"/>
      <c r="AE2153" s="1"/>
      <c r="AF2153" s="1"/>
      <c r="AG2153" s="1"/>
    </row>
    <row r="2154" spans="1:33" ht="14.25" customHeight="1" x14ac:dyDescent="0.3">
      <c r="A2154" s="2"/>
      <c r="B2154" s="1"/>
      <c r="C2154" s="2"/>
      <c r="D2154" s="2"/>
      <c r="E2154" s="2"/>
      <c r="F2154" s="1"/>
      <c r="G2154" s="1"/>
      <c r="H2154" s="1"/>
      <c r="I2154" s="1"/>
      <c r="J2154" s="1"/>
      <c r="K2154" s="1"/>
      <c r="L2154" s="1"/>
      <c r="M2154" s="1"/>
      <c r="N2154" s="1"/>
      <c r="O2154" s="1"/>
      <c r="P2154" s="1"/>
      <c r="Q2154" s="1"/>
      <c r="R2154" s="1"/>
      <c r="S2154" s="411"/>
      <c r="T2154" s="1"/>
      <c r="U2154" s="1"/>
      <c r="V2154" s="1"/>
      <c r="W2154" s="411"/>
      <c r="X2154" s="411"/>
      <c r="Y2154" s="411"/>
      <c r="Z2154" s="411"/>
      <c r="AA2154" s="1"/>
      <c r="AB2154" s="1"/>
      <c r="AC2154" s="1"/>
      <c r="AD2154" s="1"/>
      <c r="AE2154" s="1"/>
      <c r="AF2154" s="1"/>
      <c r="AG2154" s="1"/>
    </row>
    <row r="2155" spans="1:33" ht="14.25" customHeight="1" x14ac:dyDescent="0.3">
      <c r="A2155" s="2"/>
      <c r="B2155" s="1"/>
      <c r="C2155" s="2"/>
      <c r="D2155" s="2"/>
      <c r="E2155" s="2"/>
      <c r="F2155" s="1"/>
      <c r="G2155" s="1"/>
      <c r="H2155" s="1"/>
      <c r="I2155" s="1"/>
      <c r="J2155" s="1"/>
      <c r="K2155" s="1"/>
      <c r="L2155" s="1"/>
      <c r="M2155" s="1"/>
      <c r="N2155" s="1"/>
      <c r="O2155" s="1"/>
      <c r="P2155" s="1"/>
      <c r="Q2155" s="1"/>
      <c r="R2155" s="1"/>
      <c r="S2155" s="411"/>
      <c r="T2155" s="1"/>
      <c r="U2155" s="1"/>
      <c r="V2155" s="1"/>
      <c r="W2155" s="411"/>
      <c r="X2155" s="411"/>
      <c r="Y2155" s="411"/>
      <c r="Z2155" s="411"/>
      <c r="AA2155" s="1"/>
      <c r="AB2155" s="1"/>
      <c r="AC2155" s="1"/>
      <c r="AD2155" s="1"/>
      <c r="AE2155" s="1"/>
      <c r="AF2155" s="1"/>
      <c r="AG2155" s="1"/>
    </row>
    <row r="2156" spans="1:33" ht="14.25" customHeight="1" x14ac:dyDescent="0.3">
      <c r="A2156" s="2"/>
      <c r="B2156" s="1"/>
      <c r="C2156" s="2"/>
      <c r="D2156" s="2"/>
      <c r="E2156" s="2"/>
      <c r="F2156" s="1"/>
      <c r="G2156" s="1"/>
      <c r="H2156" s="1"/>
      <c r="I2156" s="1"/>
      <c r="J2156" s="1"/>
      <c r="K2156" s="1"/>
      <c r="L2156" s="1"/>
      <c r="M2156" s="1"/>
      <c r="N2156" s="1"/>
      <c r="O2156" s="1"/>
      <c r="P2156" s="1"/>
      <c r="Q2156" s="1"/>
      <c r="R2156" s="1"/>
      <c r="S2156" s="411"/>
      <c r="T2156" s="1"/>
      <c r="U2156" s="1"/>
      <c r="V2156" s="1"/>
      <c r="W2156" s="411"/>
      <c r="X2156" s="411"/>
      <c r="Y2156" s="411"/>
      <c r="Z2156" s="411"/>
      <c r="AA2156" s="1"/>
      <c r="AB2156" s="1"/>
      <c r="AC2156" s="1"/>
      <c r="AD2156" s="1"/>
      <c r="AE2156" s="1"/>
      <c r="AF2156" s="1"/>
      <c r="AG2156" s="1"/>
    </row>
    <row r="2157" spans="1:33" ht="14.25" customHeight="1" x14ac:dyDescent="0.3">
      <c r="A2157" s="2"/>
      <c r="B2157" s="1"/>
      <c r="C2157" s="2"/>
      <c r="D2157" s="2"/>
      <c r="E2157" s="2"/>
      <c r="F2157" s="1"/>
      <c r="G2157" s="1"/>
      <c r="H2157" s="1"/>
      <c r="I2157" s="1"/>
      <c r="J2157" s="1"/>
      <c r="K2157" s="1"/>
      <c r="L2157" s="1"/>
      <c r="M2157" s="1"/>
      <c r="N2157" s="1"/>
      <c r="O2157" s="1"/>
      <c r="P2157" s="1"/>
      <c r="Q2157" s="1"/>
      <c r="R2157" s="1"/>
      <c r="S2157" s="411"/>
      <c r="T2157" s="1"/>
      <c r="U2157" s="1"/>
      <c r="V2157" s="1"/>
      <c r="W2157" s="411"/>
      <c r="X2157" s="411"/>
      <c r="Y2157" s="411"/>
      <c r="Z2157" s="411"/>
      <c r="AA2157" s="1"/>
      <c r="AB2157" s="1"/>
      <c r="AC2157" s="1"/>
      <c r="AD2157" s="1"/>
      <c r="AE2157" s="1"/>
      <c r="AF2157" s="1"/>
      <c r="AG2157" s="1"/>
    </row>
    <row r="2158" spans="1:33" ht="14.25" customHeight="1" x14ac:dyDescent="0.3">
      <c r="A2158" s="2"/>
      <c r="B2158" s="1"/>
      <c r="C2158" s="2"/>
      <c r="D2158" s="2"/>
      <c r="E2158" s="2"/>
      <c r="F2158" s="1"/>
      <c r="G2158" s="1"/>
      <c r="H2158" s="1"/>
      <c r="I2158" s="1"/>
      <c r="J2158" s="1"/>
      <c r="K2158" s="1"/>
      <c r="L2158" s="1"/>
      <c r="M2158" s="1"/>
      <c r="N2158" s="1"/>
      <c r="O2158" s="1"/>
      <c r="P2158" s="1"/>
      <c r="Q2158" s="1"/>
      <c r="R2158" s="1"/>
      <c r="S2158" s="411"/>
      <c r="T2158" s="1"/>
      <c r="U2158" s="1"/>
      <c r="V2158" s="1"/>
      <c r="W2158" s="411"/>
      <c r="X2158" s="411"/>
      <c r="Y2158" s="411"/>
      <c r="Z2158" s="411"/>
      <c r="AA2158" s="1"/>
      <c r="AB2158" s="1"/>
      <c r="AC2158" s="1"/>
      <c r="AD2158" s="1"/>
      <c r="AE2158" s="1"/>
      <c r="AF2158" s="1"/>
      <c r="AG2158" s="1"/>
    </row>
    <row r="2159" spans="1:33" ht="14.25" customHeight="1" x14ac:dyDescent="0.3">
      <c r="A2159" s="2"/>
      <c r="B2159" s="1"/>
      <c r="C2159" s="2"/>
      <c r="D2159" s="2"/>
      <c r="E2159" s="2"/>
      <c r="F2159" s="1"/>
      <c r="G2159" s="1"/>
      <c r="H2159" s="1"/>
      <c r="I2159" s="1"/>
      <c r="J2159" s="1"/>
      <c r="K2159" s="1"/>
      <c r="L2159" s="1"/>
      <c r="M2159" s="1"/>
      <c r="N2159" s="1"/>
      <c r="O2159" s="1"/>
      <c r="P2159" s="1"/>
      <c r="Q2159" s="1"/>
      <c r="R2159" s="1"/>
      <c r="S2159" s="411"/>
      <c r="T2159" s="1"/>
      <c r="U2159" s="1"/>
      <c r="V2159" s="1"/>
      <c r="W2159" s="411"/>
      <c r="X2159" s="411"/>
      <c r="Y2159" s="411"/>
      <c r="Z2159" s="411"/>
      <c r="AA2159" s="1"/>
      <c r="AB2159" s="1"/>
      <c r="AC2159" s="1"/>
      <c r="AD2159" s="1"/>
      <c r="AE2159" s="1"/>
      <c r="AF2159" s="1"/>
      <c r="AG2159" s="1"/>
    </row>
    <row r="2160" spans="1:33" ht="14.25" customHeight="1" x14ac:dyDescent="0.3">
      <c r="A2160" s="2"/>
      <c r="B2160" s="1"/>
      <c r="C2160" s="2"/>
      <c r="D2160" s="2"/>
      <c r="E2160" s="2"/>
      <c r="F2160" s="1"/>
      <c r="G2160" s="1"/>
      <c r="H2160" s="1"/>
      <c r="I2160" s="1"/>
      <c r="J2160" s="1"/>
      <c r="K2160" s="1"/>
      <c r="L2160" s="1"/>
      <c r="M2160" s="1"/>
      <c r="N2160" s="1"/>
      <c r="O2160" s="1"/>
      <c r="P2160" s="1"/>
      <c r="Q2160" s="1"/>
      <c r="R2160" s="1"/>
      <c r="S2160" s="411"/>
      <c r="T2160" s="1"/>
      <c r="U2160" s="1"/>
      <c r="V2160" s="1"/>
      <c r="W2160" s="411"/>
      <c r="X2160" s="411"/>
      <c r="Y2160" s="411"/>
      <c r="Z2160" s="411"/>
      <c r="AA2160" s="1"/>
      <c r="AB2160" s="1"/>
      <c r="AC2160" s="1"/>
      <c r="AD2160" s="1"/>
      <c r="AE2160" s="1"/>
      <c r="AF2160" s="1"/>
      <c r="AG2160" s="1"/>
    </row>
    <row r="2161" spans="1:33" ht="14.25" customHeight="1" x14ac:dyDescent="0.3">
      <c r="A2161" s="2"/>
      <c r="B2161" s="1"/>
      <c r="C2161" s="2"/>
      <c r="D2161" s="2"/>
      <c r="E2161" s="2"/>
      <c r="F2161" s="1"/>
      <c r="G2161" s="1"/>
      <c r="H2161" s="1"/>
      <c r="I2161" s="1"/>
      <c r="J2161" s="1"/>
      <c r="K2161" s="1"/>
      <c r="L2161" s="1"/>
      <c r="M2161" s="1"/>
      <c r="N2161" s="1"/>
      <c r="O2161" s="1"/>
      <c r="P2161" s="1"/>
      <c r="Q2161" s="1"/>
      <c r="R2161" s="1"/>
      <c r="S2161" s="411"/>
      <c r="T2161" s="1"/>
      <c r="U2161" s="1"/>
      <c r="V2161" s="1"/>
      <c r="W2161" s="411"/>
      <c r="X2161" s="411"/>
      <c r="Y2161" s="411"/>
      <c r="Z2161" s="411"/>
      <c r="AA2161" s="1"/>
      <c r="AB2161" s="1"/>
      <c r="AC2161" s="1"/>
      <c r="AD2161" s="1"/>
      <c r="AE2161" s="1"/>
      <c r="AF2161" s="1"/>
      <c r="AG2161" s="1"/>
    </row>
    <row r="2162" spans="1:33" ht="14.25" customHeight="1" x14ac:dyDescent="0.3">
      <c r="A2162" s="2"/>
      <c r="B2162" s="1"/>
      <c r="C2162" s="2"/>
      <c r="D2162" s="2"/>
      <c r="E2162" s="2"/>
      <c r="F2162" s="1"/>
      <c r="G2162" s="1"/>
      <c r="H2162" s="1"/>
      <c r="I2162" s="1"/>
      <c r="J2162" s="1"/>
      <c r="K2162" s="1"/>
      <c r="L2162" s="1"/>
      <c r="M2162" s="1"/>
      <c r="N2162" s="1"/>
      <c r="O2162" s="1"/>
      <c r="P2162" s="1"/>
      <c r="Q2162" s="1"/>
      <c r="R2162" s="1"/>
      <c r="S2162" s="411"/>
      <c r="T2162" s="1"/>
      <c r="U2162" s="1"/>
      <c r="V2162" s="1"/>
      <c r="W2162" s="411"/>
      <c r="X2162" s="411"/>
      <c r="Y2162" s="411"/>
      <c r="Z2162" s="411"/>
      <c r="AA2162" s="1"/>
      <c r="AB2162" s="1"/>
      <c r="AC2162" s="1"/>
      <c r="AD2162" s="1"/>
      <c r="AE2162" s="1"/>
      <c r="AF2162" s="1"/>
      <c r="AG2162" s="1"/>
    </row>
    <row r="2163" spans="1:33" ht="14.25" customHeight="1" x14ac:dyDescent="0.3">
      <c r="A2163" s="2"/>
      <c r="B2163" s="1"/>
      <c r="C2163" s="2"/>
      <c r="D2163" s="2"/>
      <c r="E2163" s="2"/>
      <c r="F2163" s="1"/>
      <c r="G2163" s="1"/>
      <c r="H2163" s="1"/>
      <c r="I2163" s="1"/>
      <c r="J2163" s="1"/>
      <c r="K2163" s="1"/>
      <c r="L2163" s="1"/>
      <c r="M2163" s="1"/>
      <c r="N2163" s="1"/>
      <c r="O2163" s="1"/>
      <c r="P2163" s="1"/>
      <c r="Q2163" s="1"/>
      <c r="R2163" s="1"/>
      <c r="S2163" s="411"/>
      <c r="T2163" s="1"/>
      <c r="U2163" s="1"/>
      <c r="V2163" s="1"/>
      <c r="W2163" s="411"/>
      <c r="X2163" s="411"/>
      <c r="Y2163" s="411"/>
      <c r="Z2163" s="411"/>
      <c r="AA2163" s="1"/>
      <c r="AB2163" s="1"/>
      <c r="AC2163" s="1"/>
      <c r="AD2163" s="1"/>
      <c r="AE2163" s="1"/>
      <c r="AF2163" s="1"/>
      <c r="AG2163" s="1"/>
    </row>
    <row r="2164" spans="1:33" ht="14.25" customHeight="1" x14ac:dyDescent="0.3">
      <c r="A2164" s="2"/>
      <c r="B2164" s="1"/>
      <c r="C2164" s="2"/>
      <c r="D2164" s="2"/>
      <c r="E2164" s="2"/>
      <c r="F2164" s="1"/>
      <c r="G2164" s="1"/>
      <c r="H2164" s="1"/>
      <c r="I2164" s="1"/>
      <c r="J2164" s="1"/>
      <c r="K2164" s="1"/>
      <c r="L2164" s="1"/>
      <c r="M2164" s="1"/>
      <c r="N2164" s="1"/>
      <c r="O2164" s="1"/>
      <c r="P2164" s="1"/>
      <c r="Q2164" s="1"/>
      <c r="R2164" s="1"/>
      <c r="S2164" s="411"/>
      <c r="T2164" s="1"/>
      <c r="U2164" s="1"/>
      <c r="V2164" s="1"/>
      <c r="W2164" s="411"/>
      <c r="X2164" s="411"/>
      <c r="Y2164" s="411"/>
      <c r="Z2164" s="411"/>
      <c r="AA2164" s="1"/>
      <c r="AB2164" s="1"/>
      <c r="AC2164" s="1"/>
      <c r="AD2164" s="1"/>
      <c r="AE2164" s="1"/>
      <c r="AF2164" s="1"/>
      <c r="AG2164" s="1"/>
    </row>
    <row r="2165" spans="1:33" ht="14.25" customHeight="1" x14ac:dyDescent="0.3">
      <c r="A2165" s="2"/>
      <c r="B2165" s="1"/>
      <c r="C2165" s="2"/>
      <c r="D2165" s="2"/>
      <c r="E2165" s="2"/>
      <c r="F2165" s="1"/>
      <c r="G2165" s="1"/>
      <c r="H2165" s="1"/>
      <c r="I2165" s="1"/>
      <c r="J2165" s="1"/>
      <c r="K2165" s="1"/>
      <c r="L2165" s="1"/>
      <c r="M2165" s="1"/>
      <c r="N2165" s="1"/>
      <c r="O2165" s="1"/>
      <c r="P2165" s="1"/>
      <c r="Q2165" s="1"/>
      <c r="R2165" s="1"/>
      <c r="S2165" s="411"/>
      <c r="T2165" s="1"/>
      <c r="U2165" s="1"/>
      <c r="V2165" s="1"/>
      <c r="W2165" s="411"/>
      <c r="X2165" s="411"/>
      <c r="Y2165" s="411"/>
      <c r="Z2165" s="411"/>
      <c r="AA2165" s="1"/>
      <c r="AB2165" s="1"/>
      <c r="AC2165" s="1"/>
      <c r="AD2165" s="1"/>
      <c r="AE2165" s="1"/>
      <c r="AF2165" s="1"/>
      <c r="AG2165" s="1"/>
    </row>
    <row r="2166" spans="1:33" ht="14.25" customHeight="1" x14ac:dyDescent="0.3">
      <c r="A2166" s="2"/>
      <c r="B2166" s="1"/>
      <c r="C2166" s="2"/>
      <c r="D2166" s="2"/>
      <c r="E2166" s="2"/>
      <c r="F2166" s="1"/>
      <c r="G2166" s="1"/>
      <c r="H2166" s="1"/>
      <c r="I2166" s="1"/>
      <c r="J2166" s="1"/>
      <c r="K2166" s="1"/>
      <c r="L2166" s="1"/>
      <c r="M2166" s="1"/>
      <c r="N2166" s="1"/>
      <c r="O2166" s="1"/>
      <c r="P2166" s="1"/>
      <c r="Q2166" s="1"/>
      <c r="R2166" s="1"/>
      <c r="S2166" s="411"/>
      <c r="T2166" s="1"/>
      <c r="U2166" s="1"/>
      <c r="V2166" s="1"/>
      <c r="W2166" s="411"/>
      <c r="X2166" s="411"/>
      <c r="Y2166" s="411"/>
      <c r="Z2166" s="411"/>
      <c r="AA2166" s="1"/>
      <c r="AB2166" s="1"/>
      <c r="AC2166" s="1"/>
      <c r="AD2166" s="1"/>
      <c r="AE2166" s="1"/>
      <c r="AF2166" s="1"/>
      <c r="AG2166" s="1"/>
    </row>
    <row r="2167" spans="1:33" ht="14.25" customHeight="1" x14ac:dyDescent="0.3">
      <c r="A2167" s="2"/>
      <c r="B2167" s="1"/>
      <c r="C2167" s="2"/>
      <c r="D2167" s="2"/>
      <c r="E2167" s="2"/>
      <c r="F2167" s="1"/>
      <c r="G2167" s="1"/>
      <c r="H2167" s="1"/>
      <c r="I2167" s="1"/>
      <c r="J2167" s="1"/>
      <c r="K2167" s="1"/>
      <c r="L2167" s="1"/>
      <c r="M2167" s="1"/>
      <c r="N2167" s="1"/>
      <c r="O2167" s="1"/>
      <c r="P2167" s="1"/>
      <c r="Q2167" s="1"/>
      <c r="R2167" s="1"/>
      <c r="S2167" s="411"/>
      <c r="T2167" s="1"/>
      <c r="U2167" s="1"/>
      <c r="V2167" s="1"/>
      <c r="W2167" s="411"/>
      <c r="X2167" s="411"/>
      <c r="Y2167" s="411"/>
      <c r="Z2167" s="411"/>
      <c r="AA2167" s="1"/>
      <c r="AB2167" s="1"/>
      <c r="AC2167" s="1"/>
      <c r="AD2167" s="1"/>
      <c r="AE2167" s="1"/>
      <c r="AF2167" s="1"/>
      <c r="AG2167" s="1"/>
    </row>
    <row r="2168" spans="1:33" ht="14.25" customHeight="1" x14ac:dyDescent="0.3">
      <c r="A2168" s="2"/>
      <c r="B2168" s="1"/>
      <c r="C2168" s="2"/>
      <c r="D2168" s="2"/>
      <c r="E2168" s="2"/>
      <c r="F2168" s="1"/>
      <c r="G2168" s="1"/>
      <c r="H2168" s="1"/>
      <c r="I2168" s="1"/>
      <c r="J2168" s="1"/>
      <c r="K2168" s="1"/>
      <c r="L2168" s="1"/>
      <c r="M2168" s="1"/>
      <c r="N2168" s="1"/>
      <c r="O2168" s="1"/>
      <c r="P2168" s="1"/>
      <c r="Q2168" s="1"/>
      <c r="R2168" s="1"/>
      <c r="S2168" s="411"/>
      <c r="T2168" s="1"/>
      <c r="U2168" s="1"/>
      <c r="V2168" s="1"/>
      <c r="W2168" s="411"/>
      <c r="X2168" s="411"/>
      <c r="Y2168" s="411"/>
      <c r="Z2168" s="411"/>
      <c r="AA2168" s="1"/>
      <c r="AB2168" s="1"/>
      <c r="AC2168" s="1"/>
      <c r="AD2168" s="1"/>
      <c r="AE2168" s="1"/>
      <c r="AF2168" s="1"/>
      <c r="AG2168" s="1"/>
    </row>
    <row r="2169" spans="1:33" ht="14.25" customHeight="1" x14ac:dyDescent="0.3">
      <c r="A2169" s="2"/>
      <c r="B2169" s="1"/>
      <c r="C2169" s="2"/>
      <c r="D2169" s="2"/>
      <c r="E2169" s="2"/>
      <c r="F2169" s="1"/>
      <c r="G2169" s="1"/>
      <c r="H2169" s="1"/>
      <c r="I2169" s="1"/>
      <c r="J2169" s="1"/>
      <c r="K2169" s="1"/>
      <c r="L2169" s="1"/>
      <c r="M2169" s="1"/>
      <c r="N2169" s="1"/>
      <c r="O2169" s="1"/>
      <c r="P2169" s="1"/>
      <c r="Q2169" s="1"/>
      <c r="R2169" s="1"/>
      <c r="S2169" s="411"/>
      <c r="T2169" s="1"/>
      <c r="U2169" s="1"/>
      <c r="V2169" s="1"/>
      <c r="W2169" s="411"/>
      <c r="X2169" s="411"/>
      <c r="Y2169" s="411"/>
      <c r="Z2169" s="411"/>
      <c r="AA2169" s="1"/>
      <c r="AB2169" s="1"/>
      <c r="AC2169" s="1"/>
      <c r="AD2169" s="1"/>
      <c r="AE2169" s="1"/>
      <c r="AF2169" s="1"/>
      <c r="AG2169" s="1"/>
    </row>
    <row r="2170" spans="1:33" ht="14.25" customHeight="1" x14ac:dyDescent="0.3">
      <c r="A2170" s="2"/>
      <c r="B2170" s="1"/>
      <c r="C2170" s="2"/>
      <c r="D2170" s="2"/>
      <c r="E2170" s="2"/>
      <c r="F2170" s="1"/>
      <c r="G2170" s="1"/>
      <c r="H2170" s="1"/>
      <c r="I2170" s="1"/>
      <c r="J2170" s="1"/>
      <c r="K2170" s="1"/>
      <c r="L2170" s="1"/>
      <c r="M2170" s="1"/>
      <c r="N2170" s="1"/>
      <c r="O2170" s="1"/>
      <c r="P2170" s="1"/>
      <c r="Q2170" s="1"/>
      <c r="R2170" s="1"/>
      <c r="S2170" s="411"/>
      <c r="T2170" s="1"/>
      <c r="U2170" s="1"/>
      <c r="V2170" s="1"/>
      <c r="W2170" s="411"/>
      <c r="X2170" s="411"/>
      <c r="Y2170" s="411"/>
      <c r="Z2170" s="411"/>
      <c r="AA2170" s="1"/>
      <c r="AB2170" s="1"/>
      <c r="AC2170" s="1"/>
      <c r="AD2170" s="1"/>
      <c r="AE2170" s="1"/>
      <c r="AF2170" s="1"/>
      <c r="AG2170" s="1"/>
    </row>
    <row r="2171" spans="1:33" ht="14.25" customHeight="1" x14ac:dyDescent="0.3">
      <c r="A2171" s="2"/>
      <c r="B2171" s="1"/>
      <c r="C2171" s="2"/>
      <c r="D2171" s="2"/>
      <c r="E2171" s="2"/>
      <c r="F2171" s="1"/>
      <c r="G2171" s="1"/>
      <c r="H2171" s="1"/>
      <c r="I2171" s="1"/>
      <c r="J2171" s="1"/>
      <c r="K2171" s="1"/>
      <c r="L2171" s="1"/>
      <c r="M2171" s="1"/>
      <c r="N2171" s="1"/>
      <c r="O2171" s="1"/>
      <c r="P2171" s="1"/>
      <c r="Q2171" s="1"/>
      <c r="R2171" s="1"/>
      <c r="S2171" s="411"/>
      <c r="T2171" s="1"/>
      <c r="U2171" s="1"/>
      <c r="V2171" s="1"/>
      <c r="W2171" s="411"/>
      <c r="X2171" s="411"/>
      <c r="Y2171" s="411"/>
      <c r="Z2171" s="411"/>
      <c r="AA2171" s="1"/>
      <c r="AB2171" s="1"/>
      <c r="AC2171" s="1"/>
      <c r="AD2171" s="1"/>
      <c r="AE2171" s="1"/>
      <c r="AF2171" s="1"/>
      <c r="AG2171" s="1"/>
    </row>
    <row r="2172" spans="1:33" ht="14.25" customHeight="1" x14ac:dyDescent="0.3">
      <c r="A2172" s="2"/>
      <c r="B2172" s="1"/>
      <c r="C2172" s="2"/>
      <c r="D2172" s="2"/>
      <c r="E2172" s="2"/>
      <c r="F2172" s="1"/>
      <c r="G2172" s="1"/>
      <c r="H2172" s="1"/>
      <c r="I2172" s="1"/>
      <c r="J2172" s="1"/>
      <c r="K2172" s="1"/>
      <c r="L2172" s="1"/>
      <c r="M2172" s="1"/>
      <c r="N2172" s="1"/>
      <c r="O2172" s="1"/>
      <c r="P2172" s="1"/>
      <c r="Q2172" s="1"/>
      <c r="R2172" s="1"/>
      <c r="S2172" s="411"/>
      <c r="T2172" s="1"/>
      <c r="U2172" s="1"/>
      <c r="V2172" s="1"/>
      <c r="W2172" s="411"/>
      <c r="X2172" s="411"/>
      <c r="Y2172" s="411"/>
      <c r="Z2172" s="411"/>
      <c r="AA2172" s="1"/>
      <c r="AB2172" s="1"/>
      <c r="AC2172" s="1"/>
      <c r="AD2172" s="1"/>
      <c r="AE2172" s="1"/>
      <c r="AF2172" s="1"/>
      <c r="AG2172" s="1"/>
    </row>
    <row r="2173" spans="1:33" ht="14.25" customHeight="1" x14ac:dyDescent="0.3">
      <c r="A2173" s="2"/>
      <c r="B2173" s="1"/>
      <c r="C2173" s="2"/>
      <c r="D2173" s="2"/>
      <c r="E2173" s="2"/>
      <c r="F2173" s="1"/>
      <c r="G2173" s="1"/>
      <c r="H2173" s="1"/>
      <c r="I2173" s="1"/>
      <c r="J2173" s="1"/>
      <c r="K2173" s="1"/>
      <c r="L2173" s="1"/>
      <c r="M2173" s="1"/>
      <c r="N2173" s="1"/>
      <c r="O2173" s="1"/>
      <c r="P2173" s="1"/>
      <c r="Q2173" s="1"/>
      <c r="R2173" s="1"/>
      <c r="S2173" s="411"/>
      <c r="T2173" s="1"/>
      <c r="U2173" s="1"/>
      <c r="V2173" s="1"/>
      <c r="W2173" s="411"/>
      <c r="X2173" s="411"/>
      <c r="Y2173" s="411"/>
      <c r="Z2173" s="411"/>
      <c r="AA2173" s="1"/>
      <c r="AB2173" s="1"/>
      <c r="AC2173" s="1"/>
      <c r="AD2173" s="1"/>
      <c r="AE2173" s="1"/>
      <c r="AF2173" s="1"/>
      <c r="AG2173" s="1"/>
    </row>
    <row r="2174" spans="1:33" ht="14.25" customHeight="1" x14ac:dyDescent="0.3">
      <c r="A2174" s="2"/>
      <c r="B2174" s="1"/>
      <c r="C2174" s="2"/>
      <c r="D2174" s="2"/>
      <c r="E2174" s="2"/>
      <c r="F2174" s="1"/>
      <c r="G2174" s="1"/>
      <c r="H2174" s="1"/>
      <c r="I2174" s="1"/>
      <c r="J2174" s="1"/>
      <c r="K2174" s="1"/>
      <c r="L2174" s="1"/>
      <c r="M2174" s="1"/>
      <c r="N2174" s="1"/>
      <c r="O2174" s="1"/>
      <c r="P2174" s="1"/>
      <c r="Q2174" s="1"/>
      <c r="R2174" s="1"/>
      <c r="S2174" s="411"/>
      <c r="T2174" s="1"/>
      <c r="U2174" s="1"/>
      <c r="V2174" s="1"/>
      <c r="W2174" s="411"/>
      <c r="X2174" s="411"/>
      <c r="Y2174" s="411"/>
      <c r="Z2174" s="411"/>
      <c r="AA2174" s="1"/>
      <c r="AB2174" s="1"/>
      <c r="AC2174" s="1"/>
      <c r="AD2174" s="1"/>
      <c r="AE2174" s="1"/>
      <c r="AF2174" s="1"/>
      <c r="AG2174" s="1"/>
    </row>
    <row r="2175" spans="1:33" ht="14.25" customHeight="1" x14ac:dyDescent="0.3">
      <c r="A2175" s="2"/>
      <c r="B2175" s="1"/>
      <c r="C2175" s="2"/>
      <c r="D2175" s="2"/>
      <c r="E2175" s="2"/>
      <c r="F2175" s="1"/>
      <c r="G2175" s="1"/>
      <c r="H2175" s="1"/>
      <c r="I2175" s="1"/>
      <c r="J2175" s="1"/>
      <c r="K2175" s="1"/>
      <c r="L2175" s="1"/>
      <c r="M2175" s="1"/>
      <c r="N2175" s="1"/>
      <c r="O2175" s="1"/>
      <c r="P2175" s="1"/>
      <c r="Q2175" s="1"/>
      <c r="R2175" s="1"/>
      <c r="S2175" s="411"/>
      <c r="T2175" s="1"/>
      <c r="U2175" s="1"/>
      <c r="V2175" s="1"/>
      <c r="W2175" s="411"/>
      <c r="X2175" s="411"/>
      <c r="Y2175" s="411"/>
      <c r="Z2175" s="411"/>
      <c r="AA2175" s="1"/>
      <c r="AB2175" s="1"/>
      <c r="AC2175" s="1"/>
      <c r="AD2175" s="1"/>
      <c r="AE2175" s="1"/>
      <c r="AF2175" s="1"/>
      <c r="AG2175" s="1"/>
    </row>
    <row r="2176" spans="1:33" ht="14.25" customHeight="1" x14ac:dyDescent="0.3">
      <c r="A2176" s="2"/>
      <c r="B2176" s="1"/>
      <c r="C2176" s="2"/>
      <c r="D2176" s="2"/>
      <c r="E2176" s="2"/>
      <c r="F2176" s="1"/>
      <c r="G2176" s="1"/>
      <c r="H2176" s="1"/>
      <c r="I2176" s="1"/>
      <c r="J2176" s="1"/>
      <c r="K2176" s="1"/>
      <c r="L2176" s="1"/>
      <c r="M2176" s="1"/>
      <c r="N2176" s="1"/>
      <c r="O2176" s="1"/>
      <c r="P2176" s="1"/>
      <c r="Q2176" s="1"/>
      <c r="R2176" s="1"/>
      <c r="S2176" s="411"/>
      <c r="T2176" s="1"/>
      <c r="U2176" s="1"/>
      <c r="V2176" s="1"/>
      <c r="W2176" s="411"/>
      <c r="X2176" s="411"/>
      <c r="Y2176" s="411"/>
      <c r="Z2176" s="411"/>
      <c r="AA2176" s="1"/>
      <c r="AB2176" s="1"/>
      <c r="AC2176" s="1"/>
      <c r="AD2176" s="1"/>
      <c r="AE2176" s="1"/>
      <c r="AF2176" s="1"/>
      <c r="AG2176" s="1"/>
    </row>
    <row r="2177" spans="1:33" ht="14.25" customHeight="1" x14ac:dyDescent="0.3">
      <c r="A2177" s="2"/>
      <c r="B2177" s="1"/>
      <c r="C2177" s="2"/>
      <c r="D2177" s="2"/>
      <c r="E2177" s="2"/>
      <c r="F2177" s="1"/>
      <c r="G2177" s="1"/>
      <c r="H2177" s="1"/>
      <c r="I2177" s="1"/>
      <c r="J2177" s="1"/>
      <c r="K2177" s="1"/>
      <c r="L2177" s="1"/>
      <c r="M2177" s="1"/>
      <c r="N2177" s="1"/>
      <c r="O2177" s="1"/>
      <c r="P2177" s="1"/>
      <c r="Q2177" s="1"/>
      <c r="R2177" s="1"/>
      <c r="S2177" s="411"/>
      <c r="T2177" s="1"/>
      <c r="U2177" s="1"/>
      <c r="V2177" s="1"/>
      <c r="W2177" s="411"/>
      <c r="X2177" s="411"/>
      <c r="Y2177" s="411"/>
      <c r="Z2177" s="411"/>
      <c r="AA2177" s="1"/>
      <c r="AB2177" s="1"/>
      <c r="AC2177" s="1"/>
      <c r="AD2177" s="1"/>
      <c r="AE2177" s="1"/>
      <c r="AF2177" s="1"/>
      <c r="AG2177" s="1"/>
    </row>
    <row r="2178" spans="1:33" ht="14.25" customHeight="1" x14ac:dyDescent="0.3">
      <c r="A2178" s="2"/>
      <c r="B2178" s="1"/>
      <c r="C2178" s="2"/>
      <c r="D2178" s="2"/>
      <c r="E2178" s="2"/>
      <c r="F2178" s="1"/>
      <c r="G2178" s="1"/>
      <c r="H2178" s="1"/>
      <c r="I2178" s="1"/>
      <c r="J2178" s="1"/>
      <c r="K2178" s="1"/>
      <c r="L2178" s="1"/>
      <c r="M2178" s="1"/>
      <c r="N2178" s="1"/>
      <c r="O2178" s="1"/>
      <c r="P2178" s="1"/>
      <c r="Q2178" s="1"/>
      <c r="R2178" s="1"/>
      <c r="S2178" s="411"/>
      <c r="T2178" s="1"/>
      <c r="U2178" s="1"/>
      <c r="V2178" s="1"/>
      <c r="W2178" s="411"/>
      <c r="X2178" s="411"/>
      <c r="Y2178" s="411"/>
      <c r="Z2178" s="411"/>
      <c r="AA2178" s="1"/>
      <c r="AB2178" s="1"/>
      <c r="AC2178" s="1"/>
      <c r="AD2178" s="1"/>
      <c r="AE2178" s="1"/>
      <c r="AF2178" s="1"/>
      <c r="AG2178" s="1"/>
    </row>
    <row r="2179" spans="1:33" ht="14.25" customHeight="1" x14ac:dyDescent="0.3">
      <c r="A2179" s="2"/>
      <c r="B2179" s="1"/>
      <c r="C2179" s="2"/>
      <c r="D2179" s="2"/>
      <c r="E2179" s="2"/>
      <c r="F2179" s="1"/>
      <c r="G2179" s="1"/>
      <c r="H2179" s="1"/>
      <c r="I2179" s="1"/>
      <c r="J2179" s="1"/>
      <c r="K2179" s="1"/>
      <c r="L2179" s="1"/>
      <c r="M2179" s="1"/>
      <c r="N2179" s="1"/>
      <c r="O2179" s="1"/>
      <c r="P2179" s="1"/>
      <c r="Q2179" s="1"/>
      <c r="R2179" s="1"/>
      <c r="S2179" s="411"/>
      <c r="T2179" s="1"/>
      <c r="U2179" s="1"/>
      <c r="V2179" s="1"/>
      <c r="W2179" s="411"/>
      <c r="X2179" s="411"/>
      <c r="Y2179" s="411"/>
      <c r="Z2179" s="411"/>
      <c r="AA2179" s="1"/>
      <c r="AB2179" s="1"/>
      <c r="AC2179" s="1"/>
      <c r="AD2179" s="1"/>
      <c r="AE2179" s="1"/>
      <c r="AF2179" s="1"/>
      <c r="AG2179" s="1"/>
    </row>
    <row r="2180" spans="1:33" ht="14.25" customHeight="1" x14ac:dyDescent="0.3">
      <c r="A2180" s="2"/>
      <c r="B2180" s="1"/>
      <c r="C2180" s="2"/>
      <c r="D2180" s="2"/>
      <c r="E2180" s="2"/>
      <c r="F2180" s="1"/>
      <c r="G2180" s="1"/>
      <c r="H2180" s="1"/>
      <c r="I2180" s="1"/>
      <c r="J2180" s="1"/>
      <c r="K2180" s="1"/>
      <c r="L2180" s="1"/>
      <c r="M2180" s="1"/>
      <c r="N2180" s="1"/>
      <c r="O2180" s="1"/>
      <c r="P2180" s="1"/>
      <c r="Q2180" s="1"/>
      <c r="R2180" s="1"/>
      <c r="S2180" s="411"/>
      <c r="T2180" s="1"/>
      <c r="U2180" s="1"/>
      <c r="V2180" s="1"/>
      <c r="W2180" s="411"/>
      <c r="X2180" s="411"/>
      <c r="Y2180" s="411"/>
      <c r="Z2180" s="411"/>
      <c r="AA2180" s="1"/>
      <c r="AB2180" s="1"/>
      <c r="AC2180" s="1"/>
      <c r="AD2180" s="1"/>
      <c r="AE2180" s="1"/>
      <c r="AF2180" s="1"/>
      <c r="AG2180" s="1"/>
    </row>
    <row r="2181" spans="1:33" ht="14.25" customHeight="1" x14ac:dyDescent="0.3">
      <c r="A2181" s="2"/>
      <c r="B2181" s="1"/>
      <c r="C2181" s="2"/>
      <c r="D2181" s="2"/>
      <c r="E2181" s="2"/>
      <c r="F2181" s="1"/>
      <c r="G2181" s="1"/>
      <c r="H2181" s="1"/>
      <c r="I2181" s="1"/>
      <c r="J2181" s="1"/>
      <c r="K2181" s="1"/>
      <c r="L2181" s="1"/>
      <c r="M2181" s="1"/>
      <c r="N2181" s="1"/>
      <c r="O2181" s="1"/>
      <c r="P2181" s="1"/>
      <c r="Q2181" s="1"/>
      <c r="R2181" s="1"/>
      <c r="S2181" s="411"/>
      <c r="T2181" s="1"/>
      <c r="U2181" s="1"/>
      <c r="V2181" s="1"/>
      <c r="W2181" s="411"/>
      <c r="X2181" s="411"/>
      <c r="Y2181" s="411"/>
      <c r="Z2181" s="411"/>
      <c r="AA2181" s="1"/>
      <c r="AB2181" s="1"/>
      <c r="AC2181" s="1"/>
      <c r="AD2181" s="1"/>
      <c r="AE2181" s="1"/>
      <c r="AF2181" s="1"/>
      <c r="AG2181" s="1"/>
    </row>
    <row r="2182" spans="1:33" ht="14.25" customHeight="1" x14ac:dyDescent="0.3">
      <c r="A2182" s="2"/>
      <c r="B2182" s="1"/>
      <c r="C2182" s="2"/>
      <c r="D2182" s="2"/>
      <c r="E2182" s="2"/>
      <c r="F2182" s="1"/>
      <c r="G2182" s="1"/>
      <c r="H2182" s="1"/>
      <c r="I2182" s="1"/>
      <c r="J2182" s="1"/>
      <c r="K2182" s="1"/>
      <c r="L2182" s="1"/>
      <c r="M2182" s="1"/>
      <c r="N2182" s="1"/>
      <c r="O2182" s="1"/>
      <c r="P2182" s="1"/>
      <c r="Q2182" s="1"/>
      <c r="R2182" s="1"/>
      <c r="S2182" s="411"/>
      <c r="T2182" s="1"/>
      <c r="U2182" s="1"/>
      <c r="V2182" s="1"/>
      <c r="W2182" s="411"/>
      <c r="X2182" s="411"/>
      <c r="Y2182" s="411"/>
      <c r="Z2182" s="411"/>
      <c r="AA2182" s="1"/>
      <c r="AB2182" s="1"/>
      <c r="AC2182" s="1"/>
      <c r="AD2182" s="1"/>
      <c r="AE2182" s="1"/>
      <c r="AF2182" s="1"/>
      <c r="AG2182" s="1"/>
    </row>
    <row r="2183" spans="1:33" ht="14.25" customHeight="1" x14ac:dyDescent="0.3">
      <c r="A2183" s="2"/>
      <c r="B2183" s="1"/>
      <c r="C2183" s="2"/>
      <c r="D2183" s="2"/>
      <c r="E2183" s="2"/>
      <c r="F2183" s="1"/>
      <c r="G2183" s="1"/>
      <c r="H2183" s="1"/>
      <c r="I2183" s="1"/>
      <c r="J2183" s="1"/>
      <c r="K2183" s="1"/>
      <c r="L2183" s="1"/>
      <c r="M2183" s="1"/>
      <c r="N2183" s="1"/>
      <c r="O2183" s="1"/>
      <c r="P2183" s="1"/>
      <c r="Q2183" s="1"/>
      <c r="R2183" s="1"/>
      <c r="S2183" s="411"/>
      <c r="T2183" s="1"/>
      <c r="U2183" s="1"/>
      <c r="V2183" s="1"/>
      <c r="W2183" s="411"/>
      <c r="X2183" s="411"/>
      <c r="Y2183" s="411"/>
      <c r="Z2183" s="411"/>
      <c r="AA2183" s="1"/>
      <c r="AB2183" s="1"/>
      <c r="AC2183" s="1"/>
      <c r="AD2183" s="1"/>
      <c r="AE2183" s="1"/>
      <c r="AF2183" s="1"/>
      <c r="AG2183" s="1"/>
    </row>
    <row r="2184" spans="1:33" ht="14.25" customHeight="1" x14ac:dyDescent="0.3">
      <c r="A2184" s="2"/>
      <c r="B2184" s="1"/>
      <c r="C2184" s="2"/>
      <c r="D2184" s="2"/>
      <c r="E2184" s="2"/>
      <c r="F2184" s="1"/>
      <c r="G2184" s="1"/>
      <c r="H2184" s="1"/>
      <c r="I2184" s="1"/>
      <c r="J2184" s="1"/>
      <c r="K2184" s="1"/>
      <c r="L2184" s="1"/>
      <c r="M2184" s="1"/>
      <c r="N2184" s="1"/>
      <c r="O2184" s="1"/>
      <c r="P2184" s="1"/>
      <c r="Q2184" s="1"/>
      <c r="R2184" s="1"/>
      <c r="S2184" s="411"/>
      <c r="T2184" s="1"/>
      <c r="U2184" s="1"/>
      <c r="V2184" s="1"/>
      <c r="W2184" s="411"/>
      <c r="X2184" s="411"/>
      <c r="Y2184" s="411"/>
      <c r="Z2184" s="411"/>
      <c r="AA2184" s="1"/>
      <c r="AB2184" s="1"/>
      <c r="AC2184" s="1"/>
      <c r="AD2184" s="1"/>
      <c r="AE2184" s="1"/>
      <c r="AF2184" s="1"/>
      <c r="AG2184" s="1"/>
    </row>
    <row r="2185" spans="1:33" ht="14.25" customHeight="1" x14ac:dyDescent="0.3">
      <c r="A2185" s="2"/>
      <c r="B2185" s="1"/>
      <c r="C2185" s="2"/>
      <c r="D2185" s="2"/>
      <c r="E2185" s="2"/>
      <c r="F2185" s="1"/>
      <c r="G2185" s="1"/>
      <c r="H2185" s="1"/>
      <c r="I2185" s="1"/>
      <c r="J2185" s="1"/>
      <c r="K2185" s="1"/>
      <c r="L2185" s="1"/>
      <c r="M2185" s="1"/>
      <c r="N2185" s="1"/>
      <c r="O2185" s="1"/>
      <c r="P2185" s="1"/>
      <c r="Q2185" s="1"/>
      <c r="R2185" s="1"/>
      <c r="S2185" s="411"/>
      <c r="T2185" s="1"/>
      <c r="U2185" s="1"/>
      <c r="V2185" s="1"/>
      <c r="W2185" s="411"/>
      <c r="X2185" s="411"/>
      <c r="Y2185" s="411"/>
      <c r="Z2185" s="411"/>
      <c r="AA2185" s="1"/>
      <c r="AB2185" s="1"/>
      <c r="AC2185" s="1"/>
      <c r="AD2185" s="1"/>
      <c r="AE2185" s="1"/>
      <c r="AF2185" s="1"/>
      <c r="AG2185" s="1"/>
    </row>
    <row r="2186" spans="1:33" ht="14.25" customHeight="1" x14ac:dyDescent="0.3">
      <c r="A2186" s="2"/>
      <c r="B2186" s="1"/>
      <c r="C2186" s="2"/>
      <c r="D2186" s="2"/>
      <c r="E2186" s="2"/>
      <c r="F2186" s="1"/>
      <c r="G2186" s="1"/>
      <c r="H2186" s="1"/>
      <c r="I2186" s="1"/>
      <c r="J2186" s="1"/>
      <c r="K2186" s="1"/>
      <c r="L2186" s="1"/>
      <c r="M2186" s="1"/>
      <c r="N2186" s="1"/>
      <c r="O2186" s="1"/>
      <c r="P2186" s="1"/>
      <c r="Q2186" s="1"/>
      <c r="R2186" s="1"/>
      <c r="S2186" s="411"/>
      <c r="T2186" s="1"/>
      <c r="U2186" s="1"/>
      <c r="V2186" s="1"/>
      <c r="W2186" s="411"/>
      <c r="X2186" s="411"/>
      <c r="Y2186" s="411"/>
      <c r="Z2186" s="411"/>
      <c r="AA2186" s="1"/>
      <c r="AB2186" s="1"/>
      <c r="AC2186" s="1"/>
      <c r="AD2186" s="1"/>
      <c r="AE2186" s="1"/>
      <c r="AF2186" s="1"/>
      <c r="AG2186" s="1"/>
    </row>
    <row r="2187" spans="1:33" ht="14.25" customHeight="1" x14ac:dyDescent="0.3">
      <c r="A2187" s="2"/>
      <c r="B2187" s="1"/>
      <c r="C2187" s="2"/>
      <c r="D2187" s="2"/>
      <c r="E2187" s="2"/>
      <c r="F2187" s="1"/>
      <c r="G2187" s="1"/>
      <c r="H2187" s="1"/>
      <c r="I2187" s="1"/>
      <c r="J2187" s="1"/>
      <c r="K2187" s="1"/>
      <c r="L2187" s="1"/>
      <c r="M2187" s="1"/>
      <c r="N2187" s="1"/>
      <c r="O2187" s="1"/>
      <c r="P2187" s="1"/>
      <c r="Q2187" s="1"/>
      <c r="R2187" s="1"/>
      <c r="S2187" s="411"/>
      <c r="T2187" s="1"/>
      <c r="U2187" s="1"/>
      <c r="V2187" s="1"/>
      <c r="W2187" s="411"/>
      <c r="X2187" s="411"/>
      <c r="Y2187" s="411"/>
      <c r="Z2187" s="411"/>
      <c r="AA2187" s="1"/>
      <c r="AB2187" s="1"/>
      <c r="AC2187" s="1"/>
      <c r="AD2187" s="1"/>
      <c r="AE2187" s="1"/>
      <c r="AF2187" s="1"/>
      <c r="AG2187" s="1"/>
    </row>
    <row r="2188" spans="1:33" ht="14.25" customHeight="1" x14ac:dyDescent="0.3">
      <c r="A2188" s="2"/>
      <c r="B2188" s="1"/>
      <c r="C2188" s="2"/>
      <c r="D2188" s="2"/>
      <c r="E2188" s="2"/>
      <c r="F2188" s="1"/>
      <c r="G2188" s="1"/>
      <c r="H2188" s="1"/>
      <c r="I2188" s="1"/>
      <c r="J2188" s="1"/>
      <c r="K2188" s="1"/>
      <c r="L2188" s="1"/>
      <c r="M2188" s="1"/>
      <c r="N2188" s="1"/>
      <c r="O2188" s="1"/>
      <c r="P2188" s="1"/>
      <c r="Q2188" s="1"/>
      <c r="R2188" s="1"/>
      <c r="S2188" s="411"/>
      <c r="T2188" s="1"/>
      <c r="U2188" s="1"/>
      <c r="V2188" s="1"/>
      <c r="W2188" s="411"/>
      <c r="X2188" s="411"/>
      <c r="Y2188" s="411"/>
      <c r="Z2188" s="411"/>
      <c r="AA2188" s="1"/>
      <c r="AB2188" s="1"/>
      <c r="AC2188" s="1"/>
      <c r="AD2188" s="1"/>
      <c r="AE2188" s="1"/>
      <c r="AF2188" s="1"/>
      <c r="AG2188" s="1"/>
    </row>
    <row r="2189" spans="1:33" ht="14.25" customHeight="1" x14ac:dyDescent="0.3">
      <c r="A2189" s="2"/>
      <c r="B2189" s="1"/>
      <c r="C2189" s="2"/>
      <c r="D2189" s="2"/>
      <c r="E2189" s="2"/>
      <c r="F2189" s="1"/>
      <c r="G2189" s="1"/>
      <c r="H2189" s="1"/>
      <c r="I2189" s="1"/>
      <c r="J2189" s="1"/>
      <c r="K2189" s="1"/>
      <c r="L2189" s="1"/>
      <c r="M2189" s="1"/>
      <c r="N2189" s="1"/>
      <c r="O2189" s="1"/>
      <c r="P2189" s="1"/>
      <c r="Q2189" s="1"/>
      <c r="R2189" s="1"/>
      <c r="S2189" s="411"/>
      <c r="T2189" s="1"/>
      <c r="U2189" s="1"/>
      <c r="V2189" s="1"/>
      <c r="W2189" s="411"/>
      <c r="X2189" s="411"/>
      <c r="Y2189" s="411"/>
      <c r="Z2189" s="411"/>
      <c r="AA2189" s="1"/>
      <c r="AB2189" s="1"/>
      <c r="AC2189" s="1"/>
      <c r="AD2189" s="1"/>
      <c r="AE2189" s="1"/>
      <c r="AF2189" s="1"/>
      <c r="AG2189" s="1"/>
    </row>
    <row r="2190" spans="1:33" ht="14.25" customHeight="1" x14ac:dyDescent="0.3">
      <c r="A2190" s="2"/>
      <c r="B2190" s="1"/>
      <c r="C2190" s="2"/>
      <c r="D2190" s="2"/>
      <c r="E2190" s="2"/>
      <c r="F2190" s="1"/>
      <c r="G2190" s="1"/>
      <c r="H2190" s="1"/>
      <c r="I2190" s="1"/>
      <c r="J2190" s="1"/>
      <c r="K2190" s="1"/>
      <c r="L2190" s="1"/>
      <c r="M2190" s="1"/>
      <c r="N2190" s="1"/>
      <c r="O2190" s="1"/>
      <c r="P2190" s="1"/>
      <c r="Q2190" s="1"/>
      <c r="R2190" s="1"/>
      <c r="S2190" s="411"/>
      <c r="T2190" s="1"/>
      <c r="U2190" s="1"/>
      <c r="V2190" s="1"/>
      <c r="W2190" s="411"/>
      <c r="X2190" s="411"/>
      <c r="Y2190" s="411"/>
      <c r="Z2190" s="411"/>
      <c r="AA2190" s="1"/>
      <c r="AB2190" s="1"/>
      <c r="AC2190" s="1"/>
      <c r="AD2190" s="1"/>
      <c r="AE2190" s="1"/>
      <c r="AF2190" s="1"/>
      <c r="AG2190" s="1"/>
    </row>
    <row r="2191" spans="1:33" ht="14.25" customHeight="1" x14ac:dyDescent="0.3">
      <c r="A2191" s="2"/>
      <c r="B2191" s="1"/>
      <c r="C2191" s="2"/>
      <c r="D2191" s="2"/>
      <c r="E2191" s="2"/>
      <c r="F2191" s="1"/>
      <c r="G2191" s="1"/>
      <c r="H2191" s="1"/>
      <c r="I2191" s="1"/>
      <c r="J2191" s="1"/>
      <c r="K2191" s="1"/>
      <c r="L2191" s="1"/>
      <c r="M2191" s="1"/>
      <c r="N2191" s="1"/>
      <c r="O2191" s="1"/>
      <c r="P2191" s="1"/>
      <c r="Q2191" s="1"/>
      <c r="R2191" s="1"/>
      <c r="S2191" s="411"/>
      <c r="T2191" s="1"/>
      <c r="U2191" s="1"/>
      <c r="V2191" s="1"/>
      <c r="W2191" s="411"/>
      <c r="X2191" s="411"/>
      <c r="Y2191" s="411"/>
      <c r="Z2191" s="411"/>
      <c r="AA2191" s="1"/>
      <c r="AB2191" s="1"/>
      <c r="AC2191" s="1"/>
      <c r="AD2191" s="1"/>
      <c r="AE2191" s="1"/>
      <c r="AF2191" s="1"/>
      <c r="AG2191" s="1"/>
    </row>
    <row r="2192" spans="1:33" ht="14.25" customHeight="1" x14ac:dyDescent="0.3">
      <c r="A2192" s="2"/>
      <c r="B2192" s="1"/>
      <c r="C2192" s="2"/>
      <c r="D2192" s="2"/>
      <c r="E2192" s="2"/>
      <c r="F2192" s="1"/>
      <c r="G2192" s="1"/>
      <c r="H2192" s="1"/>
      <c r="I2192" s="1"/>
      <c r="J2192" s="1"/>
      <c r="K2192" s="1"/>
      <c r="L2192" s="1"/>
      <c r="M2192" s="1"/>
      <c r="N2192" s="1"/>
      <c r="O2192" s="1"/>
      <c r="P2192" s="1"/>
      <c r="Q2192" s="1"/>
      <c r="R2192" s="1"/>
      <c r="S2192" s="411"/>
      <c r="T2192" s="1"/>
      <c r="U2192" s="1"/>
      <c r="V2192" s="1"/>
      <c r="W2192" s="411"/>
      <c r="X2192" s="411"/>
      <c r="Y2192" s="411"/>
      <c r="Z2192" s="411"/>
      <c r="AA2192" s="1"/>
      <c r="AB2192" s="1"/>
      <c r="AC2192" s="1"/>
      <c r="AD2192" s="1"/>
      <c r="AE2192" s="1"/>
      <c r="AF2192" s="1"/>
      <c r="AG2192" s="1"/>
    </row>
    <row r="2193" spans="1:33" ht="14.25" customHeight="1" x14ac:dyDescent="0.3">
      <c r="A2193" s="2"/>
      <c r="B2193" s="1"/>
      <c r="C2193" s="2"/>
      <c r="D2193" s="2"/>
      <c r="E2193" s="2"/>
      <c r="F2193" s="1"/>
      <c r="G2193" s="1"/>
      <c r="H2193" s="1"/>
      <c r="I2193" s="1"/>
      <c r="J2193" s="1"/>
      <c r="K2193" s="1"/>
      <c r="L2193" s="1"/>
      <c r="M2193" s="1"/>
      <c r="N2193" s="1"/>
      <c r="O2193" s="1"/>
      <c r="P2193" s="1"/>
      <c r="Q2193" s="1"/>
      <c r="R2193" s="1"/>
      <c r="S2193" s="411"/>
      <c r="T2193" s="1"/>
      <c r="U2193" s="1"/>
      <c r="V2193" s="1"/>
      <c r="W2193" s="411"/>
      <c r="X2193" s="411"/>
      <c r="Y2193" s="411"/>
      <c r="Z2193" s="411"/>
      <c r="AA2193" s="1"/>
      <c r="AB2193" s="1"/>
      <c r="AC2193" s="1"/>
      <c r="AD2193" s="1"/>
      <c r="AE2193" s="1"/>
      <c r="AF2193" s="1"/>
      <c r="AG2193" s="1"/>
    </row>
    <row r="2194" spans="1:33" ht="14.25" customHeight="1" x14ac:dyDescent="0.3">
      <c r="A2194" s="2"/>
      <c r="B2194" s="1"/>
      <c r="C2194" s="2"/>
      <c r="D2194" s="2"/>
      <c r="E2194" s="2"/>
      <c r="F2194" s="1"/>
      <c r="G2194" s="1"/>
      <c r="H2194" s="1"/>
      <c r="I2194" s="1"/>
      <c r="J2194" s="1"/>
      <c r="K2194" s="1"/>
      <c r="L2194" s="1"/>
      <c r="M2194" s="1"/>
      <c r="N2194" s="1"/>
      <c r="O2194" s="1"/>
      <c r="P2194" s="1"/>
      <c r="Q2194" s="1"/>
      <c r="R2194" s="1"/>
      <c r="S2194" s="411"/>
      <c r="T2194" s="1"/>
      <c r="U2194" s="1"/>
      <c r="V2194" s="1"/>
      <c r="W2194" s="411"/>
      <c r="X2194" s="411"/>
      <c r="Y2194" s="411"/>
      <c r="Z2194" s="411"/>
      <c r="AA2194" s="1"/>
      <c r="AB2194" s="1"/>
      <c r="AC2194" s="1"/>
      <c r="AD2194" s="1"/>
      <c r="AE2194" s="1"/>
      <c r="AF2194" s="1"/>
      <c r="AG2194" s="1"/>
    </row>
    <row r="2195" spans="1:33" ht="14.25" customHeight="1" x14ac:dyDescent="0.3">
      <c r="A2195" s="2"/>
      <c r="B2195" s="1"/>
      <c r="C2195" s="2"/>
      <c r="D2195" s="2"/>
      <c r="E2195" s="2"/>
      <c r="F2195" s="1"/>
      <c r="G2195" s="1"/>
      <c r="H2195" s="1"/>
      <c r="I2195" s="1"/>
      <c r="J2195" s="1"/>
      <c r="K2195" s="1"/>
      <c r="L2195" s="1"/>
      <c r="M2195" s="1"/>
      <c r="N2195" s="1"/>
      <c r="O2195" s="1"/>
      <c r="P2195" s="1"/>
      <c r="Q2195" s="1"/>
      <c r="R2195" s="1"/>
      <c r="S2195" s="411"/>
      <c r="T2195" s="1"/>
      <c r="U2195" s="1"/>
      <c r="V2195" s="1"/>
      <c r="W2195" s="411"/>
      <c r="X2195" s="411"/>
      <c r="Y2195" s="411"/>
      <c r="Z2195" s="411"/>
      <c r="AA2195" s="1"/>
      <c r="AB2195" s="1"/>
      <c r="AC2195" s="1"/>
      <c r="AD2195" s="1"/>
      <c r="AE2195" s="1"/>
      <c r="AF2195" s="1"/>
      <c r="AG2195" s="1"/>
    </row>
    <row r="2196" spans="1:33" ht="14.25" customHeight="1" x14ac:dyDescent="0.3">
      <c r="A2196" s="2"/>
      <c r="B2196" s="1"/>
      <c r="C2196" s="2"/>
      <c r="D2196" s="2"/>
      <c r="E2196" s="2"/>
      <c r="F2196" s="1"/>
      <c r="G2196" s="1"/>
      <c r="H2196" s="1"/>
      <c r="I2196" s="1"/>
      <c r="J2196" s="1"/>
      <c r="K2196" s="1"/>
      <c r="L2196" s="1"/>
      <c r="M2196" s="1"/>
      <c r="N2196" s="1"/>
      <c r="O2196" s="1"/>
      <c r="P2196" s="1"/>
      <c r="Q2196" s="1"/>
      <c r="R2196" s="1"/>
      <c r="S2196" s="411"/>
      <c r="T2196" s="1"/>
      <c r="U2196" s="1"/>
      <c r="V2196" s="1"/>
      <c r="W2196" s="411"/>
      <c r="X2196" s="411"/>
      <c r="Y2196" s="411"/>
      <c r="Z2196" s="411"/>
      <c r="AA2196" s="1"/>
      <c r="AB2196" s="1"/>
      <c r="AC2196" s="1"/>
      <c r="AD2196" s="1"/>
      <c r="AE2196" s="1"/>
      <c r="AF2196" s="1"/>
      <c r="AG2196" s="1"/>
    </row>
    <row r="2197" spans="1:33" ht="14.25" customHeight="1" x14ac:dyDescent="0.3">
      <c r="A2197" s="2"/>
      <c r="B2197" s="1"/>
      <c r="C2197" s="2"/>
      <c r="D2197" s="2"/>
      <c r="E2197" s="2"/>
      <c r="F2197" s="1"/>
      <c r="G2197" s="1"/>
      <c r="H2197" s="1"/>
      <c r="I2197" s="1"/>
      <c r="J2197" s="1"/>
      <c r="K2197" s="1"/>
      <c r="L2197" s="1"/>
      <c r="M2197" s="1"/>
      <c r="N2197" s="1"/>
      <c r="O2197" s="1"/>
      <c r="P2197" s="1"/>
      <c r="Q2197" s="1"/>
      <c r="R2197" s="1"/>
      <c r="S2197" s="411"/>
      <c r="T2197" s="1"/>
      <c r="U2197" s="1"/>
      <c r="V2197" s="1"/>
      <c r="W2197" s="411"/>
      <c r="X2197" s="411"/>
      <c r="Y2197" s="411"/>
      <c r="Z2197" s="411"/>
      <c r="AA2197" s="1"/>
      <c r="AB2197" s="1"/>
      <c r="AC2197" s="1"/>
      <c r="AD2197" s="1"/>
      <c r="AE2197" s="1"/>
      <c r="AF2197" s="1"/>
      <c r="AG2197" s="1"/>
    </row>
    <row r="2198" spans="1:33" ht="14.25" customHeight="1" x14ac:dyDescent="0.3">
      <c r="A2198" s="2"/>
      <c r="B2198" s="1"/>
      <c r="C2198" s="2"/>
      <c r="D2198" s="2"/>
      <c r="E2198" s="2"/>
      <c r="F2198" s="1"/>
      <c r="G2198" s="1"/>
      <c r="H2198" s="1"/>
      <c r="I2198" s="1"/>
      <c r="J2198" s="1"/>
      <c r="K2198" s="1"/>
      <c r="L2198" s="1"/>
      <c r="M2198" s="1"/>
      <c r="N2198" s="1"/>
      <c r="O2198" s="1"/>
      <c r="P2198" s="1"/>
      <c r="Q2198" s="1"/>
      <c r="R2198" s="1"/>
      <c r="S2198" s="411"/>
      <c r="T2198" s="1"/>
      <c r="U2198" s="1"/>
      <c r="V2198" s="1"/>
      <c r="W2198" s="411"/>
      <c r="X2198" s="411"/>
      <c r="Y2198" s="411"/>
      <c r="Z2198" s="411"/>
      <c r="AA2198" s="1"/>
      <c r="AB2198" s="1"/>
      <c r="AC2198" s="1"/>
      <c r="AD2198" s="1"/>
      <c r="AE2198" s="1"/>
      <c r="AF2198" s="1"/>
      <c r="AG2198" s="1"/>
    </row>
    <row r="2199" spans="1:33" ht="14.25" customHeight="1" x14ac:dyDescent="0.3">
      <c r="A2199" s="2"/>
      <c r="B2199" s="1"/>
      <c r="C2199" s="2"/>
      <c r="D2199" s="2"/>
      <c r="E2199" s="2"/>
      <c r="F2199" s="1"/>
      <c r="G2199" s="1"/>
      <c r="H2199" s="1"/>
      <c r="I2199" s="1"/>
      <c r="J2199" s="1"/>
      <c r="K2199" s="1"/>
      <c r="L2199" s="1"/>
      <c r="M2199" s="1"/>
      <c r="N2199" s="1"/>
      <c r="O2199" s="1"/>
      <c r="P2199" s="1"/>
      <c r="Q2199" s="1"/>
      <c r="R2199" s="1"/>
      <c r="S2199" s="411"/>
      <c r="T2199" s="1"/>
      <c r="U2199" s="1"/>
      <c r="V2199" s="1"/>
      <c r="W2199" s="411"/>
      <c r="X2199" s="411"/>
      <c r="Y2199" s="411"/>
      <c r="Z2199" s="411"/>
      <c r="AA2199" s="1"/>
      <c r="AB2199" s="1"/>
      <c r="AC2199" s="1"/>
      <c r="AD2199" s="1"/>
      <c r="AE2199" s="1"/>
      <c r="AF2199" s="1"/>
      <c r="AG2199" s="1"/>
    </row>
    <row r="2200" spans="1:33" ht="14.25" customHeight="1" x14ac:dyDescent="0.3">
      <c r="A2200" s="2"/>
      <c r="B2200" s="1"/>
      <c r="C2200" s="2"/>
      <c r="D2200" s="2"/>
      <c r="E2200" s="2"/>
      <c r="F2200" s="1"/>
      <c r="G2200" s="1"/>
      <c r="H2200" s="1"/>
      <c r="I2200" s="1"/>
      <c r="J2200" s="1"/>
      <c r="K2200" s="1"/>
      <c r="L2200" s="1"/>
      <c r="M2200" s="1"/>
      <c r="N2200" s="1"/>
      <c r="O2200" s="1"/>
      <c r="P2200" s="1"/>
      <c r="Q2200" s="1"/>
      <c r="R2200" s="1"/>
      <c r="S2200" s="411"/>
      <c r="T2200" s="1"/>
      <c r="U2200" s="1"/>
      <c r="V2200" s="1"/>
      <c r="W2200" s="411"/>
      <c r="X2200" s="411"/>
      <c r="Y2200" s="411"/>
      <c r="Z2200" s="411"/>
      <c r="AA2200" s="1"/>
      <c r="AB2200" s="1"/>
      <c r="AC2200" s="1"/>
      <c r="AD2200" s="1"/>
      <c r="AE2200" s="1"/>
      <c r="AF2200" s="1"/>
      <c r="AG2200" s="1"/>
    </row>
    <row r="2201" spans="1:33" ht="14.25" customHeight="1" x14ac:dyDescent="0.3">
      <c r="A2201" s="2"/>
      <c r="B2201" s="1"/>
      <c r="C2201" s="2"/>
      <c r="D2201" s="2"/>
      <c r="E2201" s="2"/>
      <c r="F2201" s="1"/>
      <c r="G2201" s="1"/>
      <c r="H2201" s="1"/>
      <c r="I2201" s="1"/>
      <c r="J2201" s="1"/>
      <c r="K2201" s="1"/>
      <c r="L2201" s="1"/>
      <c r="M2201" s="1"/>
      <c r="N2201" s="1"/>
      <c r="O2201" s="1"/>
      <c r="P2201" s="1"/>
      <c r="Q2201" s="1"/>
      <c r="R2201" s="1"/>
      <c r="S2201" s="411"/>
      <c r="T2201" s="1"/>
      <c r="U2201" s="1"/>
      <c r="V2201" s="1"/>
      <c r="W2201" s="411"/>
      <c r="X2201" s="411"/>
      <c r="Y2201" s="411"/>
      <c r="Z2201" s="411"/>
      <c r="AA2201" s="1"/>
      <c r="AB2201" s="1"/>
      <c r="AC2201" s="1"/>
      <c r="AD2201" s="1"/>
      <c r="AE2201" s="1"/>
      <c r="AF2201" s="1"/>
      <c r="AG2201" s="1"/>
    </row>
    <row r="2202" spans="1:33" ht="14.25" customHeight="1" x14ac:dyDescent="0.3">
      <c r="A2202" s="2"/>
      <c r="B2202" s="1"/>
      <c r="C2202" s="2"/>
      <c r="D2202" s="2"/>
      <c r="E2202" s="2"/>
      <c r="F2202" s="1"/>
      <c r="G2202" s="1"/>
      <c r="H2202" s="1"/>
      <c r="I2202" s="1"/>
      <c r="J2202" s="1"/>
      <c r="K2202" s="1"/>
      <c r="L2202" s="1"/>
      <c r="M2202" s="1"/>
      <c r="N2202" s="1"/>
      <c r="O2202" s="1"/>
      <c r="P2202" s="1"/>
      <c r="Q2202" s="1"/>
      <c r="R2202" s="1"/>
      <c r="S2202" s="411"/>
      <c r="T2202" s="1"/>
      <c r="U2202" s="1"/>
      <c r="V2202" s="1"/>
      <c r="W2202" s="411"/>
      <c r="X2202" s="411"/>
      <c r="Y2202" s="411"/>
      <c r="Z2202" s="411"/>
      <c r="AA2202" s="1"/>
      <c r="AB2202" s="1"/>
      <c r="AC2202" s="1"/>
      <c r="AD2202" s="1"/>
      <c r="AE2202" s="1"/>
      <c r="AF2202" s="1"/>
      <c r="AG2202" s="1"/>
    </row>
    <row r="2203" spans="1:33" ht="14.25" customHeight="1" x14ac:dyDescent="0.3">
      <c r="A2203" s="2"/>
      <c r="B2203" s="1"/>
      <c r="C2203" s="2"/>
      <c r="D2203" s="2"/>
      <c r="E2203" s="2"/>
      <c r="F2203" s="1"/>
      <c r="G2203" s="1"/>
      <c r="H2203" s="1"/>
      <c r="I2203" s="1"/>
      <c r="J2203" s="1"/>
      <c r="K2203" s="1"/>
      <c r="L2203" s="1"/>
      <c r="M2203" s="1"/>
      <c r="N2203" s="1"/>
      <c r="O2203" s="1"/>
      <c r="P2203" s="1"/>
      <c r="Q2203" s="1"/>
      <c r="R2203" s="1"/>
      <c r="S2203" s="411"/>
      <c r="T2203" s="1"/>
      <c r="U2203" s="1"/>
      <c r="V2203" s="1"/>
      <c r="W2203" s="411"/>
      <c r="X2203" s="411"/>
      <c r="Y2203" s="411"/>
      <c r="Z2203" s="411"/>
      <c r="AA2203" s="1"/>
      <c r="AB2203" s="1"/>
      <c r="AC2203" s="1"/>
      <c r="AD2203" s="1"/>
      <c r="AE2203" s="1"/>
      <c r="AF2203" s="1"/>
      <c r="AG2203" s="1"/>
    </row>
    <row r="2204" spans="1:33" ht="14.25" customHeight="1" x14ac:dyDescent="0.3">
      <c r="A2204" s="2"/>
      <c r="B2204" s="1"/>
      <c r="C2204" s="2"/>
      <c r="D2204" s="2"/>
      <c r="E2204" s="2"/>
      <c r="F2204" s="1"/>
      <c r="G2204" s="1"/>
      <c r="H2204" s="1"/>
      <c r="I2204" s="1"/>
      <c r="J2204" s="1"/>
      <c r="K2204" s="1"/>
      <c r="L2204" s="1"/>
      <c r="M2204" s="1"/>
      <c r="N2204" s="1"/>
      <c r="O2204" s="1"/>
      <c r="P2204" s="1"/>
      <c r="Q2204" s="1"/>
      <c r="R2204" s="1"/>
      <c r="S2204" s="411"/>
      <c r="T2204" s="1"/>
      <c r="U2204" s="1"/>
      <c r="V2204" s="1"/>
      <c r="W2204" s="411"/>
      <c r="X2204" s="411"/>
      <c r="Y2204" s="411"/>
      <c r="Z2204" s="411"/>
      <c r="AA2204" s="1"/>
      <c r="AB2204" s="1"/>
      <c r="AC2204" s="1"/>
      <c r="AD2204" s="1"/>
      <c r="AE2204" s="1"/>
      <c r="AF2204" s="1"/>
      <c r="AG2204" s="1"/>
    </row>
    <row r="2205" spans="1:33" ht="14.25" customHeight="1" x14ac:dyDescent="0.3">
      <c r="A2205" s="2"/>
      <c r="B2205" s="1"/>
      <c r="C2205" s="2"/>
      <c r="D2205" s="2"/>
      <c r="E2205" s="2"/>
      <c r="F2205" s="1"/>
      <c r="G2205" s="1"/>
      <c r="H2205" s="1"/>
      <c r="I2205" s="1"/>
      <c r="J2205" s="1"/>
      <c r="K2205" s="1"/>
      <c r="L2205" s="1"/>
      <c r="M2205" s="1"/>
      <c r="N2205" s="1"/>
      <c r="O2205" s="1"/>
      <c r="P2205" s="1"/>
      <c r="Q2205" s="1"/>
      <c r="R2205" s="1"/>
      <c r="S2205" s="411"/>
      <c r="T2205" s="1"/>
      <c r="U2205" s="1"/>
      <c r="V2205" s="1"/>
      <c r="W2205" s="411"/>
      <c r="X2205" s="411"/>
      <c r="Y2205" s="411"/>
      <c r="Z2205" s="411"/>
      <c r="AA2205" s="1"/>
      <c r="AB2205" s="1"/>
      <c r="AC2205" s="1"/>
      <c r="AD2205" s="1"/>
      <c r="AE2205" s="1"/>
      <c r="AF2205" s="1"/>
      <c r="AG2205" s="1"/>
    </row>
    <row r="2206" spans="1:33" ht="14.25" customHeight="1" x14ac:dyDescent="0.3">
      <c r="A2206" s="2"/>
      <c r="B2206" s="1"/>
      <c r="C2206" s="2"/>
      <c r="D2206" s="2"/>
      <c r="E2206" s="2"/>
      <c r="F2206" s="1"/>
      <c r="G2206" s="1"/>
      <c r="H2206" s="1"/>
      <c r="I2206" s="1"/>
      <c r="J2206" s="1"/>
      <c r="K2206" s="1"/>
      <c r="L2206" s="1"/>
      <c r="M2206" s="1"/>
      <c r="N2206" s="1"/>
      <c r="O2206" s="1"/>
      <c r="P2206" s="1"/>
      <c r="Q2206" s="1"/>
      <c r="R2206" s="1"/>
      <c r="S2206" s="411"/>
      <c r="T2206" s="1"/>
      <c r="U2206" s="1"/>
      <c r="V2206" s="1"/>
      <c r="W2206" s="411"/>
      <c r="X2206" s="411"/>
      <c r="Y2206" s="411"/>
      <c r="Z2206" s="411"/>
      <c r="AA2206" s="1"/>
      <c r="AB2206" s="1"/>
      <c r="AC2206" s="1"/>
      <c r="AD2206" s="1"/>
      <c r="AE2206" s="1"/>
      <c r="AF2206" s="1"/>
      <c r="AG2206" s="1"/>
    </row>
    <row r="2207" spans="1:33" ht="14.25" customHeight="1" x14ac:dyDescent="0.3">
      <c r="A2207" s="2"/>
      <c r="B2207" s="1"/>
      <c r="C2207" s="2"/>
      <c r="D2207" s="2"/>
      <c r="E2207" s="2"/>
      <c r="F2207" s="1"/>
      <c r="G2207" s="1"/>
      <c r="H2207" s="1"/>
      <c r="I2207" s="1"/>
      <c r="J2207" s="1"/>
      <c r="K2207" s="1"/>
      <c r="L2207" s="1"/>
      <c r="M2207" s="1"/>
      <c r="N2207" s="1"/>
      <c r="O2207" s="1"/>
      <c r="P2207" s="1"/>
      <c r="Q2207" s="1"/>
      <c r="R2207" s="1"/>
      <c r="S2207" s="411"/>
      <c r="T2207" s="1"/>
      <c r="U2207" s="1"/>
      <c r="V2207" s="1"/>
      <c r="W2207" s="411"/>
      <c r="X2207" s="411"/>
      <c r="Y2207" s="411"/>
      <c r="Z2207" s="411"/>
      <c r="AA2207" s="1"/>
      <c r="AB2207" s="1"/>
      <c r="AC2207" s="1"/>
      <c r="AD2207" s="1"/>
      <c r="AE2207" s="1"/>
      <c r="AF2207" s="1"/>
      <c r="AG2207" s="1"/>
    </row>
    <row r="2208" spans="1:33" ht="14.25" customHeight="1" x14ac:dyDescent="0.3">
      <c r="A2208" s="2"/>
      <c r="B2208" s="1"/>
      <c r="C2208" s="2"/>
      <c r="D2208" s="2"/>
      <c r="E2208" s="2"/>
      <c r="F2208" s="1"/>
      <c r="G2208" s="1"/>
      <c r="H2208" s="1"/>
      <c r="I2208" s="1"/>
      <c r="J2208" s="1"/>
      <c r="K2208" s="1"/>
      <c r="L2208" s="1"/>
      <c r="M2208" s="1"/>
      <c r="N2208" s="1"/>
      <c r="O2208" s="1"/>
      <c r="P2208" s="1"/>
      <c r="Q2208" s="1"/>
      <c r="R2208" s="1"/>
      <c r="S2208" s="411"/>
      <c r="T2208" s="1"/>
      <c r="U2208" s="1"/>
      <c r="V2208" s="1"/>
      <c r="W2208" s="411"/>
      <c r="X2208" s="411"/>
      <c r="Y2208" s="411"/>
      <c r="Z2208" s="411"/>
      <c r="AA2208" s="1"/>
      <c r="AB2208" s="1"/>
      <c r="AC2208" s="1"/>
      <c r="AD2208" s="1"/>
      <c r="AE2208" s="1"/>
      <c r="AF2208" s="1"/>
      <c r="AG2208" s="1"/>
    </row>
    <row r="2209" spans="1:33" ht="14.25" customHeight="1" x14ac:dyDescent="0.3">
      <c r="A2209" s="2"/>
      <c r="B2209" s="1"/>
      <c r="C2209" s="2"/>
      <c r="D2209" s="2"/>
      <c r="E2209" s="2"/>
      <c r="F2209" s="1"/>
      <c r="G2209" s="1"/>
      <c r="H2209" s="1"/>
      <c r="I2209" s="1"/>
      <c r="J2209" s="1"/>
      <c r="K2209" s="1"/>
      <c r="L2209" s="1"/>
      <c r="M2209" s="1"/>
      <c r="N2209" s="1"/>
      <c r="O2209" s="1"/>
      <c r="P2209" s="1"/>
      <c r="Q2209" s="1"/>
      <c r="R2209" s="1"/>
      <c r="S2209" s="411"/>
      <c r="T2209" s="1"/>
      <c r="U2209" s="1"/>
      <c r="V2209" s="1"/>
      <c r="W2209" s="411"/>
      <c r="X2209" s="411"/>
      <c r="Y2209" s="411"/>
      <c r="Z2209" s="411"/>
      <c r="AA2209" s="1"/>
      <c r="AB2209" s="1"/>
      <c r="AC2209" s="1"/>
      <c r="AD2209" s="1"/>
      <c r="AE2209" s="1"/>
      <c r="AF2209" s="1"/>
      <c r="AG2209" s="1"/>
    </row>
    <row r="2210" spans="1:33" ht="14.25" customHeight="1" x14ac:dyDescent="0.3">
      <c r="A2210" s="2"/>
      <c r="B2210" s="1"/>
      <c r="C2210" s="2"/>
      <c r="D2210" s="2"/>
      <c r="E2210" s="2"/>
      <c r="F2210" s="1"/>
      <c r="G2210" s="1"/>
      <c r="H2210" s="1"/>
      <c r="I2210" s="1"/>
      <c r="J2210" s="1"/>
      <c r="K2210" s="1"/>
      <c r="L2210" s="1"/>
      <c r="M2210" s="1"/>
      <c r="N2210" s="1"/>
      <c r="O2210" s="1"/>
      <c r="P2210" s="1"/>
      <c r="Q2210" s="1"/>
      <c r="R2210" s="1"/>
      <c r="S2210" s="411"/>
      <c r="T2210" s="1"/>
      <c r="U2210" s="1"/>
      <c r="V2210" s="1"/>
      <c r="W2210" s="411"/>
      <c r="X2210" s="411"/>
      <c r="Y2210" s="411"/>
      <c r="Z2210" s="411"/>
      <c r="AA2210" s="1"/>
      <c r="AB2210" s="1"/>
      <c r="AC2210" s="1"/>
      <c r="AD2210" s="1"/>
      <c r="AE2210" s="1"/>
      <c r="AF2210" s="1"/>
      <c r="AG2210" s="1"/>
    </row>
    <row r="2211" spans="1:33" ht="14.25" customHeight="1" x14ac:dyDescent="0.3">
      <c r="A2211" s="2"/>
      <c r="B2211" s="1"/>
      <c r="C2211" s="2"/>
      <c r="D2211" s="2"/>
      <c r="E2211" s="2"/>
      <c r="F2211" s="1"/>
      <c r="G2211" s="1"/>
      <c r="H2211" s="1"/>
      <c r="I2211" s="1"/>
      <c r="J2211" s="1"/>
      <c r="K2211" s="1"/>
      <c r="L2211" s="1"/>
      <c r="M2211" s="1"/>
      <c r="N2211" s="1"/>
      <c r="O2211" s="1"/>
      <c r="P2211" s="1"/>
      <c r="Q2211" s="1"/>
      <c r="R2211" s="1"/>
      <c r="S2211" s="411"/>
      <c r="T2211" s="1"/>
      <c r="U2211" s="1"/>
      <c r="V2211" s="1"/>
      <c r="W2211" s="411"/>
      <c r="X2211" s="411"/>
      <c r="Y2211" s="411"/>
      <c r="Z2211" s="411"/>
      <c r="AA2211" s="1"/>
      <c r="AB2211" s="1"/>
      <c r="AC2211" s="1"/>
      <c r="AD2211" s="1"/>
      <c r="AE2211" s="1"/>
      <c r="AF2211" s="1"/>
      <c r="AG2211" s="1"/>
    </row>
    <row r="2212" spans="1:33" ht="14.25" customHeight="1" x14ac:dyDescent="0.3">
      <c r="A2212" s="2"/>
      <c r="B2212" s="1"/>
      <c r="C2212" s="2"/>
      <c r="D2212" s="2"/>
      <c r="E2212" s="2"/>
      <c r="F2212" s="1"/>
      <c r="G2212" s="1"/>
      <c r="H2212" s="1"/>
      <c r="I2212" s="1"/>
      <c r="J2212" s="1"/>
      <c r="K2212" s="1"/>
      <c r="L2212" s="1"/>
      <c r="M2212" s="1"/>
      <c r="N2212" s="1"/>
      <c r="O2212" s="1"/>
      <c r="P2212" s="1"/>
      <c r="Q2212" s="1"/>
      <c r="R2212" s="1"/>
      <c r="S2212" s="411"/>
      <c r="T2212" s="1"/>
      <c r="U2212" s="1"/>
      <c r="V2212" s="1"/>
      <c r="W2212" s="411"/>
      <c r="X2212" s="411"/>
      <c r="Y2212" s="411"/>
      <c r="Z2212" s="411"/>
      <c r="AA2212" s="1"/>
      <c r="AB2212" s="1"/>
      <c r="AC2212" s="1"/>
      <c r="AD2212" s="1"/>
      <c r="AE2212" s="1"/>
      <c r="AF2212" s="1"/>
      <c r="AG2212" s="1"/>
    </row>
    <row r="2213" spans="1:33" ht="14.25" customHeight="1" x14ac:dyDescent="0.3">
      <c r="A2213" s="2"/>
      <c r="B2213" s="1"/>
      <c r="C2213" s="2"/>
      <c r="D2213" s="2"/>
      <c r="E2213" s="2"/>
      <c r="F2213" s="1"/>
      <c r="G2213" s="1"/>
      <c r="H2213" s="1"/>
      <c r="I2213" s="1"/>
      <c r="J2213" s="1"/>
      <c r="K2213" s="1"/>
      <c r="L2213" s="1"/>
      <c r="M2213" s="1"/>
      <c r="N2213" s="1"/>
      <c r="O2213" s="1"/>
      <c r="P2213" s="1"/>
      <c r="Q2213" s="1"/>
      <c r="R2213" s="1"/>
      <c r="S2213" s="411"/>
      <c r="T2213" s="1"/>
      <c r="U2213" s="1"/>
      <c r="V2213" s="1"/>
      <c r="W2213" s="411"/>
      <c r="X2213" s="411"/>
      <c r="Y2213" s="411"/>
      <c r="Z2213" s="411"/>
      <c r="AA2213" s="1"/>
      <c r="AB2213" s="1"/>
      <c r="AC2213" s="1"/>
      <c r="AD2213" s="1"/>
      <c r="AE2213" s="1"/>
      <c r="AF2213" s="1"/>
      <c r="AG2213" s="1"/>
    </row>
    <row r="2214" spans="1:33" ht="14.25" customHeight="1" x14ac:dyDescent="0.3">
      <c r="A2214" s="2"/>
      <c r="B2214" s="1"/>
      <c r="C2214" s="2"/>
      <c r="D2214" s="2"/>
      <c r="E2214" s="2"/>
      <c r="F2214" s="1"/>
      <c r="G2214" s="1"/>
      <c r="H2214" s="1"/>
      <c r="I2214" s="1"/>
      <c r="J2214" s="1"/>
      <c r="K2214" s="1"/>
      <c r="L2214" s="1"/>
      <c r="M2214" s="1"/>
      <c r="N2214" s="1"/>
      <c r="O2214" s="1"/>
      <c r="P2214" s="1"/>
      <c r="Q2214" s="1"/>
      <c r="R2214" s="1"/>
      <c r="S2214" s="411"/>
      <c r="T2214" s="1"/>
      <c r="U2214" s="1"/>
      <c r="V2214" s="1"/>
      <c r="W2214" s="411"/>
      <c r="X2214" s="411"/>
      <c r="Y2214" s="411"/>
      <c r="Z2214" s="411"/>
      <c r="AA2214" s="1"/>
      <c r="AB2214" s="1"/>
      <c r="AC2214" s="1"/>
      <c r="AD2214" s="1"/>
      <c r="AE2214" s="1"/>
      <c r="AF2214" s="1"/>
      <c r="AG2214" s="1"/>
    </row>
    <row r="2215" spans="1:33" ht="14.25" customHeight="1" x14ac:dyDescent="0.3">
      <c r="A2215" s="2"/>
      <c r="B2215" s="1"/>
      <c r="C2215" s="2"/>
      <c r="D2215" s="2"/>
      <c r="E2215" s="2"/>
      <c r="F2215" s="1"/>
      <c r="G2215" s="1"/>
      <c r="H2215" s="1"/>
      <c r="I2215" s="1"/>
      <c r="J2215" s="1"/>
      <c r="K2215" s="1"/>
      <c r="L2215" s="1"/>
      <c r="M2215" s="1"/>
      <c r="N2215" s="1"/>
      <c r="O2215" s="1"/>
      <c r="P2215" s="1"/>
      <c r="Q2215" s="1"/>
      <c r="R2215" s="1"/>
      <c r="S2215" s="411"/>
      <c r="T2215" s="1"/>
      <c r="U2215" s="1"/>
      <c r="V2215" s="1"/>
      <c r="W2215" s="411"/>
      <c r="X2215" s="411"/>
      <c r="Y2215" s="411"/>
      <c r="Z2215" s="411"/>
      <c r="AA2215" s="1"/>
      <c r="AB2215" s="1"/>
      <c r="AC2215" s="1"/>
      <c r="AD2215" s="1"/>
      <c r="AE2215" s="1"/>
      <c r="AF2215" s="1"/>
      <c r="AG2215" s="1"/>
    </row>
    <row r="2216" spans="1:33" ht="14.25" customHeight="1" x14ac:dyDescent="0.3">
      <c r="A2216" s="2"/>
      <c r="B2216" s="1"/>
      <c r="C2216" s="2"/>
      <c r="D2216" s="2"/>
      <c r="E2216" s="2"/>
      <c r="F2216" s="1"/>
      <c r="G2216" s="1"/>
      <c r="H2216" s="1"/>
      <c r="I2216" s="1"/>
      <c r="J2216" s="1"/>
      <c r="K2216" s="1"/>
      <c r="L2216" s="1"/>
      <c r="M2216" s="1"/>
      <c r="N2216" s="1"/>
      <c r="O2216" s="1"/>
      <c r="P2216" s="1"/>
      <c r="Q2216" s="1"/>
      <c r="R2216" s="1"/>
      <c r="S2216" s="411"/>
      <c r="T2216" s="1"/>
      <c r="U2216" s="1"/>
      <c r="V2216" s="1"/>
      <c r="W2216" s="411"/>
      <c r="X2216" s="411"/>
      <c r="Y2216" s="411"/>
      <c r="Z2216" s="411"/>
      <c r="AA2216" s="1"/>
      <c r="AB2216" s="1"/>
      <c r="AC2216" s="1"/>
      <c r="AD2216" s="1"/>
      <c r="AE2216" s="1"/>
      <c r="AF2216" s="1"/>
      <c r="AG2216" s="1"/>
    </row>
    <row r="2217" spans="1:33" ht="14.25" customHeight="1" x14ac:dyDescent="0.3">
      <c r="A2217" s="2"/>
      <c r="B2217" s="1"/>
      <c r="C2217" s="2"/>
      <c r="D2217" s="2"/>
      <c r="E2217" s="2"/>
      <c r="F2217" s="1"/>
      <c r="G2217" s="1"/>
      <c r="H2217" s="1"/>
      <c r="I2217" s="1"/>
      <c r="J2217" s="1"/>
      <c r="K2217" s="1"/>
      <c r="L2217" s="1"/>
      <c r="M2217" s="1"/>
      <c r="N2217" s="1"/>
      <c r="O2217" s="1"/>
      <c r="P2217" s="1"/>
      <c r="Q2217" s="1"/>
      <c r="R2217" s="1"/>
      <c r="S2217" s="411"/>
      <c r="T2217" s="1"/>
      <c r="U2217" s="1"/>
      <c r="V2217" s="1"/>
      <c r="W2217" s="411"/>
      <c r="X2217" s="411"/>
      <c r="Y2217" s="411"/>
      <c r="Z2217" s="411"/>
      <c r="AA2217" s="1"/>
      <c r="AB2217" s="1"/>
      <c r="AC2217" s="1"/>
      <c r="AD2217" s="1"/>
      <c r="AE2217" s="1"/>
      <c r="AF2217" s="1"/>
      <c r="AG2217" s="1"/>
    </row>
    <row r="2218" spans="1:33" ht="14.25" customHeight="1" x14ac:dyDescent="0.3">
      <c r="A2218" s="2"/>
      <c r="B2218" s="1"/>
      <c r="C2218" s="2"/>
      <c r="D2218" s="2"/>
      <c r="E2218" s="2"/>
      <c r="F2218" s="1"/>
      <c r="G2218" s="1"/>
      <c r="H2218" s="1"/>
      <c r="I2218" s="1"/>
      <c r="J2218" s="1"/>
      <c r="K2218" s="1"/>
      <c r="L2218" s="1"/>
      <c r="M2218" s="1"/>
      <c r="N2218" s="1"/>
      <c r="O2218" s="1"/>
      <c r="P2218" s="1"/>
      <c r="Q2218" s="1"/>
      <c r="R2218" s="1"/>
      <c r="S2218" s="411"/>
      <c r="T2218" s="1"/>
      <c r="U2218" s="1"/>
      <c r="V2218" s="1"/>
      <c r="W2218" s="411"/>
      <c r="X2218" s="411"/>
      <c r="Y2218" s="411"/>
      <c r="Z2218" s="411"/>
      <c r="AA2218" s="1"/>
      <c r="AB2218" s="1"/>
      <c r="AC2218" s="1"/>
      <c r="AD2218" s="1"/>
      <c r="AE2218" s="1"/>
      <c r="AF2218" s="1"/>
      <c r="AG2218" s="1"/>
    </row>
    <row r="2219" spans="1:33" ht="14.25" customHeight="1" x14ac:dyDescent="0.3">
      <c r="A2219" s="2"/>
      <c r="B2219" s="1"/>
      <c r="C2219" s="2"/>
      <c r="D2219" s="2"/>
      <c r="E2219" s="2"/>
      <c r="F2219" s="1"/>
      <c r="G2219" s="1"/>
      <c r="H2219" s="1"/>
      <c r="I2219" s="1"/>
      <c r="J2219" s="1"/>
      <c r="K2219" s="1"/>
      <c r="L2219" s="1"/>
      <c r="M2219" s="1"/>
      <c r="N2219" s="1"/>
      <c r="O2219" s="1"/>
      <c r="P2219" s="1"/>
      <c r="Q2219" s="1"/>
      <c r="R2219" s="1"/>
      <c r="S2219" s="411"/>
      <c r="T2219" s="1"/>
      <c r="U2219" s="1"/>
      <c r="V2219" s="1"/>
      <c r="W2219" s="411"/>
      <c r="X2219" s="411"/>
      <c r="Y2219" s="411"/>
      <c r="Z2219" s="411"/>
      <c r="AA2219" s="1"/>
      <c r="AB2219" s="1"/>
      <c r="AC2219" s="1"/>
      <c r="AD2219" s="1"/>
      <c r="AE2219" s="1"/>
      <c r="AF2219" s="1"/>
      <c r="AG2219" s="1"/>
    </row>
    <row r="2220" spans="1:33" ht="14.25" customHeight="1" x14ac:dyDescent="0.3">
      <c r="A2220" s="2"/>
      <c r="B2220" s="1"/>
      <c r="C2220" s="2"/>
      <c r="D2220" s="2"/>
      <c r="E2220" s="2"/>
      <c r="F2220" s="1"/>
      <c r="G2220" s="1"/>
      <c r="H2220" s="1"/>
      <c r="I2220" s="1"/>
      <c r="J2220" s="1"/>
      <c r="K2220" s="1"/>
      <c r="L2220" s="1"/>
      <c r="M2220" s="1"/>
      <c r="N2220" s="1"/>
      <c r="O2220" s="1"/>
      <c r="P2220" s="1"/>
      <c r="Q2220" s="1"/>
      <c r="R2220" s="1"/>
      <c r="S2220" s="411"/>
      <c r="T2220" s="1"/>
      <c r="U2220" s="1"/>
      <c r="V2220" s="1"/>
      <c r="W2220" s="411"/>
      <c r="X2220" s="411"/>
      <c r="Y2220" s="411"/>
      <c r="Z2220" s="411"/>
      <c r="AA2220" s="1"/>
      <c r="AB2220" s="1"/>
      <c r="AC2220" s="1"/>
      <c r="AD2220" s="1"/>
      <c r="AE2220" s="1"/>
      <c r="AF2220" s="1"/>
      <c r="AG2220" s="1"/>
    </row>
    <row r="2221" spans="1:33" ht="14.25" customHeight="1" x14ac:dyDescent="0.3">
      <c r="A2221" s="2"/>
      <c r="B2221" s="1"/>
      <c r="C2221" s="2"/>
      <c r="D2221" s="2"/>
      <c r="E2221" s="2"/>
      <c r="F2221" s="1"/>
      <c r="G2221" s="1"/>
      <c r="H2221" s="1"/>
      <c r="I2221" s="1"/>
      <c r="J2221" s="1"/>
      <c r="K2221" s="1"/>
      <c r="L2221" s="1"/>
      <c r="M2221" s="1"/>
      <c r="N2221" s="1"/>
      <c r="O2221" s="1"/>
      <c r="P2221" s="1"/>
      <c r="Q2221" s="1"/>
      <c r="R2221" s="1"/>
      <c r="S2221" s="411"/>
      <c r="T2221" s="1"/>
      <c r="U2221" s="1"/>
      <c r="V2221" s="1"/>
      <c r="W2221" s="411"/>
      <c r="X2221" s="411"/>
      <c r="Y2221" s="411"/>
      <c r="Z2221" s="411"/>
      <c r="AA2221" s="1"/>
      <c r="AB2221" s="1"/>
      <c r="AC2221" s="1"/>
      <c r="AD2221" s="1"/>
      <c r="AE2221" s="1"/>
      <c r="AF2221" s="1"/>
      <c r="AG2221" s="1"/>
    </row>
    <row r="2222" spans="1:33" ht="14.25" customHeight="1" x14ac:dyDescent="0.3">
      <c r="A2222" s="2"/>
      <c r="B2222" s="1"/>
      <c r="C2222" s="2"/>
      <c r="D2222" s="2"/>
      <c r="E2222" s="2"/>
      <c r="F2222" s="1"/>
      <c r="G2222" s="1"/>
      <c r="H2222" s="1"/>
      <c r="I2222" s="1"/>
      <c r="J2222" s="1"/>
      <c r="K2222" s="1"/>
      <c r="L2222" s="1"/>
      <c r="M2222" s="1"/>
      <c r="N2222" s="1"/>
      <c r="O2222" s="1"/>
      <c r="P2222" s="1"/>
      <c r="Q2222" s="1"/>
      <c r="R2222" s="1"/>
      <c r="S2222" s="411"/>
      <c r="T2222" s="1"/>
      <c r="U2222" s="1"/>
      <c r="V2222" s="1"/>
      <c r="W2222" s="411"/>
      <c r="X2222" s="411"/>
      <c r="Y2222" s="411"/>
      <c r="Z2222" s="411"/>
      <c r="AA2222" s="1"/>
      <c r="AB2222" s="1"/>
      <c r="AC2222" s="1"/>
      <c r="AD2222" s="1"/>
      <c r="AE2222" s="1"/>
      <c r="AF2222" s="1"/>
      <c r="AG2222" s="1"/>
    </row>
    <row r="2223" spans="1:33" ht="14.25" customHeight="1" x14ac:dyDescent="0.3">
      <c r="A2223" s="2"/>
      <c r="B2223" s="1"/>
      <c r="C2223" s="2"/>
      <c r="D2223" s="2"/>
      <c r="E2223" s="2"/>
      <c r="F2223" s="1"/>
      <c r="G2223" s="1"/>
      <c r="H2223" s="1"/>
      <c r="I2223" s="1"/>
      <c r="J2223" s="1"/>
      <c r="K2223" s="1"/>
      <c r="L2223" s="1"/>
      <c r="M2223" s="1"/>
      <c r="N2223" s="1"/>
      <c r="O2223" s="1"/>
      <c r="P2223" s="1"/>
      <c r="Q2223" s="1"/>
      <c r="R2223" s="1"/>
      <c r="S2223" s="411"/>
      <c r="T2223" s="1"/>
      <c r="U2223" s="1"/>
      <c r="V2223" s="1"/>
      <c r="W2223" s="411"/>
      <c r="X2223" s="411"/>
      <c r="Y2223" s="411"/>
      <c r="Z2223" s="411"/>
      <c r="AA2223" s="1"/>
      <c r="AB2223" s="1"/>
      <c r="AC2223" s="1"/>
      <c r="AD2223" s="1"/>
      <c r="AE2223" s="1"/>
      <c r="AF2223" s="1"/>
      <c r="AG2223" s="1"/>
    </row>
    <row r="2224" spans="1:33" ht="14.25" customHeight="1" x14ac:dyDescent="0.3">
      <c r="A2224" s="2"/>
      <c r="B2224" s="1"/>
      <c r="C2224" s="2"/>
      <c r="D2224" s="2"/>
      <c r="E2224" s="2"/>
      <c r="F2224" s="1"/>
      <c r="G2224" s="1"/>
      <c r="H2224" s="1"/>
      <c r="I2224" s="1"/>
      <c r="J2224" s="1"/>
      <c r="K2224" s="1"/>
      <c r="L2224" s="1"/>
      <c r="M2224" s="1"/>
      <c r="N2224" s="1"/>
      <c r="O2224" s="1"/>
      <c r="P2224" s="1"/>
      <c r="Q2224" s="1"/>
      <c r="R2224" s="1"/>
      <c r="S2224" s="411"/>
      <c r="T2224" s="1"/>
      <c r="U2224" s="1"/>
      <c r="V2224" s="1"/>
      <c r="W2224" s="411"/>
      <c r="X2224" s="411"/>
      <c r="Y2224" s="411"/>
      <c r="Z2224" s="411"/>
      <c r="AA2224" s="1"/>
      <c r="AB2224" s="1"/>
      <c r="AC2224" s="1"/>
      <c r="AD2224" s="1"/>
      <c r="AE2224" s="1"/>
      <c r="AF2224" s="1"/>
      <c r="AG2224" s="1"/>
    </row>
    <row r="2225" spans="1:33" ht="14.25" customHeight="1" x14ac:dyDescent="0.3">
      <c r="A2225" s="2"/>
      <c r="B2225" s="1"/>
      <c r="C2225" s="2"/>
      <c r="D2225" s="2"/>
      <c r="E2225" s="2"/>
      <c r="F2225" s="1"/>
      <c r="G2225" s="1"/>
      <c r="H2225" s="1"/>
      <c r="I2225" s="1"/>
      <c r="J2225" s="1"/>
      <c r="K2225" s="1"/>
      <c r="L2225" s="1"/>
      <c r="M2225" s="1"/>
      <c r="N2225" s="1"/>
      <c r="O2225" s="1"/>
      <c r="P2225" s="1"/>
      <c r="Q2225" s="1"/>
      <c r="R2225" s="1"/>
      <c r="S2225" s="411"/>
      <c r="T2225" s="1"/>
      <c r="U2225" s="1"/>
      <c r="V2225" s="1"/>
      <c r="W2225" s="411"/>
      <c r="X2225" s="411"/>
      <c r="Y2225" s="411"/>
      <c r="Z2225" s="411"/>
      <c r="AA2225" s="1"/>
      <c r="AB2225" s="1"/>
      <c r="AC2225" s="1"/>
      <c r="AD2225" s="1"/>
      <c r="AE2225" s="1"/>
      <c r="AF2225" s="1"/>
      <c r="AG2225" s="1"/>
    </row>
    <row r="2226" spans="1:33" ht="14.25" customHeight="1" x14ac:dyDescent="0.3">
      <c r="A2226" s="2"/>
      <c r="B2226" s="1"/>
      <c r="C2226" s="2"/>
      <c r="D2226" s="2"/>
      <c r="E2226" s="2"/>
      <c r="F2226" s="1"/>
      <c r="G2226" s="1"/>
      <c r="H2226" s="1"/>
      <c r="I2226" s="1"/>
      <c r="J2226" s="1"/>
      <c r="K2226" s="1"/>
      <c r="L2226" s="1"/>
      <c r="M2226" s="1"/>
      <c r="N2226" s="1"/>
      <c r="O2226" s="1"/>
      <c r="P2226" s="1"/>
      <c r="Q2226" s="1"/>
      <c r="R2226" s="1"/>
      <c r="S2226" s="411"/>
      <c r="T2226" s="1"/>
      <c r="U2226" s="1"/>
      <c r="V2226" s="1"/>
      <c r="W2226" s="411"/>
      <c r="X2226" s="411"/>
      <c r="Y2226" s="411"/>
      <c r="Z2226" s="411"/>
      <c r="AA2226" s="1"/>
      <c r="AB2226" s="1"/>
      <c r="AC2226" s="1"/>
      <c r="AD2226" s="1"/>
      <c r="AE2226" s="1"/>
      <c r="AF2226" s="1"/>
      <c r="AG2226" s="1"/>
    </row>
    <row r="2227" spans="1:33" ht="14.25" customHeight="1" x14ac:dyDescent="0.3">
      <c r="A2227" s="2"/>
      <c r="B2227" s="1"/>
      <c r="C2227" s="2"/>
      <c r="D2227" s="2"/>
      <c r="E2227" s="2"/>
      <c r="F2227" s="1"/>
      <c r="G2227" s="1"/>
      <c r="H2227" s="1"/>
      <c r="I2227" s="1"/>
      <c r="J2227" s="1"/>
      <c r="K2227" s="1"/>
      <c r="L2227" s="1"/>
      <c r="M2227" s="1"/>
      <c r="N2227" s="1"/>
      <c r="O2227" s="1"/>
      <c r="P2227" s="1"/>
      <c r="Q2227" s="1"/>
      <c r="R2227" s="1"/>
      <c r="S2227" s="411"/>
      <c r="T2227" s="1"/>
      <c r="U2227" s="1"/>
      <c r="V2227" s="1"/>
      <c r="W2227" s="411"/>
      <c r="X2227" s="411"/>
      <c r="Y2227" s="411"/>
      <c r="Z2227" s="411"/>
      <c r="AA2227" s="1"/>
      <c r="AB2227" s="1"/>
      <c r="AC2227" s="1"/>
      <c r="AD2227" s="1"/>
      <c r="AE2227" s="1"/>
      <c r="AF2227" s="1"/>
      <c r="AG2227" s="1"/>
    </row>
    <row r="2228" spans="1:33" ht="14.25" customHeight="1" x14ac:dyDescent="0.3">
      <c r="A2228" s="2"/>
      <c r="B2228" s="1"/>
      <c r="C2228" s="2"/>
      <c r="D2228" s="2"/>
      <c r="E2228" s="2"/>
      <c r="F2228" s="1"/>
      <c r="G2228" s="1"/>
      <c r="H2228" s="1"/>
      <c r="I2228" s="1"/>
      <c r="J2228" s="1"/>
      <c r="K2228" s="1"/>
      <c r="L2228" s="1"/>
      <c r="M2228" s="1"/>
      <c r="N2228" s="1"/>
      <c r="O2228" s="1"/>
      <c r="P2228" s="1"/>
      <c r="Q2228" s="1"/>
      <c r="R2228" s="1"/>
      <c r="S2228" s="411"/>
      <c r="T2228" s="1"/>
      <c r="U2228" s="1"/>
      <c r="V2228" s="1"/>
      <c r="W2228" s="411"/>
      <c r="X2228" s="411"/>
      <c r="Y2228" s="411"/>
      <c r="Z2228" s="411"/>
      <c r="AA2228" s="1"/>
      <c r="AB2228" s="1"/>
      <c r="AC2228" s="1"/>
      <c r="AD2228" s="1"/>
      <c r="AE2228" s="1"/>
      <c r="AF2228" s="1"/>
      <c r="AG2228" s="1"/>
    </row>
    <row r="2229" spans="1:33" ht="14.25" customHeight="1" x14ac:dyDescent="0.3">
      <c r="A2229" s="2"/>
      <c r="B2229" s="1"/>
      <c r="C2229" s="2"/>
      <c r="D2229" s="2"/>
      <c r="E2229" s="2"/>
      <c r="F2229" s="1"/>
      <c r="G2229" s="1"/>
      <c r="H2229" s="1"/>
      <c r="I2229" s="1"/>
      <c r="J2229" s="1"/>
      <c r="K2229" s="1"/>
      <c r="L2229" s="1"/>
      <c r="M2229" s="1"/>
      <c r="N2229" s="1"/>
      <c r="O2229" s="1"/>
      <c r="P2229" s="1"/>
      <c r="Q2229" s="1"/>
      <c r="R2229" s="1"/>
      <c r="S2229" s="411"/>
      <c r="T2229" s="1"/>
      <c r="U2229" s="1"/>
      <c r="V2229" s="1"/>
      <c r="W2229" s="411"/>
      <c r="X2229" s="411"/>
      <c r="Y2229" s="411"/>
      <c r="Z2229" s="411"/>
      <c r="AA2229" s="1"/>
      <c r="AB2229" s="1"/>
      <c r="AC2229" s="1"/>
      <c r="AD2229" s="1"/>
      <c r="AE2229" s="1"/>
      <c r="AF2229" s="1"/>
      <c r="AG2229" s="1"/>
    </row>
    <row r="2230" spans="1:33" ht="14.25" customHeight="1" x14ac:dyDescent="0.3">
      <c r="A2230" s="2"/>
      <c r="B2230" s="1"/>
      <c r="C2230" s="2"/>
      <c r="D2230" s="2"/>
      <c r="E2230" s="2"/>
      <c r="F2230" s="1"/>
      <c r="G2230" s="1"/>
      <c r="H2230" s="1"/>
      <c r="I2230" s="1"/>
      <c r="J2230" s="1"/>
      <c r="K2230" s="1"/>
      <c r="L2230" s="1"/>
      <c r="M2230" s="1"/>
      <c r="N2230" s="1"/>
      <c r="O2230" s="1"/>
      <c r="P2230" s="1"/>
      <c r="Q2230" s="1"/>
      <c r="R2230" s="1"/>
      <c r="S2230" s="411"/>
      <c r="T2230" s="1"/>
      <c r="U2230" s="1"/>
      <c r="V2230" s="1"/>
      <c r="W2230" s="411"/>
      <c r="X2230" s="411"/>
      <c r="Y2230" s="411"/>
      <c r="Z2230" s="411"/>
      <c r="AA2230" s="1"/>
      <c r="AB2230" s="1"/>
      <c r="AC2230" s="1"/>
      <c r="AD2230" s="1"/>
      <c r="AE2230" s="1"/>
      <c r="AF2230" s="1"/>
      <c r="AG2230" s="1"/>
    </row>
    <row r="2231" spans="1:33" ht="14.25" customHeight="1" x14ac:dyDescent="0.3">
      <c r="A2231" s="2"/>
      <c r="B2231" s="1"/>
      <c r="C2231" s="2"/>
      <c r="D2231" s="2"/>
      <c r="E2231" s="2"/>
      <c r="F2231" s="1"/>
      <c r="G2231" s="1"/>
      <c r="H2231" s="1"/>
      <c r="I2231" s="1"/>
      <c r="J2231" s="1"/>
      <c r="K2231" s="1"/>
      <c r="L2231" s="1"/>
      <c r="M2231" s="1"/>
      <c r="N2231" s="1"/>
      <c r="O2231" s="1"/>
      <c r="P2231" s="1"/>
      <c r="Q2231" s="1"/>
      <c r="R2231" s="1"/>
      <c r="S2231" s="411"/>
      <c r="T2231" s="1"/>
      <c r="U2231" s="1"/>
      <c r="V2231" s="1"/>
      <c r="W2231" s="411"/>
      <c r="X2231" s="411"/>
      <c r="Y2231" s="411"/>
      <c r="Z2231" s="411"/>
      <c r="AA2231" s="1"/>
      <c r="AB2231" s="1"/>
      <c r="AC2231" s="1"/>
      <c r="AD2231" s="1"/>
      <c r="AE2231" s="1"/>
      <c r="AF2231" s="1"/>
      <c r="AG2231" s="1"/>
    </row>
    <row r="2232" spans="1:33" ht="14.25" customHeight="1" x14ac:dyDescent="0.3">
      <c r="A2232" s="2"/>
      <c r="B2232" s="1"/>
      <c r="C2232" s="2"/>
      <c r="D2232" s="2"/>
      <c r="E2232" s="2"/>
      <c r="F2232" s="1"/>
      <c r="G2232" s="1"/>
      <c r="H2232" s="1"/>
      <c r="I2232" s="1"/>
      <c r="J2232" s="1"/>
      <c r="K2232" s="1"/>
      <c r="L2232" s="1"/>
      <c r="M2232" s="1"/>
      <c r="N2232" s="1"/>
      <c r="O2232" s="1"/>
      <c r="P2232" s="1"/>
      <c r="Q2232" s="1"/>
      <c r="R2232" s="1"/>
      <c r="S2232" s="411"/>
      <c r="T2232" s="1"/>
      <c r="U2232" s="1"/>
      <c r="V2232" s="1"/>
      <c r="W2232" s="411"/>
      <c r="X2232" s="411"/>
      <c r="Y2232" s="411"/>
      <c r="Z2232" s="411"/>
      <c r="AA2232" s="1"/>
      <c r="AB2232" s="1"/>
      <c r="AC2232" s="1"/>
      <c r="AD2232" s="1"/>
      <c r="AE2232" s="1"/>
      <c r="AF2232" s="1"/>
      <c r="AG2232" s="1"/>
    </row>
    <row r="2233" spans="1:33" ht="14.25" customHeight="1" x14ac:dyDescent="0.3">
      <c r="A2233" s="2"/>
      <c r="B2233" s="1"/>
      <c r="C2233" s="2"/>
      <c r="D2233" s="2"/>
      <c r="E2233" s="2"/>
      <c r="F2233" s="1"/>
      <c r="G2233" s="1"/>
      <c r="H2233" s="1"/>
      <c r="I2233" s="1"/>
      <c r="J2233" s="1"/>
      <c r="K2233" s="1"/>
      <c r="L2233" s="1"/>
      <c r="M2233" s="1"/>
      <c r="N2233" s="1"/>
      <c r="O2233" s="1"/>
      <c r="P2233" s="1"/>
      <c r="Q2233" s="1"/>
      <c r="R2233" s="1"/>
      <c r="S2233" s="411"/>
      <c r="T2233" s="1"/>
      <c r="U2233" s="1"/>
      <c r="V2233" s="1"/>
      <c r="W2233" s="411"/>
      <c r="X2233" s="411"/>
      <c r="Y2233" s="411"/>
      <c r="Z2233" s="411"/>
      <c r="AA2233" s="1"/>
      <c r="AB2233" s="1"/>
      <c r="AC2233" s="1"/>
      <c r="AD2233" s="1"/>
      <c r="AE2233" s="1"/>
      <c r="AF2233" s="1"/>
      <c r="AG2233" s="1"/>
    </row>
    <row r="2234" spans="1:33" ht="14.25" customHeight="1" x14ac:dyDescent="0.3">
      <c r="A2234" s="2"/>
      <c r="B2234" s="1"/>
      <c r="C2234" s="2"/>
      <c r="D2234" s="2"/>
      <c r="E2234" s="2"/>
      <c r="F2234" s="1"/>
      <c r="G2234" s="1"/>
      <c r="H2234" s="1"/>
      <c r="I2234" s="1"/>
      <c r="J2234" s="1"/>
      <c r="K2234" s="1"/>
      <c r="L2234" s="1"/>
      <c r="M2234" s="1"/>
      <c r="N2234" s="1"/>
      <c r="O2234" s="1"/>
      <c r="P2234" s="1"/>
      <c r="Q2234" s="1"/>
      <c r="R2234" s="1"/>
      <c r="S2234" s="411"/>
      <c r="T2234" s="1"/>
      <c r="U2234" s="1"/>
      <c r="V2234" s="1"/>
      <c r="W2234" s="411"/>
      <c r="X2234" s="411"/>
      <c r="Y2234" s="411"/>
      <c r="Z2234" s="411"/>
      <c r="AA2234" s="1"/>
      <c r="AB2234" s="1"/>
      <c r="AC2234" s="1"/>
      <c r="AD2234" s="1"/>
      <c r="AE2234" s="1"/>
      <c r="AF2234" s="1"/>
      <c r="AG2234" s="1"/>
    </row>
    <row r="2235" spans="1:33" ht="14.25" customHeight="1" x14ac:dyDescent="0.3">
      <c r="A2235" s="2"/>
      <c r="B2235" s="1"/>
      <c r="C2235" s="2"/>
      <c r="D2235" s="2"/>
      <c r="E2235" s="2"/>
      <c r="F2235" s="1"/>
      <c r="G2235" s="1"/>
      <c r="H2235" s="1"/>
      <c r="I2235" s="1"/>
      <c r="J2235" s="1"/>
      <c r="K2235" s="1"/>
      <c r="L2235" s="1"/>
      <c r="M2235" s="1"/>
      <c r="N2235" s="1"/>
      <c r="O2235" s="1"/>
      <c r="P2235" s="1"/>
      <c r="Q2235" s="1"/>
      <c r="R2235" s="1"/>
      <c r="S2235" s="411"/>
      <c r="T2235" s="1"/>
      <c r="U2235" s="1"/>
      <c r="V2235" s="1"/>
      <c r="W2235" s="411"/>
      <c r="X2235" s="411"/>
      <c r="Y2235" s="411"/>
      <c r="Z2235" s="411"/>
      <c r="AA2235" s="1"/>
      <c r="AB2235" s="1"/>
      <c r="AC2235" s="1"/>
      <c r="AD2235" s="1"/>
      <c r="AE2235" s="1"/>
      <c r="AF2235" s="1"/>
      <c r="AG2235" s="1"/>
    </row>
    <row r="2236" spans="1:33" ht="14.25" customHeight="1" x14ac:dyDescent="0.3">
      <c r="A2236" s="2"/>
      <c r="B2236" s="1"/>
      <c r="C2236" s="2"/>
      <c r="D2236" s="2"/>
      <c r="E2236" s="2"/>
      <c r="F2236" s="1"/>
      <c r="G2236" s="1"/>
      <c r="H2236" s="1"/>
      <c r="I2236" s="1"/>
      <c r="J2236" s="1"/>
      <c r="K2236" s="1"/>
      <c r="L2236" s="1"/>
      <c r="M2236" s="1"/>
      <c r="N2236" s="1"/>
      <c r="O2236" s="1"/>
      <c r="P2236" s="1"/>
      <c r="Q2236" s="1"/>
      <c r="R2236" s="1"/>
      <c r="S2236" s="411"/>
      <c r="T2236" s="1"/>
      <c r="U2236" s="1"/>
      <c r="V2236" s="1"/>
      <c r="W2236" s="411"/>
      <c r="X2236" s="411"/>
      <c r="Y2236" s="411"/>
      <c r="Z2236" s="411"/>
      <c r="AA2236" s="1"/>
      <c r="AB2236" s="1"/>
      <c r="AC2236" s="1"/>
      <c r="AD2236" s="1"/>
      <c r="AE2236" s="1"/>
      <c r="AF2236" s="1"/>
      <c r="AG2236" s="1"/>
    </row>
    <row r="2237" spans="1:33" ht="14.25" customHeight="1" x14ac:dyDescent="0.3">
      <c r="A2237" s="2"/>
      <c r="B2237" s="1"/>
      <c r="C2237" s="2"/>
      <c r="D2237" s="2"/>
      <c r="E2237" s="2"/>
      <c r="F2237" s="1"/>
      <c r="G2237" s="1"/>
      <c r="H2237" s="1"/>
      <c r="I2237" s="1"/>
      <c r="J2237" s="1"/>
      <c r="K2237" s="1"/>
      <c r="L2237" s="1"/>
      <c r="M2237" s="1"/>
      <c r="N2237" s="1"/>
      <c r="O2237" s="1"/>
      <c r="P2237" s="1"/>
      <c r="Q2237" s="1"/>
      <c r="R2237" s="1"/>
      <c r="S2237" s="411"/>
      <c r="T2237" s="1"/>
      <c r="U2237" s="1"/>
      <c r="V2237" s="1"/>
      <c r="W2237" s="411"/>
      <c r="X2237" s="411"/>
      <c r="Y2237" s="411"/>
      <c r="Z2237" s="411"/>
      <c r="AA2237" s="1"/>
      <c r="AB2237" s="1"/>
      <c r="AC2237" s="1"/>
      <c r="AD2237" s="1"/>
      <c r="AE2237" s="1"/>
      <c r="AF2237" s="1"/>
      <c r="AG2237" s="1"/>
    </row>
    <row r="2238" spans="1:33" ht="14.25" customHeight="1" x14ac:dyDescent="0.3">
      <c r="A2238" s="2"/>
      <c r="B2238" s="1"/>
      <c r="C2238" s="2"/>
      <c r="D2238" s="2"/>
      <c r="E2238" s="2"/>
      <c r="F2238" s="1"/>
      <c r="G2238" s="1"/>
      <c r="H2238" s="1"/>
      <c r="I2238" s="1"/>
      <c r="J2238" s="1"/>
      <c r="K2238" s="1"/>
      <c r="L2238" s="1"/>
      <c r="M2238" s="1"/>
      <c r="N2238" s="1"/>
      <c r="O2238" s="1"/>
      <c r="P2238" s="1"/>
      <c r="Q2238" s="1"/>
      <c r="R2238" s="1"/>
      <c r="S2238" s="411"/>
      <c r="T2238" s="1"/>
      <c r="U2238" s="1"/>
      <c r="V2238" s="1"/>
      <c r="W2238" s="411"/>
      <c r="X2238" s="411"/>
      <c r="Y2238" s="411"/>
      <c r="Z2238" s="411"/>
      <c r="AA2238" s="1"/>
      <c r="AB2238" s="1"/>
      <c r="AC2238" s="1"/>
      <c r="AD2238" s="1"/>
      <c r="AE2238" s="1"/>
      <c r="AF2238" s="1"/>
      <c r="AG2238" s="1"/>
    </row>
    <row r="2239" spans="1:33" ht="14.25" customHeight="1" x14ac:dyDescent="0.3">
      <c r="A2239" s="2"/>
      <c r="B2239" s="1"/>
      <c r="C2239" s="2"/>
      <c r="D2239" s="2"/>
      <c r="E2239" s="2"/>
      <c r="F2239" s="1"/>
      <c r="G2239" s="1"/>
      <c r="H2239" s="1"/>
      <c r="I2239" s="1"/>
      <c r="J2239" s="1"/>
      <c r="K2239" s="1"/>
      <c r="L2239" s="1"/>
      <c r="M2239" s="1"/>
      <c r="N2239" s="1"/>
      <c r="O2239" s="1"/>
      <c r="P2239" s="1"/>
      <c r="Q2239" s="1"/>
      <c r="R2239" s="1"/>
      <c r="S2239" s="411"/>
      <c r="T2239" s="1"/>
      <c r="U2239" s="1"/>
      <c r="V2239" s="1"/>
      <c r="W2239" s="411"/>
      <c r="X2239" s="411"/>
      <c r="Y2239" s="411"/>
      <c r="Z2239" s="411"/>
      <c r="AA2239" s="1"/>
      <c r="AB2239" s="1"/>
      <c r="AC2239" s="1"/>
      <c r="AD2239" s="1"/>
      <c r="AE2239" s="1"/>
      <c r="AF2239" s="1"/>
      <c r="AG2239" s="1"/>
    </row>
    <row r="2240" spans="1:33" ht="14.25" customHeight="1" x14ac:dyDescent="0.3">
      <c r="A2240" s="2"/>
      <c r="B2240" s="1"/>
      <c r="C2240" s="2"/>
      <c r="D2240" s="2"/>
      <c r="E2240" s="2"/>
      <c r="F2240" s="1"/>
      <c r="G2240" s="1"/>
      <c r="H2240" s="1"/>
      <c r="I2240" s="1"/>
      <c r="J2240" s="1"/>
      <c r="K2240" s="1"/>
      <c r="L2240" s="1"/>
      <c r="M2240" s="1"/>
      <c r="N2240" s="1"/>
      <c r="O2240" s="1"/>
      <c r="P2240" s="1"/>
      <c r="Q2240" s="1"/>
      <c r="R2240" s="1"/>
      <c r="S2240" s="411"/>
      <c r="T2240" s="1"/>
      <c r="U2240" s="1"/>
      <c r="V2240" s="1"/>
      <c r="W2240" s="411"/>
      <c r="X2240" s="411"/>
      <c r="Y2240" s="411"/>
      <c r="Z2240" s="411"/>
      <c r="AA2240" s="1"/>
      <c r="AB2240" s="1"/>
      <c r="AC2240" s="1"/>
      <c r="AD2240" s="1"/>
      <c r="AE2240" s="1"/>
      <c r="AF2240" s="1"/>
      <c r="AG2240" s="1"/>
    </row>
    <row r="2241" spans="1:33" ht="14.25" customHeight="1" x14ac:dyDescent="0.3">
      <c r="A2241" s="2"/>
      <c r="B2241" s="1"/>
      <c r="C2241" s="2"/>
      <c r="D2241" s="2"/>
      <c r="E2241" s="2"/>
      <c r="F2241" s="1"/>
      <c r="G2241" s="1"/>
      <c r="H2241" s="1"/>
      <c r="I2241" s="1"/>
      <c r="J2241" s="1"/>
      <c r="K2241" s="1"/>
      <c r="L2241" s="1"/>
      <c r="M2241" s="1"/>
      <c r="N2241" s="1"/>
      <c r="O2241" s="1"/>
      <c r="P2241" s="1"/>
      <c r="Q2241" s="1"/>
      <c r="R2241" s="1"/>
      <c r="S2241" s="411"/>
      <c r="T2241" s="1"/>
      <c r="U2241" s="1"/>
      <c r="V2241" s="1"/>
      <c r="W2241" s="411"/>
      <c r="X2241" s="411"/>
      <c r="Y2241" s="411"/>
      <c r="Z2241" s="411"/>
      <c r="AA2241" s="1"/>
      <c r="AB2241" s="1"/>
      <c r="AC2241" s="1"/>
      <c r="AD2241" s="1"/>
      <c r="AE2241" s="1"/>
      <c r="AF2241" s="1"/>
      <c r="AG2241" s="1"/>
    </row>
    <row r="2242" spans="1:33" ht="14.25" customHeight="1" x14ac:dyDescent="0.3">
      <c r="A2242" s="2"/>
      <c r="B2242" s="1"/>
      <c r="C2242" s="2"/>
      <c r="D2242" s="2"/>
      <c r="E2242" s="2"/>
      <c r="F2242" s="1"/>
      <c r="G2242" s="1"/>
      <c r="H2242" s="1"/>
      <c r="I2242" s="1"/>
      <c r="J2242" s="1"/>
      <c r="K2242" s="1"/>
      <c r="L2242" s="1"/>
      <c r="M2242" s="1"/>
      <c r="N2242" s="1"/>
      <c r="O2242" s="1"/>
      <c r="P2242" s="1"/>
      <c r="Q2242" s="1"/>
      <c r="R2242" s="1"/>
      <c r="S2242" s="411"/>
      <c r="T2242" s="1"/>
      <c r="U2242" s="1"/>
      <c r="V2242" s="1"/>
      <c r="W2242" s="411"/>
      <c r="X2242" s="411"/>
      <c r="Y2242" s="411"/>
      <c r="Z2242" s="411"/>
      <c r="AA2242" s="1"/>
      <c r="AB2242" s="1"/>
      <c r="AC2242" s="1"/>
      <c r="AD2242" s="1"/>
      <c r="AE2242" s="1"/>
      <c r="AF2242" s="1"/>
      <c r="AG2242" s="1"/>
    </row>
    <row r="2243" spans="1:33" ht="14.25" customHeight="1" x14ac:dyDescent="0.3">
      <c r="A2243" s="2"/>
      <c r="B2243" s="1"/>
      <c r="C2243" s="2"/>
      <c r="D2243" s="2"/>
      <c r="E2243" s="2"/>
      <c r="F2243" s="1"/>
      <c r="G2243" s="1"/>
      <c r="H2243" s="1"/>
      <c r="I2243" s="1"/>
      <c r="J2243" s="1"/>
      <c r="K2243" s="1"/>
      <c r="L2243" s="1"/>
      <c r="M2243" s="1"/>
      <c r="N2243" s="1"/>
      <c r="O2243" s="1"/>
      <c r="P2243" s="1"/>
      <c r="Q2243" s="1"/>
      <c r="R2243" s="1"/>
      <c r="S2243" s="411"/>
      <c r="T2243" s="1"/>
      <c r="U2243" s="1"/>
      <c r="V2243" s="1"/>
      <c r="W2243" s="411"/>
      <c r="X2243" s="411"/>
      <c r="Y2243" s="411"/>
      <c r="Z2243" s="411"/>
      <c r="AA2243" s="1"/>
      <c r="AB2243" s="1"/>
      <c r="AC2243" s="1"/>
      <c r="AD2243" s="1"/>
      <c r="AE2243" s="1"/>
      <c r="AF2243" s="1"/>
      <c r="AG2243" s="1"/>
    </row>
    <row r="2244" spans="1:33" ht="14.25" customHeight="1" x14ac:dyDescent="0.3">
      <c r="A2244" s="2"/>
      <c r="B2244" s="1"/>
      <c r="C2244" s="2"/>
      <c r="D2244" s="2"/>
      <c r="E2244" s="2"/>
      <c r="F2244" s="1"/>
      <c r="G2244" s="1"/>
      <c r="H2244" s="1"/>
      <c r="I2244" s="1"/>
      <c r="J2244" s="1"/>
      <c r="K2244" s="1"/>
      <c r="L2244" s="1"/>
      <c r="M2244" s="1"/>
      <c r="N2244" s="1"/>
      <c r="O2244" s="1"/>
      <c r="P2244" s="1"/>
      <c r="Q2244" s="1"/>
      <c r="R2244" s="1"/>
      <c r="S2244" s="411"/>
      <c r="T2244" s="1"/>
      <c r="U2244" s="1"/>
      <c r="V2244" s="1"/>
      <c r="W2244" s="411"/>
      <c r="X2244" s="411"/>
      <c r="Y2244" s="411"/>
      <c r="Z2244" s="411"/>
      <c r="AA2244" s="1"/>
      <c r="AB2244" s="1"/>
      <c r="AC2244" s="1"/>
      <c r="AD2244" s="1"/>
      <c r="AE2244" s="1"/>
      <c r="AF2244" s="1"/>
      <c r="AG2244" s="1"/>
    </row>
    <row r="2245" spans="1:33" ht="14.25" customHeight="1" x14ac:dyDescent="0.3">
      <c r="A2245" s="2"/>
      <c r="B2245" s="1"/>
      <c r="C2245" s="2"/>
      <c r="D2245" s="2"/>
      <c r="E2245" s="2"/>
      <c r="F2245" s="1"/>
      <c r="G2245" s="1"/>
      <c r="H2245" s="1"/>
      <c r="I2245" s="1"/>
      <c r="J2245" s="1"/>
      <c r="K2245" s="1"/>
      <c r="L2245" s="1"/>
      <c r="M2245" s="1"/>
      <c r="N2245" s="1"/>
      <c r="O2245" s="1"/>
      <c r="P2245" s="1"/>
      <c r="Q2245" s="1"/>
      <c r="R2245" s="1"/>
      <c r="S2245" s="411"/>
      <c r="T2245" s="1"/>
      <c r="U2245" s="1"/>
      <c r="V2245" s="1"/>
      <c r="W2245" s="411"/>
      <c r="X2245" s="411"/>
      <c r="Y2245" s="411"/>
      <c r="Z2245" s="411"/>
      <c r="AA2245" s="1"/>
      <c r="AB2245" s="1"/>
      <c r="AC2245" s="1"/>
      <c r="AD2245" s="1"/>
      <c r="AE2245" s="1"/>
      <c r="AF2245" s="1"/>
      <c r="AG2245" s="1"/>
    </row>
    <row r="2246" spans="1:33" ht="14.25" customHeight="1" x14ac:dyDescent="0.3">
      <c r="A2246" s="2"/>
      <c r="B2246" s="1"/>
      <c r="C2246" s="2"/>
      <c r="D2246" s="2"/>
      <c r="E2246" s="2"/>
      <c r="F2246" s="1"/>
      <c r="G2246" s="1"/>
      <c r="H2246" s="1"/>
      <c r="I2246" s="1"/>
      <c r="J2246" s="1"/>
      <c r="K2246" s="1"/>
      <c r="L2246" s="1"/>
      <c r="M2246" s="1"/>
      <c r="N2246" s="1"/>
      <c r="O2246" s="1"/>
      <c r="P2246" s="1"/>
      <c r="Q2246" s="1"/>
      <c r="R2246" s="1"/>
      <c r="S2246" s="411"/>
      <c r="T2246" s="1"/>
      <c r="U2246" s="1"/>
      <c r="V2246" s="1"/>
      <c r="W2246" s="411"/>
      <c r="X2246" s="411"/>
      <c r="Y2246" s="411"/>
      <c r="Z2246" s="411"/>
      <c r="AA2246" s="1"/>
      <c r="AB2246" s="1"/>
      <c r="AC2246" s="1"/>
      <c r="AD2246" s="1"/>
      <c r="AE2246" s="1"/>
      <c r="AF2246" s="1"/>
      <c r="AG2246" s="1"/>
    </row>
    <row r="2247" spans="1:33" ht="14.25" customHeight="1" x14ac:dyDescent="0.3">
      <c r="A2247" s="2"/>
      <c r="B2247" s="1"/>
      <c r="C2247" s="2"/>
      <c r="D2247" s="2"/>
      <c r="E2247" s="2"/>
      <c r="F2247" s="1"/>
      <c r="G2247" s="1"/>
      <c r="H2247" s="1"/>
      <c r="I2247" s="1"/>
      <c r="J2247" s="1"/>
      <c r="K2247" s="1"/>
      <c r="L2247" s="1"/>
      <c r="M2247" s="1"/>
      <c r="N2247" s="1"/>
      <c r="O2247" s="1"/>
      <c r="P2247" s="1"/>
      <c r="Q2247" s="1"/>
      <c r="R2247" s="1"/>
      <c r="S2247" s="411"/>
      <c r="T2247" s="1"/>
      <c r="U2247" s="1"/>
      <c r="V2247" s="1"/>
      <c r="W2247" s="411"/>
      <c r="X2247" s="411"/>
      <c r="Y2247" s="411"/>
      <c r="Z2247" s="411"/>
      <c r="AA2247" s="1"/>
      <c r="AB2247" s="1"/>
      <c r="AC2247" s="1"/>
      <c r="AD2247" s="1"/>
      <c r="AE2247" s="1"/>
      <c r="AF2247" s="1"/>
      <c r="AG2247" s="1"/>
    </row>
    <row r="2248" spans="1:33" ht="14.25" customHeight="1" x14ac:dyDescent="0.3">
      <c r="A2248" s="2"/>
      <c r="B2248" s="1"/>
      <c r="C2248" s="2"/>
      <c r="D2248" s="2"/>
      <c r="E2248" s="2"/>
      <c r="F2248" s="1"/>
      <c r="G2248" s="1"/>
      <c r="H2248" s="1"/>
      <c r="I2248" s="1"/>
      <c r="J2248" s="1"/>
      <c r="K2248" s="1"/>
      <c r="L2248" s="1"/>
      <c r="M2248" s="1"/>
      <c r="N2248" s="1"/>
      <c r="O2248" s="1"/>
      <c r="P2248" s="1"/>
      <c r="Q2248" s="1"/>
      <c r="R2248" s="1"/>
      <c r="S2248" s="411"/>
      <c r="T2248" s="1"/>
      <c r="U2248" s="1"/>
      <c r="V2248" s="1"/>
      <c r="W2248" s="411"/>
      <c r="X2248" s="411"/>
      <c r="Y2248" s="411"/>
      <c r="Z2248" s="411"/>
      <c r="AA2248" s="1"/>
      <c r="AB2248" s="1"/>
      <c r="AC2248" s="1"/>
      <c r="AD2248" s="1"/>
      <c r="AE2248" s="1"/>
      <c r="AF2248" s="1"/>
      <c r="AG2248" s="1"/>
    </row>
    <row r="2249" spans="1:33" ht="14.25" customHeight="1" x14ac:dyDescent="0.3">
      <c r="A2249" s="2"/>
      <c r="B2249" s="1"/>
      <c r="C2249" s="2"/>
      <c r="D2249" s="2"/>
      <c r="E2249" s="2"/>
      <c r="F2249" s="1"/>
      <c r="G2249" s="1"/>
      <c r="H2249" s="1"/>
      <c r="I2249" s="1"/>
      <c r="J2249" s="1"/>
      <c r="K2249" s="1"/>
      <c r="L2249" s="1"/>
      <c r="M2249" s="1"/>
      <c r="N2249" s="1"/>
      <c r="O2249" s="1"/>
      <c r="P2249" s="1"/>
      <c r="Q2249" s="1"/>
      <c r="R2249" s="1"/>
      <c r="S2249" s="411"/>
      <c r="T2249" s="1"/>
      <c r="U2249" s="1"/>
      <c r="V2249" s="1"/>
      <c r="W2249" s="411"/>
      <c r="X2249" s="411"/>
      <c r="Y2249" s="411"/>
      <c r="Z2249" s="411"/>
      <c r="AA2249" s="1"/>
      <c r="AB2249" s="1"/>
      <c r="AC2249" s="1"/>
      <c r="AD2249" s="1"/>
      <c r="AE2249" s="1"/>
      <c r="AF2249" s="1"/>
      <c r="AG2249" s="1"/>
    </row>
    <row r="2250" spans="1:33" ht="14.25" customHeight="1" x14ac:dyDescent="0.3">
      <c r="A2250" s="2"/>
      <c r="B2250" s="1"/>
      <c r="C2250" s="2"/>
      <c r="D2250" s="2"/>
      <c r="E2250" s="2"/>
      <c r="F2250" s="1"/>
      <c r="G2250" s="1"/>
      <c r="H2250" s="1"/>
      <c r="I2250" s="1"/>
      <c r="J2250" s="1"/>
      <c r="K2250" s="1"/>
      <c r="L2250" s="1"/>
      <c r="M2250" s="1"/>
      <c r="N2250" s="1"/>
      <c r="O2250" s="1"/>
      <c r="P2250" s="1"/>
      <c r="Q2250" s="1"/>
      <c r="R2250" s="1"/>
      <c r="S2250" s="411"/>
      <c r="T2250" s="1"/>
      <c r="U2250" s="1"/>
      <c r="V2250" s="1"/>
      <c r="W2250" s="411"/>
      <c r="X2250" s="411"/>
      <c r="Y2250" s="411"/>
      <c r="Z2250" s="411"/>
      <c r="AA2250" s="1"/>
      <c r="AB2250" s="1"/>
      <c r="AC2250" s="1"/>
      <c r="AD2250" s="1"/>
      <c r="AE2250" s="1"/>
      <c r="AF2250" s="1"/>
      <c r="AG2250" s="1"/>
    </row>
    <row r="2251" spans="1:33" ht="14.25" customHeight="1" x14ac:dyDescent="0.3">
      <c r="A2251" s="2"/>
      <c r="B2251" s="1"/>
      <c r="C2251" s="2"/>
      <c r="D2251" s="2"/>
      <c r="E2251" s="2"/>
      <c r="F2251" s="1"/>
      <c r="G2251" s="1"/>
      <c r="H2251" s="1"/>
      <c r="I2251" s="1"/>
      <c r="J2251" s="1"/>
      <c r="K2251" s="1"/>
      <c r="L2251" s="1"/>
      <c r="M2251" s="1"/>
      <c r="N2251" s="1"/>
      <c r="O2251" s="1"/>
      <c r="P2251" s="1"/>
      <c r="Q2251" s="1"/>
      <c r="R2251" s="1"/>
      <c r="S2251" s="411"/>
      <c r="T2251" s="1"/>
      <c r="U2251" s="1"/>
      <c r="V2251" s="1"/>
      <c r="W2251" s="411"/>
      <c r="X2251" s="411"/>
      <c r="Y2251" s="411"/>
      <c r="Z2251" s="411"/>
      <c r="AA2251" s="1"/>
      <c r="AB2251" s="1"/>
      <c r="AC2251" s="1"/>
      <c r="AD2251" s="1"/>
      <c r="AE2251" s="1"/>
      <c r="AF2251" s="1"/>
      <c r="AG2251" s="1"/>
    </row>
    <row r="2252" spans="1:33" ht="14.25" customHeight="1" x14ac:dyDescent="0.3">
      <c r="A2252" s="2"/>
      <c r="B2252" s="1"/>
      <c r="C2252" s="2"/>
      <c r="D2252" s="2"/>
      <c r="E2252" s="2"/>
      <c r="F2252" s="1"/>
      <c r="G2252" s="1"/>
      <c r="H2252" s="1"/>
      <c r="I2252" s="1"/>
      <c r="J2252" s="1"/>
      <c r="K2252" s="1"/>
      <c r="L2252" s="1"/>
      <c r="M2252" s="1"/>
      <c r="N2252" s="1"/>
      <c r="O2252" s="1"/>
      <c r="P2252" s="1"/>
      <c r="Q2252" s="1"/>
      <c r="R2252" s="1"/>
      <c r="S2252" s="411"/>
      <c r="T2252" s="1"/>
      <c r="U2252" s="1"/>
      <c r="V2252" s="1"/>
      <c r="W2252" s="411"/>
      <c r="X2252" s="411"/>
      <c r="Y2252" s="411"/>
      <c r="Z2252" s="411"/>
      <c r="AA2252" s="1"/>
      <c r="AB2252" s="1"/>
      <c r="AC2252" s="1"/>
      <c r="AD2252" s="1"/>
      <c r="AE2252" s="1"/>
      <c r="AF2252" s="1"/>
      <c r="AG2252" s="1"/>
    </row>
    <row r="2253" spans="1:33" ht="14.25" customHeight="1" x14ac:dyDescent="0.3">
      <c r="A2253" s="2"/>
      <c r="B2253" s="1"/>
      <c r="C2253" s="2"/>
      <c r="D2253" s="2"/>
      <c r="E2253" s="2"/>
      <c r="F2253" s="1"/>
      <c r="G2253" s="1"/>
      <c r="H2253" s="1"/>
      <c r="I2253" s="1"/>
      <c r="J2253" s="1"/>
      <c r="K2253" s="1"/>
      <c r="L2253" s="1"/>
      <c r="M2253" s="1"/>
      <c r="N2253" s="1"/>
      <c r="O2253" s="1"/>
      <c r="P2253" s="1"/>
      <c r="Q2253" s="1"/>
      <c r="R2253" s="1"/>
      <c r="S2253" s="411"/>
      <c r="T2253" s="1"/>
      <c r="U2253" s="1"/>
      <c r="V2253" s="1"/>
      <c r="W2253" s="411"/>
      <c r="X2253" s="411"/>
      <c r="Y2253" s="411"/>
      <c r="Z2253" s="411"/>
      <c r="AA2253" s="1"/>
      <c r="AB2253" s="1"/>
      <c r="AC2253" s="1"/>
      <c r="AD2253" s="1"/>
      <c r="AE2253" s="1"/>
      <c r="AF2253" s="1"/>
      <c r="AG2253" s="1"/>
    </row>
    <row r="2254" spans="1:33" ht="14.25" customHeight="1" x14ac:dyDescent="0.3">
      <c r="A2254" s="2"/>
      <c r="B2254" s="1"/>
      <c r="C2254" s="2"/>
      <c r="D2254" s="2"/>
      <c r="E2254" s="2"/>
      <c r="F2254" s="1"/>
      <c r="G2254" s="1"/>
      <c r="H2254" s="1"/>
      <c r="I2254" s="1"/>
      <c r="J2254" s="1"/>
      <c r="K2254" s="1"/>
      <c r="L2254" s="1"/>
      <c r="M2254" s="1"/>
      <c r="N2254" s="1"/>
      <c r="O2254" s="1"/>
      <c r="P2254" s="1"/>
      <c r="Q2254" s="1"/>
      <c r="R2254" s="1"/>
      <c r="S2254" s="411"/>
      <c r="T2254" s="1"/>
      <c r="U2254" s="1"/>
      <c r="V2254" s="1"/>
      <c r="W2254" s="411"/>
      <c r="X2254" s="411"/>
      <c r="Y2254" s="411"/>
      <c r="Z2254" s="411"/>
      <c r="AA2254" s="1"/>
      <c r="AB2254" s="1"/>
      <c r="AC2254" s="1"/>
      <c r="AD2254" s="1"/>
      <c r="AE2254" s="1"/>
      <c r="AF2254" s="1"/>
      <c r="AG2254" s="1"/>
    </row>
    <row r="2255" spans="1:33" ht="14.25" customHeight="1" x14ac:dyDescent="0.3">
      <c r="A2255" s="2"/>
      <c r="B2255" s="1"/>
      <c r="C2255" s="2"/>
      <c r="D2255" s="2"/>
      <c r="E2255" s="2"/>
      <c r="F2255" s="1"/>
      <c r="G2255" s="1"/>
      <c r="H2255" s="1"/>
      <c r="I2255" s="1"/>
      <c r="J2255" s="1"/>
      <c r="K2255" s="1"/>
      <c r="L2255" s="1"/>
      <c r="M2255" s="1"/>
      <c r="N2255" s="1"/>
      <c r="O2255" s="1"/>
      <c r="P2255" s="1"/>
      <c r="Q2255" s="1"/>
      <c r="R2255" s="1"/>
      <c r="S2255" s="411"/>
      <c r="T2255" s="1"/>
      <c r="U2255" s="1"/>
      <c r="V2255" s="1"/>
      <c r="W2255" s="411"/>
      <c r="X2255" s="411"/>
      <c r="Y2255" s="411"/>
      <c r="Z2255" s="411"/>
      <c r="AA2255" s="1"/>
      <c r="AB2255" s="1"/>
      <c r="AC2255" s="1"/>
      <c r="AD2255" s="1"/>
      <c r="AE2255" s="1"/>
      <c r="AF2255" s="1"/>
      <c r="AG2255" s="1"/>
    </row>
    <row r="2256" spans="1:33" ht="14.25" customHeight="1" x14ac:dyDescent="0.3">
      <c r="A2256" s="2"/>
      <c r="B2256" s="1"/>
      <c r="C2256" s="2"/>
      <c r="D2256" s="2"/>
      <c r="E2256" s="2"/>
      <c r="F2256" s="1"/>
      <c r="G2256" s="1"/>
      <c r="H2256" s="1"/>
      <c r="I2256" s="1"/>
      <c r="J2256" s="1"/>
      <c r="K2256" s="1"/>
      <c r="L2256" s="1"/>
      <c r="M2256" s="1"/>
      <c r="N2256" s="1"/>
      <c r="O2256" s="1"/>
      <c r="P2256" s="1"/>
      <c r="Q2256" s="1"/>
      <c r="R2256" s="1"/>
      <c r="S2256" s="411"/>
      <c r="T2256" s="1"/>
      <c r="U2256" s="1"/>
      <c r="V2256" s="1"/>
      <c r="W2256" s="411"/>
      <c r="X2256" s="411"/>
      <c r="Y2256" s="411"/>
      <c r="Z2256" s="411"/>
      <c r="AA2256" s="1"/>
      <c r="AB2256" s="1"/>
      <c r="AC2256" s="1"/>
      <c r="AD2256" s="1"/>
      <c r="AE2256" s="1"/>
      <c r="AF2256" s="1"/>
      <c r="AG2256" s="1"/>
    </row>
    <row r="2257" spans="1:33" ht="14.25" customHeight="1" x14ac:dyDescent="0.3">
      <c r="A2257" s="2"/>
      <c r="B2257" s="1"/>
      <c r="C2257" s="2"/>
      <c r="D2257" s="2"/>
      <c r="E2257" s="2"/>
      <c r="F2257" s="1"/>
      <c r="G2257" s="1"/>
      <c r="H2257" s="1"/>
      <c r="I2257" s="1"/>
      <c r="J2257" s="1"/>
      <c r="K2257" s="1"/>
      <c r="L2257" s="1"/>
      <c r="M2257" s="1"/>
      <c r="N2257" s="1"/>
      <c r="O2257" s="1"/>
      <c r="P2257" s="1"/>
      <c r="Q2257" s="1"/>
      <c r="R2257" s="1"/>
      <c r="S2257" s="411"/>
      <c r="T2257" s="1"/>
      <c r="U2257" s="1"/>
      <c r="V2257" s="1"/>
      <c r="W2257" s="411"/>
      <c r="X2257" s="411"/>
      <c r="Y2257" s="411"/>
      <c r="Z2257" s="411"/>
      <c r="AA2257" s="1"/>
      <c r="AB2257" s="1"/>
      <c r="AC2257" s="1"/>
      <c r="AD2257" s="1"/>
      <c r="AE2257" s="1"/>
      <c r="AF2257" s="1"/>
      <c r="AG2257" s="1"/>
    </row>
    <row r="2258" spans="1:33" ht="14.25" customHeight="1" x14ac:dyDescent="0.3">
      <c r="A2258" s="2"/>
      <c r="B2258" s="1"/>
      <c r="C2258" s="2"/>
      <c r="D2258" s="2"/>
      <c r="E2258" s="2"/>
      <c r="F2258" s="1"/>
      <c r="G2258" s="1"/>
      <c r="H2258" s="1"/>
      <c r="I2258" s="1"/>
      <c r="J2258" s="1"/>
      <c r="K2258" s="1"/>
      <c r="L2258" s="1"/>
      <c r="M2258" s="1"/>
      <c r="N2258" s="1"/>
      <c r="O2258" s="1"/>
      <c r="P2258" s="1"/>
      <c r="Q2258" s="1"/>
      <c r="R2258" s="1"/>
      <c r="S2258" s="411"/>
      <c r="T2258" s="1"/>
      <c r="U2258" s="1"/>
      <c r="V2258" s="1"/>
      <c r="W2258" s="411"/>
      <c r="X2258" s="411"/>
      <c r="Y2258" s="411"/>
      <c r="Z2258" s="411"/>
      <c r="AA2258" s="1"/>
      <c r="AB2258" s="1"/>
      <c r="AC2258" s="1"/>
      <c r="AD2258" s="1"/>
      <c r="AE2258" s="1"/>
      <c r="AF2258" s="1"/>
      <c r="AG2258" s="1"/>
    </row>
    <row r="2259" spans="1:33" ht="14.25" customHeight="1" x14ac:dyDescent="0.3">
      <c r="A2259" s="2"/>
      <c r="B2259" s="1"/>
      <c r="C2259" s="2"/>
      <c r="D2259" s="2"/>
      <c r="E2259" s="2"/>
      <c r="F2259" s="1"/>
      <c r="G2259" s="1"/>
      <c r="H2259" s="1"/>
      <c r="I2259" s="1"/>
      <c r="J2259" s="1"/>
      <c r="K2259" s="1"/>
      <c r="L2259" s="1"/>
      <c r="M2259" s="1"/>
      <c r="N2259" s="1"/>
      <c r="O2259" s="1"/>
      <c r="P2259" s="1"/>
      <c r="Q2259" s="1"/>
      <c r="R2259" s="1"/>
      <c r="S2259" s="411"/>
      <c r="T2259" s="1"/>
      <c r="U2259" s="1"/>
      <c r="V2259" s="1"/>
      <c r="W2259" s="411"/>
      <c r="X2259" s="411"/>
      <c r="Y2259" s="411"/>
      <c r="Z2259" s="411"/>
      <c r="AA2259" s="1"/>
      <c r="AB2259" s="1"/>
      <c r="AC2259" s="1"/>
      <c r="AD2259" s="1"/>
      <c r="AE2259" s="1"/>
      <c r="AF2259" s="1"/>
      <c r="AG2259" s="1"/>
    </row>
    <row r="2260" spans="1:33" ht="14.25" customHeight="1" x14ac:dyDescent="0.3">
      <c r="A2260" s="2"/>
      <c r="B2260" s="1"/>
      <c r="C2260" s="2"/>
      <c r="D2260" s="2"/>
      <c r="E2260" s="2"/>
      <c r="F2260" s="1"/>
      <c r="G2260" s="1"/>
      <c r="H2260" s="1"/>
      <c r="I2260" s="1"/>
      <c r="J2260" s="1"/>
      <c r="K2260" s="1"/>
      <c r="L2260" s="1"/>
      <c r="M2260" s="1"/>
      <c r="N2260" s="1"/>
      <c r="O2260" s="1"/>
      <c r="P2260" s="1"/>
      <c r="Q2260" s="1"/>
      <c r="R2260" s="1"/>
      <c r="S2260" s="411"/>
      <c r="T2260" s="1"/>
      <c r="U2260" s="1"/>
      <c r="V2260" s="1"/>
      <c r="W2260" s="411"/>
      <c r="X2260" s="411"/>
      <c r="Y2260" s="411"/>
      <c r="Z2260" s="411"/>
      <c r="AA2260" s="1"/>
      <c r="AB2260" s="1"/>
      <c r="AC2260" s="1"/>
      <c r="AD2260" s="1"/>
      <c r="AE2260" s="1"/>
      <c r="AF2260" s="1"/>
      <c r="AG2260" s="1"/>
    </row>
    <row r="2261" spans="1:33" ht="14.25" customHeight="1" x14ac:dyDescent="0.3">
      <c r="A2261" s="2"/>
      <c r="B2261" s="1"/>
      <c r="C2261" s="2"/>
      <c r="D2261" s="2"/>
      <c r="E2261" s="2"/>
      <c r="F2261" s="1"/>
      <c r="G2261" s="1"/>
      <c r="H2261" s="1"/>
      <c r="I2261" s="1"/>
      <c r="J2261" s="1"/>
      <c r="K2261" s="1"/>
      <c r="L2261" s="1"/>
      <c r="M2261" s="1"/>
      <c r="N2261" s="1"/>
      <c r="O2261" s="1"/>
      <c r="P2261" s="1"/>
      <c r="Q2261" s="1"/>
      <c r="R2261" s="1"/>
      <c r="S2261" s="411"/>
      <c r="T2261" s="1"/>
      <c r="U2261" s="1"/>
      <c r="V2261" s="1"/>
      <c r="W2261" s="411"/>
      <c r="X2261" s="411"/>
      <c r="Y2261" s="411"/>
      <c r="Z2261" s="411"/>
      <c r="AA2261" s="1"/>
      <c r="AB2261" s="1"/>
      <c r="AC2261" s="1"/>
      <c r="AD2261" s="1"/>
      <c r="AE2261" s="1"/>
      <c r="AF2261" s="1"/>
      <c r="AG2261" s="1"/>
    </row>
    <row r="2262" spans="1:33" ht="14.25" customHeight="1" x14ac:dyDescent="0.3">
      <c r="A2262" s="2"/>
      <c r="B2262" s="1"/>
      <c r="C2262" s="2"/>
      <c r="D2262" s="2"/>
      <c r="E2262" s="2"/>
      <c r="F2262" s="1"/>
      <c r="G2262" s="1"/>
      <c r="H2262" s="1"/>
      <c r="I2262" s="1"/>
      <c r="J2262" s="1"/>
      <c r="K2262" s="1"/>
      <c r="L2262" s="1"/>
      <c r="M2262" s="1"/>
      <c r="N2262" s="1"/>
      <c r="O2262" s="1"/>
      <c r="P2262" s="1"/>
      <c r="Q2262" s="1"/>
      <c r="R2262" s="1"/>
      <c r="S2262" s="411"/>
      <c r="T2262" s="1"/>
      <c r="U2262" s="1"/>
      <c r="V2262" s="1"/>
      <c r="W2262" s="411"/>
      <c r="X2262" s="411"/>
      <c r="Y2262" s="411"/>
      <c r="Z2262" s="411"/>
      <c r="AA2262" s="1"/>
      <c r="AB2262" s="1"/>
      <c r="AC2262" s="1"/>
      <c r="AD2262" s="1"/>
      <c r="AE2262" s="1"/>
      <c r="AF2262" s="1"/>
      <c r="AG2262" s="1"/>
    </row>
    <row r="2263" spans="1:33" ht="14.25" customHeight="1" x14ac:dyDescent="0.3">
      <c r="A2263" s="2"/>
      <c r="B2263" s="1"/>
      <c r="C2263" s="2"/>
      <c r="D2263" s="2"/>
      <c r="E2263" s="2"/>
      <c r="F2263" s="1"/>
      <c r="G2263" s="1"/>
      <c r="H2263" s="1"/>
      <c r="I2263" s="1"/>
      <c r="J2263" s="1"/>
      <c r="K2263" s="1"/>
      <c r="L2263" s="1"/>
      <c r="M2263" s="1"/>
      <c r="N2263" s="1"/>
      <c r="O2263" s="1"/>
      <c r="P2263" s="1"/>
      <c r="Q2263" s="1"/>
      <c r="R2263" s="1"/>
      <c r="S2263" s="411"/>
      <c r="T2263" s="1"/>
      <c r="U2263" s="1"/>
      <c r="V2263" s="1"/>
      <c r="W2263" s="411"/>
      <c r="X2263" s="411"/>
      <c r="Y2263" s="411"/>
      <c r="Z2263" s="411"/>
      <c r="AA2263" s="1"/>
      <c r="AB2263" s="1"/>
      <c r="AC2263" s="1"/>
      <c r="AD2263" s="1"/>
      <c r="AE2263" s="1"/>
      <c r="AF2263" s="1"/>
      <c r="AG2263" s="1"/>
    </row>
    <row r="2264" spans="1:33" ht="14.25" customHeight="1" x14ac:dyDescent="0.3">
      <c r="A2264" s="2"/>
      <c r="B2264" s="1"/>
      <c r="C2264" s="2"/>
      <c r="D2264" s="2"/>
      <c r="E2264" s="2"/>
      <c r="F2264" s="1"/>
      <c r="G2264" s="1"/>
      <c r="H2264" s="1"/>
      <c r="I2264" s="1"/>
      <c r="J2264" s="1"/>
      <c r="K2264" s="1"/>
      <c r="L2264" s="1"/>
      <c r="M2264" s="1"/>
      <c r="N2264" s="1"/>
      <c r="O2264" s="1"/>
      <c r="P2264" s="1"/>
      <c r="Q2264" s="1"/>
      <c r="R2264" s="1"/>
      <c r="S2264" s="411"/>
      <c r="T2264" s="1"/>
      <c r="U2264" s="1"/>
      <c r="V2264" s="1"/>
      <c r="W2264" s="411"/>
      <c r="X2264" s="411"/>
      <c r="Y2264" s="411"/>
      <c r="Z2264" s="411"/>
      <c r="AA2264" s="1"/>
      <c r="AB2264" s="1"/>
      <c r="AC2264" s="1"/>
      <c r="AD2264" s="1"/>
      <c r="AE2264" s="1"/>
      <c r="AF2264" s="1"/>
      <c r="AG2264" s="1"/>
    </row>
    <row r="2265" spans="1:33" ht="14.25" customHeight="1" x14ac:dyDescent="0.3">
      <c r="A2265" s="2"/>
      <c r="B2265" s="1"/>
      <c r="C2265" s="2"/>
      <c r="D2265" s="2"/>
      <c r="E2265" s="2"/>
      <c r="F2265" s="1"/>
      <c r="G2265" s="1"/>
      <c r="H2265" s="1"/>
      <c r="I2265" s="1"/>
      <c r="J2265" s="1"/>
      <c r="K2265" s="1"/>
      <c r="L2265" s="1"/>
      <c r="M2265" s="1"/>
      <c r="N2265" s="1"/>
      <c r="O2265" s="1"/>
      <c r="P2265" s="1"/>
      <c r="Q2265" s="1"/>
      <c r="R2265" s="1"/>
      <c r="S2265" s="411"/>
      <c r="T2265" s="1"/>
      <c r="U2265" s="1"/>
      <c r="V2265" s="1"/>
      <c r="W2265" s="411"/>
      <c r="X2265" s="411"/>
      <c r="Y2265" s="411"/>
      <c r="Z2265" s="411"/>
      <c r="AA2265" s="1"/>
      <c r="AB2265" s="1"/>
      <c r="AC2265" s="1"/>
      <c r="AD2265" s="1"/>
      <c r="AE2265" s="1"/>
      <c r="AF2265" s="1"/>
      <c r="AG2265" s="1"/>
    </row>
    <row r="2266" spans="1:33" ht="14.25" customHeight="1" x14ac:dyDescent="0.3">
      <c r="A2266" s="2"/>
      <c r="B2266" s="1"/>
      <c r="C2266" s="2"/>
      <c r="D2266" s="2"/>
      <c r="E2266" s="2"/>
      <c r="F2266" s="1"/>
      <c r="G2266" s="1"/>
      <c r="H2266" s="1"/>
      <c r="I2266" s="1"/>
      <c r="J2266" s="1"/>
      <c r="K2266" s="1"/>
      <c r="L2266" s="1"/>
      <c r="M2266" s="1"/>
      <c r="N2266" s="1"/>
      <c r="O2266" s="1"/>
      <c r="P2266" s="1"/>
      <c r="Q2266" s="1"/>
      <c r="R2266" s="1"/>
      <c r="S2266" s="411"/>
      <c r="T2266" s="1"/>
      <c r="U2266" s="1"/>
      <c r="V2266" s="1"/>
      <c r="W2266" s="411"/>
      <c r="X2266" s="411"/>
      <c r="Y2266" s="411"/>
      <c r="Z2266" s="411"/>
      <c r="AA2266" s="1"/>
      <c r="AB2266" s="1"/>
      <c r="AC2266" s="1"/>
      <c r="AD2266" s="1"/>
      <c r="AE2266" s="1"/>
      <c r="AF2266" s="1"/>
      <c r="AG2266" s="1"/>
    </row>
    <row r="2267" spans="1:33" ht="14.25" customHeight="1" x14ac:dyDescent="0.3">
      <c r="A2267" s="2"/>
      <c r="B2267" s="1"/>
      <c r="C2267" s="2"/>
      <c r="D2267" s="2"/>
      <c r="E2267" s="2"/>
      <c r="F2267" s="1"/>
      <c r="G2267" s="1"/>
      <c r="H2267" s="1"/>
      <c r="I2267" s="1"/>
      <c r="J2267" s="1"/>
      <c r="K2267" s="1"/>
      <c r="L2267" s="1"/>
      <c r="M2267" s="1"/>
      <c r="N2267" s="1"/>
      <c r="O2267" s="1"/>
      <c r="P2267" s="1"/>
      <c r="Q2267" s="1"/>
      <c r="R2267" s="1"/>
      <c r="S2267" s="411"/>
      <c r="T2267" s="1"/>
      <c r="U2267" s="1"/>
      <c r="V2267" s="1"/>
      <c r="W2267" s="411"/>
      <c r="X2267" s="411"/>
      <c r="Y2267" s="411"/>
      <c r="Z2267" s="411"/>
      <c r="AA2267" s="1"/>
      <c r="AB2267" s="1"/>
      <c r="AC2267" s="1"/>
      <c r="AD2267" s="1"/>
      <c r="AE2267" s="1"/>
      <c r="AF2267" s="1"/>
      <c r="AG2267" s="1"/>
    </row>
    <row r="2268" spans="1:33" ht="14.25" customHeight="1" x14ac:dyDescent="0.3">
      <c r="A2268" s="2"/>
      <c r="B2268" s="1"/>
      <c r="C2268" s="2"/>
      <c r="D2268" s="2"/>
      <c r="E2268" s="2"/>
      <c r="F2268" s="1"/>
      <c r="G2268" s="1"/>
      <c r="H2268" s="1"/>
      <c r="I2268" s="1"/>
      <c r="J2268" s="1"/>
      <c r="K2268" s="1"/>
      <c r="L2268" s="1"/>
      <c r="M2268" s="1"/>
      <c r="N2268" s="1"/>
      <c r="O2268" s="1"/>
      <c r="P2268" s="1"/>
      <c r="Q2268" s="1"/>
      <c r="R2268" s="1"/>
      <c r="S2268" s="411"/>
      <c r="T2268" s="1"/>
      <c r="U2268" s="1"/>
      <c r="V2268" s="1"/>
      <c r="W2268" s="411"/>
      <c r="X2268" s="411"/>
      <c r="Y2268" s="411"/>
      <c r="Z2268" s="411"/>
      <c r="AA2268" s="1"/>
      <c r="AB2268" s="1"/>
      <c r="AC2268" s="1"/>
      <c r="AD2268" s="1"/>
      <c r="AE2268" s="1"/>
      <c r="AF2268" s="1"/>
      <c r="AG2268" s="1"/>
    </row>
    <row r="2269" spans="1:33" ht="14.25" customHeight="1" x14ac:dyDescent="0.3">
      <c r="A2269" s="2"/>
      <c r="B2269" s="1"/>
      <c r="C2269" s="2"/>
      <c r="D2269" s="2"/>
      <c r="E2269" s="2"/>
      <c r="F2269" s="1"/>
      <c r="G2269" s="1"/>
      <c r="H2269" s="1"/>
      <c r="I2269" s="1"/>
      <c r="J2269" s="1"/>
      <c r="K2269" s="1"/>
      <c r="L2269" s="1"/>
      <c r="M2269" s="1"/>
      <c r="N2269" s="1"/>
      <c r="O2269" s="1"/>
      <c r="P2269" s="1"/>
      <c r="Q2269" s="1"/>
      <c r="R2269" s="1"/>
      <c r="S2269" s="411"/>
      <c r="T2269" s="1"/>
      <c r="U2269" s="1"/>
      <c r="V2269" s="1"/>
      <c r="W2269" s="411"/>
      <c r="X2269" s="411"/>
      <c r="Y2269" s="411"/>
      <c r="Z2269" s="411"/>
      <c r="AA2269" s="1"/>
      <c r="AB2269" s="1"/>
      <c r="AC2269" s="1"/>
      <c r="AD2269" s="1"/>
      <c r="AE2269" s="1"/>
      <c r="AF2269" s="1"/>
      <c r="AG2269" s="1"/>
    </row>
    <row r="2270" spans="1:33" ht="14.25" customHeight="1" x14ac:dyDescent="0.3">
      <c r="A2270" s="2"/>
      <c r="B2270" s="1"/>
      <c r="C2270" s="2"/>
      <c r="D2270" s="2"/>
      <c r="E2270" s="2"/>
      <c r="F2270" s="1"/>
      <c r="G2270" s="1"/>
      <c r="H2270" s="1"/>
      <c r="I2270" s="1"/>
      <c r="J2270" s="1"/>
      <c r="K2270" s="1"/>
      <c r="L2270" s="1"/>
      <c r="M2270" s="1"/>
      <c r="N2270" s="1"/>
      <c r="O2270" s="1"/>
      <c r="P2270" s="1"/>
      <c r="Q2270" s="1"/>
      <c r="R2270" s="1"/>
      <c r="S2270" s="411"/>
      <c r="T2270" s="1"/>
      <c r="U2270" s="1"/>
      <c r="V2270" s="1"/>
      <c r="W2270" s="411"/>
      <c r="X2270" s="411"/>
      <c r="Y2270" s="411"/>
      <c r="Z2270" s="411"/>
      <c r="AA2270" s="1"/>
      <c r="AB2270" s="1"/>
      <c r="AC2270" s="1"/>
      <c r="AD2270" s="1"/>
      <c r="AE2270" s="1"/>
      <c r="AF2270" s="1"/>
      <c r="AG2270" s="1"/>
    </row>
    <row r="2271" spans="1:33" ht="14.25" customHeight="1" x14ac:dyDescent="0.3">
      <c r="A2271" s="2"/>
      <c r="B2271" s="1"/>
      <c r="C2271" s="2"/>
      <c r="D2271" s="2"/>
      <c r="E2271" s="2"/>
      <c r="F2271" s="1"/>
      <c r="G2271" s="1"/>
      <c r="H2271" s="1"/>
      <c r="I2271" s="1"/>
      <c r="J2271" s="1"/>
      <c r="K2271" s="1"/>
      <c r="L2271" s="1"/>
      <c r="M2271" s="1"/>
      <c r="N2271" s="1"/>
      <c r="O2271" s="1"/>
      <c r="P2271" s="1"/>
      <c r="Q2271" s="1"/>
      <c r="R2271" s="1"/>
      <c r="S2271" s="411"/>
      <c r="T2271" s="1"/>
      <c r="U2271" s="1"/>
      <c r="V2271" s="1"/>
      <c r="W2271" s="411"/>
      <c r="X2271" s="411"/>
      <c r="Y2271" s="411"/>
      <c r="Z2271" s="411"/>
      <c r="AA2271" s="1"/>
      <c r="AB2271" s="1"/>
      <c r="AC2271" s="1"/>
      <c r="AD2271" s="1"/>
      <c r="AE2271" s="1"/>
      <c r="AF2271" s="1"/>
      <c r="AG2271" s="1"/>
    </row>
    <row r="2272" spans="1:33" ht="14.25" customHeight="1" x14ac:dyDescent="0.3">
      <c r="A2272" s="2"/>
      <c r="B2272" s="1"/>
      <c r="C2272" s="2"/>
      <c r="D2272" s="2"/>
      <c r="E2272" s="2"/>
      <c r="F2272" s="1"/>
      <c r="G2272" s="1"/>
      <c r="H2272" s="1"/>
      <c r="I2272" s="1"/>
      <c r="J2272" s="1"/>
      <c r="K2272" s="1"/>
      <c r="L2272" s="1"/>
      <c r="M2272" s="1"/>
      <c r="N2272" s="1"/>
      <c r="O2272" s="1"/>
      <c r="P2272" s="1"/>
      <c r="Q2272" s="1"/>
      <c r="R2272" s="1"/>
      <c r="S2272" s="411"/>
      <c r="T2272" s="1"/>
      <c r="U2272" s="1"/>
      <c r="V2272" s="1"/>
      <c r="W2272" s="411"/>
      <c r="X2272" s="411"/>
      <c r="Y2272" s="411"/>
      <c r="Z2272" s="411"/>
      <c r="AA2272" s="1"/>
      <c r="AB2272" s="1"/>
      <c r="AC2272" s="1"/>
      <c r="AD2272" s="1"/>
      <c r="AE2272" s="1"/>
      <c r="AF2272" s="1"/>
      <c r="AG2272" s="1"/>
    </row>
    <row r="2273" spans="1:33" ht="14.25" customHeight="1" x14ac:dyDescent="0.3">
      <c r="A2273" s="2"/>
      <c r="B2273" s="1"/>
      <c r="C2273" s="2"/>
      <c r="D2273" s="2"/>
      <c r="E2273" s="2"/>
      <c r="F2273" s="1"/>
      <c r="G2273" s="1"/>
      <c r="H2273" s="1"/>
      <c r="I2273" s="1"/>
      <c r="J2273" s="1"/>
      <c r="K2273" s="1"/>
      <c r="L2273" s="1"/>
      <c r="M2273" s="1"/>
      <c r="N2273" s="1"/>
      <c r="O2273" s="1"/>
      <c r="P2273" s="1"/>
      <c r="Q2273" s="1"/>
      <c r="R2273" s="1"/>
      <c r="S2273" s="411"/>
      <c r="T2273" s="1"/>
      <c r="U2273" s="1"/>
      <c r="V2273" s="1"/>
      <c r="W2273" s="411"/>
      <c r="X2273" s="411"/>
      <c r="Y2273" s="411"/>
      <c r="Z2273" s="411"/>
      <c r="AA2273" s="1"/>
      <c r="AB2273" s="1"/>
      <c r="AC2273" s="1"/>
      <c r="AD2273" s="1"/>
      <c r="AE2273" s="1"/>
      <c r="AF2273" s="1"/>
      <c r="AG2273" s="1"/>
    </row>
    <row r="2274" spans="1:33" ht="14.25" customHeight="1" x14ac:dyDescent="0.3">
      <c r="A2274" s="2"/>
      <c r="B2274" s="1"/>
      <c r="C2274" s="2"/>
      <c r="D2274" s="2"/>
      <c r="E2274" s="2"/>
      <c r="F2274" s="1"/>
      <c r="G2274" s="1"/>
      <c r="H2274" s="1"/>
      <c r="I2274" s="1"/>
      <c r="J2274" s="1"/>
      <c r="K2274" s="1"/>
      <c r="L2274" s="1"/>
      <c r="M2274" s="1"/>
      <c r="N2274" s="1"/>
      <c r="O2274" s="1"/>
      <c r="P2274" s="1"/>
      <c r="Q2274" s="1"/>
      <c r="R2274" s="1"/>
      <c r="S2274" s="411"/>
      <c r="T2274" s="1"/>
      <c r="U2274" s="1"/>
      <c r="V2274" s="1"/>
      <c r="W2274" s="411"/>
      <c r="X2274" s="411"/>
      <c r="Y2274" s="411"/>
      <c r="Z2274" s="411"/>
      <c r="AA2274" s="1"/>
      <c r="AB2274" s="1"/>
      <c r="AC2274" s="1"/>
      <c r="AD2274" s="1"/>
      <c r="AE2274" s="1"/>
      <c r="AF2274" s="1"/>
      <c r="AG2274" s="1"/>
    </row>
    <row r="2275" spans="1:33" ht="14.25" customHeight="1" x14ac:dyDescent="0.3">
      <c r="A2275" s="2"/>
      <c r="B2275" s="1"/>
      <c r="C2275" s="2"/>
      <c r="D2275" s="2"/>
      <c r="E2275" s="2"/>
      <c r="F2275" s="1"/>
      <c r="G2275" s="1"/>
      <c r="H2275" s="1"/>
      <c r="I2275" s="1"/>
      <c r="J2275" s="1"/>
      <c r="K2275" s="1"/>
      <c r="L2275" s="1"/>
      <c r="M2275" s="1"/>
      <c r="N2275" s="1"/>
      <c r="O2275" s="1"/>
      <c r="P2275" s="1"/>
      <c r="Q2275" s="1"/>
      <c r="R2275" s="1"/>
      <c r="S2275" s="411"/>
      <c r="T2275" s="1"/>
      <c r="U2275" s="1"/>
      <c r="V2275" s="1"/>
      <c r="W2275" s="411"/>
      <c r="X2275" s="411"/>
      <c r="Y2275" s="411"/>
      <c r="Z2275" s="411"/>
      <c r="AA2275" s="1"/>
      <c r="AB2275" s="1"/>
      <c r="AC2275" s="1"/>
      <c r="AD2275" s="1"/>
      <c r="AE2275" s="1"/>
      <c r="AF2275" s="1"/>
      <c r="AG2275" s="1"/>
    </row>
    <row r="2276" spans="1:33" ht="14.25" customHeight="1" x14ac:dyDescent="0.3">
      <c r="A2276" s="2"/>
      <c r="B2276" s="1"/>
      <c r="C2276" s="2"/>
      <c r="D2276" s="2"/>
      <c r="E2276" s="2"/>
      <c r="F2276" s="1"/>
      <c r="G2276" s="1"/>
      <c r="H2276" s="1"/>
      <c r="I2276" s="1"/>
      <c r="J2276" s="1"/>
      <c r="K2276" s="1"/>
      <c r="L2276" s="1"/>
      <c r="M2276" s="1"/>
      <c r="N2276" s="1"/>
      <c r="O2276" s="1"/>
      <c r="P2276" s="1"/>
      <c r="Q2276" s="1"/>
      <c r="R2276" s="1"/>
      <c r="S2276" s="411"/>
      <c r="T2276" s="1"/>
      <c r="U2276" s="1"/>
      <c r="V2276" s="1"/>
      <c r="W2276" s="411"/>
      <c r="X2276" s="411"/>
      <c r="Y2276" s="411"/>
      <c r="Z2276" s="411"/>
      <c r="AA2276" s="1"/>
      <c r="AB2276" s="1"/>
      <c r="AC2276" s="1"/>
      <c r="AD2276" s="1"/>
      <c r="AE2276" s="1"/>
      <c r="AF2276" s="1"/>
      <c r="AG2276" s="1"/>
    </row>
    <row r="2277" spans="1:33" ht="14.25" customHeight="1" x14ac:dyDescent="0.3">
      <c r="A2277" s="2"/>
      <c r="B2277" s="1"/>
      <c r="C2277" s="2"/>
      <c r="D2277" s="2"/>
      <c r="E2277" s="2"/>
      <c r="F2277" s="1"/>
      <c r="G2277" s="1"/>
      <c r="H2277" s="1"/>
      <c r="I2277" s="1"/>
      <c r="J2277" s="1"/>
      <c r="K2277" s="1"/>
      <c r="L2277" s="1"/>
      <c r="M2277" s="1"/>
      <c r="N2277" s="1"/>
      <c r="O2277" s="1"/>
      <c r="P2277" s="1"/>
      <c r="Q2277" s="1"/>
      <c r="R2277" s="1"/>
      <c r="S2277" s="411"/>
      <c r="T2277" s="1"/>
      <c r="U2277" s="1"/>
      <c r="V2277" s="1"/>
      <c r="W2277" s="411"/>
      <c r="X2277" s="411"/>
      <c r="Y2277" s="411"/>
      <c r="Z2277" s="411"/>
      <c r="AA2277" s="1"/>
      <c r="AB2277" s="1"/>
      <c r="AC2277" s="1"/>
      <c r="AD2277" s="1"/>
      <c r="AE2277" s="1"/>
      <c r="AF2277" s="1"/>
      <c r="AG2277" s="1"/>
    </row>
    <row r="2278" spans="1:33" ht="14.25" customHeight="1" x14ac:dyDescent="0.3">
      <c r="A2278" s="2"/>
      <c r="B2278" s="1"/>
      <c r="C2278" s="2"/>
      <c r="D2278" s="2"/>
      <c r="E2278" s="2"/>
      <c r="F2278" s="1"/>
      <c r="G2278" s="1"/>
      <c r="H2278" s="1"/>
      <c r="I2278" s="1"/>
      <c r="J2278" s="1"/>
      <c r="K2278" s="1"/>
      <c r="L2278" s="1"/>
      <c r="M2278" s="1"/>
      <c r="N2278" s="1"/>
      <c r="O2278" s="1"/>
      <c r="P2278" s="1"/>
      <c r="Q2278" s="1"/>
      <c r="R2278" s="1"/>
      <c r="S2278" s="411"/>
      <c r="T2278" s="1"/>
      <c r="U2278" s="1"/>
      <c r="V2278" s="1"/>
      <c r="W2278" s="411"/>
      <c r="X2278" s="411"/>
      <c r="Y2278" s="411"/>
      <c r="Z2278" s="411"/>
      <c r="AA2278" s="1"/>
      <c r="AB2278" s="1"/>
      <c r="AC2278" s="1"/>
      <c r="AD2278" s="1"/>
      <c r="AE2278" s="1"/>
      <c r="AF2278" s="1"/>
      <c r="AG2278" s="1"/>
    </row>
    <row r="2279" spans="1:33" ht="14.25" customHeight="1" x14ac:dyDescent="0.3">
      <c r="A2279" s="2"/>
      <c r="B2279" s="1"/>
      <c r="C2279" s="2"/>
      <c r="D2279" s="2"/>
      <c r="E2279" s="2"/>
      <c r="F2279" s="1"/>
      <c r="G2279" s="1"/>
      <c r="H2279" s="1"/>
      <c r="I2279" s="1"/>
      <c r="J2279" s="1"/>
      <c r="K2279" s="1"/>
      <c r="L2279" s="1"/>
      <c r="M2279" s="1"/>
      <c r="N2279" s="1"/>
      <c r="O2279" s="1"/>
      <c r="P2279" s="1"/>
      <c r="Q2279" s="1"/>
      <c r="R2279" s="1"/>
      <c r="S2279" s="411"/>
      <c r="T2279" s="1"/>
      <c r="U2279" s="1"/>
      <c r="V2279" s="1"/>
      <c r="W2279" s="411"/>
      <c r="X2279" s="411"/>
      <c r="Y2279" s="411"/>
      <c r="Z2279" s="411"/>
      <c r="AA2279" s="1"/>
      <c r="AB2279" s="1"/>
      <c r="AC2279" s="1"/>
      <c r="AD2279" s="1"/>
      <c r="AE2279" s="1"/>
      <c r="AF2279" s="1"/>
      <c r="AG2279" s="1"/>
    </row>
    <row r="2280" spans="1:33" ht="14.25" customHeight="1" x14ac:dyDescent="0.3">
      <c r="A2280" s="2"/>
      <c r="B2280" s="1"/>
      <c r="C2280" s="2"/>
      <c r="D2280" s="2"/>
      <c r="E2280" s="2"/>
      <c r="F2280" s="1"/>
      <c r="G2280" s="1"/>
      <c r="H2280" s="1"/>
      <c r="I2280" s="1"/>
      <c r="J2280" s="1"/>
      <c r="K2280" s="1"/>
      <c r="L2280" s="1"/>
      <c r="M2280" s="1"/>
      <c r="N2280" s="1"/>
      <c r="O2280" s="1"/>
      <c r="P2280" s="1"/>
      <c r="Q2280" s="1"/>
      <c r="R2280" s="1"/>
      <c r="S2280" s="411"/>
      <c r="T2280" s="1"/>
      <c r="U2280" s="1"/>
      <c r="V2280" s="1"/>
      <c r="W2280" s="411"/>
      <c r="X2280" s="411"/>
      <c r="Y2280" s="411"/>
      <c r="Z2280" s="411"/>
      <c r="AA2280" s="1"/>
      <c r="AB2280" s="1"/>
      <c r="AC2280" s="1"/>
      <c r="AD2280" s="1"/>
      <c r="AE2280" s="1"/>
      <c r="AF2280" s="1"/>
      <c r="AG2280" s="1"/>
    </row>
    <row r="2281" spans="1:33" ht="14.25" customHeight="1" x14ac:dyDescent="0.3">
      <c r="A2281" s="2"/>
      <c r="B2281" s="1"/>
      <c r="C2281" s="2"/>
      <c r="D2281" s="2"/>
      <c r="E2281" s="2"/>
      <c r="F2281" s="1"/>
      <c r="G2281" s="1"/>
      <c r="H2281" s="1"/>
      <c r="I2281" s="1"/>
      <c r="J2281" s="1"/>
      <c r="K2281" s="1"/>
      <c r="L2281" s="1"/>
      <c r="M2281" s="1"/>
      <c r="N2281" s="1"/>
      <c r="O2281" s="1"/>
      <c r="P2281" s="1"/>
      <c r="Q2281" s="1"/>
      <c r="R2281" s="1"/>
      <c r="S2281" s="411"/>
      <c r="T2281" s="1"/>
      <c r="U2281" s="1"/>
      <c r="V2281" s="1"/>
      <c r="W2281" s="411"/>
      <c r="X2281" s="411"/>
      <c r="Y2281" s="411"/>
      <c r="Z2281" s="411"/>
      <c r="AA2281" s="1"/>
      <c r="AB2281" s="1"/>
      <c r="AC2281" s="1"/>
      <c r="AD2281" s="1"/>
      <c r="AE2281" s="1"/>
      <c r="AF2281" s="1"/>
      <c r="AG2281" s="1"/>
    </row>
    <row r="2282" spans="1:33" ht="14.25" customHeight="1" x14ac:dyDescent="0.3">
      <c r="A2282" s="2"/>
      <c r="B2282" s="1"/>
      <c r="C2282" s="2"/>
      <c r="D2282" s="2"/>
      <c r="E2282" s="2"/>
      <c r="F2282" s="1"/>
      <c r="G2282" s="1"/>
      <c r="H2282" s="1"/>
      <c r="I2282" s="1"/>
      <c r="J2282" s="1"/>
      <c r="K2282" s="1"/>
      <c r="L2282" s="1"/>
      <c r="M2282" s="1"/>
      <c r="N2282" s="1"/>
      <c r="O2282" s="1"/>
      <c r="P2282" s="1"/>
      <c r="Q2282" s="1"/>
      <c r="R2282" s="1"/>
      <c r="S2282" s="411"/>
      <c r="T2282" s="1"/>
      <c r="U2282" s="1"/>
      <c r="V2282" s="1"/>
      <c r="W2282" s="411"/>
      <c r="X2282" s="411"/>
      <c r="Y2282" s="411"/>
      <c r="Z2282" s="411"/>
      <c r="AA2282" s="1"/>
      <c r="AB2282" s="1"/>
      <c r="AC2282" s="1"/>
      <c r="AD2282" s="1"/>
      <c r="AE2282" s="1"/>
      <c r="AF2282" s="1"/>
      <c r="AG2282" s="1"/>
    </row>
    <row r="2283" spans="1:33" ht="14.25" customHeight="1" x14ac:dyDescent="0.3">
      <c r="A2283" s="2"/>
      <c r="B2283" s="1"/>
      <c r="C2283" s="2"/>
      <c r="D2283" s="2"/>
      <c r="E2283" s="2"/>
      <c r="F2283" s="1"/>
      <c r="G2283" s="1"/>
      <c r="H2283" s="1"/>
      <c r="I2283" s="1"/>
      <c r="J2283" s="1"/>
      <c r="K2283" s="1"/>
      <c r="L2283" s="1"/>
      <c r="M2283" s="1"/>
      <c r="N2283" s="1"/>
      <c r="O2283" s="1"/>
      <c r="P2283" s="1"/>
      <c r="Q2283" s="1"/>
      <c r="R2283" s="1"/>
      <c r="S2283" s="411"/>
      <c r="T2283" s="1"/>
      <c r="U2283" s="1"/>
      <c r="V2283" s="1"/>
      <c r="W2283" s="411"/>
      <c r="X2283" s="411"/>
      <c r="Y2283" s="411"/>
      <c r="Z2283" s="411"/>
      <c r="AA2283" s="1"/>
      <c r="AB2283" s="1"/>
      <c r="AC2283" s="1"/>
      <c r="AD2283" s="1"/>
      <c r="AE2283" s="1"/>
      <c r="AF2283" s="1"/>
      <c r="AG2283" s="1"/>
    </row>
    <row r="2284" spans="1:33" ht="14.25" customHeight="1" x14ac:dyDescent="0.3">
      <c r="A2284" s="2"/>
      <c r="B2284" s="1"/>
      <c r="C2284" s="2"/>
      <c r="D2284" s="2"/>
      <c r="E2284" s="2"/>
      <c r="F2284" s="1"/>
      <c r="G2284" s="1"/>
      <c r="H2284" s="1"/>
      <c r="I2284" s="1"/>
      <c r="J2284" s="1"/>
      <c r="K2284" s="1"/>
      <c r="L2284" s="1"/>
      <c r="M2284" s="1"/>
      <c r="N2284" s="1"/>
      <c r="O2284" s="1"/>
      <c r="P2284" s="1"/>
      <c r="Q2284" s="1"/>
      <c r="R2284" s="1"/>
      <c r="S2284" s="411"/>
      <c r="T2284" s="1"/>
      <c r="U2284" s="1"/>
      <c r="V2284" s="1"/>
      <c r="W2284" s="411"/>
      <c r="X2284" s="411"/>
      <c r="Y2284" s="411"/>
      <c r="Z2284" s="411"/>
      <c r="AA2284" s="1"/>
      <c r="AB2284" s="1"/>
      <c r="AC2284" s="1"/>
      <c r="AD2284" s="1"/>
      <c r="AE2284" s="1"/>
      <c r="AF2284" s="1"/>
      <c r="AG2284" s="1"/>
    </row>
    <row r="2285" spans="1:33" ht="14.25" customHeight="1" x14ac:dyDescent="0.3">
      <c r="A2285" s="2"/>
      <c r="B2285" s="1"/>
      <c r="C2285" s="2"/>
      <c r="D2285" s="2"/>
      <c r="E2285" s="2"/>
      <c r="F2285" s="1"/>
      <c r="G2285" s="1"/>
      <c r="H2285" s="1"/>
      <c r="I2285" s="1"/>
      <c r="J2285" s="1"/>
      <c r="K2285" s="1"/>
      <c r="L2285" s="1"/>
      <c r="M2285" s="1"/>
      <c r="N2285" s="1"/>
      <c r="O2285" s="1"/>
      <c r="P2285" s="1"/>
      <c r="Q2285" s="1"/>
      <c r="R2285" s="1"/>
      <c r="S2285" s="411"/>
      <c r="T2285" s="1"/>
      <c r="U2285" s="1"/>
      <c r="V2285" s="1"/>
      <c r="W2285" s="411"/>
      <c r="X2285" s="411"/>
      <c r="Y2285" s="411"/>
      <c r="Z2285" s="411"/>
      <c r="AA2285" s="1"/>
      <c r="AB2285" s="1"/>
      <c r="AC2285" s="1"/>
      <c r="AD2285" s="1"/>
      <c r="AE2285" s="1"/>
      <c r="AF2285" s="1"/>
      <c r="AG2285" s="1"/>
    </row>
    <row r="2286" spans="1:33" ht="14.25" customHeight="1" x14ac:dyDescent="0.3">
      <c r="A2286" s="2"/>
      <c r="B2286" s="1"/>
      <c r="C2286" s="2"/>
      <c r="D2286" s="2"/>
      <c r="E2286" s="2"/>
      <c r="F2286" s="1"/>
      <c r="G2286" s="1"/>
      <c r="H2286" s="1"/>
      <c r="I2286" s="1"/>
      <c r="J2286" s="1"/>
      <c r="K2286" s="1"/>
      <c r="L2286" s="1"/>
      <c r="M2286" s="1"/>
      <c r="N2286" s="1"/>
      <c r="O2286" s="1"/>
      <c r="P2286" s="1"/>
      <c r="Q2286" s="1"/>
      <c r="R2286" s="1"/>
      <c r="S2286" s="411"/>
      <c r="T2286" s="1"/>
      <c r="U2286" s="1"/>
      <c r="V2286" s="1"/>
      <c r="W2286" s="411"/>
      <c r="X2286" s="411"/>
      <c r="Y2286" s="411"/>
      <c r="Z2286" s="411"/>
      <c r="AA2286" s="1"/>
      <c r="AB2286" s="1"/>
      <c r="AC2286" s="1"/>
      <c r="AD2286" s="1"/>
      <c r="AE2286" s="1"/>
      <c r="AF2286" s="1"/>
      <c r="AG2286" s="1"/>
    </row>
    <row r="2287" spans="1:33" ht="14.25" customHeight="1" x14ac:dyDescent="0.3">
      <c r="A2287" s="2"/>
      <c r="B2287" s="1"/>
      <c r="C2287" s="2"/>
      <c r="D2287" s="2"/>
      <c r="E2287" s="2"/>
      <c r="F2287" s="1"/>
      <c r="G2287" s="1"/>
      <c r="H2287" s="1"/>
      <c r="I2287" s="1"/>
      <c r="J2287" s="1"/>
      <c r="K2287" s="1"/>
      <c r="L2287" s="1"/>
      <c r="M2287" s="1"/>
      <c r="N2287" s="1"/>
      <c r="O2287" s="1"/>
      <c r="P2287" s="1"/>
      <c r="Q2287" s="1"/>
      <c r="R2287" s="1"/>
      <c r="S2287" s="411"/>
      <c r="T2287" s="1"/>
      <c r="U2287" s="1"/>
      <c r="V2287" s="1"/>
      <c r="W2287" s="411"/>
      <c r="X2287" s="411"/>
      <c r="Y2287" s="411"/>
      <c r="Z2287" s="411"/>
      <c r="AA2287" s="1"/>
      <c r="AB2287" s="1"/>
      <c r="AC2287" s="1"/>
      <c r="AD2287" s="1"/>
      <c r="AE2287" s="1"/>
      <c r="AF2287" s="1"/>
      <c r="AG2287" s="1"/>
    </row>
    <row r="2288" spans="1:33" ht="14.25" customHeight="1" x14ac:dyDescent="0.3">
      <c r="A2288" s="2"/>
      <c r="B2288" s="1"/>
      <c r="C2288" s="2"/>
      <c r="D2288" s="2"/>
      <c r="E2288" s="2"/>
      <c r="F2288" s="1"/>
      <c r="G2288" s="1"/>
      <c r="H2288" s="1"/>
      <c r="I2288" s="1"/>
      <c r="J2288" s="1"/>
      <c r="K2288" s="1"/>
      <c r="L2288" s="1"/>
      <c r="M2288" s="1"/>
      <c r="N2288" s="1"/>
      <c r="O2288" s="1"/>
      <c r="P2288" s="1"/>
      <c r="Q2288" s="1"/>
      <c r="R2288" s="1"/>
      <c r="S2288" s="411"/>
      <c r="T2288" s="1"/>
      <c r="U2288" s="1"/>
      <c r="V2288" s="1"/>
      <c r="W2288" s="411"/>
      <c r="X2288" s="411"/>
      <c r="Y2288" s="411"/>
      <c r="Z2288" s="411"/>
      <c r="AA2288" s="1"/>
      <c r="AB2288" s="1"/>
      <c r="AC2288" s="1"/>
      <c r="AD2288" s="1"/>
      <c r="AE2288" s="1"/>
      <c r="AF2288" s="1"/>
      <c r="AG2288" s="1"/>
    </row>
    <row r="2289" spans="1:33" ht="14.25" customHeight="1" x14ac:dyDescent="0.3">
      <c r="A2289" s="2"/>
      <c r="B2289" s="1"/>
      <c r="C2289" s="2"/>
      <c r="D2289" s="2"/>
      <c r="E2289" s="2"/>
      <c r="F2289" s="1"/>
      <c r="G2289" s="1"/>
      <c r="H2289" s="1"/>
      <c r="I2289" s="1"/>
      <c r="J2289" s="1"/>
      <c r="K2289" s="1"/>
      <c r="L2289" s="1"/>
      <c r="M2289" s="1"/>
      <c r="N2289" s="1"/>
      <c r="O2289" s="1"/>
      <c r="P2289" s="1"/>
      <c r="Q2289" s="1"/>
      <c r="R2289" s="1"/>
      <c r="S2289" s="411"/>
      <c r="T2289" s="1"/>
      <c r="U2289" s="1"/>
      <c r="V2289" s="1"/>
      <c r="W2289" s="411"/>
      <c r="X2289" s="411"/>
      <c r="Y2289" s="411"/>
      <c r="Z2289" s="411"/>
      <c r="AA2289" s="1"/>
      <c r="AB2289" s="1"/>
      <c r="AC2289" s="1"/>
      <c r="AD2289" s="1"/>
      <c r="AE2289" s="1"/>
      <c r="AF2289" s="1"/>
      <c r="AG2289" s="1"/>
    </row>
    <row r="2290" spans="1:33" ht="14.25" customHeight="1" x14ac:dyDescent="0.3">
      <c r="A2290" s="2"/>
      <c r="B2290" s="1"/>
      <c r="C2290" s="2"/>
      <c r="D2290" s="2"/>
      <c r="E2290" s="2"/>
      <c r="F2290" s="1"/>
      <c r="G2290" s="1"/>
      <c r="H2290" s="1"/>
      <c r="I2290" s="1"/>
      <c r="J2290" s="1"/>
      <c r="K2290" s="1"/>
      <c r="L2290" s="1"/>
      <c r="M2290" s="1"/>
      <c r="N2290" s="1"/>
      <c r="O2290" s="1"/>
      <c r="P2290" s="1"/>
      <c r="Q2290" s="1"/>
      <c r="R2290" s="1"/>
      <c r="S2290" s="411"/>
      <c r="T2290" s="1"/>
      <c r="U2290" s="1"/>
      <c r="V2290" s="1"/>
      <c r="W2290" s="411"/>
      <c r="X2290" s="411"/>
      <c r="Y2290" s="411"/>
      <c r="Z2290" s="411"/>
      <c r="AA2290" s="1"/>
      <c r="AB2290" s="1"/>
      <c r="AC2290" s="1"/>
      <c r="AD2290" s="1"/>
      <c r="AE2290" s="1"/>
      <c r="AF2290" s="1"/>
      <c r="AG2290" s="1"/>
    </row>
    <row r="2291" spans="1:33" ht="14.25" customHeight="1" x14ac:dyDescent="0.3">
      <c r="A2291" s="2"/>
      <c r="B2291" s="1"/>
      <c r="C2291" s="2"/>
      <c r="D2291" s="2"/>
      <c r="E2291" s="2"/>
      <c r="F2291" s="1"/>
      <c r="G2291" s="1"/>
      <c r="H2291" s="1"/>
      <c r="I2291" s="1"/>
      <c r="J2291" s="1"/>
      <c r="K2291" s="1"/>
      <c r="L2291" s="1"/>
      <c r="M2291" s="1"/>
      <c r="N2291" s="1"/>
      <c r="O2291" s="1"/>
      <c r="P2291" s="1"/>
      <c r="Q2291" s="1"/>
      <c r="R2291" s="1"/>
      <c r="S2291" s="411"/>
      <c r="T2291" s="1"/>
      <c r="U2291" s="1"/>
      <c r="V2291" s="1"/>
      <c r="W2291" s="411"/>
      <c r="X2291" s="411"/>
      <c r="Y2291" s="411"/>
      <c r="Z2291" s="411"/>
      <c r="AA2291" s="1"/>
      <c r="AB2291" s="1"/>
      <c r="AC2291" s="1"/>
      <c r="AD2291" s="1"/>
      <c r="AE2291" s="1"/>
      <c r="AF2291" s="1"/>
      <c r="AG2291" s="1"/>
    </row>
    <row r="2292" spans="1:33" ht="14.25" customHeight="1" x14ac:dyDescent="0.3">
      <c r="A2292" s="2"/>
      <c r="B2292" s="1"/>
      <c r="C2292" s="2"/>
      <c r="D2292" s="2"/>
      <c r="E2292" s="2"/>
      <c r="F2292" s="1"/>
      <c r="G2292" s="1"/>
      <c r="H2292" s="1"/>
      <c r="I2292" s="1"/>
      <c r="J2292" s="1"/>
      <c r="K2292" s="1"/>
      <c r="L2292" s="1"/>
      <c r="M2292" s="1"/>
      <c r="N2292" s="1"/>
      <c r="O2292" s="1"/>
      <c r="P2292" s="1"/>
      <c r="Q2292" s="1"/>
      <c r="R2292" s="1"/>
      <c r="S2292" s="411"/>
      <c r="T2292" s="1"/>
      <c r="U2292" s="1"/>
      <c r="V2292" s="1"/>
      <c r="W2292" s="411"/>
      <c r="X2292" s="411"/>
      <c r="Y2292" s="411"/>
      <c r="Z2292" s="411"/>
      <c r="AA2292" s="1"/>
      <c r="AB2292" s="1"/>
      <c r="AC2292" s="1"/>
      <c r="AD2292" s="1"/>
      <c r="AE2292" s="1"/>
      <c r="AF2292" s="1"/>
      <c r="AG2292" s="1"/>
    </row>
    <row r="2293" spans="1:33" ht="14.25" customHeight="1" x14ac:dyDescent="0.3">
      <c r="A2293" s="2"/>
      <c r="B2293" s="1"/>
      <c r="C2293" s="2"/>
      <c r="D2293" s="2"/>
      <c r="E2293" s="2"/>
      <c r="F2293" s="1"/>
      <c r="G2293" s="1"/>
      <c r="H2293" s="1"/>
      <c r="I2293" s="1"/>
      <c r="J2293" s="1"/>
      <c r="K2293" s="1"/>
      <c r="L2293" s="1"/>
      <c r="M2293" s="1"/>
      <c r="N2293" s="1"/>
      <c r="O2293" s="1"/>
      <c r="P2293" s="1"/>
      <c r="Q2293" s="1"/>
      <c r="R2293" s="1"/>
      <c r="S2293" s="411"/>
      <c r="T2293" s="1"/>
      <c r="U2293" s="1"/>
      <c r="V2293" s="1"/>
      <c r="W2293" s="411"/>
      <c r="X2293" s="411"/>
      <c r="Y2293" s="411"/>
      <c r="Z2293" s="411"/>
      <c r="AA2293" s="1"/>
      <c r="AB2293" s="1"/>
      <c r="AC2293" s="1"/>
      <c r="AD2293" s="1"/>
      <c r="AE2293" s="1"/>
      <c r="AF2293" s="1"/>
      <c r="AG2293" s="1"/>
    </row>
    <row r="2294" spans="1:33" ht="14.25" customHeight="1" x14ac:dyDescent="0.3">
      <c r="A2294" s="2"/>
      <c r="B2294" s="1"/>
      <c r="C2294" s="2"/>
      <c r="D2294" s="2"/>
      <c r="E2294" s="2"/>
      <c r="F2294" s="1"/>
      <c r="G2294" s="1"/>
      <c r="H2294" s="1"/>
      <c r="I2294" s="1"/>
      <c r="J2294" s="1"/>
      <c r="K2294" s="1"/>
      <c r="L2294" s="1"/>
      <c r="M2294" s="1"/>
      <c r="N2294" s="1"/>
      <c r="O2294" s="1"/>
      <c r="P2294" s="1"/>
      <c r="Q2294" s="1"/>
      <c r="R2294" s="1"/>
      <c r="S2294" s="411"/>
      <c r="T2294" s="1"/>
      <c r="U2294" s="1"/>
      <c r="V2294" s="1"/>
      <c r="W2294" s="411"/>
      <c r="X2294" s="411"/>
      <c r="Y2294" s="411"/>
      <c r="Z2294" s="411"/>
      <c r="AA2294" s="1"/>
      <c r="AB2294" s="1"/>
      <c r="AC2294" s="1"/>
      <c r="AD2294" s="1"/>
      <c r="AE2294" s="1"/>
      <c r="AF2294" s="1"/>
      <c r="AG2294" s="1"/>
    </row>
    <row r="2295" spans="1:33" ht="14.25" customHeight="1" x14ac:dyDescent="0.3">
      <c r="A2295" s="2"/>
      <c r="B2295" s="1"/>
      <c r="C2295" s="2"/>
      <c r="D2295" s="2"/>
      <c r="E2295" s="2"/>
      <c r="F2295" s="1"/>
      <c r="G2295" s="1"/>
      <c r="H2295" s="1"/>
      <c r="I2295" s="1"/>
      <c r="J2295" s="1"/>
      <c r="K2295" s="1"/>
      <c r="L2295" s="1"/>
      <c r="M2295" s="1"/>
      <c r="N2295" s="1"/>
      <c r="O2295" s="1"/>
      <c r="P2295" s="1"/>
      <c r="Q2295" s="1"/>
      <c r="R2295" s="1"/>
      <c r="S2295" s="411"/>
      <c r="T2295" s="1"/>
      <c r="U2295" s="1"/>
      <c r="V2295" s="1"/>
      <c r="W2295" s="411"/>
      <c r="X2295" s="411"/>
      <c r="Y2295" s="411"/>
      <c r="Z2295" s="411"/>
      <c r="AA2295" s="1"/>
      <c r="AB2295" s="1"/>
      <c r="AC2295" s="1"/>
      <c r="AD2295" s="1"/>
      <c r="AE2295" s="1"/>
      <c r="AF2295" s="1"/>
      <c r="AG2295" s="1"/>
    </row>
    <row r="2296" spans="1:33" ht="14.25" customHeight="1" x14ac:dyDescent="0.3">
      <c r="A2296" s="2"/>
      <c r="B2296" s="1"/>
      <c r="C2296" s="2"/>
      <c r="D2296" s="2"/>
      <c r="E2296" s="2"/>
      <c r="F2296" s="1"/>
      <c r="G2296" s="1"/>
      <c r="H2296" s="1"/>
      <c r="I2296" s="1"/>
      <c r="J2296" s="1"/>
      <c r="K2296" s="1"/>
      <c r="L2296" s="1"/>
      <c r="M2296" s="1"/>
      <c r="N2296" s="1"/>
      <c r="O2296" s="1"/>
      <c r="P2296" s="1"/>
      <c r="Q2296" s="1"/>
      <c r="R2296" s="1"/>
      <c r="S2296" s="411"/>
      <c r="T2296" s="1"/>
      <c r="U2296" s="1"/>
      <c r="V2296" s="1"/>
      <c r="W2296" s="411"/>
      <c r="X2296" s="411"/>
      <c r="Y2296" s="411"/>
      <c r="Z2296" s="411"/>
      <c r="AA2296" s="1"/>
      <c r="AB2296" s="1"/>
      <c r="AC2296" s="1"/>
      <c r="AD2296" s="1"/>
      <c r="AE2296" s="1"/>
      <c r="AF2296" s="1"/>
      <c r="AG2296" s="1"/>
    </row>
    <row r="2297" spans="1:33" ht="14.25" customHeight="1" x14ac:dyDescent="0.3">
      <c r="A2297" s="2"/>
      <c r="B2297" s="1"/>
      <c r="C2297" s="2"/>
      <c r="D2297" s="2"/>
      <c r="E2297" s="2"/>
      <c r="F2297" s="1"/>
      <c r="G2297" s="1"/>
      <c r="H2297" s="1"/>
      <c r="I2297" s="1"/>
      <c r="J2297" s="1"/>
      <c r="K2297" s="1"/>
      <c r="L2297" s="1"/>
      <c r="M2297" s="1"/>
      <c r="N2297" s="1"/>
      <c r="O2297" s="1"/>
      <c r="P2297" s="1"/>
      <c r="Q2297" s="1"/>
      <c r="R2297" s="1"/>
      <c r="S2297" s="411"/>
      <c r="T2297" s="1"/>
      <c r="U2297" s="1"/>
      <c r="V2297" s="1"/>
      <c r="W2297" s="411"/>
      <c r="X2297" s="411"/>
      <c r="Y2297" s="411"/>
      <c r="Z2297" s="411"/>
      <c r="AA2297" s="1"/>
      <c r="AB2297" s="1"/>
      <c r="AC2297" s="1"/>
      <c r="AD2297" s="1"/>
      <c r="AE2297" s="1"/>
      <c r="AF2297" s="1"/>
      <c r="AG2297" s="1"/>
    </row>
    <row r="2298" spans="1:33" ht="14.25" customHeight="1" x14ac:dyDescent="0.3">
      <c r="A2298" s="2"/>
      <c r="B2298" s="1"/>
      <c r="C2298" s="2"/>
      <c r="D2298" s="2"/>
      <c r="E2298" s="2"/>
      <c r="F2298" s="1"/>
      <c r="G2298" s="1"/>
      <c r="H2298" s="1"/>
      <c r="I2298" s="1"/>
      <c r="J2298" s="1"/>
      <c r="K2298" s="1"/>
      <c r="L2298" s="1"/>
      <c r="M2298" s="1"/>
      <c r="N2298" s="1"/>
      <c r="O2298" s="1"/>
      <c r="P2298" s="1"/>
      <c r="Q2298" s="1"/>
      <c r="R2298" s="1"/>
      <c r="S2298" s="411"/>
      <c r="T2298" s="1"/>
      <c r="U2298" s="1"/>
      <c r="V2298" s="1"/>
      <c r="W2298" s="411"/>
      <c r="X2298" s="411"/>
      <c r="Y2298" s="411"/>
      <c r="Z2298" s="411"/>
      <c r="AA2298" s="1"/>
      <c r="AB2298" s="1"/>
      <c r="AC2298" s="1"/>
      <c r="AD2298" s="1"/>
      <c r="AE2298" s="1"/>
      <c r="AF2298" s="1"/>
      <c r="AG2298" s="1"/>
    </row>
    <row r="2299" spans="1:33" ht="14.25" customHeight="1" x14ac:dyDescent="0.3">
      <c r="A2299" s="2"/>
      <c r="B2299" s="1"/>
      <c r="C2299" s="2"/>
      <c r="D2299" s="2"/>
      <c r="E2299" s="2"/>
      <c r="F2299" s="1"/>
      <c r="G2299" s="1"/>
      <c r="H2299" s="1"/>
      <c r="I2299" s="1"/>
      <c r="J2299" s="1"/>
      <c r="K2299" s="1"/>
      <c r="L2299" s="1"/>
      <c r="M2299" s="1"/>
      <c r="N2299" s="1"/>
      <c r="O2299" s="1"/>
      <c r="P2299" s="1"/>
      <c r="Q2299" s="1"/>
      <c r="R2299" s="1"/>
      <c r="S2299" s="411"/>
      <c r="T2299" s="1"/>
      <c r="U2299" s="1"/>
      <c r="V2299" s="1"/>
      <c r="W2299" s="411"/>
      <c r="X2299" s="411"/>
      <c r="Y2299" s="411"/>
      <c r="Z2299" s="411"/>
      <c r="AA2299" s="1"/>
      <c r="AB2299" s="1"/>
      <c r="AC2299" s="1"/>
      <c r="AD2299" s="1"/>
      <c r="AE2299" s="1"/>
      <c r="AF2299" s="1"/>
      <c r="AG2299" s="1"/>
    </row>
    <row r="2300" spans="1:33" ht="14.25" customHeight="1" x14ac:dyDescent="0.3">
      <c r="A2300" s="2"/>
      <c r="B2300" s="1"/>
      <c r="C2300" s="2"/>
      <c r="D2300" s="2"/>
      <c r="E2300" s="2"/>
      <c r="F2300" s="1"/>
      <c r="G2300" s="1"/>
      <c r="H2300" s="1"/>
      <c r="I2300" s="1"/>
      <c r="J2300" s="1"/>
      <c r="K2300" s="1"/>
      <c r="L2300" s="1"/>
      <c r="M2300" s="1"/>
      <c r="N2300" s="1"/>
      <c r="O2300" s="1"/>
      <c r="P2300" s="1"/>
      <c r="Q2300" s="1"/>
      <c r="R2300" s="1"/>
      <c r="S2300" s="411"/>
      <c r="T2300" s="1"/>
      <c r="U2300" s="1"/>
      <c r="V2300" s="1"/>
      <c r="W2300" s="411"/>
      <c r="X2300" s="411"/>
      <c r="Y2300" s="411"/>
      <c r="Z2300" s="411"/>
      <c r="AA2300" s="1"/>
      <c r="AB2300" s="1"/>
      <c r="AC2300" s="1"/>
      <c r="AD2300" s="1"/>
      <c r="AE2300" s="1"/>
      <c r="AF2300" s="1"/>
      <c r="AG2300" s="1"/>
    </row>
    <row r="2301" spans="1:33" ht="14.25" customHeight="1" x14ac:dyDescent="0.3">
      <c r="A2301" s="2"/>
      <c r="B2301" s="1"/>
      <c r="C2301" s="2"/>
      <c r="D2301" s="2"/>
      <c r="E2301" s="2"/>
      <c r="F2301" s="1"/>
      <c r="G2301" s="1"/>
      <c r="H2301" s="1"/>
      <c r="I2301" s="1"/>
      <c r="J2301" s="1"/>
      <c r="K2301" s="1"/>
      <c r="L2301" s="1"/>
      <c r="M2301" s="1"/>
      <c r="N2301" s="1"/>
      <c r="O2301" s="1"/>
      <c r="P2301" s="1"/>
      <c r="Q2301" s="1"/>
      <c r="R2301" s="1"/>
      <c r="S2301" s="411"/>
      <c r="T2301" s="1"/>
      <c r="U2301" s="1"/>
      <c r="V2301" s="1"/>
      <c r="W2301" s="411"/>
      <c r="X2301" s="411"/>
      <c r="Y2301" s="411"/>
      <c r="Z2301" s="411"/>
      <c r="AA2301" s="1"/>
      <c r="AB2301" s="1"/>
      <c r="AC2301" s="1"/>
      <c r="AD2301" s="1"/>
      <c r="AE2301" s="1"/>
      <c r="AF2301" s="1"/>
      <c r="AG2301" s="1"/>
    </row>
    <row r="2302" spans="1:33" ht="14.25" customHeight="1" x14ac:dyDescent="0.3">
      <c r="A2302" s="2"/>
      <c r="B2302" s="1"/>
      <c r="C2302" s="2"/>
      <c r="D2302" s="2"/>
      <c r="E2302" s="2"/>
      <c r="F2302" s="1"/>
      <c r="G2302" s="1"/>
      <c r="H2302" s="1"/>
      <c r="I2302" s="1"/>
      <c r="J2302" s="1"/>
      <c r="K2302" s="1"/>
      <c r="L2302" s="1"/>
      <c r="M2302" s="1"/>
      <c r="N2302" s="1"/>
      <c r="O2302" s="1"/>
      <c r="P2302" s="1"/>
      <c r="Q2302" s="1"/>
      <c r="R2302" s="1"/>
      <c r="S2302" s="411"/>
      <c r="T2302" s="1"/>
      <c r="U2302" s="1"/>
      <c r="V2302" s="1"/>
      <c r="W2302" s="411"/>
      <c r="X2302" s="411"/>
      <c r="Y2302" s="411"/>
      <c r="Z2302" s="411"/>
      <c r="AA2302" s="1"/>
      <c r="AB2302" s="1"/>
      <c r="AC2302" s="1"/>
      <c r="AD2302" s="1"/>
      <c r="AE2302" s="1"/>
      <c r="AF2302" s="1"/>
      <c r="AG2302" s="1"/>
    </row>
    <row r="2303" spans="1:33" ht="14.25" customHeight="1" x14ac:dyDescent="0.3">
      <c r="A2303" s="2"/>
      <c r="B2303" s="1"/>
      <c r="C2303" s="2"/>
      <c r="D2303" s="2"/>
      <c r="E2303" s="2"/>
      <c r="F2303" s="1"/>
      <c r="G2303" s="1"/>
      <c r="H2303" s="1"/>
      <c r="I2303" s="1"/>
      <c r="J2303" s="1"/>
      <c r="K2303" s="1"/>
      <c r="L2303" s="1"/>
      <c r="M2303" s="1"/>
      <c r="N2303" s="1"/>
      <c r="O2303" s="1"/>
      <c r="P2303" s="1"/>
      <c r="Q2303" s="1"/>
      <c r="R2303" s="1"/>
      <c r="S2303" s="411"/>
      <c r="T2303" s="1"/>
      <c r="U2303" s="1"/>
      <c r="V2303" s="1"/>
      <c r="W2303" s="411"/>
      <c r="X2303" s="411"/>
      <c r="Y2303" s="411"/>
      <c r="Z2303" s="411"/>
      <c r="AA2303" s="1"/>
      <c r="AB2303" s="1"/>
      <c r="AC2303" s="1"/>
      <c r="AD2303" s="1"/>
      <c r="AE2303" s="1"/>
      <c r="AF2303" s="1"/>
      <c r="AG2303" s="1"/>
    </row>
    <row r="2304" spans="1:33" ht="14.25" customHeight="1" x14ac:dyDescent="0.3">
      <c r="A2304" s="2"/>
      <c r="B2304" s="1"/>
      <c r="C2304" s="2"/>
      <c r="D2304" s="2"/>
      <c r="E2304" s="2"/>
      <c r="F2304" s="1"/>
      <c r="G2304" s="1"/>
      <c r="H2304" s="1"/>
      <c r="I2304" s="1"/>
      <c r="J2304" s="1"/>
      <c r="K2304" s="1"/>
      <c r="L2304" s="1"/>
      <c r="M2304" s="1"/>
      <c r="N2304" s="1"/>
      <c r="O2304" s="1"/>
      <c r="P2304" s="1"/>
      <c r="Q2304" s="1"/>
      <c r="R2304" s="1"/>
      <c r="S2304" s="411"/>
      <c r="T2304" s="1"/>
      <c r="U2304" s="1"/>
      <c r="V2304" s="1"/>
      <c r="W2304" s="411"/>
      <c r="X2304" s="411"/>
      <c r="Y2304" s="411"/>
      <c r="Z2304" s="411"/>
      <c r="AA2304" s="1"/>
      <c r="AB2304" s="1"/>
      <c r="AC2304" s="1"/>
      <c r="AD2304" s="1"/>
      <c r="AE2304" s="1"/>
      <c r="AF2304" s="1"/>
      <c r="AG2304" s="1"/>
    </row>
    <row r="2305" spans="1:33" ht="14.25" customHeight="1" x14ac:dyDescent="0.3">
      <c r="A2305" s="2"/>
      <c r="B2305" s="1"/>
      <c r="C2305" s="2"/>
      <c r="D2305" s="2"/>
      <c r="E2305" s="2"/>
      <c r="F2305" s="1"/>
      <c r="G2305" s="1"/>
      <c r="H2305" s="1"/>
      <c r="I2305" s="1"/>
      <c r="J2305" s="1"/>
      <c r="K2305" s="1"/>
      <c r="L2305" s="1"/>
      <c r="M2305" s="1"/>
      <c r="N2305" s="1"/>
      <c r="O2305" s="1"/>
      <c r="P2305" s="1"/>
      <c r="Q2305" s="1"/>
      <c r="R2305" s="1"/>
      <c r="S2305" s="411"/>
      <c r="T2305" s="1"/>
      <c r="U2305" s="1"/>
      <c r="V2305" s="1"/>
      <c r="W2305" s="411"/>
      <c r="X2305" s="411"/>
      <c r="Y2305" s="411"/>
      <c r="Z2305" s="411"/>
      <c r="AA2305" s="1"/>
      <c r="AB2305" s="1"/>
      <c r="AC2305" s="1"/>
      <c r="AD2305" s="1"/>
      <c r="AE2305" s="1"/>
      <c r="AF2305" s="1"/>
      <c r="AG2305" s="1"/>
    </row>
    <row r="2306" spans="1:33" ht="14.25" customHeight="1" x14ac:dyDescent="0.3">
      <c r="A2306" s="2"/>
      <c r="B2306" s="1"/>
      <c r="C2306" s="2"/>
      <c r="D2306" s="2"/>
      <c r="E2306" s="2"/>
      <c r="F2306" s="1"/>
      <c r="G2306" s="1"/>
      <c r="H2306" s="1"/>
      <c r="I2306" s="1"/>
      <c r="J2306" s="1"/>
      <c r="K2306" s="1"/>
      <c r="L2306" s="1"/>
      <c r="M2306" s="1"/>
      <c r="N2306" s="1"/>
      <c r="O2306" s="1"/>
      <c r="P2306" s="1"/>
      <c r="Q2306" s="1"/>
      <c r="R2306" s="1"/>
      <c r="S2306" s="411"/>
      <c r="T2306" s="1"/>
      <c r="U2306" s="1"/>
      <c r="V2306" s="1"/>
      <c r="W2306" s="411"/>
      <c r="X2306" s="411"/>
      <c r="Y2306" s="411"/>
      <c r="Z2306" s="411"/>
      <c r="AA2306" s="1"/>
      <c r="AB2306" s="1"/>
      <c r="AC2306" s="1"/>
      <c r="AD2306" s="1"/>
      <c r="AE2306" s="1"/>
      <c r="AF2306" s="1"/>
      <c r="AG2306" s="1"/>
    </row>
    <row r="2307" spans="1:33" ht="14.25" customHeight="1" x14ac:dyDescent="0.3">
      <c r="A2307" s="2"/>
      <c r="B2307" s="1"/>
      <c r="C2307" s="2"/>
      <c r="D2307" s="2"/>
      <c r="E2307" s="2"/>
      <c r="F2307" s="1"/>
      <c r="G2307" s="1"/>
      <c r="H2307" s="1"/>
      <c r="I2307" s="1"/>
      <c r="J2307" s="1"/>
      <c r="K2307" s="1"/>
      <c r="L2307" s="1"/>
      <c r="M2307" s="1"/>
      <c r="N2307" s="1"/>
      <c r="O2307" s="1"/>
      <c r="P2307" s="1"/>
      <c r="Q2307" s="1"/>
      <c r="R2307" s="1"/>
      <c r="S2307" s="411"/>
      <c r="T2307" s="1"/>
      <c r="U2307" s="1"/>
      <c r="V2307" s="1"/>
      <c r="W2307" s="411"/>
      <c r="X2307" s="411"/>
      <c r="Y2307" s="411"/>
      <c r="Z2307" s="411"/>
      <c r="AA2307" s="1"/>
      <c r="AB2307" s="1"/>
      <c r="AC2307" s="1"/>
      <c r="AD2307" s="1"/>
      <c r="AE2307" s="1"/>
      <c r="AF2307" s="1"/>
      <c r="AG2307" s="1"/>
    </row>
    <row r="2308" spans="1:33" ht="14.25" customHeight="1" x14ac:dyDescent="0.3">
      <c r="A2308" s="2"/>
      <c r="B2308" s="1"/>
      <c r="C2308" s="2"/>
      <c r="D2308" s="2"/>
      <c r="E2308" s="2"/>
      <c r="F2308" s="1"/>
      <c r="G2308" s="1"/>
      <c r="H2308" s="1"/>
      <c r="I2308" s="1"/>
      <c r="J2308" s="1"/>
      <c r="K2308" s="1"/>
      <c r="L2308" s="1"/>
      <c r="M2308" s="1"/>
      <c r="N2308" s="1"/>
      <c r="O2308" s="1"/>
      <c r="P2308" s="1"/>
      <c r="Q2308" s="1"/>
      <c r="R2308" s="1"/>
      <c r="S2308" s="411"/>
      <c r="T2308" s="1"/>
      <c r="U2308" s="1"/>
      <c r="V2308" s="1"/>
      <c r="W2308" s="411"/>
      <c r="X2308" s="411"/>
      <c r="Y2308" s="411"/>
      <c r="Z2308" s="411"/>
      <c r="AA2308" s="1"/>
      <c r="AB2308" s="1"/>
      <c r="AC2308" s="1"/>
      <c r="AD2308" s="1"/>
      <c r="AE2308" s="1"/>
      <c r="AF2308" s="1"/>
      <c r="AG2308" s="1"/>
    </row>
    <row r="2309" spans="1:33" ht="14.25" customHeight="1" x14ac:dyDescent="0.3">
      <c r="A2309" s="2"/>
      <c r="B2309" s="1"/>
      <c r="C2309" s="2"/>
      <c r="D2309" s="2"/>
      <c r="E2309" s="2"/>
      <c r="F2309" s="1"/>
      <c r="G2309" s="1"/>
      <c r="H2309" s="1"/>
      <c r="I2309" s="1"/>
      <c r="J2309" s="1"/>
      <c r="K2309" s="1"/>
      <c r="L2309" s="1"/>
      <c r="M2309" s="1"/>
      <c r="N2309" s="1"/>
      <c r="O2309" s="1"/>
      <c r="P2309" s="1"/>
      <c r="Q2309" s="1"/>
      <c r="R2309" s="1"/>
      <c r="S2309" s="411"/>
      <c r="T2309" s="1"/>
      <c r="U2309" s="1"/>
      <c r="V2309" s="1"/>
      <c r="W2309" s="411"/>
      <c r="X2309" s="411"/>
      <c r="Y2309" s="411"/>
      <c r="Z2309" s="411"/>
      <c r="AA2309" s="1"/>
      <c r="AB2309" s="1"/>
      <c r="AC2309" s="1"/>
      <c r="AD2309" s="1"/>
      <c r="AE2309" s="1"/>
      <c r="AF2309" s="1"/>
      <c r="AG2309" s="1"/>
    </row>
    <row r="2310" spans="1:33" ht="14.25" customHeight="1" x14ac:dyDescent="0.3">
      <c r="A2310" s="2"/>
      <c r="B2310" s="1"/>
      <c r="C2310" s="2"/>
      <c r="D2310" s="2"/>
      <c r="E2310" s="2"/>
      <c r="F2310" s="1"/>
      <c r="G2310" s="1"/>
      <c r="H2310" s="1"/>
      <c r="I2310" s="1"/>
      <c r="J2310" s="1"/>
      <c r="K2310" s="1"/>
      <c r="L2310" s="1"/>
      <c r="M2310" s="1"/>
      <c r="N2310" s="1"/>
      <c r="O2310" s="1"/>
      <c r="P2310" s="1"/>
      <c r="Q2310" s="1"/>
      <c r="R2310" s="1"/>
      <c r="S2310" s="411"/>
      <c r="T2310" s="1"/>
      <c r="U2310" s="1"/>
      <c r="V2310" s="1"/>
      <c r="W2310" s="411"/>
      <c r="X2310" s="411"/>
      <c r="Y2310" s="411"/>
      <c r="Z2310" s="411"/>
      <c r="AA2310" s="1"/>
      <c r="AB2310" s="1"/>
      <c r="AC2310" s="1"/>
      <c r="AD2310" s="1"/>
      <c r="AE2310" s="1"/>
      <c r="AF2310" s="1"/>
      <c r="AG2310" s="1"/>
    </row>
    <row r="2311" spans="1:33" ht="14.25" customHeight="1" x14ac:dyDescent="0.3">
      <c r="A2311" s="2"/>
      <c r="B2311" s="1"/>
      <c r="C2311" s="2"/>
      <c r="D2311" s="2"/>
      <c r="E2311" s="2"/>
      <c r="F2311" s="1"/>
      <c r="G2311" s="1"/>
      <c r="H2311" s="1"/>
      <c r="I2311" s="1"/>
      <c r="J2311" s="1"/>
      <c r="K2311" s="1"/>
      <c r="L2311" s="1"/>
      <c r="M2311" s="1"/>
      <c r="N2311" s="1"/>
      <c r="O2311" s="1"/>
      <c r="P2311" s="1"/>
      <c r="Q2311" s="1"/>
      <c r="R2311" s="1"/>
      <c r="S2311" s="411"/>
      <c r="T2311" s="1"/>
      <c r="U2311" s="1"/>
      <c r="V2311" s="1"/>
      <c r="W2311" s="411"/>
      <c r="X2311" s="411"/>
      <c r="Y2311" s="411"/>
      <c r="Z2311" s="411"/>
      <c r="AA2311" s="1"/>
      <c r="AB2311" s="1"/>
      <c r="AC2311" s="1"/>
      <c r="AD2311" s="1"/>
      <c r="AE2311" s="1"/>
      <c r="AF2311" s="1"/>
      <c r="AG2311" s="1"/>
    </row>
    <row r="2312" spans="1:33" ht="14.25" customHeight="1" x14ac:dyDescent="0.3">
      <c r="A2312" s="2"/>
      <c r="B2312" s="1"/>
      <c r="C2312" s="2"/>
      <c r="D2312" s="2"/>
      <c r="E2312" s="2"/>
      <c r="F2312" s="1"/>
      <c r="G2312" s="1"/>
      <c r="H2312" s="1"/>
      <c r="I2312" s="1"/>
      <c r="J2312" s="1"/>
      <c r="K2312" s="1"/>
      <c r="L2312" s="1"/>
      <c r="M2312" s="1"/>
      <c r="N2312" s="1"/>
      <c r="O2312" s="1"/>
      <c r="P2312" s="1"/>
      <c r="Q2312" s="1"/>
      <c r="R2312" s="1"/>
      <c r="S2312" s="411"/>
      <c r="T2312" s="1"/>
      <c r="U2312" s="1"/>
      <c r="V2312" s="1"/>
      <c r="W2312" s="411"/>
      <c r="X2312" s="411"/>
      <c r="Y2312" s="411"/>
      <c r="Z2312" s="411"/>
      <c r="AA2312" s="1"/>
      <c r="AB2312" s="1"/>
      <c r="AC2312" s="1"/>
      <c r="AD2312" s="1"/>
      <c r="AE2312" s="1"/>
      <c r="AF2312" s="1"/>
      <c r="AG2312" s="1"/>
    </row>
    <row r="2313" spans="1:33" ht="14.25" customHeight="1" x14ac:dyDescent="0.3">
      <c r="A2313" s="2"/>
      <c r="B2313" s="1"/>
      <c r="C2313" s="2"/>
      <c r="D2313" s="2"/>
      <c r="E2313" s="2"/>
      <c r="F2313" s="1"/>
      <c r="G2313" s="1"/>
      <c r="H2313" s="1"/>
      <c r="I2313" s="1"/>
      <c r="J2313" s="1"/>
      <c r="K2313" s="1"/>
      <c r="L2313" s="1"/>
      <c r="M2313" s="1"/>
      <c r="N2313" s="1"/>
      <c r="O2313" s="1"/>
      <c r="P2313" s="1"/>
      <c r="Q2313" s="1"/>
      <c r="R2313" s="1"/>
      <c r="S2313" s="411"/>
      <c r="T2313" s="1"/>
      <c r="U2313" s="1"/>
      <c r="V2313" s="1"/>
      <c r="W2313" s="411"/>
      <c r="X2313" s="411"/>
      <c r="Y2313" s="411"/>
      <c r="Z2313" s="411"/>
      <c r="AA2313" s="1"/>
      <c r="AB2313" s="1"/>
      <c r="AC2313" s="1"/>
      <c r="AD2313" s="1"/>
      <c r="AE2313" s="1"/>
      <c r="AF2313" s="1"/>
      <c r="AG2313" s="1"/>
    </row>
    <row r="2314" spans="1:33" ht="14.25" customHeight="1" x14ac:dyDescent="0.3">
      <c r="A2314" s="2"/>
      <c r="B2314" s="1"/>
      <c r="C2314" s="2"/>
      <c r="D2314" s="2"/>
      <c r="E2314" s="2"/>
      <c r="F2314" s="1"/>
      <c r="G2314" s="1"/>
      <c r="H2314" s="1"/>
      <c r="I2314" s="1"/>
      <c r="J2314" s="1"/>
      <c r="K2314" s="1"/>
      <c r="L2314" s="1"/>
      <c r="M2314" s="1"/>
      <c r="N2314" s="1"/>
      <c r="O2314" s="1"/>
      <c r="P2314" s="1"/>
      <c r="Q2314" s="1"/>
      <c r="R2314" s="1"/>
      <c r="S2314" s="411"/>
      <c r="T2314" s="1"/>
      <c r="U2314" s="1"/>
      <c r="V2314" s="1"/>
      <c r="W2314" s="411"/>
      <c r="X2314" s="411"/>
      <c r="Y2314" s="411"/>
      <c r="Z2314" s="411"/>
      <c r="AA2314" s="1"/>
      <c r="AB2314" s="1"/>
      <c r="AC2314" s="1"/>
      <c r="AD2314" s="1"/>
      <c r="AE2314" s="1"/>
      <c r="AF2314" s="1"/>
      <c r="AG2314" s="1"/>
    </row>
    <row r="2315" spans="1:33" ht="14.25" customHeight="1" x14ac:dyDescent="0.3">
      <c r="A2315" s="2"/>
      <c r="B2315" s="1"/>
      <c r="C2315" s="2"/>
      <c r="D2315" s="2"/>
      <c r="E2315" s="2"/>
      <c r="F2315" s="1"/>
      <c r="G2315" s="1"/>
      <c r="H2315" s="1"/>
      <c r="I2315" s="1"/>
      <c r="J2315" s="1"/>
      <c r="K2315" s="1"/>
      <c r="L2315" s="1"/>
      <c r="M2315" s="1"/>
      <c r="N2315" s="1"/>
      <c r="O2315" s="1"/>
      <c r="P2315" s="1"/>
      <c r="Q2315" s="1"/>
      <c r="R2315" s="1"/>
      <c r="S2315" s="411"/>
      <c r="T2315" s="1"/>
      <c r="U2315" s="1"/>
      <c r="V2315" s="1"/>
      <c r="W2315" s="411"/>
      <c r="X2315" s="411"/>
      <c r="Y2315" s="411"/>
      <c r="Z2315" s="411"/>
      <c r="AA2315" s="1"/>
      <c r="AB2315" s="1"/>
      <c r="AC2315" s="1"/>
      <c r="AD2315" s="1"/>
      <c r="AE2315" s="1"/>
      <c r="AF2315" s="1"/>
      <c r="AG2315" s="1"/>
    </row>
    <row r="2316" spans="1:33" ht="14.25" customHeight="1" x14ac:dyDescent="0.3">
      <c r="A2316" s="2"/>
      <c r="B2316" s="1"/>
      <c r="C2316" s="2"/>
      <c r="D2316" s="2"/>
      <c r="E2316" s="2"/>
      <c r="F2316" s="1"/>
      <c r="G2316" s="1"/>
      <c r="H2316" s="1"/>
      <c r="I2316" s="1"/>
      <c r="J2316" s="1"/>
      <c r="K2316" s="1"/>
      <c r="L2316" s="1"/>
      <c r="M2316" s="1"/>
      <c r="N2316" s="1"/>
      <c r="O2316" s="1"/>
      <c r="P2316" s="1"/>
      <c r="Q2316" s="1"/>
      <c r="R2316" s="1"/>
      <c r="S2316" s="411"/>
      <c r="T2316" s="1"/>
      <c r="U2316" s="1"/>
      <c r="V2316" s="1"/>
      <c r="W2316" s="411"/>
      <c r="X2316" s="411"/>
      <c r="Y2316" s="411"/>
      <c r="Z2316" s="411"/>
      <c r="AA2316" s="1"/>
      <c r="AB2316" s="1"/>
      <c r="AC2316" s="1"/>
      <c r="AD2316" s="1"/>
      <c r="AE2316" s="1"/>
      <c r="AF2316" s="1"/>
      <c r="AG2316" s="1"/>
    </row>
    <row r="2317" spans="1:33" ht="14.25" customHeight="1" x14ac:dyDescent="0.3">
      <c r="A2317" s="2"/>
      <c r="B2317" s="1"/>
      <c r="C2317" s="2"/>
      <c r="D2317" s="2"/>
      <c r="E2317" s="2"/>
      <c r="F2317" s="1"/>
      <c r="G2317" s="1"/>
      <c r="H2317" s="1"/>
      <c r="I2317" s="1"/>
      <c r="J2317" s="1"/>
      <c r="K2317" s="1"/>
      <c r="L2317" s="1"/>
      <c r="M2317" s="1"/>
      <c r="N2317" s="1"/>
      <c r="O2317" s="1"/>
      <c r="P2317" s="1"/>
      <c r="Q2317" s="1"/>
      <c r="R2317" s="1"/>
      <c r="S2317" s="411"/>
      <c r="T2317" s="1"/>
      <c r="U2317" s="1"/>
      <c r="V2317" s="1"/>
      <c r="W2317" s="411"/>
      <c r="X2317" s="411"/>
      <c r="Y2317" s="411"/>
      <c r="Z2317" s="411"/>
      <c r="AA2317" s="1"/>
      <c r="AB2317" s="1"/>
      <c r="AC2317" s="1"/>
      <c r="AD2317" s="1"/>
      <c r="AE2317" s="1"/>
      <c r="AF2317" s="1"/>
      <c r="AG2317" s="1"/>
    </row>
    <row r="2318" spans="1:33" ht="14.25" customHeight="1" x14ac:dyDescent="0.3">
      <c r="A2318" s="2"/>
      <c r="B2318" s="1"/>
      <c r="C2318" s="2"/>
      <c r="D2318" s="2"/>
      <c r="E2318" s="2"/>
      <c r="F2318" s="1"/>
      <c r="G2318" s="1"/>
      <c r="H2318" s="1"/>
      <c r="I2318" s="1"/>
      <c r="J2318" s="1"/>
      <c r="K2318" s="1"/>
      <c r="L2318" s="1"/>
      <c r="M2318" s="1"/>
      <c r="N2318" s="1"/>
      <c r="O2318" s="1"/>
      <c r="P2318" s="1"/>
      <c r="Q2318" s="1"/>
      <c r="R2318" s="1"/>
      <c r="S2318" s="411"/>
      <c r="T2318" s="1"/>
      <c r="U2318" s="1"/>
      <c r="V2318" s="1"/>
      <c r="W2318" s="411"/>
      <c r="X2318" s="411"/>
      <c r="Y2318" s="411"/>
      <c r="Z2318" s="411"/>
      <c r="AA2318" s="1"/>
      <c r="AB2318" s="1"/>
      <c r="AC2318" s="1"/>
      <c r="AD2318" s="1"/>
      <c r="AE2318" s="1"/>
      <c r="AF2318" s="1"/>
      <c r="AG2318" s="1"/>
    </row>
    <row r="2319" spans="1:33" ht="14.25" customHeight="1" x14ac:dyDescent="0.3">
      <c r="A2319" s="2"/>
      <c r="B2319" s="1"/>
      <c r="C2319" s="2"/>
      <c r="D2319" s="2"/>
      <c r="E2319" s="2"/>
      <c r="F2319" s="1"/>
      <c r="G2319" s="1"/>
      <c r="H2319" s="1"/>
      <c r="I2319" s="1"/>
      <c r="J2319" s="1"/>
      <c r="K2319" s="1"/>
      <c r="L2319" s="1"/>
      <c r="M2319" s="1"/>
      <c r="N2319" s="1"/>
      <c r="O2319" s="1"/>
      <c r="P2319" s="1"/>
      <c r="Q2319" s="1"/>
      <c r="R2319" s="1"/>
      <c r="S2319" s="411"/>
      <c r="T2319" s="1"/>
      <c r="U2319" s="1"/>
      <c r="V2319" s="1"/>
      <c r="W2319" s="411"/>
      <c r="X2319" s="411"/>
      <c r="Y2319" s="411"/>
      <c r="Z2319" s="411"/>
      <c r="AA2319" s="1"/>
      <c r="AB2319" s="1"/>
      <c r="AC2319" s="1"/>
      <c r="AD2319" s="1"/>
      <c r="AE2319" s="1"/>
      <c r="AF2319" s="1"/>
      <c r="AG2319" s="1"/>
    </row>
    <row r="2320" spans="1:33" ht="14.25" customHeight="1" x14ac:dyDescent="0.3">
      <c r="A2320" s="2"/>
      <c r="B2320" s="1"/>
      <c r="C2320" s="2"/>
      <c r="D2320" s="2"/>
      <c r="E2320" s="2"/>
      <c r="F2320" s="1"/>
      <c r="G2320" s="1"/>
      <c r="H2320" s="1"/>
      <c r="I2320" s="1"/>
      <c r="J2320" s="1"/>
      <c r="K2320" s="1"/>
      <c r="L2320" s="1"/>
      <c r="M2320" s="1"/>
      <c r="N2320" s="1"/>
      <c r="O2320" s="1"/>
      <c r="P2320" s="1"/>
      <c r="Q2320" s="1"/>
      <c r="R2320" s="1"/>
      <c r="S2320" s="411"/>
      <c r="T2320" s="1"/>
      <c r="U2320" s="1"/>
      <c r="V2320" s="1"/>
      <c r="W2320" s="411"/>
      <c r="X2320" s="411"/>
      <c r="Y2320" s="411"/>
      <c r="Z2320" s="411"/>
      <c r="AA2320" s="1"/>
      <c r="AB2320" s="1"/>
      <c r="AC2320" s="1"/>
      <c r="AD2320" s="1"/>
      <c r="AE2320" s="1"/>
      <c r="AF2320" s="1"/>
      <c r="AG2320" s="1"/>
    </row>
    <row r="2321" spans="1:33" ht="14.25" customHeight="1" x14ac:dyDescent="0.3">
      <c r="A2321" s="2"/>
      <c r="B2321" s="1"/>
      <c r="C2321" s="2"/>
      <c r="D2321" s="2"/>
      <c r="E2321" s="2"/>
      <c r="F2321" s="1"/>
      <c r="G2321" s="1"/>
      <c r="H2321" s="1"/>
      <c r="I2321" s="1"/>
      <c r="J2321" s="1"/>
      <c r="K2321" s="1"/>
      <c r="L2321" s="1"/>
      <c r="M2321" s="1"/>
      <c r="N2321" s="1"/>
      <c r="O2321" s="1"/>
      <c r="P2321" s="1"/>
      <c r="Q2321" s="1"/>
      <c r="R2321" s="1"/>
      <c r="S2321" s="411"/>
      <c r="T2321" s="1"/>
      <c r="U2321" s="1"/>
      <c r="V2321" s="1"/>
      <c r="W2321" s="411"/>
      <c r="X2321" s="411"/>
      <c r="Y2321" s="411"/>
      <c r="Z2321" s="411"/>
      <c r="AA2321" s="1"/>
      <c r="AB2321" s="1"/>
      <c r="AC2321" s="1"/>
      <c r="AD2321" s="1"/>
      <c r="AE2321" s="1"/>
      <c r="AF2321" s="1"/>
      <c r="AG2321" s="1"/>
    </row>
    <row r="2322" spans="1:33" ht="14.25" customHeight="1" x14ac:dyDescent="0.3">
      <c r="A2322" s="2"/>
      <c r="B2322" s="1"/>
      <c r="C2322" s="2"/>
      <c r="D2322" s="2"/>
      <c r="E2322" s="2"/>
      <c r="F2322" s="1"/>
      <c r="G2322" s="1"/>
      <c r="H2322" s="1"/>
      <c r="I2322" s="1"/>
      <c r="J2322" s="1"/>
      <c r="K2322" s="1"/>
      <c r="L2322" s="1"/>
      <c r="M2322" s="1"/>
      <c r="N2322" s="1"/>
      <c r="O2322" s="1"/>
      <c r="P2322" s="1"/>
      <c r="Q2322" s="1"/>
      <c r="R2322" s="1"/>
      <c r="S2322" s="411"/>
      <c r="T2322" s="1"/>
      <c r="U2322" s="1"/>
      <c r="V2322" s="1"/>
      <c r="W2322" s="411"/>
      <c r="X2322" s="411"/>
      <c r="Y2322" s="411"/>
      <c r="Z2322" s="411"/>
      <c r="AA2322" s="1"/>
      <c r="AB2322" s="1"/>
      <c r="AC2322" s="1"/>
      <c r="AD2322" s="1"/>
      <c r="AE2322" s="1"/>
      <c r="AF2322" s="1"/>
      <c r="AG2322" s="1"/>
    </row>
    <row r="2323" spans="1:33" ht="14.25" customHeight="1" x14ac:dyDescent="0.3">
      <c r="A2323" s="2"/>
      <c r="B2323" s="1"/>
      <c r="C2323" s="2"/>
      <c r="D2323" s="2"/>
      <c r="E2323" s="2"/>
      <c r="F2323" s="1"/>
      <c r="G2323" s="1"/>
      <c r="H2323" s="1"/>
      <c r="I2323" s="1"/>
      <c r="J2323" s="1"/>
      <c r="K2323" s="1"/>
      <c r="L2323" s="1"/>
      <c r="M2323" s="1"/>
      <c r="N2323" s="1"/>
      <c r="O2323" s="1"/>
      <c r="P2323" s="1"/>
      <c r="Q2323" s="1"/>
      <c r="R2323" s="1"/>
      <c r="S2323" s="411"/>
      <c r="T2323" s="1"/>
      <c r="U2323" s="1"/>
      <c r="V2323" s="1"/>
      <c r="W2323" s="411"/>
      <c r="X2323" s="411"/>
      <c r="Y2323" s="411"/>
      <c r="Z2323" s="411"/>
      <c r="AA2323" s="1"/>
      <c r="AB2323" s="1"/>
      <c r="AC2323" s="1"/>
      <c r="AD2323" s="1"/>
      <c r="AE2323" s="1"/>
      <c r="AF2323" s="1"/>
      <c r="AG2323" s="1"/>
    </row>
    <row r="2324" spans="1:33" ht="14.25" customHeight="1" x14ac:dyDescent="0.3">
      <c r="A2324" s="2"/>
      <c r="B2324" s="1"/>
      <c r="C2324" s="2"/>
      <c r="D2324" s="2"/>
      <c r="E2324" s="2"/>
      <c r="F2324" s="1"/>
      <c r="G2324" s="1"/>
      <c r="H2324" s="1"/>
      <c r="I2324" s="1"/>
      <c r="J2324" s="1"/>
      <c r="K2324" s="1"/>
      <c r="L2324" s="1"/>
      <c r="M2324" s="1"/>
      <c r="N2324" s="1"/>
      <c r="O2324" s="1"/>
      <c r="P2324" s="1"/>
      <c r="Q2324" s="1"/>
      <c r="R2324" s="1"/>
      <c r="S2324" s="411"/>
      <c r="T2324" s="1"/>
      <c r="U2324" s="1"/>
      <c r="V2324" s="1"/>
      <c r="W2324" s="411"/>
      <c r="X2324" s="411"/>
      <c r="Y2324" s="411"/>
      <c r="Z2324" s="411"/>
      <c r="AA2324" s="1"/>
      <c r="AB2324" s="1"/>
      <c r="AC2324" s="1"/>
      <c r="AD2324" s="1"/>
      <c r="AE2324" s="1"/>
      <c r="AF2324" s="1"/>
      <c r="AG2324" s="1"/>
    </row>
    <row r="2325" spans="1:33" ht="14.25" customHeight="1" x14ac:dyDescent="0.3">
      <c r="A2325" s="2"/>
      <c r="B2325" s="1"/>
      <c r="C2325" s="2"/>
      <c r="D2325" s="2"/>
      <c r="E2325" s="2"/>
      <c r="F2325" s="1"/>
      <c r="G2325" s="1"/>
      <c r="H2325" s="1"/>
      <c r="I2325" s="1"/>
      <c r="J2325" s="1"/>
      <c r="K2325" s="1"/>
      <c r="L2325" s="1"/>
      <c r="M2325" s="1"/>
      <c r="N2325" s="1"/>
      <c r="O2325" s="1"/>
      <c r="P2325" s="1"/>
      <c r="Q2325" s="1"/>
      <c r="R2325" s="1"/>
      <c r="S2325" s="411"/>
      <c r="T2325" s="1"/>
      <c r="U2325" s="1"/>
      <c r="V2325" s="1"/>
      <c r="W2325" s="411"/>
      <c r="X2325" s="411"/>
      <c r="Y2325" s="411"/>
      <c r="Z2325" s="411"/>
      <c r="AA2325" s="1"/>
      <c r="AB2325" s="1"/>
      <c r="AC2325" s="1"/>
      <c r="AD2325" s="1"/>
      <c r="AE2325" s="1"/>
      <c r="AF2325" s="1"/>
      <c r="AG2325" s="1"/>
    </row>
    <row r="2326" spans="1:33" ht="14.25" customHeight="1" x14ac:dyDescent="0.3">
      <c r="A2326" s="2"/>
      <c r="B2326" s="1"/>
      <c r="C2326" s="2"/>
      <c r="D2326" s="2"/>
      <c r="E2326" s="2"/>
      <c r="F2326" s="1"/>
      <c r="G2326" s="1"/>
      <c r="H2326" s="1"/>
      <c r="I2326" s="1"/>
      <c r="J2326" s="1"/>
      <c r="K2326" s="1"/>
      <c r="L2326" s="1"/>
      <c r="M2326" s="1"/>
      <c r="N2326" s="1"/>
      <c r="O2326" s="1"/>
      <c r="P2326" s="1"/>
      <c r="Q2326" s="1"/>
      <c r="R2326" s="1"/>
      <c r="S2326" s="411"/>
      <c r="T2326" s="1"/>
      <c r="U2326" s="1"/>
      <c r="V2326" s="1"/>
      <c r="W2326" s="411"/>
      <c r="X2326" s="411"/>
      <c r="Y2326" s="411"/>
      <c r="Z2326" s="411"/>
      <c r="AA2326" s="1"/>
      <c r="AB2326" s="1"/>
      <c r="AC2326" s="1"/>
      <c r="AD2326" s="1"/>
      <c r="AE2326" s="1"/>
      <c r="AF2326" s="1"/>
      <c r="AG2326" s="1"/>
    </row>
    <row r="2327" spans="1:33" ht="14.25" customHeight="1" x14ac:dyDescent="0.3">
      <c r="A2327" s="2"/>
      <c r="B2327" s="1"/>
      <c r="C2327" s="2"/>
      <c r="D2327" s="2"/>
      <c r="E2327" s="2"/>
      <c r="F2327" s="1"/>
      <c r="G2327" s="1"/>
      <c r="H2327" s="1"/>
      <c r="I2327" s="1"/>
      <c r="J2327" s="1"/>
      <c r="K2327" s="1"/>
      <c r="L2327" s="1"/>
      <c r="M2327" s="1"/>
      <c r="N2327" s="1"/>
      <c r="O2327" s="1"/>
      <c r="P2327" s="1"/>
      <c r="Q2327" s="1"/>
      <c r="R2327" s="1"/>
      <c r="S2327" s="411"/>
      <c r="T2327" s="1"/>
      <c r="U2327" s="1"/>
      <c r="V2327" s="1"/>
      <c r="W2327" s="411"/>
      <c r="X2327" s="411"/>
      <c r="Y2327" s="411"/>
      <c r="Z2327" s="411"/>
      <c r="AA2327" s="1"/>
      <c r="AB2327" s="1"/>
      <c r="AC2327" s="1"/>
      <c r="AD2327" s="1"/>
      <c r="AE2327" s="1"/>
      <c r="AF2327" s="1"/>
      <c r="AG2327" s="1"/>
    </row>
    <row r="2328" spans="1:33" ht="14.25" customHeight="1" x14ac:dyDescent="0.3">
      <c r="A2328" s="2"/>
      <c r="B2328" s="1"/>
      <c r="C2328" s="2"/>
      <c r="D2328" s="2"/>
      <c r="E2328" s="2"/>
      <c r="F2328" s="1"/>
      <c r="G2328" s="1"/>
      <c r="H2328" s="1"/>
      <c r="I2328" s="1"/>
      <c r="J2328" s="1"/>
      <c r="K2328" s="1"/>
      <c r="L2328" s="1"/>
      <c r="M2328" s="1"/>
      <c r="N2328" s="1"/>
      <c r="O2328" s="1"/>
      <c r="P2328" s="1"/>
      <c r="Q2328" s="1"/>
      <c r="R2328" s="1"/>
      <c r="S2328" s="411"/>
      <c r="T2328" s="1"/>
      <c r="U2328" s="1"/>
      <c r="V2328" s="1"/>
      <c r="W2328" s="411"/>
      <c r="X2328" s="411"/>
      <c r="Y2328" s="411"/>
      <c r="Z2328" s="411"/>
      <c r="AA2328" s="1"/>
      <c r="AB2328" s="1"/>
      <c r="AC2328" s="1"/>
      <c r="AD2328" s="1"/>
      <c r="AE2328" s="1"/>
      <c r="AF2328" s="1"/>
      <c r="AG2328" s="1"/>
    </row>
    <row r="2329" spans="1:33" ht="14.25" customHeight="1" x14ac:dyDescent="0.3">
      <c r="A2329" s="2"/>
      <c r="B2329" s="1"/>
      <c r="C2329" s="2"/>
      <c r="D2329" s="2"/>
      <c r="E2329" s="2"/>
      <c r="F2329" s="1"/>
      <c r="G2329" s="1"/>
      <c r="H2329" s="1"/>
      <c r="I2329" s="1"/>
      <c r="J2329" s="1"/>
      <c r="K2329" s="1"/>
      <c r="L2329" s="1"/>
      <c r="M2329" s="1"/>
      <c r="N2329" s="1"/>
      <c r="O2329" s="1"/>
      <c r="P2329" s="1"/>
      <c r="Q2329" s="1"/>
      <c r="R2329" s="1"/>
      <c r="S2329" s="411"/>
      <c r="T2329" s="1"/>
      <c r="U2329" s="1"/>
      <c r="V2329" s="1"/>
      <c r="W2329" s="411"/>
      <c r="X2329" s="411"/>
      <c r="Y2329" s="411"/>
      <c r="Z2329" s="411"/>
      <c r="AA2329" s="1"/>
      <c r="AB2329" s="1"/>
      <c r="AC2329" s="1"/>
      <c r="AD2329" s="1"/>
      <c r="AE2329" s="1"/>
      <c r="AF2329" s="1"/>
      <c r="AG2329" s="1"/>
    </row>
    <row r="2330" spans="1:33" ht="14.25" customHeight="1" x14ac:dyDescent="0.3">
      <c r="A2330" s="2"/>
      <c r="B2330" s="1"/>
      <c r="C2330" s="2"/>
      <c r="D2330" s="2"/>
      <c r="E2330" s="2"/>
      <c r="F2330" s="1"/>
      <c r="G2330" s="1"/>
      <c r="H2330" s="1"/>
      <c r="I2330" s="1"/>
      <c r="J2330" s="1"/>
      <c r="K2330" s="1"/>
      <c r="L2330" s="1"/>
      <c r="M2330" s="1"/>
      <c r="N2330" s="1"/>
      <c r="O2330" s="1"/>
      <c r="P2330" s="1"/>
      <c r="Q2330" s="1"/>
      <c r="R2330" s="1"/>
      <c r="S2330" s="411"/>
      <c r="T2330" s="1"/>
      <c r="U2330" s="1"/>
      <c r="V2330" s="1"/>
      <c r="W2330" s="411"/>
      <c r="X2330" s="411"/>
      <c r="Y2330" s="411"/>
      <c r="Z2330" s="411"/>
      <c r="AA2330" s="1"/>
      <c r="AB2330" s="1"/>
      <c r="AC2330" s="1"/>
      <c r="AD2330" s="1"/>
      <c r="AE2330" s="1"/>
      <c r="AF2330" s="1"/>
      <c r="AG2330" s="1"/>
    </row>
    <row r="2331" spans="1:33" ht="14.25" customHeight="1" x14ac:dyDescent="0.3">
      <c r="A2331" s="2"/>
      <c r="B2331" s="1"/>
      <c r="C2331" s="2"/>
      <c r="D2331" s="2"/>
      <c r="E2331" s="2"/>
      <c r="F2331" s="1"/>
      <c r="G2331" s="1"/>
      <c r="H2331" s="1"/>
      <c r="I2331" s="1"/>
      <c r="J2331" s="1"/>
      <c r="K2331" s="1"/>
      <c r="L2331" s="1"/>
      <c r="M2331" s="1"/>
      <c r="N2331" s="1"/>
      <c r="O2331" s="1"/>
      <c r="P2331" s="1"/>
      <c r="Q2331" s="1"/>
      <c r="R2331" s="1"/>
      <c r="S2331" s="411"/>
      <c r="T2331" s="1"/>
      <c r="U2331" s="1"/>
      <c r="V2331" s="1"/>
      <c r="W2331" s="411"/>
      <c r="X2331" s="411"/>
      <c r="Y2331" s="411"/>
      <c r="Z2331" s="411"/>
      <c r="AA2331" s="1"/>
      <c r="AB2331" s="1"/>
      <c r="AC2331" s="1"/>
      <c r="AD2331" s="1"/>
      <c r="AE2331" s="1"/>
      <c r="AF2331" s="1"/>
      <c r="AG2331" s="1"/>
    </row>
    <row r="2332" spans="1:33" ht="14.25" customHeight="1" x14ac:dyDescent="0.3">
      <c r="A2332" s="2"/>
      <c r="B2332" s="1"/>
      <c r="C2332" s="2"/>
      <c r="D2332" s="2"/>
      <c r="E2332" s="2"/>
      <c r="F2332" s="1"/>
      <c r="G2332" s="1"/>
      <c r="H2332" s="1"/>
      <c r="I2332" s="1"/>
      <c r="J2332" s="1"/>
      <c r="K2332" s="1"/>
      <c r="L2332" s="1"/>
      <c r="M2332" s="1"/>
      <c r="N2332" s="1"/>
      <c r="O2332" s="1"/>
      <c r="P2332" s="1"/>
      <c r="Q2332" s="1"/>
      <c r="R2332" s="1"/>
      <c r="S2332" s="411"/>
      <c r="T2332" s="1"/>
      <c r="U2332" s="1"/>
      <c r="V2332" s="1"/>
      <c r="W2332" s="411"/>
      <c r="X2332" s="411"/>
      <c r="Y2332" s="411"/>
      <c r="Z2332" s="411"/>
      <c r="AA2332" s="1"/>
      <c r="AB2332" s="1"/>
      <c r="AC2332" s="1"/>
      <c r="AD2332" s="1"/>
      <c r="AE2332" s="1"/>
      <c r="AF2332" s="1"/>
      <c r="AG2332" s="1"/>
    </row>
    <row r="2333" spans="1:33" ht="14.25" customHeight="1" x14ac:dyDescent="0.3">
      <c r="A2333" s="2"/>
      <c r="B2333" s="1"/>
      <c r="C2333" s="2"/>
      <c r="D2333" s="2"/>
      <c r="E2333" s="2"/>
      <c r="F2333" s="1"/>
      <c r="G2333" s="1"/>
      <c r="H2333" s="1"/>
      <c r="I2333" s="1"/>
      <c r="J2333" s="1"/>
      <c r="K2333" s="1"/>
      <c r="L2333" s="1"/>
      <c r="M2333" s="1"/>
      <c r="N2333" s="1"/>
      <c r="O2333" s="1"/>
      <c r="P2333" s="1"/>
      <c r="Q2333" s="1"/>
      <c r="R2333" s="1"/>
      <c r="S2333" s="411"/>
      <c r="T2333" s="1"/>
      <c r="U2333" s="1"/>
      <c r="V2333" s="1"/>
      <c r="W2333" s="411"/>
      <c r="X2333" s="411"/>
      <c r="Y2333" s="411"/>
      <c r="Z2333" s="411"/>
      <c r="AA2333" s="1"/>
      <c r="AB2333" s="1"/>
      <c r="AC2333" s="1"/>
      <c r="AD2333" s="1"/>
      <c r="AE2333" s="1"/>
      <c r="AF2333" s="1"/>
      <c r="AG2333" s="1"/>
    </row>
    <row r="2334" spans="1:33" ht="14.25" customHeight="1" x14ac:dyDescent="0.3">
      <c r="A2334" s="2"/>
      <c r="B2334" s="1"/>
      <c r="C2334" s="2"/>
      <c r="D2334" s="2"/>
      <c r="E2334" s="2"/>
      <c r="F2334" s="1"/>
      <c r="G2334" s="1"/>
      <c r="H2334" s="1"/>
      <c r="I2334" s="1"/>
      <c r="J2334" s="1"/>
      <c r="K2334" s="1"/>
      <c r="L2334" s="1"/>
      <c r="M2334" s="1"/>
      <c r="N2334" s="1"/>
      <c r="O2334" s="1"/>
      <c r="P2334" s="1"/>
      <c r="Q2334" s="1"/>
      <c r="R2334" s="1"/>
      <c r="S2334" s="411"/>
      <c r="T2334" s="1"/>
      <c r="U2334" s="1"/>
      <c r="V2334" s="1"/>
      <c r="W2334" s="411"/>
      <c r="X2334" s="411"/>
      <c r="Y2334" s="411"/>
      <c r="Z2334" s="411"/>
      <c r="AA2334" s="1"/>
      <c r="AB2334" s="1"/>
      <c r="AC2334" s="1"/>
      <c r="AD2334" s="1"/>
      <c r="AE2334" s="1"/>
      <c r="AF2334" s="1"/>
      <c r="AG2334" s="1"/>
    </row>
    <row r="2335" spans="1:33" ht="14.25" customHeight="1" x14ac:dyDescent="0.3">
      <c r="A2335" s="2"/>
      <c r="B2335" s="1"/>
      <c r="C2335" s="2"/>
      <c r="D2335" s="2"/>
      <c r="E2335" s="2"/>
      <c r="F2335" s="1"/>
      <c r="G2335" s="1"/>
      <c r="H2335" s="1"/>
      <c r="I2335" s="1"/>
      <c r="J2335" s="1"/>
      <c r="K2335" s="1"/>
      <c r="L2335" s="1"/>
      <c r="M2335" s="1"/>
      <c r="N2335" s="1"/>
      <c r="O2335" s="1"/>
      <c r="P2335" s="1"/>
      <c r="Q2335" s="1"/>
      <c r="R2335" s="1"/>
      <c r="S2335" s="411"/>
      <c r="T2335" s="1"/>
      <c r="U2335" s="1"/>
      <c r="V2335" s="1"/>
      <c r="W2335" s="411"/>
      <c r="X2335" s="411"/>
      <c r="Y2335" s="411"/>
      <c r="Z2335" s="411"/>
      <c r="AA2335" s="1"/>
      <c r="AB2335" s="1"/>
      <c r="AC2335" s="1"/>
      <c r="AD2335" s="1"/>
      <c r="AE2335" s="1"/>
      <c r="AF2335" s="1"/>
      <c r="AG2335" s="1"/>
    </row>
    <row r="2336" spans="1:33" ht="14.25" customHeight="1" x14ac:dyDescent="0.3">
      <c r="A2336" s="2"/>
      <c r="B2336" s="1"/>
      <c r="C2336" s="2"/>
      <c r="D2336" s="2"/>
      <c r="E2336" s="2"/>
      <c r="F2336" s="1"/>
      <c r="G2336" s="1"/>
      <c r="H2336" s="1"/>
      <c r="I2336" s="1"/>
      <c r="J2336" s="1"/>
      <c r="K2336" s="1"/>
      <c r="L2336" s="1"/>
      <c r="M2336" s="1"/>
      <c r="N2336" s="1"/>
      <c r="O2336" s="1"/>
      <c r="P2336" s="1"/>
      <c r="Q2336" s="1"/>
      <c r="R2336" s="1"/>
      <c r="S2336" s="411"/>
      <c r="T2336" s="1"/>
      <c r="U2336" s="1"/>
      <c r="V2336" s="1"/>
      <c r="W2336" s="411"/>
      <c r="X2336" s="411"/>
      <c r="Y2336" s="411"/>
      <c r="Z2336" s="411"/>
      <c r="AA2336" s="1"/>
      <c r="AB2336" s="1"/>
      <c r="AC2336" s="1"/>
      <c r="AD2336" s="1"/>
      <c r="AE2336" s="1"/>
      <c r="AF2336" s="1"/>
      <c r="AG2336" s="1"/>
    </row>
    <row r="2337" spans="1:33" ht="14.25" customHeight="1" x14ac:dyDescent="0.3">
      <c r="A2337" s="2"/>
      <c r="B2337" s="1"/>
      <c r="C2337" s="2"/>
      <c r="D2337" s="2"/>
      <c r="E2337" s="2"/>
      <c r="F2337" s="1"/>
      <c r="G2337" s="1"/>
      <c r="H2337" s="1"/>
      <c r="I2337" s="1"/>
      <c r="J2337" s="1"/>
      <c r="K2337" s="1"/>
      <c r="L2337" s="1"/>
      <c r="M2337" s="1"/>
      <c r="N2337" s="1"/>
      <c r="O2337" s="1"/>
      <c r="P2337" s="1"/>
      <c r="Q2337" s="1"/>
      <c r="R2337" s="1"/>
      <c r="S2337" s="411"/>
      <c r="T2337" s="1"/>
      <c r="U2337" s="1"/>
      <c r="V2337" s="1"/>
      <c r="W2337" s="411"/>
      <c r="X2337" s="411"/>
      <c r="Y2337" s="411"/>
      <c r="Z2337" s="411"/>
      <c r="AA2337" s="1"/>
      <c r="AB2337" s="1"/>
      <c r="AC2337" s="1"/>
      <c r="AD2337" s="1"/>
      <c r="AE2337" s="1"/>
      <c r="AF2337" s="1"/>
      <c r="AG2337" s="1"/>
    </row>
    <row r="2338" spans="1:33" ht="14.25" customHeight="1" x14ac:dyDescent="0.3">
      <c r="A2338" s="2"/>
      <c r="B2338" s="1"/>
      <c r="C2338" s="2"/>
      <c r="D2338" s="2"/>
      <c r="E2338" s="2"/>
      <c r="F2338" s="1"/>
      <c r="G2338" s="1"/>
      <c r="H2338" s="1"/>
      <c r="I2338" s="1"/>
      <c r="J2338" s="1"/>
      <c r="K2338" s="1"/>
      <c r="L2338" s="1"/>
      <c r="M2338" s="1"/>
      <c r="N2338" s="1"/>
      <c r="O2338" s="1"/>
      <c r="P2338" s="1"/>
      <c r="Q2338" s="1"/>
      <c r="R2338" s="1"/>
      <c r="S2338" s="411"/>
      <c r="T2338" s="1"/>
      <c r="U2338" s="1"/>
      <c r="V2338" s="1"/>
      <c r="W2338" s="411"/>
      <c r="X2338" s="411"/>
      <c r="Y2338" s="411"/>
      <c r="Z2338" s="411"/>
      <c r="AA2338" s="1"/>
      <c r="AB2338" s="1"/>
      <c r="AC2338" s="1"/>
      <c r="AD2338" s="1"/>
      <c r="AE2338" s="1"/>
      <c r="AF2338" s="1"/>
      <c r="AG2338" s="1"/>
    </row>
    <row r="2339" spans="1:33" ht="14.25" customHeight="1" x14ac:dyDescent="0.3">
      <c r="A2339" s="2"/>
      <c r="B2339" s="1"/>
      <c r="C2339" s="2"/>
      <c r="D2339" s="2"/>
      <c r="E2339" s="2"/>
      <c r="F2339" s="1"/>
      <c r="G2339" s="1"/>
      <c r="H2339" s="1"/>
      <c r="I2339" s="1"/>
      <c r="J2339" s="1"/>
      <c r="K2339" s="1"/>
      <c r="L2339" s="1"/>
      <c r="M2339" s="1"/>
      <c r="N2339" s="1"/>
      <c r="O2339" s="1"/>
      <c r="P2339" s="1"/>
      <c r="Q2339" s="1"/>
      <c r="R2339" s="1"/>
      <c r="S2339" s="411"/>
      <c r="T2339" s="1"/>
      <c r="U2339" s="1"/>
      <c r="V2339" s="1"/>
      <c r="W2339" s="411"/>
      <c r="X2339" s="411"/>
      <c r="Y2339" s="411"/>
      <c r="Z2339" s="411"/>
      <c r="AA2339" s="1"/>
      <c r="AB2339" s="1"/>
      <c r="AC2339" s="1"/>
      <c r="AD2339" s="1"/>
      <c r="AE2339" s="1"/>
      <c r="AF2339" s="1"/>
      <c r="AG2339" s="1"/>
    </row>
    <row r="2340" spans="1:33" ht="14.25" customHeight="1" x14ac:dyDescent="0.3">
      <c r="A2340" s="2"/>
      <c r="B2340" s="1"/>
      <c r="C2340" s="2"/>
      <c r="D2340" s="2"/>
      <c r="E2340" s="2"/>
      <c r="F2340" s="1"/>
      <c r="G2340" s="1"/>
      <c r="H2340" s="1"/>
      <c r="I2340" s="1"/>
      <c r="J2340" s="1"/>
      <c r="K2340" s="1"/>
      <c r="L2340" s="1"/>
      <c r="M2340" s="1"/>
      <c r="N2340" s="1"/>
      <c r="O2340" s="1"/>
      <c r="P2340" s="1"/>
      <c r="Q2340" s="1"/>
      <c r="R2340" s="1"/>
      <c r="S2340" s="411"/>
      <c r="T2340" s="1"/>
      <c r="U2340" s="1"/>
      <c r="V2340" s="1"/>
      <c r="W2340" s="411"/>
      <c r="X2340" s="411"/>
      <c r="Y2340" s="411"/>
      <c r="Z2340" s="411"/>
      <c r="AA2340" s="1"/>
      <c r="AB2340" s="1"/>
      <c r="AC2340" s="1"/>
      <c r="AD2340" s="1"/>
      <c r="AE2340" s="1"/>
      <c r="AF2340" s="1"/>
      <c r="AG2340" s="1"/>
    </row>
    <row r="2341" spans="1:33" ht="14.25" customHeight="1" x14ac:dyDescent="0.3">
      <c r="A2341" s="2"/>
      <c r="B2341" s="1"/>
      <c r="C2341" s="2"/>
      <c r="D2341" s="2"/>
      <c r="E2341" s="2"/>
      <c r="F2341" s="1"/>
      <c r="G2341" s="1"/>
      <c r="H2341" s="1"/>
      <c r="I2341" s="1"/>
      <c r="J2341" s="1"/>
      <c r="K2341" s="1"/>
      <c r="L2341" s="1"/>
      <c r="M2341" s="1"/>
      <c r="N2341" s="1"/>
      <c r="O2341" s="1"/>
      <c r="P2341" s="1"/>
      <c r="Q2341" s="1"/>
      <c r="R2341" s="1"/>
      <c r="S2341" s="411"/>
      <c r="T2341" s="1"/>
      <c r="U2341" s="1"/>
      <c r="V2341" s="1"/>
      <c r="W2341" s="411"/>
      <c r="X2341" s="411"/>
      <c r="Y2341" s="411"/>
      <c r="Z2341" s="411"/>
      <c r="AA2341" s="1"/>
      <c r="AB2341" s="1"/>
      <c r="AC2341" s="1"/>
      <c r="AD2341" s="1"/>
      <c r="AE2341" s="1"/>
      <c r="AF2341" s="1"/>
      <c r="AG2341" s="1"/>
    </row>
    <row r="2342" spans="1:33" ht="14.25" customHeight="1" x14ac:dyDescent="0.3">
      <c r="A2342" s="2"/>
      <c r="B2342" s="1"/>
      <c r="C2342" s="2"/>
      <c r="D2342" s="2"/>
      <c r="E2342" s="2"/>
      <c r="F2342" s="1"/>
      <c r="G2342" s="1"/>
      <c r="H2342" s="1"/>
      <c r="I2342" s="1"/>
      <c r="J2342" s="1"/>
      <c r="K2342" s="1"/>
      <c r="L2342" s="1"/>
      <c r="M2342" s="1"/>
      <c r="N2342" s="1"/>
      <c r="O2342" s="1"/>
      <c r="P2342" s="1"/>
      <c r="Q2342" s="1"/>
      <c r="R2342" s="1"/>
      <c r="S2342" s="411"/>
      <c r="T2342" s="1"/>
      <c r="U2342" s="1"/>
      <c r="V2342" s="1"/>
      <c r="W2342" s="411"/>
      <c r="X2342" s="411"/>
      <c r="Y2342" s="411"/>
      <c r="Z2342" s="411"/>
      <c r="AA2342" s="1"/>
      <c r="AB2342" s="1"/>
      <c r="AC2342" s="1"/>
      <c r="AD2342" s="1"/>
      <c r="AE2342" s="1"/>
      <c r="AF2342" s="1"/>
      <c r="AG2342" s="1"/>
    </row>
    <row r="2343" spans="1:33" ht="14.25" customHeight="1" x14ac:dyDescent="0.3">
      <c r="A2343" s="2"/>
      <c r="B2343" s="1"/>
      <c r="C2343" s="2"/>
      <c r="D2343" s="2"/>
      <c r="E2343" s="2"/>
      <c r="F2343" s="1"/>
      <c r="G2343" s="1"/>
      <c r="H2343" s="1"/>
      <c r="I2343" s="1"/>
      <c r="J2343" s="1"/>
      <c r="K2343" s="1"/>
      <c r="L2343" s="1"/>
      <c r="M2343" s="1"/>
      <c r="N2343" s="1"/>
      <c r="O2343" s="1"/>
      <c r="P2343" s="1"/>
      <c r="Q2343" s="1"/>
      <c r="R2343" s="1"/>
      <c r="S2343" s="411"/>
      <c r="T2343" s="1"/>
      <c r="U2343" s="1"/>
      <c r="V2343" s="1"/>
      <c r="W2343" s="411"/>
      <c r="X2343" s="411"/>
      <c r="Y2343" s="411"/>
      <c r="Z2343" s="411"/>
      <c r="AA2343" s="1"/>
      <c r="AB2343" s="1"/>
      <c r="AC2343" s="1"/>
      <c r="AD2343" s="1"/>
      <c r="AE2343" s="1"/>
      <c r="AF2343" s="1"/>
      <c r="AG2343" s="1"/>
    </row>
    <row r="2344" spans="1:33" ht="14.25" customHeight="1" x14ac:dyDescent="0.3">
      <c r="A2344" s="2"/>
      <c r="B2344" s="1"/>
      <c r="C2344" s="2"/>
      <c r="D2344" s="2"/>
      <c r="E2344" s="2"/>
      <c r="F2344" s="1"/>
      <c r="G2344" s="1"/>
      <c r="H2344" s="1"/>
      <c r="I2344" s="1"/>
      <c r="J2344" s="1"/>
      <c r="K2344" s="1"/>
      <c r="L2344" s="1"/>
      <c r="M2344" s="1"/>
      <c r="N2344" s="1"/>
      <c r="O2344" s="1"/>
      <c r="P2344" s="1"/>
      <c r="Q2344" s="1"/>
      <c r="R2344" s="1"/>
      <c r="S2344" s="411"/>
      <c r="T2344" s="1"/>
      <c r="U2344" s="1"/>
      <c r="V2344" s="1"/>
      <c r="W2344" s="411"/>
      <c r="X2344" s="411"/>
      <c r="Y2344" s="411"/>
      <c r="Z2344" s="411"/>
      <c r="AA2344" s="1"/>
      <c r="AB2344" s="1"/>
      <c r="AC2344" s="1"/>
      <c r="AD2344" s="1"/>
      <c r="AE2344" s="1"/>
      <c r="AF2344" s="1"/>
      <c r="AG2344" s="1"/>
    </row>
    <row r="2345" spans="1:33" ht="14.25" customHeight="1" x14ac:dyDescent="0.3">
      <c r="A2345" s="2"/>
      <c r="B2345" s="1"/>
      <c r="C2345" s="2"/>
      <c r="D2345" s="2"/>
      <c r="E2345" s="2"/>
      <c r="F2345" s="1"/>
      <c r="G2345" s="1"/>
      <c r="H2345" s="1"/>
      <c r="I2345" s="1"/>
      <c r="J2345" s="1"/>
      <c r="K2345" s="1"/>
      <c r="L2345" s="1"/>
      <c r="M2345" s="1"/>
      <c r="N2345" s="1"/>
      <c r="O2345" s="1"/>
      <c r="P2345" s="1"/>
      <c r="Q2345" s="1"/>
      <c r="R2345" s="1"/>
      <c r="S2345" s="411"/>
      <c r="T2345" s="1"/>
      <c r="U2345" s="1"/>
      <c r="V2345" s="1"/>
      <c r="W2345" s="411"/>
      <c r="X2345" s="411"/>
      <c r="Y2345" s="411"/>
      <c r="Z2345" s="411"/>
      <c r="AA2345" s="1"/>
      <c r="AB2345" s="1"/>
      <c r="AC2345" s="1"/>
      <c r="AD2345" s="1"/>
      <c r="AE2345" s="1"/>
      <c r="AF2345" s="1"/>
      <c r="AG2345" s="1"/>
    </row>
    <row r="2346" spans="1:33" ht="14.25" customHeight="1" x14ac:dyDescent="0.3">
      <c r="A2346" s="2"/>
      <c r="B2346" s="1"/>
      <c r="C2346" s="2"/>
      <c r="D2346" s="2"/>
      <c r="E2346" s="2"/>
      <c r="F2346" s="1"/>
      <c r="G2346" s="1"/>
      <c r="H2346" s="1"/>
      <c r="I2346" s="1"/>
      <c r="J2346" s="1"/>
      <c r="K2346" s="1"/>
      <c r="L2346" s="1"/>
      <c r="M2346" s="1"/>
      <c r="N2346" s="1"/>
      <c r="O2346" s="1"/>
      <c r="P2346" s="1"/>
      <c r="Q2346" s="1"/>
      <c r="R2346" s="1"/>
      <c r="S2346" s="411"/>
      <c r="T2346" s="1"/>
      <c r="U2346" s="1"/>
      <c r="V2346" s="1"/>
      <c r="W2346" s="411"/>
      <c r="X2346" s="411"/>
      <c r="Y2346" s="411"/>
      <c r="Z2346" s="411"/>
      <c r="AA2346" s="1"/>
      <c r="AB2346" s="1"/>
      <c r="AC2346" s="1"/>
      <c r="AD2346" s="1"/>
      <c r="AE2346" s="1"/>
      <c r="AF2346" s="1"/>
      <c r="AG2346" s="1"/>
    </row>
    <row r="2347" spans="1:33" ht="14.25" customHeight="1" x14ac:dyDescent="0.3">
      <c r="A2347" s="2"/>
      <c r="B2347" s="1"/>
      <c r="C2347" s="2"/>
      <c r="D2347" s="2"/>
      <c r="E2347" s="2"/>
      <c r="F2347" s="1"/>
      <c r="G2347" s="1"/>
      <c r="H2347" s="1"/>
      <c r="I2347" s="1"/>
      <c r="J2347" s="1"/>
      <c r="K2347" s="1"/>
      <c r="L2347" s="1"/>
      <c r="M2347" s="1"/>
      <c r="N2347" s="1"/>
      <c r="O2347" s="1"/>
      <c r="P2347" s="1"/>
      <c r="Q2347" s="1"/>
      <c r="R2347" s="1"/>
      <c r="S2347" s="411"/>
      <c r="T2347" s="1"/>
      <c r="U2347" s="1"/>
      <c r="V2347" s="1"/>
      <c r="W2347" s="411"/>
      <c r="X2347" s="411"/>
      <c r="Y2347" s="411"/>
      <c r="Z2347" s="411"/>
      <c r="AA2347" s="1"/>
      <c r="AB2347" s="1"/>
      <c r="AC2347" s="1"/>
      <c r="AD2347" s="1"/>
      <c r="AE2347" s="1"/>
      <c r="AF2347" s="1"/>
      <c r="AG2347" s="1"/>
    </row>
    <row r="2348" spans="1:33" ht="14.25" customHeight="1" x14ac:dyDescent="0.3">
      <c r="A2348" s="2"/>
      <c r="B2348" s="1"/>
      <c r="C2348" s="2"/>
      <c r="D2348" s="2"/>
      <c r="E2348" s="2"/>
      <c r="F2348" s="1"/>
      <c r="G2348" s="1"/>
      <c r="H2348" s="1"/>
      <c r="I2348" s="1"/>
      <c r="J2348" s="1"/>
      <c r="K2348" s="1"/>
      <c r="L2348" s="1"/>
      <c r="M2348" s="1"/>
      <c r="N2348" s="1"/>
      <c r="O2348" s="1"/>
      <c r="P2348" s="1"/>
      <c r="Q2348" s="1"/>
      <c r="R2348" s="1"/>
      <c r="S2348" s="411"/>
      <c r="T2348" s="1"/>
      <c r="U2348" s="1"/>
      <c r="V2348" s="1"/>
      <c r="W2348" s="411"/>
      <c r="X2348" s="411"/>
      <c r="Y2348" s="411"/>
      <c r="Z2348" s="411"/>
      <c r="AA2348" s="1"/>
      <c r="AB2348" s="1"/>
      <c r="AC2348" s="1"/>
      <c r="AD2348" s="1"/>
      <c r="AE2348" s="1"/>
      <c r="AF2348" s="1"/>
      <c r="AG2348" s="1"/>
    </row>
    <row r="2349" spans="1:33" ht="14.25" customHeight="1" x14ac:dyDescent="0.3">
      <c r="A2349" s="2"/>
      <c r="B2349" s="1"/>
      <c r="C2349" s="2"/>
      <c r="D2349" s="2"/>
      <c r="E2349" s="2"/>
      <c r="F2349" s="1"/>
      <c r="G2349" s="1"/>
      <c r="H2349" s="1"/>
      <c r="I2349" s="1"/>
      <c r="J2349" s="1"/>
      <c r="K2349" s="1"/>
      <c r="L2349" s="1"/>
      <c r="M2349" s="1"/>
      <c r="N2349" s="1"/>
      <c r="O2349" s="1"/>
      <c r="P2349" s="1"/>
      <c r="Q2349" s="1"/>
      <c r="R2349" s="1"/>
      <c r="S2349" s="411"/>
      <c r="T2349" s="1"/>
      <c r="U2349" s="1"/>
      <c r="V2349" s="1"/>
      <c r="W2349" s="411"/>
      <c r="X2349" s="411"/>
      <c r="Y2349" s="411"/>
      <c r="Z2349" s="411"/>
      <c r="AA2349" s="1"/>
      <c r="AB2349" s="1"/>
      <c r="AC2349" s="1"/>
      <c r="AD2349" s="1"/>
      <c r="AE2349" s="1"/>
      <c r="AF2349" s="1"/>
      <c r="AG2349" s="1"/>
    </row>
    <row r="2350" spans="1:33" ht="14.25" customHeight="1" x14ac:dyDescent="0.3">
      <c r="A2350" s="2"/>
      <c r="B2350" s="1"/>
      <c r="C2350" s="2"/>
      <c r="D2350" s="2"/>
      <c r="E2350" s="2"/>
      <c r="F2350" s="1"/>
      <c r="G2350" s="1"/>
      <c r="H2350" s="1"/>
      <c r="I2350" s="1"/>
      <c r="J2350" s="1"/>
      <c r="K2350" s="1"/>
      <c r="L2350" s="1"/>
      <c r="M2350" s="1"/>
      <c r="N2350" s="1"/>
      <c r="O2350" s="1"/>
      <c r="P2350" s="1"/>
      <c r="Q2350" s="1"/>
      <c r="R2350" s="1"/>
      <c r="S2350" s="411"/>
      <c r="T2350" s="1"/>
      <c r="U2350" s="1"/>
      <c r="V2350" s="1"/>
      <c r="W2350" s="411"/>
      <c r="X2350" s="411"/>
      <c r="Y2350" s="411"/>
      <c r="Z2350" s="411"/>
      <c r="AA2350" s="1"/>
      <c r="AB2350" s="1"/>
      <c r="AC2350" s="1"/>
      <c r="AD2350" s="1"/>
      <c r="AE2350" s="1"/>
      <c r="AF2350" s="1"/>
      <c r="AG2350" s="1"/>
    </row>
    <row r="2351" spans="1:33" ht="14.25" customHeight="1" x14ac:dyDescent="0.3">
      <c r="A2351" s="2"/>
      <c r="B2351" s="1"/>
      <c r="C2351" s="2"/>
      <c r="D2351" s="2"/>
      <c r="E2351" s="2"/>
      <c r="F2351" s="1"/>
      <c r="G2351" s="1"/>
      <c r="H2351" s="1"/>
      <c r="I2351" s="1"/>
      <c r="J2351" s="1"/>
      <c r="K2351" s="1"/>
      <c r="L2351" s="1"/>
      <c r="M2351" s="1"/>
      <c r="N2351" s="1"/>
      <c r="O2351" s="1"/>
      <c r="P2351" s="1"/>
      <c r="Q2351" s="1"/>
      <c r="R2351" s="1"/>
      <c r="S2351" s="411"/>
      <c r="T2351" s="1"/>
      <c r="U2351" s="1"/>
      <c r="V2351" s="1"/>
      <c r="W2351" s="411"/>
      <c r="X2351" s="411"/>
      <c r="Y2351" s="411"/>
      <c r="Z2351" s="411"/>
      <c r="AA2351" s="1"/>
      <c r="AB2351" s="1"/>
      <c r="AC2351" s="1"/>
      <c r="AD2351" s="1"/>
      <c r="AE2351" s="1"/>
      <c r="AF2351" s="1"/>
      <c r="AG2351" s="1"/>
    </row>
    <row r="2352" spans="1:33" ht="14.25" customHeight="1" x14ac:dyDescent="0.3">
      <c r="A2352" s="2"/>
      <c r="B2352" s="1"/>
      <c r="C2352" s="2"/>
      <c r="D2352" s="2"/>
      <c r="E2352" s="2"/>
      <c r="F2352" s="1"/>
      <c r="G2352" s="1"/>
      <c r="H2352" s="1"/>
      <c r="I2352" s="1"/>
      <c r="J2352" s="1"/>
      <c r="K2352" s="1"/>
      <c r="L2352" s="1"/>
      <c r="M2352" s="1"/>
      <c r="N2352" s="1"/>
      <c r="O2352" s="1"/>
      <c r="P2352" s="1"/>
      <c r="Q2352" s="1"/>
      <c r="R2352" s="1"/>
      <c r="S2352" s="411"/>
      <c r="T2352" s="1"/>
      <c r="U2352" s="1"/>
      <c r="V2352" s="1"/>
      <c r="W2352" s="411"/>
      <c r="X2352" s="411"/>
      <c r="Y2352" s="411"/>
      <c r="Z2352" s="411"/>
      <c r="AA2352" s="1"/>
      <c r="AB2352" s="1"/>
      <c r="AC2352" s="1"/>
      <c r="AD2352" s="1"/>
      <c r="AE2352" s="1"/>
      <c r="AF2352" s="1"/>
      <c r="AG2352" s="1"/>
    </row>
    <row r="2353" spans="1:33" ht="14.25" customHeight="1" x14ac:dyDescent="0.3">
      <c r="A2353" s="2"/>
      <c r="B2353" s="1"/>
      <c r="C2353" s="2"/>
      <c r="D2353" s="2"/>
      <c r="E2353" s="2"/>
      <c r="F2353" s="1"/>
      <c r="G2353" s="1"/>
      <c r="H2353" s="1"/>
      <c r="I2353" s="1"/>
      <c r="J2353" s="1"/>
      <c r="K2353" s="1"/>
      <c r="L2353" s="1"/>
      <c r="M2353" s="1"/>
      <c r="N2353" s="1"/>
      <c r="O2353" s="1"/>
      <c r="P2353" s="1"/>
      <c r="Q2353" s="1"/>
      <c r="R2353" s="1"/>
      <c r="S2353" s="411"/>
      <c r="T2353" s="1"/>
      <c r="U2353" s="1"/>
      <c r="V2353" s="1"/>
      <c r="W2353" s="411"/>
      <c r="X2353" s="411"/>
      <c r="Y2353" s="411"/>
      <c r="Z2353" s="411"/>
      <c r="AA2353" s="1"/>
      <c r="AB2353" s="1"/>
      <c r="AC2353" s="1"/>
      <c r="AD2353" s="1"/>
      <c r="AE2353" s="1"/>
      <c r="AF2353" s="1"/>
      <c r="AG2353" s="1"/>
    </row>
    <row r="2354" spans="1:33" ht="14.25" customHeight="1" x14ac:dyDescent="0.3">
      <c r="A2354" s="2"/>
      <c r="B2354" s="1"/>
      <c r="C2354" s="2"/>
      <c r="D2354" s="2"/>
      <c r="E2354" s="2"/>
      <c r="F2354" s="1"/>
      <c r="G2354" s="1"/>
      <c r="H2354" s="1"/>
      <c r="I2354" s="1"/>
      <c r="J2354" s="1"/>
      <c r="K2354" s="1"/>
      <c r="L2354" s="1"/>
      <c r="M2354" s="1"/>
      <c r="N2354" s="1"/>
      <c r="O2354" s="1"/>
      <c r="P2354" s="1"/>
      <c r="Q2354" s="1"/>
      <c r="R2354" s="1"/>
      <c r="S2354" s="411"/>
      <c r="T2354" s="1"/>
      <c r="U2354" s="1"/>
      <c r="V2354" s="1"/>
      <c r="W2354" s="411"/>
      <c r="X2354" s="411"/>
      <c r="Y2354" s="411"/>
      <c r="Z2354" s="411"/>
      <c r="AA2354" s="1"/>
      <c r="AB2354" s="1"/>
      <c r="AC2354" s="1"/>
      <c r="AD2354" s="1"/>
      <c r="AE2354" s="1"/>
      <c r="AF2354" s="1"/>
      <c r="AG2354" s="1"/>
    </row>
    <row r="2355" spans="1:33" ht="14.25" customHeight="1" x14ac:dyDescent="0.3">
      <c r="A2355" s="2"/>
      <c r="B2355" s="1"/>
      <c r="C2355" s="2"/>
      <c r="D2355" s="2"/>
      <c r="E2355" s="2"/>
      <c r="F2355" s="1"/>
      <c r="G2355" s="1"/>
      <c r="H2355" s="1"/>
      <c r="I2355" s="1"/>
      <c r="J2355" s="1"/>
      <c r="K2355" s="1"/>
      <c r="L2355" s="1"/>
      <c r="M2355" s="1"/>
      <c r="N2355" s="1"/>
      <c r="O2355" s="1"/>
      <c r="P2355" s="1"/>
      <c r="Q2355" s="1"/>
      <c r="R2355" s="1"/>
      <c r="S2355" s="411"/>
      <c r="T2355" s="1"/>
      <c r="U2355" s="1"/>
      <c r="V2355" s="1"/>
      <c r="W2355" s="411"/>
      <c r="X2355" s="411"/>
      <c r="Y2355" s="411"/>
      <c r="Z2355" s="411"/>
      <c r="AA2355" s="1"/>
      <c r="AB2355" s="1"/>
      <c r="AC2355" s="1"/>
      <c r="AD2355" s="1"/>
      <c r="AE2355" s="1"/>
      <c r="AF2355" s="1"/>
      <c r="AG2355" s="1"/>
    </row>
    <row r="2356" spans="1:33" ht="14.25" customHeight="1" x14ac:dyDescent="0.3">
      <c r="A2356" s="2"/>
      <c r="B2356" s="1"/>
      <c r="C2356" s="2"/>
      <c r="D2356" s="2"/>
      <c r="E2356" s="2"/>
      <c r="F2356" s="1"/>
      <c r="G2356" s="1"/>
      <c r="H2356" s="1"/>
      <c r="I2356" s="1"/>
      <c r="J2356" s="1"/>
      <c r="K2356" s="1"/>
      <c r="L2356" s="1"/>
      <c r="M2356" s="1"/>
      <c r="N2356" s="1"/>
      <c r="O2356" s="1"/>
      <c r="P2356" s="1"/>
      <c r="Q2356" s="1"/>
      <c r="R2356" s="1"/>
      <c r="S2356" s="411"/>
      <c r="T2356" s="1"/>
      <c r="U2356" s="1"/>
      <c r="V2356" s="1"/>
      <c r="W2356" s="411"/>
      <c r="X2356" s="411"/>
      <c r="Y2356" s="411"/>
      <c r="Z2356" s="411"/>
      <c r="AA2356" s="1"/>
      <c r="AB2356" s="1"/>
      <c r="AC2356" s="1"/>
      <c r="AD2356" s="1"/>
      <c r="AE2356" s="1"/>
      <c r="AF2356" s="1"/>
      <c r="AG2356" s="1"/>
    </row>
    <row r="2357" spans="1:33" ht="14.25" customHeight="1" x14ac:dyDescent="0.3">
      <c r="A2357" s="2"/>
      <c r="B2357" s="1"/>
      <c r="C2357" s="2"/>
      <c r="D2357" s="2"/>
      <c r="E2357" s="2"/>
      <c r="F2357" s="1"/>
      <c r="G2357" s="1"/>
      <c r="H2357" s="1"/>
      <c r="I2357" s="1"/>
      <c r="J2357" s="1"/>
      <c r="K2357" s="1"/>
      <c r="L2357" s="1"/>
      <c r="M2357" s="1"/>
      <c r="N2357" s="1"/>
      <c r="O2357" s="1"/>
      <c r="P2357" s="1"/>
      <c r="Q2357" s="1"/>
      <c r="R2357" s="1"/>
      <c r="S2357" s="411"/>
      <c r="T2357" s="1"/>
      <c r="U2357" s="1"/>
      <c r="V2357" s="1"/>
      <c r="W2357" s="411"/>
      <c r="X2357" s="411"/>
      <c r="Y2357" s="411"/>
      <c r="Z2357" s="411"/>
      <c r="AA2357" s="1"/>
      <c r="AB2357" s="1"/>
      <c r="AC2357" s="1"/>
      <c r="AD2357" s="1"/>
      <c r="AE2357" s="1"/>
      <c r="AF2357" s="1"/>
      <c r="AG2357" s="1"/>
    </row>
    <row r="2358" spans="1:33" ht="14.25" customHeight="1" x14ac:dyDescent="0.3">
      <c r="A2358" s="2"/>
      <c r="B2358" s="1"/>
      <c r="C2358" s="2"/>
      <c r="D2358" s="2"/>
      <c r="E2358" s="2"/>
      <c r="F2358" s="1"/>
      <c r="G2358" s="1"/>
      <c r="H2358" s="1"/>
      <c r="I2358" s="1"/>
      <c r="J2358" s="1"/>
      <c r="K2358" s="1"/>
      <c r="L2358" s="1"/>
      <c r="M2358" s="1"/>
      <c r="N2358" s="1"/>
      <c r="O2358" s="1"/>
      <c r="P2358" s="1"/>
      <c r="Q2358" s="1"/>
      <c r="R2358" s="1"/>
      <c r="S2358" s="411"/>
      <c r="T2358" s="1"/>
      <c r="U2358" s="1"/>
      <c r="V2358" s="1"/>
      <c r="W2358" s="411"/>
      <c r="X2358" s="411"/>
      <c r="Y2358" s="411"/>
      <c r="Z2358" s="411"/>
      <c r="AA2358" s="1"/>
      <c r="AB2358" s="1"/>
      <c r="AC2358" s="1"/>
      <c r="AD2358" s="1"/>
      <c r="AE2358" s="1"/>
      <c r="AF2358" s="1"/>
      <c r="AG2358" s="1"/>
    </row>
    <row r="2359" spans="1:33" ht="14.25" customHeight="1" x14ac:dyDescent="0.3">
      <c r="A2359" s="2"/>
      <c r="B2359" s="1"/>
      <c r="C2359" s="2"/>
      <c r="D2359" s="2"/>
      <c r="E2359" s="2"/>
      <c r="F2359" s="1"/>
      <c r="G2359" s="1"/>
      <c r="H2359" s="1"/>
      <c r="I2359" s="1"/>
      <c r="J2359" s="1"/>
      <c r="K2359" s="1"/>
      <c r="L2359" s="1"/>
      <c r="M2359" s="1"/>
      <c r="N2359" s="1"/>
      <c r="O2359" s="1"/>
      <c r="P2359" s="1"/>
      <c r="Q2359" s="1"/>
      <c r="R2359" s="1"/>
      <c r="S2359" s="411"/>
      <c r="T2359" s="1"/>
      <c r="U2359" s="1"/>
      <c r="V2359" s="1"/>
      <c r="W2359" s="411"/>
      <c r="X2359" s="411"/>
      <c r="Y2359" s="411"/>
      <c r="Z2359" s="411"/>
      <c r="AA2359" s="1"/>
      <c r="AB2359" s="1"/>
      <c r="AC2359" s="1"/>
      <c r="AD2359" s="1"/>
      <c r="AE2359" s="1"/>
      <c r="AF2359" s="1"/>
      <c r="AG2359" s="1"/>
    </row>
    <row r="2360" spans="1:33" ht="14.25" customHeight="1" x14ac:dyDescent="0.3">
      <c r="A2360" s="2"/>
      <c r="B2360" s="1"/>
      <c r="C2360" s="2"/>
      <c r="D2360" s="2"/>
      <c r="E2360" s="2"/>
      <c r="F2360" s="1"/>
      <c r="G2360" s="1"/>
      <c r="H2360" s="1"/>
      <c r="I2360" s="1"/>
      <c r="J2360" s="1"/>
      <c r="K2360" s="1"/>
      <c r="L2360" s="1"/>
      <c r="M2360" s="1"/>
      <c r="N2360" s="1"/>
      <c r="O2360" s="1"/>
      <c r="P2360" s="1"/>
      <c r="Q2360" s="1"/>
      <c r="R2360" s="1"/>
      <c r="S2360" s="411"/>
      <c r="T2360" s="1"/>
      <c r="U2360" s="1"/>
      <c r="V2360" s="1"/>
      <c r="W2360" s="411"/>
      <c r="X2360" s="411"/>
      <c r="Y2360" s="411"/>
      <c r="Z2360" s="411"/>
      <c r="AA2360" s="1"/>
      <c r="AB2360" s="1"/>
      <c r="AC2360" s="1"/>
      <c r="AD2360" s="1"/>
      <c r="AE2360" s="1"/>
      <c r="AF2360" s="1"/>
      <c r="AG2360" s="1"/>
    </row>
    <row r="2361" spans="1:33" ht="14.25" customHeight="1" x14ac:dyDescent="0.3">
      <c r="A2361" s="2"/>
      <c r="B2361" s="1"/>
      <c r="C2361" s="2"/>
      <c r="D2361" s="2"/>
      <c r="E2361" s="2"/>
      <c r="F2361" s="1"/>
      <c r="G2361" s="1"/>
      <c r="H2361" s="1"/>
      <c r="I2361" s="1"/>
      <c r="J2361" s="1"/>
      <c r="K2361" s="1"/>
      <c r="L2361" s="1"/>
      <c r="M2361" s="1"/>
      <c r="N2361" s="1"/>
      <c r="O2361" s="1"/>
      <c r="P2361" s="1"/>
      <c r="Q2361" s="1"/>
      <c r="R2361" s="1"/>
      <c r="S2361" s="411"/>
      <c r="T2361" s="1"/>
      <c r="U2361" s="1"/>
      <c r="V2361" s="1"/>
      <c r="W2361" s="411"/>
      <c r="X2361" s="411"/>
      <c r="Y2361" s="411"/>
      <c r="Z2361" s="411"/>
      <c r="AA2361" s="1"/>
      <c r="AB2361" s="1"/>
      <c r="AC2361" s="1"/>
      <c r="AD2361" s="1"/>
      <c r="AE2361" s="1"/>
      <c r="AF2361" s="1"/>
      <c r="AG2361" s="1"/>
    </row>
    <row r="2362" spans="1:33" ht="14.25" customHeight="1" x14ac:dyDescent="0.3">
      <c r="A2362" s="2"/>
      <c r="B2362" s="1"/>
      <c r="C2362" s="2"/>
      <c r="D2362" s="2"/>
      <c r="E2362" s="2"/>
      <c r="F2362" s="1"/>
      <c r="G2362" s="1"/>
      <c r="H2362" s="1"/>
      <c r="I2362" s="1"/>
      <c r="J2362" s="1"/>
      <c r="K2362" s="1"/>
      <c r="L2362" s="1"/>
      <c r="M2362" s="1"/>
      <c r="N2362" s="1"/>
      <c r="O2362" s="1"/>
      <c r="P2362" s="1"/>
      <c r="Q2362" s="1"/>
      <c r="R2362" s="1"/>
      <c r="S2362" s="411"/>
      <c r="T2362" s="1"/>
      <c r="U2362" s="1"/>
      <c r="V2362" s="1"/>
      <c r="W2362" s="411"/>
      <c r="X2362" s="411"/>
      <c r="Y2362" s="411"/>
      <c r="Z2362" s="411"/>
      <c r="AA2362" s="1"/>
      <c r="AB2362" s="1"/>
      <c r="AC2362" s="1"/>
      <c r="AD2362" s="1"/>
      <c r="AE2362" s="1"/>
      <c r="AF2362" s="1"/>
      <c r="AG2362" s="1"/>
    </row>
    <row r="2363" spans="1:33" ht="14.25" customHeight="1" x14ac:dyDescent="0.3">
      <c r="A2363" s="2"/>
      <c r="B2363" s="1"/>
      <c r="C2363" s="2"/>
      <c r="D2363" s="2"/>
      <c r="E2363" s="2"/>
      <c r="F2363" s="1"/>
      <c r="G2363" s="1"/>
      <c r="H2363" s="1"/>
      <c r="I2363" s="1"/>
      <c r="J2363" s="1"/>
      <c r="K2363" s="1"/>
      <c r="L2363" s="1"/>
      <c r="M2363" s="1"/>
      <c r="N2363" s="1"/>
      <c r="O2363" s="1"/>
      <c r="P2363" s="1"/>
      <c r="Q2363" s="1"/>
      <c r="R2363" s="1"/>
      <c r="S2363" s="411"/>
      <c r="T2363" s="1"/>
      <c r="U2363" s="1"/>
      <c r="V2363" s="1"/>
      <c r="W2363" s="411"/>
      <c r="X2363" s="411"/>
      <c r="Y2363" s="411"/>
      <c r="Z2363" s="411"/>
      <c r="AA2363" s="1"/>
      <c r="AB2363" s="1"/>
      <c r="AC2363" s="1"/>
      <c r="AD2363" s="1"/>
      <c r="AE2363" s="1"/>
      <c r="AF2363" s="1"/>
      <c r="AG2363" s="1"/>
    </row>
    <row r="2364" spans="1:33" ht="14.25" customHeight="1" x14ac:dyDescent="0.3">
      <c r="A2364" s="2"/>
      <c r="B2364" s="1"/>
      <c r="C2364" s="2"/>
      <c r="D2364" s="2"/>
      <c r="E2364" s="2"/>
      <c r="F2364" s="1"/>
      <c r="G2364" s="1"/>
      <c r="H2364" s="1"/>
      <c r="I2364" s="1"/>
      <c r="J2364" s="1"/>
      <c r="K2364" s="1"/>
      <c r="L2364" s="1"/>
      <c r="M2364" s="1"/>
      <c r="N2364" s="1"/>
      <c r="O2364" s="1"/>
      <c r="P2364" s="1"/>
      <c r="Q2364" s="1"/>
      <c r="R2364" s="1"/>
      <c r="S2364" s="411"/>
      <c r="T2364" s="1"/>
      <c r="U2364" s="1"/>
      <c r="V2364" s="1"/>
      <c r="W2364" s="411"/>
      <c r="X2364" s="411"/>
      <c r="Y2364" s="411"/>
      <c r="Z2364" s="411"/>
      <c r="AA2364" s="1"/>
      <c r="AB2364" s="1"/>
      <c r="AC2364" s="1"/>
      <c r="AD2364" s="1"/>
      <c r="AE2364" s="1"/>
      <c r="AF2364" s="1"/>
      <c r="AG2364" s="1"/>
    </row>
    <row r="2365" spans="1:33" ht="14.25" customHeight="1" x14ac:dyDescent="0.3">
      <c r="A2365" s="2"/>
      <c r="B2365" s="1"/>
      <c r="C2365" s="2"/>
      <c r="D2365" s="2"/>
      <c r="E2365" s="2"/>
      <c r="F2365" s="1"/>
      <c r="G2365" s="1"/>
      <c r="H2365" s="1"/>
      <c r="I2365" s="1"/>
      <c r="J2365" s="1"/>
      <c r="K2365" s="1"/>
      <c r="L2365" s="1"/>
      <c r="M2365" s="1"/>
      <c r="N2365" s="1"/>
      <c r="O2365" s="1"/>
      <c r="P2365" s="1"/>
      <c r="Q2365" s="1"/>
      <c r="R2365" s="1"/>
      <c r="S2365" s="411"/>
      <c r="T2365" s="1"/>
      <c r="U2365" s="1"/>
      <c r="V2365" s="1"/>
      <c r="W2365" s="411"/>
      <c r="X2365" s="411"/>
      <c r="Y2365" s="411"/>
      <c r="Z2365" s="411"/>
      <c r="AA2365" s="1"/>
      <c r="AB2365" s="1"/>
      <c r="AC2365" s="1"/>
      <c r="AD2365" s="1"/>
      <c r="AE2365" s="1"/>
      <c r="AF2365" s="1"/>
      <c r="AG2365" s="1"/>
    </row>
    <row r="2366" spans="1:33" ht="14.25" customHeight="1" x14ac:dyDescent="0.3">
      <c r="A2366" s="2"/>
      <c r="B2366" s="1"/>
      <c r="C2366" s="2"/>
      <c r="D2366" s="2"/>
      <c r="E2366" s="2"/>
      <c r="F2366" s="1"/>
      <c r="G2366" s="1"/>
      <c r="H2366" s="1"/>
      <c r="I2366" s="1"/>
      <c r="J2366" s="1"/>
      <c r="K2366" s="1"/>
      <c r="L2366" s="1"/>
      <c r="M2366" s="1"/>
      <c r="N2366" s="1"/>
      <c r="O2366" s="1"/>
      <c r="P2366" s="1"/>
      <c r="Q2366" s="1"/>
      <c r="R2366" s="1"/>
      <c r="S2366" s="411"/>
      <c r="T2366" s="1"/>
      <c r="U2366" s="1"/>
      <c r="V2366" s="1"/>
      <c r="W2366" s="411"/>
      <c r="X2366" s="411"/>
      <c r="Y2366" s="411"/>
      <c r="Z2366" s="411"/>
      <c r="AA2366" s="1"/>
      <c r="AB2366" s="1"/>
      <c r="AC2366" s="1"/>
      <c r="AD2366" s="1"/>
      <c r="AE2366" s="1"/>
      <c r="AF2366" s="1"/>
      <c r="AG2366" s="1"/>
    </row>
    <row r="2367" spans="1:33" ht="14.25" customHeight="1" x14ac:dyDescent="0.3">
      <c r="A2367" s="2"/>
      <c r="B2367" s="1"/>
      <c r="C2367" s="2"/>
      <c r="D2367" s="2"/>
      <c r="E2367" s="2"/>
      <c r="F2367" s="1"/>
      <c r="G2367" s="1"/>
      <c r="H2367" s="1"/>
      <c r="I2367" s="1"/>
      <c r="J2367" s="1"/>
      <c r="K2367" s="1"/>
      <c r="L2367" s="1"/>
      <c r="M2367" s="1"/>
      <c r="N2367" s="1"/>
      <c r="O2367" s="1"/>
      <c r="P2367" s="1"/>
      <c r="Q2367" s="1"/>
      <c r="R2367" s="1"/>
      <c r="S2367" s="411"/>
      <c r="T2367" s="1"/>
      <c r="U2367" s="1"/>
      <c r="V2367" s="1"/>
      <c r="W2367" s="411"/>
      <c r="X2367" s="411"/>
      <c r="Y2367" s="411"/>
      <c r="Z2367" s="411"/>
      <c r="AA2367" s="1"/>
      <c r="AB2367" s="1"/>
      <c r="AC2367" s="1"/>
      <c r="AD2367" s="1"/>
      <c r="AE2367" s="1"/>
      <c r="AF2367" s="1"/>
      <c r="AG2367" s="1"/>
    </row>
    <row r="2368" spans="1:33" ht="14.25" customHeight="1" x14ac:dyDescent="0.3">
      <c r="A2368" s="2"/>
      <c r="B2368" s="1"/>
      <c r="C2368" s="2"/>
      <c r="D2368" s="2"/>
      <c r="E2368" s="2"/>
      <c r="F2368" s="1"/>
      <c r="G2368" s="1"/>
      <c r="H2368" s="1"/>
      <c r="I2368" s="1"/>
      <c r="J2368" s="1"/>
      <c r="K2368" s="1"/>
      <c r="L2368" s="1"/>
      <c r="M2368" s="1"/>
      <c r="N2368" s="1"/>
      <c r="O2368" s="1"/>
      <c r="P2368" s="1"/>
      <c r="Q2368" s="1"/>
      <c r="R2368" s="1"/>
      <c r="S2368" s="411"/>
      <c r="T2368" s="1"/>
      <c r="U2368" s="1"/>
      <c r="V2368" s="1"/>
      <c r="W2368" s="411"/>
      <c r="X2368" s="411"/>
      <c r="Y2368" s="411"/>
      <c r="Z2368" s="411"/>
      <c r="AA2368" s="1"/>
      <c r="AB2368" s="1"/>
      <c r="AC2368" s="1"/>
      <c r="AD2368" s="1"/>
      <c r="AE2368" s="1"/>
      <c r="AF2368" s="1"/>
      <c r="AG2368" s="1"/>
    </row>
    <row r="2369" spans="1:33" ht="14.25" customHeight="1" x14ac:dyDescent="0.3">
      <c r="A2369" s="2"/>
      <c r="B2369" s="1"/>
      <c r="C2369" s="2"/>
      <c r="D2369" s="2"/>
      <c r="E2369" s="2"/>
      <c r="F2369" s="1"/>
      <c r="G2369" s="1"/>
      <c r="H2369" s="1"/>
      <c r="I2369" s="1"/>
      <c r="J2369" s="1"/>
      <c r="K2369" s="1"/>
      <c r="L2369" s="1"/>
      <c r="M2369" s="1"/>
      <c r="N2369" s="1"/>
      <c r="O2369" s="1"/>
      <c r="P2369" s="1"/>
      <c r="Q2369" s="1"/>
      <c r="R2369" s="1"/>
      <c r="S2369" s="411"/>
      <c r="T2369" s="1"/>
      <c r="U2369" s="1"/>
      <c r="V2369" s="1"/>
      <c r="W2369" s="411"/>
      <c r="X2369" s="411"/>
      <c r="Y2369" s="411"/>
      <c r="Z2369" s="411"/>
      <c r="AA2369" s="1"/>
      <c r="AB2369" s="1"/>
      <c r="AC2369" s="1"/>
      <c r="AD2369" s="1"/>
      <c r="AE2369" s="1"/>
      <c r="AF2369" s="1"/>
      <c r="AG2369" s="1"/>
    </row>
    <row r="2370" spans="1:33" ht="14.25" customHeight="1" x14ac:dyDescent="0.3">
      <c r="A2370" s="2"/>
      <c r="B2370" s="1"/>
      <c r="C2370" s="2"/>
      <c r="D2370" s="2"/>
      <c r="E2370" s="2"/>
      <c r="F2370" s="1"/>
      <c r="G2370" s="1"/>
      <c r="H2370" s="1"/>
      <c r="I2370" s="1"/>
      <c r="J2370" s="1"/>
      <c r="K2370" s="1"/>
      <c r="L2370" s="1"/>
      <c r="M2370" s="1"/>
      <c r="N2370" s="1"/>
      <c r="O2370" s="1"/>
      <c r="P2370" s="1"/>
      <c r="Q2370" s="1"/>
      <c r="R2370" s="1"/>
      <c r="S2370" s="411"/>
      <c r="T2370" s="1"/>
      <c r="U2370" s="1"/>
      <c r="V2370" s="1"/>
      <c r="W2370" s="411"/>
      <c r="X2370" s="411"/>
      <c r="Y2370" s="411"/>
      <c r="Z2370" s="411"/>
      <c r="AA2370" s="1"/>
      <c r="AB2370" s="1"/>
      <c r="AC2370" s="1"/>
      <c r="AD2370" s="1"/>
      <c r="AE2370" s="1"/>
      <c r="AF2370" s="1"/>
      <c r="AG2370" s="1"/>
    </row>
    <row r="2371" spans="1:33" ht="14.25" customHeight="1" x14ac:dyDescent="0.3">
      <c r="A2371" s="2"/>
      <c r="B2371" s="1"/>
      <c r="C2371" s="2"/>
      <c r="D2371" s="2"/>
      <c r="E2371" s="2"/>
      <c r="F2371" s="1"/>
      <c r="G2371" s="1"/>
      <c r="H2371" s="1"/>
      <c r="I2371" s="1"/>
      <c r="J2371" s="1"/>
      <c r="K2371" s="1"/>
      <c r="L2371" s="1"/>
      <c r="M2371" s="1"/>
      <c r="N2371" s="1"/>
      <c r="O2371" s="1"/>
      <c r="P2371" s="1"/>
      <c r="Q2371" s="1"/>
      <c r="R2371" s="1"/>
      <c r="S2371" s="411"/>
      <c r="T2371" s="1"/>
      <c r="U2371" s="1"/>
      <c r="V2371" s="1"/>
      <c r="W2371" s="411"/>
      <c r="X2371" s="411"/>
      <c r="Y2371" s="411"/>
      <c r="Z2371" s="411"/>
      <c r="AA2371" s="1"/>
      <c r="AB2371" s="1"/>
      <c r="AC2371" s="1"/>
      <c r="AD2371" s="1"/>
      <c r="AE2371" s="1"/>
      <c r="AF2371" s="1"/>
      <c r="AG2371" s="1"/>
    </row>
    <row r="2372" spans="1:33" ht="14.25" customHeight="1" x14ac:dyDescent="0.3">
      <c r="A2372" s="2"/>
      <c r="B2372" s="1"/>
      <c r="C2372" s="2"/>
      <c r="D2372" s="2"/>
      <c r="E2372" s="2"/>
      <c r="F2372" s="1"/>
      <c r="G2372" s="1"/>
      <c r="H2372" s="1"/>
      <c r="I2372" s="1"/>
      <c r="J2372" s="1"/>
      <c r="K2372" s="1"/>
      <c r="L2372" s="1"/>
      <c r="M2372" s="1"/>
      <c r="N2372" s="1"/>
      <c r="O2372" s="1"/>
      <c r="P2372" s="1"/>
      <c r="Q2372" s="1"/>
      <c r="R2372" s="1"/>
      <c r="S2372" s="411"/>
      <c r="T2372" s="1"/>
      <c r="U2372" s="1"/>
      <c r="V2372" s="1"/>
      <c r="W2372" s="411"/>
      <c r="X2372" s="411"/>
      <c r="Y2372" s="411"/>
      <c r="Z2372" s="411"/>
      <c r="AA2372" s="1"/>
      <c r="AB2372" s="1"/>
      <c r="AC2372" s="1"/>
      <c r="AD2372" s="1"/>
      <c r="AE2372" s="1"/>
      <c r="AF2372" s="1"/>
      <c r="AG2372" s="1"/>
    </row>
    <row r="2373" spans="1:33" ht="14.25" customHeight="1" x14ac:dyDescent="0.3">
      <c r="A2373" s="2"/>
      <c r="B2373" s="1"/>
      <c r="C2373" s="2"/>
      <c r="D2373" s="2"/>
      <c r="E2373" s="2"/>
      <c r="F2373" s="1"/>
      <c r="G2373" s="1"/>
      <c r="H2373" s="1"/>
      <c r="I2373" s="1"/>
      <c r="J2373" s="1"/>
      <c r="K2373" s="1"/>
      <c r="L2373" s="1"/>
      <c r="M2373" s="1"/>
      <c r="N2373" s="1"/>
      <c r="O2373" s="1"/>
      <c r="P2373" s="1"/>
      <c r="Q2373" s="1"/>
      <c r="R2373" s="1"/>
      <c r="S2373" s="411"/>
      <c r="T2373" s="1"/>
      <c r="U2373" s="1"/>
      <c r="V2373" s="1"/>
      <c r="W2373" s="411"/>
      <c r="X2373" s="411"/>
      <c r="Y2373" s="411"/>
      <c r="Z2373" s="411"/>
      <c r="AA2373" s="1"/>
      <c r="AB2373" s="1"/>
      <c r="AC2373" s="1"/>
      <c r="AD2373" s="1"/>
      <c r="AE2373" s="1"/>
      <c r="AF2373" s="1"/>
      <c r="AG2373" s="1"/>
    </row>
    <row r="2374" spans="1:33" ht="14.25" customHeight="1" x14ac:dyDescent="0.3">
      <c r="A2374" s="2"/>
      <c r="B2374" s="1"/>
      <c r="C2374" s="2"/>
      <c r="D2374" s="2"/>
      <c r="E2374" s="2"/>
      <c r="F2374" s="1"/>
      <c r="G2374" s="1"/>
      <c r="H2374" s="1"/>
      <c r="I2374" s="1"/>
      <c r="J2374" s="1"/>
      <c r="K2374" s="1"/>
      <c r="L2374" s="1"/>
      <c r="M2374" s="1"/>
      <c r="N2374" s="1"/>
      <c r="O2374" s="1"/>
      <c r="P2374" s="1"/>
      <c r="Q2374" s="1"/>
      <c r="R2374" s="1"/>
      <c r="S2374" s="411"/>
      <c r="T2374" s="1"/>
      <c r="U2374" s="1"/>
      <c r="V2374" s="1"/>
      <c r="W2374" s="411"/>
      <c r="X2374" s="411"/>
      <c r="Y2374" s="411"/>
      <c r="Z2374" s="411"/>
      <c r="AA2374" s="1"/>
      <c r="AB2374" s="1"/>
      <c r="AC2374" s="1"/>
      <c r="AD2374" s="1"/>
      <c r="AE2374" s="1"/>
      <c r="AF2374" s="1"/>
      <c r="AG2374" s="1"/>
    </row>
    <row r="2375" spans="1:33" ht="14.25" customHeight="1" x14ac:dyDescent="0.3">
      <c r="A2375" s="2"/>
      <c r="B2375" s="1"/>
      <c r="C2375" s="2"/>
      <c r="D2375" s="2"/>
      <c r="E2375" s="2"/>
      <c r="F2375" s="1"/>
      <c r="G2375" s="1"/>
      <c r="H2375" s="1"/>
      <c r="I2375" s="1"/>
      <c r="J2375" s="1"/>
      <c r="K2375" s="1"/>
      <c r="L2375" s="1"/>
      <c r="M2375" s="1"/>
      <c r="N2375" s="1"/>
      <c r="O2375" s="1"/>
      <c r="P2375" s="1"/>
      <c r="Q2375" s="1"/>
      <c r="R2375" s="1"/>
      <c r="S2375" s="411"/>
      <c r="T2375" s="1"/>
      <c r="U2375" s="1"/>
      <c r="V2375" s="1"/>
      <c r="W2375" s="411"/>
      <c r="X2375" s="411"/>
      <c r="Y2375" s="411"/>
      <c r="Z2375" s="411"/>
      <c r="AA2375" s="1"/>
      <c r="AB2375" s="1"/>
      <c r="AC2375" s="1"/>
      <c r="AD2375" s="1"/>
      <c r="AE2375" s="1"/>
      <c r="AF2375" s="1"/>
      <c r="AG2375" s="1"/>
    </row>
    <row r="2376" spans="1:33" ht="14.25" customHeight="1" x14ac:dyDescent="0.3">
      <c r="A2376" s="2"/>
      <c r="B2376" s="1"/>
      <c r="C2376" s="2"/>
      <c r="D2376" s="2"/>
      <c r="E2376" s="2"/>
      <c r="F2376" s="1"/>
      <c r="G2376" s="1"/>
      <c r="H2376" s="1"/>
      <c r="I2376" s="1"/>
      <c r="J2376" s="1"/>
      <c r="K2376" s="1"/>
      <c r="L2376" s="1"/>
      <c r="M2376" s="1"/>
      <c r="N2376" s="1"/>
      <c r="O2376" s="1"/>
      <c r="P2376" s="1"/>
      <c r="Q2376" s="1"/>
      <c r="R2376" s="1"/>
      <c r="S2376" s="411"/>
      <c r="T2376" s="1"/>
      <c r="U2376" s="1"/>
      <c r="V2376" s="1"/>
      <c r="W2376" s="411"/>
      <c r="X2376" s="411"/>
      <c r="Y2376" s="411"/>
      <c r="Z2376" s="411"/>
      <c r="AA2376" s="1"/>
      <c r="AB2376" s="1"/>
      <c r="AC2376" s="1"/>
      <c r="AD2376" s="1"/>
      <c r="AE2376" s="1"/>
      <c r="AF2376" s="1"/>
      <c r="AG2376" s="1"/>
    </row>
    <row r="2377" spans="1:33" ht="14.25" customHeight="1" x14ac:dyDescent="0.3">
      <c r="A2377" s="2"/>
      <c r="B2377" s="1"/>
      <c r="C2377" s="2"/>
      <c r="D2377" s="2"/>
      <c r="E2377" s="2"/>
      <c r="F2377" s="1"/>
      <c r="G2377" s="1"/>
      <c r="H2377" s="1"/>
      <c r="I2377" s="1"/>
      <c r="J2377" s="1"/>
      <c r="K2377" s="1"/>
      <c r="L2377" s="1"/>
      <c r="M2377" s="1"/>
      <c r="N2377" s="1"/>
      <c r="O2377" s="1"/>
      <c r="P2377" s="1"/>
      <c r="Q2377" s="1"/>
      <c r="R2377" s="1"/>
      <c r="S2377" s="411"/>
      <c r="T2377" s="1"/>
      <c r="U2377" s="1"/>
      <c r="V2377" s="1"/>
      <c r="W2377" s="411"/>
      <c r="X2377" s="411"/>
      <c r="Y2377" s="411"/>
      <c r="Z2377" s="411"/>
      <c r="AA2377" s="1"/>
      <c r="AB2377" s="1"/>
      <c r="AC2377" s="1"/>
      <c r="AD2377" s="1"/>
      <c r="AE2377" s="1"/>
      <c r="AF2377" s="1"/>
      <c r="AG2377" s="1"/>
    </row>
    <row r="2378" spans="1:33" ht="14.25" customHeight="1" x14ac:dyDescent="0.3">
      <c r="A2378" s="2"/>
      <c r="B2378" s="1"/>
      <c r="C2378" s="2"/>
      <c r="D2378" s="2"/>
      <c r="E2378" s="2"/>
      <c r="F2378" s="1"/>
      <c r="G2378" s="1"/>
      <c r="H2378" s="1"/>
      <c r="I2378" s="1"/>
      <c r="J2378" s="1"/>
      <c r="K2378" s="1"/>
      <c r="L2378" s="1"/>
      <c r="M2378" s="1"/>
      <c r="N2378" s="1"/>
      <c r="O2378" s="1"/>
      <c r="P2378" s="1"/>
      <c r="Q2378" s="1"/>
      <c r="R2378" s="1"/>
      <c r="S2378" s="411"/>
      <c r="T2378" s="1"/>
      <c r="U2378" s="1"/>
      <c r="V2378" s="1"/>
      <c r="W2378" s="411"/>
      <c r="X2378" s="411"/>
      <c r="Y2378" s="411"/>
      <c r="Z2378" s="411"/>
      <c r="AA2378" s="1"/>
      <c r="AB2378" s="1"/>
      <c r="AC2378" s="1"/>
      <c r="AD2378" s="1"/>
      <c r="AE2378" s="1"/>
      <c r="AF2378" s="1"/>
      <c r="AG2378" s="1"/>
    </row>
    <row r="2379" spans="1:33" ht="14.25" customHeight="1" x14ac:dyDescent="0.3">
      <c r="A2379" s="2"/>
      <c r="B2379" s="1"/>
      <c r="C2379" s="2"/>
      <c r="D2379" s="2"/>
      <c r="E2379" s="2"/>
      <c r="F2379" s="1"/>
      <c r="G2379" s="1"/>
      <c r="H2379" s="1"/>
      <c r="I2379" s="1"/>
      <c r="J2379" s="1"/>
      <c r="K2379" s="1"/>
      <c r="L2379" s="1"/>
      <c r="M2379" s="1"/>
      <c r="N2379" s="1"/>
      <c r="O2379" s="1"/>
      <c r="P2379" s="1"/>
      <c r="Q2379" s="1"/>
      <c r="R2379" s="1"/>
      <c r="S2379" s="411"/>
      <c r="T2379" s="1"/>
      <c r="U2379" s="1"/>
      <c r="V2379" s="1"/>
      <c r="W2379" s="411"/>
      <c r="X2379" s="411"/>
      <c r="Y2379" s="411"/>
      <c r="Z2379" s="411"/>
      <c r="AA2379" s="1"/>
      <c r="AB2379" s="1"/>
      <c r="AC2379" s="1"/>
      <c r="AD2379" s="1"/>
      <c r="AE2379" s="1"/>
      <c r="AF2379" s="1"/>
      <c r="AG2379" s="1"/>
    </row>
    <row r="2380" spans="1:33" ht="14.25" customHeight="1" x14ac:dyDescent="0.3">
      <c r="A2380" s="2"/>
      <c r="B2380" s="1"/>
      <c r="C2380" s="2"/>
      <c r="D2380" s="2"/>
      <c r="E2380" s="2"/>
      <c r="F2380" s="1"/>
      <c r="G2380" s="1"/>
      <c r="H2380" s="1"/>
      <c r="I2380" s="1"/>
      <c r="J2380" s="1"/>
      <c r="K2380" s="1"/>
      <c r="L2380" s="1"/>
      <c r="M2380" s="1"/>
      <c r="N2380" s="1"/>
      <c r="O2380" s="1"/>
      <c r="P2380" s="1"/>
      <c r="Q2380" s="1"/>
      <c r="R2380" s="1"/>
      <c r="S2380" s="411"/>
      <c r="T2380" s="1"/>
      <c r="U2380" s="1"/>
      <c r="V2380" s="1"/>
      <c r="W2380" s="411"/>
      <c r="X2380" s="411"/>
      <c r="Y2380" s="411"/>
      <c r="Z2380" s="411"/>
      <c r="AA2380" s="1"/>
      <c r="AB2380" s="1"/>
      <c r="AC2380" s="1"/>
      <c r="AD2380" s="1"/>
      <c r="AE2380" s="1"/>
      <c r="AF2380" s="1"/>
      <c r="AG2380" s="1"/>
    </row>
    <row r="2381" spans="1:33" ht="14.25" customHeight="1" x14ac:dyDescent="0.3">
      <c r="A2381" s="2"/>
      <c r="B2381" s="1"/>
      <c r="C2381" s="2"/>
      <c r="D2381" s="2"/>
      <c r="E2381" s="2"/>
      <c r="F2381" s="1"/>
      <c r="G2381" s="1"/>
      <c r="H2381" s="1"/>
      <c r="I2381" s="1"/>
      <c r="J2381" s="1"/>
      <c r="K2381" s="1"/>
      <c r="L2381" s="1"/>
      <c r="M2381" s="1"/>
      <c r="N2381" s="1"/>
      <c r="O2381" s="1"/>
      <c r="P2381" s="1"/>
      <c r="Q2381" s="1"/>
      <c r="R2381" s="1"/>
      <c r="S2381" s="411"/>
      <c r="T2381" s="1"/>
      <c r="U2381" s="1"/>
      <c r="V2381" s="1"/>
      <c r="W2381" s="411"/>
      <c r="X2381" s="411"/>
      <c r="Y2381" s="411"/>
      <c r="Z2381" s="411"/>
      <c r="AA2381" s="1"/>
      <c r="AB2381" s="1"/>
      <c r="AC2381" s="1"/>
      <c r="AD2381" s="1"/>
      <c r="AE2381" s="1"/>
      <c r="AF2381" s="1"/>
      <c r="AG2381" s="1"/>
    </row>
    <row r="2382" spans="1:33" ht="14.25" customHeight="1" x14ac:dyDescent="0.3">
      <c r="A2382" s="2"/>
      <c r="B2382" s="1"/>
      <c r="C2382" s="2"/>
      <c r="D2382" s="2"/>
      <c r="E2382" s="2"/>
      <c r="F2382" s="1"/>
      <c r="G2382" s="1"/>
      <c r="H2382" s="1"/>
      <c r="I2382" s="1"/>
      <c r="J2382" s="1"/>
      <c r="K2382" s="1"/>
      <c r="L2382" s="1"/>
      <c r="M2382" s="1"/>
      <c r="N2382" s="1"/>
      <c r="O2382" s="1"/>
      <c r="P2382" s="1"/>
      <c r="Q2382" s="1"/>
      <c r="R2382" s="1"/>
      <c r="S2382" s="411"/>
      <c r="T2382" s="1"/>
      <c r="U2382" s="1"/>
      <c r="V2382" s="1"/>
      <c r="W2382" s="411"/>
      <c r="X2382" s="411"/>
      <c r="Y2382" s="411"/>
      <c r="Z2382" s="411"/>
      <c r="AA2382" s="1"/>
      <c r="AB2382" s="1"/>
      <c r="AC2382" s="1"/>
      <c r="AD2382" s="1"/>
      <c r="AE2382" s="1"/>
      <c r="AF2382" s="1"/>
      <c r="AG2382" s="1"/>
    </row>
    <row r="2383" spans="1:33" ht="14.25" customHeight="1" x14ac:dyDescent="0.3">
      <c r="A2383" s="2"/>
      <c r="B2383" s="1"/>
      <c r="C2383" s="2"/>
      <c r="D2383" s="2"/>
      <c r="E2383" s="2"/>
      <c r="F2383" s="1"/>
      <c r="G2383" s="1"/>
      <c r="H2383" s="1"/>
      <c r="I2383" s="1"/>
      <c r="J2383" s="1"/>
      <c r="K2383" s="1"/>
      <c r="L2383" s="1"/>
      <c r="M2383" s="1"/>
      <c r="N2383" s="1"/>
      <c r="O2383" s="1"/>
      <c r="P2383" s="1"/>
      <c r="Q2383" s="1"/>
      <c r="R2383" s="1"/>
      <c r="S2383" s="411"/>
      <c r="T2383" s="1"/>
      <c r="U2383" s="1"/>
      <c r="V2383" s="1"/>
      <c r="W2383" s="411"/>
      <c r="X2383" s="411"/>
      <c r="Y2383" s="411"/>
      <c r="Z2383" s="411"/>
      <c r="AA2383" s="1"/>
      <c r="AB2383" s="1"/>
      <c r="AC2383" s="1"/>
      <c r="AD2383" s="1"/>
      <c r="AE2383" s="1"/>
      <c r="AF2383" s="1"/>
      <c r="AG2383" s="1"/>
    </row>
    <row r="2384" spans="1:33" ht="14.25" customHeight="1" x14ac:dyDescent="0.3">
      <c r="A2384" s="2"/>
      <c r="B2384" s="1"/>
      <c r="C2384" s="2"/>
      <c r="D2384" s="2"/>
      <c r="E2384" s="2"/>
      <c r="F2384" s="1"/>
      <c r="G2384" s="1"/>
      <c r="H2384" s="1"/>
      <c r="I2384" s="1"/>
      <c r="J2384" s="1"/>
      <c r="K2384" s="1"/>
      <c r="L2384" s="1"/>
      <c r="M2384" s="1"/>
      <c r="N2384" s="1"/>
      <c r="O2384" s="1"/>
      <c r="P2384" s="1"/>
      <c r="Q2384" s="1"/>
      <c r="R2384" s="1"/>
      <c r="S2384" s="411"/>
      <c r="T2384" s="1"/>
      <c r="U2384" s="1"/>
      <c r="V2384" s="1"/>
      <c r="W2384" s="411"/>
      <c r="X2384" s="411"/>
      <c r="Y2384" s="411"/>
      <c r="Z2384" s="411"/>
      <c r="AA2384" s="1"/>
      <c r="AB2384" s="1"/>
      <c r="AC2384" s="1"/>
      <c r="AD2384" s="1"/>
      <c r="AE2384" s="1"/>
      <c r="AF2384" s="1"/>
      <c r="AG2384" s="1"/>
    </row>
    <row r="2385" spans="1:33" ht="14.25" customHeight="1" x14ac:dyDescent="0.3">
      <c r="A2385" s="2"/>
      <c r="B2385" s="1"/>
      <c r="C2385" s="2"/>
      <c r="D2385" s="2"/>
      <c r="E2385" s="2"/>
      <c r="F2385" s="1"/>
      <c r="G2385" s="1"/>
      <c r="H2385" s="1"/>
      <c r="I2385" s="1"/>
      <c r="J2385" s="1"/>
      <c r="K2385" s="1"/>
      <c r="L2385" s="1"/>
      <c r="M2385" s="1"/>
      <c r="N2385" s="1"/>
      <c r="O2385" s="1"/>
      <c r="P2385" s="1"/>
      <c r="Q2385" s="1"/>
      <c r="R2385" s="1"/>
      <c r="S2385" s="411"/>
      <c r="T2385" s="1"/>
      <c r="U2385" s="1"/>
      <c r="V2385" s="1"/>
      <c r="W2385" s="411"/>
      <c r="X2385" s="411"/>
      <c r="Y2385" s="411"/>
      <c r="Z2385" s="411"/>
      <c r="AA2385" s="1"/>
      <c r="AB2385" s="1"/>
      <c r="AC2385" s="1"/>
      <c r="AD2385" s="1"/>
      <c r="AE2385" s="1"/>
      <c r="AF2385" s="1"/>
      <c r="AG2385" s="1"/>
    </row>
    <row r="2386" spans="1:33" ht="14.25" customHeight="1" x14ac:dyDescent="0.3">
      <c r="A2386" s="2"/>
      <c r="B2386" s="1"/>
      <c r="C2386" s="2"/>
      <c r="D2386" s="2"/>
      <c r="E2386" s="2"/>
      <c r="F2386" s="1"/>
      <c r="G2386" s="1"/>
      <c r="H2386" s="1"/>
      <c r="I2386" s="1"/>
      <c r="J2386" s="1"/>
      <c r="K2386" s="1"/>
      <c r="L2386" s="1"/>
      <c r="M2386" s="1"/>
      <c r="N2386" s="1"/>
      <c r="O2386" s="1"/>
      <c r="P2386" s="1"/>
      <c r="Q2386" s="1"/>
      <c r="R2386" s="1"/>
      <c r="S2386" s="411"/>
      <c r="T2386" s="1"/>
      <c r="U2386" s="1"/>
      <c r="V2386" s="1"/>
      <c r="W2386" s="411"/>
      <c r="X2386" s="411"/>
      <c r="Y2386" s="411"/>
      <c r="Z2386" s="411"/>
      <c r="AA2386" s="1"/>
      <c r="AB2386" s="1"/>
      <c r="AC2386" s="1"/>
      <c r="AD2386" s="1"/>
      <c r="AE2386" s="1"/>
      <c r="AF2386" s="1"/>
      <c r="AG2386" s="1"/>
    </row>
    <row r="2387" spans="1:33" ht="14.25" customHeight="1" x14ac:dyDescent="0.3">
      <c r="A2387" s="2"/>
      <c r="B2387" s="1"/>
      <c r="C2387" s="2"/>
      <c r="D2387" s="2"/>
      <c r="E2387" s="2"/>
      <c r="F2387" s="1"/>
      <c r="G2387" s="1"/>
      <c r="H2387" s="1"/>
      <c r="I2387" s="1"/>
      <c r="J2387" s="1"/>
      <c r="K2387" s="1"/>
      <c r="L2387" s="1"/>
      <c r="M2387" s="1"/>
      <c r="N2387" s="1"/>
      <c r="O2387" s="1"/>
      <c r="P2387" s="1"/>
      <c r="Q2387" s="1"/>
      <c r="R2387" s="1"/>
      <c r="S2387" s="411"/>
      <c r="T2387" s="1"/>
      <c r="U2387" s="1"/>
      <c r="V2387" s="1"/>
      <c r="W2387" s="411"/>
      <c r="X2387" s="411"/>
      <c r="Y2387" s="411"/>
      <c r="Z2387" s="411"/>
      <c r="AA2387" s="1"/>
      <c r="AB2387" s="1"/>
      <c r="AC2387" s="1"/>
      <c r="AD2387" s="1"/>
      <c r="AE2387" s="1"/>
      <c r="AF2387" s="1"/>
      <c r="AG2387" s="1"/>
    </row>
    <row r="2388" spans="1:33" ht="14.25" customHeight="1" x14ac:dyDescent="0.3">
      <c r="A2388" s="2"/>
      <c r="B2388" s="1"/>
      <c r="C2388" s="2"/>
      <c r="D2388" s="2"/>
      <c r="E2388" s="2"/>
      <c r="F2388" s="1"/>
      <c r="G2388" s="1"/>
      <c r="H2388" s="1"/>
      <c r="I2388" s="1"/>
      <c r="J2388" s="1"/>
      <c r="K2388" s="1"/>
      <c r="L2388" s="1"/>
      <c r="M2388" s="1"/>
      <c r="N2388" s="1"/>
      <c r="O2388" s="1"/>
      <c r="P2388" s="1"/>
      <c r="Q2388" s="1"/>
      <c r="R2388" s="1"/>
      <c r="S2388" s="411"/>
      <c r="T2388" s="1"/>
      <c r="U2388" s="1"/>
      <c r="V2388" s="1"/>
      <c r="W2388" s="411"/>
      <c r="X2388" s="411"/>
      <c r="Y2388" s="411"/>
      <c r="Z2388" s="411"/>
      <c r="AA2388" s="1"/>
      <c r="AB2388" s="1"/>
      <c r="AC2388" s="1"/>
      <c r="AD2388" s="1"/>
      <c r="AE2388" s="1"/>
      <c r="AF2388" s="1"/>
      <c r="AG2388" s="1"/>
    </row>
    <row r="2389" spans="1:33" ht="14.25" customHeight="1" x14ac:dyDescent="0.3">
      <c r="A2389" s="2"/>
      <c r="B2389" s="1"/>
      <c r="C2389" s="2"/>
      <c r="D2389" s="2"/>
      <c r="E2389" s="2"/>
      <c r="F2389" s="1"/>
      <c r="G2389" s="1"/>
      <c r="H2389" s="1"/>
      <c r="I2389" s="1"/>
      <c r="J2389" s="1"/>
      <c r="K2389" s="1"/>
      <c r="L2389" s="1"/>
      <c r="M2389" s="1"/>
      <c r="N2389" s="1"/>
      <c r="O2389" s="1"/>
      <c r="P2389" s="1"/>
      <c r="Q2389" s="1"/>
      <c r="R2389" s="1"/>
      <c r="S2389" s="411"/>
      <c r="T2389" s="1"/>
      <c r="U2389" s="1"/>
      <c r="V2389" s="1"/>
      <c r="W2389" s="411"/>
      <c r="X2389" s="411"/>
      <c r="Y2389" s="411"/>
      <c r="Z2389" s="411"/>
      <c r="AA2389" s="1"/>
      <c r="AB2389" s="1"/>
      <c r="AC2389" s="1"/>
      <c r="AD2389" s="1"/>
      <c r="AE2389" s="1"/>
      <c r="AF2389" s="1"/>
      <c r="AG2389" s="1"/>
    </row>
    <row r="2390" spans="1:33" ht="14.25" customHeight="1" x14ac:dyDescent="0.3">
      <c r="A2390" s="2"/>
      <c r="B2390" s="1"/>
      <c r="C2390" s="2"/>
      <c r="D2390" s="2"/>
      <c r="E2390" s="2"/>
      <c r="F2390" s="1"/>
      <c r="G2390" s="1"/>
      <c r="H2390" s="1"/>
      <c r="I2390" s="1"/>
      <c r="J2390" s="1"/>
      <c r="K2390" s="1"/>
      <c r="L2390" s="1"/>
      <c r="M2390" s="1"/>
      <c r="N2390" s="1"/>
      <c r="O2390" s="1"/>
      <c r="P2390" s="1"/>
      <c r="Q2390" s="1"/>
      <c r="R2390" s="1"/>
      <c r="S2390" s="411"/>
      <c r="T2390" s="1"/>
      <c r="U2390" s="1"/>
      <c r="V2390" s="1"/>
      <c r="W2390" s="411"/>
      <c r="X2390" s="411"/>
      <c r="Y2390" s="411"/>
      <c r="Z2390" s="411"/>
      <c r="AA2390" s="1"/>
      <c r="AB2390" s="1"/>
      <c r="AC2390" s="1"/>
      <c r="AD2390" s="1"/>
      <c r="AE2390" s="1"/>
      <c r="AF2390" s="1"/>
      <c r="AG2390" s="1"/>
    </row>
    <row r="2391" spans="1:33" ht="14.25" customHeight="1" x14ac:dyDescent="0.3">
      <c r="A2391" s="2"/>
      <c r="B2391" s="1"/>
      <c r="C2391" s="2"/>
      <c r="D2391" s="2"/>
      <c r="E2391" s="2"/>
      <c r="F2391" s="1"/>
      <c r="G2391" s="1"/>
      <c r="H2391" s="1"/>
      <c r="I2391" s="1"/>
      <c r="J2391" s="1"/>
      <c r="K2391" s="1"/>
      <c r="L2391" s="1"/>
      <c r="M2391" s="1"/>
      <c r="N2391" s="1"/>
      <c r="O2391" s="1"/>
      <c r="P2391" s="1"/>
      <c r="Q2391" s="1"/>
      <c r="R2391" s="1"/>
      <c r="S2391" s="411"/>
      <c r="T2391" s="1"/>
      <c r="U2391" s="1"/>
      <c r="V2391" s="1"/>
      <c r="W2391" s="411"/>
      <c r="X2391" s="411"/>
      <c r="Y2391" s="411"/>
      <c r="Z2391" s="411"/>
      <c r="AA2391" s="1"/>
      <c r="AB2391" s="1"/>
      <c r="AC2391" s="1"/>
      <c r="AD2391" s="1"/>
      <c r="AE2391" s="1"/>
      <c r="AF2391" s="1"/>
      <c r="AG2391" s="1"/>
    </row>
    <row r="2392" spans="1:33" ht="14.25" customHeight="1" x14ac:dyDescent="0.3">
      <c r="A2392" s="2"/>
      <c r="B2392" s="1"/>
      <c r="C2392" s="2"/>
      <c r="D2392" s="2"/>
      <c r="E2392" s="2"/>
      <c r="F2392" s="1"/>
      <c r="G2392" s="1"/>
      <c r="H2392" s="1"/>
      <c r="I2392" s="1"/>
      <c r="J2392" s="1"/>
      <c r="K2392" s="1"/>
      <c r="L2392" s="1"/>
      <c r="M2392" s="1"/>
      <c r="N2392" s="1"/>
      <c r="O2392" s="1"/>
      <c r="P2392" s="1"/>
      <c r="Q2392" s="1"/>
      <c r="R2392" s="1"/>
      <c r="S2392" s="411"/>
      <c r="T2392" s="1"/>
      <c r="U2392" s="1"/>
      <c r="V2392" s="1"/>
      <c r="W2392" s="411"/>
      <c r="X2392" s="411"/>
      <c r="Y2392" s="411"/>
      <c r="Z2392" s="411"/>
      <c r="AA2392" s="1"/>
      <c r="AB2392" s="1"/>
      <c r="AC2392" s="1"/>
      <c r="AD2392" s="1"/>
      <c r="AE2392" s="1"/>
      <c r="AF2392" s="1"/>
      <c r="AG2392" s="1"/>
    </row>
    <row r="2393" spans="1:33" ht="14.25" customHeight="1" x14ac:dyDescent="0.3">
      <c r="A2393" s="2"/>
      <c r="B2393" s="1"/>
      <c r="C2393" s="2"/>
      <c r="D2393" s="2"/>
      <c r="E2393" s="2"/>
      <c r="F2393" s="1"/>
      <c r="G2393" s="1"/>
      <c r="H2393" s="1"/>
      <c r="I2393" s="1"/>
      <c r="J2393" s="1"/>
      <c r="K2393" s="1"/>
      <c r="L2393" s="1"/>
      <c r="M2393" s="1"/>
      <c r="N2393" s="1"/>
      <c r="O2393" s="1"/>
      <c r="P2393" s="1"/>
      <c r="Q2393" s="1"/>
      <c r="R2393" s="1"/>
      <c r="S2393" s="411"/>
      <c r="T2393" s="1"/>
      <c r="U2393" s="1"/>
      <c r="V2393" s="1"/>
      <c r="W2393" s="411"/>
      <c r="X2393" s="411"/>
      <c r="Y2393" s="411"/>
      <c r="Z2393" s="411"/>
      <c r="AA2393" s="1"/>
      <c r="AB2393" s="1"/>
      <c r="AC2393" s="1"/>
      <c r="AD2393" s="1"/>
      <c r="AE2393" s="1"/>
      <c r="AF2393" s="1"/>
      <c r="AG2393" s="1"/>
    </row>
    <row r="2394" spans="1:33" ht="14.25" customHeight="1" x14ac:dyDescent="0.3">
      <c r="A2394" s="2"/>
      <c r="B2394" s="1"/>
      <c r="C2394" s="2"/>
      <c r="D2394" s="2"/>
      <c r="E2394" s="2"/>
      <c r="F2394" s="1"/>
      <c r="G2394" s="1"/>
      <c r="H2394" s="1"/>
      <c r="I2394" s="1"/>
      <c r="J2394" s="1"/>
      <c r="K2394" s="1"/>
      <c r="L2394" s="1"/>
      <c r="M2394" s="1"/>
      <c r="N2394" s="1"/>
      <c r="O2394" s="1"/>
      <c r="P2394" s="1"/>
      <c r="Q2394" s="1"/>
      <c r="R2394" s="1"/>
      <c r="S2394" s="411"/>
      <c r="T2394" s="1"/>
      <c r="U2394" s="1"/>
      <c r="V2394" s="1"/>
      <c r="W2394" s="411"/>
      <c r="X2394" s="411"/>
      <c r="Y2394" s="411"/>
      <c r="Z2394" s="411"/>
      <c r="AA2394" s="1"/>
      <c r="AB2394" s="1"/>
      <c r="AC2394" s="1"/>
      <c r="AD2394" s="1"/>
      <c r="AE2394" s="1"/>
      <c r="AF2394" s="1"/>
      <c r="AG2394" s="1"/>
    </row>
    <row r="2395" spans="1:33" ht="14.25" customHeight="1" x14ac:dyDescent="0.3">
      <c r="A2395" s="2"/>
      <c r="B2395" s="1"/>
      <c r="C2395" s="2"/>
      <c r="D2395" s="2"/>
      <c r="E2395" s="2"/>
      <c r="F2395" s="1"/>
      <c r="G2395" s="1"/>
      <c r="H2395" s="1"/>
      <c r="I2395" s="1"/>
      <c r="J2395" s="1"/>
      <c r="K2395" s="1"/>
      <c r="L2395" s="1"/>
      <c r="M2395" s="1"/>
      <c r="N2395" s="1"/>
      <c r="O2395" s="1"/>
      <c r="P2395" s="1"/>
      <c r="Q2395" s="1"/>
      <c r="R2395" s="1"/>
      <c r="S2395" s="411"/>
      <c r="T2395" s="1"/>
      <c r="U2395" s="1"/>
      <c r="V2395" s="1"/>
      <c r="W2395" s="411"/>
      <c r="X2395" s="411"/>
      <c r="Y2395" s="411"/>
      <c r="Z2395" s="411"/>
      <c r="AA2395" s="1"/>
      <c r="AB2395" s="1"/>
      <c r="AC2395" s="1"/>
      <c r="AD2395" s="1"/>
      <c r="AE2395" s="1"/>
      <c r="AF2395" s="1"/>
      <c r="AG2395" s="1"/>
    </row>
    <row r="2396" spans="1:33" ht="14.25" customHeight="1" x14ac:dyDescent="0.3">
      <c r="A2396" s="2"/>
      <c r="B2396" s="1"/>
      <c r="C2396" s="2"/>
      <c r="D2396" s="2"/>
      <c r="E2396" s="2"/>
      <c r="F2396" s="1"/>
      <c r="G2396" s="1"/>
      <c r="H2396" s="1"/>
      <c r="I2396" s="1"/>
      <c r="J2396" s="1"/>
      <c r="K2396" s="1"/>
      <c r="L2396" s="1"/>
      <c r="M2396" s="1"/>
      <c r="N2396" s="1"/>
      <c r="O2396" s="1"/>
      <c r="P2396" s="1"/>
      <c r="Q2396" s="1"/>
      <c r="R2396" s="1"/>
      <c r="S2396" s="411"/>
      <c r="T2396" s="1"/>
      <c r="U2396" s="1"/>
      <c r="V2396" s="1"/>
      <c r="W2396" s="411"/>
      <c r="X2396" s="411"/>
      <c r="Y2396" s="411"/>
      <c r="Z2396" s="411"/>
      <c r="AA2396" s="1"/>
      <c r="AB2396" s="1"/>
      <c r="AC2396" s="1"/>
      <c r="AD2396" s="1"/>
      <c r="AE2396" s="1"/>
      <c r="AF2396" s="1"/>
      <c r="AG2396" s="1"/>
    </row>
    <row r="2397" spans="1:33" ht="14.25" customHeight="1" x14ac:dyDescent="0.3">
      <c r="A2397" s="2"/>
      <c r="B2397" s="1"/>
      <c r="C2397" s="2"/>
      <c r="D2397" s="2"/>
      <c r="E2397" s="2"/>
      <c r="F2397" s="1"/>
      <c r="G2397" s="1"/>
      <c r="H2397" s="1"/>
      <c r="I2397" s="1"/>
      <c r="J2397" s="1"/>
      <c r="K2397" s="1"/>
      <c r="L2397" s="1"/>
      <c r="M2397" s="1"/>
      <c r="N2397" s="1"/>
      <c r="O2397" s="1"/>
      <c r="P2397" s="1"/>
      <c r="Q2397" s="1"/>
      <c r="R2397" s="1"/>
      <c r="S2397" s="411"/>
      <c r="T2397" s="1"/>
      <c r="U2397" s="1"/>
      <c r="V2397" s="1"/>
      <c r="W2397" s="411"/>
      <c r="X2397" s="411"/>
      <c r="Y2397" s="411"/>
      <c r="Z2397" s="411"/>
      <c r="AA2397" s="1"/>
      <c r="AB2397" s="1"/>
      <c r="AC2397" s="1"/>
      <c r="AD2397" s="1"/>
      <c r="AE2397" s="1"/>
      <c r="AF2397" s="1"/>
      <c r="AG2397" s="1"/>
    </row>
    <row r="2398" spans="1:33" ht="14.25" customHeight="1" x14ac:dyDescent="0.3">
      <c r="A2398" s="2"/>
      <c r="B2398" s="1"/>
      <c r="C2398" s="2"/>
      <c r="D2398" s="2"/>
      <c r="E2398" s="2"/>
      <c r="F2398" s="1"/>
      <c r="G2398" s="1"/>
      <c r="H2398" s="1"/>
      <c r="I2398" s="1"/>
      <c r="J2398" s="1"/>
      <c r="K2398" s="1"/>
      <c r="L2398" s="1"/>
      <c r="M2398" s="1"/>
      <c r="N2398" s="1"/>
      <c r="O2398" s="1"/>
      <c r="P2398" s="1"/>
      <c r="Q2398" s="1"/>
      <c r="R2398" s="1"/>
      <c r="S2398" s="411"/>
      <c r="T2398" s="1"/>
      <c r="U2398" s="1"/>
      <c r="V2398" s="1"/>
      <c r="W2398" s="411"/>
      <c r="X2398" s="411"/>
      <c r="Y2398" s="411"/>
      <c r="Z2398" s="411"/>
      <c r="AA2398" s="1"/>
      <c r="AB2398" s="1"/>
      <c r="AC2398" s="1"/>
      <c r="AD2398" s="1"/>
      <c r="AE2398" s="1"/>
      <c r="AF2398" s="1"/>
      <c r="AG2398" s="1"/>
    </row>
    <row r="2399" spans="1:33" ht="14.25" customHeight="1" x14ac:dyDescent="0.3">
      <c r="A2399" s="2"/>
      <c r="B2399" s="1"/>
      <c r="C2399" s="2"/>
      <c r="D2399" s="2"/>
      <c r="E2399" s="2"/>
      <c r="F2399" s="1"/>
      <c r="G2399" s="1"/>
      <c r="H2399" s="1"/>
      <c r="I2399" s="1"/>
      <c r="J2399" s="1"/>
      <c r="K2399" s="1"/>
      <c r="L2399" s="1"/>
      <c r="M2399" s="1"/>
      <c r="N2399" s="1"/>
      <c r="O2399" s="1"/>
      <c r="P2399" s="1"/>
      <c r="Q2399" s="1"/>
      <c r="R2399" s="1"/>
      <c r="S2399" s="411"/>
      <c r="T2399" s="1"/>
      <c r="U2399" s="1"/>
      <c r="V2399" s="1"/>
      <c r="W2399" s="411"/>
      <c r="X2399" s="411"/>
      <c r="Y2399" s="411"/>
      <c r="Z2399" s="411"/>
      <c r="AA2399" s="1"/>
      <c r="AB2399" s="1"/>
      <c r="AC2399" s="1"/>
      <c r="AD2399" s="1"/>
      <c r="AE2399" s="1"/>
      <c r="AF2399" s="1"/>
      <c r="AG2399" s="1"/>
    </row>
    <row r="2400" spans="1:33" ht="14.25" customHeight="1" x14ac:dyDescent="0.3">
      <c r="A2400" s="2"/>
      <c r="B2400" s="1"/>
      <c r="C2400" s="2"/>
      <c r="D2400" s="2"/>
      <c r="E2400" s="2"/>
      <c r="F2400" s="1"/>
      <c r="G2400" s="1"/>
      <c r="H2400" s="1"/>
      <c r="I2400" s="1"/>
      <c r="J2400" s="1"/>
      <c r="K2400" s="1"/>
      <c r="L2400" s="1"/>
      <c r="M2400" s="1"/>
      <c r="N2400" s="1"/>
      <c r="O2400" s="1"/>
      <c r="P2400" s="1"/>
      <c r="Q2400" s="1"/>
      <c r="R2400" s="1"/>
      <c r="S2400" s="411"/>
      <c r="T2400" s="1"/>
      <c r="U2400" s="1"/>
      <c r="V2400" s="1"/>
      <c r="W2400" s="411"/>
      <c r="X2400" s="411"/>
      <c r="Y2400" s="411"/>
      <c r="Z2400" s="411"/>
      <c r="AA2400" s="1"/>
      <c r="AB2400" s="1"/>
      <c r="AC2400" s="1"/>
      <c r="AD2400" s="1"/>
      <c r="AE2400" s="1"/>
      <c r="AF2400" s="1"/>
      <c r="AG2400" s="1"/>
    </row>
    <row r="2401" spans="1:33" ht="14.25" customHeight="1" x14ac:dyDescent="0.3">
      <c r="A2401" s="2"/>
      <c r="B2401" s="1"/>
      <c r="C2401" s="2"/>
      <c r="D2401" s="2"/>
      <c r="E2401" s="2"/>
      <c r="F2401" s="1"/>
      <c r="G2401" s="1"/>
      <c r="H2401" s="1"/>
      <c r="I2401" s="1"/>
      <c r="J2401" s="1"/>
      <c r="K2401" s="1"/>
      <c r="L2401" s="1"/>
      <c r="M2401" s="1"/>
      <c r="N2401" s="1"/>
      <c r="O2401" s="1"/>
      <c r="P2401" s="1"/>
      <c r="Q2401" s="1"/>
      <c r="R2401" s="1"/>
      <c r="S2401" s="411"/>
      <c r="T2401" s="1"/>
      <c r="U2401" s="1"/>
      <c r="V2401" s="1"/>
      <c r="W2401" s="411"/>
      <c r="X2401" s="411"/>
      <c r="Y2401" s="411"/>
      <c r="Z2401" s="411"/>
      <c r="AA2401" s="1"/>
      <c r="AB2401" s="1"/>
      <c r="AC2401" s="1"/>
      <c r="AD2401" s="1"/>
      <c r="AE2401" s="1"/>
      <c r="AF2401" s="1"/>
      <c r="AG2401" s="1"/>
    </row>
    <row r="2402" spans="1:33" ht="14.25" customHeight="1" x14ac:dyDescent="0.3">
      <c r="A2402" s="2"/>
      <c r="B2402" s="1"/>
      <c r="C2402" s="2"/>
      <c r="D2402" s="2"/>
      <c r="E2402" s="2"/>
      <c r="F2402" s="1"/>
      <c r="G2402" s="1"/>
      <c r="H2402" s="1"/>
      <c r="I2402" s="1"/>
      <c r="J2402" s="1"/>
      <c r="K2402" s="1"/>
      <c r="L2402" s="1"/>
      <c r="M2402" s="1"/>
      <c r="N2402" s="1"/>
      <c r="O2402" s="1"/>
      <c r="P2402" s="1"/>
      <c r="Q2402" s="1"/>
      <c r="R2402" s="1"/>
      <c r="S2402" s="411"/>
      <c r="T2402" s="1"/>
      <c r="U2402" s="1"/>
      <c r="V2402" s="1"/>
      <c r="W2402" s="411"/>
      <c r="X2402" s="411"/>
      <c r="Y2402" s="411"/>
      <c r="Z2402" s="411"/>
      <c r="AA2402" s="1"/>
      <c r="AB2402" s="1"/>
      <c r="AC2402" s="1"/>
      <c r="AD2402" s="1"/>
      <c r="AE2402" s="1"/>
      <c r="AF2402" s="1"/>
      <c r="AG2402" s="1"/>
    </row>
    <row r="2403" spans="1:33" ht="14.25" customHeight="1" x14ac:dyDescent="0.3">
      <c r="A2403" s="2"/>
      <c r="B2403" s="1"/>
      <c r="C2403" s="2"/>
      <c r="D2403" s="2"/>
      <c r="E2403" s="2"/>
      <c r="F2403" s="1"/>
      <c r="G2403" s="1"/>
      <c r="H2403" s="1"/>
      <c r="I2403" s="1"/>
      <c r="J2403" s="1"/>
      <c r="K2403" s="1"/>
      <c r="L2403" s="1"/>
      <c r="M2403" s="1"/>
      <c r="N2403" s="1"/>
      <c r="O2403" s="1"/>
      <c r="P2403" s="1"/>
      <c r="Q2403" s="1"/>
      <c r="R2403" s="1"/>
      <c r="S2403" s="411"/>
      <c r="T2403" s="1"/>
      <c r="U2403" s="1"/>
      <c r="V2403" s="1"/>
      <c r="W2403" s="411"/>
      <c r="X2403" s="411"/>
      <c r="Y2403" s="411"/>
      <c r="Z2403" s="411"/>
      <c r="AA2403" s="1"/>
      <c r="AB2403" s="1"/>
      <c r="AC2403" s="1"/>
      <c r="AD2403" s="1"/>
      <c r="AE2403" s="1"/>
      <c r="AF2403" s="1"/>
      <c r="AG2403" s="1"/>
    </row>
    <row r="2404" spans="1:33" ht="14.25" customHeight="1" x14ac:dyDescent="0.3">
      <c r="A2404" s="2"/>
      <c r="B2404" s="1"/>
      <c r="C2404" s="2"/>
      <c r="D2404" s="2"/>
      <c r="E2404" s="2"/>
      <c r="F2404" s="1"/>
      <c r="G2404" s="1"/>
      <c r="H2404" s="1"/>
      <c r="I2404" s="1"/>
      <c r="J2404" s="1"/>
      <c r="K2404" s="1"/>
      <c r="L2404" s="1"/>
      <c r="M2404" s="1"/>
      <c r="N2404" s="1"/>
      <c r="O2404" s="1"/>
      <c r="P2404" s="1"/>
      <c r="Q2404" s="1"/>
      <c r="R2404" s="1"/>
      <c r="S2404" s="411"/>
      <c r="T2404" s="1"/>
      <c r="U2404" s="1"/>
      <c r="V2404" s="1"/>
      <c r="W2404" s="411"/>
      <c r="X2404" s="411"/>
      <c r="Y2404" s="411"/>
      <c r="Z2404" s="411"/>
      <c r="AA2404" s="1"/>
      <c r="AB2404" s="1"/>
      <c r="AC2404" s="1"/>
      <c r="AD2404" s="1"/>
      <c r="AE2404" s="1"/>
      <c r="AF2404" s="1"/>
      <c r="AG2404" s="1"/>
    </row>
    <row r="2405" spans="1:33" ht="14.25" customHeight="1" x14ac:dyDescent="0.3">
      <c r="A2405" s="2"/>
      <c r="B2405" s="1"/>
      <c r="C2405" s="2"/>
      <c r="D2405" s="2"/>
      <c r="E2405" s="2"/>
      <c r="F2405" s="1"/>
      <c r="G2405" s="1"/>
      <c r="H2405" s="1"/>
      <c r="I2405" s="1"/>
      <c r="J2405" s="1"/>
      <c r="K2405" s="1"/>
      <c r="L2405" s="1"/>
      <c r="M2405" s="1"/>
      <c r="N2405" s="1"/>
      <c r="O2405" s="1"/>
      <c r="P2405" s="1"/>
      <c r="Q2405" s="1"/>
      <c r="R2405" s="1"/>
      <c r="S2405" s="411"/>
      <c r="T2405" s="1"/>
      <c r="U2405" s="1"/>
      <c r="V2405" s="1"/>
      <c r="W2405" s="411"/>
      <c r="X2405" s="411"/>
      <c r="Y2405" s="411"/>
      <c r="Z2405" s="411"/>
      <c r="AA2405" s="1"/>
      <c r="AB2405" s="1"/>
      <c r="AC2405" s="1"/>
      <c r="AD2405" s="1"/>
      <c r="AE2405" s="1"/>
      <c r="AF2405" s="1"/>
      <c r="AG2405" s="1"/>
    </row>
    <row r="2406" spans="1:33" ht="14.25" customHeight="1" x14ac:dyDescent="0.3">
      <c r="A2406" s="2"/>
      <c r="B2406" s="1"/>
      <c r="C2406" s="2"/>
      <c r="D2406" s="2"/>
      <c r="E2406" s="2"/>
      <c r="F2406" s="1"/>
      <c r="G2406" s="1"/>
      <c r="H2406" s="1"/>
      <c r="I2406" s="1"/>
      <c r="J2406" s="1"/>
      <c r="K2406" s="1"/>
      <c r="L2406" s="1"/>
      <c r="M2406" s="1"/>
      <c r="N2406" s="1"/>
      <c r="O2406" s="1"/>
      <c r="P2406" s="1"/>
      <c r="Q2406" s="1"/>
      <c r="R2406" s="1"/>
      <c r="S2406" s="411"/>
      <c r="T2406" s="1"/>
      <c r="U2406" s="1"/>
      <c r="V2406" s="1"/>
      <c r="W2406" s="411"/>
      <c r="X2406" s="411"/>
      <c r="Y2406" s="411"/>
      <c r="Z2406" s="411"/>
      <c r="AA2406" s="1"/>
      <c r="AB2406" s="1"/>
      <c r="AC2406" s="1"/>
      <c r="AD2406" s="1"/>
      <c r="AE2406" s="1"/>
      <c r="AF2406" s="1"/>
      <c r="AG2406" s="1"/>
    </row>
    <row r="2407" spans="1:33" ht="14.25" customHeight="1" x14ac:dyDescent="0.3">
      <c r="A2407" s="2"/>
      <c r="B2407" s="1"/>
      <c r="C2407" s="2"/>
      <c r="D2407" s="2"/>
      <c r="E2407" s="2"/>
      <c r="F2407" s="1"/>
      <c r="G2407" s="1"/>
      <c r="H2407" s="1"/>
      <c r="I2407" s="1"/>
      <c r="J2407" s="1"/>
      <c r="K2407" s="1"/>
      <c r="L2407" s="1"/>
      <c r="M2407" s="1"/>
      <c r="N2407" s="1"/>
      <c r="O2407" s="1"/>
      <c r="P2407" s="1"/>
      <c r="Q2407" s="1"/>
      <c r="R2407" s="1"/>
      <c r="S2407" s="411"/>
      <c r="T2407" s="1"/>
      <c r="U2407" s="1"/>
      <c r="V2407" s="1"/>
      <c r="W2407" s="411"/>
      <c r="X2407" s="411"/>
      <c r="Y2407" s="411"/>
      <c r="Z2407" s="411"/>
      <c r="AA2407" s="1"/>
      <c r="AB2407" s="1"/>
      <c r="AC2407" s="1"/>
      <c r="AD2407" s="1"/>
      <c r="AE2407" s="1"/>
      <c r="AF2407" s="1"/>
      <c r="AG2407" s="1"/>
    </row>
    <row r="2408" spans="1:33" ht="14.25" customHeight="1" x14ac:dyDescent="0.3">
      <c r="A2408" s="2"/>
      <c r="B2408" s="1"/>
      <c r="C2408" s="2"/>
      <c r="D2408" s="2"/>
      <c r="E2408" s="2"/>
      <c r="F2408" s="1"/>
      <c r="G2408" s="1"/>
      <c r="H2408" s="1"/>
      <c r="I2408" s="1"/>
      <c r="J2408" s="1"/>
      <c r="K2408" s="1"/>
      <c r="L2408" s="1"/>
      <c r="M2408" s="1"/>
      <c r="N2408" s="1"/>
      <c r="O2408" s="1"/>
      <c r="P2408" s="1"/>
      <c r="Q2408" s="1"/>
      <c r="R2408" s="1"/>
      <c r="S2408" s="411"/>
      <c r="T2408" s="1"/>
      <c r="U2408" s="1"/>
      <c r="V2408" s="1"/>
      <c r="W2408" s="411"/>
      <c r="X2408" s="411"/>
      <c r="Y2408" s="411"/>
      <c r="Z2408" s="411"/>
      <c r="AA2408" s="1"/>
      <c r="AB2408" s="1"/>
      <c r="AC2408" s="1"/>
      <c r="AD2408" s="1"/>
      <c r="AE2408" s="1"/>
      <c r="AF2408" s="1"/>
      <c r="AG2408" s="1"/>
    </row>
    <row r="2409" spans="1:33" ht="14.25" customHeight="1" x14ac:dyDescent="0.3">
      <c r="A2409" s="2"/>
      <c r="B2409" s="1"/>
      <c r="C2409" s="2"/>
      <c r="D2409" s="2"/>
      <c r="E2409" s="2"/>
      <c r="F2409" s="1"/>
      <c r="G2409" s="1"/>
      <c r="H2409" s="1"/>
      <c r="I2409" s="1"/>
      <c r="J2409" s="1"/>
      <c r="K2409" s="1"/>
      <c r="L2409" s="1"/>
      <c r="M2409" s="1"/>
      <c r="N2409" s="1"/>
      <c r="O2409" s="1"/>
      <c r="P2409" s="1"/>
      <c r="Q2409" s="1"/>
      <c r="R2409" s="1"/>
      <c r="S2409" s="411"/>
      <c r="T2409" s="1"/>
      <c r="U2409" s="1"/>
      <c r="V2409" s="1"/>
      <c r="W2409" s="411"/>
      <c r="X2409" s="411"/>
      <c r="Y2409" s="411"/>
      <c r="Z2409" s="411"/>
      <c r="AA2409" s="1"/>
      <c r="AB2409" s="1"/>
      <c r="AC2409" s="1"/>
      <c r="AD2409" s="1"/>
      <c r="AE2409" s="1"/>
      <c r="AF2409" s="1"/>
      <c r="AG2409" s="1"/>
    </row>
    <row r="2410" spans="1:33" ht="14.25" customHeight="1" x14ac:dyDescent="0.3">
      <c r="A2410" s="2"/>
      <c r="B2410" s="1"/>
      <c r="C2410" s="2"/>
      <c r="D2410" s="2"/>
      <c r="E2410" s="2"/>
      <c r="F2410" s="1"/>
      <c r="G2410" s="1"/>
      <c r="H2410" s="1"/>
      <c r="I2410" s="1"/>
      <c r="J2410" s="1"/>
      <c r="K2410" s="1"/>
      <c r="L2410" s="1"/>
      <c r="M2410" s="1"/>
      <c r="N2410" s="1"/>
      <c r="O2410" s="1"/>
      <c r="P2410" s="1"/>
      <c r="Q2410" s="1"/>
      <c r="R2410" s="1"/>
      <c r="S2410" s="411"/>
      <c r="T2410" s="1"/>
      <c r="U2410" s="1"/>
      <c r="V2410" s="1"/>
      <c r="W2410" s="411"/>
      <c r="X2410" s="411"/>
      <c r="Y2410" s="411"/>
      <c r="Z2410" s="411"/>
      <c r="AA2410" s="1"/>
      <c r="AB2410" s="1"/>
      <c r="AC2410" s="1"/>
      <c r="AD2410" s="1"/>
      <c r="AE2410" s="1"/>
      <c r="AF2410" s="1"/>
      <c r="AG2410" s="1"/>
    </row>
    <row r="2411" spans="1:33" ht="14.25" customHeight="1" x14ac:dyDescent="0.3">
      <c r="A2411" s="2"/>
      <c r="B2411" s="1"/>
      <c r="C2411" s="2"/>
      <c r="D2411" s="2"/>
      <c r="E2411" s="2"/>
      <c r="F2411" s="1"/>
      <c r="G2411" s="1"/>
      <c r="H2411" s="1"/>
      <c r="I2411" s="1"/>
      <c r="J2411" s="1"/>
      <c r="K2411" s="1"/>
      <c r="L2411" s="1"/>
      <c r="M2411" s="1"/>
      <c r="N2411" s="1"/>
      <c r="O2411" s="1"/>
      <c r="P2411" s="1"/>
      <c r="Q2411" s="1"/>
      <c r="R2411" s="1"/>
      <c r="S2411" s="411"/>
      <c r="T2411" s="1"/>
      <c r="U2411" s="1"/>
      <c r="V2411" s="1"/>
      <c r="W2411" s="411"/>
      <c r="X2411" s="411"/>
      <c r="Y2411" s="411"/>
      <c r="Z2411" s="411"/>
      <c r="AA2411" s="1"/>
      <c r="AB2411" s="1"/>
      <c r="AC2411" s="1"/>
      <c r="AD2411" s="1"/>
      <c r="AE2411" s="1"/>
      <c r="AF2411" s="1"/>
      <c r="AG2411" s="1"/>
    </row>
    <row r="2412" spans="1:33" ht="14.25" customHeight="1" x14ac:dyDescent="0.3">
      <c r="A2412" s="2"/>
      <c r="B2412" s="1"/>
      <c r="C2412" s="2"/>
      <c r="D2412" s="2"/>
      <c r="E2412" s="2"/>
      <c r="F2412" s="1"/>
      <c r="G2412" s="1"/>
      <c r="H2412" s="1"/>
      <c r="I2412" s="1"/>
      <c r="J2412" s="1"/>
      <c r="K2412" s="1"/>
      <c r="L2412" s="1"/>
      <c r="M2412" s="1"/>
      <c r="N2412" s="1"/>
      <c r="O2412" s="1"/>
      <c r="P2412" s="1"/>
      <c r="Q2412" s="1"/>
      <c r="R2412" s="1"/>
      <c r="S2412" s="411"/>
      <c r="T2412" s="1"/>
      <c r="U2412" s="1"/>
      <c r="V2412" s="1"/>
      <c r="W2412" s="411"/>
      <c r="X2412" s="411"/>
      <c r="Y2412" s="411"/>
      <c r="Z2412" s="411"/>
      <c r="AA2412" s="1"/>
      <c r="AB2412" s="1"/>
      <c r="AC2412" s="1"/>
      <c r="AD2412" s="1"/>
      <c r="AE2412" s="1"/>
      <c r="AF2412" s="1"/>
      <c r="AG2412" s="1"/>
    </row>
    <row r="2413" spans="1:33" ht="14.25" customHeight="1" x14ac:dyDescent="0.3">
      <c r="A2413" s="2"/>
      <c r="B2413" s="1"/>
      <c r="C2413" s="2"/>
      <c r="D2413" s="2"/>
      <c r="E2413" s="2"/>
      <c r="F2413" s="1"/>
      <c r="G2413" s="1"/>
      <c r="H2413" s="1"/>
      <c r="I2413" s="1"/>
      <c r="J2413" s="1"/>
      <c r="K2413" s="1"/>
      <c r="L2413" s="1"/>
      <c r="M2413" s="1"/>
      <c r="N2413" s="1"/>
      <c r="O2413" s="1"/>
      <c r="P2413" s="1"/>
      <c r="Q2413" s="1"/>
      <c r="R2413" s="1"/>
      <c r="S2413" s="411"/>
      <c r="T2413" s="1"/>
      <c r="U2413" s="1"/>
      <c r="V2413" s="1"/>
      <c r="W2413" s="411"/>
      <c r="X2413" s="411"/>
      <c r="Y2413" s="411"/>
      <c r="Z2413" s="411"/>
      <c r="AA2413" s="1"/>
      <c r="AB2413" s="1"/>
      <c r="AC2413" s="1"/>
      <c r="AD2413" s="1"/>
      <c r="AE2413" s="1"/>
      <c r="AF2413" s="1"/>
      <c r="AG2413" s="1"/>
    </row>
    <row r="2414" spans="1:33" ht="14.25" customHeight="1" x14ac:dyDescent="0.3">
      <c r="A2414" s="2"/>
      <c r="B2414" s="1"/>
      <c r="C2414" s="2"/>
      <c r="D2414" s="2"/>
      <c r="E2414" s="2"/>
      <c r="F2414" s="1"/>
      <c r="G2414" s="1"/>
      <c r="H2414" s="1"/>
      <c r="I2414" s="1"/>
      <c r="J2414" s="1"/>
      <c r="K2414" s="1"/>
      <c r="L2414" s="1"/>
      <c r="M2414" s="1"/>
      <c r="N2414" s="1"/>
      <c r="O2414" s="1"/>
      <c r="P2414" s="1"/>
      <c r="Q2414" s="1"/>
      <c r="R2414" s="1"/>
      <c r="S2414" s="411"/>
      <c r="T2414" s="1"/>
      <c r="U2414" s="1"/>
      <c r="V2414" s="1"/>
      <c r="W2414" s="411"/>
      <c r="X2414" s="411"/>
      <c r="Y2414" s="411"/>
      <c r="Z2414" s="411"/>
      <c r="AA2414" s="1"/>
      <c r="AB2414" s="1"/>
      <c r="AC2414" s="1"/>
      <c r="AD2414" s="1"/>
      <c r="AE2414" s="1"/>
      <c r="AF2414" s="1"/>
      <c r="AG2414" s="1"/>
    </row>
    <row r="2415" spans="1:33" ht="14.25" customHeight="1" x14ac:dyDescent="0.3">
      <c r="A2415" s="2"/>
      <c r="B2415" s="1"/>
      <c r="C2415" s="2"/>
      <c r="D2415" s="2"/>
      <c r="E2415" s="2"/>
      <c r="F2415" s="1"/>
      <c r="G2415" s="1"/>
      <c r="H2415" s="1"/>
      <c r="I2415" s="1"/>
      <c r="J2415" s="1"/>
      <c r="K2415" s="1"/>
      <c r="L2415" s="1"/>
      <c r="M2415" s="1"/>
      <c r="N2415" s="1"/>
      <c r="O2415" s="1"/>
      <c r="P2415" s="1"/>
      <c r="Q2415" s="1"/>
      <c r="R2415" s="1"/>
      <c r="S2415" s="411"/>
      <c r="T2415" s="1"/>
      <c r="U2415" s="1"/>
      <c r="V2415" s="1"/>
      <c r="W2415" s="411"/>
      <c r="X2415" s="411"/>
      <c r="Y2415" s="411"/>
      <c r="Z2415" s="411"/>
      <c r="AA2415" s="1"/>
      <c r="AB2415" s="1"/>
      <c r="AC2415" s="1"/>
      <c r="AD2415" s="1"/>
      <c r="AE2415" s="1"/>
      <c r="AF2415" s="1"/>
      <c r="AG2415" s="1"/>
    </row>
    <row r="2416" spans="1:33" ht="14.25" customHeight="1" x14ac:dyDescent="0.3">
      <c r="A2416" s="2"/>
      <c r="B2416" s="1"/>
      <c r="C2416" s="2"/>
      <c r="D2416" s="2"/>
      <c r="E2416" s="2"/>
      <c r="F2416" s="1"/>
      <c r="G2416" s="1"/>
      <c r="H2416" s="1"/>
      <c r="I2416" s="1"/>
      <c r="J2416" s="1"/>
      <c r="K2416" s="1"/>
      <c r="L2416" s="1"/>
      <c r="M2416" s="1"/>
      <c r="N2416" s="1"/>
      <c r="O2416" s="1"/>
      <c r="P2416" s="1"/>
      <c r="Q2416" s="1"/>
      <c r="R2416" s="1"/>
      <c r="S2416" s="411"/>
      <c r="T2416" s="1"/>
      <c r="U2416" s="1"/>
      <c r="V2416" s="1"/>
      <c r="W2416" s="411"/>
      <c r="X2416" s="411"/>
      <c r="Y2416" s="411"/>
      <c r="Z2416" s="411"/>
      <c r="AA2416" s="1"/>
      <c r="AB2416" s="1"/>
      <c r="AC2416" s="1"/>
      <c r="AD2416" s="1"/>
      <c r="AE2416" s="1"/>
      <c r="AF2416" s="1"/>
      <c r="AG2416" s="1"/>
    </row>
    <row r="2417" spans="1:33" ht="14.25" customHeight="1" x14ac:dyDescent="0.3">
      <c r="A2417" s="2"/>
      <c r="B2417" s="1"/>
      <c r="C2417" s="2"/>
      <c r="D2417" s="2"/>
      <c r="E2417" s="2"/>
      <c r="F2417" s="1"/>
      <c r="G2417" s="1"/>
      <c r="H2417" s="1"/>
      <c r="I2417" s="1"/>
      <c r="J2417" s="1"/>
      <c r="K2417" s="1"/>
      <c r="L2417" s="1"/>
      <c r="M2417" s="1"/>
      <c r="N2417" s="1"/>
      <c r="O2417" s="1"/>
      <c r="P2417" s="1"/>
      <c r="Q2417" s="1"/>
      <c r="R2417" s="1"/>
      <c r="S2417" s="411"/>
      <c r="T2417" s="1"/>
      <c r="U2417" s="1"/>
      <c r="V2417" s="1"/>
      <c r="W2417" s="411"/>
      <c r="X2417" s="411"/>
      <c r="Y2417" s="411"/>
      <c r="Z2417" s="411"/>
      <c r="AA2417" s="1"/>
      <c r="AB2417" s="1"/>
      <c r="AC2417" s="1"/>
      <c r="AD2417" s="1"/>
      <c r="AE2417" s="1"/>
      <c r="AF2417" s="1"/>
      <c r="AG2417" s="1"/>
    </row>
    <row r="2418" spans="1:33" ht="14.25" customHeight="1" x14ac:dyDescent="0.3">
      <c r="A2418" s="2"/>
      <c r="B2418" s="1"/>
      <c r="C2418" s="2"/>
      <c r="D2418" s="2"/>
      <c r="E2418" s="2"/>
      <c r="F2418" s="1"/>
      <c r="G2418" s="1"/>
      <c r="H2418" s="1"/>
      <c r="I2418" s="1"/>
      <c r="J2418" s="1"/>
      <c r="K2418" s="1"/>
      <c r="L2418" s="1"/>
      <c r="M2418" s="1"/>
      <c r="N2418" s="1"/>
      <c r="O2418" s="1"/>
      <c r="P2418" s="1"/>
      <c r="Q2418" s="1"/>
      <c r="R2418" s="1"/>
      <c r="S2418" s="411"/>
      <c r="T2418" s="1"/>
      <c r="U2418" s="1"/>
      <c r="V2418" s="1"/>
      <c r="W2418" s="411"/>
      <c r="X2418" s="411"/>
      <c r="Y2418" s="411"/>
      <c r="Z2418" s="411"/>
      <c r="AA2418" s="1"/>
      <c r="AB2418" s="1"/>
      <c r="AC2418" s="1"/>
      <c r="AD2418" s="1"/>
      <c r="AE2418" s="1"/>
      <c r="AF2418" s="1"/>
      <c r="AG2418" s="1"/>
    </row>
    <row r="2419" spans="1:33" ht="14.25" customHeight="1" x14ac:dyDescent="0.3">
      <c r="A2419" s="2"/>
      <c r="B2419" s="1"/>
      <c r="C2419" s="2"/>
      <c r="D2419" s="2"/>
      <c r="E2419" s="2"/>
      <c r="F2419" s="1"/>
      <c r="G2419" s="1"/>
      <c r="H2419" s="1"/>
      <c r="I2419" s="1"/>
      <c r="J2419" s="1"/>
      <c r="K2419" s="1"/>
      <c r="L2419" s="1"/>
      <c r="M2419" s="1"/>
      <c r="N2419" s="1"/>
      <c r="O2419" s="1"/>
      <c r="P2419" s="1"/>
      <c r="Q2419" s="1"/>
      <c r="R2419" s="1"/>
      <c r="S2419" s="411"/>
      <c r="T2419" s="1"/>
      <c r="U2419" s="1"/>
      <c r="V2419" s="1"/>
      <c r="W2419" s="411"/>
      <c r="X2419" s="411"/>
      <c r="Y2419" s="411"/>
      <c r="Z2419" s="411"/>
      <c r="AA2419" s="1"/>
      <c r="AB2419" s="1"/>
      <c r="AC2419" s="1"/>
      <c r="AD2419" s="1"/>
      <c r="AE2419" s="1"/>
      <c r="AF2419" s="1"/>
      <c r="AG2419" s="1"/>
    </row>
    <row r="2420" spans="1:33" ht="14.25" customHeight="1" x14ac:dyDescent="0.3">
      <c r="A2420" s="2"/>
      <c r="B2420" s="1"/>
      <c r="C2420" s="2"/>
      <c r="D2420" s="2"/>
      <c r="E2420" s="2"/>
      <c r="F2420" s="1"/>
      <c r="G2420" s="1"/>
      <c r="H2420" s="1"/>
      <c r="I2420" s="1"/>
      <c r="J2420" s="1"/>
      <c r="K2420" s="1"/>
      <c r="L2420" s="1"/>
      <c r="M2420" s="1"/>
      <c r="N2420" s="1"/>
      <c r="O2420" s="1"/>
      <c r="P2420" s="1"/>
      <c r="Q2420" s="1"/>
      <c r="R2420" s="1"/>
      <c r="S2420" s="411"/>
      <c r="T2420" s="1"/>
      <c r="U2420" s="1"/>
      <c r="V2420" s="1"/>
      <c r="W2420" s="411"/>
      <c r="X2420" s="411"/>
      <c r="Y2420" s="411"/>
      <c r="Z2420" s="411"/>
      <c r="AA2420" s="1"/>
      <c r="AB2420" s="1"/>
      <c r="AC2420" s="1"/>
      <c r="AD2420" s="1"/>
      <c r="AE2420" s="1"/>
      <c r="AF2420" s="1"/>
      <c r="AG2420" s="1"/>
    </row>
    <row r="2421" spans="1:33" ht="14.25" customHeight="1" x14ac:dyDescent="0.3">
      <c r="A2421" s="2"/>
      <c r="B2421" s="1"/>
      <c r="C2421" s="2"/>
      <c r="D2421" s="2"/>
      <c r="E2421" s="2"/>
      <c r="F2421" s="1"/>
      <c r="G2421" s="1"/>
      <c r="H2421" s="1"/>
      <c r="I2421" s="1"/>
      <c r="J2421" s="1"/>
      <c r="K2421" s="1"/>
      <c r="L2421" s="1"/>
      <c r="M2421" s="1"/>
      <c r="N2421" s="1"/>
      <c r="O2421" s="1"/>
      <c r="P2421" s="1"/>
      <c r="Q2421" s="1"/>
      <c r="R2421" s="1"/>
      <c r="S2421" s="411"/>
      <c r="T2421" s="1"/>
      <c r="U2421" s="1"/>
      <c r="V2421" s="1"/>
      <c r="W2421" s="411"/>
      <c r="X2421" s="411"/>
      <c r="Y2421" s="411"/>
      <c r="Z2421" s="411"/>
      <c r="AA2421" s="1"/>
      <c r="AB2421" s="1"/>
      <c r="AC2421" s="1"/>
      <c r="AD2421" s="1"/>
      <c r="AE2421" s="1"/>
      <c r="AF2421" s="1"/>
      <c r="AG2421" s="1"/>
    </row>
    <row r="2422" spans="1:33" ht="14.25" customHeight="1" x14ac:dyDescent="0.3">
      <c r="A2422" s="2"/>
      <c r="B2422" s="1"/>
      <c r="C2422" s="2"/>
      <c r="D2422" s="2"/>
      <c r="E2422" s="2"/>
      <c r="F2422" s="1"/>
      <c r="G2422" s="1"/>
      <c r="H2422" s="1"/>
      <c r="I2422" s="1"/>
      <c r="J2422" s="1"/>
      <c r="K2422" s="1"/>
      <c r="L2422" s="1"/>
      <c r="M2422" s="1"/>
      <c r="N2422" s="1"/>
      <c r="O2422" s="1"/>
      <c r="P2422" s="1"/>
      <c r="Q2422" s="1"/>
      <c r="R2422" s="1"/>
      <c r="S2422" s="411"/>
      <c r="T2422" s="1"/>
      <c r="U2422" s="1"/>
      <c r="V2422" s="1"/>
      <c r="W2422" s="411"/>
      <c r="X2422" s="411"/>
      <c r="Y2422" s="411"/>
      <c r="Z2422" s="411"/>
      <c r="AA2422" s="1"/>
      <c r="AB2422" s="1"/>
      <c r="AC2422" s="1"/>
      <c r="AD2422" s="1"/>
      <c r="AE2422" s="1"/>
      <c r="AF2422" s="1"/>
      <c r="AG2422" s="1"/>
    </row>
    <row r="2423" spans="1:33" ht="14.25" customHeight="1" x14ac:dyDescent="0.3">
      <c r="A2423" s="2"/>
      <c r="B2423" s="1"/>
      <c r="C2423" s="2"/>
      <c r="D2423" s="2"/>
      <c r="E2423" s="2"/>
      <c r="F2423" s="1"/>
      <c r="G2423" s="1"/>
      <c r="H2423" s="1"/>
      <c r="I2423" s="1"/>
      <c r="J2423" s="1"/>
      <c r="K2423" s="1"/>
      <c r="L2423" s="1"/>
      <c r="M2423" s="1"/>
      <c r="N2423" s="1"/>
      <c r="O2423" s="1"/>
      <c r="P2423" s="1"/>
      <c r="Q2423" s="1"/>
      <c r="R2423" s="1"/>
      <c r="S2423" s="411"/>
      <c r="T2423" s="1"/>
      <c r="U2423" s="1"/>
      <c r="V2423" s="1"/>
      <c r="W2423" s="411"/>
      <c r="X2423" s="411"/>
      <c r="Y2423" s="411"/>
      <c r="Z2423" s="411"/>
      <c r="AA2423" s="1"/>
      <c r="AB2423" s="1"/>
      <c r="AC2423" s="1"/>
      <c r="AD2423" s="1"/>
      <c r="AE2423" s="1"/>
      <c r="AF2423" s="1"/>
      <c r="AG2423" s="1"/>
    </row>
    <row r="2424" spans="1:33" ht="14.25" customHeight="1" x14ac:dyDescent="0.3">
      <c r="A2424" s="2"/>
      <c r="B2424" s="1"/>
      <c r="C2424" s="2"/>
      <c r="D2424" s="2"/>
      <c r="E2424" s="2"/>
      <c r="F2424" s="1"/>
      <c r="G2424" s="1"/>
      <c r="H2424" s="1"/>
      <c r="I2424" s="1"/>
      <c r="J2424" s="1"/>
      <c r="K2424" s="1"/>
      <c r="L2424" s="1"/>
      <c r="M2424" s="1"/>
      <c r="N2424" s="1"/>
      <c r="O2424" s="1"/>
      <c r="P2424" s="1"/>
      <c r="Q2424" s="1"/>
      <c r="R2424" s="1"/>
      <c r="S2424" s="411"/>
      <c r="T2424" s="1"/>
      <c r="U2424" s="1"/>
      <c r="V2424" s="1"/>
      <c r="W2424" s="411"/>
      <c r="X2424" s="411"/>
      <c r="Y2424" s="411"/>
      <c r="Z2424" s="411"/>
      <c r="AA2424" s="1"/>
      <c r="AB2424" s="1"/>
      <c r="AC2424" s="1"/>
      <c r="AD2424" s="1"/>
      <c r="AE2424" s="1"/>
      <c r="AF2424" s="1"/>
      <c r="AG2424" s="1"/>
    </row>
    <row r="2425" spans="1:33" ht="14.25" customHeight="1" x14ac:dyDescent="0.3">
      <c r="A2425" s="2"/>
      <c r="B2425" s="1"/>
      <c r="C2425" s="2"/>
      <c r="D2425" s="2"/>
      <c r="E2425" s="2"/>
      <c r="F2425" s="1"/>
      <c r="G2425" s="1"/>
      <c r="H2425" s="1"/>
      <c r="I2425" s="1"/>
      <c r="J2425" s="1"/>
      <c r="K2425" s="1"/>
      <c r="L2425" s="1"/>
      <c r="M2425" s="1"/>
      <c r="N2425" s="1"/>
      <c r="O2425" s="1"/>
      <c r="P2425" s="1"/>
      <c r="Q2425" s="1"/>
      <c r="R2425" s="1"/>
      <c r="S2425" s="411"/>
      <c r="T2425" s="1"/>
      <c r="U2425" s="1"/>
      <c r="V2425" s="1"/>
      <c r="W2425" s="411"/>
      <c r="X2425" s="411"/>
      <c r="Y2425" s="411"/>
      <c r="Z2425" s="411"/>
      <c r="AA2425" s="1"/>
      <c r="AB2425" s="1"/>
      <c r="AC2425" s="1"/>
      <c r="AD2425" s="1"/>
      <c r="AE2425" s="1"/>
      <c r="AF2425" s="1"/>
      <c r="AG2425" s="1"/>
    </row>
    <row r="2426" spans="1:33" ht="14.25" customHeight="1" x14ac:dyDescent="0.3">
      <c r="A2426" s="2"/>
      <c r="B2426" s="1"/>
      <c r="C2426" s="2"/>
      <c r="D2426" s="2"/>
      <c r="E2426" s="2"/>
      <c r="F2426" s="1"/>
      <c r="G2426" s="1"/>
      <c r="H2426" s="1"/>
      <c r="I2426" s="1"/>
      <c r="J2426" s="1"/>
      <c r="K2426" s="1"/>
      <c r="L2426" s="1"/>
      <c r="M2426" s="1"/>
      <c r="N2426" s="1"/>
      <c r="O2426" s="1"/>
      <c r="P2426" s="1"/>
      <c r="Q2426" s="1"/>
      <c r="R2426" s="1"/>
      <c r="S2426" s="411"/>
      <c r="T2426" s="1"/>
      <c r="U2426" s="1"/>
      <c r="V2426" s="1"/>
      <c r="W2426" s="411"/>
      <c r="X2426" s="411"/>
      <c r="Y2426" s="411"/>
      <c r="Z2426" s="411"/>
      <c r="AA2426" s="1"/>
      <c r="AB2426" s="1"/>
      <c r="AC2426" s="1"/>
      <c r="AD2426" s="1"/>
      <c r="AE2426" s="1"/>
      <c r="AF2426" s="1"/>
      <c r="AG2426" s="1"/>
    </row>
    <row r="2427" spans="1:33" ht="14.25" customHeight="1" x14ac:dyDescent="0.3">
      <c r="A2427" s="2"/>
      <c r="B2427" s="1"/>
      <c r="C2427" s="2"/>
      <c r="D2427" s="2"/>
      <c r="E2427" s="2"/>
      <c r="F2427" s="1"/>
      <c r="G2427" s="1"/>
      <c r="H2427" s="1"/>
      <c r="I2427" s="1"/>
      <c r="J2427" s="1"/>
      <c r="K2427" s="1"/>
      <c r="L2427" s="1"/>
      <c r="M2427" s="1"/>
      <c r="N2427" s="1"/>
      <c r="O2427" s="1"/>
      <c r="P2427" s="1"/>
      <c r="Q2427" s="1"/>
      <c r="R2427" s="1"/>
      <c r="S2427" s="411"/>
      <c r="T2427" s="1"/>
      <c r="U2427" s="1"/>
      <c r="V2427" s="1"/>
      <c r="W2427" s="411"/>
      <c r="X2427" s="411"/>
      <c r="Y2427" s="411"/>
      <c r="Z2427" s="411"/>
      <c r="AA2427" s="1"/>
      <c r="AB2427" s="1"/>
      <c r="AC2427" s="1"/>
      <c r="AD2427" s="1"/>
      <c r="AE2427" s="1"/>
      <c r="AF2427" s="1"/>
      <c r="AG2427" s="1"/>
    </row>
    <row r="2428" spans="1:33" ht="14.25" customHeight="1" x14ac:dyDescent="0.3">
      <c r="A2428" s="2"/>
      <c r="B2428" s="1"/>
      <c r="C2428" s="2"/>
      <c r="D2428" s="2"/>
      <c r="E2428" s="2"/>
      <c r="F2428" s="1"/>
      <c r="G2428" s="1"/>
      <c r="H2428" s="1"/>
      <c r="I2428" s="1"/>
      <c r="J2428" s="1"/>
      <c r="K2428" s="1"/>
      <c r="L2428" s="1"/>
      <c r="M2428" s="1"/>
      <c r="N2428" s="1"/>
      <c r="O2428" s="1"/>
      <c r="P2428" s="1"/>
      <c r="Q2428" s="1"/>
      <c r="R2428" s="1"/>
      <c r="S2428" s="411"/>
      <c r="T2428" s="1"/>
      <c r="U2428" s="1"/>
      <c r="V2428" s="1"/>
      <c r="W2428" s="411"/>
      <c r="X2428" s="411"/>
      <c r="Y2428" s="411"/>
      <c r="Z2428" s="411"/>
      <c r="AA2428" s="1"/>
      <c r="AB2428" s="1"/>
      <c r="AC2428" s="1"/>
      <c r="AD2428" s="1"/>
      <c r="AE2428" s="1"/>
      <c r="AF2428" s="1"/>
      <c r="AG2428" s="1"/>
    </row>
    <row r="2429" spans="1:33" ht="14.25" customHeight="1" x14ac:dyDescent="0.3">
      <c r="A2429" s="2"/>
      <c r="B2429" s="1"/>
      <c r="C2429" s="2"/>
      <c r="D2429" s="2"/>
      <c r="E2429" s="2"/>
      <c r="F2429" s="1"/>
      <c r="G2429" s="1"/>
      <c r="H2429" s="1"/>
      <c r="I2429" s="1"/>
      <c r="J2429" s="1"/>
      <c r="K2429" s="1"/>
      <c r="L2429" s="1"/>
      <c r="M2429" s="1"/>
      <c r="N2429" s="1"/>
      <c r="O2429" s="1"/>
      <c r="P2429" s="1"/>
      <c r="Q2429" s="1"/>
      <c r="R2429" s="1"/>
      <c r="S2429" s="411"/>
      <c r="T2429" s="1"/>
      <c r="U2429" s="1"/>
      <c r="V2429" s="1"/>
      <c r="W2429" s="411"/>
      <c r="X2429" s="411"/>
      <c r="Y2429" s="411"/>
      <c r="Z2429" s="411"/>
      <c r="AA2429" s="1"/>
      <c r="AB2429" s="1"/>
      <c r="AC2429" s="1"/>
      <c r="AD2429" s="1"/>
      <c r="AE2429" s="1"/>
      <c r="AF2429" s="1"/>
      <c r="AG2429" s="1"/>
    </row>
    <row r="2430" spans="1:33" ht="14.25" customHeight="1" x14ac:dyDescent="0.3">
      <c r="A2430" s="2"/>
      <c r="B2430" s="1"/>
      <c r="C2430" s="2"/>
      <c r="D2430" s="2"/>
      <c r="E2430" s="2"/>
      <c r="F2430" s="1"/>
      <c r="G2430" s="1"/>
      <c r="H2430" s="1"/>
      <c r="I2430" s="1"/>
      <c r="J2430" s="1"/>
      <c r="K2430" s="1"/>
      <c r="L2430" s="1"/>
      <c r="M2430" s="1"/>
      <c r="N2430" s="1"/>
      <c r="O2430" s="1"/>
      <c r="P2430" s="1"/>
      <c r="Q2430" s="1"/>
      <c r="R2430" s="1"/>
      <c r="S2430" s="411"/>
      <c r="T2430" s="1"/>
      <c r="U2430" s="1"/>
      <c r="V2430" s="1"/>
      <c r="W2430" s="411"/>
      <c r="X2430" s="411"/>
      <c r="Y2430" s="411"/>
      <c r="Z2430" s="411"/>
      <c r="AA2430" s="1"/>
      <c r="AB2430" s="1"/>
      <c r="AC2430" s="1"/>
      <c r="AD2430" s="1"/>
      <c r="AE2430" s="1"/>
      <c r="AF2430" s="1"/>
      <c r="AG2430" s="1"/>
    </row>
    <row r="2431" spans="1:33" ht="14.25" customHeight="1" x14ac:dyDescent="0.3">
      <c r="A2431" s="2"/>
      <c r="B2431" s="1"/>
      <c r="C2431" s="2"/>
      <c r="D2431" s="2"/>
      <c r="E2431" s="2"/>
      <c r="F2431" s="1"/>
      <c r="G2431" s="1"/>
      <c r="H2431" s="1"/>
      <c r="I2431" s="1"/>
      <c r="J2431" s="1"/>
      <c r="K2431" s="1"/>
      <c r="L2431" s="1"/>
      <c r="M2431" s="1"/>
      <c r="N2431" s="1"/>
      <c r="O2431" s="1"/>
      <c r="P2431" s="1"/>
      <c r="Q2431" s="1"/>
      <c r="R2431" s="1"/>
      <c r="S2431" s="411"/>
      <c r="T2431" s="1"/>
      <c r="U2431" s="1"/>
      <c r="V2431" s="1"/>
      <c r="W2431" s="411"/>
      <c r="X2431" s="411"/>
      <c r="Y2431" s="411"/>
      <c r="Z2431" s="411"/>
      <c r="AA2431" s="1"/>
      <c r="AB2431" s="1"/>
      <c r="AC2431" s="1"/>
      <c r="AD2431" s="1"/>
      <c r="AE2431" s="1"/>
      <c r="AF2431" s="1"/>
      <c r="AG2431" s="1"/>
    </row>
    <row r="2432" spans="1:33" ht="14.25" customHeight="1" x14ac:dyDescent="0.3">
      <c r="A2432" s="2"/>
      <c r="B2432" s="1"/>
      <c r="C2432" s="2"/>
      <c r="D2432" s="2"/>
      <c r="E2432" s="2"/>
      <c r="F2432" s="1"/>
      <c r="G2432" s="1"/>
      <c r="H2432" s="1"/>
      <c r="I2432" s="1"/>
      <c r="J2432" s="1"/>
      <c r="K2432" s="1"/>
      <c r="L2432" s="1"/>
      <c r="M2432" s="1"/>
      <c r="N2432" s="1"/>
      <c r="O2432" s="1"/>
      <c r="P2432" s="1"/>
      <c r="Q2432" s="1"/>
      <c r="R2432" s="1"/>
      <c r="S2432" s="411"/>
      <c r="T2432" s="1"/>
      <c r="U2432" s="1"/>
      <c r="V2432" s="1"/>
      <c r="W2432" s="411"/>
      <c r="X2432" s="411"/>
      <c r="Y2432" s="411"/>
      <c r="Z2432" s="411"/>
      <c r="AA2432" s="1"/>
      <c r="AB2432" s="1"/>
      <c r="AC2432" s="1"/>
      <c r="AD2432" s="1"/>
      <c r="AE2432" s="1"/>
      <c r="AF2432" s="1"/>
      <c r="AG2432" s="1"/>
    </row>
    <row r="2433" spans="1:33" ht="14.25" customHeight="1" x14ac:dyDescent="0.3">
      <c r="A2433" s="2"/>
      <c r="B2433" s="1"/>
      <c r="C2433" s="2"/>
      <c r="D2433" s="2"/>
      <c r="E2433" s="2"/>
      <c r="F2433" s="1"/>
      <c r="G2433" s="1"/>
      <c r="H2433" s="1"/>
      <c r="I2433" s="1"/>
      <c r="J2433" s="1"/>
      <c r="K2433" s="1"/>
      <c r="L2433" s="1"/>
      <c r="M2433" s="1"/>
      <c r="N2433" s="1"/>
      <c r="O2433" s="1"/>
      <c r="P2433" s="1"/>
      <c r="Q2433" s="1"/>
      <c r="R2433" s="1"/>
      <c r="S2433" s="411"/>
      <c r="T2433" s="1"/>
      <c r="U2433" s="1"/>
      <c r="V2433" s="1"/>
      <c r="W2433" s="411"/>
      <c r="X2433" s="411"/>
      <c r="Y2433" s="411"/>
      <c r="Z2433" s="411"/>
      <c r="AA2433" s="1"/>
      <c r="AB2433" s="1"/>
      <c r="AC2433" s="1"/>
      <c r="AD2433" s="1"/>
      <c r="AE2433" s="1"/>
      <c r="AF2433" s="1"/>
      <c r="AG2433" s="1"/>
    </row>
    <row r="2434" spans="1:33" ht="14.25" customHeight="1" x14ac:dyDescent="0.3">
      <c r="A2434" s="2"/>
      <c r="B2434" s="1"/>
      <c r="C2434" s="2"/>
      <c r="D2434" s="2"/>
      <c r="E2434" s="2"/>
      <c r="F2434" s="1"/>
      <c r="G2434" s="1"/>
      <c r="H2434" s="1"/>
      <c r="I2434" s="1"/>
      <c r="J2434" s="1"/>
      <c r="K2434" s="1"/>
      <c r="L2434" s="1"/>
      <c r="M2434" s="1"/>
      <c r="N2434" s="1"/>
      <c r="O2434" s="1"/>
      <c r="P2434" s="1"/>
      <c r="Q2434" s="1"/>
      <c r="R2434" s="1"/>
      <c r="S2434" s="411"/>
      <c r="T2434" s="1"/>
      <c r="U2434" s="1"/>
      <c r="V2434" s="1"/>
      <c r="W2434" s="411"/>
      <c r="X2434" s="411"/>
      <c r="Y2434" s="411"/>
      <c r="Z2434" s="411"/>
      <c r="AA2434" s="1"/>
      <c r="AB2434" s="1"/>
      <c r="AC2434" s="1"/>
      <c r="AD2434" s="1"/>
      <c r="AE2434" s="1"/>
      <c r="AF2434" s="1"/>
      <c r="AG2434" s="1"/>
    </row>
    <row r="2435" spans="1:33" ht="14.25" customHeight="1" x14ac:dyDescent="0.3">
      <c r="A2435" s="2"/>
      <c r="B2435" s="1"/>
      <c r="C2435" s="2"/>
      <c r="D2435" s="2"/>
      <c r="E2435" s="2"/>
      <c r="F2435" s="1"/>
      <c r="G2435" s="1"/>
      <c r="H2435" s="1"/>
      <c r="I2435" s="1"/>
      <c r="J2435" s="1"/>
      <c r="K2435" s="1"/>
      <c r="L2435" s="1"/>
      <c r="M2435" s="1"/>
      <c r="N2435" s="1"/>
      <c r="O2435" s="1"/>
      <c r="P2435" s="1"/>
      <c r="Q2435" s="1"/>
      <c r="R2435" s="1"/>
      <c r="S2435" s="411"/>
      <c r="T2435" s="1"/>
      <c r="U2435" s="1"/>
      <c r="V2435" s="1"/>
      <c r="W2435" s="411"/>
      <c r="X2435" s="411"/>
      <c r="Y2435" s="411"/>
      <c r="Z2435" s="411"/>
      <c r="AA2435" s="1"/>
      <c r="AB2435" s="1"/>
      <c r="AC2435" s="1"/>
      <c r="AD2435" s="1"/>
      <c r="AE2435" s="1"/>
      <c r="AF2435" s="1"/>
      <c r="AG2435" s="1"/>
    </row>
    <row r="2436" spans="1:33" ht="14.25" customHeight="1" x14ac:dyDescent="0.3">
      <c r="A2436" s="2"/>
      <c r="B2436" s="1"/>
      <c r="C2436" s="2"/>
      <c r="D2436" s="2"/>
      <c r="E2436" s="2"/>
      <c r="F2436" s="1"/>
      <c r="G2436" s="1"/>
      <c r="H2436" s="1"/>
      <c r="I2436" s="1"/>
      <c r="J2436" s="1"/>
      <c r="K2436" s="1"/>
      <c r="L2436" s="1"/>
      <c r="M2436" s="1"/>
      <c r="N2436" s="1"/>
      <c r="O2436" s="1"/>
      <c r="P2436" s="1"/>
      <c r="Q2436" s="1"/>
      <c r="R2436" s="1"/>
      <c r="S2436" s="411"/>
      <c r="T2436" s="1"/>
      <c r="U2436" s="1"/>
      <c r="V2436" s="1"/>
      <c r="W2436" s="411"/>
      <c r="X2436" s="411"/>
      <c r="Y2436" s="411"/>
      <c r="Z2436" s="411"/>
      <c r="AA2436" s="1"/>
      <c r="AB2436" s="1"/>
      <c r="AC2436" s="1"/>
      <c r="AD2436" s="1"/>
      <c r="AE2436" s="1"/>
      <c r="AF2436" s="1"/>
      <c r="AG2436" s="1"/>
    </row>
    <row r="2437" spans="1:33" ht="14.25" customHeight="1" x14ac:dyDescent="0.3">
      <c r="A2437" s="2"/>
      <c r="B2437" s="1"/>
      <c r="C2437" s="2"/>
      <c r="D2437" s="2"/>
      <c r="E2437" s="2"/>
      <c r="F2437" s="1"/>
      <c r="G2437" s="1"/>
      <c r="H2437" s="1"/>
      <c r="I2437" s="1"/>
      <c r="J2437" s="1"/>
      <c r="K2437" s="1"/>
      <c r="L2437" s="1"/>
      <c r="M2437" s="1"/>
      <c r="N2437" s="1"/>
      <c r="O2437" s="1"/>
      <c r="P2437" s="1"/>
      <c r="Q2437" s="1"/>
      <c r="R2437" s="1"/>
      <c r="S2437" s="411"/>
      <c r="T2437" s="1"/>
      <c r="U2437" s="1"/>
      <c r="V2437" s="1"/>
      <c r="W2437" s="411"/>
      <c r="X2437" s="411"/>
      <c r="Y2437" s="411"/>
      <c r="Z2437" s="411"/>
      <c r="AA2437" s="1"/>
      <c r="AB2437" s="1"/>
      <c r="AC2437" s="1"/>
      <c r="AD2437" s="1"/>
      <c r="AE2437" s="1"/>
      <c r="AF2437" s="1"/>
      <c r="AG2437" s="1"/>
    </row>
    <row r="2438" spans="1:33" ht="14.25" customHeight="1" x14ac:dyDescent="0.3">
      <c r="A2438" s="2"/>
      <c r="B2438" s="1"/>
      <c r="C2438" s="2"/>
      <c r="D2438" s="2"/>
      <c r="E2438" s="2"/>
      <c r="F2438" s="1"/>
      <c r="G2438" s="1"/>
      <c r="H2438" s="1"/>
      <c r="I2438" s="1"/>
      <c r="J2438" s="1"/>
      <c r="K2438" s="1"/>
      <c r="L2438" s="1"/>
      <c r="M2438" s="1"/>
      <c r="N2438" s="1"/>
      <c r="O2438" s="1"/>
      <c r="P2438" s="1"/>
      <c r="Q2438" s="1"/>
      <c r="R2438" s="1"/>
      <c r="S2438" s="411"/>
      <c r="T2438" s="1"/>
      <c r="U2438" s="1"/>
      <c r="V2438" s="1"/>
      <c r="W2438" s="411"/>
      <c r="X2438" s="411"/>
      <c r="Y2438" s="411"/>
      <c r="Z2438" s="411"/>
      <c r="AA2438" s="1"/>
      <c r="AB2438" s="1"/>
      <c r="AC2438" s="1"/>
      <c r="AD2438" s="1"/>
      <c r="AE2438" s="1"/>
      <c r="AF2438" s="1"/>
      <c r="AG2438" s="1"/>
    </row>
    <row r="2439" spans="1:33" ht="14.25" customHeight="1" x14ac:dyDescent="0.3">
      <c r="A2439" s="2"/>
      <c r="B2439" s="1"/>
      <c r="C2439" s="2"/>
      <c r="D2439" s="2"/>
      <c r="E2439" s="2"/>
      <c r="F2439" s="1"/>
      <c r="G2439" s="1"/>
      <c r="H2439" s="1"/>
      <c r="I2439" s="1"/>
      <c r="J2439" s="1"/>
      <c r="K2439" s="1"/>
      <c r="L2439" s="1"/>
      <c r="M2439" s="1"/>
      <c r="N2439" s="1"/>
      <c r="O2439" s="1"/>
      <c r="P2439" s="1"/>
      <c r="Q2439" s="1"/>
      <c r="R2439" s="1"/>
      <c r="S2439" s="411"/>
      <c r="T2439" s="1"/>
      <c r="U2439" s="1"/>
      <c r="V2439" s="1"/>
      <c r="W2439" s="411"/>
      <c r="X2439" s="411"/>
      <c r="Y2439" s="411"/>
      <c r="Z2439" s="411"/>
      <c r="AA2439" s="1"/>
      <c r="AB2439" s="1"/>
      <c r="AC2439" s="1"/>
      <c r="AD2439" s="1"/>
      <c r="AE2439" s="1"/>
      <c r="AF2439" s="1"/>
      <c r="AG2439" s="1"/>
    </row>
    <row r="2440" spans="1:33" ht="14.25" customHeight="1" x14ac:dyDescent="0.3">
      <c r="A2440" s="2"/>
      <c r="B2440" s="1"/>
      <c r="C2440" s="2"/>
      <c r="D2440" s="2"/>
      <c r="E2440" s="2"/>
      <c r="F2440" s="1"/>
      <c r="G2440" s="1"/>
      <c r="H2440" s="1"/>
      <c r="I2440" s="1"/>
      <c r="J2440" s="1"/>
      <c r="K2440" s="1"/>
      <c r="L2440" s="1"/>
      <c r="M2440" s="1"/>
      <c r="N2440" s="1"/>
      <c r="O2440" s="1"/>
      <c r="P2440" s="1"/>
      <c r="Q2440" s="1"/>
      <c r="R2440" s="1"/>
      <c r="S2440" s="411"/>
      <c r="T2440" s="1"/>
      <c r="U2440" s="1"/>
      <c r="V2440" s="1"/>
      <c r="W2440" s="411"/>
      <c r="X2440" s="411"/>
      <c r="Y2440" s="411"/>
      <c r="Z2440" s="411"/>
      <c r="AA2440" s="1"/>
      <c r="AB2440" s="1"/>
      <c r="AC2440" s="1"/>
      <c r="AD2440" s="1"/>
      <c r="AE2440" s="1"/>
      <c r="AF2440" s="1"/>
      <c r="AG2440" s="1"/>
    </row>
    <row r="2441" spans="1:33" ht="14.25" customHeight="1" x14ac:dyDescent="0.3">
      <c r="A2441" s="2"/>
      <c r="B2441" s="1"/>
      <c r="C2441" s="2"/>
      <c r="D2441" s="2"/>
      <c r="E2441" s="2"/>
      <c r="F2441" s="1"/>
      <c r="G2441" s="1"/>
      <c r="H2441" s="1"/>
      <c r="I2441" s="1"/>
      <c r="J2441" s="1"/>
      <c r="K2441" s="1"/>
      <c r="L2441" s="1"/>
      <c r="M2441" s="1"/>
      <c r="N2441" s="1"/>
      <c r="O2441" s="1"/>
      <c r="P2441" s="1"/>
      <c r="Q2441" s="1"/>
      <c r="R2441" s="1"/>
      <c r="S2441" s="411"/>
      <c r="T2441" s="1"/>
      <c r="U2441" s="1"/>
      <c r="V2441" s="1"/>
      <c r="W2441" s="411"/>
      <c r="X2441" s="411"/>
      <c r="Y2441" s="411"/>
      <c r="Z2441" s="411"/>
      <c r="AA2441" s="1"/>
      <c r="AB2441" s="1"/>
      <c r="AC2441" s="1"/>
      <c r="AD2441" s="1"/>
      <c r="AE2441" s="1"/>
      <c r="AF2441" s="1"/>
      <c r="AG2441" s="1"/>
    </row>
    <row r="2442" spans="1:33" ht="14.25" customHeight="1" x14ac:dyDescent="0.3">
      <c r="A2442" s="2"/>
      <c r="B2442" s="1"/>
      <c r="C2442" s="2"/>
      <c r="D2442" s="2"/>
      <c r="E2442" s="2"/>
      <c r="F2442" s="1"/>
      <c r="G2442" s="1"/>
      <c r="H2442" s="1"/>
      <c r="I2442" s="1"/>
      <c r="J2442" s="1"/>
      <c r="K2442" s="1"/>
      <c r="L2442" s="1"/>
      <c r="M2442" s="1"/>
      <c r="N2442" s="1"/>
      <c r="O2442" s="1"/>
      <c r="P2442" s="1"/>
      <c r="Q2442" s="1"/>
      <c r="R2442" s="1"/>
      <c r="S2442" s="411"/>
      <c r="T2442" s="1"/>
      <c r="U2442" s="1"/>
      <c r="V2442" s="1"/>
      <c r="W2442" s="411"/>
      <c r="X2442" s="411"/>
      <c r="Y2442" s="411"/>
      <c r="Z2442" s="411"/>
      <c r="AA2442" s="1"/>
      <c r="AB2442" s="1"/>
      <c r="AC2442" s="1"/>
      <c r="AD2442" s="1"/>
      <c r="AE2442" s="1"/>
      <c r="AF2442" s="1"/>
      <c r="AG2442" s="1"/>
    </row>
    <row r="2443" spans="1:33" ht="14.25" customHeight="1" x14ac:dyDescent="0.3">
      <c r="A2443" s="2"/>
      <c r="B2443" s="1"/>
      <c r="C2443" s="2"/>
      <c r="D2443" s="2"/>
      <c r="E2443" s="2"/>
      <c r="F2443" s="1"/>
      <c r="G2443" s="1"/>
      <c r="H2443" s="1"/>
      <c r="I2443" s="1"/>
      <c r="J2443" s="1"/>
      <c r="K2443" s="1"/>
      <c r="L2443" s="1"/>
      <c r="M2443" s="1"/>
      <c r="N2443" s="1"/>
      <c r="O2443" s="1"/>
      <c r="P2443" s="1"/>
      <c r="Q2443" s="1"/>
      <c r="R2443" s="1"/>
      <c r="S2443" s="411"/>
      <c r="T2443" s="1"/>
      <c r="U2443" s="1"/>
      <c r="V2443" s="1"/>
      <c r="W2443" s="411"/>
      <c r="X2443" s="411"/>
      <c r="Y2443" s="411"/>
      <c r="Z2443" s="411"/>
      <c r="AA2443" s="1"/>
      <c r="AB2443" s="1"/>
      <c r="AC2443" s="1"/>
      <c r="AD2443" s="1"/>
      <c r="AE2443" s="1"/>
      <c r="AF2443" s="1"/>
      <c r="AG2443" s="1"/>
    </row>
    <row r="2444" spans="1:33" ht="14.25" customHeight="1" x14ac:dyDescent="0.3">
      <c r="A2444" s="2"/>
      <c r="B2444" s="1"/>
      <c r="C2444" s="2"/>
      <c r="D2444" s="2"/>
      <c r="E2444" s="2"/>
      <c r="F2444" s="1"/>
      <c r="G2444" s="1"/>
      <c r="H2444" s="1"/>
      <c r="I2444" s="1"/>
      <c r="J2444" s="1"/>
      <c r="K2444" s="1"/>
      <c r="L2444" s="1"/>
      <c r="M2444" s="1"/>
      <c r="N2444" s="1"/>
      <c r="O2444" s="1"/>
      <c r="P2444" s="1"/>
      <c r="Q2444" s="1"/>
      <c r="R2444" s="1"/>
      <c r="S2444" s="411"/>
      <c r="T2444" s="1"/>
      <c r="U2444" s="1"/>
      <c r="V2444" s="1"/>
      <c r="W2444" s="411"/>
      <c r="X2444" s="411"/>
      <c r="Y2444" s="411"/>
      <c r="Z2444" s="411"/>
      <c r="AA2444" s="1"/>
      <c r="AB2444" s="1"/>
      <c r="AC2444" s="1"/>
      <c r="AD2444" s="1"/>
      <c r="AE2444" s="1"/>
      <c r="AF2444" s="1"/>
      <c r="AG2444" s="1"/>
    </row>
    <row r="2445" spans="1:33" ht="14.25" customHeight="1" x14ac:dyDescent="0.3">
      <c r="A2445" s="2"/>
      <c r="B2445" s="1"/>
      <c r="C2445" s="2"/>
      <c r="D2445" s="2"/>
      <c r="E2445" s="2"/>
      <c r="F2445" s="1"/>
      <c r="G2445" s="1"/>
      <c r="H2445" s="1"/>
      <c r="I2445" s="1"/>
      <c r="J2445" s="1"/>
      <c r="K2445" s="1"/>
      <c r="L2445" s="1"/>
      <c r="M2445" s="1"/>
      <c r="N2445" s="1"/>
      <c r="O2445" s="1"/>
      <c r="P2445" s="1"/>
      <c r="Q2445" s="1"/>
      <c r="R2445" s="1"/>
      <c r="S2445" s="411"/>
      <c r="T2445" s="1"/>
      <c r="U2445" s="1"/>
      <c r="V2445" s="1"/>
      <c r="W2445" s="411"/>
      <c r="X2445" s="411"/>
      <c r="Y2445" s="411"/>
      <c r="Z2445" s="411"/>
      <c r="AA2445" s="1"/>
      <c r="AB2445" s="1"/>
      <c r="AC2445" s="1"/>
      <c r="AD2445" s="1"/>
      <c r="AE2445" s="1"/>
      <c r="AF2445" s="1"/>
      <c r="AG2445" s="1"/>
    </row>
    <row r="2446" spans="1:33" ht="14.25" customHeight="1" x14ac:dyDescent="0.3">
      <c r="A2446" s="2"/>
      <c r="B2446" s="1"/>
      <c r="C2446" s="2"/>
      <c r="D2446" s="2"/>
      <c r="E2446" s="2"/>
      <c r="F2446" s="1"/>
      <c r="G2446" s="1"/>
      <c r="H2446" s="1"/>
      <c r="I2446" s="1"/>
      <c r="J2446" s="1"/>
      <c r="K2446" s="1"/>
      <c r="L2446" s="1"/>
      <c r="M2446" s="1"/>
      <c r="N2446" s="1"/>
      <c r="O2446" s="1"/>
      <c r="P2446" s="1"/>
      <c r="Q2446" s="1"/>
      <c r="R2446" s="1"/>
      <c r="S2446" s="411"/>
      <c r="T2446" s="1"/>
      <c r="U2446" s="1"/>
      <c r="V2446" s="1"/>
      <c r="W2446" s="411"/>
      <c r="X2446" s="411"/>
      <c r="Y2446" s="411"/>
      <c r="Z2446" s="411"/>
      <c r="AA2446" s="1"/>
      <c r="AB2446" s="1"/>
      <c r="AC2446" s="1"/>
      <c r="AD2446" s="1"/>
      <c r="AE2446" s="1"/>
      <c r="AF2446" s="1"/>
      <c r="AG2446" s="1"/>
    </row>
    <row r="2447" spans="1:33" ht="14.25" customHeight="1" x14ac:dyDescent="0.3">
      <c r="A2447" s="2"/>
      <c r="B2447" s="1"/>
      <c r="C2447" s="2"/>
      <c r="D2447" s="2"/>
      <c r="E2447" s="2"/>
      <c r="F2447" s="1"/>
      <c r="G2447" s="1"/>
      <c r="H2447" s="1"/>
      <c r="I2447" s="1"/>
      <c r="J2447" s="1"/>
      <c r="K2447" s="1"/>
      <c r="L2447" s="1"/>
      <c r="M2447" s="1"/>
      <c r="N2447" s="1"/>
      <c r="O2447" s="1"/>
      <c r="P2447" s="1"/>
      <c r="Q2447" s="1"/>
      <c r="R2447" s="1"/>
      <c r="S2447" s="411"/>
      <c r="T2447" s="1"/>
      <c r="U2447" s="1"/>
      <c r="V2447" s="1"/>
      <c r="W2447" s="411"/>
      <c r="X2447" s="411"/>
      <c r="Y2447" s="411"/>
      <c r="Z2447" s="411"/>
      <c r="AA2447" s="1"/>
      <c r="AB2447" s="1"/>
      <c r="AC2447" s="1"/>
      <c r="AD2447" s="1"/>
      <c r="AE2447" s="1"/>
      <c r="AF2447" s="1"/>
      <c r="AG2447" s="1"/>
    </row>
    <row r="2448" spans="1:33" ht="14.25" customHeight="1" x14ac:dyDescent="0.3">
      <c r="A2448" s="2"/>
      <c r="B2448" s="1"/>
      <c r="C2448" s="2"/>
      <c r="D2448" s="2"/>
      <c r="E2448" s="2"/>
      <c r="F2448" s="1"/>
      <c r="G2448" s="1"/>
      <c r="H2448" s="1"/>
      <c r="I2448" s="1"/>
      <c r="J2448" s="1"/>
      <c r="K2448" s="1"/>
      <c r="L2448" s="1"/>
      <c r="M2448" s="1"/>
      <c r="N2448" s="1"/>
      <c r="O2448" s="1"/>
      <c r="P2448" s="1"/>
      <c r="Q2448" s="1"/>
      <c r="R2448" s="1"/>
      <c r="S2448" s="411"/>
      <c r="T2448" s="1"/>
      <c r="U2448" s="1"/>
      <c r="V2448" s="1"/>
      <c r="W2448" s="411"/>
      <c r="X2448" s="411"/>
      <c r="Y2448" s="411"/>
      <c r="Z2448" s="411"/>
      <c r="AA2448" s="1"/>
      <c r="AB2448" s="1"/>
      <c r="AC2448" s="1"/>
      <c r="AD2448" s="1"/>
      <c r="AE2448" s="1"/>
      <c r="AF2448" s="1"/>
      <c r="AG2448" s="1"/>
    </row>
    <row r="2449" spans="1:33" ht="14.25" customHeight="1" x14ac:dyDescent="0.3">
      <c r="A2449" s="2"/>
      <c r="B2449" s="1"/>
      <c r="C2449" s="2"/>
      <c r="D2449" s="2"/>
      <c r="E2449" s="2"/>
      <c r="F2449" s="1"/>
      <c r="G2449" s="1"/>
      <c r="H2449" s="1"/>
      <c r="I2449" s="1"/>
      <c r="J2449" s="1"/>
      <c r="K2449" s="1"/>
      <c r="L2449" s="1"/>
      <c r="M2449" s="1"/>
      <c r="N2449" s="1"/>
      <c r="O2449" s="1"/>
      <c r="P2449" s="1"/>
      <c r="Q2449" s="1"/>
      <c r="R2449" s="1"/>
      <c r="S2449" s="411"/>
      <c r="T2449" s="1"/>
      <c r="U2449" s="1"/>
      <c r="V2449" s="1"/>
      <c r="W2449" s="411"/>
      <c r="X2449" s="411"/>
      <c r="Y2449" s="411"/>
      <c r="Z2449" s="411"/>
      <c r="AA2449" s="1"/>
      <c r="AB2449" s="1"/>
      <c r="AC2449" s="1"/>
      <c r="AD2449" s="1"/>
      <c r="AE2449" s="1"/>
      <c r="AF2449" s="1"/>
      <c r="AG2449" s="1"/>
    </row>
    <row r="2450" spans="1:33" ht="14.25" customHeight="1" x14ac:dyDescent="0.3">
      <c r="A2450" s="2"/>
      <c r="B2450" s="1"/>
      <c r="C2450" s="2"/>
      <c r="D2450" s="2"/>
      <c r="E2450" s="2"/>
      <c r="F2450" s="1"/>
      <c r="G2450" s="1"/>
      <c r="H2450" s="1"/>
      <c r="I2450" s="1"/>
      <c r="J2450" s="1"/>
      <c r="K2450" s="1"/>
      <c r="L2450" s="1"/>
      <c r="M2450" s="1"/>
      <c r="N2450" s="1"/>
      <c r="O2450" s="1"/>
      <c r="P2450" s="1"/>
      <c r="Q2450" s="1"/>
      <c r="R2450" s="1"/>
      <c r="S2450" s="411"/>
      <c r="T2450" s="1"/>
      <c r="U2450" s="1"/>
      <c r="V2450" s="1"/>
      <c r="W2450" s="411"/>
      <c r="X2450" s="411"/>
      <c r="Y2450" s="411"/>
      <c r="Z2450" s="411"/>
      <c r="AA2450" s="1"/>
      <c r="AB2450" s="1"/>
      <c r="AC2450" s="1"/>
      <c r="AD2450" s="1"/>
      <c r="AE2450" s="1"/>
      <c r="AF2450" s="1"/>
      <c r="AG2450" s="1"/>
    </row>
    <row r="2451" spans="1:33" ht="14.25" customHeight="1" x14ac:dyDescent="0.3">
      <c r="A2451" s="2"/>
      <c r="B2451" s="1"/>
      <c r="C2451" s="2"/>
      <c r="D2451" s="2"/>
      <c r="E2451" s="2"/>
      <c r="F2451" s="1"/>
      <c r="G2451" s="1"/>
      <c r="H2451" s="1"/>
      <c r="I2451" s="1"/>
      <c r="J2451" s="1"/>
      <c r="K2451" s="1"/>
      <c r="L2451" s="1"/>
      <c r="M2451" s="1"/>
      <c r="N2451" s="1"/>
      <c r="O2451" s="1"/>
      <c r="P2451" s="1"/>
      <c r="Q2451" s="1"/>
      <c r="R2451" s="1"/>
      <c r="S2451" s="411"/>
      <c r="T2451" s="1"/>
      <c r="U2451" s="1"/>
      <c r="V2451" s="1"/>
      <c r="W2451" s="411"/>
      <c r="X2451" s="411"/>
      <c r="Y2451" s="411"/>
      <c r="Z2451" s="411"/>
      <c r="AA2451" s="1"/>
      <c r="AB2451" s="1"/>
      <c r="AC2451" s="1"/>
      <c r="AD2451" s="1"/>
      <c r="AE2451" s="1"/>
      <c r="AF2451" s="1"/>
      <c r="AG2451" s="1"/>
    </row>
    <row r="2452" spans="1:33" ht="14.25" customHeight="1" x14ac:dyDescent="0.3">
      <c r="A2452" s="2"/>
      <c r="B2452" s="1"/>
      <c r="C2452" s="2"/>
      <c r="D2452" s="2"/>
      <c r="E2452" s="2"/>
      <c r="F2452" s="1"/>
      <c r="G2452" s="1"/>
      <c r="H2452" s="1"/>
      <c r="I2452" s="1"/>
      <c r="J2452" s="1"/>
      <c r="K2452" s="1"/>
      <c r="L2452" s="1"/>
      <c r="M2452" s="1"/>
      <c r="N2452" s="1"/>
      <c r="O2452" s="1"/>
      <c r="P2452" s="1"/>
      <c r="Q2452" s="1"/>
      <c r="R2452" s="1"/>
      <c r="S2452" s="411"/>
      <c r="T2452" s="1"/>
      <c r="U2452" s="1"/>
      <c r="V2452" s="1"/>
      <c r="W2452" s="411"/>
      <c r="X2452" s="411"/>
      <c r="Y2452" s="411"/>
      <c r="Z2452" s="411"/>
      <c r="AA2452" s="1"/>
      <c r="AB2452" s="1"/>
      <c r="AC2452" s="1"/>
      <c r="AD2452" s="1"/>
      <c r="AE2452" s="1"/>
      <c r="AF2452" s="1"/>
      <c r="AG2452" s="1"/>
    </row>
    <row r="2453" spans="1:33" ht="14.25" customHeight="1" x14ac:dyDescent="0.3">
      <c r="A2453" s="2"/>
      <c r="B2453" s="1"/>
      <c r="C2453" s="2"/>
      <c r="D2453" s="2"/>
      <c r="E2453" s="2"/>
      <c r="F2453" s="1"/>
      <c r="G2453" s="1"/>
      <c r="H2453" s="1"/>
      <c r="I2453" s="1"/>
      <c r="J2453" s="1"/>
      <c r="K2453" s="1"/>
      <c r="L2453" s="1"/>
      <c r="M2453" s="1"/>
      <c r="N2453" s="1"/>
      <c r="O2453" s="1"/>
      <c r="P2453" s="1"/>
      <c r="Q2453" s="1"/>
      <c r="R2453" s="1"/>
      <c r="S2453" s="411"/>
      <c r="T2453" s="1"/>
      <c r="U2453" s="1"/>
      <c r="V2453" s="1"/>
      <c r="W2453" s="411"/>
      <c r="X2453" s="411"/>
      <c r="Y2453" s="411"/>
      <c r="Z2453" s="411"/>
      <c r="AA2453" s="1"/>
      <c r="AB2453" s="1"/>
      <c r="AC2453" s="1"/>
      <c r="AD2453" s="1"/>
      <c r="AE2453" s="1"/>
      <c r="AF2453" s="1"/>
      <c r="AG2453" s="1"/>
    </row>
    <row r="2454" spans="1:33" ht="14.25" customHeight="1" x14ac:dyDescent="0.3">
      <c r="A2454" s="2"/>
      <c r="B2454" s="1"/>
      <c r="C2454" s="2"/>
      <c r="D2454" s="2"/>
      <c r="E2454" s="2"/>
      <c r="F2454" s="1"/>
      <c r="G2454" s="1"/>
      <c r="H2454" s="1"/>
      <c r="I2454" s="1"/>
      <c r="J2454" s="1"/>
      <c r="K2454" s="1"/>
      <c r="L2454" s="1"/>
      <c r="M2454" s="1"/>
      <c r="N2454" s="1"/>
      <c r="O2454" s="1"/>
      <c r="P2454" s="1"/>
      <c r="Q2454" s="1"/>
      <c r="R2454" s="1"/>
      <c r="S2454" s="411"/>
      <c r="T2454" s="1"/>
      <c r="U2454" s="1"/>
      <c r="V2454" s="1"/>
      <c r="W2454" s="411"/>
      <c r="X2454" s="411"/>
      <c r="Y2454" s="411"/>
      <c r="Z2454" s="411"/>
      <c r="AA2454" s="1"/>
      <c r="AB2454" s="1"/>
      <c r="AC2454" s="1"/>
      <c r="AD2454" s="1"/>
      <c r="AE2454" s="1"/>
      <c r="AF2454" s="1"/>
      <c r="AG2454" s="1"/>
    </row>
    <row r="2455" spans="1:33" ht="14.25" customHeight="1" x14ac:dyDescent="0.3">
      <c r="A2455" s="2"/>
      <c r="B2455" s="1"/>
      <c r="C2455" s="2"/>
      <c r="D2455" s="2"/>
      <c r="E2455" s="2"/>
      <c r="F2455" s="1"/>
      <c r="G2455" s="1"/>
      <c r="H2455" s="1"/>
      <c r="I2455" s="1"/>
      <c r="J2455" s="1"/>
      <c r="K2455" s="1"/>
      <c r="L2455" s="1"/>
      <c r="M2455" s="1"/>
      <c r="N2455" s="1"/>
      <c r="O2455" s="1"/>
      <c r="P2455" s="1"/>
      <c r="Q2455" s="1"/>
      <c r="R2455" s="1"/>
      <c r="S2455" s="411"/>
      <c r="T2455" s="1"/>
      <c r="U2455" s="1"/>
      <c r="V2455" s="1"/>
      <c r="W2455" s="411"/>
      <c r="X2455" s="411"/>
      <c r="Y2455" s="411"/>
      <c r="Z2455" s="411"/>
      <c r="AA2455" s="1"/>
      <c r="AB2455" s="1"/>
      <c r="AC2455" s="1"/>
      <c r="AD2455" s="1"/>
      <c r="AE2455" s="1"/>
      <c r="AF2455" s="1"/>
      <c r="AG2455" s="1"/>
    </row>
    <row r="2456" spans="1:33" ht="14.25" customHeight="1" x14ac:dyDescent="0.3">
      <c r="A2456" s="2"/>
      <c r="B2456" s="1"/>
      <c r="C2456" s="2"/>
      <c r="D2456" s="2"/>
      <c r="E2456" s="2"/>
      <c r="F2456" s="1"/>
      <c r="G2456" s="1"/>
      <c r="H2456" s="1"/>
      <c r="I2456" s="1"/>
      <c r="J2456" s="1"/>
      <c r="K2456" s="1"/>
      <c r="L2456" s="1"/>
      <c r="M2456" s="1"/>
      <c r="N2456" s="1"/>
      <c r="O2456" s="1"/>
      <c r="P2456" s="1"/>
      <c r="Q2456" s="1"/>
      <c r="R2456" s="1"/>
      <c r="S2456" s="411"/>
      <c r="T2456" s="1"/>
      <c r="U2456" s="1"/>
      <c r="V2456" s="1"/>
      <c r="W2456" s="411"/>
      <c r="X2456" s="411"/>
      <c r="Y2456" s="411"/>
      <c r="Z2456" s="411"/>
      <c r="AA2456" s="1"/>
      <c r="AB2456" s="1"/>
      <c r="AC2456" s="1"/>
      <c r="AD2456" s="1"/>
      <c r="AE2456" s="1"/>
      <c r="AF2456" s="1"/>
      <c r="AG2456" s="1"/>
    </row>
    <row r="2457" spans="1:33" ht="14.25" customHeight="1" x14ac:dyDescent="0.3">
      <c r="A2457" s="2"/>
      <c r="B2457" s="1"/>
      <c r="C2457" s="2"/>
      <c r="D2457" s="2"/>
      <c r="E2457" s="2"/>
      <c r="F2457" s="1"/>
      <c r="G2457" s="1"/>
      <c r="H2457" s="1"/>
      <c r="I2457" s="1"/>
      <c r="J2457" s="1"/>
      <c r="K2457" s="1"/>
      <c r="L2457" s="1"/>
      <c r="M2457" s="1"/>
      <c r="N2457" s="1"/>
      <c r="O2457" s="1"/>
      <c r="P2457" s="1"/>
      <c r="Q2457" s="1"/>
      <c r="R2457" s="1"/>
      <c r="S2457" s="411"/>
      <c r="T2457" s="1"/>
      <c r="U2457" s="1"/>
      <c r="V2457" s="1"/>
      <c r="W2457" s="411"/>
      <c r="X2457" s="411"/>
      <c r="Y2457" s="411"/>
      <c r="Z2457" s="411"/>
      <c r="AA2457" s="1"/>
      <c r="AB2457" s="1"/>
      <c r="AC2457" s="1"/>
      <c r="AD2457" s="1"/>
      <c r="AE2457" s="1"/>
      <c r="AF2457" s="1"/>
      <c r="AG2457" s="1"/>
    </row>
    <row r="2458" spans="1:33" ht="14.25" customHeight="1" x14ac:dyDescent="0.3">
      <c r="A2458" s="2"/>
      <c r="B2458" s="1"/>
      <c r="C2458" s="2"/>
      <c r="D2458" s="2"/>
      <c r="E2458" s="2"/>
      <c r="F2458" s="1"/>
      <c r="G2458" s="1"/>
      <c r="H2458" s="1"/>
      <c r="I2458" s="1"/>
      <c r="J2458" s="1"/>
      <c r="K2458" s="1"/>
      <c r="L2458" s="1"/>
      <c r="M2458" s="1"/>
      <c r="N2458" s="1"/>
      <c r="O2458" s="1"/>
      <c r="P2458" s="1"/>
      <c r="Q2458" s="1"/>
      <c r="R2458" s="1"/>
      <c r="S2458" s="411"/>
      <c r="T2458" s="1"/>
      <c r="U2458" s="1"/>
      <c r="V2458" s="1"/>
      <c r="W2458" s="411"/>
      <c r="X2458" s="411"/>
      <c r="Y2458" s="411"/>
      <c r="Z2458" s="411"/>
      <c r="AA2458" s="1"/>
      <c r="AB2458" s="1"/>
      <c r="AC2458" s="1"/>
      <c r="AD2458" s="1"/>
      <c r="AE2458" s="1"/>
      <c r="AF2458" s="1"/>
      <c r="AG2458" s="1"/>
    </row>
    <row r="2459" spans="1:33" ht="14.25" customHeight="1" x14ac:dyDescent="0.3">
      <c r="A2459" s="2"/>
      <c r="B2459" s="1"/>
      <c r="C2459" s="2"/>
      <c r="D2459" s="2"/>
      <c r="E2459" s="2"/>
      <c r="F2459" s="1"/>
      <c r="G2459" s="1"/>
      <c r="H2459" s="1"/>
      <c r="I2459" s="1"/>
      <c r="J2459" s="1"/>
      <c r="K2459" s="1"/>
      <c r="L2459" s="1"/>
      <c r="M2459" s="1"/>
      <c r="N2459" s="1"/>
      <c r="O2459" s="1"/>
      <c r="P2459" s="1"/>
      <c r="Q2459" s="1"/>
      <c r="R2459" s="1"/>
      <c r="S2459" s="411"/>
      <c r="T2459" s="1"/>
      <c r="U2459" s="1"/>
      <c r="V2459" s="1"/>
      <c r="W2459" s="411"/>
      <c r="X2459" s="411"/>
      <c r="Y2459" s="411"/>
      <c r="Z2459" s="411"/>
      <c r="AA2459" s="1"/>
      <c r="AB2459" s="1"/>
      <c r="AC2459" s="1"/>
      <c r="AD2459" s="1"/>
      <c r="AE2459" s="1"/>
      <c r="AF2459" s="1"/>
      <c r="AG2459" s="1"/>
    </row>
    <row r="2460" spans="1:33" ht="14.25" customHeight="1" x14ac:dyDescent="0.3">
      <c r="A2460" s="2"/>
      <c r="B2460" s="1"/>
      <c r="C2460" s="2"/>
      <c r="D2460" s="2"/>
      <c r="E2460" s="2"/>
      <c r="F2460" s="1"/>
      <c r="G2460" s="1"/>
      <c r="H2460" s="1"/>
      <c r="I2460" s="1"/>
      <c r="J2460" s="1"/>
      <c r="K2460" s="1"/>
      <c r="L2460" s="1"/>
      <c r="M2460" s="1"/>
      <c r="N2460" s="1"/>
      <c r="O2460" s="1"/>
      <c r="P2460" s="1"/>
      <c r="Q2460" s="1"/>
      <c r="R2460" s="1"/>
      <c r="S2460" s="411"/>
      <c r="T2460" s="1"/>
      <c r="U2460" s="1"/>
      <c r="V2460" s="1"/>
      <c r="W2460" s="411"/>
      <c r="X2460" s="411"/>
      <c r="Y2460" s="411"/>
      <c r="Z2460" s="411"/>
      <c r="AA2460" s="1"/>
      <c r="AB2460" s="1"/>
      <c r="AC2460" s="1"/>
      <c r="AD2460" s="1"/>
      <c r="AE2460" s="1"/>
      <c r="AF2460" s="1"/>
      <c r="AG2460" s="1"/>
    </row>
    <row r="2461" spans="1:33" ht="14.25" customHeight="1" x14ac:dyDescent="0.3">
      <c r="A2461" s="2"/>
      <c r="B2461" s="1"/>
      <c r="C2461" s="2"/>
      <c r="D2461" s="2"/>
      <c r="E2461" s="2"/>
      <c r="F2461" s="1"/>
      <c r="G2461" s="1"/>
      <c r="H2461" s="1"/>
      <c r="I2461" s="1"/>
      <c r="J2461" s="1"/>
      <c r="K2461" s="1"/>
      <c r="L2461" s="1"/>
      <c r="M2461" s="1"/>
      <c r="N2461" s="1"/>
      <c r="O2461" s="1"/>
      <c r="P2461" s="1"/>
      <c r="Q2461" s="1"/>
      <c r="R2461" s="1"/>
      <c r="S2461" s="411"/>
      <c r="T2461" s="1"/>
      <c r="U2461" s="1"/>
      <c r="V2461" s="1"/>
      <c r="W2461" s="411"/>
      <c r="X2461" s="411"/>
      <c r="Y2461" s="411"/>
      <c r="Z2461" s="411"/>
      <c r="AA2461" s="1"/>
      <c r="AB2461" s="1"/>
      <c r="AC2461" s="1"/>
      <c r="AD2461" s="1"/>
      <c r="AE2461" s="1"/>
      <c r="AF2461" s="1"/>
      <c r="AG2461" s="1"/>
    </row>
    <row r="2462" spans="1:33" ht="14.25" customHeight="1" x14ac:dyDescent="0.3">
      <c r="A2462" s="2"/>
      <c r="B2462" s="1"/>
      <c r="C2462" s="2"/>
      <c r="D2462" s="2"/>
      <c r="E2462" s="2"/>
      <c r="F2462" s="1"/>
      <c r="G2462" s="1"/>
      <c r="H2462" s="1"/>
      <c r="I2462" s="1"/>
      <c r="J2462" s="1"/>
      <c r="K2462" s="1"/>
      <c r="L2462" s="1"/>
      <c r="M2462" s="1"/>
      <c r="N2462" s="1"/>
      <c r="O2462" s="1"/>
      <c r="P2462" s="1"/>
      <c r="Q2462" s="1"/>
      <c r="R2462" s="1"/>
      <c r="S2462" s="411"/>
      <c r="T2462" s="1"/>
      <c r="U2462" s="1"/>
      <c r="V2462" s="1"/>
      <c r="W2462" s="411"/>
      <c r="X2462" s="411"/>
      <c r="Y2462" s="411"/>
      <c r="Z2462" s="411"/>
      <c r="AA2462" s="1"/>
      <c r="AB2462" s="1"/>
      <c r="AC2462" s="1"/>
      <c r="AD2462" s="1"/>
      <c r="AE2462" s="1"/>
      <c r="AF2462" s="1"/>
      <c r="AG2462" s="1"/>
    </row>
    <row r="2463" spans="1:33" ht="14.25" customHeight="1" x14ac:dyDescent="0.3">
      <c r="A2463" s="2"/>
      <c r="B2463" s="1"/>
      <c r="C2463" s="2"/>
      <c r="D2463" s="2"/>
      <c r="E2463" s="2"/>
      <c r="F2463" s="1"/>
      <c r="G2463" s="1"/>
      <c r="H2463" s="1"/>
      <c r="I2463" s="1"/>
      <c r="J2463" s="1"/>
      <c r="K2463" s="1"/>
      <c r="L2463" s="1"/>
      <c r="M2463" s="1"/>
      <c r="N2463" s="1"/>
      <c r="O2463" s="1"/>
      <c r="P2463" s="1"/>
      <c r="Q2463" s="1"/>
      <c r="R2463" s="1"/>
      <c r="S2463" s="411"/>
      <c r="T2463" s="1"/>
      <c r="U2463" s="1"/>
      <c r="V2463" s="1"/>
      <c r="W2463" s="411"/>
      <c r="X2463" s="411"/>
      <c r="Y2463" s="411"/>
      <c r="Z2463" s="411"/>
      <c r="AA2463" s="1"/>
      <c r="AB2463" s="1"/>
      <c r="AC2463" s="1"/>
      <c r="AD2463" s="1"/>
      <c r="AE2463" s="1"/>
      <c r="AF2463" s="1"/>
      <c r="AG2463" s="1"/>
    </row>
    <row r="2464" spans="1:33" ht="14.25" customHeight="1" x14ac:dyDescent="0.3">
      <c r="A2464" s="2"/>
      <c r="B2464" s="1"/>
      <c r="C2464" s="2"/>
      <c r="D2464" s="2"/>
      <c r="E2464" s="2"/>
      <c r="F2464" s="1"/>
      <c r="G2464" s="1"/>
      <c r="H2464" s="1"/>
      <c r="I2464" s="1"/>
      <c r="J2464" s="1"/>
      <c r="K2464" s="1"/>
      <c r="L2464" s="1"/>
      <c r="M2464" s="1"/>
      <c r="N2464" s="1"/>
      <c r="O2464" s="1"/>
      <c r="P2464" s="1"/>
      <c r="Q2464" s="1"/>
      <c r="R2464" s="1"/>
      <c r="S2464" s="411"/>
      <c r="T2464" s="1"/>
      <c r="U2464" s="1"/>
      <c r="V2464" s="1"/>
      <c r="W2464" s="411"/>
      <c r="X2464" s="411"/>
      <c r="Y2464" s="411"/>
      <c r="Z2464" s="411"/>
      <c r="AA2464" s="1"/>
      <c r="AB2464" s="1"/>
      <c r="AC2464" s="1"/>
      <c r="AD2464" s="1"/>
      <c r="AE2464" s="1"/>
      <c r="AF2464" s="1"/>
      <c r="AG2464" s="1"/>
    </row>
    <row r="2465" spans="1:33" ht="14.25" customHeight="1" x14ac:dyDescent="0.3">
      <c r="A2465" s="2"/>
      <c r="B2465" s="1"/>
      <c r="C2465" s="2"/>
      <c r="D2465" s="2"/>
      <c r="E2465" s="2"/>
      <c r="F2465" s="1"/>
      <c r="G2465" s="1"/>
      <c r="H2465" s="1"/>
      <c r="I2465" s="1"/>
      <c r="J2465" s="1"/>
      <c r="K2465" s="1"/>
      <c r="L2465" s="1"/>
      <c r="M2465" s="1"/>
      <c r="N2465" s="1"/>
      <c r="O2465" s="1"/>
      <c r="P2465" s="1"/>
      <c r="Q2465" s="1"/>
      <c r="R2465" s="1"/>
      <c r="S2465" s="411"/>
      <c r="T2465" s="1"/>
      <c r="U2465" s="1"/>
      <c r="V2465" s="1"/>
      <c r="W2465" s="411"/>
      <c r="X2465" s="411"/>
      <c r="Y2465" s="411"/>
      <c r="Z2465" s="411"/>
      <c r="AA2465" s="1"/>
      <c r="AB2465" s="1"/>
      <c r="AC2465" s="1"/>
      <c r="AD2465" s="1"/>
      <c r="AE2465" s="1"/>
      <c r="AF2465" s="1"/>
      <c r="AG2465" s="1"/>
    </row>
    <row r="2466" spans="1:33" ht="14.25" customHeight="1" x14ac:dyDescent="0.3">
      <c r="A2466" s="2"/>
      <c r="B2466" s="1"/>
      <c r="C2466" s="2"/>
      <c r="D2466" s="2"/>
      <c r="E2466" s="2"/>
      <c r="F2466" s="1"/>
      <c r="G2466" s="1"/>
      <c r="H2466" s="1"/>
      <c r="I2466" s="1"/>
      <c r="J2466" s="1"/>
      <c r="K2466" s="1"/>
      <c r="L2466" s="1"/>
      <c r="M2466" s="1"/>
      <c r="N2466" s="1"/>
      <c r="O2466" s="1"/>
      <c r="P2466" s="1"/>
      <c r="Q2466" s="1"/>
      <c r="R2466" s="1"/>
      <c r="S2466" s="411"/>
      <c r="T2466" s="1"/>
      <c r="U2466" s="1"/>
      <c r="V2466" s="1"/>
      <c r="W2466" s="411"/>
      <c r="X2466" s="411"/>
      <c r="Y2466" s="411"/>
      <c r="Z2466" s="411"/>
      <c r="AA2466" s="1"/>
      <c r="AB2466" s="1"/>
      <c r="AC2466" s="1"/>
      <c r="AD2466" s="1"/>
      <c r="AE2466" s="1"/>
      <c r="AF2466" s="1"/>
      <c r="AG2466" s="1"/>
    </row>
    <row r="2467" spans="1:33" ht="14.25" customHeight="1" x14ac:dyDescent="0.3">
      <c r="A2467" s="2"/>
      <c r="B2467" s="1"/>
      <c r="C2467" s="2"/>
      <c r="D2467" s="2"/>
      <c r="E2467" s="2"/>
      <c r="F2467" s="1"/>
      <c r="G2467" s="1"/>
      <c r="H2467" s="1"/>
      <c r="I2467" s="1"/>
      <c r="J2467" s="1"/>
      <c r="K2467" s="1"/>
      <c r="L2467" s="1"/>
      <c r="M2467" s="1"/>
      <c r="N2467" s="1"/>
      <c r="O2467" s="1"/>
      <c r="P2467" s="1"/>
      <c r="Q2467" s="1"/>
      <c r="R2467" s="1"/>
      <c r="S2467" s="411"/>
      <c r="T2467" s="1"/>
      <c r="U2467" s="1"/>
      <c r="V2467" s="1"/>
      <c r="W2467" s="411"/>
      <c r="X2467" s="411"/>
      <c r="Y2467" s="411"/>
      <c r="Z2467" s="411"/>
      <c r="AA2467" s="1"/>
      <c r="AB2467" s="1"/>
      <c r="AC2467" s="1"/>
      <c r="AD2467" s="1"/>
      <c r="AE2467" s="1"/>
      <c r="AF2467" s="1"/>
      <c r="AG2467" s="1"/>
    </row>
    <row r="2468" spans="1:33" ht="14.25" customHeight="1" x14ac:dyDescent="0.3">
      <c r="A2468" s="2"/>
      <c r="B2468" s="1"/>
      <c r="C2468" s="2"/>
      <c r="D2468" s="2"/>
      <c r="E2468" s="2"/>
      <c r="F2468" s="1"/>
      <c r="G2468" s="1"/>
      <c r="H2468" s="1"/>
      <c r="I2468" s="1"/>
      <c r="J2468" s="1"/>
      <c r="K2468" s="1"/>
      <c r="L2468" s="1"/>
      <c r="M2468" s="1"/>
      <c r="N2468" s="1"/>
      <c r="O2468" s="1"/>
      <c r="P2468" s="1"/>
      <c r="Q2468" s="1"/>
      <c r="R2468" s="1"/>
      <c r="S2468" s="411"/>
      <c r="T2468" s="1"/>
      <c r="U2468" s="1"/>
      <c r="V2468" s="1"/>
      <c r="W2468" s="411"/>
      <c r="X2468" s="411"/>
      <c r="Y2468" s="411"/>
      <c r="Z2468" s="411"/>
      <c r="AA2468" s="1"/>
      <c r="AB2468" s="1"/>
      <c r="AC2468" s="1"/>
      <c r="AD2468" s="1"/>
      <c r="AE2468" s="1"/>
      <c r="AF2468" s="1"/>
      <c r="AG2468" s="1"/>
    </row>
    <row r="2469" spans="1:33" ht="14.25" customHeight="1" x14ac:dyDescent="0.3">
      <c r="A2469" s="2"/>
      <c r="B2469" s="1"/>
      <c r="C2469" s="2"/>
      <c r="D2469" s="2"/>
      <c r="E2469" s="2"/>
      <c r="F2469" s="1"/>
      <c r="G2469" s="1"/>
      <c r="H2469" s="1"/>
      <c r="I2469" s="1"/>
      <c r="J2469" s="1"/>
      <c r="K2469" s="1"/>
      <c r="L2469" s="1"/>
      <c r="M2469" s="1"/>
      <c r="N2469" s="1"/>
      <c r="O2469" s="1"/>
      <c r="P2469" s="1"/>
      <c r="Q2469" s="1"/>
      <c r="R2469" s="1"/>
      <c r="S2469" s="411"/>
      <c r="T2469" s="1"/>
      <c r="U2469" s="1"/>
      <c r="V2469" s="1"/>
      <c r="W2469" s="411"/>
      <c r="X2469" s="411"/>
      <c r="Y2469" s="411"/>
      <c r="Z2469" s="411"/>
      <c r="AA2469" s="1"/>
      <c r="AB2469" s="1"/>
      <c r="AC2469" s="1"/>
      <c r="AD2469" s="1"/>
      <c r="AE2469" s="1"/>
      <c r="AF2469" s="1"/>
      <c r="AG2469" s="1"/>
    </row>
    <row r="2470" spans="1:33" ht="14.25" customHeight="1" x14ac:dyDescent="0.3">
      <c r="A2470" s="2"/>
      <c r="B2470" s="1"/>
      <c r="C2470" s="2"/>
      <c r="D2470" s="2"/>
      <c r="E2470" s="2"/>
      <c r="F2470" s="1"/>
      <c r="G2470" s="1"/>
      <c r="H2470" s="1"/>
      <c r="I2470" s="1"/>
      <c r="J2470" s="1"/>
      <c r="K2470" s="1"/>
      <c r="L2470" s="1"/>
      <c r="M2470" s="1"/>
      <c r="N2470" s="1"/>
      <c r="O2470" s="1"/>
      <c r="P2470" s="1"/>
      <c r="Q2470" s="1"/>
      <c r="R2470" s="1"/>
      <c r="S2470" s="411"/>
      <c r="T2470" s="1"/>
      <c r="U2470" s="1"/>
      <c r="V2470" s="1"/>
      <c r="W2470" s="411"/>
      <c r="X2470" s="411"/>
      <c r="Y2470" s="411"/>
      <c r="Z2470" s="411"/>
      <c r="AA2470" s="1"/>
      <c r="AB2470" s="1"/>
      <c r="AC2470" s="1"/>
      <c r="AD2470" s="1"/>
      <c r="AE2470" s="1"/>
      <c r="AF2470" s="1"/>
      <c r="AG2470" s="1"/>
    </row>
    <row r="2471" spans="1:33" ht="14.25" customHeight="1" x14ac:dyDescent="0.3">
      <c r="A2471" s="2"/>
      <c r="B2471" s="1"/>
      <c r="C2471" s="2"/>
      <c r="D2471" s="2"/>
      <c r="E2471" s="2"/>
      <c r="F2471" s="1"/>
      <c r="G2471" s="1"/>
      <c r="H2471" s="1"/>
      <c r="I2471" s="1"/>
      <c r="J2471" s="1"/>
      <c r="K2471" s="1"/>
      <c r="L2471" s="1"/>
      <c r="M2471" s="1"/>
      <c r="N2471" s="1"/>
      <c r="O2471" s="1"/>
      <c r="P2471" s="1"/>
      <c r="Q2471" s="1"/>
      <c r="R2471" s="1"/>
      <c r="S2471" s="411"/>
      <c r="T2471" s="1"/>
      <c r="U2471" s="1"/>
      <c r="V2471" s="1"/>
      <c r="W2471" s="411"/>
      <c r="X2471" s="411"/>
      <c r="Y2471" s="411"/>
      <c r="Z2471" s="411"/>
      <c r="AA2471" s="1"/>
      <c r="AB2471" s="1"/>
      <c r="AC2471" s="1"/>
      <c r="AD2471" s="1"/>
      <c r="AE2471" s="1"/>
      <c r="AF2471" s="1"/>
      <c r="AG2471" s="1"/>
    </row>
    <row r="2472" spans="1:33" ht="14.25" customHeight="1" x14ac:dyDescent="0.3">
      <c r="A2472" s="2"/>
      <c r="B2472" s="1"/>
      <c r="C2472" s="2"/>
      <c r="D2472" s="2"/>
      <c r="E2472" s="2"/>
      <c r="F2472" s="1"/>
      <c r="G2472" s="1"/>
      <c r="H2472" s="1"/>
      <c r="I2472" s="1"/>
      <c r="J2472" s="1"/>
      <c r="K2472" s="1"/>
      <c r="L2472" s="1"/>
      <c r="M2472" s="1"/>
      <c r="N2472" s="1"/>
      <c r="O2472" s="1"/>
      <c r="P2472" s="1"/>
      <c r="Q2472" s="1"/>
      <c r="R2472" s="1"/>
      <c r="S2472" s="411"/>
      <c r="T2472" s="1"/>
      <c r="U2472" s="1"/>
      <c r="V2472" s="1"/>
      <c r="W2472" s="411"/>
      <c r="X2472" s="411"/>
      <c r="Y2472" s="411"/>
      <c r="Z2472" s="411"/>
      <c r="AA2472" s="1"/>
      <c r="AB2472" s="1"/>
      <c r="AC2472" s="1"/>
      <c r="AD2472" s="1"/>
      <c r="AE2472" s="1"/>
      <c r="AF2472" s="1"/>
      <c r="AG2472" s="1"/>
    </row>
    <row r="2473" spans="1:33" ht="14.25" customHeight="1" x14ac:dyDescent="0.3">
      <c r="A2473" s="2"/>
      <c r="B2473" s="1"/>
      <c r="C2473" s="2"/>
      <c r="D2473" s="2"/>
      <c r="E2473" s="2"/>
      <c r="F2473" s="1"/>
      <c r="G2473" s="1"/>
      <c r="H2473" s="1"/>
      <c r="I2473" s="1"/>
      <c r="J2473" s="1"/>
      <c r="K2473" s="1"/>
      <c r="L2473" s="1"/>
      <c r="M2473" s="1"/>
      <c r="N2473" s="1"/>
      <c r="O2473" s="1"/>
      <c r="P2473" s="1"/>
      <c r="Q2473" s="1"/>
      <c r="R2473" s="1"/>
      <c r="S2473" s="411"/>
      <c r="T2473" s="1"/>
      <c r="U2473" s="1"/>
      <c r="V2473" s="1"/>
      <c r="W2473" s="411"/>
      <c r="X2473" s="411"/>
      <c r="Y2473" s="411"/>
      <c r="Z2473" s="411"/>
      <c r="AA2473" s="1"/>
      <c r="AB2473" s="1"/>
      <c r="AC2473" s="1"/>
      <c r="AD2473" s="1"/>
      <c r="AE2473" s="1"/>
      <c r="AF2473" s="1"/>
      <c r="AG2473" s="1"/>
    </row>
    <row r="2474" spans="1:33" ht="14.25" customHeight="1" x14ac:dyDescent="0.3">
      <c r="A2474" s="2"/>
      <c r="B2474" s="1"/>
      <c r="C2474" s="2"/>
      <c r="D2474" s="2"/>
      <c r="E2474" s="2"/>
      <c r="F2474" s="1"/>
      <c r="G2474" s="1"/>
      <c r="H2474" s="1"/>
      <c r="I2474" s="1"/>
      <c r="J2474" s="1"/>
      <c r="K2474" s="1"/>
      <c r="L2474" s="1"/>
      <c r="M2474" s="1"/>
      <c r="N2474" s="1"/>
      <c r="O2474" s="1"/>
      <c r="P2474" s="1"/>
      <c r="Q2474" s="1"/>
      <c r="R2474" s="1"/>
      <c r="S2474" s="411"/>
      <c r="T2474" s="1"/>
      <c r="U2474" s="1"/>
      <c r="V2474" s="1"/>
      <c r="W2474" s="411"/>
      <c r="X2474" s="411"/>
      <c r="Y2474" s="411"/>
      <c r="Z2474" s="411"/>
      <c r="AA2474" s="1"/>
      <c r="AB2474" s="1"/>
      <c r="AC2474" s="1"/>
      <c r="AD2474" s="1"/>
      <c r="AE2474" s="1"/>
      <c r="AF2474" s="1"/>
      <c r="AG2474" s="1"/>
    </row>
    <row r="2475" spans="1:33" ht="14.25" customHeight="1" x14ac:dyDescent="0.3">
      <c r="A2475" s="2"/>
      <c r="B2475" s="1"/>
      <c r="C2475" s="2"/>
      <c r="D2475" s="2"/>
      <c r="E2475" s="2"/>
      <c r="F2475" s="1"/>
      <c r="G2475" s="1"/>
      <c r="H2475" s="1"/>
      <c r="I2475" s="1"/>
      <c r="J2475" s="1"/>
      <c r="K2475" s="1"/>
      <c r="L2475" s="1"/>
      <c r="M2475" s="1"/>
      <c r="N2475" s="1"/>
      <c r="O2475" s="1"/>
      <c r="P2475" s="1"/>
      <c r="Q2475" s="1"/>
      <c r="R2475" s="1"/>
      <c r="S2475" s="411"/>
      <c r="T2475" s="1"/>
      <c r="U2475" s="1"/>
      <c r="V2475" s="1"/>
      <c r="W2475" s="411"/>
      <c r="X2475" s="411"/>
      <c r="Y2475" s="411"/>
      <c r="Z2475" s="411"/>
      <c r="AA2475" s="1"/>
      <c r="AB2475" s="1"/>
      <c r="AC2475" s="1"/>
      <c r="AD2475" s="1"/>
      <c r="AE2475" s="1"/>
      <c r="AF2475" s="1"/>
      <c r="AG2475" s="1"/>
    </row>
    <row r="2476" spans="1:33" ht="14.25" customHeight="1" x14ac:dyDescent="0.3">
      <c r="A2476" s="2"/>
      <c r="B2476" s="1"/>
      <c r="C2476" s="2"/>
      <c r="D2476" s="2"/>
      <c r="E2476" s="2"/>
      <c r="F2476" s="1"/>
      <c r="G2476" s="1"/>
      <c r="H2476" s="1"/>
      <c r="I2476" s="1"/>
      <c r="J2476" s="1"/>
      <c r="K2476" s="1"/>
      <c r="L2476" s="1"/>
      <c r="M2476" s="1"/>
      <c r="N2476" s="1"/>
      <c r="O2476" s="1"/>
      <c r="P2476" s="1"/>
      <c r="Q2476" s="1"/>
      <c r="R2476" s="1"/>
      <c r="S2476" s="411"/>
      <c r="T2476" s="1"/>
      <c r="U2476" s="1"/>
      <c r="V2476" s="1"/>
      <c r="W2476" s="411"/>
      <c r="X2476" s="411"/>
      <c r="Y2476" s="411"/>
      <c r="Z2476" s="411"/>
      <c r="AA2476" s="1"/>
      <c r="AB2476" s="1"/>
      <c r="AC2476" s="1"/>
      <c r="AD2476" s="1"/>
      <c r="AE2476" s="1"/>
      <c r="AF2476" s="1"/>
      <c r="AG2476" s="1"/>
    </row>
    <row r="2477" spans="1:33" ht="14.25" customHeight="1" x14ac:dyDescent="0.3">
      <c r="A2477" s="2"/>
      <c r="B2477" s="1"/>
      <c r="C2477" s="2"/>
      <c r="D2477" s="2"/>
      <c r="E2477" s="2"/>
      <c r="F2477" s="1"/>
      <c r="G2477" s="1"/>
      <c r="H2477" s="1"/>
      <c r="I2477" s="1"/>
      <c r="J2477" s="1"/>
      <c r="K2477" s="1"/>
      <c r="L2477" s="1"/>
      <c r="M2477" s="1"/>
      <c r="N2477" s="1"/>
      <c r="O2477" s="1"/>
      <c r="P2477" s="1"/>
      <c r="Q2477" s="1"/>
      <c r="R2477" s="1"/>
      <c r="S2477" s="411"/>
      <c r="T2477" s="1"/>
      <c r="U2477" s="1"/>
      <c r="V2477" s="1"/>
      <c r="W2477" s="411"/>
      <c r="X2477" s="411"/>
      <c r="Y2477" s="411"/>
      <c r="Z2477" s="411"/>
      <c r="AA2477" s="1"/>
      <c r="AB2477" s="1"/>
      <c r="AC2477" s="1"/>
      <c r="AD2477" s="1"/>
      <c r="AE2477" s="1"/>
      <c r="AF2477" s="1"/>
      <c r="AG2477" s="1"/>
    </row>
    <row r="2478" spans="1:33" ht="14.25" customHeight="1" x14ac:dyDescent="0.3">
      <c r="A2478" s="2"/>
      <c r="B2478" s="1"/>
      <c r="C2478" s="2"/>
      <c r="D2478" s="2"/>
      <c r="E2478" s="2"/>
      <c r="F2478" s="1"/>
      <c r="G2478" s="1"/>
      <c r="H2478" s="1"/>
      <c r="I2478" s="1"/>
      <c r="J2478" s="1"/>
      <c r="K2478" s="1"/>
      <c r="L2478" s="1"/>
      <c r="M2478" s="1"/>
      <c r="N2478" s="1"/>
      <c r="O2478" s="1"/>
      <c r="P2478" s="1"/>
      <c r="Q2478" s="1"/>
      <c r="R2478" s="1"/>
      <c r="S2478" s="411"/>
      <c r="T2478" s="1"/>
      <c r="U2478" s="1"/>
      <c r="V2478" s="1"/>
      <c r="W2478" s="411"/>
      <c r="X2478" s="411"/>
      <c r="Y2478" s="411"/>
      <c r="Z2478" s="411"/>
      <c r="AA2478" s="1"/>
      <c r="AB2478" s="1"/>
      <c r="AC2478" s="1"/>
      <c r="AD2478" s="1"/>
      <c r="AE2478" s="1"/>
      <c r="AF2478" s="1"/>
      <c r="AG2478" s="1"/>
    </row>
    <row r="2479" spans="1:33" ht="14.25" customHeight="1" x14ac:dyDescent="0.3">
      <c r="A2479" s="2"/>
      <c r="B2479" s="1"/>
      <c r="C2479" s="2"/>
      <c r="D2479" s="2"/>
      <c r="E2479" s="2"/>
      <c r="F2479" s="1"/>
      <c r="G2479" s="1"/>
      <c r="H2479" s="1"/>
      <c r="I2479" s="1"/>
      <c r="J2479" s="1"/>
      <c r="K2479" s="1"/>
      <c r="L2479" s="1"/>
      <c r="M2479" s="1"/>
      <c r="N2479" s="1"/>
      <c r="O2479" s="1"/>
      <c r="P2479" s="1"/>
      <c r="Q2479" s="1"/>
      <c r="R2479" s="1"/>
      <c r="S2479" s="411"/>
      <c r="T2479" s="1"/>
      <c r="U2479" s="1"/>
      <c r="V2479" s="1"/>
      <c r="W2479" s="411"/>
      <c r="X2479" s="411"/>
      <c r="Y2479" s="411"/>
      <c r="Z2479" s="411"/>
      <c r="AA2479" s="1"/>
      <c r="AB2479" s="1"/>
      <c r="AC2479" s="1"/>
      <c r="AD2479" s="1"/>
      <c r="AE2479" s="1"/>
      <c r="AF2479" s="1"/>
      <c r="AG2479" s="1"/>
    </row>
    <row r="2480" spans="1:33" ht="14.25" customHeight="1" x14ac:dyDescent="0.3">
      <c r="A2480" s="2"/>
      <c r="B2480" s="1"/>
      <c r="C2480" s="2"/>
      <c r="D2480" s="2"/>
      <c r="E2480" s="2"/>
      <c r="F2480" s="1"/>
      <c r="G2480" s="1"/>
      <c r="H2480" s="1"/>
      <c r="I2480" s="1"/>
      <c r="J2480" s="1"/>
      <c r="K2480" s="1"/>
      <c r="L2480" s="1"/>
      <c r="M2480" s="1"/>
      <c r="N2480" s="1"/>
      <c r="O2480" s="1"/>
      <c r="P2480" s="1"/>
      <c r="Q2480" s="1"/>
      <c r="R2480" s="1"/>
      <c r="S2480" s="411"/>
      <c r="T2480" s="1"/>
      <c r="U2480" s="1"/>
      <c r="V2480" s="1"/>
      <c r="W2480" s="411"/>
      <c r="X2480" s="411"/>
      <c r="Y2480" s="411"/>
      <c r="Z2480" s="411"/>
      <c r="AA2480" s="1"/>
      <c r="AB2480" s="1"/>
      <c r="AC2480" s="1"/>
      <c r="AD2480" s="1"/>
      <c r="AE2480" s="1"/>
      <c r="AF2480" s="1"/>
      <c r="AG2480" s="1"/>
    </row>
    <row r="2481" spans="1:33" ht="14.25" customHeight="1" x14ac:dyDescent="0.3">
      <c r="A2481" s="2"/>
      <c r="B2481" s="1"/>
      <c r="C2481" s="2"/>
      <c r="D2481" s="2"/>
      <c r="E2481" s="2"/>
      <c r="F2481" s="1"/>
      <c r="G2481" s="1"/>
      <c r="H2481" s="1"/>
      <c r="I2481" s="1"/>
      <c r="J2481" s="1"/>
      <c r="K2481" s="1"/>
      <c r="L2481" s="1"/>
      <c r="M2481" s="1"/>
      <c r="N2481" s="1"/>
      <c r="O2481" s="1"/>
      <c r="P2481" s="1"/>
      <c r="Q2481" s="1"/>
      <c r="R2481" s="1"/>
      <c r="S2481" s="411"/>
      <c r="T2481" s="1"/>
      <c r="U2481" s="1"/>
      <c r="V2481" s="1"/>
      <c r="W2481" s="411"/>
      <c r="X2481" s="411"/>
      <c r="Y2481" s="411"/>
      <c r="Z2481" s="411"/>
      <c r="AA2481" s="1"/>
      <c r="AB2481" s="1"/>
      <c r="AC2481" s="1"/>
      <c r="AD2481" s="1"/>
      <c r="AE2481" s="1"/>
      <c r="AF2481" s="1"/>
      <c r="AG2481" s="1"/>
    </row>
    <row r="2482" spans="1:33" ht="14.25" customHeight="1" x14ac:dyDescent="0.3">
      <c r="A2482" s="2"/>
      <c r="B2482" s="1"/>
      <c r="C2482" s="2"/>
      <c r="D2482" s="2"/>
      <c r="E2482" s="2"/>
      <c r="F2482" s="1"/>
      <c r="G2482" s="1"/>
      <c r="H2482" s="1"/>
      <c r="I2482" s="1"/>
      <c r="J2482" s="1"/>
      <c r="K2482" s="1"/>
      <c r="L2482" s="1"/>
      <c r="M2482" s="1"/>
      <c r="N2482" s="1"/>
      <c r="O2482" s="1"/>
      <c r="P2482" s="1"/>
      <c r="Q2482" s="1"/>
      <c r="R2482" s="1"/>
      <c r="S2482" s="411"/>
      <c r="T2482" s="1"/>
      <c r="U2482" s="1"/>
      <c r="V2482" s="1"/>
      <c r="W2482" s="411"/>
      <c r="X2482" s="411"/>
      <c r="Y2482" s="411"/>
      <c r="Z2482" s="411"/>
      <c r="AA2482" s="1"/>
      <c r="AB2482" s="1"/>
      <c r="AC2482" s="1"/>
      <c r="AD2482" s="1"/>
      <c r="AE2482" s="1"/>
      <c r="AF2482" s="1"/>
      <c r="AG2482" s="1"/>
    </row>
    <row r="2483" spans="1:33" ht="14.25" customHeight="1" x14ac:dyDescent="0.3">
      <c r="A2483" s="2"/>
      <c r="B2483" s="1"/>
      <c r="C2483" s="2"/>
      <c r="D2483" s="2"/>
      <c r="E2483" s="2"/>
      <c r="F2483" s="1"/>
      <c r="G2483" s="1"/>
      <c r="H2483" s="1"/>
      <c r="I2483" s="1"/>
      <c r="J2483" s="1"/>
      <c r="K2483" s="1"/>
      <c r="L2483" s="1"/>
      <c r="M2483" s="1"/>
      <c r="N2483" s="1"/>
      <c r="O2483" s="1"/>
      <c r="P2483" s="1"/>
      <c r="Q2483" s="1"/>
      <c r="R2483" s="1"/>
      <c r="S2483" s="411"/>
      <c r="T2483" s="1"/>
      <c r="U2483" s="1"/>
      <c r="V2483" s="1"/>
      <c r="W2483" s="411"/>
      <c r="X2483" s="411"/>
      <c r="Y2483" s="411"/>
      <c r="Z2483" s="411"/>
      <c r="AA2483" s="1"/>
      <c r="AB2483" s="1"/>
      <c r="AC2483" s="1"/>
      <c r="AD2483" s="1"/>
      <c r="AE2483" s="1"/>
      <c r="AF2483" s="1"/>
      <c r="AG2483" s="1"/>
    </row>
    <row r="2484" spans="1:33" ht="14.25" customHeight="1" x14ac:dyDescent="0.3">
      <c r="A2484" s="2"/>
      <c r="B2484" s="1"/>
      <c r="C2484" s="2"/>
      <c r="D2484" s="2"/>
      <c r="E2484" s="2"/>
      <c r="F2484" s="1"/>
      <c r="G2484" s="1"/>
      <c r="H2484" s="1"/>
      <c r="I2484" s="1"/>
      <c r="J2484" s="1"/>
      <c r="K2484" s="1"/>
      <c r="L2484" s="1"/>
      <c r="M2484" s="1"/>
      <c r="N2484" s="1"/>
      <c r="O2484" s="1"/>
      <c r="P2484" s="1"/>
      <c r="Q2484" s="1"/>
      <c r="R2484" s="1"/>
      <c r="S2484" s="411"/>
      <c r="T2484" s="1"/>
      <c r="U2484" s="1"/>
      <c r="V2484" s="1"/>
      <c r="W2484" s="411"/>
      <c r="X2484" s="411"/>
      <c r="Y2484" s="411"/>
      <c r="Z2484" s="411"/>
      <c r="AA2484" s="1"/>
      <c r="AB2484" s="1"/>
      <c r="AC2484" s="1"/>
      <c r="AD2484" s="1"/>
      <c r="AE2484" s="1"/>
      <c r="AF2484" s="1"/>
      <c r="AG2484" s="1"/>
    </row>
    <row r="2485" spans="1:33" ht="14.25" customHeight="1" x14ac:dyDescent="0.3">
      <c r="A2485" s="2"/>
      <c r="B2485" s="1"/>
      <c r="C2485" s="2"/>
      <c r="D2485" s="2"/>
      <c r="E2485" s="2"/>
      <c r="F2485" s="1"/>
      <c r="G2485" s="1"/>
      <c r="H2485" s="1"/>
      <c r="I2485" s="1"/>
      <c r="J2485" s="1"/>
      <c r="K2485" s="1"/>
      <c r="L2485" s="1"/>
      <c r="M2485" s="1"/>
      <c r="N2485" s="1"/>
      <c r="O2485" s="1"/>
      <c r="P2485" s="1"/>
      <c r="Q2485" s="1"/>
      <c r="R2485" s="1"/>
      <c r="S2485" s="411"/>
      <c r="T2485" s="1"/>
      <c r="U2485" s="1"/>
      <c r="V2485" s="1"/>
      <c r="W2485" s="411"/>
      <c r="X2485" s="411"/>
      <c r="Y2485" s="411"/>
      <c r="Z2485" s="411"/>
      <c r="AA2485" s="1"/>
      <c r="AB2485" s="1"/>
      <c r="AC2485" s="1"/>
      <c r="AD2485" s="1"/>
      <c r="AE2485" s="1"/>
      <c r="AF2485" s="1"/>
      <c r="AG2485" s="1"/>
    </row>
    <row r="2486" spans="1:33" ht="14.25" customHeight="1" x14ac:dyDescent="0.3">
      <c r="A2486" s="2"/>
      <c r="B2486" s="1"/>
      <c r="C2486" s="2"/>
      <c r="D2486" s="2"/>
      <c r="E2486" s="2"/>
      <c r="F2486" s="1"/>
      <c r="G2486" s="1"/>
      <c r="H2486" s="1"/>
      <c r="I2486" s="1"/>
      <c r="J2486" s="1"/>
      <c r="K2486" s="1"/>
      <c r="L2486" s="1"/>
      <c r="M2486" s="1"/>
      <c r="N2486" s="1"/>
      <c r="O2486" s="1"/>
      <c r="P2486" s="1"/>
      <c r="Q2486" s="1"/>
      <c r="R2486" s="1"/>
      <c r="S2486" s="411"/>
      <c r="T2486" s="1"/>
      <c r="U2486" s="1"/>
      <c r="V2486" s="1"/>
      <c r="W2486" s="411"/>
      <c r="X2486" s="411"/>
      <c r="Y2486" s="411"/>
      <c r="Z2486" s="411"/>
      <c r="AA2486" s="1"/>
      <c r="AB2486" s="1"/>
      <c r="AC2486" s="1"/>
      <c r="AD2486" s="1"/>
      <c r="AE2486" s="1"/>
      <c r="AF2486" s="1"/>
      <c r="AG2486" s="1"/>
    </row>
    <row r="2487" spans="1:33" ht="14.25" customHeight="1" x14ac:dyDescent="0.3">
      <c r="A2487" s="2"/>
      <c r="B2487" s="1"/>
      <c r="C2487" s="2"/>
      <c r="D2487" s="2"/>
      <c r="E2487" s="2"/>
      <c r="F2487" s="1"/>
      <c r="G2487" s="1"/>
      <c r="H2487" s="1"/>
      <c r="I2487" s="1"/>
      <c r="J2487" s="1"/>
      <c r="K2487" s="1"/>
      <c r="L2487" s="1"/>
      <c r="M2487" s="1"/>
      <c r="N2487" s="1"/>
      <c r="O2487" s="1"/>
      <c r="P2487" s="1"/>
      <c r="Q2487" s="1"/>
      <c r="R2487" s="1"/>
      <c r="S2487" s="411"/>
      <c r="T2487" s="1"/>
      <c r="U2487" s="1"/>
      <c r="V2487" s="1"/>
      <c r="W2487" s="411"/>
      <c r="X2487" s="411"/>
      <c r="Y2487" s="411"/>
      <c r="Z2487" s="411"/>
      <c r="AA2487" s="1"/>
      <c r="AB2487" s="1"/>
      <c r="AC2487" s="1"/>
      <c r="AD2487" s="1"/>
      <c r="AE2487" s="1"/>
      <c r="AF2487" s="1"/>
      <c r="AG2487" s="1"/>
    </row>
    <row r="2488" spans="1:33" ht="14.25" customHeight="1" x14ac:dyDescent="0.3">
      <c r="A2488" s="2"/>
      <c r="B2488" s="1"/>
      <c r="C2488" s="2"/>
      <c r="D2488" s="2"/>
      <c r="E2488" s="2"/>
      <c r="F2488" s="1"/>
      <c r="G2488" s="1"/>
      <c r="H2488" s="1"/>
      <c r="I2488" s="1"/>
      <c r="J2488" s="1"/>
      <c r="K2488" s="1"/>
      <c r="L2488" s="1"/>
      <c r="M2488" s="1"/>
      <c r="N2488" s="1"/>
      <c r="O2488" s="1"/>
      <c r="P2488" s="1"/>
      <c r="Q2488" s="1"/>
      <c r="R2488" s="1"/>
      <c r="S2488" s="411"/>
      <c r="T2488" s="1"/>
      <c r="U2488" s="1"/>
      <c r="V2488" s="1"/>
      <c r="W2488" s="411"/>
      <c r="X2488" s="411"/>
      <c r="Y2488" s="411"/>
      <c r="Z2488" s="411"/>
      <c r="AA2488" s="1"/>
      <c r="AB2488" s="1"/>
      <c r="AC2488" s="1"/>
      <c r="AD2488" s="1"/>
      <c r="AE2488" s="1"/>
      <c r="AF2488" s="1"/>
      <c r="AG2488" s="1"/>
    </row>
    <row r="2489" spans="1:33" ht="14.25" customHeight="1" x14ac:dyDescent="0.3">
      <c r="A2489" s="2"/>
      <c r="B2489" s="1"/>
      <c r="C2489" s="2"/>
      <c r="D2489" s="2"/>
      <c r="E2489" s="2"/>
      <c r="F2489" s="1"/>
      <c r="G2489" s="1"/>
      <c r="H2489" s="1"/>
      <c r="I2489" s="1"/>
      <c r="J2489" s="1"/>
      <c r="K2489" s="1"/>
      <c r="L2489" s="1"/>
      <c r="M2489" s="1"/>
      <c r="N2489" s="1"/>
      <c r="O2489" s="1"/>
      <c r="P2489" s="1"/>
      <c r="Q2489" s="1"/>
      <c r="R2489" s="1"/>
      <c r="S2489" s="411"/>
      <c r="T2489" s="1"/>
      <c r="U2489" s="1"/>
      <c r="V2489" s="1"/>
      <c r="W2489" s="411"/>
      <c r="X2489" s="411"/>
      <c r="Y2489" s="411"/>
      <c r="Z2489" s="411"/>
      <c r="AA2489" s="1"/>
      <c r="AB2489" s="1"/>
      <c r="AC2489" s="1"/>
      <c r="AD2489" s="1"/>
      <c r="AE2489" s="1"/>
      <c r="AF2489" s="1"/>
      <c r="AG2489" s="1"/>
    </row>
    <row r="2490" spans="1:33" ht="14.25" customHeight="1" x14ac:dyDescent="0.3">
      <c r="A2490" s="2"/>
      <c r="B2490" s="1"/>
      <c r="C2490" s="2"/>
      <c r="D2490" s="2"/>
      <c r="E2490" s="2"/>
      <c r="F2490" s="1"/>
      <c r="G2490" s="1"/>
      <c r="H2490" s="1"/>
      <c r="I2490" s="1"/>
      <c r="J2490" s="1"/>
      <c r="K2490" s="1"/>
      <c r="L2490" s="1"/>
      <c r="M2490" s="1"/>
      <c r="N2490" s="1"/>
      <c r="O2490" s="1"/>
      <c r="P2490" s="1"/>
      <c r="Q2490" s="1"/>
      <c r="R2490" s="1"/>
      <c r="S2490" s="411"/>
      <c r="T2490" s="1"/>
      <c r="U2490" s="1"/>
      <c r="V2490" s="1"/>
      <c r="W2490" s="411"/>
      <c r="X2490" s="411"/>
      <c r="Y2490" s="411"/>
      <c r="Z2490" s="411"/>
      <c r="AA2490" s="1"/>
      <c r="AB2490" s="1"/>
      <c r="AC2490" s="1"/>
      <c r="AD2490" s="1"/>
      <c r="AE2490" s="1"/>
      <c r="AF2490" s="1"/>
      <c r="AG2490" s="1"/>
    </row>
    <row r="2491" spans="1:33" ht="14.25" customHeight="1" x14ac:dyDescent="0.3">
      <c r="A2491" s="2"/>
      <c r="B2491" s="1"/>
      <c r="C2491" s="2"/>
      <c r="D2491" s="2"/>
      <c r="E2491" s="2"/>
      <c r="F2491" s="1"/>
      <c r="G2491" s="1"/>
      <c r="H2491" s="1"/>
      <c r="I2491" s="1"/>
      <c r="J2491" s="1"/>
      <c r="K2491" s="1"/>
      <c r="L2491" s="1"/>
      <c r="M2491" s="1"/>
      <c r="N2491" s="1"/>
      <c r="O2491" s="1"/>
      <c r="P2491" s="1"/>
      <c r="Q2491" s="1"/>
      <c r="R2491" s="1"/>
      <c r="S2491" s="411"/>
      <c r="T2491" s="1"/>
      <c r="U2491" s="1"/>
      <c r="V2491" s="1"/>
      <c r="W2491" s="411"/>
      <c r="X2491" s="411"/>
      <c r="Y2491" s="411"/>
      <c r="Z2491" s="411"/>
      <c r="AA2491" s="1"/>
      <c r="AB2491" s="1"/>
      <c r="AC2491" s="1"/>
      <c r="AD2491" s="1"/>
      <c r="AE2491" s="1"/>
      <c r="AF2491" s="1"/>
      <c r="AG2491" s="1"/>
    </row>
    <row r="2492" spans="1:33" ht="14.25" customHeight="1" x14ac:dyDescent="0.3">
      <c r="A2492" s="2"/>
      <c r="B2492" s="1"/>
      <c r="C2492" s="2"/>
      <c r="D2492" s="2"/>
      <c r="E2492" s="2"/>
      <c r="F2492" s="1"/>
      <c r="G2492" s="1"/>
      <c r="H2492" s="1"/>
      <c r="I2492" s="1"/>
      <c r="J2492" s="1"/>
      <c r="K2492" s="1"/>
      <c r="L2492" s="1"/>
      <c r="M2492" s="1"/>
      <c r="N2492" s="1"/>
      <c r="O2492" s="1"/>
      <c r="P2492" s="1"/>
      <c r="Q2492" s="1"/>
      <c r="R2492" s="1"/>
      <c r="S2492" s="411"/>
      <c r="T2492" s="1"/>
      <c r="U2492" s="1"/>
      <c r="V2492" s="1"/>
      <c r="W2492" s="411"/>
      <c r="X2492" s="411"/>
      <c r="Y2492" s="411"/>
      <c r="Z2492" s="411"/>
      <c r="AA2492" s="1"/>
      <c r="AB2492" s="1"/>
      <c r="AC2492" s="1"/>
      <c r="AD2492" s="1"/>
      <c r="AE2492" s="1"/>
      <c r="AF2492" s="1"/>
      <c r="AG2492" s="1"/>
    </row>
    <row r="2493" spans="1:33" ht="14.25" customHeight="1" x14ac:dyDescent="0.3">
      <c r="A2493" s="2"/>
      <c r="B2493" s="1"/>
      <c r="C2493" s="2"/>
      <c r="D2493" s="2"/>
      <c r="E2493" s="2"/>
      <c r="F2493" s="1"/>
      <c r="G2493" s="1"/>
      <c r="H2493" s="1"/>
      <c r="I2493" s="1"/>
      <c r="J2493" s="1"/>
      <c r="K2493" s="1"/>
      <c r="L2493" s="1"/>
      <c r="M2493" s="1"/>
      <c r="N2493" s="1"/>
      <c r="O2493" s="1"/>
      <c r="P2493" s="1"/>
      <c r="Q2493" s="1"/>
      <c r="R2493" s="1"/>
      <c r="S2493" s="411"/>
      <c r="T2493" s="1"/>
      <c r="U2493" s="1"/>
      <c r="V2493" s="1"/>
      <c r="W2493" s="411"/>
      <c r="X2493" s="411"/>
      <c r="Y2493" s="411"/>
      <c r="Z2493" s="411"/>
      <c r="AA2493" s="1"/>
      <c r="AB2493" s="1"/>
      <c r="AC2493" s="1"/>
      <c r="AD2493" s="1"/>
      <c r="AE2493" s="1"/>
      <c r="AF2493" s="1"/>
      <c r="AG2493" s="1"/>
    </row>
    <row r="2494" spans="1:33" ht="14.25" customHeight="1" x14ac:dyDescent="0.3">
      <c r="A2494" s="2"/>
      <c r="B2494" s="1"/>
      <c r="C2494" s="2"/>
      <c r="D2494" s="2"/>
      <c r="E2494" s="2"/>
      <c r="F2494" s="1"/>
      <c r="G2494" s="1"/>
      <c r="H2494" s="1"/>
      <c r="I2494" s="1"/>
      <c r="J2494" s="1"/>
      <c r="K2494" s="1"/>
      <c r="L2494" s="1"/>
      <c r="M2494" s="1"/>
      <c r="N2494" s="1"/>
      <c r="O2494" s="1"/>
      <c r="P2494" s="1"/>
      <c r="Q2494" s="1"/>
      <c r="R2494" s="1"/>
      <c r="S2494" s="411"/>
      <c r="T2494" s="1"/>
      <c r="U2494" s="1"/>
      <c r="V2494" s="1"/>
      <c r="W2494" s="411"/>
      <c r="X2494" s="411"/>
      <c r="Y2494" s="411"/>
      <c r="Z2494" s="411"/>
      <c r="AA2494" s="1"/>
      <c r="AB2494" s="1"/>
      <c r="AC2494" s="1"/>
      <c r="AD2494" s="1"/>
      <c r="AE2494" s="1"/>
      <c r="AF2494" s="1"/>
      <c r="AG2494" s="1"/>
    </row>
    <row r="2495" spans="1:33" ht="14.25" customHeight="1" x14ac:dyDescent="0.3">
      <c r="A2495" s="2"/>
      <c r="B2495" s="1"/>
      <c r="C2495" s="2"/>
      <c r="D2495" s="2"/>
      <c r="E2495" s="2"/>
      <c r="F2495" s="1"/>
      <c r="G2495" s="1"/>
      <c r="H2495" s="1"/>
      <c r="I2495" s="1"/>
      <c r="J2495" s="1"/>
      <c r="K2495" s="1"/>
      <c r="L2495" s="1"/>
      <c r="M2495" s="1"/>
      <c r="N2495" s="1"/>
      <c r="O2495" s="1"/>
      <c r="P2495" s="1"/>
      <c r="Q2495" s="1"/>
      <c r="R2495" s="1"/>
      <c r="S2495" s="411"/>
      <c r="T2495" s="1"/>
      <c r="U2495" s="1"/>
      <c r="V2495" s="1"/>
      <c r="W2495" s="411"/>
      <c r="X2495" s="411"/>
      <c r="Y2495" s="411"/>
      <c r="Z2495" s="411"/>
      <c r="AA2495" s="1"/>
      <c r="AB2495" s="1"/>
      <c r="AC2495" s="1"/>
      <c r="AD2495" s="1"/>
      <c r="AE2495" s="1"/>
      <c r="AF2495" s="1"/>
      <c r="AG2495" s="1"/>
    </row>
    <row r="2496" spans="1:33" ht="14.25" customHeight="1" x14ac:dyDescent="0.3">
      <c r="A2496" s="2"/>
      <c r="B2496" s="1"/>
      <c r="C2496" s="2"/>
      <c r="D2496" s="2"/>
      <c r="E2496" s="2"/>
      <c r="F2496" s="1"/>
      <c r="G2496" s="1"/>
      <c r="H2496" s="1"/>
      <c r="I2496" s="1"/>
      <c r="J2496" s="1"/>
      <c r="K2496" s="1"/>
      <c r="L2496" s="1"/>
      <c r="M2496" s="1"/>
      <c r="N2496" s="1"/>
      <c r="O2496" s="1"/>
      <c r="P2496" s="1"/>
      <c r="Q2496" s="1"/>
      <c r="R2496" s="1"/>
      <c r="S2496" s="411"/>
      <c r="T2496" s="1"/>
      <c r="U2496" s="1"/>
      <c r="V2496" s="1"/>
      <c r="W2496" s="411"/>
      <c r="X2496" s="411"/>
      <c r="Y2496" s="411"/>
      <c r="Z2496" s="411"/>
      <c r="AA2496" s="1"/>
      <c r="AB2496" s="1"/>
      <c r="AC2496" s="1"/>
      <c r="AD2496" s="1"/>
      <c r="AE2496" s="1"/>
      <c r="AF2496" s="1"/>
      <c r="AG2496" s="1"/>
    </row>
    <row r="2497" spans="1:33" ht="14.25" customHeight="1" x14ac:dyDescent="0.3">
      <c r="A2497" s="2"/>
      <c r="B2497" s="1"/>
      <c r="C2497" s="2"/>
      <c r="D2497" s="2"/>
      <c r="E2497" s="2"/>
      <c r="F2497" s="1"/>
      <c r="G2497" s="1"/>
      <c r="H2497" s="1"/>
      <c r="I2497" s="1"/>
      <c r="J2497" s="1"/>
      <c r="K2497" s="1"/>
      <c r="L2497" s="1"/>
      <c r="M2497" s="1"/>
      <c r="N2497" s="1"/>
      <c r="O2497" s="1"/>
      <c r="P2497" s="1"/>
      <c r="Q2497" s="1"/>
      <c r="R2497" s="1"/>
      <c r="S2497" s="411"/>
      <c r="T2497" s="1"/>
      <c r="U2497" s="1"/>
      <c r="V2497" s="1"/>
      <c r="W2497" s="411"/>
      <c r="X2497" s="411"/>
      <c r="Y2497" s="411"/>
      <c r="Z2497" s="411"/>
      <c r="AA2497" s="1"/>
      <c r="AB2497" s="1"/>
      <c r="AC2497" s="1"/>
      <c r="AD2497" s="1"/>
      <c r="AE2497" s="1"/>
      <c r="AF2497" s="1"/>
      <c r="AG2497" s="1"/>
    </row>
    <row r="2498" spans="1:33" ht="14.25" customHeight="1" x14ac:dyDescent="0.3">
      <c r="A2498" s="2"/>
      <c r="B2498" s="1"/>
      <c r="C2498" s="2"/>
      <c r="D2498" s="2"/>
      <c r="E2498" s="2"/>
      <c r="F2498" s="1"/>
      <c r="G2498" s="1"/>
      <c r="H2498" s="1"/>
      <c r="I2498" s="1"/>
      <c r="J2498" s="1"/>
      <c r="K2498" s="1"/>
      <c r="L2498" s="1"/>
      <c r="M2498" s="1"/>
      <c r="N2498" s="1"/>
      <c r="O2498" s="1"/>
      <c r="P2498" s="1"/>
      <c r="Q2498" s="1"/>
      <c r="R2498" s="1"/>
      <c r="S2498" s="411"/>
      <c r="T2498" s="1"/>
      <c r="U2498" s="1"/>
      <c r="V2498" s="1"/>
      <c r="W2498" s="411"/>
      <c r="X2498" s="411"/>
      <c r="Y2498" s="411"/>
      <c r="Z2498" s="411"/>
      <c r="AA2498" s="1"/>
      <c r="AB2498" s="1"/>
      <c r="AC2498" s="1"/>
      <c r="AD2498" s="1"/>
      <c r="AE2498" s="1"/>
      <c r="AF2498" s="1"/>
      <c r="AG2498" s="1"/>
    </row>
    <row r="2499" spans="1:33" ht="14.25" customHeight="1" x14ac:dyDescent="0.3">
      <c r="A2499" s="2"/>
      <c r="B2499" s="1"/>
      <c r="C2499" s="2"/>
      <c r="D2499" s="2"/>
      <c r="E2499" s="2"/>
      <c r="F2499" s="1"/>
      <c r="G2499" s="1"/>
      <c r="H2499" s="1"/>
      <c r="I2499" s="1"/>
      <c r="J2499" s="1"/>
      <c r="K2499" s="1"/>
      <c r="L2499" s="1"/>
      <c r="M2499" s="1"/>
      <c r="N2499" s="1"/>
      <c r="O2499" s="1"/>
      <c r="P2499" s="1"/>
      <c r="Q2499" s="1"/>
      <c r="R2499" s="1"/>
      <c r="S2499" s="411"/>
      <c r="T2499" s="1"/>
      <c r="U2499" s="1"/>
      <c r="V2499" s="1"/>
      <c r="W2499" s="411"/>
      <c r="X2499" s="411"/>
      <c r="Y2499" s="411"/>
      <c r="Z2499" s="411"/>
      <c r="AA2499" s="1"/>
      <c r="AB2499" s="1"/>
      <c r="AC2499" s="1"/>
      <c r="AD2499" s="1"/>
      <c r="AE2499" s="1"/>
      <c r="AF2499" s="1"/>
      <c r="AG2499" s="1"/>
    </row>
    <row r="2500" spans="1:33" ht="14.25" customHeight="1" x14ac:dyDescent="0.3">
      <c r="A2500" s="2"/>
      <c r="B2500" s="1"/>
      <c r="C2500" s="2"/>
      <c r="D2500" s="2"/>
      <c r="E2500" s="2"/>
      <c r="F2500" s="1"/>
      <c r="G2500" s="1"/>
      <c r="H2500" s="1"/>
      <c r="I2500" s="1"/>
      <c r="J2500" s="1"/>
      <c r="K2500" s="1"/>
      <c r="L2500" s="1"/>
      <c r="M2500" s="1"/>
      <c r="N2500" s="1"/>
      <c r="O2500" s="1"/>
      <c r="P2500" s="1"/>
      <c r="Q2500" s="1"/>
      <c r="R2500" s="1"/>
      <c r="S2500" s="411"/>
      <c r="T2500" s="1"/>
      <c r="U2500" s="1"/>
      <c r="V2500" s="1"/>
      <c r="W2500" s="411"/>
      <c r="X2500" s="411"/>
      <c r="Y2500" s="411"/>
      <c r="Z2500" s="411"/>
      <c r="AA2500" s="1"/>
      <c r="AB2500" s="1"/>
      <c r="AC2500" s="1"/>
      <c r="AD2500" s="1"/>
      <c r="AE2500" s="1"/>
      <c r="AF2500" s="1"/>
      <c r="AG2500" s="1"/>
    </row>
    <row r="2501" spans="1:33" ht="14.25" customHeight="1" x14ac:dyDescent="0.3">
      <c r="A2501" s="2"/>
      <c r="B2501" s="1"/>
      <c r="C2501" s="2"/>
      <c r="D2501" s="2"/>
      <c r="E2501" s="2"/>
      <c r="F2501" s="1"/>
      <c r="G2501" s="1"/>
      <c r="H2501" s="1"/>
      <c r="I2501" s="1"/>
      <c r="J2501" s="1"/>
      <c r="K2501" s="1"/>
      <c r="L2501" s="1"/>
      <c r="M2501" s="1"/>
      <c r="N2501" s="1"/>
      <c r="O2501" s="1"/>
      <c r="P2501" s="1"/>
      <c r="Q2501" s="1"/>
      <c r="R2501" s="1"/>
      <c r="S2501" s="411"/>
      <c r="T2501" s="1"/>
      <c r="U2501" s="1"/>
      <c r="V2501" s="1"/>
      <c r="W2501" s="411"/>
      <c r="X2501" s="411"/>
      <c r="Y2501" s="411"/>
      <c r="Z2501" s="411"/>
      <c r="AA2501" s="1"/>
      <c r="AB2501" s="1"/>
      <c r="AC2501" s="1"/>
      <c r="AD2501" s="1"/>
      <c r="AE2501" s="1"/>
      <c r="AF2501" s="1"/>
      <c r="AG2501" s="1"/>
    </row>
    <row r="2502" spans="1:33" ht="14.25" customHeight="1" x14ac:dyDescent="0.3">
      <c r="A2502" s="2"/>
      <c r="B2502" s="1"/>
      <c r="C2502" s="2"/>
      <c r="D2502" s="2"/>
      <c r="E2502" s="2"/>
      <c r="F2502" s="1"/>
      <c r="G2502" s="1"/>
      <c r="H2502" s="1"/>
      <c r="I2502" s="1"/>
      <c r="J2502" s="1"/>
      <c r="K2502" s="1"/>
      <c r="L2502" s="1"/>
      <c r="M2502" s="1"/>
      <c r="N2502" s="1"/>
      <c r="O2502" s="1"/>
      <c r="P2502" s="1"/>
      <c r="Q2502" s="1"/>
      <c r="R2502" s="1"/>
      <c r="S2502" s="411"/>
      <c r="T2502" s="1"/>
      <c r="U2502" s="1"/>
      <c r="V2502" s="1"/>
      <c r="W2502" s="411"/>
      <c r="X2502" s="411"/>
      <c r="Y2502" s="411"/>
      <c r="Z2502" s="411"/>
      <c r="AA2502" s="1"/>
      <c r="AB2502" s="1"/>
      <c r="AC2502" s="1"/>
      <c r="AD2502" s="1"/>
      <c r="AE2502" s="1"/>
      <c r="AF2502" s="1"/>
      <c r="AG2502" s="1"/>
    </row>
    <row r="2503" spans="1:33" ht="14.25" customHeight="1" x14ac:dyDescent="0.3">
      <c r="A2503" s="2"/>
      <c r="B2503" s="1"/>
      <c r="C2503" s="2"/>
      <c r="D2503" s="2"/>
      <c r="E2503" s="2"/>
      <c r="F2503" s="1"/>
      <c r="G2503" s="1"/>
      <c r="H2503" s="1"/>
      <c r="I2503" s="1"/>
      <c r="J2503" s="1"/>
      <c r="K2503" s="1"/>
      <c r="L2503" s="1"/>
      <c r="M2503" s="1"/>
      <c r="N2503" s="1"/>
      <c r="O2503" s="1"/>
      <c r="P2503" s="1"/>
      <c r="Q2503" s="1"/>
      <c r="R2503" s="1"/>
      <c r="S2503" s="411"/>
      <c r="T2503" s="1"/>
      <c r="U2503" s="1"/>
      <c r="V2503" s="1"/>
      <c r="W2503" s="411"/>
      <c r="X2503" s="411"/>
      <c r="Y2503" s="411"/>
      <c r="Z2503" s="411"/>
      <c r="AA2503" s="1"/>
      <c r="AB2503" s="1"/>
      <c r="AC2503" s="1"/>
      <c r="AD2503" s="1"/>
      <c r="AE2503" s="1"/>
      <c r="AF2503" s="1"/>
      <c r="AG2503" s="1"/>
    </row>
    <row r="2504" spans="1:33" ht="14.25" customHeight="1" x14ac:dyDescent="0.3">
      <c r="A2504" s="2"/>
      <c r="B2504" s="1"/>
      <c r="C2504" s="2"/>
      <c r="D2504" s="2"/>
      <c r="E2504" s="2"/>
      <c r="F2504" s="1"/>
      <c r="G2504" s="1"/>
      <c r="H2504" s="1"/>
      <c r="I2504" s="1"/>
      <c r="J2504" s="1"/>
      <c r="K2504" s="1"/>
      <c r="L2504" s="1"/>
      <c r="M2504" s="1"/>
      <c r="N2504" s="1"/>
      <c r="O2504" s="1"/>
      <c r="P2504" s="1"/>
      <c r="Q2504" s="1"/>
      <c r="R2504" s="1"/>
      <c r="S2504" s="411"/>
      <c r="T2504" s="1"/>
      <c r="U2504" s="1"/>
      <c r="V2504" s="1"/>
      <c r="W2504" s="411"/>
      <c r="X2504" s="411"/>
      <c r="Y2504" s="411"/>
      <c r="Z2504" s="411"/>
      <c r="AA2504" s="1"/>
      <c r="AB2504" s="1"/>
      <c r="AC2504" s="1"/>
      <c r="AD2504" s="1"/>
      <c r="AE2504" s="1"/>
      <c r="AF2504" s="1"/>
      <c r="AG2504" s="1"/>
    </row>
    <row r="2505" spans="1:33" ht="14.25" customHeight="1" x14ac:dyDescent="0.3">
      <c r="A2505" s="2"/>
      <c r="B2505" s="1"/>
      <c r="C2505" s="2"/>
      <c r="D2505" s="2"/>
      <c r="E2505" s="2"/>
      <c r="F2505" s="1"/>
      <c r="G2505" s="1"/>
      <c r="H2505" s="1"/>
      <c r="I2505" s="1"/>
      <c r="J2505" s="1"/>
      <c r="K2505" s="1"/>
      <c r="L2505" s="1"/>
      <c r="M2505" s="1"/>
      <c r="N2505" s="1"/>
      <c r="O2505" s="1"/>
      <c r="P2505" s="1"/>
      <c r="Q2505" s="1"/>
      <c r="R2505" s="1"/>
      <c r="S2505" s="411"/>
      <c r="T2505" s="1"/>
      <c r="U2505" s="1"/>
      <c r="V2505" s="1"/>
      <c r="W2505" s="411"/>
      <c r="X2505" s="411"/>
      <c r="Y2505" s="411"/>
      <c r="Z2505" s="411"/>
      <c r="AA2505" s="1"/>
      <c r="AB2505" s="1"/>
      <c r="AC2505" s="1"/>
      <c r="AD2505" s="1"/>
      <c r="AE2505" s="1"/>
      <c r="AF2505" s="1"/>
      <c r="AG2505" s="1"/>
    </row>
    <row r="2506" spans="1:33" ht="14.25" customHeight="1" x14ac:dyDescent="0.3">
      <c r="A2506" s="2"/>
      <c r="B2506" s="1"/>
      <c r="C2506" s="2"/>
      <c r="D2506" s="2"/>
      <c r="E2506" s="2"/>
      <c r="F2506" s="1"/>
      <c r="G2506" s="1"/>
      <c r="H2506" s="1"/>
      <c r="I2506" s="1"/>
      <c r="J2506" s="1"/>
      <c r="K2506" s="1"/>
      <c r="L2506" s="1"/>
      <c r="M2506" s="1"/>
      <c r="N2506" s="1"/>
      <c r="O2506" s="1"/>
      <c r="P2506" s="1"/>
      <c r="Q2506" s="1"/>
      <c r="R2506" s="1"/>
      <c r="S2506" s="411"/>
      <c r="T2506" s="1"/>
      <c r="U2506" s="1"/>
      <c r="V2506" s="1"/>
      <c r="W2506" s="411"/>
      <c r="X2506" s="411"/>
      <c r="Y2506" s="411"/>
      <c r="Z2506" s="411"/>
      <c r="AA2506" s="1"/>
      <c r="AB2506" s="1"/>
      <c r="AC2506" s="1"/>
      <c r="AD2506" s="1"/>
      <c r="AE2506" s="1"/>
      <c r="AF2506" s="1"/>
      <c r="AG2506" s="1"/>
    </row>
    <row r="2507" spans="1:33" ht="14.25" customHeight="1" x14ac:dyDescent="0.3">
      <c r="A2507" s="2"/>
      <c r="B2507" s="1"/>
      <c r="C2507" s="2"/>
      <c r="D2507" s="2"/>
      <c r="E2507" s="2"/>
      <c r="F2507" s="1"/>
      <c r="G2507" s="1"/>
      <c r="H2507" s="1"/>
      <c r="I2507" s="1"/>
      <c r="J2507" s="1"/>
      <c r="K2507" s="1"/>
      <c r="L2507" s="1"/>
      <c r="M2507" s="1"/>
      <c r="N2507" s="1"/>
      <c r="O2507" s="1"/>
      <c r="P2507" s="1"/>
      <c r="Q2507" s="1"/>
      <c r="R2507" s="1"/>
      <c r="S2507" s="411"/>
      <c r="T2507" s="1"/>
      <c r="U2507" s="1"/>
      <c r="V2507" s="1"/>
      <c r="W2507" s="411"/>
      <c r="X2507" s="411"/>
      <c r="Y2507" s="411"/>
      <c r="Z2507" s="411"/>
      <c r="AA2507" s="1"/>
      <c r="AB2507" s="1"/>
      <c r="AC2507" s="1"/>
      <c r="AD2507" s="1"/>
      <c r="AE2507" s="1"/>
      <c r="AF2507" s="1"/>
      <c r="AG2507" s="1"/>
    </row>
    <row r="2508" spans="1:33" ht="14.25" customHeight="1" x14ac:dyDescent="0.3">
      <c r="A2508" s="2"/>
      <c r="B2508" s="1"/>
      <c r="C2508" s="2"/>
      <c r="D2508" s="2"/>
      <c r="E2508" s="2"/>
      <c r="F2508" s="1"/>
      <c r="G2508" s="1"/>
      <c r="H2508" s="1"/>
      <c r="I2508" s="1"/>
      <c r="J2508" s="1"/>
      <c r="K2508" s="1"/>
      <c r="L2508" s="1"/>
      <c r="M2508" s="1"/>
      <c r="N2508" s="1"/>
      <c r="O2508" s="1"/>
      <c r="P2508" s="1"/>
      <c r="Q2508" s="1"/>
      <c r="R2508" s="1"/>
      <c r="S2508" s="411"/>
      <c r="T2508" s="1"/>
      <c r="U2508" s="1"/>
      <c r="V2508" s="1"/>
      <c r="W2508" s="411"/>
      <c r="X2508" s="411"/>
      <c r="Y2508" s="411"/>
      <c r="Z2508" s="411"/>
      <c r="AA2508" s="1"/>
      <c r="AB2508" s="1"/>
      <c r="AC2508" s="1"/>
      <c r="AD2508" s="1"/>
      <c r="AE2508" s="1"/>
      <c r="AF2508" s="1"/>
      <c r="AG2508" s="1"/>
    </row>
    <row r="2509" spans="1:33" ht="14.25" customHeight="1" x14ac:dyDescent="0.3">
      <c r="A2509" s="2"/>
      <c r="B2509" s="1"/>
      <c r="C2509" s="2"/>
      <c r="D2509" s="2"/>
      <c r="E2509" s="2"/>
      <c r="F2509" s="1"/>
      <c r="G2509" s="1"/>
      <c r="H2509" s="1"/>
      <c r="I2509" s="1"/>
      <c r="J2509" s="1"/>
      <c r="K2509" s="1"/>
      <c r="L2509" s="1"/>
      <c r="M2509" s="1"/>
      <c r="N2509" s="1"/>
      <c r="O2509" s="1"/>
      <c r="P2509" s="1"/>
      <c r="Q2509" s="1"/>
      <c r="R2509" s="1"/>
      <c r="S2509" s="411"/>
      <c r="T2509" s="1"/>
      <c r="U2509" s="1"/>
      <c r="V2509" s="1"/>
      <c r="W2509" s="411"/>
      <c r="X2509" s="411"/>
      <c r="Y2509" s="411"/>
      <c r="Z2509" s="411"/>
      <c r="AA2509" s="1"/>
      <c r="AB2509" s="1"/>
      <c r="AC2509" s="1"/>
      <c r="AD2509" s="1"/>
      <c r="AE2509" s="1"/>
      <c r="AF2509" s="1"/>
      <c r="AG2509" s="1"/>
    </row>
    <row r="2510" spans="1:33" ht="14.25" customHeight="1" x14ac:dyDescent="0.3">
      <c r="A2510" s="2"/>
      <c r="B2510" s="1"/>
      <c r="C2510" s="2"/>
      <c r="D2510" s="2"/>
      <c r="E2510" s="2"/>
      <c r="F2510" s="1"/>
      <c r="G2510" s="1"/>
      <c r="H2510" s="1"/>
      <c r="I2510" s="1"/>
      <c r="J2510" s="1"/>
      <c r="K2510" s="1"/>
      <c r="L2510" s="1"/>
      <c r="M2510" s="1"/>
      <c r="N2510" s="1"/>
      <c r="O2510" s="1"/>
      <c r="P2510" s="1"/>
      <c r="Q2510" s="1"/>
      <c r="R2510" s="1"/>
      <c r="S2510" s="411"/>
      <c r="T2510" s="1"/>
      <c r="U2510" s="1"/>
      <c r="V2510" s="1"/>
      <c r="W2510" s="411"/>
      <c r="X2510" s="411"/>
      <c r="Y2510" s="411"/>
      <c r="Z2510" s="411"/>
      <c r="AA2510" s="1"/>
      <c r="AB2510" s="1"/>
      <c r="AC2510" s="1"/>
      <c r="AD2510" s="1"/>
      <c r="AE2510" s="1"/>
      <c r="AF2510" s="1"/>
      <c r="AG2510" s="1"/>
    </row>
    <row r="2511" spans="1:33" ht="14.25" customHeight="1" x14ac:dyDescent="0.3">
      <c r="A2511" s="2"/>
      <c r="B2511" s="1"/>
      <c r="C2511" s="2"/>
      <c r="D2511" s="2"/>
      <c r="E2511" s="2"/>
      <c r="F2511" s="1"/>
      <c r="G2511" s="1"/>
      <c r="H2511" s="1"/>
      <c r="I2511" s="1"/>
      <c r="J2511" s="1"/>
      <c r="K2511" s="1"/>
      <c r="L2511" s="1"/>
      <c r="M2511" s="1"/>
      <c r="N2511" s="1"/>
      <c r="O2511" s="1"/>
      <c r="P2511" s="1"/>
      <c r="Q2511" s="1"/>
      <c r="R2511" s="1"/>
      <c r="S2511" s="411"/>
      <c r="T2511" s="1"/>
      <c r="U2511" s="1"/>
      <c r="V2511" s="1"/>
      <c r="W2511" s="411"/>
      <c r="X2511" s="411"/>
      <c r="Y2511" s="411"/>
      <c r="Z2511" s="411"/>
      <c r="AA2511" s="1"/>
      <c r="AB2511" s="1"/>
      <c r="AC2511" s="1"/>
      <c r="AD2511" s="1"/>
      <c r="AE2511" s="1"/>
      <c r="AF2511" s="1"/>
      <c r="AG2511" s="1"/>
    </row>
    <row r="2512" spans="1:33" ht="14.25" customHeight="1" x14ac:dyDescent="0.3">
      <c r="A2512" s="2"/>
      <c r="B2512" s="1"/>
      <c r="C2512" s="2"/>
      <c r="D2512" s="2"/>
      <c r="E2512" s="2"/>
      <c r="F2512" s="1"/>
      <c r="G2512" s="1"/>
      <c r="H2512" s="1"/>
      <c r="I2512" s="1"/>
      <c r="J2512" s="1"/>
      <c r="K2512" s="1"/>
      <c r="L2512" s="1"/>
      <c r="M2512" s="1"/>
      <c r="N2512" s="1"/>
      <c r="O2512" s="1"/>
      <c r="P2512" s="1"/>
      <c r="Q2512" s="1"/>
      <c r="R2512" s="1"/>
      <c r="S2512" s="411"/>
      <c r="T2512" s="1"/>
      <c r="U2512" s="1"/>
      <c r="V2512" s="1"/>
      <c r="W2512" s="411"/>
      <c r="X2512" s="411"/>
      <c r="Y2512" s="411"/>
      <c r="Z2512" s="411"/>
      <c r="AA2512" s="1"/>
      <c r="AB2512" s="1"/>
      <c r="AC2512" s="1"/>
      <c r="AD2512" s="1"/>
      <c r="AE2512" s="1"/>
      <c r="AF2512" s="1"/>
      <c r="AG2512" s="1"/>
    </row>
    <row r="2513" spans="1:33" ht="14.25" customHeight="1" x14ac:dyDescent="0.3">
      <c r="A2513" s="2"/>
      <c r="B2513" s="1"/>
      <c r="C2513" s="2"/>
      <c r="D2513" s="2"/>
      <c r="E2513" s="2"/>
      <c r="F2513" s="1"/>
      <c r="G2513" s="1"/>
      <c r="H2513" s="1"/>
      <c r="I2513" s="1"/>
      <c r="J2513" s="1"/>
      <c r="K2513" s="1"/>
      <c r="L2513" s="1"/>
      <c r="M2513" s="1"/>
      <c r="N2513" s="1"/>
      <c r="O2513" s="1"/>
      <c r="P2513" s="1"/>
      <c r="Q2513" s="1"/>
      <c r="R2513" s="1"/>
      <c r="S2513" s="411"/>
      <c r="T2513" s="1"/>
      <c r="U2513" s="1"/>
      <c r="V2513" s="1"/>
      <c r="W2513" s="411"/>
      <c r="X2513" s="411"/>
      <c r="Y2513" s="411"/>
      <c r="Z2513" s="411"/>
      <c r="AA2513" s="1"/>
      <c r="AB2513" s="1"/>
      <c r="AC2513" s="1"/>
      <c r="AD2513" s="1"/>
      <c r="AE2513" s="1"/>
      <c r="AF2513" s="1"/>
      <c r="AG2513" s="1"/>
    </row>
    <row r="2514" spans="1:33" ht="14.25" customHeight="1" x14ac:dyDescent="0.3">
      <c r="A2514" s="2"/>
      <c r="B2514" s="1"/>
      <c r="C2514" s="2"/>
      <c r="D2514" s="2"/>
      <c r="E2514" s="2"/>
      <c r="F2514" s="1"/>
      <c r="G2514" s="1"/>
      <c r="H2514" s="1"/>
      <c r="I2514" s="1"/>
      <c r="J2514" s="1"/>
      <c r="K2514" s="1"/>
      <c r="L2514" s="1"/>
      <c r="M2514" s="1"/>
      <c r="N2514" s="1"/>
      <c r="O2514" s="1"/>
      <c r="P2514" s="1"/>
      <c r="Q2514" s="1"/>
      <c r="R2514" s="1"/>
      <c r="S2514" s="411"/>
      <c r="T2514" s="1"/>
      <c r="U2514" s="1"/>
      <c r="V2514" s="1"/>
      <c r="W2514" s="411"/>
      <c r="X2514" s="411"/>
      <c r="Y2514" s="411"/>
      <c r="Z2514" s="411"/>
      <c r="AA2514" s="1"/>
      <c r="AB2514" s="1"/>
      <c r="AC2514" s="1"/>
      <c r="AD2514" s="1"/>
      <c r="AE2514" s="1"/>
      <c r="AF2514" s="1"/>
      <c r="AG2514" s="1"/>
    </row>
    <row r="2515" spans="1:33" ht="14.25" customHeight="1" x14ac:dyDescent="0.3">
      <c r="A2515" s="2"/>
      <c r="B2515" s="1"/>
      <c r="C2515" s="2"/>
      <c r="D2515" s="2"/>
      <c r="E2515" s="2"/>
      <c r="F2515" s="1"/>
      <c r="G2515" s="1"/>
      <c r="H2515" s="1"/>
      <c r="I2515" s="1"/>
      <c r="J2515" s="1"/>
      <c r="K2515" s="1"/>
      <c r="L2515" s="1"/>
      <c r="M2515" s="1"/>
      <c r="N2515" s="1"/>
      <c r="O2515" s="1"/>
      <c r="P2515" s="1"/>
      <c r="Q2515" s="1"/>
      <c r="R2515" s="1"/>
      <c r="S2515" s="411"/>
      <c r="T2515" s="1"/>
      <c r="U2515" s="1"/>
      <c r="V2515" s="1"/>
      <c r="W2515" s="411"/>
      <c r="X2515" s="411"/>
      <c r="Y2515" s="411"/>
      <c r="Z2515" s="411"/>
      <c r="AA2515" s="1"/>
      <c r="AB2515" s="1"/>
      <c r="AC2515" s="1"/>
      <c r="AD2515" s="1"/>
      <c r="AE2515" s="1"/>
      <c r="AF2515" s="1"/>
      <c r="AG2515" s="1"/>
    </row>
    <row r="2516" spans="1:33" ht="14.25" customHeight="1" x14ac:dyDescent="0.3">
      <c r="A2516" s="2"/>
      <c r="B2516" s="1"/>
      <c r="C2516" s="2"/>
      <c r="D2516" s="2"/>
      <c r="E2516" s="2"/>
      <c r="F2516" s="1"/>
      <c r="G2516" s="1"/>
      <c r="H2516" s="1"/>
      <c r="I2516" s="1"/>
      <c r="J2516" s="1"/>
      <c r="K2516" s="1"/>
      <c r="L2516" s="1"/>
      <c r="M2516" s="1"/>
      <c r="N2516" s="1"/>
      <c r="O2516" s="1"/>
      <c r="P2516" s="1"/>
      <c r="Q2516" s="1"/>
      <c r="R2516" s="1"/>
      <c r="S2516" s="411"/>
      <c r="T2516" s="1"/>
      <c r="U2516" s="1"/>
      <c r="V2516" s="1"/>
      <c r="W2516" s="411"/>
      <c r="X2516" s="411"/>
      <c r="Y2516" s="411"/>
      <c r="Z2516" s="411"/>
      <c r="AA2516" s="1"/>
      <c r="AB2516" s="1"/>
      <c r="AC2516" s="1"/>
      <c r="AD2516" s="1"/>
      <c r="AE2516" s="1"/>
      <c r="AF2516" s="1"/>
      <c r="AG2516" s="1"/>
    </row>
    <row r="2517" spans="1:33" ht="14.25" customHeight="1" x14ac:dyDescent="0.3">
      <c r="A2517" s="2"/>
      <c r="B2517" s="1"/>
      <c r="C2517" s="2"/>
      <c r="D2517" s="2"/>
      <c r="E2517" s="2"/>
      <c r="F2517" s="1"/>
      <c r="G2517" s="1"/>
      <c r="H2517" s="1"/>
      <c r="I2517" s="1"/>
      <c r="J2517" s="1"/>
      <c r="K2517" s="1"/>
      <c r="L2517" s="1"/>
      <c r="M2517" s="1"/>
      <c r="N2517" s="1"/>
      <c r="O2517" s="1"/>
      <c r="P2517" s="1"/>
      <c r="Q2517" s="1"/>
      <c r="R2517" s="1"/>
      <c r="S2517" s="411"/>
      <c r="T2517" s="1"/>
      <c r="U2517" s="1"/>
      <c r="V2517" s="1"/>
      <c r="W2517" s="411"/>
      <c r="X2517" s="411"/>
      <c r="Y2517" s="411"/>
      <c r="Z2517" s="411"/>
      <c r="AA2517" s="1"/>
      <c r="AB2517" s="1"/>
      <c r="AC2517" s="1"/>
      <c r="AD2517" s="1"/>
      <c r="AE2517" s="1"/>
      <c r="AF2517" s="1"/>
      <c r="AG2517" s="1"/>
    </row>
    <row r="2518" spans="1:33" ht="14.25" customHeight="1" x14ac:dyDescent="0.3">
      <c r="A2518" s="2"/>
      <c r="B2518" s="1"/>
      <c r="C2518" s="2"/>
      <c r="D2518" s="2"/>
      <c r="E2518" s="2"/>
      <c r="F2518" s="1"/>
      <c r="G2518" s="1"/>
      <c r="H2518" s="1"/>
      <c r="I2518" s="1"/>
      <c r="J2518" s="1"/>
      <c r="K2518" s="1"/>
      <c r="L2518" s="1"/>
      <c r="M2518" s="1"/>
      <c r="N2518" s="1"/>
      <c r="O2518" s="1"/>
      <c r="P2518" s="1"/>
      <c r="Q2518" s="1"/>
      <c r="R2518" s="1"/>
      <c r="S2518" s="411"/>
      <c r="T2518" s="1"/>
      <c r="U2518" s="1"/>
      <c r="V2518" s="1"/>
      <c r="W2518" s="411"/>
      <c r="X2518" s="411"/>
      <c r="Y2518" s="411"/>
      <c r="Z2518" s="411"/>
      <c r="AA2518" s="1"/>
      <c r="AB2518" s="1"/>
      <c r="AC2518" s="1"/>
      <c r="AD2518" s="1"/>
      <c r="AE2518" s="1"/>
      <c r="AF2518" s="1"/>
      <c r="AG2518" s="1"/>
    </row>
    <row r="2519" spans="1:33" ht="14.25" customHeight="1" x14ac:dyDescent="0.3">
      <c r="A2519" s="2"/>
      <c r="B2519" s="1"/>
      <c r="C2519" s="2"/>
      <c r="D2519" s="2"/>
      <c r="E2519" s="2"/>
      <c r="F2519" s="1"/>
      <c r="G2519" s="1"/>
      <c r="H2519" s="1"/>
      <c r="I2519" s="1"/>
      <c r="J2519" s="1"/>
      <c r="K2519" s="1"/>
      <c r="L2519" s="1"/>
      <c r="M2519" s="1"/>
      <c r="N2519" s="1"/>
      <c r="O2519" s="1"/>
      <c r="P2519" s="1"/>
      <c r="Q2519" s="1"/>
      <c r="R2519" s="1"/>
      <c r="S2519" s="411"/>
      <c r="T2519" s="1"/>
      <c r="U2519" s="1"/>
      <c r="V2519" s="1"/>
      <c r="W2519" s="411"/>
      <c r="X2519" s="411"/>
      <c r="Y2519" s="411"/>
      <c r="Z2519" s="411"/>
      <c r="AA2519" s="1"/>
      <c r="AB2519" s="1"/>
      <c r="AC2519" s="1"/>
      <c r="AD2519" s="1"/>
      <c r="AE2519" s="1"/>
      <c r="AF2519" s="1"/>
      <c r="AG2519" s="1"/>
    </row>
    <row r="2520" spans="1:33" ht="14.25" customHeight="1" x14ac:dyDescent="0.3">
      <c r="A2520" s="2"/>
      <c r="B2520" s="1"/>
      <c r="C2520" s="2"/>
      <c r="D2520" s="2"/>
      <c r="E2520" s="2"/>
      <c r="F2520" s="1"/>
      <c r="G2520" s="1"/>
      <c r="H2520" s="1"/>
      <c r="I2520" s="1"/>
      <c r="J2520" s="1"/>
      <c r="K2520" s="1"/>
      <c r="L2520" s="1"/>
      <c r="M2520" s="1"/>
      <c r="N2520" s="1"/>
      <c r="O2520" s="1"/>
      <c r="P2520" s="1"/>
      <c r="Q2520" s="1"/>
      <c r="R2520" s="1"/>
      <c r="S2520" s="411"/>
      <c r="T2520" s="1"/>
      <c r="U2520" s="1"/>
      <c r="V2520" s="1"/>
      <c r="W2520" s="411"/>
      <c r="X2520" s="411"/>
      <c r="Y2520" s="411"/>
      <c r="Z2520" s="411"/>
      <c r="AA2520" s="1"/>
      <c r="AB2520" s="1"/>
      <c r="AC2520" s="1"/>
      <c r="AD2520" s="1"/>
      <c r="AE2520" s="1"/>
      <c r="AF2520" s="1"/>
      <c r="AG2520" s="1"/>
    </row>
    <row r="2521" spans="1:33" ht="14.25" customHeight="1" x14ac:dyDescent="0.3">
      <c r="A2521" s="2"/>
      <c r="B2521" s="1"/>
      <c r="C2521" s="2"/>
      <c r="D2521" s="2"/>
      <c r="E2521" s="2"/>
      <c r="F2521" s="1"/>
      <c r="G2521" s="1"/>
      <c r="H2521" s="1"/>
      <c r="I2521" s="1"/>
      <c r="J2521" s="1"/>
      <c r="K2521" s="1"/>
      <c r="L2521" s="1"/>
      <c r="M2521" s="1"/>
      <c r="N2521" s="1"/>
      <c r="O2521" s="1"/>
      <c r="P2521" s="1"/>
      <c r="Q2521" s="1"/>
      <c r="R2521" s="1"/>
      <c r="S2521" s="411"/>
      <c r="T2521" s="1"/>
      <c r="U2521" s="1"/>
      <c r="V2521" s="1"/>
      <c r="W2521" s="411"/>
      <c r="X2521" s="411"/>
      <c r="Y2521" s="411"/>
      <c r="Z2521" s="411"/>
      <c r="AA2521" s="1"/>
      <c r="AB2521" s="1"/>
      <c r="AC2521" s="1"/>
      <c r="AD2521" s="1"/>
      <c r="AE2521" s="1"/>
      <c r="AF2521" s="1"/>
      <c r="AG2521" s="1"/>
    </row>
    <row r="2522" spans="1:33" ht="14.25" customHeight="1" x14ac:dyDescent="0.3">
      <c r="A2522" s="2"/>
      <c r="B2522" s="1"/>
      <c r="C2522" s="2"/>
      <c r="D2522" s="2"/>
      <c r="E2522" s="2"/>
      <c r="F2522" s="1"/>
      <c r="G2522" s="1"/>
      <c r="H2522" s="1"/>
      <c r="I2522" s="1"/>
      <c r="J2522" s="1"/>
      <c r="K2522" s="1"/>
      <c r="L2522" s="1"/>
      <c r="M2522" s="1"/>
      <c r="N2522" s="1"/>
      <c r="O2522" s="1"/>
      <c r="P2522" s="1"/>
      <c r="Q2522" s="1"/>
      <c r="R2522" s="1"/>
      <c r="S2522" s="411"/>
      <c r="T2522" s="1"/>
      <c r="U2522" s="1"/>
      <c r="V2522" s="1"/>
      <c r="W2522" s="411"/>
      <c r="X2522" s="411"/>
      <c r="Y2522" s="411"/>
      <c r="Z2522" s="411"/>
      <c r="AA2522" s="1"/>
      <c r="AB2522" s="1"/>
      <c r="AC2522" s="1"/>
      <c r="AD2522" s="1"/>
      <c r="AE2522" s="1"/>
      <c r="AF2522" s="1"/>
      <c r="AG2522" s="1"/>
    </row>
    <row r="2523" spans="1:33" ht="14.25" customHeight="1" x14ac:dyDescent="0.3">
      <c r="A2523" s="2"/>
      <c r="B2523" s="1"/>
      <c r="C2523" s="2"/>
      <c r="D2523" s="2"/>
      <c r="E2523" s="2"/>
      <c r="F2523" s="1"/>
      <c r="G2523" s="1"/>
      <c r="H2523" s="1"/>
      <c r="I2523" s="1"/>
      <c r="J2523" s="1"/>
      <c r="K2523" s="1"/>
      <c r="L2523" s="1"/>
      <c r="M2523" s="1"/>
      <c r="N2523" s="1"/>
      <c r="O2523" s="1"/>
      <c r="P2523" s="1"/>
      <c r="Q2523" s="1"/>
      <c r="R2523" s="1"/>
      <c r="S2523" s="411"/>
      <c r="T2523" s="1"/>
      <c r="U2523" s="1"/>
      <c r="V2523" s="1"/>
      <c r="W2523" s="411"/>
      <c r="X2523" s="411"/>
      <c r="Y2523" s="411"/>
      <c r="Z2523" s="411"/>
      <c r="AA2523" s="1"/>
      <c r="AB2523" s="1"/>
      <c r="AC2523" s="1"/>
      <c r="AD2523" s="1"/>
      <c r="AE2523" s="1"/>
      <c r="AF2523" s="1"/>
      <c r="AG2523" s="1"/>
    </row>
    <row r="2524" spans="1:33" ht="14.25" customHeight="1" x14ac:dyDescent="0.3">
      <c r="A2524" s="2"/>
      <c r="B2524" s="1"/>
      <c r="C2524" s="2"/>
      <c r="D2524" s="2"/>
      <c r="E2524" s="2"/>
      <c r="F2524" s="1"/>
      <c r="G2524" s="1"/>
      <c r="H2524" s="1"/>
      <c r="I2524" s="1"/>
      <c r="J2524" s="1"/>
      <c r="K2524" s="1"/>
      <c r="L2524" s="1"/>
      <c r="M2524" s="1"/>
      <c r="N2524" s="1"/>
      <c r="O2524" s="1"/>
      <c r="P2524" s="1"/>
      <c r="Q2524" s="1"/>
      <c r="R2524" s="1"/>
      <c r="S2524" s="411"/>
      <c r="T2524" s="1"/>
      <c r="U2524" s="1"/>
      <c r="V2524" s="1"/>
      <c r="W2524" s="411"/>
      <c r="X2524" s="411"/>
      <c r="Y2524" s="411"/>
      <c r="Z2524" s="411"/>
      <c r="AA2524" s="1"/>
      <c r="AB2524" s="1"/>
      <c r="AC2524" s="1"/>
      <c r="AD2524" s="1"/>
      <c r="AE2524" s="1"/>
      <c r="AF2524" s="1"/>
      <c r="AG2524" s="1"/>
    </row>
    <row r="2525" spans="1:33" ht="14.25" customHeight="1" x14ac:dyDescent="0.3">
      <c r="A2525" s="2"/>
      <c r="B2525" s="1"/>
      <c r="C2525" s="2"/>
      <c r="D2525" s="2"/>
      <c r="E2525" s="2"/>
      <c r="F2525" s="1"/>
      <c r="G2525" s="1"/>
      <c r="H2525" s="1"/>
      <c r="I2525" s="1"/>
      <c r="J2525" s="1"/>
      <c r="K2525" s="1"/>
      <c r="L2525" s="1"/>
      <c r="M2525" s="1"/>
      <c r="N2525" s="1"/>
      <c r="O2525" s="1"/>
      <c r="P2525" s="1"/>
      <c r="Q2525" s="1"/>
      <c r="R2525" s="1"/>
      <c r="S2525" s="411"/>
      <c r="T2525" s="1"/>
      <c r="U2525" s="1"/>
      <c r="V2525" s="1"/>
      <c r="W2525" s="411"/>
      <c r="X2525" s="411"/>
      <c r="Y2525" s="411"/>
      <c r="Z2525" s="411"/>
      <c r="AA2525" s="1"/>
      <c r="AB2525" s="1"/>
      <c r="AC2525" s="1"/>
      <c r="AD2525" s="1"/>
      <c r="AE2525" s="1"/>
      <c r="AF2525" s="1"/>
      <c r="AG2525" s="1"/>
    </row>
    <row r="2526" spans="1:33" ht="14.25" customHeight="1" x14ac:dyDescent="0.3">
      <c r="A2526" s="2"/>
      <c r="B2526" s="1"/>
      <c r="C2526" s="2"/>
      <c r="D2526" s="2"/>
      <c r="E2526" s="2"/>
      <c r="F2526" s="1"/>
      <c r="G2526" s="1"/>
      <c r="H2526" s="1"/>
      <c r="I2526" s="1"/>
      <c r="J2526" s="1"/>
      <c r="K2526" s="1"/>
      <c r="L2526" s="1"/>
      <c r="M2526" s="1"/>
      <c r="N2526" s="1"/>
      <c r="O2526" s="1"/>
      <c r="P2526" s="1"/>
      <c r="Q2526" s="1"/>
      <c r="R2526" s="1"/>
      <c r="S2526" s="411"/>
      <c r="T2526" s="1"/>
      <c r="U2526" s="1"/>
      <c r="V2526" s="1"/>
      <c r="W2526" s="411"/>
      <c r="X2526" s="411"/>
      <c r="Y2526" s="411"/>
      <c r="Z2526" s="411"/>
      <c r="AA2526" s="1"/>
      <c r="AB2526" s="1"/>
      <c r="AC2526" s="1"/>
      <c r="AD2526" s="1"/>
      <c r="AE2526" s="1"/>
      <c r="AF2526" s="1"/>
      <c r="AG2526" s="1"/>
    </row>
    <row r="2527" spans="1:33" ht="14.25" customHeight="1" x14ac:dyDescent="0.3">
      <c r="A2527" s="2"/>
      <c r="B2527" s="1"/>
      <c r="C2527" s="2"/>
      <c r="D2527" s="2"/>
      <c r="E2527" s="2"/>
      <c r="F2527" s="1"/>
      <c r="G2527" s="1"/>
      <c r="H2527" s="1"/>
      <c r="I2527" s="1"/>
      <c r="J2527" s="1"/>
      <c r="K2527" s="1"/>
      <c r="L2527" s="1"/>
      <c r="M2527" s="1"/>
      <c r="N2527" s="1"/>
      <c r="O2527" s="1"/>
      <c r="P2527" s="1"/>
      <c r="Q2527" s="1"/>
      <c r="R2527" s="1"/>
      <c r="S2527" s="411"/>
      <c r="T2527" s="1"/>
      <c r="U2527" s="1"/>
      <c r="V2527" s="1"/>
      <c r="W2527" s="411"/>
      <c r="X2527" s="411"/>
      <c r="Y2527" s="411"/>
      <c r="Z2527" s="411"/>
      <c r="AA2527" s="1"/>
      <c r="AB2527" s="1"/>
      <c r="AC2527" s="1"/>
      <c r="AD2527" s="1"/>
      <c r="AE2527" s="1"/>
      <c r="AF2527" s="1"/>
      <c r="AG2527" s="1"/>
    </row>
    <row r="2528" spans="1:33" ht="14.25" customHeight="1" x14ac:dyDescent="0.3">
      <c r="A2528" s="2"/>
      <c r="B2528" s="1"/>
      <c r="C2528" s="2"/>
      <c r="D2528" s="2"/>
      <c r="E2528" s="2"/>
      <c r="F2528" s="1"/>
      <c r="G2528" s="1"/>
      <c r="H2528" s="1"/>
      <c r="I2528" s="1"/>
      <c r="J2528" s="1"/>
      <c r="K2528" s="1"/>
      <c r="L2528" s="1"/>
      <c r="M2528" s="1"/>
      <c r="N2528" s="1"/>
      <c r="O2528" s="1"/>
      <c r="P2528" s="1"/>
      <c r="Q2528" s="1"/>
      <c r="R2528" s="1"/>
      <c r="S2528" s="411"/>
      <c r="T2528" s="1"/>
      <c r="U2528" s="1"/>
      <c r="V2528" s="1"/>
      <c r="W2528" s="411"/>
      <c r="X2528" s="411"/>
      <c r="Y2528" s="411"/>
      <c r="Z2528" s="411"/>
      <c r="AA2528" s="1"/>
      <c r="AB2528" s="1"/>
      <c r="AC2528" s="1"/>
      <c r="AD2528" s="1"/>
      <c r="AE2528" s="1"/>
      <c r="AF2528" s="1"/>
      <c r="AG2528" s="1"/>
    </row>
    <row r="2529" spans="1:33" ht="14.25" customHeight="1" x14ac:dyDescent="0.3">
      <c r="A2529" s="2"/>
      <c r="B2529" s="1"/>
      <c r="C2529" s="2"/>
      <c r="D2529" s="2"/>
      <c r="E2529" s="2"/>
      <c r="F2529" s="1"/>
      <c r="G2529" s="1"/>
      <c r="H2529" s="1"/>
      <c r="I2529" s="1"/>
      <c r="J2529" s="1"/>
      <c r="K2529" s="1"/>
      <c r="L2529" s="1"/>
      <c r="M2529" s="1"/>
      <c r="N2529" s="1"/>
      <c r="O2529" s="1"/>
      <c r="P2529" s="1"/>
      <c r="Q2529" s="1"/>
      <c r="R2529" s="1"/>
      <c r="S2529" s="411"/>
      <c r="T2529" s="1"/>
      <c r="U2529" s="1"/>
      <c r="V2529" s="1"/>
      <c r="W2529" s="411"/>
      <c r="X2529" s="411"/>
      <c r="Y2529" s="411"/>
      <c r="Z2529" s="411"/>
      <c r="AA2529" s="1"/>
      <c r="AB2529" s="1"/>
      <c r="AC2529" s="1"/>
      <c r="AD2529" s="1"/>
      <c r="AE2529" s="1"/>
      <c r="AF2529" s="1"/>
      <c r="AG2529" s="1"/>
    </row>
    <row r="2530" spans="1:33" ht="14.25" customHeight="1" x14ac:dyDescent="0.3">
      <c r="A2530" s="2"/>
      <c r="B2530" s="1"/>
      <c r="C2530" s="2"/>
      <c r="D2530" s="2"/>
      <c r="E2530" s="2"/>
      <c r="F2530" s="1"/>
      <c r="G2530" s="1"/>
      <c r="H2530" s="1"/>
      <c r="I2530" s="1"/>
      <c r="J2530" s="1"/>
      <c r="K2530" s="1"/>
      <c r="L2530" s="1"/>
      <c r="M2530" s="1"/>
      <c r="N2530" s="1"/>
      <c r="O2530" s="1"/>
      <c r="P2530" s="1"/>
      <c r="Q2530" s="1"/>
      <c r="R2530" s="1"/>
      <c r="S2530" s="411"/>
      <c r="T2530" s="1"/>
      <c r="U2530" s="1"/>
      <c r="V2530" s="1"/>
      <c r="W2530" s="411"/>
      <c r="X2530" s="411"/>
      <c r="Y2530" s="411"/>
      <c r="Z2530" s="411"/>
      <c r="AA2530" s="1"/>
      <c r="AB2530" s="1"/>
      <c r="AC2530" s="1"/>
      <c r="AD2530" s="1"/>
      <c r="AE2530" s="1"/>
      <c r="AF2530" s="1"/>
      <c r="AG2530" s="1"/>
    </row>
    <row r="2531" spans="1:33" ht="14.25" customHeight="1" x14ac:dyDescent="0.3">
      <c r="A2531" s="2"/>
      <c r="B2531" s="1"/>
      <c r="C2531" s="2"/>
      <c r="D2531" s="2"/>
      <c r="E2531" s="2"/>
      <c r="F2531" s="1"/>
      <c r="G2531" s="1"/>
      <c r="H2531" s="1"/>
      <c r="I2531" s="1"/>
      <c r="J2531" s="1"/>
      <c r="K2531" s="1"/>
      <c r="L2531" s="1"/>
      <c r="M2531" s="1"/>
      <c r="N2531" s="1"/>
      <c r="O2531" s="1"/>
      <c r="P2531" s="1"/>
      <c r="Q2531" s="1"/>
      <c r="R2531" s="1"/>
      <c r="S2531" s="411"/>
      <c r="T2531" s="1"/>
      <c r="U2531" s="1"/>
      <c r="V2531" s="1"/>
      <c r="W2531" s="411"/>
      <c r="X2531" s="411"/>
      <c r="Y2531" s="411"/>
      <c r="Z2531" s="411"/>
      <c r="AA2531" s="1"/>
      <c r="AB2531" s="1"/>
      <c r="AC2531" s="1"/>
      <c r="AD2531" s="1"/>
      <c r="AE2531" s="1"/>
      <c r="AF2531" s="1"/>
      <c r="AG2531" s="1"/>
    </row>
    <row r="2532" spans="1:33" ht="14.25" customHeight="1" x14ac:dyDescent="0.3">
      <c r="A2532" s="2"/>
      <c r="B2532" s="1"/>
      <c r="C2532" s="2"/>
      <c r="D2532" s="2"/>
      <c r="E2532" s="2"/>
      <c r="F2532" s="1"/>
      <c r="G2532" s="1"/>
      <c r="H2532" s="1"/>
      <c r="I2532" s="1"/>
      <c r="J2532" s="1"/>
      <c r="K2532" s="1"/>
      <c r="L2532" s="1"/>
      <c r="M2532" s="1"/>
      <c r="N2532" s="1"/>
      <c r="O2532" s="1"/>
      <c r="P2532" s="1"/>
      <c r="Q2532" s="1"/>
      <c r="R2532" s="1"/>
      <c r="S2532" s="411"/>
      <c r="T2532" s="1"/>
      <c r="U2532" s="1"/>
      <c r="V2532" s="1"/>
      <c r="W2532" s="411"/>
      <c r="X2532" s="411"/>
      <c r="Y2532" s="411"/>
      <c r="Z2532" s="411"/>
      <c r="AA2532" s="1"/>
      <c r="AB2532" s="1"/>
      <c r="AC2532" s="1"/>
      <c r="AD2532" s="1"/>
      <c r="AE2532" s="1"/>
      <c r="AF2532" s="1"/>
      <c r="AG2532" s="1"/>
    </row>
    <row r="2533" spans="1:33" ht="14.25" customHeight="1" x14ac:dyDescent="0.3">
      <c r="A2533" s="2"/>
      <c r="B2533" s="1"/>
      <c r="C2533" s="2"/>
      <c r="D2533" s="2"/>
      <c r="E2533" s="2"/>
      <c r="F2533" s="1"/>
      <c r="G2533" s="1"/>
      <c r="H2533" s="1"/>
      <c r="I2533" s="1"/>
      <c r="J2533" s="1"/>
      <c r="K2533" s="1"/>
      <c r="L2533" s="1"/>
      <c r="M2533" s="1"/>
      <c r="N2533" s="1"/>
      <c r="O2533" s="1"/>
      <c r="P2533" s="1"/>
      <c r="Q2533" s="1"/>
      <c r="R2533" s="1"/>
      <c r="S2533" s="411"/>
      <c r="T2533" s="1"/>
      <c r="U2533" s="1"/>
      <c r="V2533" s="1"/>
      <c r="W2533" s="411"/>
      <c r="X2533" s="411"/>
      <c r="Y2533" s="411"/>
      <c r="Z2533" s="411"/>
      <c r="AA2533" s="1"/>
      <c r="AB2533" s="1"/>
      <c r="AC2533" s="1"/>
      <c r="AD2533" s="1"/>
      <c r="AE2533" s="1"/>
      <c r="AF2533" s="1"/>
      <c r="AG2533" s="1"/>
    </row>
    <row r="2534" spans="1:33" ht="14.25" customHeight="1" x14ac:dyDescent="0.3">
      <c r="A2534" s="2"/>
      <c r="B2534" s="1"/>
      <c r="C2534" s="2"/>
      <c r="D2534" s="2"/>
      <c r="E2534" s="2"/>
      <c r="F2534" s="1"/>
      <c r="G2534" s="1"/>
      <c r="H2534" s="1"/>
      <c r="I2534" s="1"/>
      <c r="J2534" s="1"/>
      <c r="K2534" s="1"/>
      <c r="L2534" s="1"/>
      <c r="M2534" s="1"/>
      <c r="N2534" s="1"/>
      <c r="O2534" s="1"/>
      <c r="P2534" s="1"/>
      <c r="Q2534" s="1"/>
      <c r="R2534" s="1"/>
      <c r="S2534" s="411"/>
      <c r="T2534" s="1"/>
      <c r="U2534" s="1"/>
      <c r="V2534" s="1"/>
      <c r="W2534" s="411"/>
      <c r="X2534" s="411"/>
      <c r="Y2534" s="411"/>
      <c r="Z2534" s="411"/>
      <c r="AA2534" s="1"/>
      <c r="AB2534" s="1"/>
      <c r="AC2534" s="1"/>
      <c r="AD2534" s="1"/>
      <c r="AE2534" s="1"/>
      <c r="AF2534" s="1"/>
      <c r="AG2534" s="1"/>
    </row>
    <row r="2535" spans="1:33" ht="14.25" customHeight="1" x14ac:dyDescent="0.3">
      <c r="A2535" s="2"/>
      <c r="B2535" s="1"/>
      <c r="C2535" s="2"/>
      <c r="D2535" s="2"/>
      <c r="E2535" s="2"/>
      <c r="F2535" s="1"/>
      <c r="G2535" s="1"/>
      <c r="H2535" s="1"/>
      <c r="I2535" s="1"/>
      <c r="J2535" s="1"/>
      <c r="K2535" s="1"/>
      <c r="L2535" s="1"/>
      <c r="M2535" s="1"/>
      <c r="N2535" s="1"/>
      <c r="O2535" s="1"/>
      <c r="P2535" s="1"/>
      <c r="Q2535" s="1"/>
      <c r="R2535" s="1"/>
      <c r="S2535" s="411"/>
      <c r="T2535" s="1"/>
      <c r="U2535" s="1"/>
      <c r="V2535" s="1"/>
      <c r="W2535" s="411"/>
      <c r="X2535" s="411"/>
      <c r="Y2535" s="411"/>
      <c r="Z2535" s="411"/>
      <c r="AA2535" s="1"/>
      <c r="AB2535" s="1"/>
      <c r="AC2535" s="1"/>
      <c r="AD2535" s="1"/>
      <c r="AE2535" s="1"/>
      <c r="AF2535" s="1"/>
      <c r="AG2535" s="1"/>
    </row>
    <row r="2536" spans="1:33" ht="14.25" customHeight="1" x14ac:dyDescent="0.3">
      <c r="A2536" s="2"/>
      <c r="B2536" s="1"/>
      <c r="C2536" s="2"/>
      <c r="D2536" s="2"/>
      <c r="E2536" s="2"/>
      <c r="F2536" s="1"/>
      <c r="G2536" s="1"/>
      <c r="H2536" s="1"/>
      <c r="I2536" s="1"/>
      <c r="J2536" s="1"/>
      <c r="K2536" s="1"/>
      <c r="L2536" s="1"/>
      <c r="M2536" s="1"/>
      <c r="N2536" s="1"/>
      <c r="O2536" s="1"/>
      <c r="P2536" s="1"/>
      <c r="Q2536" s="1"/>
      <c r="R2536" s="1"/>
      <c r="S2536" s="411"/>
      <c r="T2536" s="1"/>
      <c r="U2536" s="1"/>
      <c r="V2536" s="1"/>
      <c r="W2536" s="411"/>
      <c r="X2536" s="411"/>
      <c r="Y2536" s="411"/>
      <c r="Z2536" s="411"/>
      <c r="AA2536" s="1"/>
      <c r="AB2536" s="1"/>
      <c r="AC2536" s="1"/>
      <c r="AD2536" s="1"/>
      <c r="AE2536" s="1"/>
      <c r="AF2536" s="1"/>
      <c r="AG2536" s="1"/>
    </row>
    <row r="2537" spans="1:33" ht="14.25" customHeight="1" x14ac:dyDescent="0.3">
      <c r="A2537" s="2"/>
      <c r="B2537" s="1"/>
      <c r="C2537" s="2"/>
      <c r="D2537" s="2"/>
      <c r="E2537" s="2"/>
      <c r="F2537" s="1"/>
      <c r="G2537" s="1"/>
      <c r="H2537" s="1"/>
      <c r="I2537" s="1"/>
      <c r="J2537" s="1"/>
      <c r="K2537" s="1"/>
      <c r="L2537" s="1"/>
      <c r="M2537" s="1"/>
      <c r="N2537" s="1"/>
      <c r="O2537" s="1"/>
      <c r="P2537" s="1"/>
      <c r="Q2537" s="1"/>
      <c r="R2537" s="1"/>
      <c r="S2537" s="411"/>
      <c r="T2537" s="1"/>
      <c r="U2537" s="1"/>
      <c r="V2537" s="1"/>
      <c r="W2537" s="411"/>
      <c r="X2537" s="411"/>
      <c r="Y2537" s="411"/>
      <c r="Z2537" s="411"/>
      <c r="AA2537" s="1"/>
      <c r="AB2537" s="1"/>
      <c r="AC2537" s="1"/>
      <c r="AD2537" s="1"/>
      <c r="AE2537" s="1"/>
      <c r="AF2537" s="1"/>
      <c r="AG2537" s="1"/>
    </row>
    <row r="2538" spans="1:33" ht="14.25" customHeight="1" x14ac:dyDescent="0.3">
      <c r="A2538" s="2"/>
      <c r="B2538" s="1"/>
      <c r="C2538" s="2"/>
      <c r="D2538" s="2"/>
      <c r="E2538" s="2"/>
      <c r="F2538" s="1"/>
      <c r="G2538" s="1"/>
      <c r="H2538" s="1"/>
      <c r="I2538" s="1"/>
      <c r="J2538" s="1"/>
      <c r="K2538" s="1"/>
      <c r="L2538" s="1"/>
      <c r="M2538" s="1"/>
      <c r="N2538" s="1"/>
      <c r="O2538" s="1"/>
      <c r="P2538" s="1"/>
      <c r="Q2538" s="1"/>
      <c r="R2538" s="1"/>
      <c r="S2538" s="411"/>
      <c r="T2538" s="1"/>
      <c r="U2538" s="1"/>
      <c r="V2538" s="1"/>
      <c r="W2538" s="411"/>
      <c r="X2538" s="411"/>
      <c r="Y2538" s="411"/>
      <c r="Z2538" s="411"/>
      <c r="AA2538" s="1"/>
      <c r="AB2538" s="1"/>
      <c r="AC2538" s="1"/>
      <c r="AD2538" s="1"/>
      <c r="AE2538" s="1"/>
      <c r="AF2538" s="1"/>
      <c r="AG2538" s="1"/>
    </row>
    <row r="2539" spans="1:33" ht="14.25" customHeight="1" x14ac:dyDescent="0.3">
      <c r="A2539" s="2"/>
      <c r="B2539" s="1"/>
      <c r="C2539" s="2"/>
      <c r="D2539" s="2"/>
      <c r="E2539" s="2"/>
      <c r="F2539" s="1"/>
      <c r="G2539" s="1"/>
      <c r="H2539" s="1"/>
      <c r="I2539" s="1"/>
      <c r="J2539" s="1"/>
      <c r="K2539" s="1"/>
      <c r="L2539" s="1"/>
      <c r="M2539" s="1"/>
      <c r="N2539" s="1"/>
      <c r="O2539" s="1"/>
      <c r="P2539" s="1"/>
      <c r="Q2539" s="1"/>
      <c r="R2539" s="1"/>
      <c r="S2539" s="411"/>
      <c r="T2539" s="1"/>
      <c r="U2539" s="1"/>
      <c r="V2539" s="1"/>
      <c r="W2539" s="411"/>
      <c r="X2539" s="411"/>
      <c r="Y2539" s="411"/>
      <c r="Z2539" s="411"/>
      <c r="AA2539" s="1"/>
      <c r="AB2539" s="1"/>
      <c r="AC2539" s="1"/>
      <c r="AD2539" s="1"/>
      <c r="AE2539" s="1"/>
      <c r="AF2539" s="1"/>
      <c r="AG2539" s="1"/>
    </row>
    <row r="2540" spans="1:33" ht="14.25" customHeight="1" x14ac:dyDescent="0.3">
      <c r="A2540" s="2"/>
      <c r="B2540" s="1"/>
      <c r="C2540" s="2"/>
      <c r="D2540" s="2"/>
      <c r="E2540" s="2"/>
      <c r="F2540" s="1"/>
      <c r="G2540" s="1"/>
      <c r="H2540" s="1"/>
      <c r="I2540" s="1"/>
      <c r="J2540" s="1"/>
      <c r="K2540" s="1"/>
      <c r="L2540" s="1"/>
      <c r="M2540" s="1"/>
      <c r="N2540" s="1"/>
      <c r="O2540" s="1"/>
      <c r="P2540" s="1"/>
      <c r="Q2540" s="1"/>
      <c r="R2540" s="1"/>
      <c r="S2540" s="411"/>
      <c r="T2540" s="1"/>
      <c r="U2540" s="1"/>
      <c r="V2540" s="1"/>
      <c r="W2540" s="411"/>
      <c r="X2540" s="411"/>
      <c r="Y2540" s="411"/>
      <c r="Z2540" s="411"/>
      <c r="AA2540" s="1"/>
      <c r="AB2540" s="1"/>
      <c r="AC2540" s="1"/>
      <c r="AD2540" s="1"/>
      <c r="AE2540" s="1"/>
      <c r="AF2540" s="1"/>
      <c r="AG2540" s="1"/>
    </row>
    <row r="2541" spans="1:33" ht="14.25" customHeight="1" x14ac:dyDescent="0.3">
      <c r="A2541" s="2"/>
      <c r="B2541" s="1"/>
      <c r="C2541" s="2"/>
      <c r="D2541" s="2"/>
      <c r="E2541" s="2"/>
      <c r="F2541" s="1"/>
      <c r="G2541" s="1"/>
      <c r="H2541" s="1"/>
      <c r="I2541" s="1"/>
      <c r="J2541" s="1"/>
      <c r="K2541" s="1"/>
      <c r="L2541" s="1"/>
      <c r="M2541" s="1"/>
      <c r="N2541" s="1"/>
      <c r="O2541" s="1"/>
      <c r="P2541" s="1"/>
      <c r="Q2541" s="1"/>
      <c r="R2541" s="1"/>
      <c r="S2541" s="411"/>
      <c r="T2541" s="1"/>
      <c r="U2541" s="1"/>
      <c r="V2541" s="1"/>
      <c r="W2541" s="411"/>
      <c r="X2541" s="411"/>
      <c r="Y2541" s="411"/>
      <c r="Z2541" s="411"/>
      <c r="AA2541" s="1"/>
      <c r="AB2541" s="1"/>
      <c r="AC2541" s="1"/>
      <c r="AD2541" s="1"/>
      <c r="AE2541" s="1"/>
      <c r="AF2541" s="1"/>
      <c r="AG2541" s="1"/>
    </row>
    <row r="2542" spans="1:33" ht="14.25" customHeight="1" x14ac:dyDescent="0.3">
      <c r="A2542" s="2"/>
      <c r="B2542" s="1"/>
      <c r="C2542" s="2"/>
      <c r="D2542" s="2"/>
      <c r="E2542" s="2"/>
      <c r="F2542" s="1"/>
      <c r="G2542" s="1"/>
      <c r="H2542" s="1"/>
      <c r="I2542" s="1"/>
      <c r="J2542" s="1"/>
      <c r="K2542" s="1"/>
      <c r="L2542" s="1"/>
      <c r="M2542" s="1"/>
      <c r="N2542" s="1"/>
      <c r="O2542" s="1"/>
      <c r="P2542" s="1"/>
      <c r="Q2542" s="1"/>
      <c r="R2542" s="1"/>
      <c r="S2542" s="411"/>
      <c r="T2542" s="1"/>
      <c r="U2542" s="1"/>
      <c r="V2542" s="1"/>
      <c r="W2542" s="411"/>
      <c r="X2542" s="411"/>
      <c r="Y2542" s="411"/>
      <c r="Z2542" s="411"/>
      <c r="AA2542" s="1"/>
      <c r="AB2542" s="1"/>
      <c r="AC2542" s="1"/>
      <c r="AD2542" s="1"/>
      <c r="AE2542" s="1"/>
      <c r="AF2542" s="1"/>
      <c r="AG2542" s="1"/>
    </row>
    <row r="2543" spans="1:33" ht="14.25" customHeight="1" x14ac:dyDescent="0.3">
      <c r="A2543" s="2"/>
      <c r="B2543" s="1"/>
      <c r="C2543" s="2"/>
      <c r="D2543" s="2"/>
      <c r="E2543" s="2"/>
      <c r="F2543" s="1"/>
      <c r="G2543" s="1"/>
      <c r="H2543" s="1"/>
      <c r="I2543" s="1"/>
      <c r="J2543" s="1"/>
      <c r="K2543" s="1"/>
      <c r="L2543" s="1"/>
      <c r="M2543" s="1"/>
      <c r="N2543" s="1"/>
      <c r="O2543" s="1"/>
      <c r="P2543" s="1"/>
      <c r="Q2543" s="1"/>
      <c r="R2543" s="1"/>
      <c r="S2543" s="411"/>
      <c r="T2543" s="1"/>
      <c r="U2543" s="1"/>
      <c r="V2543" s="1"/>
      <c r="W2543" s="411"/>
      <c r="X2543" s="411"/>
      <c r="Y2543" s="411"/>
      <c r="Z2543" s="411"/>
      <c r="AA2543" s="1"/>
      <c r="AB2543" s="1"/>
      <c r="AC2543" s="1"/>
      <c r="AD2543" s="1"/>
      <c r="AE2543" s="1"/>
      <c r="AF2543" s="1"/>
      <c r="AG2543" s="1"/>
    </row>
    <row r="2544" spans="1:33" ht="14.25" customHeight="1" x14ac:dyDescent="0.3">
      <c r="A2544" s="2"/>
      <c r="B2544" s="1"/>
      <c r="C2544" s="2"/>
      <c r="D2544" s="2"/>
      <c r="E2544" s="2"/>
      <c r="F2544" s="1"/>
      <c r="G2544" s="1"/>
      <c r="H2544" s="1"/>
      <c r="I2544" s="1"/>
      <c r="J2544" s="1"/>
      <c r="K2544" s="1"/>
      <c r="L2544" s="1"/>
      <c r="M2544" s="1"/>
      <c r="N2544" s="1"/>
      <c r="O2544" s="1"/>
      <c r="P2544" s="1"/>
      <c r="Q2544" s="1"/>
      <c r="R2544" s="1"/>
      <c r="S2544" s="411"/>
      <c r="T2544" s="1"/>
      <c r="U2544" s="1"/>
      <c r="V2544" s="1"/>
      <c r="W2544" s="411"/>
      <c r="X2544" s="411"/>
      <c r="Y2544" s="411"/>
      <c r="Z2544" s="411"/>
      <c r="AA2544" s="1"/>
      <c r="AB2544" s="1"/>
      <c r="AC2544" s="1"/>
      <c r="AD2544" s="1"/>
      <c r="AE2544" s="1"/>
      <c r="AF2544" s="1"/>
      <c r="AG2544" s="1"/>
    </row>
    <row r="2545" spans="1:33" ht="14.25" customHeight="1" x14ac:dyDescent="0.3">
      <c r="A2545" s="2"/>
      <c r="B2545" s="1"/>
      <c r="C2545" s="2"/>
      <c r="D2545" s="2"/>
      <c r="E2545" s="2"/>
      <c r="F2545" s="1"/>
      <c r="G2545" s="1"/>
      <c r="H2545" s="1"/>
      <c r="I2545" s="1"/>
      <c r="J2545" s="1"/>
      <c r="K2545" s="1"/>
      <c r="L2545" s="1"/>
      <c r="M2545" s="1"/>
      <c r="N2545" s="1"/>
      <c r="O2545" s="1"/>
      <c r="P2545" s="1"/>
      <c r="Q2545" s="1"/>
      <c r="R2545" s="1"/>
      <c r="S2545" s="411"/>
      <c r="T2545" s="1"/>
      <c r="U2545" s="1"/>
      <c r="V2545" s="1"/>
      <c r="W2545" s="411"/>
      <c r="X2545" s="411"/>
      <c r="Y2545" s="411"/>
      <c r="Z2545" s="411"/>
      <c r="AA2545" s="1"/>
      <c r="AB2545" s="1"/>
      <c r="AC2545" s="1"/>
      <c r="AD2545" s="1"/>
      <c r="AE2545" s="1"/>
      <c r="AF2545" s="1"/>
      <c r="AG2545" s="1"/>
    </row>
    <row r="2546" spans="1:33" ht="14.25" customHeight="1" x14ac:dyDescent="0.3">
      <c r="A2546" s="2"/>
      <c r="B2546" s="1"/>
      <c r="C2546" s="2"/>
      <c r="D2546" s="2"/>
      <c r="E2546" s="2"/>
      <c r="F2546" s="1"/>
      <c r="G2546" s="1"/>
      <c r="H2546" s="1"/>
      <c r="I2546" s="1"/>
      <c r="J2546" s="1"/>
      <c r="K2546" s="1"/>
      <c r="L2546" s="1"/>
      <c r="M2546" s="1"/>
      <c r="N2546" s="1"/>
      <c r="O2546" s="1"/>
      <c r="P2546" s="1"/>
      <c r="Q2546" s="1"/>
      <c r="R2546" s="1"/>
      <c r="S2546" s="411"/>
      <c r="T2546" s="1"/>
      <c r="U2546" s="1"/>
      <c r="V2546" s="1"/>
      <c r="W2546" s="411"/>
      <c r="X2546" s="411"/>
      <c r="Y2546" s="411"/>
      <c r="Z2546" s="411"/>
      <c r="AA2546" s="1"/>
      <c r="AB2546" s="1"/>
      <c r="AC2546" s="1"/>
      <c r="AD2546" s="1"/>
      <c r="AE2546" s="1"/>
      <c r="AF2546" s="1"/>
      <c r="AG2546" s="1"/>
    </row>
    <row r="2547" spans="1:33" ht="14.25" customHeight="1" x14ac:dyDescent="0.3">
      <c r="A2547" s="2"/>
      <c r="B2547" s="1"/>
      <c r="C2547" s="2"/>
      <c r="D2547" s="2"/>
      <c r="E2547" s="2"/>
      <c r="F2547" s="1"/>
      <c r="G2547" s="1"/>
      <c r="H2547" s="1"/>
      <c r="I2547" s="1"/>
      <c r="J2547" s="1"/>
      <c r="K2547" s="1"/>
      <c r="L2547" s="1"/>
      <c r="M2547" s="1"/>
      <c r="N2547" s="1"/>
      <c r="O2547" s="1"/>
      <c r="P2547" s="1"/>
      <c r="Q2547" s="1"/>
      <c r="R2547" s="1"/>
      <c r="S2547" s="411"/>
      <c r="T2547" s="1"/>
      <c r="U2547" s="1"/>
      <c r="V2547" s="1"/>
      <c r="W2547" s="411"/>
      <c r="X2547" s="411"/>
      <c r="Y2547" s="411"/>
      <c r="Z2547" s="411"/>
      <c r="AA2547" s="1"/>
      <c r="AB2547" s="1"/>
      <c r="AC2547" s="1"/>
      <c r="AD2547" s="1"/>
      <c r="AE2547" s="1"/>
      <c r="AF2547" s="1"/>
      <c r="AG2547" s="1"/>
    </row>
    <row r="2548" spans="1:33" ht="14.25" customHeight="1" x14ac:dyDescent="0.3">
      <c r="A2548" s="2"/>
      <c r="B2548" s="1"/>
      <c r="C2548" s="2"/>
      <c r="D2548" s="2"/>
      <c r="E2548" s="2"/>
      <c r="F2548" s="1"/>
      <c r="G2548" s="1"/>
      <c r="H2548" s="1"/>
      <c r="I2548" s="1"/>
      <c r="J2548" s="1"/>
      <c r="K2548" s="1"/>
      <c r="L2548" s="1"/>
      <c r="M2548" s="1"/>
      <c r="N2548" s="1"/>
      <c r="O2548" s="1"/>
      <c r="P2548" s="1"/>
      <c r="Q2548" s="1"/>
      <c r="R2548" s="1"/>
      <c r="S2548" s="411"/>
      <c r="T2548" s="1"/>
      <c r="U2548" s="1"/>
      <c r="V2548" s="1"/>
      <c r="W2548" s="411"/>
      <c r="X2548" s="411"/>
      <c r="Y2548" s="411"/>
      <c r="Z2548" s="411"/>
      <c r="AA2548" s="1"/>
      <c r="AB2548" s="1"/>
      <c r="AC2548" s="1"/>
      <c r="AD2548" s="1"/>
      <c r="AE2548" s="1"/>
      <c r="AF2548" s="1"/>
      <c r="AG2548" s="1"/>
    </row>
    <row r="2549" spans="1:33" ht="14.25" customHeight="1" x14ac:dyDescent="0.3">
      <c r="A2549" s="2"/>
      <c r="B2549" s="1"/>
      <c r="C2549" s="2"/>
      <c r="D2549" s="2"/>
      <c r="E2549" s="2"/>
      <c r="F2549" s="1"/>
      <c r="G2549" s="1"/>
      <c r="H2549" s="1"/>
      <c r="I2549" s="1"/>
      <c r="J2549" s="1"/>
      <c r="K2549" s="1"/>
      <c r="L2549" s="1"/>
      <c r="M2549" s="1"/>
      <c r="N2549" s="1"/>
      <c r="O2549" s="1"/>
      <c r="P2549" s="1"/>
      <c r="Q2549" s="1"/>
      <c r="R2549" s="1"/>
      <c r="S2549" s="411"/>
      <c r="T2549" s="1"/>
      <c r="U2549" s="1"/>
      <c r="V2549" s="1"/>
      <c r="W2549" s="411"/>
      <c r="X2549" s="411"/>
      <c r="Y2549" s="411"/>
      <c r="Z2549" s="411"/>
      <c r="AA2549" s="1"/>
      <c r="AB2549" s="1"/>
      <c r="AC2549" s="1"/>
      <c r="AD2549" s="1"/>
      <c r="AE2549" s="1"/>
      <c r="AF2549" s="1"/>
      <c r="AG2549" s="1"/>
    </row>
    <row r="2550" spans="1:33" ht="14.25" customHeight="1" x14ac:dyDescent="0.3">
      <c r="A2550" s="2"/>
      <c r="B2550" s="1"/>
      <c r="C2550" s="2"/>
      <c r="D2550" s="2"/>
      <c r="E2550" s="2"/>
      <c r="F2550" s="1"/>
      <c r="G2550" s="1"/>
      <c r="H2550" s="1"/>
      <c r="I2550" s="1"/>
      <c r="J2550" s="1"/>
      <c r="K2550" s="1"/>
      <c r="L2550" s="1"/>
      <c r="M2550" s="1"/>
      <c r="N2550" s="1"/>
      <c r="O2550" s="1"/>
      <c r="P2550" s="1"/>
      <c r="Q2550" s="1"/>
      <c r="R2550" s="1"/>
      <c r="S2550" s="411"/>
      <c r="T2550" s="1"/>
      <c r="U2550" s="1"/>
      <c r="V2550" s="1"/>
      <c r="W2550" s="411"/>
      <c r="X2550" s="411"/>
      <c r="Y2550" s="411"/>
      <c r="Z2550" s="411"/>
      <c r="AA2550" s="1"/>
      <c r="AB2550" s="1"/>
      <c r="AC2550" s="1"/>
      <c r="AD2550" s="1"/>
      <c r="AE2550" s="1"/>
      <c r="AF2550" s="1"/>
      <c r="AG2550" s="1"/>
    </row>
    <row r="2551" spans="1:33" ht="14.25" customHeight="1" x14ac:dyDescent="0.3">
      <c r="A2551" s="2"/>
      <c r="B2551" s="1"/>
      <c r="C2551" s="2"/>
      <c r="D2551" s="2"/>
      <c r="E2551" s="2"/>
      <c r="F2551" s="1"/>
      <c r="G2551" s="1"/>
      <c r="H2551" s="1"/>
      <c r="I2551" s="1"/>
      <c r="J2551" s="1"/>
      <c r="K2551" s="1"/>
      <c r="L2551" s="1"/>
      <c r="M2551" s="1"/>
      <c r="N2551" s="1"/>
      <c r="O2551" s="1"/>
      <c r="P2551" s="1"/>
      <c r="Q2551" s="1"/>
      <c r="R2551" s="1"/>
      <c r="S2551" s="411"/>
      <c r="T2551" s="1"/>
      <c r="U2551" s="1"/>
      <c r="V2551" s="1"/>
      <c r="W2551" s="411"/>
      <c r="X2551" s="411"/>
      <c r="Y2551" s="411"/>
      <c r="Z2551" s="411"/>
      <c r="AA2551" s="1"/>
      <c r="AB2551" s="1"/>
      <c r="AC2551" s="1"/>
      <c r="AD2551" s="1"/>
      <c r="AE2551" s="1"/>
      <c r="AF2551" s="1"/>
      <c r="AG2551" s="1"/>
    </row>
    <row r="2552" spans="1:33" ht="14.25" customHeight="1" x14ac:dyDescent="0.3">
      <c r="A2552" s="2"/>
      <c r="B2552" s="1"/>
      <c r="C2552" s="2"/>
      <c r="D2552" s="2"/>
      <c r="E2552" s="2"/>
      <c r="F2552" s="1"/>
      <c r="G2552" s="1"/>
      <c r="H2552" s="1"/>
      <c r="I2552" s="1"/>
      <c r="J2552" s="1"/>
      <c r="K2552" s="1"/>
      <c r="L2552" s="1"/>
      <c r="M2552" s="1"/>
      <c r="N2552" s="1"/>
      <c r="O2552" s="1"/>
      <c r="P2552" s="1"/>
      <c r="Q2552" s="1"/>
      <c r="R2552" s="1"/>
      <c r="S2552" s="411"/>
      <c r="T2552" s="1"/>
      <c r="U2552" s="1"/>
      <c r="V2552" s="1"/>
      <c r="W2552" s="411"/>
      <c r="X2552" s="411"/>
      <c r="Y2552" s="411"/>
      <c r="Z2552" s="411"/>
      <c r="AA2552" s="1"/>
      <c r="AB2552" s="1"/>
      <c r="AC2552" s="1"/>
      <c r="AD2552" s="1"/>
      <c r="AE2552" s="1"/>
      <c r="AF2552" s="1"/>
      <c r="AG2552" s="1"/>
    </row>
    <row r="2553" spans="1:33" ht="14.25" customHeight="1" x14ac:dyDescent="0.3">
      <c r="A2553" s="2"/>
      <c r="B2553" s="1"/>
      <c r="C2553" s="2"/>
      <c r="D2553" s="2"/>
      <c r="E2553" s="2"/>
      <c r="F2553" s="1"/>
      <c r="G2553" s="1"/>
      <c r="H2553" s="1"/>
      <c r="I2553" s="1"/>
      <c r="J2553" s="1"/>
      <c r="K2553" s="1"/>
      <c r="L2553" s="1"/>
      <c r="M2553" s="1"/>
      <c r="N2553" s="1"/>
      <c r="O2553" s="1"/>
      <c r="P2553" s="1"/>
      <c r="Q2553" s="1"/>
      <c r="R2553" s="1"/>
      <c r="S2553" s="411"/>
      <c r="T2553" s="1"/>
      <c r="U2553" s="1"/>
      <c r="V2553" s="1"/>
      <c r="W2553" s="411"/>
      <c r="X2553" s="411"/>
      <c r="Y2553" s="411"/>
      <c r="Z2553" s="411"/>
      <c r="AA2553" s="1"/>
      <c r="AB2553" s="1"/>
      <c r="AC2553" s="1"/>
      <c r="AD2553" s="1"/>
      <c r="AE2553" s="1"/>
      <c r="AF2553" s="1"/>
      <c r="AG2553" s="1"/>
    </row>
    <row r="2554" spans="1:33" ht="14.25" customHeight="1" x14ac:dyDescent="0.3">
      <c r="A2554" s="2"/>
      <c r="B2554" s="1"/>
      <c r="C2554" s="2"/>
      <c r="D2554" s="2"/>
      <c r="E2554" s="2"/>
      <c r="F2554" s="1"/>
      <c r="G2554" s="1"/>
      <c r="H2554" s="1"/>
      <c r="I2554" s="1"/>
      <c r="J2554" s="1"/>
      <c r="K2554" s="1"/>
      <c r="L2554" s="1"/>
      <c r="M2554" s="1"/>
      <c r="N2554" s="1"/>
      <c r="O2554" s="1"/>
      <c r="P2554" s="1"/>
      <c r="Q2554" s="1"/>
      <c r="R2554" s="1"/>
      <c r="S2554" s="411"/>
      <c r="T2554" s="1"/>
      <c r="U2554" s="1"/>
      <c r="V2554" s="1"/>
      <c r="W2554" s="411"/>
      <c r="X2554" s="411"/>
      <c r="Y2554" s="411"/>
      <c r="Z2554" s="411"/>
      <c r="AA2554" s="1"/>
      <c r="AB2554" s="1"/>
      <c r="AC2554" s="1"/>
      <c r="AD2554" s="1"/>
      <c r="AE2554" s="1"/>
      <c r="AF2554" s="1"/>
      <c r="AG2554" s="1"/>
    </row>
    <row r="2555" spans="1:33" ht="14.25" customHeight="1" x14ac:dyDescent="0.3">
      <c r="A2555" s="2"/>
      <c r="B2555" s="1"/>
      <c r="C2555" s="2"/>
      <c r="D2555" s="2"/>
      <c r="E2555" s="2"/>
      <c r="F2555" s="1"/>
      <c r="G2555" s="1"/>
      <c r="H2555" s="1"/>
      <c r="I2555" s="1"/>
      <c r="J2555" s="1"/>
      <c r="K2555" s="1"/>
      <c r="L2555" s="1"/>
      <c r="M2555" s="1"/>
      <c r="N2555" s="1"/>
      <c r="O2555" s="1"/>
      <c r="P2555" s="1"/>
      <c r="Q2555" s="1"/>
      <c r="R2555" s="1"/>
      <c r="S2555" s="411"/>
      <c r="T2555" s="1"/>
      <c r="U2555" s="1"/>
      <c r="V2555" s="1"/>
      <c r="W2555" s="411"/>
      <c r="X2555" s="411"/>
      <c r="Y2555" s="411"/>
      <c r="Z2555" s="411"/>
      <c r="AA2555" s="1"/>
      <c r="AB2555" s="1"/>
      <c r="AC2555" s="1"/>
      <c r="AD2555" s="1"/>
      <c r="AE2555" s="1"/>
      <c r="AF2555" s="1"/>
      <c r="AG2555" s="1"/>
    </row>
    <row r="2556" spans="1:33" ht="14.25" customHeight="1" x14ac:dyDescent="0.3">
      <c r="A2556" s="2"/>
      <c r="B2556" s="1"/>
      <c r="C2556" s="2"/>
      <c r="D2556" s="2"/>
      <c r="E2556" s="2"/>
      <c r="F2556" s="1"/>
      <c r="G2556" s="1"/>
      <c r="H2556" s="1"/>
      <c r="I2556" s="1"/>
      <c r="J2556" s="1"/>
      <c r="K2556" s="1"/>
      <c r="L2556" s="1"/>
      <c r="M2556" s="1"/>
      <c r="N2556" s="1"/>
      <c r="O2556" s="1"/>
      <c r="P2556" s="1"/>
      <c r="Q2556" s="1"/>
      <c r="R2556" s="1"/>
      <c r="S2556" s="411"/>
      <c r="T2556" s="1"/>
      <c r="U2556" s="1"/>
      <c r="V2556" s="1"/>
      <c r="W2556" s="411"/>
      <c r="X2556" s="411"/>
      <c r="Y2556" s="411"/>
      <c r="Z2556" s="411"/>
      <c r="AA2556" s="1"/>
      <c r="AB2556" s="1"/>
      <c r="AC2556" s="1"/>
      <c r="AD2556" s="1"/>
      <c r="AE2556" s="1"/>
      <c r="AF2556" s="1"/>
      <c r="AG2556" s="1"/>
    </row>
    <row r="2557" spans="1:33" ht="14.25" customHeight="1" x14ac:dyDescent="0.3">
      <c r="A2557" s="2"/>
      <c r="B2557" s="1"/>
      <c r="C2557" s="2"/>
      <c r="D2557" s="2"/>
      <c r="E2557" s="2"/>
      <c r="F2557" s="1"/>
      <c r="G2557" s="1"/>
      <c r="H2557" s="1"/>
      <c r="I2557" s="1"/>
      <c r="J2557" s="1"/>
      <c r="K2557" s="1"/>
      <c r="L2557" s="1"/>
      <c r="M2557" s="1"/>
      <c r="N2557" s="1"/>
      <c r="O2557" s="1"/>
      <c r="P2557" s="1"/>
      <c r="Q2557" s="1"/>
      <c r="R2557" s="1"/>
      <c r="S2557" s="411"/>
      <c r="T2557" s="1"/>
      <c r="U2557" s="1"/>
      <c r="V2557" s="1"/>
      <c r="W2557" s="411"/>
      <c r="X2557" s="411"/>
      <c r="Y2557" s="411"/>
      <c r="Z2557" s="411"/>
      <c r="AA2557" s="1"/>
      <c r="AB2557" s="1"/>
      <c r="AC2557" s="1"/>
      <c r="AD2557" s="1"/>
      <c r="AE2557" s="1"/>
      <c r="AF2557" s="1"/>
      <c r="AG2557" s="1"/>
    </row>
    <row r="2558" spans="1:33" ht="14.25" customHeight="1" x14ac:dyDescent="0.3">
      <c r="A2558" s="2"/>
      <c r="B2558" s="1"/>
      <c r="C2558" s="2"/>
      <c r="D2558" s="2"/>
      <c r="E2558" s="2"/>
      <c r="F2558" s="1"/>
      <c r="G2558" s="1"/>
      <c r="H2558" s="1"/>
      <c r="I2558" s="1"/>
      <c r="J2558" s="1"/>
      <c r="K2558" s="1"/>
      <c r="L2558" s="1"/>
      <c r="M2558" s="1"/>
      <c r="N2558" s="1"/>
      <c r="O2558" s="1"/>
      <c r="P2558" s="1"/>
      <c r="Q2558" s="1"/>
      <c r="R2558" s="1"/>
      <c r="S2558" s="411"/>
      <c r="T2558" s="1"/>
      <c r="U2558" s="1"/>
      <c r="V2558" s="1"/>
      <c r="W2558" s="411"/>
      <c r="X2558" s="411"/>
      <c r="Y2558" s="411"/>
      <c r="Z2558" s="411"/>
      <c r="AA2558" s="1"/>
      <c r="AB2558" s="1"/>
      <c r="AC2558" s="1"/>
      <c r="AD2558" s="1"/>
      <c r="AE2558" s="1"/>
      <c r="AF2558" s="1"/>
      <c r="AG2558" s="1"/>
    </row>
    <row r="2559" spans="1:33" ht="14.25" customHeight="1" x14ac:dyDescent="0.3">
      <c r="A2559" s="2"/>
      <c r="B2559" s="1"/>
      <c r="C2559" s="2"/>
      <c r="D2559" s="2"/>
      <c r="E2559" s="2"/>
      <c r="F2559" s="1"/>
      <c r="G2559" s="1"/>
      <c r="H2559" s="1"/>
      <c r="I2559" s="1"/>
      <c r="J2559" s="1"/>
      <c r="K2559" s="1"/>
      <c r="L2559" s="1"/>
      <c r="M2559" s="1"/>
      <c r="N2559" s="1"/>
      <c r="O2559" s="1"/>
      <c r="P2559" s="1"/>
      <c r="Q2559" s="1"/>
      <c r="R2559" s="1"/>
      <c r="S2559" s="411"/>
      <c r="T2559" s="1"/>
      <c r="U2559" s="1"/>
      <c r="V2559" s="1"/>
      <c r="W2559" s="411"/>
      <c r="X2559" s="411"/>
      <c r="Y2559" s="411"/>
      <c r="Z2559" s="411"/>
      <c r="AA2559" s="1"/>
      <c r="AB2559" s="1"/>
      <c r="AC2559" s="1"/>
      <c r="AD2559" s="1"/>
      <c r="AE2559" s="1"/>
      <c r="AF2559" s="1"/>
      <c r="AG2559" s="1"/>
    </row>
    <row r="2560" spans="1:33" ht="14.25" customHeight="1" x14ac:dyDescent="0.3">
      <c r="A2560" s="2"/>
      <c r="B2560" s="1"/>
      <c r="C2560" s="2"/>
      <c r="D2560" s="2"/>
      <c r="E2560" s="2"/>
      <c r="F2560" s="1"/>
      <c r="G2560" s="1"/>
      <c r="H2560" s="1"/>
      <c r="I2560" s="1"/>
      <c r="J2560" s="1"/>
      <c r="K2560" s="1"/>
      <c r="L2560" s="1"/>
      <c r="M2560" s="1"/>
      <c r="N2560" s="1"/>
      <c r="O2560" s="1"/>
      <c r="P2560" s="1"/>
      <c r="Q2560" s="1"/>
      <c r="R2560" s="1"/>
      <c r="S2560" s="411"/>
      <c r="T2560" s="1"/>
      <c r="U2560" s="1"/>
      <c r="V2560" s="1"/>
      <c r="W2560" s="411"/>
      <c r="X2560" s="411"/>
      <c r="Y2560" s="411"/>
      <c r="Z2560" s="411"/>
      <c r="AA2560" s="1"/>
      <c r="AB2560" s="1"/>
      <c r="AC2560" s="1"/>
      <c r="AD2560" s="1"/>
      <c r="AE2560" s="1"/>
      <c r="AF2560" s="1"/>
      <c r="AG2560" s="1"/>
    </row>
    <row r="2561" spans="1:33" ht="14.25" customHeight="1" x14ac:dyDescent="0.3">
      <c r="A2561" s="2"/>
      <c r="B2561" s="1"/>
      <c r="C2561" s="2"/>
      <c r="D2561" s="2"/>
      <c r="E2561" s="2"/>
      <c r="F2561" s="1"/>
      <c r="G2561" s="1"/>
      <c r="H2561" s="1"/>
      <c r="I2561" s="1"/>
      <c r="J2561" s="1"/>
      <c r="K2561" s="1"/>
      <c r="L2561" s="1"/>
      <c r="M2561" s="1"/>
      <c r="N2561" s="1"/>
      <c r="O2561" s="1"/>
      <c r="P2561" s="1"/>
      <c r="Q2561" s="1"/>
      <c r="R2561" s="1"/>
      <c r="S2561" s="411"/>
      <c r="T2561" s="1"/>
      <c r="U2561" s="1"/>
      <c r="V2561" s="1"/>
      <c r="W2561" s="411"/>
      <c r="X2561" s="411"/>
      <c r="Y2561" s="411"/>
      <c r="Z2561" s="411"/>
      <c r="AA2561" s="1"/>
      <c r="AB2561" s="1"/>
      <c r="AC2561" s="1"/>
      <c r="AD2561" s="1"/>
      <c r="AE2561" s="1"/>
      <c r="AF2561" s="1"/>
      <c r="AG2561" s="1"/>
    </row>
    <row r="2562" spans="1:33" ht="14.25" customHeight="1" x14ac:dyDescent="0.3">
      <c r="A2562" s="2"/>
      <c r="B2562" s="1"/>
      <c r="C2562" s="2"/>
      <c r="D2562" s="2"/>
      <c r="E2562" s="2"/>
      <c r="F2562" s="1"/>
      <c r="G2562" s="1"/>
      <c r="H2562" s="1"/>
      <c r="I2562" s="1"/>
      <c r="J2562" s="1"/>
      <c r="K2562" s="1"/>
      <c r="L2562" s="1"/>
      <c r="M2562" s="1"/>
      <c r="N2562" s="1"/>
      <c r="O2562" s="1"/>
      <c r="P2562" s="1"/>
      <c r="Q2562" s="1"/>
      <c r="R2562" s="1"/>
      <c r="S2562" s="411"/>
      <c r="T2562" s="1"/>
      <c r="U2562" s="1"/>
      <c r="V2562" s="1"/>
      <c r="W2562" s="411"/>
      <c r="X2562" s="411"/>
      <c r="Y2562" s="411"/>
      <c r="Z2562" s="411"/>
      <c r="AA2562" s="1"/>
      <c r="AB2562" s="1"/>
      <c r="AC2562" s="1"/>
      <c r="AD2562" s="1"/>
      <c r="AE2562" s="1"/>
      <c r="AF2562" s="1"/>
      <c r="AG2562" s="1"/>
    </row>
    <row r="2563" spans="1:33" ht="14.25" customHeight="1" x14ac:dyDescent="0.3">
      <c r="A2563" s="2"/>
      <c r="B2563" s="1"/>
      <c r="C2563" s="2"/>
      <c r="D2563" s="2"/>
      <c r="E2563" s="2"/>
      <c r="F2563" s="1"/>
      <c r="G2563" s="1"/>
      <c r="H2563" s="1"/>
      <c r="I2563" s="1"/>
      <c r="J2563" s="1"/>
      <c r="K2563" s="1"/>
      <c r="L2563" s="1"/>
      <c r="M2563" s="1"/>
      <c r="N2563" s="1"/>
      <c r="O2563" s="1"/>
      <c r="P2563" s="1"/>
      <c r="Q2563" s="1"/>
      <c r="R2563" s="1"/>
      <c r="S2563" s="411"/>
      <c r="T2563" s="1"/>
      <c r="U2563" s="1"/>
      <c r="V2563" s="1"/>
      <c r="W2563" s="411"/>
      <c r="X2563" s="411"/>
      <c r="Y2563" s="411"/>
      <c r="Z2563" s="411"/>
      <c r="AA2563" s="1"/>
      <c r="AB2563" s="1"/>
      <c r="AC2563" s="1"/>
      <c r="AD2563" s="1"/>
      <c r="AE2563" s="1"/>
      <c r="AF2563" s="1"/>
      <c r="AG2563" s="1"/>
    </row>
    <row r="2564" spans="1:33" ht="14.25" customHeight="1" x14ac:dyDescent="0.3">
      <c r="A2564" s="2"/>
      <c r="B2564" s="1"/>
      <c r="C2564" s="2"/>
      <c r="D2564" s="2"/>
      <c r="E2564" s="2"/>
      <c r="F2564" s="1"/>
      <c r="G2564" s="1"/>
      <c r="H2564" s="1"/>
      <c r="I2564" s="1"/>
      <c r="J2564" s="1"/>
      <c r="K2564" s="1"/>
      <c r="L2564" s="1"/>
      <c r="M2564" s="1"/>
      <c r="N2564" s="1"/>
      <c r="O2564" s="1"/>
      <c r="P2564" s="1"/>
      <c r="Q2564" s="1"/>
      <c r="R2564" s="1"/>
      <c r="S2564" s="411"/>
      <c r="T2564" s="1"/>
      <c r="U2564" s="1"/>
      <c r="V2564" s="1"/>
      <c r="W2564" s="411"/>
      <c r="X2564" s="411"/>
      <c r="Y2564" s="411"/>
      <c r="Z2564" s="411"/>
      <c r="AA2564" s="1"/>
      <c r="AB2564" s="1"/>
      <c r="AC2564" s="1"/>
      <c r="AD2564" s="1"/>
      <c r="AE2564" s="1"/>
      <c r="AF2564" s="1"/>
      <c r="AG2564" s="1"/>
    </row>
    <row r="2565" spans="1:33" ht="14.25" customHeight="1" x14ac:dyDescent="0.3">
      <c r="A2565" s="2"/>
      <c r="B2565" s="1"/>
      <c r="C2565" s="2"/>
      <c r="D2565" s="2"/>
      <c r="E2565" s="2"/>
      <c r="F2565" s="1"/>
      <c r="G2565" s="1"/>
      <c r="H2565" s="1"/>
      <c r="I2565" s="1"/>
      <c r="J2565" s="1"/>
      <c r="K2565" s="1"/>
      <c r="L2565" s="1"/>
      <c r="M2565" s="1"/>
      <c r="N2565" s="1"/>
      <c r="O2565" s="1"/>
      <c r="P2565" s="1"/>
      <c r="Q2565" s="1"/>
      <c r="R2565" s="1"/>
      <c r="S2565" s="411"/>
      <c r="T2565" s="1"/>
      <c r="U2565" s="1"/>
      <c r="V2565" s="1"/>
      <c r="W2565" s="411"/>
      <c r="X2565" s="411"/>
      <c r="Y2565" s="411"/>
      <c r="Z2565" s="411"/>
      <c r="AA2565" s="1"/>
      <c r="AB2565" s="1"/>
      <c r="AC2565" s="1"/>
      <c r="AD2565" s="1"/>
      <c r="AE2565" s="1"/>
      <c r="AF2565" s="1"/>
      <c r="AG2565" s="1"/>
    </row>
    <row r="2566" spans="1:33" ht="14.25" customHeight="1" x14ac:dyDescent="0.3">
      <c r="A2566" s="2"/>
      <c r="B2566" s="1"/>
      <c r="C2566" s="2"/>
      <c r="D2566" s="2"/>
      <c r="E2566" s="2"/>
      <c r="F2566" s="1"/>
      <c r="G2566" s="1"/>
      <c r="H2566" s="1"/>
      <c r="I2566" s="1"/>
      <c r="J2566" s="1"/>
      <c r="K2566" s="1"/>
      <c r="L2566" s="1"/>
      <c r="M2566" s="1"/>
      <c r="N2566" s="1"/>
      <c r="O2566" s="1"/>
      <c r="P2566" s="1"/>
      <c r="Q2566" s="1"/>
      <c r="R2566" s="1"/>
      <c r="S2566" s="411"/>
      <c r="T2566" s="1"/>
      <c r="U2566" s="1"/>
      <c r="V2566" s="1"/>
      <c r="W2566" s="411"/>
      <c r="X2566" s="411"/>
      <c r="Y2566" s="411"/>
      <c r="Z2566" s="411"/>
      <c r="AA2566" s="1"/>
      <c r="AB2566" s="1"/>
      <c r="AC2566" s="1"/>
      <c r="AD2566" s="1"/>
      <c r="AE2566" s="1"/>
      <c r="AF2566" s="1"/>
      <c r="AG2566" s="1"/>
    </row>
    <row r="2567" spans="1:33" ht="14.25" customHeight="1" x14ac:dyDescent="0.3">
      <c r="A2567" s="2"/>
      <c r="B2567" s="1"/>
      <c r="C2567" s="2"/>
      <c r="D2567" s="2"/>
      <c r="E2567" s="2"/>
      <c r="F2567" s="1"/>
      <c r="G2567" s="1"/>
      <c r="H2567" s="1"/>
      <c r="I2567" s="1"/>
      <c r="J2567" s="1"/>
      <c r="K2567" s="1"/>
      <c r="L2567" s="1"/>
      <c r="M2567" s="1"/>
      <c r="N2567" s="1"/>
      <c r="O2567" s="1"/>
      <c r="P2567" s="1"/>
      <c r="Q2567" s="1"/>
      <c r="R2567" s="1"/>
      <c r="S2567" s="411"/>
      <c r="T2567" s="1"/>
      <c r="U2567" s="1"/>
      <c r="V2567" s="1"/>
      <c r="W2567" s="411"/>
      <c r="X2567" s="411"/>
      <c r="Y2567" s="411"/>
      <c r="Z2567" s="411"/>
      <c r="AA2567" s="1"/>
      <c r="AB2567" s="1"/>
      <c r="AC2567" s="1"/>
      <c r="AD2567" s="1"/>
      <c r="AE2567" s="1"/>
      <c r="AF2567" s="1"/>
      <c r="AG2567" s="1"/>
    </row>
    <row r="2568" spans="1:33" ht="14.25" customHeight="1" x14ac:dyDescent="0.3">
      <c r="A2568" s="2"/>
      <c r="B2568" s="1"/>
      <c r="C2568" s="2"/>
      <c r="D2568" s="2"/>
      <c r="E2568" s="2"/>
      <c r="F2568" s="1"/>
      <c r="G2568" s="1"/>
      <c r="H2568" s="1"/>
      <c r="I2568" s="1"/>
      <c r="J2568" s="1"/>
      <c r="K2568" s="1"/>
      <c r="L2568" s="1"/>
      <c r="M2568" s="1"/>
      <c r="N2568" s="1"/>
      <c r="O2568" s="1"/>
      <c r="P2568" s="1"/>
      <c r="Q2568" s="1"/>
      <c r="R2568" s="1"/>
      <c r="S2568" s="411"/>
      <c r="T2568" s="1"/>
      <c r="U2568" s="1"/>
      <c r="V2568" s="1"/>
      <c r="W2568" s="411"/>
      <c r="X2568" s="411"/>
      <c r="Y2568" s="411"/>
      <c r="Z2568" s="411"/>
      <c r="AA2568" s="1"/>
      <c r="AB2568" s="1"/>
      <c r="AC2568" s="1"/>
      <c r="AD2568" s="1"/>
      <c r="AE2568" s="1"/>
      <c r="AF2568" s="1"/>
      <c r="AG2568" s="1"/>
    </row>
    <row r="2569" spans="1:33" ht="14.25" customHeight="1" x14ac:dyDescent="0.3">
      <c r="A2569" s="2"/>
      <c r="B2569" s="1"/>
      <c r="C2569" s="2"/>
      <c r="D2569" s="2"/>
      <c r="E2569" s="2"/>
      <c r="F2569" s="1"/>
      <c r="G2569" s="1"/>
      <c r="H2569" s="1"/>
      <c r="I2569" s="1"/>
      <c r="J2569" s="1"/>
      <c r="K2569" s="1"/>
      <c r="L2569" s="1"/>
      <c r="M2569" s="1"/>
      <c r="N2569" s="1"/>
      <c r="O2569" s="1"/>
      <c r="P2569" s="1"/>
      <c r="Q2569" s="1"/>
      <c r="R2569" s="1"/>
      <c r="S2569" s="411"/>
      <c r="T2569" s="1"/>
      <c r="U2569" s="1"/>
      <c r="V2569" s="1"/>
      <c r="W2569" s="411"/>
      <c r="X2569" s="411"/>
      <c r="Y2569" s="411"/>
      <c r="Z2569" s="411"/>
      <c r="AA2569" s="1"/>
      <c r="AB2569" s="1"/>
      <c r="AC2569" s="1"/>
      <c r="AD2569" s="1"/>
      <c r="AE2569" s="1"/>
      <c r="AF2569" s="1"/>
      <c r="AG2569" s="1"/>
    </row>
    <row r="2570" spans="1:33" ht="14.25" customHeight="1" x14ac:dyDescent="0.3">
      <c r="A2570" s="2"/>
      <c r="B2570" s="1"/>
      <c r="C2570" s="2"/>
      <c r="D2570" s="2"/>
      <c r="E2570" s="2"/>
      <c r="F2570" s="1"/>
      <c r="G2570" s="1"/>
      <c r="H2570" s="1"/>
      <c r="I2570" s="1"/>
      <c r="J2570" s="1"/>
      <c r="K2570" s="1"/>
      <c r="L2570" s="1"/>
      <c r="M2570" s="1"/>
      <c r="N2570" s="1"/>
      <c r="O2570" s="1"/>
      <c r="P2570" s="1"/>
      <c r="Q2570" s="1"/>
      <c r="R2570" s="1"/>
      <c r="S2570" s="411"/>
      <c r="T2570" s="1"/>
      <c r="U2570" s="1"/>
      <c r="V2570" s="1"/>
      <c r="W2570" s="411"/>
      <c r="X2570" s="411"/>
      <c r="Y2570" s="411"/>
      <c r="Z2570" s="411"/>
      <c r="AA2570" s="1"/>
      <c r="AB2570" s="1"/>
      <c r="AC2570" s="1"/>
      <c r="AD2570" s="1"/>
      <c r="AE2570" s="1"/>
      <c r="AF2570" s="1"/>
      <c r="AG2570" s="1"/>
    </row>
    <row r="2571" spans="1:33" ht="14.25" customHeight="1" x14ac:dyDescent="0.3">
      <c r="A2571" s="2"/>
      <c r="B2571" s="1"/>
      <c r="C2571" s="2"/>
      <c r="D2571" s="2"/>
      <c r="E2571" s="2"/>
      <c r="F2571" s="1"/>
      <c r="G2571" s="1"/>
      <c r="H2571" s="1"/>
      <c r="I2571" s="1"/>
      <c r="J2571" s="1"/>
      <c r="K2571" s="1"/>
      <c r="L2571" s="1"/>
      <c r="M2571" s="1"/>
      <c r="N2571" s="1"/>
      <c r="O2571" s="1"/>
      <c r="P2571" s="1"/>
      <c r="Q2571" s="1"/>
      <c r="R2571" s="1"/>
      <c r="S2571" s="411"/>
      <c r="T2571" s="1"/>
      <c r="U2571" s="1"/>
      <c r="V2571" s="1"/>
      <c r="W2571" s="411"/>
      <c r="X2571" s="411"/>
      <c r="Y2571" s="411"/>
      <c r="Z2571" s="411"/>
      <c r="AA2571" s="1"/>
      <c r="AB2571" s="1"/>
      <c r="AC2571" s="1"/>
      <c r="AD2571" s="1"/>
      <c r="AE2571" s="1"/>
      <c r="AF2571" s="1"/>
      <c r="AG2571" s="1"/>
    </row>
    <row r="2572" spans="1:33" ht="14.25" customHeight="1" x14ac:dyDescent="0.3">
      <c r="A2572" s="2"/>
      <c r="B2572" s="1"/>
      <c r="C2572" s="2"/>
      <c r="D2572" s="2"/>
      <c r="E2572" s="2"/>
      <c r="F2572" s="1"/>
      <c r="G2572" s="1"/>
      <c r="H2572" s="1"/>
      <c r="I2572" s="1"/>
      <c r="J2572" s="1"/>
      <c r="K2572" s="1"/>
      <c r="L2572" s="1"/>
      <c r="M2572" s="1"/>
      <c r="N2572" s="1"/>
      <c r="O2572" s="1"/>
      <c r="P2572" s="1"/>
      <c r="Q2572" s="1"/>
      <c r="R2572" s="1"/>
      <c r="S2572" s="411"/>
      <c r="T2572" s="1"/>
      <c r="U2572" s="1"/>
      <c r="V2572" s="1"/>
      <c r="W2572" s="411"/>
      <c r="X2572" s="411"/>
      <c r="Y2572" s="411"/>
      <c r="Z2572" s="411"/>
      <c r="AA2572" s="1"/>
      <c r="AB2572" s="1"/>
      <c r="AC2572" s="1"/>
      <c r="AD2572" s="1"/>
      <c r="AE2572" s="1"/>
      <c r="AF2572" s="1"/>
      <c r="AG2572" s="1"/>
    </row>
    <row r="2573" spans="1:33" ht="14.25" customHeight="1" x14ac:dyDescent="0.3">
      <c r="A2573" s="2"/>
      <c r="B2573" s="1"/>
      <c r="C2573" s="2"/>
      <c r="D2573" s="2"/>
      <c r="E2573" s="2"/>
      <c r="F2573" s="1"/>
      <c r="G2573" s="1"/>
      <c r="H2573" s="1"/>
      <c r="I2573" s="1"/>
      <c r="J2573" s="1"/>
      <c r="K2573" s="1"/>
      <c r="L2573" s="1"/>
      <c r="M2573" s="1"/>
      <c r="N2573" s="1"/>
      <c r="O2573" s="1"/>
      <c r="P2573" s="1"/>
      <c r="Q2573" s="1"/>
      <c r="R2573" s="1"/>
      <c r="S2573" s="411"/>
      <c r="T2573" s="1"/>
      <c r="U2573" s="1"/>
      <c r="V2573" s="1"/>
      <c r="W2573" s="411"/>
      <c r="X2573" s="411"/>
      <c r="Y2573" s="411"/>
      <c r="Z2573" s="411"/>
      <c r="AA2573" s="1"/>
      <c r="AB2573" s="1"/>
      <c r="AC2573" s="1"/>
      <c r="AD2573" s="1"/>
      <c r="AE2573" s="1"/>
      <c r="AF2573" s="1"/>
      <c r="AG2573" s="1"/>
    </row>
    <row r="2574" spans="1:33" ht="14.25" customHeight="1" x14ac:dyDescent="0.3">
      <c r="A2574" s="2"/>
      <c r="B2574" s="1"/>
      <c r="C2574" s="2"/>
      <c r="D2574" s="2"/>
      <c r="E2574" s="2"/>
      <c r="F2574" s="1"/>
      <c r="G2574" s="1"/>
      <c r="H2574" s="1"/>
      <c r="I2574" s="1"/>
      <c r="J2574" s="1"/>
      <c r="K2574" s="1"/>
      <c r="L2574" s="1"/>
      <c r="M2574" s="1"/>
      <c r="N2574" s="1"/>
      <c r="O2574" s="1"/>
      <c r="P2574" s="1"/>
      <c r="Q2574" s="1"/>
      <c r="R2574" s="1"/>
      <c r="S2574" s="411"/>
      <c r="T2574" s="1"/>
      <c r="U2574" s="1"/>
      <c r="V2574" s="1"/>
      <c r="W2574" s="411"/>
      <c r="X2574" s="411"/>
      <c r="Y2574" s="411"/>
      <c r="Z2574" s="411"/>
      <c r="AA2574" s="1"/>
      <c r="AB2574" s="1"/>
      <c r="AC2574" s="1"/>
      <c r="AD2574" s="1"/>
      <c r="AE2574" s="1"/>
      <c r="AF2574" s="1"/>
      <c r="AG2574" s="1"/>
    </row>
    <row r="2575" spans="1:33" ht="14.25" customHeight="1" x14ac:dyDescent="0.3">
      <c r="A2575" s="2"/>
      <c r="B2575" s="1"/>
      <c r="C2575" s="2"/>
      <c r="D2575" s="2"/>
      <c r="E2575" s="2"/>
      <c r="F2575" s="1"/>
      <c r="G2575" s="1"/>
      <c r="H2575" s="1"/>
      <c r="I2575" s="1"/>
      <c r="J2575" s="1"/>
      <c r="K2575" s="1"/>
      <c r="L2575" s="1"/>
      <c r="M2575" s="1"/>
      <c r="N2575" s="1"/>
      <c r="O2575" s="1"/>
      <c r="P2575" s="1"/>
      <c r="Q2575" s="1"/>
      <c r="R2575" s="1"/>
      <c r="S2575" s="411"/>
      <c r="T2575" s="1"/>
      <c r="U2575" s="1"/>
      <c r="V2575" s="1"/>
      <c r="W2575" s="411"/>
      <c r="X2575" s="411"/>
      <c r="Y2575" s="411"/>
      <c r="Z2575" s="411"/>
      <c r="AA2575" s="1"/>
      <c r="AB2575" s="1"/>
      <c r="AC2575" s="1"/>
      <c r="AD2575" s="1"/>
      <c r="AE2575" s="1"/>
      <c r="AF2575" s="1"/>
      <c r="AG2575" s="1"/>
    </row>
    <row r="2576" spans="1:33" ht="14.25" customHeight="1" x14ac:dyDescent="0.3">
      <c r="A2576" s="2"/>
      <c r="B2576" s="1"/>
      <c r="C2576" s="2"/>
      <c r="D2576" s="2"/>
      <c r="E2576" s="2"/>
      <c r="F2576" s="1"/>
      <c r="G2576" s="1"/>
      <c r="H2576" s="1"/>
      <c r="I2576" s="1"/>
      <c r="J2576" s="1"/>
      <c r="K2576" s="1"/>
      <c r="L2576" s="1"/>
      <c r="M2576" s="1"/>
      <c r="N2576" s="1"/>
      <c r="O2576" s="1"/>
      <c r="P2576" s="1"/>
      <c r="Q2576" s="1"/>
      <c r="R2576" s="1"/>
      <c r="S2576" s="411"/>
      <c r="T2576" s="1"/>
      <c r="U2576" s="1"/>
      <c r="V2576" s="1"/>
      <c r="W2576" s="411"/>
      <c r="X2576" s="411"/>
      <c r="Y2576" s="411"/>
      <c r="Z2576" s="411"/>
      <c r="AA2576" s="1"/>
      <c r="AB2576" s="1"/>
      <c r="AC2576" s="1"/>
      <c r="AD2576" s="1"/>
      <c r="AE2576" s="1"/>
      <c r="AF2576" s="1"/>
      <c r="AG2576" s="1"/>
    </row>
    <row r="2577" spans="1:33" ht="14.25" customHeight="1" x14ac:dyDescent="0.3">
      <c r="A2577" s="2"/>
      <c r="B2577" s="1"/>
      <c r="C2577" s="2"/>
      <c r="D2577" s="2"/>
      <c r="E2577" s="2"/>
      <c r="F2577" s="1"/>
      <c r="G2577" s="1"/>
      <c r="H2577" s="1"/>
      <c r="I2577" s="1"/>
      <c r="J2577" s="1"/>
      <c r="K2577" s="1"/>
      <c r="L2577" s="1"/>
      <c r="M2577" s="1"/>
      <c r="N2577" s="1"/>
      <c r="O2577" s="1"/>
      <c r="P2577" s="1"/>
      <c r="Q2577" s="1"/>
      <c r="R2577" s="1"/>
      <c r="S2577" s="411"/>
      <c r="T2577" s="1"/>
      <c r="U2577" s="1"/>
      <c r="V2577" s="1"/>
      <c r="W2577" s="411"/>
      <c r="X2577" s="411"/>
      <c r="Y2577" s="411"/>
      <c r="Z2577" s="411"/>
      <c r="AA2577" s="1"/>
      <c r="AB2577" s="1"/>
      <c r="AC2577" s="1"/>
      <c r="AD2577" s="1"/>
      <c r="AE2577" s="1"/>
      <c r="AF2577" s="1"/>
      <c r="AG2577" s="1"/>
    </row>
    <row r="2578" spans="1:33" ht="14.25" customHeight="1" x14ac:dyDescent="0.3">
      <c r="A2578" s="2"/>
      <c r="B2578" s="1"/>
      <c r="C2578" s="2"/>
      <c r="D2578" s="2"/>
      <c r="E2578" s="2"/>
      <c r="F2578" s="1"/>
      <c r="G2578" s="1"/>
      <c r="H2578" s="1"/>
      <c r="I2578" s="1"/>
      <c r="J2578" s="1"/>
      <c r="K2578" s="1"/>
      <c r="L2578" s="1"/>
      <c r="M2578" s="1"/>
      <c r="N2578" s="1"/>
      <c r="O2578" s="1"/>
      <c r="P2578" s="1"/>
      <c r="Q2578" s="1"/>
      <c r="R2578" s="1"/>
      <c r="S2578" s="411"/>
      <c r="T2578" s="1"/>
      <c r="U2578" s="1"/>
      <c r="V2578" s="1"/>
      <c r="W2578" s="411"/>
      <c r="X2578" s="411"/>
      <c r="Y2578" s="411"/>
      <c r="Z2578" s="411"/>
      <c r="AA2578" s="1"/>
      <c r="AB2578" s="1"/>
      <c r="AC2578" s="1"/>
      <c r="AD2578" s="1"/>
      <c r="AE2578" s="1"/>
      <c r="AF2578" s="1"/>
      <c r="AG2578" s="1"/>
    </row>
    <row r="2579" spans="1:33" ht="14.25" customHeight="1" x14ac:dyDescent="0.3">
      <c r="A2579" s="2"/>
      <c r="B2579" s="1"/>
      <c r="C2579" s="2"/>
      <c r="D2579" s="2"/>
      <c r="E2579" s="2"/>
      <c r="F2579" s="1"/>
      <c r="G2579" s="1"/>
      <c r="H2579" s="1"/>
      <c r="I2579" s="1"/>
      <c r="J2579" s="1"/>
      <c r="K2579" s="1"/>
      <c r="L2579" s="1"/>
      <c r="M2579" s="1"/>
      <c r="N2579" s="1"/>
      <c r="O2579" s="1"/>
      <c r="P2579" s="1"/>
      <c r="Q2579" s="1"/>
      <c r="R2579" s="1"/>
      <c r="S2579" s="411"/>
      <c r="T2579" s="1"/>
      <c r="U2579" s="1"/>
      <c r="V2579" s="1"/>
      <c r="W2579" s="411"/>
      <c r="X2579" s="411"/>
      <c r="Y2579" s="411"/>
      <c r="Z2579" s="411"/>
      <c r="AA2579" s="1"/>
      <c r="AB2579" s="1"/>
      <c r="AC2579" s="1"/>
      <c r="AD2579" s="1"/>
      <c r="AE2579" s="1"/>
      <c r="AF2579" s="1"/>
      <c r="AG2579" s="1"/>
    </row>
    <row r="2580" spans="1:33" ht="14.25" customHeight="1" x14ac:dyDescent="0.3">
      <c r="A2580" s="2"/>
      <c r="B2580" s="1"/>
      <c r="C2580" s="2"/>
      <c r="D2580" s="2"/>
      <c r="E2580" s="2"/>
      <c r="F2580" s="1"/>
      <c r="G2580" s="1"/>
      <c r="H2580" s="1"/>
      <c r="I2580" s="1"/>
      <c r="J2580" s="1"/>
      <c r="K2580" s="1"/>
      <c r="L2580" s="1"/>
      <c r="M2580" s="1"/>
      <c r="N2580" s="1"/>
      <c r="O2580" s="1"/>
      <c r="P2580" s="1"/>
      <c r="Q2580" s="1"/>
      <c r="R2580" s="1"/>
      <c r="S2580" s="411"/>
      <c r="T2580" s="1"/>
      <c r="U2580" s="1"/>
      <c r="V2580" s="1"/>
      <c r="W2580" s="411"/>
      <c r="X2580" s="411"/>
      <c r="Y2580" s="411"/>
      <c r="Z2580" s="411"/>
      <c r="AA2580" s="1"/>
      <c r="AB2580" s="1"/>
      <c r="AC2580" s="1"/>
      <c r="AD2580" s="1"/>
      <c r="AE2580" s="1"/>
      <c r="AF2580" s="1"/>
      <c r="AG2580" s="1"/>
    </row>
    <row r="2581" spans="1:33" ht="14.25" customHeight="1" x14ac:dyDescent="0.3">
      <c r="A2581" s="2"/>
      <c r="B2581" s="1"/>
      <c r="C2581" s="2"/>
      <c r="D2581" s="2"/>
      <c r="E2581" s="2"/>
      <c r="F2581" s="1"/>
      <c r="G2581" s="1"/>
      <c r="H2581" s="1"/>
      <c r="I2581" s="1"/>
      <c r="J2581" s="1"/>
      <c r="K2581" s="1"/>
      <c r="L2581" s="1"/>
      <c r="M2581" s="1"/>
      <c r="N2581" s="1"/>
      <c r="O2581" s="1"/>
      <c r="P2581" s="1"/>
      <c r="Q2581" s="1"/>
      <c r="R2581" s="1"/>
      <c r="S2581" s="411"/>
      <c r="T2581" s="1"/>
      <c r="U2581" s="1"/>
      <c r="V2581" s="1"/>
      <c r="W2581" s="411"/>
      <c r="X2581" s="411"/>
      <c r="Y2581" s="411"/>
      <c r="Z2581" s="411"/>
      <c r="AA2581" s="1"/>
      <c r="AB2581" s="1"/>
      <c r="AC2581" s="1"/>
      <c r="AD2581" s="1"/>
      <c r="AE2581" s="1"/>
      <c r="AF2581" s="1"/>
      <c r="AG2581" s="1"/>
    </row>
    <row r="2582" spans="1:33" ht="14.25" customHeight="1" x14ac:dyDescent="0.3">
      <c r="A2582" s="2"/>
      <c r="B2582" s="1"/>
      <c r="C2582" s="2"/>
      <c r="D2582" s="2"/>
      <c r="E2582" s="2"/>
      <c r="F2582" s="1"/>
      <c r="G2582" s="1"/>
      <c r="H2582" s="1"/>
      <c r="I2582" s="1"/>
      <c r="J2582" s="1"/>
      <c r="K2582" s="1"/>
      <c r="L2582" s="1"/>
      <c r="M2582" s="1"/>
      <c r="N2582" s="1"/>
      <c r="O2582" s="1"/>
      <c r="P2582" s="1"/>
      <c r="Q2582" s="1"/>
      <c r="R2582" s="1"/>
      <c r="S2582" s="411"/>
      <c r="T2582" s="1"/>
      <c r="U2582" s="1"/>
      <c r="V2582" s="1"/>
      <c r="W2582" s="411"/>
      <c r="X2582" s="411"/>
      <c r="Y2582" s="411"/>
      <c r="Z2582" s="411"/>
      <c r="AA2582" s="1"/>
      <c r="AB2582" s="1"/>
      <c r="AC2582" s="1"/>
      <c r="AD2582" s="1"/>
      <c r="AE2582" s="1"/>
      <c r="AF2582" s="1"/>
      <c r="AG2582" s="1"/>
    </row>
    <row r="2583" spans="1:33" ht="14.25" customHeight="1" x14ac:dyDescent="0.3">
      <c r="A2583" s="2"/>
      <c r="B2583" s="1"/>
      <c r="C2583" s="2"/>
      <c r="D2583" s="2"/>
      <c r="E2583" s="2"/>
      <c r="F2583" s="1"/>
      <c r="G2583" s="1"/>
      <c r="H2583" s="1"/>
      <c r="I2583" s="1"/>
      <c r="J2583" s="1"/>
      <c r="K2583" s="1"/>
      <c r="L2583" s="1"/>
      <c r="M2583" s="1"/>
      <c r="N2583" s="1"/>
      <c r="O2583" s="1"/>
      <c r="P2583" s="1"/>
      <c r="Q2583" s="1"/>
      <c r="R2583" s="1"/>
      <c r="S2583" s="411"/>
      <c r="T2583" s="1"/>
      <c r="U2583" s="1"/>
      <c r="V2583" s="1"/>
      <c r="W2583" s="411"/>
      <c r="X2583" s="411"/>
      <c r="Y2583" s="411"/>
      <c r="Z2583" s="411"/>
      <c r="AA2583" s="1"/>
      <c r="AB2583" s="1"/>
      <c r="AC2583" s="1"/>
      <c r="AD2583" s="1"/>
      <c r="AE2583" s="1"/>
      <c r="AF2583" s="1"/>
      <c r="AG2583" s="1"/>
    </row>
    <row r="2584" spans="1:33" ht="14.25" customHeight="1" x14ac:dyDescent="0.3">
      <c r="A2584" s="2"/>
      <c r="B2584" s="1"/>
      <c r="C2584" s="2"/>
      <c r="D2584" s="2"/>
      <c r="E2584" s="2"/>
      <c r="F2584" s="1"/>
      <c r="G2584" s="1"/>
      <c r="H2584" s="1"/>
      <c r="I2584" s="1"/>
      <c r="J2584" s="1"/>
      <c r="K2584" s="1"/>
      <c r="L2584" s="1"/>
      <c r="M2584" s="1"/>
      <c r="N2584" s="1"/>
      <c r="O2584" s="1"/>
      <c r="P2584" s="1"/>
      <c r="Q2584" s="1"/>
      <c r="R2584" s="1"/>
      <c r="S2584" s="411"/>
      <c r="T2584" s="1"/>
      <c r="U2584" s="1"/>
      <c r="V2584" s="1"/>
      <c r="W2584" s="411"/>
      <c r="X2584" s="411"/>
      <c r="Y2584" s="411"/>
      <c r="Z2584" s="411"/>
      <c r="AA2584" s="1"/>
      <c r="AB2584" s="1"/>
      <c r="AC2584" s="1"/>
      <c r="AD2584" s="1"/>
      <c r="AE2584" s="1"/>
      <c r="AF2584" s="1"/>
      <c r="AG2584" s="1"/>
    </row>
    <row r="2585" spans="1:33" ht="14.25" customHeight="1" x14ac:dyDescent="0.3">
      <c r="A2585" s="2"/>
      <c r="B2585" s="1"/>
      <c r="C2585" s="2"/>
      <c r="D2585" s="2"/>
      <c r="E2585" s="2"/>
      <c r="F2585" s="1"/>
      <c r="G2585" s="1"/>
      <c r="H2585" s="1"/>
      <c r="I2585" s="1"/>
      <c r="J2585" s="1"/>
      <c r="K2585" s="1"/>
      <c r="L2585" s="1"/>
      <c r="M2585" s="1"/>
      <c r="N2585" s="1"/>
      <c r="O2585" s="1"/>
      <c r="P2585" s="1"/>
      <c r="Q2585" s="1"/>
      <c r="R2585" s="1"/>
      <c r="S2585" s="411"/>
      <c r="T2585" s="1"/>
      <c r="U2585" s="1"/>
      <c r="V2585" s="1"/>
      <c r="W2585" s="411"/>
      <c r="X2585" s="411"/>
      <c r="Y2585" s="411"/>
      <c r="Z2585" s="411"/>
      <c r="AA2585" s="1"/>
      <c r="AB2585" s="1"/>
      <c r="AC2585" s="1"/>
      <c r="AD2585" s="1"/>
      <c r="AE2585" s="1"/>
      <c r="AF2585" s="1"/>
      <c r="AG2585" s="1"/>
    </row>
    <row r="2586" spans="1:33" ht="14.25" customHeight="1" x14ac:dyDescent="0.3">
      <c r="A2586" s="2"/>
      <c r="B2586" s="1"/>
      <c r="C2586" s="2"/>
      <c r="D2586" s="2"/>
      <c r="E2586" s="2"/>
      <c r="F2586" s="1"/>
      <c r="G2586" s="1"/>
      <c r="H2586" s="1"/>
      <c r="I2586" s="1"/>
      <c r="J2586" s="1"/>
      <c r="K2586" s="1"/>
      <c r="L2586" s="1"/>
      <c r="M2586" s="1"/>
      <c r="N2586" s="1"/>
      <c r="O2586" s="1"/>
      <c r="P2586" s="1"/>
      <c r="Q2586" s="1"/>
      <c r="R2586" s="1"/>
      <c r="S2586" s="411"/>
      <c r="T2586" s="1"/>
      <c r="U2586" s="1"/>
      <c r="V2586" s="1"/>
      <c r="W2586" s="411"/>
      <c r="X2586" s="411"/>
      <c r="Y2586" s="411"/>
      <c r="Z2586" s="411"/>
      <c r="AA2586" s="1"/>
      <c r="AB2586" s="1"/>
      <c r="AC2586" s="1"/>
      <c r="AD2586" s="1"/>
      <c r="AE2586" s="1"/>
      <c r="AF2586" s="1"/>
      <c r="AG2586" s="1"/>
    </row>
    <row r="2587" spans="1:33" ht="14.25" customHeight="1" x14ac:dyDescent="0.3">
      <c r="A2587" s="2"/>
      <c r="B2587" s="1"/>
      <c r="C2587" s="2"/>
      <c r="D2587" s="2"/>
      <c r="E2587" s="2"/>
      <c r="F2587" s="1"/>
      <c r="G2587" s="1"/>
      <c r="H2587" s="1"/>
      <c r="I2587" s="1"/>
      <c r="J2587" s="1"/>
      <c r="K2587" s="1"/>
      <c r="L2587" s="1"/>
      <c r="M2587" s="1"/>
      <c r="N2587" s="1"/>
      <c r="O2587" s="1"/>
      <c r="P2587" s="1"/>
      <c r="Q2587" s="1"/>
      <c r="R2587" s="1"/>
      <c r="S2587" s="411"/>
      <c r="T2587" s="1"/>
      <c r="U2587" s="1"/>
      <c r="V2587" s="1"/>
      <c r="W2587" s="411"/>
      <c r="X2587" s="411"/>
      <c r="Y2587" s="411"/>
      <c r="Z2587" s="411"/>
      <c r="AA2587" s="1"/>
      <c r="AB2587" s="1"/>
      <c r="AC2587" s="1"/>
      <c r="AD2587" s="1"/>
      <c r="AE2587" s="1"/>
      <c r="AF2587" s="1"/>
      <c r="AG2587" s="1"/>
    </row>
    <row r="2588" spans="1:33" ht="14.25" customHeight="1" x14ac:dyDescent="0.3">
      <c r="A2588" s="2"/>
      <c r="B2588" s="1"/>
      <c r="C2588" s="2"/>
      <c r="D2588" s="2"/>
      <c r="E2588" s="2"/>
      <c r="F2588" s="1"/>
      <c r="G2588" s="1"/>
      <c r="H2588" s="1"/>
      <c r="I2588" s="1"/>
      <c r="J2588" s="1"/>
      <c r="K2588" s="1"/>
      <c r="L2588" s="1"/>
      <c r="M2588" s="1"/>
      <c r="N2588" s="1"/>
      <c r="O2588" s="1"/>
      <c r="P2588" s="1"/>
      <c r="Q2588" s="1"/>
      <c r="R2588" s="1"/>
      <c r="S2588" s="411"/>
      <c r="T2588" s="1"/>
      <c r="U2588" s="1"/>
      <c r="V2588" s="1"/>
      <c r="W2588" s="411"/>
      <c r="X2588" s="411"/>
      <c r="Y2588" s="411"/>
      <c r="Z2588" s="411"/>
      <c r="AA2588" s="1"/>
      <c r="AB2588" s="1"/>
      <c r="AC2588" s="1"/>
      <c r="AD2588" s="1"/>
      <c r="AE2588" s="1"/>
      <c r="AF2588" s="1"/>
      <c r="AG2588" s="1"/>
    </row>
    <row r="2589" spans="1:33" ht="14.25" customHeight="1" x14ac:dyDescent="0.3">
      <c r="A2589" s="2"/>
      <c r="B2589" s="1"/>
      <c r="C2589" s="2"/>
      <c r="D2589" s="2"/>
      <c r="E2589" s="2"/>
      <c r="F2589" s="1"/>
      <c r="G2589" s="1"/>
      <c r="H2589" s="1"/>
      <c r="I2589" s="1"/>
      <c r="J2589" s="1"/>
      <c r="K2589" s="1"/>
      <c r="L2589" s="1"/>
      <c r="M2589" s="1"/>
      <c r="N2589" s="1"/>
      <c r="O2589" s="1"/>
      <c r="P2589" s="1"/>
      <c r="Q2589" s="1"/>
      <c r="R2589" s="1"/>
      <c r="S2589" s="411"/>
      <c r="T2589" s="1"/>
      <c r="U2589" s="1"/>
      <c r="V2589" s="1"/>
      <c r="W2589" s="411"/>
      <c r="X2589" s="411"/>
      <c r="Y2589" s="411"/>
      <c r="Z2589" s="411"/>
      <c r="AA2589" s="1"/>
      <c r="AB2589" s="1"/>
      <c r="AC2589" s="1"/>
      <c r="AD2589" s="1"/>
      <c r="AE2589" s="1"/>
      <c r="AF2589" s="1"/>
      <c r="AG2589" s="1"/>
    </row>
    <row r="2590" spans="1:33" ht="14.25" customHeight="1" x14ac:dyDescent="0.3">
      <c r="A2590" s="2"/>
      <c r="B2590" s="1"/>
      <c r="C2590" s="2"/>
      <c r="D2590" s="2"/>
      <c r="E2590" s="2"/>
      <c r="F2590" s="1"/>
      <c r="G2590" s="1"/>
      <c r="H2590" s="1"/>
      <c r="I2590" s="1"/>
      <c r="J2590" s="1"/>
      <c r="K2590" s="1"/>
      <c r="L2590" s="1"/>
      <c r="M2590" s="1"/>
      <c r="N2590" s="1"/>
      <c r="O2590" s="1"/>
      <c r="P2590" s="1"/>
      <c r="Q2590" s="1"/>
      <c r="R2590" s="1"/>
      <c r="S2590" s="411"/>
      <c r="T2590" s="1"/>
      <c r="U2590" s="1"/>
      <c r="V2590" s="1"/>
      <c r="W2590" s="411"/>
      <c r="X2590" s="411"/>
      <c r="Y2590" s="411"/>
      <c r="Z2590" s="411"/>
      <c r="AA2590" s="1"/>
      <c r="AB2590" s="1"/>
      <c r="AC2590" s="1"/>
      <c r="AD2590" s="1"/>
      <c r="AE2590" s="1"/>
      <c r="AF2590" s="1"/>
      <c r="AG2590" s="1"/>
    </row>
    <row r="2591" spans="1:33" ht="14.25" customHeight="1" x14ac:dyDescent="0.3">
      <c r="A2591" s="2"/>
      <c r="B2591" s="1"/>
      <c r="C2591" s="2"/>
      <c r="D2591" s="2"/>
      <c r="E2591" s="2"/>
      <c r="F2591" s="1"/>
      <c r="G2591" s="1"/>
      <c r="H2591" s="1"/>
      <c r="I2591" s="1"/>
      <c r="J2591" s="1"/>
      <c r="K2591" s="1"/>
      <c r="L2591" s="1"/>
      <c r="M2591" s="1"/>
      <c r="N2591" s="1"/>
      <c r="O2591" s="1"/>
      <c r="P2591" s="1"/>
      <c r="Q2591" s="1"/>
      <c r="R2591" s="1"/>
      <c r="S2591" s="411"/>
      <c r="T2591" s="1"/>
      <c r="U2591" s="1"/>
      <c r="V2591" s="1"/>
      <c r="W2591" s="411"/>
      <c r="X2591" s="411"/>
      <c r="Y2591" s="411"/>
      <c r="Z2591" s="411"/>
      <c r="AA2591" s="1"/>
      <c r="AB2591" s="1"/>
      <c r="AC2591" s="1"/>
      <c r="AD2591" s="1"/>
      <c r="AE2591" s="1"/>
      <c r="AF2591" s="1"/>
      <c r="AG2591" s="1"/>
    </row>
    <row r="2592" spans="1:33" ht="14.25" customHeight="1" x14ac:dyDescent="0.3">
      <c r="A2592" s="2"/>
      <c r="B2592" s="1"/>
      <c r="C2592" s="2"/>
      <c r="D2592" s="2"/>
      <c r="E2592" s="2"/>
      <c r="F2592" s="1"/>
      <c r="G2592" s="1"/>
      <c r="H2592" s="1"/>
      <c r="I2592" s="1"/>
      <c r="J2592" s="1"/>
      <c r="K2592" s="1"/>
      <c r="L2592" s="1"/>
      <c r="M2592" s="1"/>
      <c r="N2592" s="1"/>
      <c r="O2592" s="1"/>
      <c r="P2592" s="1"/>
      <c r="Q2592" s="1"/>
      <c r="R2592" s="1"/>
      <c r="S2592" s="411"/>
      <c r="T2592" s="1"/>
      <c r="U2592" s="1"/>
      <c r="V2592" s="1"/>
      <c r="W2592" s="411"/>
      <c r="X2592" s="411"/>
      <c r="Y2592" s="411"/>
      <c r="Z2592" s="411"/>
      <c r="AA2592" s="1"/>
      <c r="AB2592" s="1"/>
      <c r="AC2592" s="1"/>
      <c r="AD2592" s="1"/>
      <c r="AE2592" s="1"/>
      <c r="AF2592" s="1"/>
      <c r="AG2592" s="1"/>
    </row>
    <row r="2593" spans="1:33" ht="14.25" customHeight="1" x14ac:dyDescent="0.3">
      <c r="A2593" s="2"/>
      <c r="B2593" s="1"/>
      <c r="C2593" s="2"/>
      <c r="D2593" s="2"/>
      <c r="E2593" s="2"/>
      <c r="F2593" s="1"/>
      <c r="G2593" s="1"/>
      <c r="H2593" s="1"/>
      <c r="I2593" s="1"/>
      <c r="J2593" s="1"/>
      <c r="K2593" s="1"/>
      <c r="L2593" s="1"/>
      <c r="M2593" s="1"/>
      <c r="N2593" s="1"/>
      <c r="O2593" s="1"/>
      <c r="P2593" s="1"/>
      <c r="Q2593" s="1"/>
      <c r="R2593" s="1"/>
      <c r="S2593" s="411"/>
      <c r="T2593" s="1"/>
      <c r="U2593" s="1"/>
      <c r="V2593" s="1"/>
      <c r="W2593" s="411"/>
      <c r="X2593" s="411"/>
      <c r="Y2593" s="411"/>
      <c r="Z2593" s="411"/>
      <c r="AA2593" s="1"/>
      <c r="AB2593" s="1"/>
      <c r="AC2593" s="1"/>
      <c r="AD2593" s="1"/>
      <c r="AE2593" s="1"/>
      <c r="AF2593" s="1"/>
      <c r="AG2593" s="1"/>
    </row>
    <row r="2594" spans="1:33" ht="14.25" customHeight="1" x14ac:dyDescent="0.3">
      <c r="A2594" s="2"/>
      <c r="B2594" s="1"/>
      <c r="C2594" s="2"/>
      <c r="D2594" s="2"/>
      <c r="E2594" s="2"/>
      <c r="F2594" s="1"/>
      <c r="G2594" s="1"/>
      <c r="H2594" s="1"/>
      <c r="I2594" s="1"/>
      <c r="J2594" s="1"/>
      <c r="K2594" s="1"/>
      <c r="L2594" s="1"/>
      <c r="M2594" s="1"/>
      <c r="N2594" s="1"/>
      <c r="O2594" s="1"/>
      <c r="P2594" s="1"/>
      <c r="Q2594" s="1"/>
      <c r="R2594" s="1"/>
      <c r="S2594" s="411"/>
      <c r="T2594" s="1"/>
      <c r="U2594" s="1"/>
      <c r="V2594" s="1"/>
      <c r="W2594" s="411"/>
      <c r="X2594" s="411"/>
      <c r="Y2594" s="411"/>
      <c r="Z2594" s="411"/>
      <c r="AA2594" s="1"/>
      <c r="AB2594" s="1"/>
      <c r="AC2594" s="1"/>
      <c r="AD2594" s="1"/>
      <c r="AE2594" s="1"/>
      <c r="AF2594" s="1"/>
      <c r="AG2594" s="1"/>
    </row>
    <row r="2595" spans="1:33" ht="14.25" customHeight="1" x14ac:dyDescent="0.3">
      <c r="A2595" s="2"/>
      <c r="B2595" s="1"/>
      <c r="C2595" s="2"/>
      <c r="D2595" s="2"/>
      <c r="E2595" s="2"/>
      <c r="F2595" s="1"/>
      <c r="G2595" s="1"/>
      <c r="H2595" s="1"/>
      <c r="I2595" s="1"/>
      <c r="J2595" s="1"/>
      <c r="K2595" s="1"/>
      <c r="L2595" s="1"/>
      <c r="M2595" s="1"/>
      <c r="N2595" s="1"/>
      <c r="O2595" s="1"/>
      <c r="P2595" s="1"/>
      <c r="Q2595" s="1"/>
      <c r="R2595" s="1"/>
      <c r="S2595" s="411"/>
      <c r="T2595" s="1"/>
      <c r="U2595" s="1"/>
      <c r="V2595" s="1"/>
      <c r="W2595" s="411"/>
      <c r="X2595" s="411"/>
      <c r="Y2595" s="411"/>
      <c r="Z2595" s="411"/>
      <c r="AA2595" s="1"/>
      <c r="AB2595" s="1"/>
      <c r="AC2595" s="1"/>
      <c r="AD2595" s="1"/>
      <c r="AE2595" s="1"/>
      <c r="AF2595" s="1"/>
      <c r="AG2595" s="1"/>
    </row>
    <row r="2596" spans="1:33" ht="14.25" customHeight="1" x14ac:dyDescent="0.3">
      <c r="A2596" s="2"/>
      <c r="B2596" s="1"/>
      <c r="C2596" s="2"/>
      <c r="D2596" s="2"/>
      <c r="E2596" s="2"/>
      <c r="F2596" s="1"/>
      <c r="G2596" s="1"/>
      <c r="H2596" s="1"/>
      <c r="I2596" s="1"/>
      <c r="J2596" s="1"/>
      <c r="K2596" s="1"/>
      <c r="L2596" s="1"/>
      <c r="M2596" s="1"/>
      <c r="N2596" s="1"/>
      <c r="O2596" s="1"/>
      <c r="P2596" s="1"/>
      <c r="Q2596" s="1"/>
      <c r="R2596" s="1"/>
      <c r="S2596" s="411"/>
      <c r="T2596" s="1"/>
      <c r="U2596" s="1"/>
      <c r="V2596" s="1"/>
      <c r="W2596" s="411"/>
      <c r="X2596" s="411"/>
      <c r="Y2596" s="411"/>
      <c r="Z2596" s="411"/>
      <c r="AA2596" s="1"/>
      <c r="AB2596" s="1"/>
      <c r="AC2596" s="1"/>
      <c r="AD2596" s="1"/>
      <c r="AE2596" s="1"/>
      <c r="AF2596" s="1"/>
      <c r="AG2596" s="1"/>
    </row>
    <row r="2597" spans="1:33" ht="14.25" customHeight="1" x14ac:dyDescent="0.3">
      <c r="A2597" s="2"/>
      <c r="B2597" s="1"/>
      <c r="C2597" s="2"/>
      <c r="D2597" s="2"/>
      <c r="E2597" s="2"/>
      <c r="F2597" s="1"/>
      <c r="G2597" s="1"/>
      <c r="H2597" s="1"/>
      <c r="I2597" s="1"/>
      <c r="J2597" s="1"/>
      <c r="K2597" s="1"/>
      <c r="L2597" s="1"/>
      <c r="M2597" s="1"/>
      <c r="N2597" s="1"/>
      <c r="O2597" s="1"/>
      <c r="P2597" s="1"/>
      <c r="Q2597" s="1"/>
      <c r="R2597" s="1"/>
      <c r="S2597" s="411"/>
      <c r="T2597" s="1"/>
      <c r="U2597" s="1"/>
      <c r="V2597" s="1"/>
      <c r="W2597" s="411"/>
      <c r="X2597" s="411"/>
      <c r="Y2597" s="411"/>
      <c r="Z2597" s="411"/>
      <c r="AA2597" s="1"/>
      <c r="AB2597" s="1"/>
      <c r="AC2597" s="1"/>
      <c r="AD2597" s="1"/>
      <c r="AE2597" s="1"/>
      <c r="AF2597" s="1"/>
      <c r="AG2597" s="1"/>
    </row>
    <row r="2598" spans="1:33" ht="14.25" customHeight="1" x14ac:dyDescent="0.3">
      <c r="A2598" s="2"/>
      <c r="B2598" s="1"/>
      <c r="C2598" s="2"/>
      <c r="D2598" s="2"/>
      <c r="E2598" s="2"/>
      <c r="F2598" s="1"/>
      <c r="G2598" s="1"/>
      <c r="H2598" s="1"/>
      <c r="I2598" s="1"/>
      <c r="J2598" s="1"/>
      <c r="K2598" s="1"/>
      <c r="L2598" s="1"/>
      <c r="M2598" s="1"/>
      <c r="N2598" s="1"/>
      <c r="O2598" s="1"/>
      <c r="P2598" s="1"/>
      <c r="Q2598" s="1"/>
      <c r="R2598" s="1"/>
      <c r="S2598" s="411"/>
      <c r="T2598" s="1"/>
      <c r="U2598" s="1"/>
      <c r="V2598" s="1"/>
      <c r="W2598" s="411"/>
      <c r="X2598" s="411"/>
      <c r="Y2598" s="411"/>
      <c r="Z2598" s="411"/>
      <c r="AA2598" s="1"/>
      <c r="AB2598" s="1"/>
      <c r="AC2598" s="1"/>
      <c r="AD2598" s="1"/>
      <c r="AE2598" s="1"/>
      <c r="AF2598" s="1"/>
      <c r="AG2598" s="1"/>
    </row>
    <row r="2599" spans="1:33" ht="14.25" customHeight="1" x14ac:dyDescent="0.3">
      <c r="A2599" s="2"/>
      <c r="B2599" s="1"/>
      <c r="C2599" s="2"/>
      <c r="D2599" s="2"/>
      <c r="E2599" s="2"/>
      <c r="F2599" s="1"/>
      <c r="G2599" s="1"/>
      <c r="H2599" s="1"/>
      <c r="I2599" s="1"/>
      <c r="J2599" s="1"/>
      <c r="K2599" s="1"/>
      <c r="L2599" s="1"/>
      <c r="M2599" s="1"/>
      <c r="N2599" s="1"/>
      <c r="O2599" s="1"/>
      <c r="P2599" s="1"/>
      <c r="Q2599" s="1"/>
      <c r="R2599" s="1"/>
      <c r="S2599" s="411"/>
      <c r="T2599" s="1"/>
      <c r="U2599" s="1"/>
      <c r="V2599" s="1"/>
      <c r="W2599" s="411"/>
      <c r="X2599" s="411"/>
      <c r="Y2599" s="411"/>
      <c r="Z2599" s="411"/>
      <c r="AA2599" s="1"/>
      <c r="AB2599" s="1"/>
      <c r="AC2599" s="1"/>
      <c r="AD2599" s="1"/>
      <c r="AE2599" s="1"/>
      <c r="AF2599" s="1"/>
      <c r="AG2599" s="1"/>
    </row>
    <row r="2600" spans="1:33" ht="14.25" customHeight="1" x14ac:dyDescent="0.3">
      <c r="A2600" s="2"/>
      <c r="B2600" s="1"/>
      <c r="C2600" s="2"/>
      <c r="D2600" s="2"/>
      <c r="E2600" s="2"/>
      <c r="F2600" s="1"/>
      <c r="G2600" s="1"/>
      <c r="H2600" s="1"/>
      <c r="I2600" s="1"/>
      <c r="J2600" s="1"/>
      <c r="K2600" s="1"/>
      <c r="L2600" s="1"/>
      <c r="M2600" s="1"/>
      <c r="N2600" s="1"/>
      <c r="O2600" s="1"/>
      <c r="P2600" s="1"/>
      <c r="Q2600" s="1"/>
      <c r="R2600" s="1"/>
      <c r="S2600" s="411"/>
      <c r="T2600" s="1"/>
      <c r="U2600" s="1"/>
      <c r="V2600" s="1"/>
      <c r="W2600" s="411"/>
      <c r="X2600" s="411"/>
      <c r="Y2600" s="411"/>
      <c r="Z2600" s="411"/>
      <c r="AA2600" s="1"/>
      <c r="AB2600" s="1"/>
      <c r="AC2600" s="1"/>
      <c r="AD2600" s="1"/>
      <c r="AE2600" s="1"/>
      <c r="AF2600" s="1"/>
      <c r="AG2600" s="1"/>
    </row>
    <row r="2601" spans="1:33" ht="14.25" customHeight="1" x14ac:dyDescent="0.3">
      <c r="A2601" s="2"/>
      <c r="B2601" s="1"/>
      <c r="C2601" s="2"/>
      <c r="D2601" s="2"/>
      <c r="E2601" s="2"/>
      <c r="F2601" s="1"/>
      <c r="G2601" s="1"/>
      <c r="H2601" s="1"/>
      <c r="I2601" s="1"/>
      <c r="J2601" s="1"/>
      <c r="K2601" s="1"/>
      <c r="L2601" s="1"/>
      <c r="M2601" s="1"/>
      <c r="N2601" s="1"/>
      <c r="O2601" s="1"/>
      <c r="P2601" s="1"/>
      <c r="Q2601" s="1"/>
      <c r="R2601" s="1"/>
      <c r="S2601" s="411"/>
      <c r="T2601" s="1"/>
      <c r="U2601" s="1"/>
      <c r="V2601" s="1"/>
      <c r="W2601" s="411"/>
      <c r="X2601" s="411"/>
      <c r="Y2601" s="411"/>
      <c r="Z2601" s="411"/>
      <c r="AA2601" s="1"/>
      <c r="AB2601" s="1"/>
      <c r="AC2601" s="1"/>
      <c r="AD2601" s="1"/>
      <c r="AE2601" s="1"/>
      <c r="AF2601" s="1"/>
      <c r="AG2601" s="1"/>
    </row>
    <row r="2602" spans="1:33" ht="14.25" customHeight="1" x14ac:dyDescent="0.3">
      <c r="A2602" s="2"/>
      <c r="B2602" s="1"/>
      <c r="C2602" s="2"/>
      <c r="D2602" s="2"/>
      <c r="E2602" s="2"/>
      <c r="F2602" s="1"/>
      <c r="G2602" s="1"/>
      <c r="H2602" s="1"/>
      <c r="I2602" s="1"/>
      <c r="J2602" s="1"/>
      <c r="K2602" s="1"/>
      <c r="L2602" s="1"/>
      <c r="M2602" s="1"/>
      <c r="N2602" s="1"/>
      <c r="O2602" s="1"/>
      <c r="P2602" s="1"/>
      <c r="Q2602" s="1"/>
      <c r="R2602" s="1"/>
      <c r="S2602" s="411"/>
      <c r="T2602" s="1"/>
      <c r="U2602" s="1"/>
      <c r="V2602" s="1"/>
      <c r="W2602" s="411"/>
      <c r="X2602" s="411"/>
      <c r="Y2602" s="411"/>
      <c r="Z2602" s="411"/>
      <c r="AA2602" s="1"/>
      <c r="AB2602" s="1"/>
      <c r="AC2602" s="1"/>
      <c r="AD2602" s="1"/>
      <c r="AE2602" s="1"/>
      <c r="AF2602" s="1"/>
      <c r="AG2602" s="1"/>
    </row>
    <row r="2603" spans="1:33" ht="14.25" customHeight="1" x14ac:dyDescent="0.3">
      <c r="A2603" s="2"/>
      <c r="B2603" s="1"/>
      <c r="C2603" s="2"/>
      <c r="D2603" s="2"/>
      <c r="E2603" s="2"/>
      <c r="F2603" s="1"/>
      <c r="G2603" s="1"/>
      <c r="H2603" s="1"/>
      <c r="I2603" s="1"/>
      <c r="J2603" s="1"/>
      <c r="K2603" s="1"/>
      <c r="L2603" s="1"/>
      <c r="M2603" s="1"/>
      <c r="N2603" s="1"/>
      <c r="O2603" s="1"/>
      <c r="P2603" s="1"/>
      <c r="Q2603" s="1"/>
      <c r="R2603" s="1"/>
      <c r="S2603" s="411"/>
      <c r="T2603" s="1"/>
      <c r="U2603" s="1"/>
      <c r="V2603" s="1"/>
      <c r="W2603" s="411"/>
      <c r="X2603" s="411"/>
      <c r="Y2603" s="411"/>
      <c r="Z2603" s="411"/>
      <c r="AA2603" s="1"/>
      <c r="AB2603" s="1"/>
      <c r="AC2603" s="1"/>
      <c r="AD2603" s="1"/>
      <c r="AE2603" s="1"/>
      <c r="AF2603" s="1"/>
      <c r="AG2603" s="1"/>
    </row>
    <row r="2604" spans="1:33" ht="14.25" customHeight="1" x14ac:dyDescent="0.3">
      <c r="A2604" s="2"/>
      <c r="B2604" s="1"/>
      <c r="C2604" s="2"/>
      <c r="D2604" s="2"/>
      <c r="E2604" s="2"/>
      <c r="F2604" s="1"/>
      <c r="G2604" s="1"/>
      <c r="H2604" s="1"/>
      <c r="I2604" s="1"/>
      <c r="J2604" s="1"/>
      <c r="K2604" s="1"/>
      <c r="L2604" s="1"/>
      <c r="M2604" s="1"/>
      <c r="N2604" s="1"/>
      <c r="O2604" s="1"/>
      <c r="P2604" s="1"/>
      <c r="Q2604" s="1"/>
      <c r="R2604" s="1"/>
      <c r="S2604" s="411"/>
      <c r="T2604" s="1"/>
      <c r="U2604" s="1"/>
      <c r="V2604" s="1"/>
      <c r="W2604" s="411"/>
      <c r="X2604" s="411"/>
      <c r="Y2604" s="411"/>
      <c r="Z2604" s="411"/>
      <c r="AA2604" s="1"/>
      <c r="AB2604" s="1"/>
      <c r="AC2604" s="1"/>
      <c r="AD2604" s="1"/>
      <c r="AE2604" s="1"/>
      <c r="AF2604" s="1"/>
      <c r="AG2604" s="1"/>
    </row>
    <row r="2605" spans="1:33" ht="14.25" customHeight="1" x14ac:dyDescent="0.3">
      <c r="A2605" s="2"/>
      <c r="B2605" s="1"/>
      <c r="C2605" s="2"/>
      <c r="D2605" s="2"/>
      <c r="E2605" s="2"/>
      <c r="F2605" s="1"/>
      <c r="G2605" s="1"/>
      <c r="H2605" s="1"/>
      <c r="I2605" s="1"/>
      <c r="J2605" s="1"/>
      <c r="K2605" s="1"/>
      <c r="L2605" s="1"/>
      <c r="M2605" s="1"/>
      <c r="N2605" s="1"/>
      <c r="O2605" s="1"/>
      <c r="P2605" s="1"/>
      <c r="Q2605" s="1"/>
      <c r="R2605" s="1"/>
      <c r="S2605" s="411"/>
      <c r="T2605" s="1"/>
      <c r="U2605" s="1"/>
      <c r="V2605" s="1"/>
      <c r="W2605" s="411"/>
      <c r="X2605" s="411"/>
      <c r="Y2605" s="411"/>
      <c r="Z2605" s="411"/>
      <c r="AA2605" s="1"/>
      <c r="AB2605" s="1"/>
      <c r="AC2605" s="1"/>
      <c r="AD2605" s="1"/>
      <c r="AE2605" s="1"/>
      <c r="AF2605" s="1"/>
      <c r="AG2605" s="1"/>
    </row>
    <row r="2606" spans="1:33" ht="14.25" customHeight="1" x14ac:dyDescent="0.3">
      <c r="A2606" s="2"/>
      <c r="B2606" s="1"/>
      <c r="C2606" s="2"/>
      <c r="D2606" s="2"/>
      <c r="E2606" s="2"/>
      <c r="F2606" s="1"/>
      <c r="G2606" s="1"/>
      <c r="H2606" s="1"/>
      <c r="I2606" s="1"/>
      <c r="J2606" s="1"/>
      <c r="K2606" s="1"/>
      <c r="L2606" s="1"/>
      <c r="M2606" s="1"/>
      <c r="N2606" s="1"/>
      <c r="O2606" s="1"/>
      <c r="P2606" s="1"/>
      <c r="Q2606" s="1"/>
      <c r="R2606" s="1"/>
      <c r="S2606" s="411"/>
      <c r="T2606" s="1"/>
      <c r="U2606" s="1"/>
      <c r="V2606" s="1"/>
      <c r="W2606" s="411"/>
      <c r="X2606" s="411"/>
      <c r="Y2606" s="411"/>
      <c r="Z2606" s="411"/>
      <c r="AA2606" s="1"/>
      <c r="AB2606" s="1"/>
      <c r="AC2606" s="1"/>
      <c r="AD2606" s="1"/>
      <c r="AE2606" s="1"/>
      <c r="AF2606" s="1"/>
      <c r="AG2606" s="1"/>
    </row>
    <row r="2607" spans="1:33" ht="14.25" customHeight="1" x14ac:dyDescent="0.3">
      <c r="A2607" s="2"/>
      <c r="B2607" s="1"/>
      <c r="C2607" s="2"/>
      <c r="D2607" s="2"/>
      <c r="E2607" s="2"/>
      <c r="F2607" s="1"/>
      <c r="G2607" s="1"/>
      <c r="H2607" s="1"/>
      <c r="I2607" s="1"/>
      <c r="J2607" s="1"/>
      <c r="K2607" s="1"/>
      <c r="L2607" s="1"/>
      <c r="M2607" s="1"/>
      <c r="N2607" s="1"/>
      <c r="O2607" s="1"/>
      <c r="P2607" s="1"/>
      <c r="Q2607" s="1"/>
      <c r="R2607" s="1"/>
      <c r="S2607" s="411"/>
      <c r="T2607" s="1"/>
      <c r="U2607" s="1"/>
      <c r="V2607" s="1"/>
      <c r="W2607" s="411"/>
      <c r="X2607" s="411"/>
      <c r="Y2607" s="411"/>
      <c r="Z2607" s="411"/>
      <c r="AA2607" s="1"/>
      <c r="AB2607" s="1"/>
      <c r="AC2607" s="1"/>
      <c r="AD2607" s="1"/>
      <c r="AE2607" s="1"/>
      <c r="AF2607" s="1"/>
      <c r="AG2607" s="1"/>
    </row>
    <row r="2608" spans="1:33" ht="14.25" customHeight="1" x14ac:dyDescent="0.3">
      <c r="A2608" s="2"/>
      <c r="B2608" s="1"/>
      <c r="C2608" s="2"/>
      <c r="D2608" s="2"/>
      <c r="E2608" s="2"/>
      <c r="F2608" s="1"/>
      <c r="G2608" s="1"/>
      <c r="H2608" s="1"/>
      <c r="I2608" s="1"/>
      <c r="J2608" s="1"/>
      <c r="K2608" s="1"/>
      <c r="L2608" s="1"/>
      <c r="M2608" s="1"/>
      <c r="N2608" s="1"/>
      <c r="O2608" s="1"/>
      <c r="P2608" s="1"/>
      <c r="Q2608" s="1"/>
      <c r="R2608" s="1"/>
      <c r="S2608" s="411"/>
      <c r="T2608" s="1"/>
      <c r="U2608" s="1"/>
      <c r="V2608" s="1"/>
      <c r="W2608" s="411"/>
      <c r="X2608" s="411"/>
      <c r="Y2608" s="411"/>
      <c r="Z2608" s="411"/>
      <c r="AA2608" s="1"/>
      <c r="AB2608" s="1"/>
      <c r="AC2608" s="1"/>
      <c r="AD2608" s="1"/>
      <c r="AE2608" s="1"/>
      <c r="AF2608" s="1"/>
      <c r="AG2608" s="1"/>
    </row>
    <row r="2609" spans="1:33" ht="14.25" customHeight="1" x14ac:dyDescent="0.3">
      <c r="A2609" s="2"/>
      <c r="B2609" s="1"/>
      <c r="C2609" s="2"/>
      <c r="D2609" s="2"/>
      <c r="E2609" s="2"/>
      <c r="F2609" s="1"/>
      <c r="G2609" s="1"/>
      <c r="H2609" s="1"/>
      <c r="I2609" s="1"/>
      <c r="J2609" s="1"/>
      <c r="K2609" s="1"/>
      <c r="L2609" s="1"/>
      <c r="M2609" s="1"/>
      <c r="N2609" s="1"/>
      <c r="O2609" s="1"/>
      <c r="P2609" s="1"/>
      <c r="Q2609" s="1"/>
      <c r="R2609" s="1"/>
      <c r="S2609" s="411"/>
      <c r="T2609" s="1"/>
      <c r="U2609" s="1"/>
      <c r="V2609" s="1"/>
      <c r="W2609" s="411"/>
      <c r="X2609" s="411"/>
      <c r="Y2609" s="411"/>
      <c r="Z2609" s="411"/>
      <c r="AA2609" s="1"/>
      <c r="AB2609" s="1"/>
      <c r="AC2609" s="1"/>
      <c r="AD2609" s="1"/>
      <c r="AE2609" s="1"/>
      <c r="AF2609" s="1"/>
      <c r="AG2609" s="1"/>
    </row>
    <row r="2610" spans="1:33" ht="14.25" customHeight="1" x14ac:dyDescent="0.3">
      <c r="A2610" s="2"/>
      <c r="B2610" s="1"/>
      <c r="C2610" s="2"/>
      <c r="D2610" s="2"/>
      <c r="E2610" s="2"/>
      <c r="F2610" s="1"/>
      <c r="G2610" s="1"/>
      <c r="H2610" s="1"/>
      <c r="I2610" s="1"/>
      <c r="J2610" s="1"/>
      <c r="K2610" s="1"/>
      <c r="L2610" s="1"/>
      <c r="M2610" s="1"/>
      <c r="N2610" s="1"/>
      <c r="O2610" s="1"/>
      <c r="P2610" s="1"/>
      <c r="Q2610" s="1"/>
      <c r="R2610" s="1"/>
      <c r="S2610" s="411"/>
      <c r="T2610" s="1"/>
      <c r="U2610" s="1"/>
      <c r="V2610" s="1"/>
      <c r="W2610" s="411"/>
      <c r="X2610" s="411"/>
      <c r="Y2610" s="411"/>
      <c r="Z2610" s="411"/>
      <c r="AA2610" s="1"/>
      <c r="AB2610" s="1"/>
      <c r="AC2610" s="1"/>
      <c r="AD2610" s="1"/>
      <c r="AE2610" s="1"/>
      <c r="AF2610" s="1"/>
      <c r="AG2610" s="1"/>
    </row>
    <row r="2611" spans="1:33" ht="14.25" customHeight="1" x14ac:dyDescent="0.3">
      <c r="A2611" s="2"/>
      <c r="B2611" s="1"/>
      <c r="C2611" s="2"/>
      <c r="D2611" s="2"/>
      <c r="E2611" s="2"/>
      <c r="F2611" s="1"/>
      <c r="G2611" s="1"/>
      <c r="H2611" s="1"/>
      <c r="I2611" s="1"/>
      <c r="J2611" s="1"/>
      <c r="K2611" s="1"/>
      <c r="L2611" s="1"/>
      <c r="M2611" s="1"/>
      <c r="N2611" s="1"/>
      <c r="O2611" s="1"/>
      <c r="P2611" s="1"/>
      <c r="Q2611" s="1"/>
      <c r="R2611" s="1"/>
      <c r="S2611" s="411"/>
      <c r="T2611" s="1"/>
      <c r="U2611" s="1"/>
      <c r="V2611" s="1"/>
      <c r="W2611" s="411"/>
      <c r="X2611" s="411"/>
      <c r="Y2611" s="411"/>
      <c r="Z2611" s="411"/>
      <c r="AA2611" s="1"/>
      <c r="AB2611" s="1"/>
      <c r="AC2611" s="1"/>
      <c r="AD2611" s="1"/>
      <c r="AE2611" s="1"/>
      <c r="AF2611" s="1"/>
      <c r="AG2611" s="1"/>
    </row>
    <row r="2612" spans="1:33" ht="14.25" customHeight="1" x14ac:dyDescent="0.3">
      <c r="A2612" s="2"/>
      <c r="B2612" s="1"/>
      <c r="C2612" s="2"/>
      <c r="D2612" s="2"/>
      <c r="E2612" s="2"/>
      <c r="F2612" s="1"/>
      <c r="G2612" s="1"/>
      <c r="H2612" s="1"/>
      <c r="I2612" s="1"/>
      <c r="J2612" s="1"/>
      <c r="K2612" s="1"/>
      <c r="L2612" s="1"/>
      <c r="M2612" s="1"/>
      <c r="N2612" s="1"/>
      <c r="O2612" s="1"/>
      <c r="P2612" s="1"/>
      <c r="Q2612" s="1"/>
      <c r="R2612" s="1"/>
      <c r="S2612" s="411"/>
      <c r="T2612" s="1"/>
      <c r="U2612" s="1"/>
      <c r="V2612" s="1"/>
      <c r="W2612" s="411"/>
      <c r="X2612" s="411"/>
      <c r="Y2612" s="411"/>
      <c r="Z2612" s="411"/>
      <c r="AA2612" s="1"/>
      <c r="AB2612" s="1"/>
      <c r="AC2612" s="1"/>
      <c r="AD2612" s="1"/>
      <c r="AE2612" s="1"/>
      <c r="AF2612" s="1"/>
      <c r="AG2612" s="1"/>
    </row>
    <row r="2613" spans="1:33" ht="14.25" customHeight="1" x14ac:dyDescent="0.3">
      <c r="A2613" s="2"/>
      <c r="B2613" s="1"/>
      <c r="C2613" s="2"/>
      <c r="D2613" s="2"/>
      <c r="E2613" s="2"/>
      <c r="F2613" s="1"/>
      <c r="G2613" s="1"/>
      <c r="H2613" s="1"/>
      <c r="I2613" s="1"/>
      <c r="J2613" s="1"/>
      <c r="K2613" s="1"/>
      <c r="L2613" s="1"/>
      <c r="M2613" s="1"/>
      <c r="N2613" s="1"/>
      <c r="O2613" s="1"/>
      <c r="P2613" s="1"/>
      <c r="Q2613" s="1"/>
      <c r="R2613" s="1"/>
      <c r="S2613" s="411"/>
      <c r="T2613" s="1"/>
      <c r="U2613" s="1"/>
      <c r="V2613" s="1"/>
      <c r="W2613" s="411"/>
      <c r="X2613" s="411"/>
      <c r="Y2613" s="411"/>
      <c r="Z2613" s="411"/>
      <c r="AA2613" s="1"/>
      <c r="AB2613" s="1"/>
      <c r="AC2613" s="1"/>
      <c r="AD2613" s="1"/>
      <c r="AE2613" s="1"/>
      <c r="AF2613" s="1"/>
      <c r="AG2613" s="1"/>
    </row>
    <row r="2614" spans="1:33" ht="14.25" customHeight="1" x14ac:dyDescent="0.3">
      <c r="A2614" s="2"/>
      <c r="B2614" s="1"/>
      <c r="C2614" s="2"/>
      <c r="D2614" s="2"/>
      <c r="E2614" s="2"/>
      <c r="F2614" s="1"/>
      <c r="G2614" s="1"/>
      <c r="H2614" s="1"/>
      <c r="I2614" s="1"/>
      <c r="J2614" s="1"/>
      <c r="K2614" s="1"/>
      <c r="L2614" s="1"/>
      <c r="M2614" s="1"/>
      <c r="N2614" s="1"/>
      <c r="O2614" s="1"/>
      <c r="P2614" s="1"/>
      <c r="Q2614" s="1"/>
      <c r="R2614" s="1"/>
      <c r="S2614" s="411"/>
      <c r="T2614" s="1"/>
      <c r="U2614" s="1"/>
      <c r="V2614" s="1"/>
      <c r="W2614" s="411"/>
      <c r="X2614" s="411"/>
      <c r="Y2614" s="411"/>
      <c r="Z2614" s="411"/>
      <c r="AA2614" s="1"/>
      <c r="AB2614" s="1"/>
      <c r="AC2614" s="1"/>
      <c r="AD2614" s="1"/>
      <c r="AE2614" s="1"/>
      <c r="AF2614" s="1"/>
      <c r="AG2614" s="1"/>
    </row>
    <row r="2615" spans="1:33" ht="14.25" customHeight="1" x14ac:dyDescent="0.3">
      <c r="A2615" s="2"/>
      <c r="B2615" s="1"/>
      <c r="C2615" s="2"/>
      <c r="D2615" s="2"/>
      <c r="E2615" s="2"/>
      <c r="F2615" s="1"/>
      <c r="G2615" s="1"/>
      <c r="H2615" s="1"/>
      <c r="I2615" s="1"/>
      <c r="J2615" s="1"/>
      <c r="K2615" s="1"/>
      <c r="L2615" s="1"/>
      <c r="M2615" s="1"/>
      <c r="N2615" s="1"/>
      <c r="O2615" s="1"/>
      <c r="P2615" s="1"/>
      <c r="Q2615" s="1"/>
      <c r="R2615" s="1"/>
      <c r="S2615" s="411"/>
      <c r="T2615" s="1"/>
      <c r="U2615" s="1"/>
      <c r="V2615" s="1"/>
      <c r="W2615" s="411"/>
      <c r="X2615" s="411"/>
      <c r="Y2615" s="411"/>
      <c r="Z2615" s="411"/>
      <c r="AA2615" s="1"/>
      <c r="AB2615" s="1"/>
      <c r="AC2615" s="1"/>
      <c r="AD2615" s="1"/>
      <c r="AE2615" s="1"/>
      <c r="AF2615" s="1"/>
      <c r="AG2615" s="1"/>
    </row>
    <row r="2616" spans="1:33" ht="14.25" customHeight="1" x14ac:dyDescent="0.3">
      <c r="A2616" s="2"/>
      <c r="B2616" s="1"/>
      <c r="C2616" s="2"/>
      <c r="D2616" s="2"/>
      <c r="E2616" s="2"/>
      <c r="F2616" s="1"/>
      <c r="G2616" s="1"/>
      <c r="H2616" s="1"/>
      <c r="I2616" s="1"/>
      <c r="J2616" s="1"/>
      <c r="K2616" s="1"/>
      <c r="L2616" s="1"/>
      <c r="M2616" s="1"/>
      <c r="N2616" s="1"/>
      <c r="O2616" s="1"/>
      <c r="P2616" s="1"/>
      <c r="Q2616" s="1"/>
      <c r="R2616" s="1"/>
      <c r="S2616" s="411"/>
      <c r="T2616" s="1"/>
      <c r="U2616" s="1"/>
      <c r="V2616" s="1"/>
      <c r="W2616" s="411"/>
      <c r="X2616" s="411"/>
      <c r="Y2616" s="411"/>
      <c r="Z2616" s="411"/>
      <c r="AA2616" s="1"/>
      <c r="AB2616" s="1"/>
      <c r="AC2616" s="1"/>
      <c r="AD2616" s="1"/>
      <c r="AE2616" s="1"/>
      <c r="AF2616" s="1"/>
      <c r="AG2616" s="1"/>
    </row>
    <row r="2617" spans="1:33" ht="14.25" customHeight="1" x14ac:dyDescent="0.3">
      <c r="A2617" s="2"/>
      <c r="B2617" s="1"/>
      <c r="C2617" s="2"/>
      <c r="D2617" s="2"/>
      <c r="E2617" s="2"/>
      <c r="F2617" s="1"/>
      <c r="G2617" s="1"/>
      <c r="H2617" s="1"/>
      <c r="I2617" s="1"/>
      <c r="J2617" s="1"/>
      <c r="K2617" s="1"/>
      <c r="L2617" s="1"/>
      <c r="M2617" s="1"/>
      <c r="N2617" s="1"/>
      <c r="O2617" s="1"/>
      <c r="P2617" s="1"/>
      <c r="Q2617" s="1"/>
      <c r="R2617" s="1"/>
      <c r="S2617" s="411"/>
      <c r="T2617" s="1"/>
      <c r="U2617" s="1"/>
      <c r="V2617" s="1"/>
      <c r="W2617" s="411"/>
      <c r="X2617" s="411"/>
      <c r="Y2617" s="411"/>
      <c r="Z2617" s="411"/>
      <c r="AA2617" s="1"/>
      <c r="AB2617" s="1"/>
      <c r="AC2617" s="1"/>
      <c r="AD2617" s="1"/>
      <c r="AE2617" s="1"/>
      <c r="AF2617" s="1"/>
      <c r="AG2617" s="1"/>
    </row>
    <row r="2618" spans="1:33" ht="14.25" customHeight="1" x14ac:dyDescent="0.3">
      <c r="A2618" s="2"/>
      <c r="B2618" s="1"/>
      <c r="C2618" s="2"/>
      <c r="D2618" s="2"/>
      <c r="E2618" s="2"/>
      <c r="F2618" s="1"/>
      <c r="G2618" s="1"/>
      <c r="H2618" s="1"/>
      <c r="I2618" s="1"/>
      <c r="J2618" s="1"/>
      <c r="K2618" s="1"/>
      <c r="L2618" s="1"/>
      <c r="M2618" s="1"/>
      <c r="N2618" s="1"/>
      <c r="O2618" s="1"/>
      <c r="P2618" s="1"/>
      <c r="Q2618" s="1"/>
      <c r="R2618" s="1"/>
      <c r="S2618" s="411"/>
      <c r="T2618" s="1"/>
      <c r="U2618" s="1"/>
      <c r="V2618" s="1"/>
      <c r="W2618" s="411"/>
      <c r="X2618" s="411"/>
      <c r="Y2618" s="411"/>
      <c r="Z2618" s="411"/>
      <c r="AA2618" s="1"/>
      <c r="AB2618" s="1"/>
      <c r="AC2618" s="1"/>
      <c r="AD2618" s="1"/>
      <c r="AE2618" s="1"/>
      <c r="AF2618" s="1"/>
      <c r="AG2618" s="1"/>
    </row>
    <row r="2619" spans="1:33" ht="14.25" customHeight="1" x14ac:dyDescent="0.3">
      <c r="A2619" s="2"/>
      <c r="B2619" s="1"/>
      <c r="C2619" s="2"/>
      <c r="D2619" s="2"/>
      <c r="E2619" s="2"/>
      <c r="F2619" s="1"/>
      <c r="G2619" s="1"/>
      <c r="H2619" s="1"/>
      <c r="I2619" s="1"/>
      <c r="J2619" s="1"/>
      <c r="K2619" s="1"/>
      <c r="L2619" s="1"/>
      <c r="M2619" s="1"/>
      <c r="N2619" s="1"/>
      <c r="O2619" s="1"/>
      <c r="P2619" s="1"/>
      <c r="Q2619" s="1"/>
      <c r="R2619" s="1"/>
      <c r="S2619" s="411"/>
      <c r="T2619" s="1"/>
      <c r="U2619" s="1"/>
      <c r="V2619" s="1"/>
      <c r="W2619" s="411"/>
      <c r="X2619" s="411"/>
      <c r="Y2619" s="411"/>
      <c r="Z2619" s="411"/>
      <c r="AA2619" s="1"/>
      <c r="AB2619" s="1"/>
      <c r="AC2619" s="1"/>
      <c r="AD2619" s="1"/>
      <c r="AE2619" s="1"/>
      <c r="AF2619" s="1"/>
      <c r="AG2619" s="1"/>
    </row>
    <row r="2620" spans="1:33" ht="14.25" customHeight="1" x14ac:dyDescent="0.3">
      <c r="A2620" s="2"/>
      <c r="B2620" s="1"/>
      <c r="C2620" s="2"/>
      <c r="D2620" s="2"/>
      <c r="E2620" s="2"/>
      <c r="F2620" s="1"/>
      <c r="G2620" s="1"/>
      <c r="H2620" s="1"/>
      <c r="I2620" s="1"/>
      <c r="J2620" s="1"/>
      <c r="K2620" s="1"/>
      <c r="L2620" s="1"/>
      <c r="M2620" s="1"/>
      <c r="N2620" s="1"/>
      <c r="O2620" s="1"/>
      <c r="P2620" s="1"/>
      <c r="Q2620" s="1"/>
      <c r="R2620" s="1"/>
      <c r="S2620" s="411"/>
      <c r="T2620" s="1"/>
      <c r="U2620" s="1"/>
      <c r="V2620" s="1"/>
      <c r="W2620" s="411"/>
      <c r="X2620" s="411"/>
      <c r="Y2620" s="411"/>
      <c r="Z2620" s="411"/>
      <c r="AA2620" s="1"/>
      <c r="AB2620" s="1"/>
      <c r="AC2620" s="1"/>
      <c r="AD2620" s="1"/>
      <c r="AE2620" s="1"/>
      <c r="AF2620" s="1"/>
      <c r="AG2620" s="1"/>
    </row>
    <row r="2621" spans="1:33" ht="14.25" customHeight="1" x14ac:dyDescent="0.3">
      <c r="A2621" s="2"/>
      <c r="B2621" s="1"/>
      <c r="C2621" s="2"/>
      <c r="D2621" s="2"/>
      <c r="E2621" s="2"/>
      <c r="F2621" s="1"/>
      <c r="G2621" s="1"/>
      <c r="H2621" s="1"/>
      <c r="I2621" s="1"/>
      <c r="J2621" s="1"/>
      <c r="K2621" s="1"/>
      <c r="L2621" s="1"/>
      <c r="M2621" s="1"/>
      <c r="N2621" s="1"/>
      <c r="O2621" s="1"/>
      <c r="P2621" s="1"/>
      <c r="Q2621" s="1"/>
      <c r="R2621" s="1"/>
      <c r="S2621" s="411"/>
      <c r="T2621" s="1"/>
      <c r="U2621" s="1"/>
      <c r="V2621" s="1"/>
      <c r="W2621" s="411"/>
      <c r="X2621" s="411"/>
      <c r="Y2621" s="411"/>
      <c r="Z2621" s="411"/>
      <c r="AA2621" s="1"/>
      <c r="AB2621" s="1"/>
      <c r="AC2621" s="1"/>
      <c r="AD2621" s="1"/>
      <c r="AE2621" s="1"/>
      <c r="AF2621" s="1"/>
      <c r="AG2621" s="1"/>
    </row>
    <row r="2622" spans="1:33" ht="14.25" customHeight="1" x14ac:dyDescent="0.3">
      <c r="A2622" s="2"/>
      <c r="B2622" s="1"/>
      <c r="C2622" s="2"/>
      <c r="D2622" s="2"/>
      <c r="E2622" s="2"/>
      <c r="F2622" s="1"/>
      <c r="G2622" s="1"/>
      <c r="H2622" s="1"/>
      <c r="I2622" s="1"/>
      <c r="J2622" s="1"/>
      <c r="K2622" s="1"/>
      <c r="L2622" s="1"/>
      <c r="M2622" s="1"/>
      <c r="N2622" s="1"/>
      <c r="O2622" s="1"/>
      <c r="P2622" s="1"/>
      <c r="Q2622" s="1"/>
      <c r="R2622" s="1"/>
      <c r="S2622" s="411"/>
      <c r="T2622" s="1"/>
      <c r="U2622" s="1"/>
      <c r="V2622" s="1"/>
      <c r="W2622" s="411"/>
      <c r="X2622" s="411"/>
      <c r="Y2622" s="411"/>
      <c r="Z2622" s="411"/>
      <c r="AA2622" s="1"/>
      <c r="AB2622" s="1"/>
      <c r="AC2622" s="1"/>
      <c r="AD2622" s="1"/>
      <c r="AE2622" s="1"/>
      <c r="AF2622" s="1"/>
      <c r="AG2622" s="1"/>
    </row>
    <row r="2623" spans="1:33" ht="14.25" customHeight="1" x14ac:dyDescent="0.3">
      <c r="A2623" s="2"/>
      <c r="B2623" s="1"/>
      <c r="C2623" s="2"/>
      <c r="D2623" s="2"/>
      <c r="E2623" s="2"/>
      <c r="F2623" s="1"/>
      <c r="G2623" s="1"/>
      <c r="H2623" s="1"/>
      <c r="I2623" s="1"/>
      <c r="J2623" s="1"/>
      <c r="K2623" s="1"/>
      <c r="L2623" s="1"/>
      <c r="M2623" s="1"/>
      <c r="N2623" s="1"/>
      <c r="O2623" s="1"/>
      <c r="P2623" s="1"/>
      <c r="Q2623" s="1"/>
      <c r="R2623" s="1"/>
      <c r="S2623" s="411"/>
      <c r="T2623" s="1"/>
      <c r="U2623" s="1"/>
      <c r="V2623" s="1"/>
      <c r="W2623" s="411"/>
      <c r="X2623" s="411"/>
      <c r="Y2623" s="411"/>
      <c r="Z2623" s="411"/>
      <c r="AA2623" s="1"/>
      <c r="AB2623" s="1"/>
      <c r="AC2623" s="1"/>
      <c r="AD2623" s="1"/>
      <c r="AE2623" s="1"/>
      <c r="AF2623" s="1"/>
      <c r="AG2623" s="1"/>
    </row>
    <row r="2624" spans="1:33" ht="14.25" customHeight="1" x14ac:dyDescent="0.3">
      <c r="A2624" s="2"/>
      <c r="B2624" s="1"/>
      <c r="C2624" s="2"/>
      <c r="D2624" s="2"/>
      <c r="E2624" s="2"/>
      <c r="F2624" s="1"/>
      <c r="G2624" s="1"/>
      <c r="H2624" s="1"/>
      <c r="I2624" s="1"/>
      <c r="J2624" s="1"/>
      <c r="K2624" s="1"/>
      <c r="L2624" s="1"/>
      <c r="M2624" s="1"/>
      <c r="N2624" s="1"/>
      <c r="O2624" s="1"/>
      <c r="P2624" s="1"/>
      <c r="Q2624" s="1"/>
      <c r="R2624" s="1"/>
      <c r="S2624" s="411"/>
      <c r="T2624" s="1"/>
      <c r="U2624" s="1"/>
      <c r="V2624" s="1"/>
      <c r="W2624" s="411"/>
      <c r="X2624" s="411"/>
      <c r="Y2624" s="411"/>
      <c r="Z2624" s="411"/>
      <c r="AA2624" s="1"/>
      <c r="AB2624" s="1"/>
      <c r="AC2624" s="1"/>
      <c r="AD2624" s="1"/>
      <c r="AE2624" s="1"/>
      <c r="AF2624" s="1"/>
      <c r="AG2624" s="1"/>
    </row>
    <row r="2625" spans="1:33" ht="14.25" customHeight="1" x14ac:dyDescent="0.3">
      <c r="A2625" s="2"/>
      <c r="B2625" s="1"/>
      <c r="C2625" s="2"/>
      <c r="D2625" s="2"/>
      <c r="E2625" s="2"/>
      <c r="F2625" s="1"/>
      <c r="G2625" s="1"/>
      <c r="H2625" s="1"/>
      <c r="I2625" s="1"/>
      <c r="J2625" s="1"/>
      <c r="K2625" s="1"/>
      <c r="L2625" s="1"/>
      <c r="M2625" s="1"/>
      <c r="N2625" s="1"/>
      <c r="O2625" s="1"/>
      <c r="P2625" s="1"/>
      <c r="Q2625" s="1"/>
      <c r="R2625" s="1"/>
      <c r="S2625" s="411"/>
      <c r="T2625" s="1"/>
      <c r="U2625" s="1"/>
      <c r="V2625" s="1"/>
      <c r="W2625" s="411"/>
      <c r="X2625" s="411"/>
      <c r="Y2625" s="411"/>
      <c r="Z2625" s="411"/>
      <c r="AA2625" s="1"/>
      <c r="AB2625" s="1"/>
      <c r="AC2625" s="1"/>
      <c r="AD2625" s="1"/>
      <c r="AE2625" s="1"/>
      <c r="AF2625" s="1"/>
      <c r="AG2625" s="1"/>
    </row>
    <row r="2626" spans="1:33" ht="14.25" customHeight="1" x14ac:dyDescent="0.3">
      <c r="A2626" s="2"/>
      <c r="B2626" s="1"/>
      <c r="C2626" s="2"/>
      <c r="D2626" s="2"/>
      <c r="E2626" s="2"/>
      <c r="F2626" s="1"/>
      <c r="G2626" s="1"/>
      <c r="H2626" s="1"/>
      <c r="I2626" s="1"/>
      <c r="J2626" s="1"/>
      <c r="K2626" s="1"/>
      <c r="L2626" s="1"/>
      <c r="M2626" s="1"/>
      <c r="N2626" s="1"/>
      <c r="O2626" s="1"/>
      <c r="P2626" s="1"/>
      <c r="Q2626" s="1"/>
      <c r="R2626" s="1"/>
      <c r="S2626" s="411"/>
      <c r="T2626" s="1"/>
      <c r="U2626" s="1"/>
      <c r="V2626" s="1"/>
      <c r="W2626" s="411"/>
      <c r="X2626" s="411"/>
      <c r="Y2626" s="411"/>
      <c r="Z2626" s="411"/>
      <c r="AA2626" s="1"/>
      <c r="AB2626" s="1"/>
      <c r="AC2626" s="1"/>
      <c r="AD2626" s="1"/>
      <c r="AE2626" s="1"/>
      <c r="AF2626" s="1"/>
      <c r="AG2626" s="1"/>
    </row>
    <row r="2627" spans="1:33" ht="14.25" customHeight="1" x14ac:dyDescent="0.3">
      <c r="A2627" s="2"/>
      <c r="B2627" s="1"/>
      <c r="C2627" s="2"/>
      <c r="D2627" s="2"/>
      <c r="E2627" s="2"/>
      <c r="F2627" s="1"/>
      <c r="G2627" s="1"/>
      <c r="H2627" s="1"/>
      <c r="I2627" s="1"/>
      <c r="J2627" s="1"/>
      <c r="K2627" s="1"/>
      <c r="L2627" s="1"/>
      <c r="M2627" s="1"/>
      <c r="N2627" s="1"/>
      <c r="O2627" s="1"/>
      <c r="P2627" s="1"/>
      <c r="Q2627" s="1"/>
      <c r="R2627" s="1"/>
      <c r="S2627" s="411"/>
      <c r="T2627" s="1"/>
      <c r="U2627" s="1"/>
      <c r="V2627" s="1"/>
      <c r="W2627" s="411"/>
      <c r="X2627" s="411"/>
      <c r="Y2627" s="411"/>
      <c r="Z2627" s="411"/>
      <c r="AA2627" s="1"/>
      <c r="AB2627" s="1"/>
      <c r="AC2627" s="1"/>
      <c r="AD2627" s="1"/>
      <c r="AE2627" s="1"/>
      <c r="AF2627" s="1"/>
      <c r="AG2627" s="1"/>
    </row>
    <row r="2628" spans="1:33" ht="14.25" customHeight="1" x14ac:dyDescent="0.3">
      <c r="A2628" s="2"/>
      <c r="B2628" s="1"/>
      <c r="C2628" s="2"/>
      <c r="D2628" s="2"/>
      <c r="E2628" s="2"/>
      <c r="F2628" s="1"/>
      <c r="G2628" s="1"/>
      <c r="H2628" s="1"/>
      <c r="I2628" s="1"/>
      <c r="J2628" s="1"/>
      <c r="K2628" s="1"/>
      <c r="L2628" s="1"/>
      <c r="M2628" s="1"/>
      <c r="N2628" s="1"/>
      <c r="O2628" s="1"/>
      <c r="P2628" s="1"/>
      <c r="Q2628" s="1"/>
      <c r="R2628" s="1"/>
      <c r="S2628" s="411"/>
      <c r="T2628" s="1"/>
      <c r="U2628" s="1"/>
      <c r="V2628" s="1"/>
      <c r="W2628" s="411"/>
      <c r="X2628" s="411"/>
      <c r="Y2628" s="411"/>
      <c r="Z2628" s="411"/>
      <c r="AA2628" s="1"/>
      <c r="AB2628" s="1"/>
      <c r="AC2628" s="1"/>
      <c r="AD2628" s="1"/>
      <c r="AE2628" s="1"/>
      <c r="AF2628" s="1"/>
      <c r="AG2628" s="1"/>
    </row>
    <row r="2629" spans="1:33" ht="14.25" customHeight="1" x14ac:dyDescent="0.3">
      <c r="A2629" s="2"/>
      <c r="B2629" s="1"/>
      <c r="C2629" s="2"/>
      <c r="D2629" s="2"/>
      <c r="E2629" s="2"/>
      <c r="F2629" s="1"/>
      <c r="G2629" s="1"/>
      <c r="H2629" s="1"/>
      <c r="I2629" s="1"/>
      <c r="J2629" s="1"/>
      <c r="K2629" s="1"/>
      <c r="L2629" s="1"/>
      <c r="M2629" s="1"/>
      <c r="N2629" s="1"/>
      <c r="O2629" s="1"/>
      <c r="P2629" s="1"/>
      <c r="Q2629" s="1"/>
      <c r="R2629" s="1"/>
      <c r="S2629" s="411"/>
      <c r="T2629" s="1"/>
      <c r="U2629" s="1"/>
      <c r="V2629" s="1"/>
      <c r="W2629" s="411"/>
      <c r="X2629" s="411"/>
      <c r="Y2629" s="411"/>
      <c r="Z2629" s="411"/>
      <c r="AA2629" s="1"/>
      <c r="AB2629" s="1"/>
      <c r="AC2629" s="1"/>
      <c r="AD2629" s="1"/>
      <c r="AE2629" s="1"/>
      <c r="AF2629" s="1"/>
      <c r="AG2629" s="1"/>
    </row>
    <row r="2630" spans="1:33" ht="14.25" customHeight="1" x14ac:dyDescent="0.3">
      <c r="A2630" s="2"/>
      <c r="B2630" s="1"/>
      <c r="C2630" s="2"/>
      <c r="D2630" s="2"/>
      <c r="E2630" s="2"/>
      <c r="F2630" s="1"/>
      <c r="G2630" s="1"/>
      <c r="H2630" s="1"/>
      <c r="I2630" s="1"/>
      <c r="J2630" s="1"/>
      <c r="K2630" s="1"/>
      <c r="L2630" s="1"/>
      <c r="M2630" s="1"/>
      <c r="N2630" s="1"/>
      <c r="O2630" s="1"/>
      <c r="P2630" s="1"/>
      <c r="Q2630" s="1"/>
      <c r="R2630" s="1"/>
      <c r="S2630" s="411"/>
      <c r="T2630" s="1"/>
      <c r="U2630" s="1"/>
      <c r="V2630" s="1"/>
      <c r="W2630" s="411"/>
      <c r="X2630" s="411"/>
      <c r="Y2630" s="411"/>
      <c r="Z2630" s="411"/>
      <c r="AA2630" s="1"/>
      <c r="AB2630" s="1"/>
      <c r="AC2630" s="1"/>
      <c r="AD2630" s="1"/>
      <c r="AE2630" s="1"/>
      <c r="AF2630" s="1"/>
      <c r="AG2630" s="1"/>
    </row>
    <row r="2631" spans="1:33" ht="14.25" customHeight="1" x14ac:dyDescent="0.3">
      <c r="A2631" s="2"/>
      <c r="B2631" s="1"/>
      <c r="C2631" s="2"/>
      <c r="D2631" s="2"/>
      <c r="E2631" s="2"/>
      <c r="F2631" s="1"/>
      <c r="G2631" s="1"/>
      <c r="H2631" s="1"/>
      <c r="I2631" s="1"/>
      <c r="J2631" s="1"/>
      <c r="K2631" s="1"/>
      <c r="L2631" s="1"/>
      <c r="M2631" s="1"/>
      <c r="N2631" s="1"/>
      <c r="O2631" s="1"/>
      <c r="P2631" s="1"/>
      <c r="Q2631" s="1"/>
      <c r="R2631" s="1"/>
      <c r="S2631" s="411"/>
      <c r="T2631" s="1"/>
      <c r="U2631" s="1"/>
      <c r="V2631" s="1"/>
      <c r="W2631" s="411"/>
      <c r="X2631" s="411"/>
      <c r="Y2631" s="411"/>
      <c r="Z2631" s="411"/>
      <c r="AA2631" s="1"/>
      <c r="AB2631" s="1"/>
      <c r="AC2631" s="1"/>
      <c r="AD2631" s="1"/>
      <c r="AE2631" s="1"/>
      <c r="AF2631" s="1"/>
      <c r="AG2631" s="1"/>
    </row>
    <row r="2632" spans="1:33" ht="14.25" customHeight="1" x14ac:dyDescent="0.3">
      <c r="A2632" s="2"/>
      <c r="B2632" s="1"/>
      <c r="C2632" s="2"/>
      <c r="D2632" s="2"/>
      <c r="E2632" s="2"/>
      <c r="F2632" s="1"/>
      <c r="G2632" s="1"/>
      <c r="H2632" s="1"/>
      <c r="I2632" s="1"/>
      <c r="J2632" s="1"/>
      <c r="K2632" s="1"/>
      <c r="L2632" s="1"/>
      <c r="M2632" s="1"/>
      <c r="N2632" s="1"/>
      <c r="O2632" s="1"/>
      <c r="P2632" s="1"/>
      <c r="Q2632" s="1"/>
      <c r="R2632" s="1"/>
      <c r="S2632" s="411"/>
      <c r="T2632" s="1"/>
      <c r="U2632" s="1"/>
      <c r="V2632" s="1"/>
      <c r="W2632" s="411"/>
      <c r="X2632" s="411"/>
      <c r="Y2632" s="411"/>
      <c r="Z2632" s="411"/>
      <c r="AA2632" s="1"/>
      <c r="AB2632" s="1"/>
      <c r="AC2632" s="1"/>
      <c r="AD2632" s="1"/>
      <c r="AE2632" s="1"/>
      <c r="AF2632" s="1"/>
      <c r="AG2632" s="1"/>
    </row>
    <row r="2633" spans="1:33" ht="14.25" customHeight="1" x14ac:dyDescent="0.3">
      <c r="A2633" s="2"/>
      <c r="B2633" s="1"/>
      <c r="C2633" s="2"/>
      <c r="D2633" s="2"/>
      <c r="E2633" s="2"/>
      <c r="F2633" s="1"/>
      <c r="G2633" s="1"/>
      <c r="H2633" s="1"/>
      <c r="I2633" s="1"/>
      <c r="J2633" s="1"/>
      <c r="K2633" s="1"/>
      <c r="L2633" s="1"/>
      <c r="M2633" s="1"/>
      <c r="N2633" s="1"/>
      <c r="O2633" s="1"/>
      <c r="P2633" s="1"/>
      <c r="Q2633" s="1"/>
      <c r="R2633" s="1"/>
      <c r="S2633" s="411"/>
      <c r="T2633" s="1"/>
      <c r="U2633" s="1"/>
      <c r="V2633" s="1"/>
      <c r="W2633" s="411"/>
      <c r="X2633" s="411"/>
      <c r="Y2633" s="411"/>
      <c r="Z2633" s="411"/>
      <c r="AA2633" s="1"/>
      <c r="AB2633" s="1"/>
      <c r="AC2633" s="1"/>
      <c r="AD2633" s="1"/>
      <c r="AE2633" s="1"/>
      <c r="AF2633" s="1"/>
      <c r="AG2633" s="1"/>
    </row>
    <row r="2634" spans="1:33" ht="14.25" customHeight="1" x14ac:dyDescent="0.3">
      <c r="A2634" s="2"/>
      <c r="B2634" s="1"/>
      <c r="C2634" s="2"/>
      <c r="D2634" s="2"/>
      <c r="E2634" s="2"/>
      <c r="F2634" s="1"/>
      <c r="G2634" s="1"/>
      <c r="H2634" s="1"/>
      <c r="I2634" s="1"/>
      <c r="J2634" s="1"/>
      <c r="K2634" s="1"/>
      <c r="L2634" s="1"/>
      <c r="M2634" s="1"/>
      <c r="N2634" s="1"/>
      <c r="O2634" s="1"/>
      <c r="P2634" s="1"/>
      <c r="Q2634" s="1"/>
      <c r="R2634" s="1"/>
      <c r="S2634" s="411"/>
      <c r="T2634" s="1"/>
      <c r="U2634" s="1"/>
      <c r="V2634" s="1"/>
      <c r="W2634" s="411"/>
      <c r="X2634" s="411"/>
      <c r="Y2634" s="411"/>
      <c r="Z2634" s="411"/>
      <c r="AA2634" s="1"/>
      <c r="AB2634" s="1"/>
      <c r="AC2634" s="1"/>
      <c r="AD2634" s="1"/>
      <c r="AE2634" s="1"/>
      <c r="AF2634" s="1"/>
      <c r="AG2634" s="1"/>
    </row>
    <row r="2635" spans="1:33" ht="14.25" customHeight="1" x14ac:dyDescent="0.3">
      <c r="A2635" s="2"/>
      <c r="B2635" s="1"/>
      <c r="C2635" s="2"/>
      <c r="D2635" s="2"/>
      <c r="E2635" s="2"/>
      <c r="F2635" s="1"/>
      <c r="G2635" s="1"/>
      <c r="H2635" s="1"/>
      <c r="I2635" s="1"/>
      <c r="J2635" s="1"/>
      <c r="K2635" s="1"/>
      <c r="L2635" s="1"/>
      <c r="M2635" s="1"/>
      <c r="N2635" s="1"/>
      <c r="O2635" s="1"/>
      <c r="P2635" s="1"/>
      <c r="Q2635" s="1"/>
      <c r="R2635" s="1"/>
      <c r="S2635" s="411"/>
      <c r="T2635" s="1"/>
      <c r="U2635" s="1"/>
      <c r="V2635" s="1"/>
      <c r="W2635" s="411"/>
      <c r="X2635" s="411"/>
      <c r="Y2635" s="411"/>
      <c r="Z2635" s="411"/>
      <c r="AA2635" s="1"/>
      <c r="AB2635" s="1"/>
      <c r="AC2635" s="1"/>
      <c r="AD2635" s="1"/>
      <c r="AE2635" s="1"/>
      <c r="AF2635" s="1"/>
      <c r="AG2635" s="1"/>
    </row>
    <row r="2636" spans="1:33" ht="14.25" customHeight="1" x14ac:dyDescent="0.3">
      <c r="A2636" s="2"/>
      <c r="B2636" s="1"/>
      <c r="C2636" s="2"/>
      <c r="D2636" s="2"/>
      <c r="E2636" s="2"/>
      <c r="F2636" s="1"/>
      <c r="G2636" s="1"/>
      <c r="H2636" s="1"/>
      <c r="I2636" s="1"/>
      <c r="J2636" s="1"/>
      <c r="K2636" s="1"/>
      <c r="L2636" s="1"/>
      <c r="M2636" s="1"/>
      <c r="N2636" s="1"/>
      <c r="O2636" s="1"/>
      <c r="P2636" s="1"/>
      <c r="Q2636" s="1"/>
      <c r="R2636" s="1"/>
      <c r="S2636" s="411"/>
      <c r="T2636" s="1"/>
      <c r="U2636" s="1"/>
      <c r="V2636" s="1"/>
      <c r="W2636" s="411"/>
      <c r="X2636" s="411"/>
      <c r="Y2636" s="411"/>
      <c r="Z2636" s="411"/>
      <c r="AA2636" s="1"/>
      <c r="AB2636" s="1"/>
      <c r="AC2636" s="1"/>
      <c r="AD2636" s="1"/>
      <c r="AE2636" s="1"/>
      <c r="AF2636" s="1"/>
      <c r="AG2636" s="1"/>
    </row>
    <row r="2637" spans="1:33" ht="14.25" customHeight="1" x14ac:dyDescent="0.3">
      <c r="A2637" s="2"/>
      <c r="B2637" s="1"/>
      <c r="C2637" s="2"/>
      <c r="D2637" s="2"/>
      <c r="E2637" s="2"/>
      <c r="F2637" s="1"/>
      <c r="G2637" s="1"/>
      <c r="H2637" s="1"/>
      <c r="I2637" s="1"/>
      <c r="J2637" s="1"/>
      <c r="K2637" s="1"/>
      <c r="L2637" s="1"/>
      <c r="M2637" s="1"/>
      <c r="N2637" s="1"/>
      <c r="O2637" s="1"/>
      <c r="P2637" s="1"/>
      <c r="Q2637" s="1"/>
      <c r="R2637" s="1"/>
      <c r="S2637" s="411"/>
      <c r="T2637" s="1"/>
      <c r="U2637" s="1"/>
      <c r="V2637" s="1"/>
      <c r="W2637" s="411"/>
      <c r="X2637" s="411"/>
      <c r="Y2637" s="411"/>
      <c r="Z2637" s="411"/>
      <c r="AA2637" s="1"/>
      <c r="AB2637" s="1"/>
      <c r="AC2637" s="1"/>
      <c r="AD2637" s="1"/>
      <c r="AE2637" s="1"/>
      <c r="AF2637" s="1"/>
      <c r="AG2637" s="1"/>
    </row>
    <row r="2638" spans="1:33" ht="14.25" customHeight="1" x14ac:dyDescent="0.3">
      <c r="A2638" s="2"/>
      <c r="B2638" s="1"/>
      <c r="C2638" s="2"/>
      <c r="D2638" s="2"/>
      <c r="E2638" s="2"/>
      <c r="F2638" s="1"/>
      <c r="G2638" s="1"/>
      <c r="H2638" s="1"/>
      <c r="I2638" s="1"/>
      <c r="J2638" s="1"/>
      <c r="K2638" s="1"/>
      <c r="L2638" s="1"/>
      <c r="M2638" s="1"/>
      <c r="N2638" s="1"/>
      <c r="O2638" s="1"/>
      <c r="P2638" s="1"/>
      <c r="Q2638" s="1"/>
      <c r="R2638" s="1"/>
      <c r="S2638" s="411"/>
      <c r="T2638" s="1"/>
      <c r="U2638" s="1"/>
      <c r="V2638" s="1"/>
      <c r="W2638" s="411"/>
      <c r="X2638" s="411"/>
      <c r="Y2638" s="411"/>
      <c r="Z2638" s="411"/>
      <c r="AA2638" s="1"/>
      <c r="AB2638" s="1"/>
      <c r="AC2638" s="1"/>
      <c r="AD2638" s="1"/>
      <c r="AE2638" s="1"/>
      <c r="AF2638" s="1"/>
      <c r="AG2638" s="1"/>
    </row>
    <row r="2639" spans="1:33" ht="14.25" customHeight="1" x14ac:dyDescent="0.3">
      <c r="A2639" s="2"/>
      <c r="B2639" s="1"/>
      <c r="C2639" s="2"/>
      <c r="D2639" s="2"/>
      <c r="E2639" s="2"/>
      <c r="F2639" s="1"/>
      <c r="G2639" s="1"/>
      <c r="H2639" s="1"/>
      <c r="I2639" s="1"/>
      <c r="J2639" s="1"/>
      <c r="K2639" s="1"/>
      <c r="L2639" s="1"/>
      <c r="M2639" s="1"/>
      <c r="N2639" s="1"/>
      <c r="O2639" s="1"/>
      <c r="P2639" s="1"/>
      <c r="Q2639" s="1"/>
      <c r="R2639" s="1"/>
      <c r="S2639" s="411"/>
      <c r="T2639" s="1"/>
      <c r="U2639" s="1"/>
      <c r="V2639" s="1"/>
      <c r="W2639" s="411"/>
      <c r="X2639" s="411"/>
      <c r="Y2639" s="411"/>
      <c r="Z2639" s="411"/>
      <c r="AA2639" s="1"/>
      <c r="AB2639" s="1"/>
      <c r="AC2639" s="1"/>
      <c r="AD2639" s="1"/>
      <c r="AE2639" s="1"/>
      <c r="AF2639" s="1"/>
      <c r="AG2639" s="1"/>
    </row>
    <row r="2640" spans="1:33" ht="14.25" customHeight="1" x14ac:dyDescent="0.3">
      <c r="A2640" s="2"/>
      <c r="B2640" s="1"/>
      <c r="C2640" s="2"/>
      <c r="D2640" s="2"/>
      <c r="E2640" s="2"/>
      <c r="F2640" s="1"/>
      <c r="G2640" s="1"/>
      <c r="H2640" s="1"/>
      <c r="I2640" s="1"/>
      <c r="J2640" s="1"/>
      <c r="K2640" s="1"/>
      <c r="L2640" s="1"/>
      <c r="M2640" s="1"/>
      <c r="N2640" s="1"/>
      <c r="O2640" s="1"/>
      <c r="P2640" s="1"/>
      <c r="Q2640" s="1"/>
      <c r="R2640" s="1"/>
      <c r="S2640" s="411"/>
      <c r="T2640" s="1"/>
      <c r="U2640" s="1"/>
      <c r="V2640" s="1"/>
      <c r="W2640" s="411"/>
      <c r="X2640" s="411"/>
      <c r="Y2640" s="411"/>
      <c r="Z2640" s="411"/>
      <c r="AA2640" s="1"/>
      <c r="AB2640" s="1"/>
      <c r="AC2640" s="1"/>
      <c r="AD2640" s="1"/>
      <c r="AE2640" s="1"/>
      <c r="AF2640" s="1"/>
      <c r="AG2640" s="1"/>
    </row>
    <row r="2641" spans="1:33" ht="14.25" customHeight="1" x14ac:dyDescent="0.3">
      <c r="A2641" s="2"/>
      <c r="B2641" s="1"/>
      <c r="C2641" s="2"/>
      <c r="D2641" s="2"/>
      <c r="E2641" s="2"/>
      <c r="F2641" s="1"/>
      <c r="G2641" s="1"/>
      <c r="H2641" s="1"/>
      <c r="I2641" s="1"/>
      <c r="J2641" s="1"/>
      <c r="K2641" s="1"/>
      <c r="L2641" s="1"/>
      <c r="M2641" s="1"/>
      <c r="N2641" s="1"/>
      <c r="O2641" s="1"/>
      <c r="P2641" s="1"/>
      <c r="Q2641" s="1"/>
      <c r="R2641" s="1"/>
      <c r="S2641" s="411"/>
      <c r="T2641" s="1"/>
      <c r="U2641" s="1"/>
      <c r="V2641" s="1"/>
      <c r="W2641" s="411"/>
      <c r="X2641" s="411"/>
      <c r="Y2641" s="411"/>
      <c r="Z2641" s="411"/>
      <c r="AA2641" s="1"/>
      <c r="AB2641" s="1"/>
      <c r="AC2641" s="1"/>
      <c r="AD2641" s="1"/>
      <c r="AE2641" s="1"/>
      <c r="AF2641" s="1"/>
      <c r="AG2641" s="1"/>
    </row>
    <row r="2642" spans="1:33" ht="14.25" customHeight="1" x14ac:dyDescent="0.3">
      <c r="A2642" s="2"/>
      <c r="B2642" s="1"/>
      <c r="C2642" s="2"/>
      <c r="D2642" s="2"/>
      <c r="E2642" s="2"/>
      <c r="F2642" s="1"/>
      <c r="G2642" s="1"/>
      <c r="H2642" s="1"/>
      <c r="I2642" s="1"/>
      <c r="J2642" s="1"/>
      <c r="K2642" s="1"/>
      <c r="L2642" s="1"/>
      <c r="M2642" s="1"/>
      <c r="N2642" s="1"/>
      <c r="O2642" s="1"/>
      <c r="P2642" s="1"/>
      <c r="Q2642" s="1"/>
      <c r="R2642" s="1"/>
      <c r="S2642" s="411"/>
      <c r="T2642" s="1"/>
      <c r="U2642" s="1"/>
      <c r="V2642" s="1"/>
      <c r="W2642" s="411"/>
      <c r="X2642" s="411"/>
      <c r="Y2642" s="411"/>
      <c r="Z2642" s="411"/>
      <c r="AA2642" s="1"/>
      <c r="AB2642" s="1"/>
      <c r="AC2642" s="1"/>
      <c r="AD2642" s="1"/>
      <c r="AE2642" s="1"/>
      <c r="AF2642" s="1"/>
      <c r="AG2642" s="1"/>
    </row>
    <row r="2643" spans="1:33" ht="14.25" customHeight="1" x14ac:dyDescent="0.3">
      <c r="A2643" s="2"/>
      <c r="B2643" s="1"/>
      <c r="C2643" s="2"/>
      <c r="D2643" s="2"/>
      <c r="E2643" s="2"/>
      <c r="F2643" s="1"/>
      <c r="G2643" s="1"/>
      <c r="H2643" s="1"/>
      <c r="I2643" s="1"/>
      <c r="J2643" s="1"/>
      <c r="K2643" s="1"/>
      <c r="L2643" s="1"/>
      <c r="M2643" s="1"/>
      <c r="N2643" s="1"/>
      <c r="O2643" s="1"/>
      <c r="P2643" s="1"/>
      <c r="Q2643" s="1"/>
      <c r="R2643" s="1"/>
      <c r="S2643" s="411"/>
      <c r="T2643" s="1"/>
      <c r="U2643" s="1"/>
      <c r="V2643" s="1"/>
      <c r="W2643" s="411"/>
      <c r="X2643" s="411"/>
      <c r="Y2643" s="411"/>
      <c r="Z2643" s="411"/>
      <c r="AA2643" s="1"/>
      <c r="AB2643" s="1"/>
      <c r="AC2643" s="1"/>
      <c r="AD2643" s="1"/>
      <c r="AE2643" s="1"/>
      <c r="AF2643" s="1"/>
      <c r="AG2643" s="1"/>
    </row>
    <row r="2644" spans="1:33" ht="14.25" customHeight="1" x14ac:dyDescent="0.3">
      <c r="A2644" s="2"/>
      <c r="B2644" s="1"/>
      <c r="C2644" s="2"/>
      <c r="D2644" s="2"/>
      <c r="E2644" s="2"/>
      <c r="F2644" s="1"/>
      <c r="G2644" s="1"/>
      <c r="H2644" s="1"/>
      <c r="I2644" s="1"/>
      <c r="J2644" s="1"/>
      <c r="K2644" s="1"/>
      <c r="L2644" s="1"/>
      <c r="M2644" s="1"/>
      <c r="N2644" s="1"/>
      <c r="O2644" s="1"/>
      <c r="P2644" s="1"/>
      <c r="Q2644" s="1"/>
      <c r="R2644" s="1"/>
      <c r="S2644" s="411"/>
      <c r="T2644" s="1"/>
      <c r="U2644" s="1"/>
      <c r="V2644" s="1"/>
      <c r="W2644" s="411"/>
      <c r="X2644" s="411"/>
      <c r="Y2644" s="411"/>
      <c r="Z2644" s="411"/>
      <c r="AA2644" s="1"/>
      <c r="AB2644" s="1"/>
      <c r="AC2644" s="1"/>
      <c r="AD2644" s="1"/>
      <c r="AE2644" s="1"/>
      <c r="AF2644" s="1"/>
      <c r="AG2644" s="1"/>
    </row>
    <row r="2645" spans="1:33" ht="14.25" customHeight="1" x14ac:dyDescent="0.3">
      <c r="A2645" s="2"/>
      <c r="B2645" s="1"/>
      <c r="C2645" s="2"/>
      <c r="D2645" s="2"/>
      <c r="E2645" s="2"/>
      <c r="F2645" s="1"/>
      <c r="G2645" s="1"/>
      <c r="H2645" s="1"/>
      <c r="I2645" s="1"/>
      <c r="J2645" s="1"/>
      <c r="K2645" s="1"/>
      <c r="L2645" s="1"/>
      <c r="M2645" s="1"/>
      <c r="N2645" s="1"/>
      <c r="O2645" s="1"/>
      <c r="P2645" s="1"/>
      <c r="Q2645" s="1"/>
      <c r="R2645" s="1"/>
      <c r="S2645" s="411"/>
      <c r="T2645" s="1"/>
      <c r="U2645" s="1"/>
      <c r="V2645" s="1"/>
      <c r="W2645" s="411"/>
      <c r="X2645" s="411"/>
      <c r="Y2645" s="411"/>
      <c r="Z2645" s="411"/>
      <c r="AA2645" s="1"/>
      <c r="AB2645" s="1"/>
      <c r="AC2645" s="1"/>
      <c r="AD2645" s="1"/>
      <c r="AE2645" s="1"/>
      <c r="AF2645" s="1"/>
      <c r="AG2645" s="1"/>
    </row>
    <row r="2646" spans="1:33" ht="14.25" customHeight="1" x14ac:dyDescent="0.3">
      <c r="A2646" s="2"/>
      <c r="B2646" s="1"/>
      <c r="C2646" s="2"/>
      <c r="D2646" s="2"/>
      <c r="E2646" s="2"/>
      <c r="F2646" s="1"/>
      <c r="G2646" s="1"/>
      <c r="H2646" s="1"/>
      <c r="I2646" s="1"/>
      <c r="J2646" s="1"/>
      <c r="K2646" s="1"/>
      <c r="L2646" s="1"/>
      <c r="M2646" s="1"/>
      <c r="N2646" s="1"/>
      <c r="O2646" s="1"/>
      <c r="P2646" s="1"/>
      <c r="Q2646" s="1"/>
      <c r="R2646" s="1"/>
      <c r="S2646" s="411"/>
      <c r="T2646" s="1"/>
      <c r="U2646" s="1"/>
      <c r="V2646" s="1"/>
      <c r="W2646" s="411"/>
      <c r="X2646" s="411"/>
      <c r="Y2646" s="411"/>
      <c r="Z2646" s="411"/>
      <c r="AA2646" s="1"/>
      <c r="AB2646" s="1"/>
      <c r="AC2646" s="1"/>
      <c r="AD2646" s="1"/>
      <c r="AE2646" s="1"/>
      <c r="AF2646" s="1"/>
      <c r="AG2646" s="1"/>
    </row>
    <row r="2647" spans="1:33" ht="14.25" customHeight="1" x14ac:dyDescent="0.3">
      <c r="A2647" s="2"/>
      <c r="B2647" s="1"/>
      <c r="C2647" s="2"/>
      <c r="D2647" s="2"/>
      <c r="E2647" s="2"/>
      <c r="F2647" s="1"/>
      <c r="G2647" s="1"/>
      <c r="H2647" s="1"/>
      <c r="I2647" s="1"/>
      <c r="J2647" s="1"/>
      <c r="K2647" s="1"/>
      <c r="L2647" s="1"/>
      <c r="M2647" s="1"/>
      <c r="N2647" s="1"/>
      <c r="O2647" s="1"/>
      <c r="P2647" s="1"/>
      <c r="Q2647" s="1"/>
      <c r="R2647" s="1"/>
      <c r="S2647" s="411"/>
      <c r="T2647" s="1"/>
      <c r="U2647" s="1"/>
      <c r="V2647" s="1"/>
      <c r="W2647" s="411"/>
      <c r="X2647" s="411"/>
      <c r="Y2647" s="411"/>
      <c r="Z2647" s="411"/>
      <c r="AA2647" s="1"/>
      <c r="AB2647" s="1"/>
      <c r="AC2647" s="1"/>
      <c r="AD2647" s="1"/>
      <c r="AE2647" s="1"/>
      <c r="AF2647" s="1"/>
      <c r="AG2647" s="1"/>
    </row>
    <row r="2648" spans="1:33" ht="14.25" customHeight="1" x14ac:dyDescent="0.3">
      <c r="A2648" s="2"/>
      <c r="B2648" s="1"/>
      <c r="C2648" s="2"/>
      <c r="D2648" s="2"/>
      <c r="E2648" s="2"/>
      <c r="F2648" s="1"/>
      <c r="G2648" s="1"/>
      <c r="H2648" s="1"/>
      <c r="I2648" s="1"/>
      <c r="J2648" s="1"/>
      <c r="K2648" s="1"/>
      <c r="L2648" s="1"/>
      <c r="M2648" s="1"/>
      <c r="N2648" s="1"/>
      <c r="O2648" s="1"/>
      <c r="P2648" s="1"/>
      <c r="Q2648" s="1"/>
      <c r="R2648" s="1"/>
      <c r="S2648" s="411"/>
      <c r="T2648" s="1"/>
      <c r="U2648" s="1"/>
      <c r="V2648" s="1"/>
      <c r="W2648" s="411"/>
      <c r="X2648" s="411"/>
      <c r="Y2648" s="411"/>
      <c r="Z2648" s="411"/>
      <c r="AA2648" s="1"/>
      <c r="AB2648" s="1"/>
      <c r="AC2648" s="1"/>
      <c r="AD2648" s="1"/>
      <c r="AE2648" s="1"/>
      <c r="AF2648" s="1"/>
      <c r="AG2648" s="1"/>
    </row>
    <row r="2649" spans="1:33" ht="14.25" customHeight="1" x14ac:dyDescent="0.3">
      <c r="A2649" s="2"/>
      <c r="B2649" s="1"/>
      <c r="C2649" s="2"/>
      <c r="D2649" s="2"/>
      <c r="E2649" s="2"/>
      <c r="F2649" s="1"/>
      <c r="G2649" s="1"/>
      <c r="H2649" s="1"/>
      <c r="I2649" s="1"/>
      <c r="J2649" s="1"/>
      <c r="K2649" s="1"/>
      <c r="L2649" s="1"/>
      <c r="M2649" s="1"/>
      <c r="N2649" s="1"/>
      <c r="O2649" s="1"/>
      <c r="P2649" s="1"/>
      <c r="Q2649" s="1"/>
      <c r="R2649" s="1"/>
      <c r="S2649" s="411"/>
      <c r="T2649" s="1"/>
      <c r="U2649" s="1"/>
      <c r="V2649" s="1"/>
      <c r="W2649" s="411"/>
      <c r="X2649" s="411"/>
      <c r="Y2649" s="411"/>
      <c r="Z2649" s="411"/>
      <c r="AA2649" s="1"/>
      <c r="AB2649" s="1"/>
      <c r="AC2649" s="1"/>
      <c r="AD2649" s="1"/>
      <c r="AE2649" s="1"/>
      <c r="AF2649" s="1"/>
      <c r="AG2649" s="1"/>
    </row>
    <row r="2650" spans="1:33" ht="14.25" customHeight="1" x14ac:dyDescent="0.3">
      <c r="A2650" s="2"/>
      <c r="B2650" s="1"/>
      <c r="C2650" s="2"/>
      <c r="D2650" s="2"/>
      <c r="E2650" s="2"/>
      <c r="F2650" s="1"/>
      <c r="G2650" s="1"/>
      <c r="H2650" s="1"/>
      <c r="I2650" s="1"/>
      <c r="J2650" s="1"/>
      <c r="K2650" s="1"/>
      <c r="L2650" s="1"/>
      <c r="M2650" s="1"/>
      <c r="N2650" s="1"/>
      <c r="O2650" s="1"/>
      <c r="P2650" s="1"/>
      <c r="Q2650" s="1"/>
      <c r="R2650" s="1"/>
      <c r="S2650" s="411"/>
      <c r="T2650" s="1"/>
      <c r="U2650" s="1"/>
      <c r="V2650" s="1"/>
      <c r="W2650" s="411"/>
      <c r="X2650" s="411"/>
      <c r="Y2650" s="411"/>
      <c r="Z2650" s="411"/>
      <c r="AA2650" s="1"/>
      <c r="AB2650" s="1"/>
      <c r="AC2650" s="1"/>
      <c r="AD2650" s="1"/>
      <c r="AE2650" s="1"/>
      <c r="AF2650" s="1"/>
      <c r="AG2650" s="1"/>
    </row>
    <row r="2651" spans="1:33" ht="14.25" customHeight="1" x14ac:dyDescent="0.3">
      <c r="A2651" s="2"/>
      <c r="B2651" s="1"/>
      <c r="C2651" s="2"/>
      <c r="D2651" s="2"/>
      <c r="E2651" s="2"/>
      <c r="F2651" s="1"/>
      <c r="G2651" s="1"/>
      <c r="H2651" s="1"/>
      <c r="I2651" s="1"/>
      <c r="J2651" s="1"/>
      <c r="K2651" s="1"/>
      <c r="L2651" s="1"/>
      <c r="M2651" s="1"/>
      <c r="N2651" s="1"/>
      <c r="O2651" s="1"/>
      <c r="P2651" s="1"/>
      <c r="Q2651" s="1"/>
      <c r="R2651" s="1"/>
      <c r="S2651" s="411"/>
      <c r="T2651" s="1"/>
      <c r="U2651" s="1"/>
      <c r="V2651" s="1"/>
      <c r="W2651" s="411"/>
      <c r="X2651" s="411"/>
      <c r="Y2651" s="411"/>
      <c r="Z2651" s="411"/>
      <c r="AA2651" s="1"/>
      <c r="AB2651" s="1"/>
      <c r="AC2651" s="1"/>
      <c r="AD2651" s="1"/>
      <c r="AE2651" s="1"/>
      <c r="AF2651" s="1"/>
      <c r="AG2651" s="1"/>
    </row>
    <row r="2652" spans="1:33" ht="14.25" customHeight="1" x14ac:dyDescent="0.3">
      <c r="A2652" s="2"/>
      <c r="B2652" s="1"/>
      <c r="C2652" s="2"/>
      <c r="D2652" s="2"/>
      <c r="E2652" s="2"/>
      <c r="F2652" s="1"/>
      <c r="G2652" s="1"/>
      <c r="H2652" s="1"/>
      <c r="I2652" s="1"/>
      <c r="J2652" s="1"/>
      <c r="K2652" s="1"/>
      <c r="L2652" s="1"/>
      <c r="M2652" s="1"/>
      <c r="N2652" s="1"/>
      <c r="O2652" s="1"/>
      <c r="P2652" s="1"/>
      <c r="Q2652" s="1"/>
      <c r="R2652" s="1"/>
      <c r="S2652" s="411"/>
      <c r="T2652" s="1"/>
      <c r="U2652" s="1"/>
      <c r="V2652" s="1"/>
      <c r="W2652" s="411"/>
      <c r="X2652" s="411"/>
      <c r="Y2652" s="411"/>
      <c r="Z2652" s="411"/>
      <c r="AA2652" s="1"/>
      <c r="AB2652" s="1"/>
      <c r="AC2652" s="1"/>
      <c r="AD2652" s="1"/>
      <c r="AE2652" s="1"/>
      <c r="AF2652" s="1"/>
      <c r="AG2652" s="1"/>
    </row>
    <row r="2653" spans="1:33" ht="14.25" customHeight="1" x14ac:dyDescent="0.3">
      <c r="A2653" s="2"/>
      <c r="B2653" s="1"/>
      <c r="C2653" s="2"/>
      <c r="D2653" s="2"/>
      <c r="E2653" s="2"/>
      <c r="F2653" s="1"/>
      <c r="G2653" s="1"/>
      <c r="H2653" s="1"/>
      <c r="I2653" s="1"/>
      <c r="J2653" s="1"/>
      <c r="K2653" s="1"/>
      <c r="L2653" s="1"/>
      <c r="M2653" s="1"/>
      <c r="N2653" s="1"/>
      <c r="O2653" s="1"/>
      <c r="P2653" s="1"/>
      <c r="Q2653" s="1"/>
      <c r="R2653" s="1"/>
      <c r="S2653" s="411"/>
      <c r="T2653" s="1"/>
      <c r="U2653" s="1"/>
      <c r="V2653" s="1"/>
      <c r="W2653" s="411"/>
      <c r="X2653" s="411"/>
      <c r="Y2653" s="411"/>
      <c r="Z2653" s="411"/>
      <c r="AA2653" s="1"/>
      <c r="AB2653" s="1"/>
      <c r="AC2653" s="1"/>
      <c r="AD2653" s="1"/>
      <c r="AE2653" s="1"/>
      <c r="AF2653" s="1"/>
      <c r="AG2653" s="1"/>
    </row>
    <row r="2654" spans="1:33" ht="14.25" customHeight="1" x14ac:dyDescent="0.3">
      <c r="A2654" s="2"/>
      <c r="B2654" s="1"/>
      <c r="C2654" s="2"/>
      <c r="D2654" s="2"/>
      <c r="E2654" s="2"/>
      <c r="F2654" s="1"/>
      <c r="G2654" s="1"/>
      <c r="H2654" s="1"/>
      <c r="I2654" s="1"/>
      <c r="J2654" s="1"/>
      <c r="K2654" s="1"/>
      <c r="L2654" s="1"/>
      <c r="M2654" s="1"/>
      <c r="N2654" s="1"/>
      <c r="O2654" s="1"/>
      <c r="P2654" s="1"/>
      <c r="Q2654" s="1"/>
      <c r="R2654" s="1"/>
      <c r="S2654" s="411"/>
      <c r="T2654" s="1"/>
      <c r="U2654" s="1"/>
      <c r="V2654" s="1"/>
      <c r="W2654" s="411"/>
      <c r="X2654" s="411"/>
      <c r="Y2654" s="411"/>
      <c r="Z2654" s="411"/>
      <c r="AA2654" s="1"/>
      <c r="AB2654" s="1"/>
      <c r="AC2654" s="1"/>
      <c r="AD2654" s="1"/>
      <c r="AE2654" s="1"/>
      <c r="AF2654" s="1"/>
      <c r="AG2654" s="1"/>
    </row>
    <row r="2655" spans="1:33" ht="14.25" customHeight="1" x14ac:dyDescent="0.3">
      <c r="A2655" s="2"/>
      <c r="B2655" s="1"/>
      <c r="C2655" s="2"/>
      <c r="D2655" s="2"/>
      <c r="E2655" s="2"/>
      <c r="F2655" s="1"/>
      <c r="G2655" s="1"/>
      <c r="H2655" s="1"/>
      <c r="I2655" s="1"/>
      <c r="J2655" s="1"/>
      <c r="K2655" s="1"/>
      <c r="L2655" s="1"/>
      <c r="M2655" s="1"/>
      <c r="N2655" s="1"/>
      <c r="O2655" s="1"/>
      <c r="P2655" s="1"/>
      <c r="Q2655" s="1"/>
      <c r="R2655" s="1"/>
      <c r="S2655" s="411"/>
      <c r="T2655" s="1"/>
      <c r="U2655" s="1"/>
      <c r="V2655" s="1"/>
      <c r="W2655" s="411"/>
      <c r="X2655" s="411"/>
      <c r="Y2655" s="411"/>
      <c r="Z2655" s="411"/>
      <c r="AA2655" s="1"/>
      <c r="AB2655" s="1"/>
      <c r="AC2655" s="1"/>
      <c r="AD2655" s="1"/>
      <c r="AE2655" s="1"/>
      <c r="AF2655" s="1"/>
      <c r="AG2655" s="1"/>
    </row>
    <row r="2656" spans="1:33" ht="14.25" customHeight="1" x14ac:dyDescent="0.3">
      <c r="A2656" s="2"/>
      <c r="B2656" s="1"/>
      <c r="C2656" s="2"/>
      <c r="D2656" s="2"/>
      <c r="E2656" s="2"/>
      <c r="F2656" s="1"/>
      <c r="G2656" s="1"/>
      <c r="H2656" s="1"/>
      <c r="I2656" s="1"/>
      <c r="J2656" s="1"/>
      <c r="K2656" s="1"/>
      <c r="L2656" s="1"/>
      <c r="M2656" s="1"/>
      <c r="N2656" s="1"/>
      <c r="O2656" s="1"/>
      <c r="P2656" s="1"/>
      <c r="Q2656" s="1"/>
      <c r="R2656" s="1"/>
      <c r="S2656" s="411"/>
      <c r="T2656" s="1"/>
      <c r="U2656" s="1"/>
      <c r="V2656" s="1"/>
      <c r="W2656" s="411"/>
      <c r="X2656" s="411"/>
      <c r="Y2656" s="411"/>
      <c r="Z2656" s="411"/>
      <c r="AA2656" s="1"/>
      <c r="AB2656" s="1"/>
      <c r="AC2656" s="1"/>
      <c r="AD2656" s="1"/>
      <c r="AE2656" s="1"/>
      <c r="AF2656" s="1"/>
      <c r="AG2656" s="1"/>
    </row>
    <row r="2657" spans="1:33" ht="14.25" customHeight="1" x14ac:dyDescent="0.3">
      <c r="A2657" s="2"/>
      <c r="B2657" s="1"/>
      <c r="C2657" s="2"/>
      <c r="D2657" s="2"/>
      <c r="E2657" s="2"/>
      <c r="F2657" s="1"/>
      <c r="G2657" s="1"/>
      <c r="H2657" s="1"/>
      <c r="I2657" s="1"/>
      <c r="J2657" s="1"/>
      <c r="K2657" s="1"/>
      <c r="L2657" s="1"/>
      <c r="M2657" s="1"/>
      <c r="N2657" s="1"/>
      <c r="O2657" s="1"/>
      <c r="P2657" s="1"/>
      <c r="Q2657" s="1"/>
      <c r="R2657" s="1"/>
      <c r="S2657" s="411"/>
      <c r="T2657" s="1"/>
      <c r="U2657" s="1"/>
      <c r="V2657" s="1"/>
      <c r="W2657" s="411"/>
      <c r="X2657" s="411"/>
      <c r="Y2657" s="411"/>
      <c r="Z2657" s="411"/>
      <c r="AA2657" s="1"/>
      <c r="AB2657" s="1"/>
      <c r="AC2657" s="1"/>
      <c r="AD2657" s="1"/>
      <c r="AE2657" s="1"/>
      <c r="AF2657" s="1"/>
      <c r="AG2657" s="1"/>
    </row>
    <row r="2658" spans="1:33" ht="14.25" customHeight="1" x14ac:dyDescent="0.3">
      <c r="A2658" s="2"/>
      <c r="B2658" s="1"/>
      <c r="C2658" s="2"/>
      <c r="D2658" s="2"/>
      <c r="E2658" s="2"/>
      <c r="F2658" s="1"/>
      <c r="G2658" s="1"/>
      <c r="H2658" s="1"/>
      <c r="I2658" s="1"/>
      <c r="J2658" s="1"/>
      <c r="K2658" s="1"/>
      <c r="L2658" s="1"/>
      <c r="M2658" s="1"/>
      <c r="N2658" s="1"/>
      <c r="O2658" s="1"/>
      <c r="P2658" s="1"/>
      <c r="Q2658" s="1"/>
      <c r="R2658" s="1"/>
      <c r="S2658" s="411"/>
      <c r="T2658" s="1"/>
      <c r="U2658" s="1"/>
      <c r="V2658" s="1"/>
      <c r="W2658" s="411"/>
      <c r="X2658" s="411"/>
      <c r="Y2658" s="411"/>
      <c r="Z2658" s="411"/>
      <c r="AA2658" s="1"/>
      <c r="AB2658" s="1"/>
      <c r="AC2658" s="1"/>
      <c r="AD2658" s="1"/>
      <c r="AE2658" s="1"/>
      <c r="AF2658" s="1"/>
      <c r="AG2658" s="1"/>
    </row>
    <row r="2659" spans="1:33" ht="14.25" customHeight="1" x14ac:dyDescent="0.3">
      <c r="A2659" s="2"/>
      <c r="B2659" s="1"/>
      <c r="C2659" s="2"/>
      <c r="D2659" s="2"/>
      <c r="E2659" s="2"/>
      <c r="F2659" s="1"/>
      <c r="G2659" s="1"/>
      <c r="H2659" s="1"/>
      <c r="I2659" s="1"/>
      <c r="J2659" s="1"/>
      <c r="K2659" s="1"/>
      <c r="L2659" s="1"/>
      <c r="M2659" s="1"/>
      <c r="N2659" s="1"/>
      <c r="O2659" s="1"/>
      <c r="P2659" s="1"/>
      <c r="Q2659" s="1"/>
      <c r="R2659" s="1"/>
      <c r="S2659" s="411"/>
      <c r="T2659" s="1"/>
      <c r="U2659" s="1"/>
      <c r="V2659" s="1"/>
      <c r="W2659" s="411"/>
      <c r="X2659" s="411"/>
      <c r="Y2659" s="411"/>
      <c r="Z2659" s="411"/>
      <c r="AA2659" s="1"/>
      <c r="AB2659" s="1"/>
      <c r="AC2659" s="1"/>
      <c r="AD2659" s="1"/>
      <c r="AE2659" s="1"/>
      <c r="AF2659" s="1"/>
      <c r="AG2659" s="1"/>
    </row>
    <row r="2660" spans="1:33" ht="14.25" customHeight="1" x14ac:dyDescent="0.3">
      <c r="A2660" s="2"/>
      <c r="B2660" s="1"/>
      <c r="C2660" s="2"/>
      <c r="D2660" s="2"/>
      <c r="E2660" s="2"/>
      <c r="F2660" s="1"/>
      <c r="G2660" s="1"/>
      <c r="H2660" s="1"/>
      <c r="I2660" s="1"/>
      <c r="J2660" s="1"/>
      <c r="K2660" s="1"/>
      <c r="L2660" s="1"/>
      <c r="M2660" s="1"/>
      <c r="N2660" s="1"/>
      <c r="O2660" s="1"/>
      <c r="P2660" s="1"/>
      <c r="Q2660" s="1"/>
      <c r="R2660" s="1"/>
      <c r="S2660" s="411"/>
      <c r="T2660" s="1"/>
      <c r="U2660" s="1"/>
      <c r="V2660" s="1"/>
      <c r="W2660" s="411"/>
      <c r="X2660" s="411"/>
      <c r="Y2660" s="411"/>
      <c r="Z2660" s="411"/>
      <c r="AA2660" s="1"/>
      <c r="AB2660" s="1"/>
      <c r="AC2660" s="1"/>
      <c r="AD2660" s="1"/>
      <c r="AE2660" s="1"/>
      <c r="AF2660" s="1"/>
      <c r="AG2660" s="1"/>
    </row>
    <row r="2661" spans="1:33" ht="14.25" customHeight="1" x14ac:dyDescent="0.3">
      <c r="A2661" s="2"/>
      <c r="B2661" s="1"/>
      <c r="C2661" s="2"/>
      <c r="D2661" s="2"/>
      <c r="E2661" s="2"/>
      <c r="F2661" s="1"/>
      <c r="G2661" s="1"/>
      <c r="H2661" s="1"/>
      <c r="I2661" s="1"/>
      <c r="J2661" s="1"/>
      <c r="K2661" s="1"/>
      <c r="L2661" s="1"/>
      <c r="M2661" s="1"/>
      <c r="N2661" s="1"/>
      <c r="O2661" s="1"/>
      <c r="P2661" s="1"/>
      <c r="Q2661" s="1"/>
      <c r="R2661" s="1"/>
      <c r="S2661" s="411"/>
      <c r="T2661" s="1"/>
      <c r="U2661" s="1"/>
      <c r="V2661" s="1"/>
      <c r="W2661" s="411"/>
      <c r="X2661" s="411"/>
      <c r="Y2661" s="411"/>
      <c r="Z2661" s="411"/>
      <c r="AA2661" s="1"/>
      <c r="AB2661" s="1"/>
      <c r="AC2661" s="1"/>
      <c r="AD2661" s="1"/>
      <c r="AE2661" s="1"/>
      <c r="AF2661" s="1"/>
      <c r="AG2661" s="1"/>
    </row>
    <row r="2662" spans="1:33" ht="14.25" customHeight="1" x14ac:dyDescent="0.3">
      <c r="A2662" s="2"/>
      <c r="B2662" s="1"/>
      <c r="C2662" s="2"/>
      <c r="D2662" s="2"/>
      <c r="E2662" s="2"/>
      <c r="F2662" s="1"/>
      <c r="G2662" s="1"/>
      <c r="H2662" s="1"/>
      <c r="I2662" s="1"/>
      <c r="J2662" s="1"/>
      <c r="K2662" s="1"/>
      <c r="L2662" s="1"/>
      <c r="M2662" s="1"/>
      <c r="N2662" s="1"/>
      <c r="O2662" s="1"/>
      <c r="P2662" s="1"/>
      <c r="Q2662" s="1"/>
      <c r="R2662" s="1"/>
      <c r="S2662" s="411"/>
      <c r="T2662" s="1"/>
      <c r="U2662" s="1"/>
      <c r="V2662" s="1"/>
      <c r="W2662" s="411"/>
      <c r="X2662" s="411"/>
      <c r="Y2662" s="411"/>
      <c r="Z2662" s="411"/>
      <c r="AA2662" s="1"/>
      <c r="AB2662" s="1"/>
      <c r="AC2662" s="1"/>
      <c r="AD2662" s="1"/>
      <c r="AE2662" s="1"/>
      <c r="AF2662" s="1"/>
      <c r="AG2662" s="1"/>
    </row>
    <row r="2663" spans="1:33" ht="14.25" customHeight="1" x14ac:dyDescent="0.3">
      <c r="A2663" s="2"/>
      <c r="B2663" s="1"/>
      <c r="C2663" s="2"/>
      <c r="D2663" s="2"/>
      <c r="E2663" s="2"/>
      <c r="F2663" s="1"/>
      <c r="G2663" s="1"/>
      <c r="H2663" s="1"/>
      <c r="I2663" s="1"/>
      <c r="J2663" s="1"/>
      <c r="K2663" s="1"/>
      <c r="L2663" s="1"/>
      <c r="M2663" s="1"/>
      <c r="N2663" s="1"/>
      <c r="O2663" s="1"/>
      <c r="P2663" s="1"/>
      <c r="Q2663" s="1"/>
      <c r="R2663" s="1"/>
      <c r="S2663" s="411"/>
      <c r="T2663" s="1"/>
      <c r="U2663" s="1"/>
      <c r="V2663" s="1"/>
      <c r="W2663" s="411"/>
      <c r="X2663" s="411"/>
      <c r="Y2663" s="411"/>
      <c r="Z2663" s="411"/>
      <c r="AA2663" s="1"/>
      <c r="AB2663" s="1"/>
      <c r="AC2663" s="1"/>
      <c r="AD2663" s="1"/>
      <c r="AE2663" s="1"/>
      <c r="AF2663" s="1"/>
      <c r="AG2663" s="1"/>
    </row>
    <row r="2664" spans="1:33" ht="14.25" customHeight="1" x14ac:dyDescent="0.3">
      <c r="A2664" s="2"/>
      <c r="B2664" s="1"/>
      <c r="C2664" s="2"/>
      <c r="D2664" s="2"/>
      <c r="E2664" s="2"/>
      <c r="F2664" s="1"/>
      <c r="G2664" s="1"/>
      <c r="H2664" s="1"/>
      <c r="I2664" s="1"/>
      <c r="J2664" s="1"/>
      <c r="K2664" s="1"/>
      <c r="L2664" s="1"/>
      <c r="M2664" s="1"/>
      <c r="N2664" s="1"/>
      <c r="O2664" s="1"/>
      <c r="P2664" s="1"/>
      <c r="Q2664" s="1"/>
      <c r="R2664" s="1"/>
      <c r="S2664" s="411"/>
      <c r="T2664" s="1"/>
      <c r="U2664" s="1"/>
      <c r="V2664" s="1"/>
      <c r="W2664" s="411"/>
      <c r="X2664" s="411"/>
      <c r="Y2664" s="411"/>
      <c r="Z2664" s="411"/>
      <c r="AA2664" s="1"/>
      <c r="AB2664" s="1"/>
      <c r="AC2664" s="1"/>
      <c r="AD2664" s="1"/>
      <c r="AE2664" s="1"/>
      <c r="AF2664" s="1"/>
      <c r="AG2664" s="1"/>
    </row>
    <row r="2665" spans="1:33" ht="14.25" customHeight="1" x14ac:dyDescent="0.3">
      <c r="A2665" s="2"/>
      <c r="B2665" s="1"/>
      <c r="C2665" s="2"/>
      <c r="D2665" s="2"/>
      <c r="E2665" s="2"/>
      <c r="F2665" s="1"/>
      <c r="G2665" s="1"/>
      <c r="H2665" s="1"/>
      <c r="I2665" s="1"/>
      <c r="J2665" s="1"/>
      <c r="K2665" s="1"/>
      <c r="L2665" s="1"/>
      <c r="M2665" s="1"/>
      <c r="N2665" s="1"/>
      <c r="O2665" s="1"/>
      <c r="P2665" s="1"/>
      <c r="Q2665" s="1"/>
      <c r="R2665" s="1"/>
      <c r="S2665" s="411"/>
      <c r="T2665" s="1"/>
      <c r="U2665" s="1"/>
      <c r="V2665" s="1"/>
      <c r="W2665" s="411"/>
      <c r="X2665" s="411"/>
      <c r="Y2665" s="411"/>
      <c r="Z2665" s="411"/>
      <c r="AA2665" s="1"/>
      <c r="AB2665" s="1"/>
      <c r="AC2665" s="1"/>
      <c r="AD2665" s="1"/>
      <c r="AE2665" s="1"/>
      <c r="AF2665" s="1"/>
      <c r="AG2665" s="1"/>
    </row>
    <row r="2666" spans="1:33" ht="14.25" customHeight="1" x14ac:dyDescent="0.3">
      <c r="A2666" s="2"/>
      <c r="B2666" s="1"/>
      <c r="C2666" s="2"/>
      <c r="D2666" s="2"/>
      <c r="E2666" s="2"/>
      <c r="F2666" s="1"/>
      <c r="G2666" s="1"/>
      <c r="H2666" s="1"/>
      <c r="I2666" s="1"/>
      <c r="J2666" s="1"/>
      <c r="K2666" s="1"/>
      <c r="L2666" s="1"/>
      <c r="M2666" s="1"/>
      <c r="N2666" s="1"/>
      <c r="O2666" s="1"/>
      <c r="P2666" s="1"/>
      <c r="Q2666" s="1"/>
      <c r="R2666" s="1"/>
      <c r="S2666" s="411"/>
      <c r="T2666" s="1"/>
      <c r="U2666" s="1"/>
      <c r="V2666" s="1"/>
      <c r="W2666" s="411"/>
      <c r="X2666" s="411"/>
      <c r="Y2666" s="411"/>
      <c r="Z2666" s="411"/>
      <c r="AA2666" s="1"/>
      <c r="AB2666" s="1"/>
      <c r="AC2666" s="1"/>
      <c r="AD2666" s="1"/>
      <c r="AE2666" s="1"/>
      <c r="AF2666" s="1"/>
      <c r="AG2666" s="1"/>
    </row>
    <row r="2667" spans="1:33" ht="14.25" customHeight="1" x14ac:dyDescent="0.3">
      <c r="A2667" s="2"/>
      <c r="B2667" s="1"/>
      <c r="C2667" s="2"/>
      <c r="D2667" s="2"/>
      <c r="E2667" s="2"/>
      <c r="F2667" s="1"/>
      <c r="G2667" s="1"/>
      <c r="H2667" s="1"/>
      <c r="I2667" s="1"/>
      <c r="J2667" s="1"/>
      <c r="K2667" s="1"/>
      <c r="L2667" s="1"/>
      <c r="M2667" s="1"/>
      <c r="N2667" s="1"/>
      <c r="O2667" s="1"/>
      <c r="P2667" s="1"/>
      <c r="Q2667" s="1"/>
      <c r="R2667" s="1"/>
      <c r="S2667" s="411"/>
      <c r="T2667" s="1"/>
      <c r="U2667" s="1"/>
      <c r="V2667" s="1"/>
      <c r="W2667" s="411"/>
      <c r="X2667" s="411"/>
      <c r="Y2667" s="411"/>
      <c r="Z2667" s="411"/>
      <c r="AA2667" s="1"/>
      <c r="AB2667" s="1"/>
      <c r="AC2667" s="1"/>
      <c r="AD2667" s="1"/>
      <c r="AE2667" s="1"/>
      <c r="AF2667" s="1"/>
      <c r="AG2667" s="1"/>
    </row>
    <row r="2668" spans="1:33" ht="14.25" customHeight="1" x14ac:dyDescent="0.3">
      <c r="A2668" s="2"/>
      <c r="B2668" s="1"/>
      <c r="C2668" s="2"/>
      <c r="D2668" s="2"/>
      <c r="E2668" s="2"/>
      <c r="F2668" s="1"/>
      <c r="G2668" s="1"/>
      <c r="H2668" s="1"/>
      <c r="I2668" s="1"/>
      <c r="J2668" s="1"/>
      <c r="K2668" s="1"/>
      <c r="L2668" s="1"/>
      <c r="M2668" s="1"/>
      <c r="N2668" s="1"/>
      <c r="O2668" s="1"/>
      <c r="P2668" s="1"/>
      <c r="Q2668" s="1"/>
      <c r="R2668" s="1"/>
      <c r="S2668" s="411"/>
      <c r="T2668" s="1"/>
      <c r="U2668" s="1"/>
      <c r="V2668" s="1"/>
      <c r="W2668" s="411"/>
      <c r="X2668" s="411"/>
      <c r="Y2668" s="411"/>
      <c r="Z2668" s="411"/>
      <c r="AA2668" s="1"/>
      <c r="AB2668" s="1"/>
      <c r="AC2668" s="1"/>
      <c r="AD2668" s="1"/>
      <c r="AE2668" s="1"/>
      <c r="AF2668" s="1"/>
      <c r="AG2668" s="1"/>
    </row>
    <row r="2669" spans="1:33" ht="14.25" customHeight="1" x14ac:dyDescent="0.3">
      <c r="A2669" s="2"/>
      <c r="B2669" s="1"/>
      <c r="C2669" s="2"/>
      <c r="D2669" s="2"/>
      <c r="E2669" s="2"/>
      <c r="F2669" s="1"/>
      <c r="G2669" s="1"/>
      <c r="H2669" s="1"/>
      <c r="I2669" s="1"/>
      <c r="J2669" s="1"/>
      <c r="K2669" s="1"/>
      <c r="L2669" s="1"/>
      <c r="M2669" s="1"/>
      <c r="N2669" s="1"/>
      <c r="O2669" s="1"/>
      <c r="P2669" s="1"/>
      <c r="Q2669" s="1"/>
      <c r="R2669" s="1"/>
      <c r="S2669" s="411"/>
      <c r="T2669" s="1"/>
      <c r="U2669" s="1"/>
      <c r="V2669" s="1"/>
      <c r="W2669" s="411"/>
      <c r="X2669" s="411"/>
      <c r="Y2669" s="411"/>
      <c r="Z2669" s="411"/>
      <c r="AA2669" s="1"/>
      <c r="AB2669" s="1"/>
      <c r="AC2669" s="1"/>
      <c r="AD2669" s="1"/>
      <c r="AE2669" s="1"/>
      <c r="AF2669" s="1"/>
      <c r="AG2669" s="1"/>
    </row>
    <row r="2670" spans="1:33" ht="14.25" customHeight="1" x14ac:dyDescent="0.3">
      <c r="A2670" s="2"/>
      <c r="B2670" s="1"/>
      <c r="C2670" s="2"/>
      <c r="D2670" s="2"/>
      <c r="E2670" s="2"/>
      <c r="F2670" s="1"/>
      <c r="G2670" s="1"/>
      <c r="H2670" s="1"/>
      <c r="I2670" s="1"/>
      <c r="J2670" s="1"/>
      <c r="K2670" s="1"/>
      <c r="L2670" s="1"/>
      <c r="M2670" s="1"/>
      <c r="N2670" s="1"/>
      <c r="O2670" s="1"/>
      <c r="P2670" s="1"/>
      <c r="Q2670" s="1"/>
      <c r="R2670" s="1"/>
      <c r="S2670" s="411"/>
      <c r="T2670" s="1"/>
      <c r="U2670" s="1"/>
      <c r="V2670" s="1"/>
      <c r="W2670" s="411"/>
      <c r="X2670" s="411"/>
      <c r="Y2670" s="411"/>
      <c r="Z2670" s="411"/>
      <c r="AA2670" s="1"/>
      <c r="AB2670" s="1"/>
      <c r="AC2670" s="1"/>
      <c r="AD2670" s="1"/>
      <c r="AE2670" s="1"/>
      <c r="AF2670" s="1"/>
      <c r="AG2670" s="1"/>
    </row>
    <row r="2671" spans="1:33" ht="14.25" customHeight="1" x14ac:dyDescent="0.3">
      <c r="A2671" s="2"/>
      <c r="B2671" s="1"/>
      <c r="C2671" s="2"/>
      <c r="D2671" s="2"/>
      <c r="E2671" s="2"/>
      <c r="F2671" s="1"/>
      <c r="G2671" s="1"/>
      <c r="H2671" s="1"/>
      <c r="I2671" s="1"/>
      <c r="J2671" s="1"/>
      <c r="K2671" s="1"/>
      <c r="L2671" s="1"/>
      <c r="M2671" s="1"/>
      <c r="N2671" s="1"/>
      <c r="O2671" s="1"/>
      <c r="P2671" s="1"/>
      <c r="Q2671" s="1"/>
      <c r="R2671" s="1"/>
      <c r="S2671" s="411"/>
      <c r="T2671" s="1"/>
      <c r="U2671" s="1"/>
      <c r="V2671" s="1"/>
      <c r="W2671" s="411"/>
      <c r="X2671" s="411"/>
      <c r="Y2671" s="411"/>
      <c r="Z2671" s="411"/>
      <c r="AA2671" s="1"/>
      <c r="AB2671" s="1"/>
      <c r="AC2671" s="1"/>
      <c r="AD2671" s="1"/>
      <c r="AE2671" s="1"/>
      <c r="AF2671" s="1"/>
      <c r="AG2671" s="1"/>
    </row>
    <row r="2672" spans="1:33" ht="14.25" customHeight="1" x14ac:dyDescent="0.3">
      <c r="A2672" s="2"/>
      <c r="B2672" s="1"/>
      <c r="C2672" s="2"/>
      <c r="D2672" s="2"/>
      <c r="E2672" s="2"/>
      <c r="F2672" s="1"/>
      <c r="G2672" s="1"/>
      <c r="H2672" s="1"/>
      <c r="I2672" s="1"/>
      <c r="J2672" s="1"/>
      <c r="K2672" s="1"/>
      <c r="L2672" s="1"/>
      <c r="M2672" s="1"/>
      <c r="N2672" s="1"/>
      <c r="O2672" s="1"/>
      <c r="P2672" s="1"/>
      <c r="Q2672" s="1"/>
      <c r="R2672" s="1"/>
      <c r="S2672" s="411"/>
      <c r="T2672" s="1"/>
      <c r="U2672" s="1"/>
      <c r="V2672" s="1"/>
      <c r="W2672" s="411"/>
      <c r="X2672" s="411"/>
      <c r="Y2672" s="411"/>
      <c r="Z2672" s="411"/>
      <c r="AA2672" s="1"/>
      <c r="AB2672" s="1"/>
      <c r="AC2672" s="1"/>
      <c r="AD2672" s="1"/>
      <c r="AE2672" s="1"/>
      <c r="AF2672" s="1"/>
      <c r="AG2672" s="1"/>
    </row>
    <row r="2673" spans="1:33" ht="14.25" customHeight="1" x14ac:dyDescent="0.3">
      <c r="A2673" s="2"/>
      <c r="B2673" s="1"/>
      <c r="C2673" s="2"/>
      <c r="D2673" s="2"/>
      <c r="E2673" s="2"/>
      <c r="F2673" s="1"/>
      <c r="G2673" s="1"/>
      <c r="H2673" s="1"/>
      <c r="I2673" s="1"/>
      <c r="J2673" s="1"/>
      <c r="K2673" s="1"/>
      <c r="L2673" s="1"/>
      <c r="M2673" s="1"/>
      <c r="N2673" s="1"/>
      <c r="O2673" s="1"/>
      <c r="P2673" s="1"/>
      <c r="Q2673" s="1"/>
      <c r="R2673" s="1"/>
      <c r="S2673" s="411"/>
      <c r="T2673" s="1"/>
      <c r="U2673" s="1"/>
      <c r="V2673" s="1"/>
      <c r="W2673" s="411"/>
      <c r="X2673" s="411"/>
      <c r="Y2673" s="411"/>
      <c r="Z2673" s="411"/>
      <c r="AA2673" s="1"/>
      <c r="AB2673" s="1"/>
      <c r="AC2673" s="1"/>
      <c r="AD2673" s="1"/>
      <c r="AE2673" s="1"/>
      <c r="AF2673" s="1"/>
      <c r="AG2673" s="1"/>
    </row>
    <row r="2674" spans="1:33" ht="14.25" customHeight="1" x14ac:dyDescent="0.3">
      <c r="A2674" s="2"/>
      <c r="B2674" s="1"/>
      <c r="C2674" s="2"/>
      <c r="D2674" s="2"/>
      <c r="E2674" s="2"/>
      <c r="F2674" s="1"/>
      <c r="G2674" s="1"/>
      <c r="H2674" s="1"/>
      <c r="I2674" s="1"/>
      <c r="J2674" s="1"/>
      <c r="K2674" s="1"/>
      <c r="L2674" s="1"/>
      <c r="M2674" s="1"/>
      <c r="N2674" s="1"/>
      <c r="O2674" s="1"/>
      <c r="P2674" s="1"/>
      <c r="Q2674" s="1"/>
      <c r="R2674" s="1"/>
      <c r="S2674" s="411"/>
      <c r="T2674" s="1"/>
      <c r="U2674" s="1"/>
      <c r="V2674" s="1"/>
      <c r="W2674" s="411"/>
      <c r="X2674" s="411"/>
      <c r="Y2674" s="411"/>
      <c r="Z2674" s="411"/>
      <c r="AA2674" s="1"/>
      <c r="AB2674" s="1"/>
      <c r="AC2674" s="1"/>
      <c r="AD2674" s="1"/>
      <c r="AE2674" s="1"/>
      <c r="AF2674" s="1"/>
      <c r="AG2674" s="1"/>
    </row>
    <row r="2675" spans="1:33" ht="14.25" customHeight="1" x14ac:dyDescent="0.3">
      <c r="A2675" s="2"/>
      <c r="B2675" s="1"/>
      <c r="C2675" s="2"/>
      <c r="D2675" s="2"/>
      <c r="E2675" s="2"/>
      <c r="F2675" s="1"/>
      <c r="G2675" s="1"/>
      <c r="H2675" s="1"/>
      <c r="I2675" s="1"/>
      <c r="J2675" s="1"/>
      <c r="K2675" s="1"/>
      <c r="L2675" s="1"/>
      <c r="M2675" s="1"/>
      <c r="N2675" s="1"/>
      <c r="O2675" s="1"/>
      <c r="P2675" s="1"/>
      <c r="Q2675" s="1"/>
      <c r="R2675" s="1"/>
      <c r="S2675" s="411"/>
      <c r="T2675" s="1"/>
      <c r="U2675" s="1"/>
      <c r="V2675" s="1"/>
      <c r="W2675" s="411"/>
      <c r="X2675" s="411"/>
      <c r="Y2675" s="411"/>
      <c r="Z2675" s="411"/>
      <c r="AA2675" s="1"/>
      <c r="AB2675" s="1"/>
      <c r="AC2675" s="1"/>
      <c r="AD2675" s="1"/>
      <c r="AE2675" s="1"/>
      <c r="AF2675" s="1"/>
      <c r="AG2675" s="1"/>
    </row>
    <row r="2676" spans="1:33" ht="14.25" customHeight="1" x14ac:dyDescent="0.3">
      <c r="A2676" s="2"/>
      <c r="B2676" s="1"/>
      <c r="C2676" s="2"/>
      <c r="D2676" s="2"/>
      <c r="E2676" s="2"/>
      <c r="F2676" s="1"/>
      <c r="G2676" s="1"/>
      <c r="H2676" s="1"/>
      <c r="I2676" s="1"/>
      <c r="J2676" s="1"/>
      <c r="K2676" s="1"/>
      <c r="L2676" s="1"/>
      <c r="M2676" s="1"/>
      <c r="N2676" s="1"/>
      <c r="O2676" s="1"/>
      <c r="P2676" s="1"/>
      <c r="Q2676" s="1"/>
      <c r="R2676" s="1"/>
      <c r="S2676" s="411"/>
      <c r="T2676" s="1"/>
      <c r="U2676" s="1"/>
      <c r="V2676" s="1"/>
      <c r="W2676" s="411"/>
      <c r="X2676" s="411"/>
      <c r="Y2676" s="411"/>
      <c r="Z2676" s="411"/>
      <c r="AA2676" s="1"/>
      <c r="AB2676" s="1"/>
      <c r="AC2676" s="1"/>
      <c r="AD2676" s="1"/>
      <c r="AE2676" s="1"/>
      <c r="AF2676" s="1"/>
      <c r="AG2676" s="1"/>
    </row>
    <row r="2677" spans="1:33" ht="14.25" customHeight="1" x14ac:dyDescent="0.3">
      <c r="A2677" s="2"/>
      <c r="B2677" s="1"/>
      <c r="C2677" s="2"/>
      <c r="D2677" s="2"/>
      <c r="E2677" s="2"/>
      <c r="F2677" s="1"/>
      <c r="G2677" s="1"/>
      <c r="H2677" s="1"/>
      <c r="I2677" s="1"/>
      <c r="J2677" s="1"/>
      <c r="K2677" s="1"/>
      <c r="L2677" s="1"/>
      <c r="M2677" s="1"/>
      <c r="N2677" s="1"/>
      <c r="O2677" s="1"/>
      <c r="P2677" s="1"/>
      <c r="Q2677" s="1"/>
      <c r="R2677" s="1"/>
      <c r="S2677" s="411"/>
      <c r="T2677" s="1"/>
      <c r="U2677" s="1"/>
      <c r="V2677" s="1"/>
      <c r="W2677" s="411"/>
      <c r="X2677" s="411"/>
      <c r="Y2677" s="411"/>
      <c r="Z2677" s="411"/>
      <c r="AA2677" s="1"/>
      <c r="AB2677" s="1"/>
      <c r="AC2677" s="1"/>
      <c r="AD2677" s="1"/>
      <c r="AE2677" s="1"/>
      <c r="AF2677" s="1"/>
      <c r="AG2677" s="1"/>
    </row>
    <row r="2678" spans="1:33" ht="14.25" customHeight="1" x14ac:dyDescent="0.3">
      <c r="A2678" s="2"/>
      <c r="B2678" s="1"/>
      <c r="C2678" s="2"/>
      <c r="D2678" s="2"/>
      <c r="E2678" s="2"/>
      <c r="F2678" s="1"/>
      <c r="G2678" s="1"/>
      <c r="H2678" s="1"/>
      <c r="I2678" s="1"/>
      <c r="J2678" s="1"/>
      <c r="K2678" s="1"/>
      <c r="L2678" s="1"/>
      <c r="M2678" s="1"/>
      <c r="N2678" s="1"/>
      <c r="O2678" s="1"/>
      <c r="P2678" s="1"/>
      <c r="Q2678" s="1"/>
      <c r="R2678" s="1"/>
      <c r="S2678" s="411"/>
      <c r="T2678" s="1"/>
      <c r="U2678" s="1"/>
      <c r="V2678" s="1"/>
      <c r="W2678" s="411"/>
      <c r="X2678" s="411"/>
      <c r="Y2678" s="411"/>
      <c r="Z2678" s="411"/>
      <c r="AA2678" s="1"/>
      <c r="AB2678" s="1"/>
      <c r="AC2678" s="1"/>
      <c r="AD2678" s="1"/>
      <c r="AE2678" s="1"/>
      <c r="AF2678" s="1"/>
      <c r="AG2678" s="1"/>
    </row>
    <row r="2679" spans="1:33" ht="14.25" customHeight="1" x14ac:dyDescent="0.3">
      <c r="A2679" s="2"/>
      <c r="B2679" s="1"/>
      <c r="C2679" s="2"/>
      <c r="D2679" s="2"/>
      <c r="E2679" s="2"/>
      <c r="F2679" s="1"/>
      <c r="G2679" s="1"/>
      <c r="H2679" s="1"/>
      <c r="I2679" s="1"/>
      <c r="J2679" s="1"/>
      <c r="K2679" s="1"/>
      <c r="L2679" s="1"/>
      <c r="M2679" s="1"/>
      <c r="N2679" s="1"/>
      <c r="O2679" s="1"/>
      <c r="P2679" s="1"/>
      <c r="Q2679" s="1"/>
      <c r="R2679" s="1"/>
      <c r="S2679" s="411"/>
      <c r="T2679" s="1"/>
      <c r="U2679" s="1"/>
      <c r="V2679" s="1"/>
      <c r="W2679" s="411"/>
      <c r="X2679" s="411"/>
      <c r="Y2679" s="411"/>
      <c r="Z2679" s="411"/>
      <c r="AA2679" s="1"/>
      <c r="AB2679" s="1"/>
      <c r="AC2679" s="1"/>
      <c r="AD2679" s="1"/>
      <c r="AE2679" s="1"/>
      <c r="AF2679" s="1"/>
      <c r="AG2679" s="1"/>
    </row>
    <row r="2680" spans="1:33" ht="14.25" customHeight="1" x14ac:dyDescent="0.3">
      <c r="A2680" s="2"/>
      <c r="B2680" s="1"/>
      <c r="C2680" s="2"/>
      <c r="D2680" s="2"/>
      <c r="E2680" s="2"/>
      <c r="F2680" s="1"/>
      <c r="G2680" s="1"/>
      <c r="H2680" s="1"/>
      <c r="I2680" s="1"/>
      <c r="J2680" s="1"/>
      <c r="K2680" s="1"/>
      <c r="L2680" s="1"/>
      <c r="M2680" s="1"/>
      <c r="N2680" s="1"/>
      <c r="O2680" s="1"/>
      <c r="P2680" s="1"/>
      <c r="Q2680" s="1"/>
      <c r="R2680" s="1"/>
      <c r="S2680" s="411"/>
      <c r="T2680" s="1"/>
      <c r="U2680" s="1"/>
      <c r="V2680" s="1"/>
      <c r="W2680" s="411"/>
      <c r="X2680" s="411"/>
      <c r="Y2680" s="411"/>
      <c r="Z2680" s="411"/>
      <c r="AA2680" s="1"/>
      <c r="AB2680" s="1"/>
      <c r="AC2680" s="1"/>
      <c r="AD2680" s="1"/>
      <c r="AE2680" s="1"/>
      <c r="AF2680" s="1"/>
      <c r="AG2680" s="1"/>
    </row>
    <row r="2681" spans="1:33" ht="14.25" customHeight="1" x14ac:dyDescent="0.3">
      <c r="A2681" s="2"/>
      <c r="B2681" s="1"/>
      <c r="C2681" s="2"/>
      <c r="D2681" s="2"/>
      <c r="E2681" s="2"/>
      <c r="F2681" s="1"/>
      <c r="G2681" s="1"/>
      <c r="H2681" s="1"/>
      <c r="I2681" s="1"/>
      <c r="J2681" s="1"/>
      <c r="K2681" s="1"/>
      <c r="L2681" s="1"/>
      <c r="M2681" s="1"/>
      <c r="N2681" s="1"/>
      <c r="O2681" s="1"/>
      <c r="P2681" s="1"/>
      <c r="Q2681" s="1"/>
      <c r="R2681" s="1"/>
      <c r="S2681" s="411"/>
      <c r="T2681" s="1"/>
      <c r="U2681" s="1"/>
      <c r="V2681" s="1"/>
      <c r="W2681" s="411"/>
      <c r="X2681" s="411"/>
      <c r="Y2681" s="411"/>
      <c r="Z2681" s="411"/>
      <c r="AA2681" s="1"/>
      <c r="AB2681" s="1"/>
      <c r="AC2681" s="1"/>
      <c r="AD2681" s="1"/>
      <c r="AE2681" s="1"/>
      <c r="AF2681" s="1"/>
      <c r="AG2681" s="1"/>
    </row>
    <row r="2682" spans="1:33" ht="14.25" customHeight="1" x14ac:dyDescent="0.3">
      <c r="A2682" s="2"/>
      <c r="B2682" s="1"/>
      <c r="C2682" s="2"/>
      <c r="D2682" s="2"/>
      <c r="E2682" s="2"/>
      <c r="F2682" s="1"/>
      <c r="G2682" s="1"/>
      <c r="H2682" s="1"/>
      <c r="I2682" s="1"/>
      <c r="J2682" s="1"/>
      <c r="K2682" s="1"/>
      <c r="L2682" s="1"/>
      <c r="M2682" s="1"/>
      <c r="N2682" s="1"/>
      <c r="O2682" s="1"/>
      <c r="P2682" s="1"/>
      <c r="Q2682" s="1"/>
      <c r="R2682" s="1"/>
      <c r="S2682" s="411"/>
      <c r="T2682" s="1"/>
      <c r="U2682" s="1"/>
      <c r="V2682" s="1"/>
      <c r="W2682" s="411"/>
      <c r="X2682" s="411"/>
      <c r="Y2682" s="411"/>
      <c r="Z2682" s="411"/>
      <c r="AA2682" s="1"/>
      <c r="AB2682" s="1"/>
      <c r="AC2682" s="1"/>
      <c r="AD2682" s="1"/>
      <c r="AE2682" s="1"/>
      <c r="AF2682" s="1"/>
      <c r="AG2682" s="1"/>
    </row>
    <row r="2683" spans="1:33" ht="14.25" customHeight="1" x14ac:dyDescent="0.3">
      <c r="A2683" s="2"/>
      <c r="B2683" s="1"/>
      <c r="C2683" s="2"/>
      <c r="D2683" s="2"/>
      <c r="E2683" s="2"/>
      <c r="F2683" s="1"/>
      <c r="G2683" s="1"/>
      <c r="H2683" s="1"/>
      <c r="I2683" s="1"/>
      <c r="J2683" s="1"/>
      <c r="K2683" s="1"/>
      <c r="L2683" s="1"/>
      <c r="M2683" s="1"/>
      <c r="N2683" s="1"/>
      <c r="O2683" s="1"/>
      <c r="P2683" s="1"/>
      <c r="Q2683" s="1"/>
      <c r="R2683" s="1"/>
      <c r="S2683" s="411"/>
      <c r="T2683" s="1"/>
      <c r="U2683" s="1"/>
      <c r="V2683" s="1"/>
      <c r="W2683" s="411"/>
      <c r="X2683" s="411"/>
      <c r="Y2683" s="411"/>
      <c r="Z2683" s="411"/>
      <c r="AA2683" s="1"/>
      <c r="AB2683" s="1"/>
      <c r="AC2683" s="1"/>
      <c r="AD2683" s="1"/>
      <c r="AE2683" s="1"/>
      <c r="AF2683" s="1"/>
      <c r="AG2683" s="1"/>
    </row>
    <row r="2684" spans="1:33" ht="14.25" customHeight="1" x14ac:dyDescent="0.3">
      <c r="A2684" s="2"/>
      <c r="B2684" s="1"/>
      <c r="C2684" s="2"/>
      <c r="D2684" s="2"/>
      <c r="E2684" s="2"/>
      <c r="F2684" s="1"/>
      <c r="G2684" s="1"/>
      <c r="H2684" s="1"/>
      <c r="I2684" s="1"/>
      <c r="J2684" s="1"/>
      <c r="K2684" s="1"/>
      <c r="L2684" s="1"/>
      <c r="M2684" s="1"/>
      <c r="N2684" s="1"/>
      <c r="O2684" s="1"/>
      <c r="P2684" s="1"/>
      <c r="Q2684" s="1"/>
      <c r="R2684" s="1"/>
      <c r="S2684" s="411"/>
      <c r="T2684" s="1"/>
      <c r="U2684" s="1"/>
      <c r="V2684" s="1"/>
      <c r="W2684" s="411"/>
      <c r="X2684" s="411"/>
      <c r="Y2684" s="411"/>
      <c r="Z2684" s="411"/>
      <c r="AA2684" s="1"/>
      <c r="AB2684" s="1"/>
      <c r="AC2684" s="1"/>
      <c r="AD2684" s="1"/>
      <c r="AE2684" s="1"/>
      <c r="AF2684" s="1"/>
      <c r="AG2684" s="1"/>
    </row>
    <row r="2685" spans="1:33" ht="14.25" customHeight="1" x14ac:dyDescent="0.3">
      <c r="A2685" s="2"/>
      <c r="B2685" s="1"/>
      <c r="C2685" s="2"/>
      <c r="D2685" s="2"/>
      <c r="E2685" s="2"/>
      <c r="F2685" s="1"/>
      <c r="G2685" s="1"/>
      <c r="H2685" s="1"/>
      <c r="I2685" s="1"/>
      <c r="J2685" s="1"/>
      <c r="K2685" s="1"/>
      <c r="L2685" s="1"/>
      <c r="M2685" s="1"/>
      <c r="N2685" s="1"/>
      <c r="O2685" s="1"/>
      <c r="P2685" s="1"/>
      <c r="Q2685" s="1"/>
      <c r="R2685" s="1"/>
      <c r="S2685" s="411"/>
      <c r="T2685" s="1"/>
      <c r="U2685" s="1"/>
      <c r="V2685" s="1"/>
      <c r="W2685" s="411"/>
      <c r="X2685" s="411"/>
      <c r="Y2685" s="411"/>
      <c r="Z2685" s="411"/>
      <c r="AA2685" s="1"/>
      <c r="AB2685" s="1"/>
      <c r="AC2685" s="1"/>
      <c r="AD2685" s="1"/>
      <c r="AE2685" s="1"/>
      <c r="AF2685" s="1"/>
      <c r="AG2685" s="1"/>
    </row>
    <row r="2686" spans="1:33" ht="14.25" customHeight="1" x14ac:dyDescent="0.3">
      <c r="A2686" s="2"/>
      <c r="B2686" s="1"/>
      <c r="C2686" s="2"/>
      <c r="D2686" s="2"/>
      <c r="E2686" s="2"/>
      <c r="F2686" s="1"/>
      <c r="G2686" s="1"/>
      <c r="H2686" s="1"/>
      <c r="I2686" s="1"/>
      <c r="J2686" s="1"/>
      <c r="K2686" s="1"/>
      <c r="L2686" s="1"/>
      <c r="M2686" s="1"/>
      <c r="N2686" s="1"/>
      <c r="O2686" s="1"/>
      <c r="P2686" s="1"/>
      <c r="Q2686" s="1"/>
      <c r="R2686" s="1"/>
      <c r="S2686" s="411"/>
      <c r="T2686" s="1"/>
      <c r="U2686" s="1"/>
      <c r="V2686" s="1"/>
      <c r="W2686" s="411"/>
      <c r="X2686" s="411"/>
      <c r="Y2686" s="411"/>
      <c r="Z2686" s="411"/>
      <c r="AA2686" s="1"/>
      <c r="AB2686" s="1"/>
      <c r="AC2686" s="1"/>
      <c r="AD2686" s="1"/>
      <c r="AE2686" s="1"/>
      <c r="AF2686" s="1"/>
      <c r="AG2686" s="1"/>
    </row>
    <row r="2687" spans="1:33" ht="14.25" customHeight="1" x14ac:dyDescent="0.3">
      <c r="A2687" s="2"/>
      <c r="B2687" s="1"/>
      <c r="C2687" s="2"/>
      <c r="D2687" s="2"/>
      <c r="E2687" s="2"/>
      <c r="F2687" s="1"/>
      <c r="G2687" s="1"/>
      <c r="H2687" s="1"/>
      <c r="I2687" s="1"/>
      <c r="J2687" s="1"/>
      <c r="K2687" s="1"/>
      <c r="L2687" s="1"/>
      <c r="M2687" s="1"/>
      <c r="N2687" s="1"/>
      <c r="O2687" s="1"/>
      <c r="P2687" s="1"/>
      <c r="Q2687" s="1"/>
      <c r="R2687" s="1"/>
      <c r="S2687" s="411"/>
      <c r="T2687" s="1"/>
      <c r="U2687" s="1"/>
      <c r="V2687" s="1"/>
      <c r="W2687" s="411"/>
      <c r="X2687" s="411"/>
      <c r="Y2687" s="411"/>
      <c r="Z2687" s="411"/>
      <c r="AA2687" s="1"/>
      <c r="AB2687" s="1"/>
      <c r="AC2687" s="1"/>
      <c r="AD2687" s="1"/>
      <c r="AE2687" s="1"/>
      <c r="AF2687" s="1"/>
      <c r="AG2687" s="1"/>
    </row>
    <row r="2688" spans="1:33" ht="14.25" customHeight="1" x14ac:dyDescent="0.3">
      <c r="A2688" s="2"/>
      <c r="B2688" s="1"/>
      <c r="C2688" s="2"/>
      <c r="D2688" s="2"/>
      <c r="E2688" s="2"/>
      <c r="F2688" s="1"/>
      <c r="G2688" s="1"/>
      <c r="H2688" s="1"/>
      <c r="I2688" s="1"/>
      <c r="J2688" s="1"/>
      <c r="K2688" s="1"/>
      <c r="L2688" s="1"/>
      <c r="M2688" s="1"/>
      <c r="N2688" s="1"/>
      <c r="O2688" s="1"/>
      <c r="P2688" s="1"/>
      <c r="Q2688" s="1"/>
      <c r="R2688" s="1"/>
      <c r="S2688" s="411"/>
      <c r="T2688" s="1"/>
      <c r="U2688" s="1"/>
      <c r="V2688" s="1"/>
      <c r="W2688" s="411"/>
      <c r="X2688" s="411"/>
      <c r="Y2688" s="411"/>
      <c r="Z2688" s="411"/>
      <c r="AA2688" s="1"/>
      <c r="AB2688" s="1"/>
      <c r="AC2688" s="1"/>
      <c r="AD2688" s="1"/>
      <c r="AE2688" s="1"/>
      <c r="AF2688" s="1"/>
      <c r="AG2688" s="1"/>
    </row>
    <row r="2689" spans="1:33" ht="14.25" customHeight="1" x14ac:dyDescent="0.3">
      <c r="A2689" s="2"/>
      <c r="B2689" s="1"/>
      <c r="C2689" s="2"/>
      <c r="D2689" s="2"/>
      <c r="E2689" s="2"/>
      <c r="F2689" s="1"/>
      <c r="G2689" s="1"/>
      <c r="H2689" s="1"/>
      <c r="I2689" s="1"/>
      <c r="J2689" s="1"/>
      <c r="K2689" s="1"/>
      <c r="L2689" s="1"/>
      <c r="M2689" s="1"/>
      <c r="N2689" s="1"/>
      <c r="O2689" s="1"/>
      <c r="P2689" s="1"/>
      <c r="Q2689" s="1"/>
      <c r="R2689" s="1"/>
      <c r="S2689" s="411"/>
      <c r="T2689" s="1"/>
      <c r="U2689" s="1"/>
      <c r="V2689" s="1"/>
      <c r="W2689" s="411"/>
      <c r="X2689" s="411"/>
      <c r="Y2689" s="411"/>
      <c r="Z2689" s="411"/>
      <c r="AA2689" s="1"/>
      <c r="AB2689" s="1"/>
      <c r="AC2689" s="1"/>
      <c r="AD2689" s="1"/>
      <c r="AE2689" s="1"/>
      <c r="AF2689" s="1"/>
      <c r="AG2689" s="1"/>
    </row>
    <row r="2690" spans="1:33" ht="14.25" customHeight="1" x14ac:dyDescent="0.3">
      <c r="A2690" s="2"/>
      <c r="B2690" s="1"/>
      <c r="C2690" s="2"/>
      <c r="D2690" s="2"/>
      <c r="E2690" s="2"/>
      <c r="F2690" s="1"/>
      <c r="G2690" s="1"/>
      <c r="H2690" s="1"/>
      <c r="I2690" s="1"/>
      <c r="J2690" s="1"/>
      <c r="K2690" s="1"/>
      <c r="L2690" s="1"/>
      <c r="M2690" s="1"/>
      <c r="N2690" s="1"/>
      <c r="O2690" s="1"/>
      <c r="P2690" s="1"/>
      <c r="Q2690" s="1"/>
      <c r="R2690" s="1"/>
      <c r="S2690" s="411"/>
      <c r="T2690" s="1"/>
      <c r="U2690" s="1"/>
      <c r="V2690" s="1"/>
      <c r="W2690" s="411"/>
      <c r="X2690" s="411"/>
      <c r="Y2690" s="411"/>
      <c r="Z2690" s="411"/>
      <c r="AA2690" s="1"/>
      <c r="AB2690" s="1"/>
      <c r="AC2690" s="1"/>
      <c r="AD2690" s="1"/>
      <c r="AE2690" s="1"/>
      <c r="AF2690" s="1"/>
      <c r="AG2690" s="1"/>
    </row>
    <row r="2691" spans="1:33" ht="14.25" customHeight="1" x14ac:dyDescent="0.3">
      <c r="A2691" s="2"/>
      <c r="B2691" s="1"/>
      <c r="C2691" s="2"/>
      <c r="D2691" s="2"/>
      <c r="E2691" s="2"/>
      <c r="F2691" s="1"/>
      <c r="G2691" s="1"/>
      <c r="H2691" s="1"/>
      <c r="I2691" s="1"/>
      <c r="J2691" s="1"/>
      <c r="K2691" s="1"/>
      <c r="L2691" s="1"/>
      <c r="M2691" s="1"/>
      <c r="N2691" s="1"/>
      <c r="O2691" s="1"/>
      <c r="P2691" s="1"/>
      <c r="Q2691" s="1"/>
      <c r="R2691" s="1"/>
      <c r="S2691" s="411"/>
      <c r="T2691" s="1"/>
      <c r="U2691" s="1"/>
      <c r="V2691" s="1"/>
      <c r="W2691" s="411"/>
      <c r="X2691" s="411"/>
      <c r="Y2691" s="411"/>
      <c r="Z2691" s="411"/>
      <c r="AA2691" s="1"/>
      <c r="AB2691" s="1"/>
      <c r="AC2691" s="1"/>
      <c r="AD2691" s="1"/>
      <c r="AE2691" s="1"/>
      <c r="AF2691" s="1"/>
      <c r="AG2691" s="1"/>
    </row>
    <row r="2692" spans="1:33" ht="14.25" customHeight="1" x14ac:dyDescent="0.3">
      <c r="A2692" s="2"/>
      <c r="B2692" s="1"/>
      <c r="C2692" s="2"/>
      <c r="D2692" s="2"/>
      <c r="E2692" s="2"/>
      <c r="F2692" s="1"/>
      <c r="G2692" s="1"/>
      <c r="H2692" s="1"/>
      <c r="I2692" s="1"/>
      <c r="J2692" s="1"/>
      <c r="K2692" s="1"/>
      <c r="L2692" s="1"/>
      <c r="M2692" s="1"/>
      <c r="N2692" s="1"/>
      <c r="O2692" s="1"/>
      <c r="P2692" s="1"/>
      <c r="Q2692" s="1"/>
      <c r="R2692" s="1"/>
      <c r="S2692" s="411"/>
      <c r="T2692" s="1"/>
      <c r="U2692" s="1"/>
      <c r="V2692" s="1"/>
      <c r="W2692" s="411"/>
      <c r="X2692" s="411"/>
      <c r="Y2692" s="411"/>
      <c r="Z2692" s="411"/>
      <c r="AA2692" s="1"/>
      <c r="AB2692" s="1"/>
      <c r="AC2692" s="1"/>
      <c r="AD2692" s="1"/>
      <c r="AE2692" s="1"/>
      <c r="AF2692" s="1"/>
      <c r="AG2692" s="1"/>
    </row>
    <row r="2693" spans="1:33" ht="14.25" customHeight="1" x14ac:dyDescent="0.3">
      <c r="A2693" s="2"/>
      <c r="B2693" s="1"/>
      <c r="C2693" s="2"/>
      <c r="D2693" s="2"/>
      <c r="E2693" s="2"/>
      <c r="F2693" s="1"/>
      <c r="G2693" s="1"/>
      <c r="H2693" s="1"/>
      <c r="I2693" s="1"/>
      <c r="J2693" s="1"/>
      <c r="K2693" s="1"/>
      <c r="L2693" s="1"/>
      <c r="M2693" s="1"/>
      <c r="N2693" s="1"/>
      <c r="O2693" s="1"/>
      <c r="P2693" s="1"/>
      <c r="Q2693" s="1"/>
      <c r="R2693" s="1"/>
      <c r="S2693" s="411"/>
      <c r="T2693" s="1"/>
      <c r="U2693" s="1"/>
      <c r="V2693" s="1"/>
      <c r="W2693" s="411"/>
      <c r="X2693" s="411"/>
      <c r="Y2693" s="411"/>
      <c r="Z2693" s="411"/>
      <c r="AA2693" s="1"/>
      <c r="AB2693" s="1"/>
      <c r="AC2693" s="1"/>
      <c r="AD2693" s="1"/>
      <c r="AE2693" s="1"/>
      <c r="AF2693" s="1"/>
      <c r="AG2693" s="1"/>
    </row>
    <row r="2694" spans="1:33" ht="14.25" customHeight="1" x14ac:dyDescent="0.3">
      <c r="A2694" s="2"/>
      <c r="B2694" s="1"/>
      <c r="C2694" s="2"/>
      <c r="D2694" s="2"/>
      <c r="E2694" s="2"/>
      <c r="F2694" s="1"/>
      <c r="G2694" s="1"/>
      <c r="H2694" s="1"/>
      <c r="I2694" s="1"/>
      <c r="J2694" s="1"/>
      <c r="K2694" s="1"/>
      <c r="L2694" s="1"/>
      <c r="M2694" s="1"/>
      <c r="N2694" s="1"/>
      <c r="O2694" s="1"/>
      <c r="P2694" s="1"/>
      <c r="Q2694" s="1"/>
      <c r="R2694" s="1"/>
      <c r="S2694" s="411"/>
      <c r="T2694" s="1"/>
      <c r="U2694" s="1"/>
      <c r="V2694" s="1"/>
      <c r="W2694" s="411"/>
      <c r="X2694" s="411"/>
      <c r="Y2694" s="411"/>
      <c r="Z2694" s="411"/>
      <c r="AA2694" s="1"/>
      <c r="AB2694" s="1"/>
      <c r="AC2694" s="1"/>
      <c r="AD2694" s="1"/>
      <c r="AE2694" s="1"/>
      <c r="AF2694" s="1"/>
      <c r="AG2694" s="1"/>
    </row>
    <row r="2695" spans="1:33" ht="14.25" customHeight="1" x14ac:dyDescent="0.3">
      <c r="A2695" s="2"/>
      <c r="B2695" s="1"/>
      <c r="C2695" s="2"/>
      <c r="D2695" s="2"/>
      <c r="E2695" s="2"/>
      <c r="F2695" s="1"/>
      <c r="G2695" s="1"/>
      <c r="H2695" s="1"/>
      <c r="I2695" s="1"/>
      <c r="J2695" s="1"/>
      <c r="K2695" s="1"/>
      <c r="L2695" s="1"/>
      <c r="M2695" s="1"/>
      <c r="N2695" s="1"/>
      <c r="O2695" s="1"/>
      <c r="P2695" s="1"/>
      <c r="Q2695" s="1"/>
      <c r="R2695" s="1"/>
      <c r="S2695" s="411"/>
      <c r="T2695" s="1"/>
      <c r="U2695" s="1"/>
      <c r="V2695" s="1"/>
      <c r="W2695" s="411"/>
      <c r="X2695" s="411"/>
      <c r="Y2695" s="411"/>
      <c r="Z2695" s="411"/>
      <c r="AA2695" s="1"/>
      <c r="AB2695" s="1"/>
      <c r="AC2695" s="1"/>
      <c r="AD2695" s="1"/>
      <c r="AE2695" s="1"/>
      <c r="AF2695" s="1"/>
      <c r="AG2695" s="1"/>
    </row>
    <row r="2696" spans="1:33" ht="14.25" customHeight="1" x14ac:dyDescent="0.3">
      <c r="A2696" s="2"/>
      <c r="B2696" s="1"/>
      <c r="C2696" s="2"/>
      <c r="D2696" s="2"/>
      <c r="E2696" s="2"/>
      <c r="F2696" s="1"/>
      <c r="G2696" s="1"/>
      <c r="H2696" s="1"/>
      <c r="I2696" s="1"/>
      <c r="J2696" s="1"/>
      <c r="K2696" s="1"/>
      <c r="L2696" s="1"/>
      <c r="M2696" s="1"/>
      <c r="N2696" s="1"/>
      <c r="O2696" s="1"/>
      <c r="P2696" s="1"/>
      <c r="Q2696" s="1"/>
      <c r="R2696" s="1"/>
      <c r="S2696" s="411"/>
      <c r="T2696" s="1"/>
      <c r="U2696" s="1"/>
      <c r="V2696" s="1"/>
      <c r="W2696" s="411"/>
      <c r="X2696" s="411"/>
      <c r="Y2696" s="411"/>
      <c r="Z2696" s="411"/>
      <c r="AA2696" s="1"/>
      <c r="AB2696" s="1"/>
      <c r="AC2696" s="1"/>
      <c r="AD2696" s="1"/>
      <c r="AE2696" s="1"/>
      <c r="AF2696" s="1"/>
      <c r="AG2696" s="1"/>
    </row>
    <row r="2697" spans="1:33" ht="14.25" customHeight="1" x14ac:dyDescent="0.3">
      <c r="A2697" s="2"/>
      <c r="B2697" s="1"/>
      <c r="C2697" s="2"/>
      <c r="D2697" s="2"/>
      <c r="E2697" s="2"/>
      <c r="F2697" s="1"/>
      <c r="G2697" s="1"/>
      <c r="H2697" s="1"/>
      <c r="I2697" s="1"/>
      <c r="J2697" s="1"/>
      <c r="K2697" s="1"/>
      <c r="L2697" s="1"/>
      <c r="M2697" s="1"/>
      <c r="N2697" s="1"/>
      <c r="O2697" s="1"/>
      <c r="P2697" s="1"/>
      <c r="Q2697" s="1"/>
      <c r="R2697" s="1"/>
      <c r="S2697" s="411"/>
      <c r="T2697" s="1"/>
      <c r="U2697" s="1"/>
      <c r="V2697" s="1"/>
      <c r="W2697" s="411"/>
      <c r="X2697" s="411"/>
      <c r="Y2697" s="411"/>
      <c r="Z2697" s="411"/>
      <c r="AA2697" s="1"/>
      <c r="AB2697" s="1"/>
      <c r="AC2697" s="1"/>
      <c r="AD2697" s="1"/>
      <c r="AE2697" s="1"/>
      <c r="AF2697" s="1"/>
      <c r="AG2697" s="1"/>
    </row>
    <row r="2698" spans="1:33" ht="14.25" customHeight="1" x14ac:dyDescent="0.3">
      <c r="A2698" s="2"/>
      <c r="B2698" s="1"/>
      <c r="C2698" s="2"/>
      <c r="D2698" s="2"/>
      <c r="E2698" s="2"/>
      <c r="F2698" s="1"/>
      <c r="G2698" s="1"/>
      <c r="H2698" s="1"/>
      <c r="I2698" s="1"/>
      <c r="J2698" s="1"/>
      <c r="K2698" s="1"/>
      <c r="L2698" s="1"/>
      <c r="M2698" s="1"/>
      <c r="N2698" s="1"/>
      <c r="O2698" s="1"/>
      <c r="P2698" s="1"/>
      <c r="Q2698" s="1"/>
      <c r="R2698" s="1"/>
      <c r="S2698" s="411"/>
      <c r="T2698" s="1"/>
      <c r="U2698" s="1"/>
      <c r="V2698" s="1"/>
      <c r="W2698" s="411"/>
      <c r="X2698" s="411"/>
      <c r="Y2698" s="411"/>
      <c r="Z2698" s="411"/>
      <c r="AA2698" s="1"/>
      <c r="AB2698" s="1"/>
      <c r="AC2698" s="1"/>
      <c r="AD2698" s="1"/>
      <c r="AE2698" s="1"/>
      <c r="AF2698" s="1"/>
      <c r="AG2698" s="1"/>
    </row>
    <row r="2699" spans="1:33" ht="14.25" customHeight="1" x14ac:dyDescent="0.3">
      <c r="A2699" s="2"/>
      <c r="B2699" s="1"/>
      <c r="C2699" s="2"/>
      <c r="D2699" s="2"/>
      <c r="E2699" s="2"/>
      <c r="F2699" s="1"/>
      <c r="G2699" s="1"/>
      <c r="H2699" s="1"/>
      <c r="I2699" s="1"/>
      <c r="J2699" s="1"/>
      <c r="K2699" s="1"/>
      <c r="L2699" s="1"/>
      <c r="M2699" s="1"/>
      <c r="N2699" s="1"/>
      <c r="O2699" s="1"/>
      <c r="P2699" s="1"/>
      <c r="Q2699" s="1"/>
      <c r="R2699" s="1"/>
      <c r="S2699" s="411"/>
      <c r="T2699" s="1"/>
      <c r="U2699" s="1"/>
      <c r="V2699" s="1"/>
      <c r="W2699" s="411"/>
      <c r="X2699" s="411"/>
      <c r="Y2699" s="411"/>
      <c r="Z2699" s="411"/>
      <c r="AA2699" s="1"/>
      <c r="AB2699" s="1"/>
      <c r="AC2699" s="1"/>
      <c r="AD2699" s="1"/>
      <c r="AE2699" s="1"/>
      <c r="AF2699" s="1"/>
      <c r="AG2699" s="1"/>
    </row>
    <row r="2700" spans="1:33" ht="14.25" customHeight="1" x14ac:dyDescent="0.3">
      <c r="A2700" s="2"/>
      <c r="B2700" s="1"/>
      <c r="C2700" s="2"/>
      <c r="D2700" s="2"/>
      <c r="E2700" s="2"/>
      <c r="F2700" s="1"/>
      <c r="G2700" s="1"/>
      <c r="H2700" s="1"/>
      <c r="I2700" s="1"/>
      <c r="J2700" s="1"/>
      <c r="K2700" s="1"/>
      <c r="L2700" s="1"/>
      <c r="M2700" s="1"/>
      <c r="N2700" s="1"/>
      <c r="O2700" s="1"/>
      <c r="P2700" s="1"/>
      <c r="Q2700" s="1"/>
      <c r="R2700" s="1"/>
      <c r="S2700" s="411"/>
      <c r="T2700" s="1"/>
      <c r="U2700" s="1"/>
      <c r="V2700" s="1"/>
      <c r="W2700" s="411"/>
      <c r="X2700" s="411"/>
      <c r="Y2700" s="411"/>
      <c r="Z2700" s="411"/>
      <c r="AA2700" s="1"/>
      <c r="AB2700" s="1"/>
      <c r="AC2700" s="1"/>
      <c r="AD2700" s="1"/>
      <c r="AE2700" s="1"/>
      <c r="AF2700" s="1"/>
      <c r="AG2700" s="1"/>
    </row>
    <row r="2701" spans="1:33" ht="14.25" customHeight="1" x14ac:dyDescent="0.3">
      <c r="A2701" s="2"/>
      <c r="B2701" s="1"/>
      <c r="C2701" s="2"/>
      <c r="D2701" s="2"/>
      <c r="E2701" s="2"/>
      <c r="F2701" s="1"/>
      <c r="G2701" s="1"/>
      <c r="H2701" s="1"/>
      <c r="I2701" s="1"/>
      <c r="J2701" s="1"/>
      <c r="K2701" s="1"/>
      <c r="L2701" s="1"/>
      <c r="M2701" s="1"/>
      <c r="N2701" s="1"/>
      <c r="O2701" s="1"/>
      <c r="P2701" s="1"/>
      <c r="Q2701" s="1"/>
      <c r="R2701" s="1"/>
      <c r="S2701" s="411"/>
      <c r="T2701" s="1"/>
      <c r="U2701" s="1"/>
      <c r="V2701" s="1"/>
      <c r="W2701" s="411"/>
      <c r="X2701" s="411"/>
      <c r="Y2701" s="411"/>
      <c r="Z2701" s="411"/>
      <c r="AA2701" s="1"/>
      <c r="AB2701" s="1"/>
      <c r="AC2701" s="1"/>
      <c r="AD2701" s="1"/>
      <c r="AE2701" s="1"/>
      <c r="AF2701" s="1"/>
      <c r="AG2701" s="1"/>
    </row>
    <row r="2702" spans="1:33" ht="14.25" customHeight="1" x14ac:dyDescent="0.3">
      <c r="A2702" s="2"/>
      <c r="B2702" s="1"/>
      <c r="C2702" s="2"/>
      <c r="D2702" s="2"/>
      <c r="E2702" s="2"/>
      <c r="F2702" s="1"/>
      <c r="G2702" s="1"/>
      <c r="H2702" s="1"/>
      <c r="I2702" s="1"/>
      <c r="J2702" s="1"/>
      <c r="K2702" s="1"/>
      <c r="L2702" s="1"/>
      <c r="M2702" s="1"/>
      <c r="N2702" s="1"/>
      <c r="O2702" s="1"/>
      <c r="P2702" s="1"/>
      <c r="Q2702" s="1"/>
      <c r="R2702" s="1"/>
      <c r="S2702" s="411"/>
      <c r="T2702" s="1"/>
      <c r="U2702" s="1"/>
      <c r="V2702" s="1"/>
      <c r="W2702" s="411"/>
      <c r="X2702" s="411"/>
      <c r="Y2702" s="411"/>
      <c r="Z2702" s="411"/>
      <c r="AA2702" s="1"/>
      <c r="AB2702" s="1"/>
      <c r="AC2702" s="1"/>
      <c r="AD2702" s="1"/>
      <c r="AE2702" s="1"/>
      <c r="AF2702" s="1"/>
      <c r="AG2702" s="1"/>
    </row>
    <row r="2703" spans="1:33" ht="14.25" customHeight="1" x14ac:dyDescent="0.3">
      <c r="A2703" s="2"/>
      <c r="B2703" s="1"/>
      <c r="C2703" s="2"/>
      <c r="D2703" s="2"/>
      <c r="E2703" s="2"/>
      <c r="F2703" s="1"/>
      <c r="G2703" s="1"/>
      <c r="H2703" s="1"/>
      <c r="I2703" s="1"/>
      <c r="J2703" s="1"/>
      <c r="K2703" s="1"/>
      <c r="L2703" s="1"/>
      <c r="M2703" s="1"/>
      <c r="N2703" s="1"/>
      <c r="O2703" s="1"/>
      <c r="P2703" s="1"/>
      <c r="Q2703" s="1"/>
      <c r="R2703" s="1"/>
      <c r="S2703" s="411"/>
      <c r="T2703" s="1"/>
      <c r="U2703" s="1"/>
      <c r="V2703" s="1"/>
      <c r="W2703" s="411"/>
      <c r="X2703" s="411"/>
      <c r="Y2703" s="411"/>
      <c r="Z2703" s="411"/>
      <c r="AA2703" s="1"/>
      <c r="AB2703" s="1"/>
      <c r="AC2703" s="1"/>
      <c r="AD2703" s="1"/>
      <c r="AE2703" s="1"/>
      <c r="AF2703" s="1"/>
      <c r="AG2703" s="1"/>
    </row>
    <row r="2704" spans="1:33" ht="14.25" customHeight="1" x14ac:dyDescent="0.3">
      <c r="A2704" s="2"/>
      <c r="B2704" s="1"/>
      <c r="C2704" s="2"/>
      <c r="D2704" s="2"/>
      <c r="E2704" s="2"/>
      <c r="F2704" s="1"/>
      <c r="G2704" s="1"/>
      <c r="H2704" s="1"/>
      <c r="I2704" s="1"/>
      <c r="J2704" s="1"/>
      <c r="K2704" s="1"/>
      <c r="L2704" s="1"/>
      <c r="M2704" s="1"/>
      <c r="N2704" s="1"/>
      <c r="O2704" s="1"/>
      <c r="P2704" s="1"/>
      <c r="Q2704" s="1"/>
      <c r="R2704" s="1"/>
      <c r="S2704" s="411"/>
      <c r="T2704" s="1"/>
      <c r="U2704" s="1"/>
      <c r="V2704" s="1"/>
      <c r="W2704" s="411"/>
      <c r="X2704" s="411"/>
      <c r="Y2704" s="411"/>
      <c r="Z2704" s="411"/>
      <c r="AA2704" s="1"/>
      <c r="AB2704" s="1"/>
      <c r="AC2704" s="1"/>
      <c r="AD2704" s="1"/>
      <c r="AE2704" s="1"/>
      <c r="AF2704" s="1"/>
      <c r="AG2704" s="1"/>
    </row>
    <row r="2705" spans="1:33" ht="14.25" customHeight="1" x14ac:dyDescent="0.3">
      <c r="A2705" s="2"/>
      <c r="B2705" s="1"/>
      <c r="C2705" s="2"/>
      <c r="D2705" s="2"/>
      <c r="E2705" s="2"/>
      <c r="F2705" s="1"/>
      <c r="G2705" s="1"/>
      <c r="H2705" s="1"/>
      <c r="I2705" s="1"/>
      <c r="J2705" s="1"/>
      <c r="K2705" s="1"/>
      <c r="L2705" s="1"/>
      <c r="M2705" s="1"/>
      <c r="N2705" s="1"/>
      <c r="O2705" s="1"/>
      <c r="P2705" s="1"/>
      <c r="Q2705" s="1"/>
      <c r="R2705" s="1"/>
      <c r="S2705" s="411"/>
      <c r="T2705" s="1"/>
      <c r="U2705" s="1"/>
      <c r="V2705" s="1"/>
      <c r="W2705" s="411"/>
      <c r="X2705" s="411"/>
      <c r="Y2705" s="411"/>
      <c r="Z2705" s="411"/>
      <c r="AA2705" s="1"/>
      <c r="AB2705" s="1"/>
      <c r="AC2705" s="1"/>
      <c r="AD2705" s="1"/>
      <c r="AE2705" s="1"/>
      <c r="AF2705" s="1"/>
      <c r="AG2705" s="1"/>
    </row>
    <row r="2706" spans="1:33" ht="14.25" customHeight="1" x14ac:dyDescent="0.3">
      <c r="A2706" s="2"/>
      <c r="B2706" s="1"/>
      <c r="C2706" s="2"/>
      <c r="D2706" s="2"/>
      <c r="E2706" s="2"/>
      <c r="F2706" s="1"/>
      <c r="G2706" s="1"/>
      <c r="H2706" s="1"/>
      <c r="I2706" s="1"/>
      <c r="J2706" s="1"/>
      <c r="K2706" s="1"/>
      <c r="L2706" s="1"/>
      <c r="M2706" s="1"/>
      <c r="N2706" s="1"/>
      <c r="O2706" s="1"/>
      <c r="P2706" s="1"/>
      <c r="Q2706" s="1"/>
      <c r="R2706" s="1"/>
      <c r="S2706" s="411"/>
      <c r="T2706" s="1"/>
      <c r="U2706" s="1"/>
      <c r="V2706" s="1"/>
      <c r="W2706" s="411"/>
      <c r="X2706" s="411"/>
      <c r="Y2706" s="411"/>
      <c r="Z2706" s="411"/>
      <c r="AA2706" s="1"/>
      <c r="AB2706" s="1"/>
      <c r="AC2706" s="1"/>
      <c r="AD2706" s="1"/>
      <c r="AE2706" s="1"/>
      <c r="AF2706" s="1"/>
      <c r="AG2706" s="1"/>
    </row>
    <row r="2707" spans="1:33" ht="14.25" customHeight="1" x14ac:dyDescent="0.3">
      <c r="A2707" s="2"/>
      <c r="B2707" s="1"/>
      <c r="C2707" s="2"/>
      <c r="D2707" s="2"/>
      <c r="E2707" s="2"/>
      <c r="F2707" s="1"/>
      <c r="G2707" s="1"/>
      <c r="H2707" s="1"/>
      <c r="I2707" s="1"/>
      <c r="J2707" s="1"/>
      <c r="K2707" s="1"/>
      <c r="L2707" s="1"/>
      <c r="M2707" s="1"/>
      <c r="N2707" s="1"/>
      <c r="O2707" s="1"/>
      <c r="P2707" s="1"/>
      <c r="Q2707" s="1"/>
      <c r="R2707" s="1"/>
      <c r="S2707" s="411"/>
      <c r="T2707" s="1"/>
      <c r="U2707" s="1"/>
      <c r="V2707" s="1"/>
      <c r="W2707" s="411"/>
      <c r="X2707" s="411"/>
      <c r="Y2707" s="411"/>
      <c r="Z2707" s="411"/>
      <c r="AA2707" s="1"/>
      <c r="AB2707" s="1"/>
      <c r="AC2707" s="1"/>
      <c r="AD2707" s="1"/>
      <c r="AE2707" s="1"/>
      <c r="AF2707" s="1"/>
      <c r="AG2707" s="1"/>
    </row>
    <row r="2708" spans="1:33" ht="14.25" customHeight="1" x14ac:dyDescent="0.3">
      <c r="A2708" s="2"/>
      <c r="B2708" s="1"/>
      <c r="C2708" s="2"/>
      <c r="D2708" s="2"/>
      <c r="E2708" s="2"/>
      <c r="F2708" s="1"/>
      <c r="G2708" s="1"/>
      <c r="H2708" s="1"/>
      <c r="I2708" s="1"/>
      <c r="J2708" s="1"/>
      <c r="K2708" s="1"/>
      <c r="L2708" s="1"/>
      <c r="M2708" s="1"/>
      <c r="N2708" s="1"/>
      <c r="O2708" s="1"/>
      <c r="P2708" s="1"/>
      <c r="Q2708" s="1"/>
      <c r="R2708" s="1"/>
      <c r="S2708" s="411"/>
      <c r="T2708" s="1"/>
      <c r="U2708" s="1"/>
      <c r="V2708" s="1"/>
      <c r="W2708" s="411"/>
      <c r="X2708" s="411"/>
      <c r="Y2708" s="411"/>
      <c r="Z2708" s="411"/>
      <c r="AA2708" s="1"/>
      <c r="AB2708" s="1"/>
      <c r="AC2708" s="1"/>
      <c r="AD2708" s="1"/>
      <c r="AE2708" s="1"/>
      <c r="AF2708" s="1"/>
      <c r="AG2708" s="1"/>
    </row>
    <row r="2709" spans="1:33" ht="14.25" customHeight="1" x14ac:dyDescent="0.3">
      <c r="A2709" s="2"/>
      <c r="B2709" s="1"/>
      <c r="C2709" s="2"/>
      <c r="D2709" s="2"/>
      <c r="E2709" s="2"/>
      <c r="F2709" s="1"/>
      <c r="G2709" s="1"/>
      <c r="H2709" s="1"/>
      <c r="I2709" s="1"/>
      <c r="J2709" s="1"/>
      <c r="K2709" s="1"/>
      <c r="L2709" s="1"/>
      <c r="M2709" s="1"/>
      <c r="N2709" s="1"/>
      <c r="O2709" s="1"/>
      <c r="P2709" s="1"/>
      <c r="Q2709" s="1"/>
      <c r="R2709" s="1"/>
      <c r="S2709" s="411"/>
      <c r="T2709" s="1"/>
      <c r="U2709" s="1"/>
      <c r="V2709" s="1"/>
      <c r="W2709" s="411"/>
      <c r="X2709" s="411"/>
      <c r="Y2709" s="411"/>
      <c r="Z2709" s="411"/>
      <c r="AA2709" s="1"/>
      <c r="AB2709" s="1"/>
      <c r="AC2709" s="1"/>
      <c r="AD2709" s="1"/>
      <c r="AE2709" s="1"/>
      <c r="AF2709" s="1"/>
      <c r="AG2709" s="1"/>
    </row>
    <row r="2710" spans="1:33" ht="14.25" customHeight="1" x14ac:dyDescent="0.3">
      <c r="A2710" s="2"/>
      <c r="B2710" s="1"/>
      <c r="C2710" s="2"/>
      <c r="D2710" s="2"/>
      <c r="E2710" s="2"/>
      <c r="F2710" s="1"/>
      <c r="G2710" s="1"/>
      <c r="H2710" s="1"/>
      <c r="I2710" s="1"/>
      <c r="J2710" s="1"/>
      <c r="K2710" s="1"/>
      <c r="L2710" s="1"/>
      <c r="M2710" s="1"/>
      <c r="N2710" s="1"/>
      <c r="O2710" s="1"/>
      <c r="P2710" s="1"/>
      <c r="Q2710" s="1"/>
      <c r="R2710" s="1"/>
      <c r="S2710" s="411"/>
      <c r="T2710" s="1"/>
      <c r="U2710" s="1"/>
      <c r="V2710" s="1"/>
      <c r="W2710" s="411"/>
      <c r="X2710" s="411"/>
      <c r="Y2710" s="411"/>
      <c r="Z2710" s="411"/>
      <c r="AA2710" s="1"/>
      <c r="AB2710" s="1"/>
      <c r="AC2710" s="1"/>
      <c r="AD2710" s="1"/>
      <c r="AE2710" s="1"/>
      <c r="AF2710" s="1"/>
      <c r="AG2710" s="1"/>
    </row>
    <row r="2711" spans="1:33" ht="14.25" customHeight="1" x14ac:dyDescent="0.3">
      <c r="A2711" s="2"/>
      <c r="B2711" s="1"/>
      <c r="C2711" s="2"/>
      <c r="D2711" s="2"/>
      <c r="E2711" s="2"/>
      <c r="F2711" s="1"/>
      <c r="G2711" s="1"/>
      <c r="H2711" s="1"/>
      <c r="I2711" s="1"/>
      <c r="J2711" s="1"/>
      <c r="K2711" s="1"/>
      <c r="L2711" s="1"/>
      <c r="M2711" s="1"/>
      <c r="N2711" s="1"/>
      <c r="O2711" s="1"/>
      <c r="P2711" s="1"/>
      <c r="Q2711" s="1"/>
      <c r="R2711" s="1"/>
      <c r="S2711" s="411"/>
      <c r="T2711" s="1"/>
      <c r="U2711" s="1"/>
      <c r="V2711" s="1"/>
      <c r="W2711" s="411"/>
      <c r="X2711" s="411"/>
      <c r="Y2711" s="411"/>
      <c r="Z2711" s="411"/>
      <c r="AA2711" s="1"/>
      <c r="AB2711" s="1"/>
      <c r="AC2711" s="1"/>
      <c r="AD2711" s="1"/>
      <c r="AE2711" s="1"/>
      <c r="AF2711" s="1"/>
      <c r="AG2711" s="1"/>
    </row>
    <row r="2712" spans="1:33" ht="14.25" customHeight="1" x14ac:dyDescent="0.3">
      <c r="A2712" s="2"/>
      <c r="B2712" s="1"/>
      <c r="C2712" s="2"/>
      <c r="D2712" s="2"/>
      <c r="E2712" s="2"/>
      <c r="F2712" s="1"/>
      <c r="G2712" s="1"/>
      <c r="H2712" s="1"/>
      <c r="I2712" s="1"/>
      <c r="J2712" s="1"/>
      <c r="K2712" s="1"/>
      <c r="L2712" s="1"/>
      <c r="M2712" s="1"/>
      <c r="N2712" s="1"/>
      <c r="O2712" s="1"/>
      <c r="P2712" s="1"/>
      <c r="Q2712" s="1"/>
      <c r="R2712" s="1"/>
      <c r="S2712" s="411"/>
      <c r="T2712" s="1"/>
      <c r="U2712" s="1"/>
      <c r="V2712" s="1"/>
      <c r="W2712" s="411"/>
      <c r="X2712" s="411"/>
      <c r="Y2712" s="411"/>
      <c r="Z2712" s="411"/>
      <c r="AA2712" s="1"/>
      <c r="AB2712" s="1"/>
      <c r="AC2712" s="1"/>
      <c r="AD2712" s="1"/>
      <c r="AE2712" s="1"/>
      <c r="AF2712" s="1"/>
      <c r="AG2712" s="1"/>
    </row>
    <row r="2713" spans="1:33" ht="14.25" customHeight="1" x14ac:dyDescent="0.3">
      <c r="A2713" s="2"/>
      <c r="B2713" s="1"/>
      <c r="C2713" s="2"/>
      <c r="D2713" s="2"/>
      <c r="E2713" s="2"/>
      <c r="F2713" s="1"/>
      <c r="G2713" s="1"/>
      <c r="H2713" s="1"/>
      <c r="I2713" s="1"/>
      <c r="J2713" s="1"/>
      <c r="K2713" s="1"/>
      <c r="L2713" s="1"/>
      <c r="M2713" s="1"/>
      <c r="N2713" s="1"/>
      <c r="O2713" s="1"/>
      <c r="P2713" s="1"/>
      <c r="Q2713" s="1"/>
      <c r="R2713" s="1"/>
      <c r="S2713" s="411"/>
      <c r="T2713" s="1"/>
      <c r="U2713" s="1"/>
      <c r="V2713" s="1"/>
      <c r="W2713" s="411"/>
      <c r="X2713" s="411"/>
      <c r="Y2713" s="411"/>
      <c r="Z2713" s="411"/>
      <c r="AA2713" s="1"/>
      <c r="AB2713" s="1"/>
      <c r="AC2713" s="1"/>
      <c r="AD2713" s="1"/>
      <c r="AE2713" s="1"/>
      <c r="AF2713" s="1"/>
      <c r="AG2713" s="1"/>
    </row>
    <row r="2714" spans="1:33" ht="14.25" customHeight="1" x14ac:dyDescent="0.3">
      <c r="A2714" s="2"/>
      <c r="B2714" s="1"/>
      <c r="C2714" s="2"/>
      <c r="D2714" s="2"/>
      <c r="E2714" s="2"/>
      <c r="F2714" s="1"/>
      <c r="G2714" s="1"/>
      <c r="H2714" s="1"/>
      <c r="I2714" s="1"/>
      <c r="J2714" s="1"/>
      <c r="K2714" s="1"/>
      <c r="L2714" s="1"/>
      <c r="M2714" s="1"/>
      <c r="N2714" s="1"/>
      <c r="O2714" s="1"/>
      <c r="P2714" s="1"/>
      <c r="Q2714" s="1"/>
      <c r="R2714" s="1"/>
      <c r="S2714" s="411"/>
      <c r="T2714" s="1"/>
      <c r="U2714" s="1"/>
      <c r="V2714" s="1"/>
      <c r="W2714" s="411"/>
      <c r="X2714" s="411"/>
      <c r="Y2714" s="411"/>
      <c r="Z2714" s="411"/>
      <c r="AA2714" s="1"/>
      <c r="AB2714" s="1"/>
      <c r="AC2714" s="1"/>
      <c r="AD2714" s="1"/>
      <c r="AE2714" s="1"/>
      <c r="AF2714" s="1"/>
      <c r="AG2714" s="1"/>
    </row>
    <row r="2715" spans="1:33" ht="14.25" customHeight="1" x14ac:dyDescent="0.3">
      <c r="A2715" s="2"/>
      <c r="B2715" s="1"/>
      <c r="C2715" s="2"/>
      <c r="D2715" s="2"/>
      <c r="E2715" s="2"/>
      <c r="F2715" s="1"/>
      <c r="G2715" s="1"/>
      <c r="H2715" s="1"/>
      <c r="I2715" s="1"/>
      <c r="J2715" s="1"/>
      <c r="K2715" s="1"/>
      <c r="L2715" s="1"/>
      <c r="M2715" s="1"/>
      <c r="N2715" s="1"/>
      <c r="O2715" s="1"/>
      <c r="P2715" s="1"/>
      <c r="Q2715" s="1"/>
      <c r="R2715" s="1"/>
      <c r="S2715" s="411"/>
      <c r="T2715" s="1"/>
      <c r="U2715" s="1"/>
      <c r="V2715" s="1"/>
      <c r="W2715" s="411"/>
      <c r="X2715" s="411"/>
      <c r="Y2715" s="411"/>
      <c r="Z2715" s="411"/>
      <c r="AA2715" s="1"/>
      <c r="AB2715" s="1"/>
      <c r="AC2715" s="1"/>
      <c r="AD2715" s="1"/>
      <c r="AE2715" s="1"/>
      <c r="AF2715" s="1"/>
      <c r="AG2715" s="1"/>
    </row>
    <row r="2716" spans="1:33" ht="14.25" customHeight="1" x14ac:dyDescent="0.3">
      <c r="A2716" s="2"/>
      <c r="B2716" s="1"/>
      <c r="C2716" s="2"/>
      <c r="D2716" s="2"/>
      <c r="E2716" s="2"/>
      <c r="F2716" s="1"/>
      <c r="G2716" s="1"/>
      <c r="H2716" s="1"/>
      <c r="I2716" s="1"/>
      <c r="J2716" s="1"/>
      <c r="K2716" s="1"/>
      <c r="L2716" s="1"/>
      <c r="M2716" s="1"/>
      <c r="N2716" s="1"/>
      <c r="O2716" s="1"/>
      <c r="P2716" s="1"/>
      <c r="Q2716" s="1"/>
      <c r="R2716" s="1"/>
      <c r="S2716" s="411"/>
      <c r="T2716" s="1"/>
      <c r="U2716" s="1"/>
      <c r="V2716" s="1"/>
      <c r="W2716" s="411"/>
      <c r="X2716" s="411"/>
      <c r="Y2716" s="411"/>
      <c r="Z2716" s="411"/>
      <c r="AA2716" s="1"/>
      <c r="AB2716" s="1"/>
      <c r="AC2716" s="1"/>
      <c r="AD2716" s="1"/>
      <c r="AE2716" s="1"/>
      <c r="AF2716" s="1"/>
      <c r="AG2716" s="1"/>
    </row>
    <row r="2717" spans="1:33" ht="14.25" customHeight="1" x14ac:dyDescent="0.3">
      <c r="A2717" s="2"/>
      <c r="B2717" s="1"/>
      <c r="C2717" s="2"/>
      <c r="D2717" s="2"/>
      <c r="E2717" s="2"/>
      <c r="F2717" s="1"/>
      <c r="G2717" s="1"/>
      <c r="H2717" s="1"/>
      <c r="I2717" s="1"/>
      <c r="J2717" s="1"/>
      <c r="K2717" s="1"/>
      <c r="L2717" s="1"/>
      <c r="M2717" s="1"/>
      <c r="N2717" s="1"/>
      <c r="O2717" s="1"/>
      <c r="P2717" s="1"/>
      <c r="Q2717" s="1"/>
      <c r="R2717" s="1"/>
      <c r="S2717" s="411"/>
      <c r="T2717" s="1"/>
      <c r="U2717" s="1"/>
      <c r="V2717" s="1"/>
      <c r="W2717" s="411"/>
      <c r="X2717" s="411"/>
      <c r="Y2717" s="411"/>
      <c r="Z2717" s="411"/>
      <c r="AA2717" s="1"/>
      <c r="AB2717" s="1"/>
      <c r="AC2717" s="1"/>
      <c r="AD2717" s="1"/>
      <c r="AE2717" s="1"/>
      <c r="AF2717" s="1"/>
      <c r="AG2717" s="1"/>
    </row>
    <row r="2718" spans="1:33" ht="14.25" customHeight="1" x14ac:dyDescent="0.3">
      <c r="A2718" s="2"/>
      <c r="B2718" s="1"/>
      <c r="C2718" s="2"/>
      <c r="D2718" s="2"/>
      <c r="E2718" s="2"/>
      <c r="F2718" s="1"/>
      <c r="G2718" s="1"/>
      <c r="H2718" s="1"/>
      <c r="I2718" s="1"/>
      <c r="J2718" s="1"/>
      <c r="K2718" s="1"/>
      <c r="L2718" s="1"/>
      <c r="M2718" s="1"/>
      <c r="N2718" s="1"/>
      <c r="O2718" s="1"/>
      <c r="P2718" s="1"/>
      <c r="Q2718" s="1"/>
      <c r="R2718" s="1"/>
      <c r="S2718" s="411"/>
      <c r="T2718" s="1"/>
      <c r="U2718" s="1"/>
      <c r="V2718" s="1"/>
      <c r="W2718" s="411"/>
      <c r="X2718" s="411"/>
      <c r="Y2718" s="411"/>
      <c r="Z2718" s="411"/>
      <c r="AA2718" s="1"/>
      <c r="AB2718" s="1"/>
      <c r="AC2718" s="1"/>
      <c r="AD2718" s="1"/>
      <c r="AE2718" s="1"/>
      <c r="AF2718" s="1"/>
      <c r="AG2718" s="1"/>
    </row>
    <row r="2719" spans="1:33" ht="14.25" customHeight="1" x14ac:dyDescent="0.3">
      <c r="A2719" s="2"/>
      <c r="B2719" s="1"/>
      <c r="C2719" s="2"/>
      <c r="D2719" s="2"/>
      <c r="E2719" s="2"/>
      <c r="F2719" s="1"/>
      <c r="G2719" s="1"/>
      <c r="H2719" s="1"/>
      <c r="I2719" s="1"/>
      <c r="J2719" s="1"/>
      <c r="K2719" s="1"/>
      <c r="L2719" s="1"/>
      <c r="M2719" s="1"/>
      <c r="N2719" s="1"/>
      <c r="O2719" s="1"/>
      <c r="P2719" s="1"/>
      <c r="Q2719" s="1"/>
      <c r="R2719" s="1"/>
      <c r="S2719" s="411"/>
      <c r="T2719" s="1"/>
      <c r="U2719" s="1"/>
      <c r="V2719" s="1"/>
      <c r="W2719" s="411"/>
      <c r="X2719" s="411"/>
      <c r="Y2719" s="411"/>
      <c r="Z2719" s="411"/>
      <c r="AA2719" s="1"/>
      <c r="AB2719" s="1"/>
      <c r="AC2719" s="1"/>
      <c r="AD2719" s="1"/>
      <c r="AE2719" s="1"/>
      <c r="AF2719" s="1"/>
      <c r="AG2719" s="1"/>
    </row>
    <row r="2720" spans="1:33" ht="14.25" customHeight="1" x14ac:dyDescent="0.3">
      <c r="A2720" s="2"/>
      <c r="B2720" s="1"/>
      <c r="C2720" s="2"/>
      <c r="D2720" s="2"/>
      <c r="E2720" s="2"/>
      <c r="F2720" s="1"/>
      <c r="G2720" s="1"/>
      <c r="H2720" s="1"/>
      <c r="I2720" s="1"/>
      <c r="J2720" s="1"/>
      <c r="K2720" s="1"/>
      <c r="L2720" s="1"/>
      <c r="M2720" s="1"/>
      <c r="N2720" s="1"/>
      <c r="O2720" s="1"/>
      <c r="P2720" s="1"/>
      <c r="Q2720" s="1"/>
      <c r="R2720" s="1"/>
      <c r="S2720" s="411"/>
      <c r="T2720" s="1"/>
      <c r="U2720" s="1"/>
      <c r="V2720" s="1"/>
      <c r="W2720" s="411"/>
      <c r="X2720" s="411"/>
      <c r="Y2720" s="411"/>
      <c r="Z2720" s="411"/>
      <c r="AA2720" s="1"/>
      <c r="AB2720" s="1"/>
      <c r="AC2720" s="1"/>
      <c r="AD2720" s="1"/>
      <c r="AE2720" s="1"/>
      <c r="AF2720" s="1"/>
      <c r="AG2720" s="1"/>
    </row>
    <row r="2721" spans="1:33" ht="14.25" customHeight="1" x14ac:dyDescent="0.3">
      <c r="A2721" s="2"/>
      <c r="B2721" s="1"/>
      <c r="C2721" s="2"/>
      <c r="D2721" s="2"/>
      <c r="E2721" s="2"/>
      <c r="F2721" s="1"/>
      <c r="G2721" s="1"/>
      <c r="H2721" s="1"/>
      <c r="I2721" s="1"/>
      <c r="J2721" s="1"/>
      <c r="K2721" s="1"/>
      <c r="L2721" s="1"/>
      <c r="M2721" s="1"/>
      <c r="N2721" s="1"/>
      <c r="O2721" s="1"/>
      <c r="P2721" s="1"/>
      <c r="Q2721" s="1"/>
      <c r="R2721" s="1"/>
      <c r="S2721" s="411"/>
      <c r="T2721" s="1"/>
      <c r="U2721" s="1"/>
      <c r="V2721" s="1"/>
      <c r="W2721" s="411"/>
      <c r="X2721" s="411"/>
      <c r="Y2721" s="411"/>
      <c r="Z2721" s="411"/>
      <c r="AA2721" s="1"/>
      <c r="AB2721" s="1"/>
      <c r="AC2721" s="1"/>
      <c r="AD2721" s="1"/>
      <c r="AE2721" s="1"/>
      <c r="AF2721" s="1"/>
      <c r="AG2721" s="1"/>
    </row>
    <row r="2722" spans="1:33" ht="14.25" customHeight="1" x14ac:dyDescent="0.3">
      <c r="A2722" s="2"/>
      <c r="B2722" s="1"/>
      <c r="C2722" s="2"/>
      <c r="D2722" s="2"/>
      <c r="E2722" s="2"/>
      <c r="F2722" s="1"/>
      <c r="G2722" s="1"/>
      <c r="H2722" s="1"/>
      <c r="I2722" s="1"/>
      <c r="J2722" s="1"/>
      <c r="K2722" s="1"/>
      <c r="L2722" s="1"/>
      <c r="M2722" s="1"/>
      <c r="N2722" s="1"/>
      <c r="O2722" s="1"/>
      <c r="P2722" s="1"/>
      <c r="Q2722" s="1"/>
      <c r="R2722" s="1"/>
      <c r="S2722" s="411"/>
      <c r="T2722" s="1"/>
      <c r="U2722" s="1"/>
      <c r="V2722" s="1"/>
      <c r="W2722" s="411"/>
      <c r="X2722" s="411"/>
      <c r="Y2722" s="411"/>
      <c r="Z2722" s="411"/>
      <c r="AA2722" s="1"/>
      <c r="AB2722" s="1"/>
      <c r="AC2722" s="1"/>
      <c r="AD2722" s="1"/>
      <c r="AE2722" s="1"/>
      <c r="AF2722" s="1"/>
      <c r="AG2722" s="1"/>
    </row>
    <row r="2723" spans="1:33" ht="14.25" customHeight="1" x14ac:dyDescent="0.3">
      <c r="A2723" s="2"/>
      <c r="B2723" s="1"/>
      <c r="C2723" s="2"/>
      <c r="D2723" s="2"/>
      <c r="E2723" s="2"/>
      <c r="F2723" s="1"/>
      <c r="G2723" s="1"/>
      <c r="H2723" s="1"/>
      <c r="I2723" s="1"/>
      <c r="J2723" s="1"/>
      <c r="K2723" s="1"/>
      <c r="L2723" s="1"/>
      <c r="M2723" s="1"/>
      <c r="N2723" s="1"/>
      <c r="O2723" s="1"/>
      <c r="P2723" s="1"/>
      <c r="Q2723" s="1"/>
      <c r="R2723" s="1"/>
      <c r="S2723" s="411"/>
      <c r="T2723" s="1"/>
      <c r="U2723" s="1"/>
      <c r="V2723" s="1"/>
      <c r="W2723" s="411"/>
      <c r="X2723" s="411"/>
      <c r="Y2723" s="411"/>
      <c r="Z2723" s="411"/>
      <c r="AA2723" s="1"/>
      <c r="AB2723" s="1"/>
      <c r="AC2723" s="1"/>
      <c r="AD2723" s="1"/>
      <c r="AE2723" s="1"/>
      <c r="AF2723" s="1"/>
      <c r="AG2723" s="1"/>
    </row>
    <row r="2724" spans="1:33" ht="14.25" customHeight="1" x14ac:dyDescent="0.3">
      <c r="A2724" s="2"/>
      <c r="B2724" s="1"/>
      <c r="C2724" s="2"/>
      <c r="D2724" s="2"/>
      <c r="E2724" s="2"/>
      <c r="F2724" s="1"/>
      <c r="G2724" s="1"/>
      <c r="H2724" s="1"/>
      <c r="I2724" s="1"/>
      <c r="J2724" s="1"/>
      <c r="K2724" s="1"/>
      <c r="L2724" s="1"/>
      <c r="M2724" s="1"/>
      <c r="N2724" s="1"/>
      <c r="O2724" s="1"/>
      <c r="P2724" s="1"/>
      <c r="Q2724" s="1"/>
      <c r="R2724" s="1"/>
      <c r="S2724" s="411"/>
      <c r="T2724" s="1"/>
      <c r="U2724" s="1"/>
      <c r="V2724" s="1"/>
      <c r="W2724" s="411"/>
      <c r="X2724" s="411"/>
      <c r="Y2724" s="411"/>
      <c r="Z2724" s="411"/>
      <c r="AA2724" s="1"/>
      <c r="AB2724" s="1"/>
      <c r="AC2724" s="1"/>
      <c r="AD2724" s="1"/>
      <c r="AE2724" s="1"/>
      <c r="AF2724" s="1"/>
      <c r="AG2724" s="1"/>
    </row>
    <row r="2725" spans="1:33" ht="14.25" customHeight="1" x14ac:dyDescent="0.3">
      <c r="A2725" s="2"/>
      <c r="B2725" s="1"/>
      <c r="C2725" s="2"/>
      <c r="D2725" s="2"/>
      <c r="E2725" s="2"/>
      <c r="F2725" s="1"/>
      <c r="G2725" s="1"/>
      <c r="H2725" s="1"/>
      <c r="I2725" s="1"/>
      <c r="J2725" s="1"/>
      <c r="K2725" s="1"/>
      <c r="L2725" s="1"/>
      <c r="M2725" s="1"/>
      <c r="N2725" s="1"/>
      <c r="O2725" s="1"/>
      <c r="P2725" s="1"/>
      <c r="Q2725" s="1"/>
      <c r="R2725" s="1"/>
      <c r="S2725" s="411"/>
      <c r="T2725" s="1"/>
      <c r="U2725" s="1"/>
      <c r="V2725" s="1"/>
      <c r="W2725" s="411"/>
      <c r="X2725" s="411"/>
      <c r="Y2725" s="411"/>
      <c r="Z2725" s="411"/>
      <c r="AA2725" s="1"/>
      <c r="AB2725" s="1"/>
      <c r="AC2725" s="1"/>
      <c r="AD2725" s="1"/>
      <c r="AE2725" s="1"/>
      <c r="AF2725" s="1"/>
      <c r="AG2725" s="1"/>
    </row>
    <row r="2726" spans="1:33" ht="14.25" customHeight="1" x14ac:dyDescent="0.3">
      <c r="A2726" s="2"/>
      <c r="B2726" s="1"/>
      <c r="C2726" s="2"/>
      <c r="D2726" s="2"/>
      <c r="E2726" s="2"/>
      <c r="F2726" s="1"/>
      <c r="G2726" s="1"/>
      <c r="H2726" s="1"/>
      <c r="I2726" s="1"/>
      <c r="J2726" s="1"/>
      <c r="K2726" s="1"/>
      <c r="L2726" s="1"/>
      <c r="M2726" s="1"/>
      <c r="N2726" s="1"/>
      <c r="O2726" s="1"/>
      <c r="P2726" s="1"/>
      <c r="Q2726" s="1"/>
      <c r="R2726" s="1"/>
      <c r="S2726" s="411"/>
      <c r="T2726" s="1"/>
      <c r="U2726" s="1"/>
      <c r="V2726" s="1"/>
      <c r="W2726" s="411"/>
      <c r="X2726" s="411"/>
      <c r="Y2726" s="411"/>
      <c r="Z2726" s="411"/>
      <c r="AA2726" s="1"/>
      <c r="AB2726" s="1"/>
      <c r="AC2726" s="1"/>
      <c r="AD2726" s="1"/>
      <c r="AE2726" s="1"/>
      <c r="AF2726" s="1"/>
      <c r="AG2726" s="1"/>
    </row>
    <row r="2727" spans="1:33" ht="14.25" customHeight="1" x14ac:dyDescent="0.3">
      <c r="A2727" s="2"/>
      <c r="B2727" s="1"/>
      <c r="C2727" s="2"/>
      <c r="D2727" s="2"/>
      <c r="E2727" s="2"/>
      <c r="F2727" s="1"/>
      <c r="G2727" s="1"/>
      <c r="H2727" s="1"/>
      <c r="I2727" s="1"/>
      <c r="J2727" s="1"/>
      <c r="K2727" s="1"/>
      <c r="L2727" s="1"/>
      <c r="M2727" s="1"/>
      <c r="N2727" s="1"/>
      <c r="O2727" s="1"/>
      <c r="P2727" s="1"/>
      <c r="Q2727" s="1"/>
      <c r="R2727" s="1"/>
      <c r="S2727" s="411"/>
      <c r="T2727" s="1"/>
      <c r="U2727" s="1"/>
      <c r="V2727" s="1"/>
      <c r="W2727" s="411"/>
      <c r="X2727" s="411"/>
      <c r="Y2727" s="411"/>
      <c r="Z2727" s="411"/>
      <c r="AA2727" s="1"/>
      <c r="AB2727" s="1"/>
      <c r="AC2727" s="1"/>
      <c r="AD2727" s="1"/>
      <c r="AE2727" s="1"/>
      <c r="AF2727" s="1"/>
      <c r="AG2727" s="1"/>
    </row>
    <row r="2728" spans="1:33" ht="14.25" customHeight="1" x14ac:dyDescent="0.3">
      <c r="A2728" s="2"/>
      <c r="B2728" s="1"/>
      <c r="C2728" s="2"/>
      <c r="D2728" s="2"/>
      <c r="E2728" s="2"/>
      <c r="F2728" s="1"/>
      <c r="G2728" s="1"/>
      <c r="H2728" s="1"/>
      <c r="I2728" s="1"/>
      <c r="J2728" s="1"/>
      <c r="K2728" s="1"/>
      <c r="L2728" s="1"/>
      <c r="M2728" s="1"/>
      <c r="N2728" s="1"/>
      <c r="O2728" s="1"/>
      <c r="P2728" s="1"/>
      <c r="Q2728" s="1"/>
      <c r="R2728" s="1"/>
      <c r="S2728" s="411"/>
      <c r="T2728" s="1"/>
      <c r="U2728" s="1"/>
      <c r="V2728" s="1"/>
      <c r="W2728" s="411"/>
      <c r="X2728" s="411"/>
      <c r="Y2728" s="411"/>
      <c r="Z2728" s="411"/>
      <c r="AA2728" s="1"/>
      <c r="AB2728" s="1"/>
      <c r="AC2728" s="1"/>
      <c r="AD2728" s="1"/>
      <c r="AE2728" s="1"/>
      <c r="AF2728" s="1"/>
      <c r="AG2728" s="1"/>
    </row>
    <row r="2729" spans="1:33" ht="14.25" customHeight="1" x14ac:dyDescent="0.3">
      <c r="A2729" s="2"/>
      <c r="B2729" s="1"/>
      <c r="C2729" s="2"/>
      <c r="D2729" s="2"/>
      <c r="E2729" s="2"/>
      <c r="F2729" s="1"/>
      <c r="G2729" s="1"/>
      <c r="H2729" s="1"/>
      <c r="I2729" s="1"/>
      <c r="J2729" s="1"/>
      <c r="K2729" s="1"/>
      <c r="L2729" s="1"/>
      <c r="M2729" s="1"/>
      <c r="N2729" s="1"/>
      <c r="O2729" s="1"/>
      <c r="P2729" s="1"/>
      <c r="Q2729" s="1"/>
      <c r="R2729" s="1"/>
      <c r="S2729" s="411"/>
      <c r="T2729" s="1"/>
      <c r="U2729" s="1"/>
      <c r="V2729" s="1"/>
      <c r="W2729" s="411"/>
      <c r="X2729" s="411"/>
      <c r="Y2729" s="411"/>
      <c r="Z2729" s="411"/>
      <c r="AA2729" s="1"/>
      <c r="AB2729" s="1"/>
      <c r="AC2729" s="1"/>
      <c r="AD2729" s="1"/>
      <c r="AE2729" s="1"/>
      <c r="AF2729" s="1"/>
      <c r="AG2729" s="1"/>
    </row>
    <row r="2730" spans="1:33" ht="14.25" customHeight="1" x14ac:dyDescent="0.3">
      <c r="A2730" s="2"/>
      <c r="B2730" s="1"/>
      <c r="C2730" s="2"/>
      <c r="D2730" s="2"/>
      <c r="E2730" s="2"/>
      <c r="F2730" s="1"/>
      <c r="G2730" s="1"/>
      <c r="H2730" s="1"/>
      <c r="I2730" s="1"/>
      <c r="J2730" s="1"/>
      <c r="K2730" s="1"/>
      <c r="L2730" s="1"/>
      <c r="M2730" s="1"/>
      <c r="N2730" s="1"/>
      <c r="O2730" s="1"/>
      <c r="P2730" s="1"/>
      <c r="Q2730" s="1"/>
      <c r="R2730" s="1"/>
      <c r="S2730" s="411"/>
      <c r="T2730" s="1"/>
      <c r="U2730" s="1"/>
      <c r="V2730" s="1"/>
      <c r="W2730" s="411"/>
      <c r="X2730" s="411"/>
      <c r="Y2730" s="411"/>
      <c r="Z2730" s="411"/>
      <c r="AA2730" s="1"/>
      <c r="AB2730" s="1"/>
      <c r="AC2730" s="1"/>
      <c r="AD2730" s="1"/>
      <c r="AE2730" s="1"/>
      <c r="AF2730" s="1"/>
      <c r="AG2730" s="1"/>
    </row>
    <row r="2731" spans="1:33" ht="14.25" customHeight="1" x14ac:dyDescent="0.3">
      <c r="A2731" s="2"/>
      <c r="B2731" s="1"/>
      <c r="C2731" s="2"/>
      <c r="D2731" s="2"/>
      <c r="E2731" s="2"/>
      <c r="F2731" s="1"/>
      <c r="G2731" s="1"/>
      <c r="H2731" s="1"/>
      <c r="I2731" s="1"/>
      <c r="J2731" s="1"/>
      <c r="K2731" s="1"/>
      <c r="L2731" s="1"/>
      <c r="M2731" s="1"/>
      <c r="N2731" s="1"/>
      <c r="O2731" s="1"/>
      <c r="P2731" s="1"/>
      <c r="Q2731" s="1"/>
      <c r="R2731" s="1"/>
      <c r="S2731" s="411"/>
      <c r="T2731" s="1"/>
      <c r="U2731" s="1"/>
      <c r="V2731" s="1"/>
      <c r="W2731" s="411"/>
      <c r="X2731" s="411"/>
      <c r="Y2731" s="411"/>
      <c r="Z2731" s="411"/>
      <c r="AA2731" s="1"/>
      <c r="AB2731" s="1"/>
      <c r="AC2731" s="1"/>
      <c r="AD2731" s="1"/>
      <c r="AE2731" s="1"/>
      <c r="AF2731" s="1"/>
      <c r="AG2731" s="1"/>
    </row>
    <row r="2732" spans="1:33" ht="14.25" customHeight="1" x14ac:dyDescent="0.3">
      <c r="A2732" s="2"/>
      <c r="B2732" s="1"/>
      <c r="C2732" s="2"/>
      <c r="D2732" s="2"/>
      <c r="E2732" s="2"/>
      <c r="F2732" s="1"/>
      <c r="G2732" s="1"/>
      <c r="H2732" s="1"/>
      <c r="I2732" s="1"/>
      <c r="J2732" s="1"/>
      <c r="K2732" s="1"/>
      <c r="L2732" s="1"/>
      <c r="M2732" s="1"/>
      <c r="N2732" s="1"/>
      <c r="O2732" s="1"/>
      <c r="P2732" s="1"/>
      <c r="Q2732" s="1"/>
      <c r="R2732" s="1"/>
      <c r="S2732" s="411"/>
      <c r="T2732" s="1"/>
      <c r="U2732" s="1"/>
      <c r="V2732" s="1"/>
      <c r="W2732" s="411"/>
      <c r="X2732" s="411"/>
      <c r="Y2732" s="411"/>
      <c r="Z2732" s="411"/>
      <c r="AA2732" s="1"/>
      <c r="AB2732" s="1"/>
      <c r="AC2732" s="1"/>
      <c r="AD2732" s="1"/>
      <c r="AE2732" s="1"/>
      <c r="AF2732" s="1"/>
      <c r="AG2732" s="1"/>
    </row>
    <row r="2733" spans="1:33" ht="14.25" customHeight="1" x14ac:dyDescent="0.3">
      <c r="A2733" s="2"/>
      <c r="B2733" s="1"/>
      <c r="C2733" s="2"/>
      <c r="D2733" s="2"/>
      <c r="E2733" s="2"/>
      <c r="F2733" s="1"/>
      <c r="G2733" s="1"/>
      <c r="H2733" s="1"/>
      <c r="I2733" s="1"/>
      <c r="J2733" s="1"/>
      <c r="K2733" s="1"/>
      <c r="L2733" s="1"/>
      <c r="M2733" s="1"/>
      <c r="N2733" s="1"/>
      <c r="O2733" s="1"/>
      <c r="P2733" s="1"/>
      <c r="Q2733" s="1"/>
      <c r="R2733" s="1"/>
      <c r="S2733" s="411"/>
      <c r="T2733" s="1"/>
      <c r="U2733" s="1"/>
      <c r="V2733" s="1"/>
      <c r="W2733" s="411"/>
      <c r="X2733" s="411"/>
      <c r="Y2733" s="411"/>
      <c r="Z2733" s="411"/>
      <c r="AA2733" s="1"/>
      <c r="AB2733" s="1"/>
      <c r="AC2733" s="1"/>
      <c r="AD2733" s="1"/>
      <c r="AE2733" s="1"/>
      <c r="AF2733" s="1"/>
      <c r="AG2733" s="1"/>
    </row>
    <row r="2734" spans="1:33" ht="14.25" customHeight="1" x14ac:dyDescent="0.3">
      <c r="A2734" s="2"/>
      <c r="B2734" s="1"/>
      <c r="C2734" s="2"/>
      <c r="D2734" s="2"/>
      <c r="E2734" s="2"/>
      <c r="F2734" s="1"/>
      <c r="G2734" s="1"/>
      <c r="H2734" s="1"/>
      <c r="I2734" s="1"/>
      <c r="J2734" s="1"/>
      <c r="K2734" s="1"/>
      <c r="L2734" s="1"/>
      <c r="M2734" s="1"/>
      <c r="N2734" s="1"/>
      <c r="O2734" s="1"/>
      <c r="P2734" s="1"/>
      <c r="Q2734" s="1"/>
      <c r="R2734" s="1"/>
      <c r="S2734" s="411"/>
      <c r="T2734" s="1"/>
      <c r="U2734" s="1"/>
      <c r="V2734" s="1"/>
      <c r="W2734" s="411"/>
      <c r="X2734" s="411"/>
      <c r="Y2734" s="411"/>
      <c r="Z2734" s="411"/>
      <c r="AA2734" s="1"/>
      <c r="AB2734" s="1"/>
      <c r="AC2734" s="1"/>
      <c r="AD2734" s="1"/>
      <c r="AE2734" s="1"/>
      <c r="AF2734" s="1"/>
      <c r="AG2734" s="1"/>
    </row>
    <row r="2735" spans="1:33" ht="14.25" customHeight="1" x14ac:dyDescent="0.3">
      <c r="A2735" s="2"/>
      <c r="B2735" s="1"/>
      <c r="C2735" s="2"/>
      <c r="D2735" s="2"/>
      <c r="E2735" s="2"/>
      <c r="F2735" s="1"/>
      <c r="G2735" s="1"/>
      <c r="H2735" s="1"/>
      <c r="I2735" s="1"/>
      <c r="J2735" s="1"/>
      <c r="K2735" s="1"/>
      <c r="L2735" s="1"/>
      <c r="M2735" s="1"/>
      <c r="N2735" s="1"/>
      <c r="O2735" s="1"/>
      <c r="P2735" s="1"/>
      <c r="Q2735" s="1"/>
      <c r="R2735" s="1"/>
      <c r="S2735" s="411"/>
      <c r="T2735" s="1"/>
      <c r="U2735" s="1"/>
      <c r="V2735" s="1"/>
      <c r="W2735" s="411"/>
      <c r="X2735" s="411"/>
      <c r="Y2735" s="411"/>
      <c r="Z2735" s="411"/>
      <c r="AA2735" s="1"/>
      <c r="AB2735" s="1"/>
      <c r="AC2735" s="1"/>
      <c r="AD2735" s="1"/>
      <c r="AE2735" s="1"/>
      <c r="AF2735" s="1"/>
      <c r="AG2735" s="1"/>
    </row>
    <row r="2736" spans="1:33" ht="14.25" customHeight="1" x14ac:dyDescent="0.3">
      <c r="A2736" s="2"/>
      <c r="B2736" s="1"/>
      <c r="C2736" s="2"/>
      <c r="D2736" s="2"/>
      <c r="E2736" s="2"/>
      <c r="F2736" s="1"/>
      <c r="G2736" s="1"/>
      <c r="H2736" s="1"/>
      <c r="I2736" s="1"/>
      <c r="J2736" s="1"/>
      <c r="K2736" s="1"/>
      <c r="L2736" s="1"/>
      <c r="M2736" s="1"/>
      <c r="N2736" s="1"/>
      <c r="O2736" s="1"/>
      <c r="P2736" s="1"/>
      <c r="Q2736" s="1"/>
      <c r="R2736" s="1"/>
      <c r="S2736" s="411"/>
      <c r="T2736" s="1"/>
      <c r="U2736" s="1"/>
      <c r="V2736" s="1"/>
      <c r="W2736" s="411"/>
      <c r="X2736" s="411"/>
      <c r="Y2736" s="411"/>
      <c r="Z2736" s="411"/>
      <c r="AA2736" s="1"/>
      <c r="AB2736" s="1"/>
      <c r="AC2736" s="1"/>
      <c r="AD2736" s="1"/>
      <c r="AE2736" s="1"/>
      <c r="AF2736" s="1"/>
      <c r="AG2736" s="1"/>
    </row>
    <row r="2737" spans="1:33" ht="14.25" customHeight="1" x14ac:dyDescent="0.3">
      <c r="A2737" s="2"/>
      <c r="B2737" s="1"/>
      <c r="C2737" s="2"/>
      <c r="D2737" s="2"/>
      <c r="E2737" s="2"/>
      <c r="F2737" s="1"/>
      <c r="G2737" s="1"/>
      <c r="H2737" s="1"/>
      <c r="I2737" s="1"/>
      <c r="J2737" s="1"/>
      <c r="K2737" s="1"/>
      <c r="L2737" s="1"/>
      <c r="M2737" s="1"/>
      <c r="N2737" s="1"/>
      <c r="O2737" s="1"/>
      <c r="P2737" s="1"/>
      <c r="Q2737" s="1"/>
      <c r="R2737" s="1"/>
      <c r="S2737" s="411"/>
      <c r="T2737" s="1"/>
      <c r="U2737" s="1"/>
      <c r="V2737" s="1"/>
      <c r="W2737" s="411"/>
      <c r="X2737" s="411"/>
      <c r="Y2737" s="411"/>
      <c r="Z2737" s="411"/>
      <c r="AA2737" s="1"/>
      <c r="AB2737" s="1"/>
      <c r="AC2737" s="1"/>
      <c r="AD2737" s="1"/>
      <c r="AE2737" s="1"/>
      <c r="AF2737" s="1"/>
      <c r="AG2737" s="1"/>
    </row>
    <row r="2738" spans="1:33" ht="14.25" customHeight="1" x14ac:dyDescent="0.3">
      <c r="A2738" s="2"/>
      <c r="B2738" s="1"/>
      <c r="C2738" s="2"/>
      <c r="D2738" s="2"/>
      <c r="E2738" s="2"/>
      <c r="F2738" s="1"/>
      <c r="G2738" s="1"/>
      <c r="H2738" s="1"/>
      <c r="I2738" s="1"/>
      <c r="J2738" s="1"/>
      <c r="K2738" s="1"/>
      <c r="L2738" s="1"/>
      <c r="M2738" s="1"/>
      <c r="N2738" s="1"/>
      <c r="O2738" s="1"/>
      <c r="P2738" s="1"/>
      <c r="Q2738" s="1"/>
      <c r="R2738" s="1"/>
      <c r="S2738" s="411"/>
      <c r="T2738" s="1"/>
      <c r="U2738" s="1"/>
      <c r="V2738" s="1"/>
      <c r="W2738" s="411"/>
      <c r="X2738" s="411"/>
      <c r="Y2738" s="411"/>
      <c r="Z2738" s="411"/>
      <c r="AA2738" s="1"/>
      <c r="AB2738" s="1"/>
      <c r="AC2738" s="1"/>
      <c r="AD2738" s="1"/>
      <c r="AE2738" s="1"/>
      <c r="AF2738" s="1"/>
      <c r="AG2738" s="1"/>
    </row>
    <row r="2739" spans="1:33" ht="14.25" customHeight="1" x14ac:dyDescent="0.3">
      <c r="A2739" s="2"/>
      <c r="B2739" s="1"/>
      <c r="C2739" s="2"/>
      <c r="D2739" s="2"/>
      <c r="E2739" s="2"/>
      <c r="F2739" s="1"/>
      <c r="G2739" s="1"/>
      <c r="H2739" s="1"/>
      <c r="I2739" s="1"/>
      <c r="J2739" s="1"/>
      <c r="K2739" s="1"/>
      <c r="L2739" s="1"/>
      <c r="M2739" s="1"/>
      <c r="N2739" s="1"/>
      <c r="O2739" s="1"/>
      <c r="P2739" s="1"/>
      <c r="Q2739" s="1"/>
      <c r="R2739" s="1"/>
      <c r="S2739" s="411"/>
      <c r="T2739" s="1"/>
      <c r="U2739" s="1"/>
      <c r="V2739" s="1"/>
      <c r="W2739" s="411"/>
      <c r="X2739" s="411"/>
      <c r="Y2739" s="411"/>
      <c r="Z2739" s="411"/>
      <c r="AA2739" s="1"/>
      <c r="AB2739" s="1"/>
      <c r="AC2739" s="1"/>
      <c r="AD2739" s="1"/>
      <c r="AE2739" s="1"/>
      <c r="AF2739" s="1"/>
      <c r="AG2739" s="1"/>
    </row>
    <row r="2740" spans="1:33" ht="14.25" customHeight="1" x14ac:dyDescent="0.3">
      <c r="A2740" s="2"/>
      <c r="B2740" s="1"/>
      <c r="C2740" s="2"/>
      <c r="D2740" s="2"/>
      <c r="E2740" s="2"/>
      <c r="F2740" s="1"/>
      <c r="G2740" s="1"/>
      <c r="H2740" s="1"/>
      <c r="I2740" s="1"/>
      <c r="J2740" s="1"/>
      <c r="K2740" s="1"/>
      <c r="L2740" s="1"/>
      <c r="M2740" s="1"/>
      <c r="N2740" s="1"/>
      <c r="O2740" s="1"/>
      <c r="P2740" s="1"/>
      <c r="Q2740" s="1"/>
      <c r="R2740" s="1"/>
      <c r="S2740" s="411"/>
      <c r="T2740" s="1"/>
      <c r="U2740" s="1"/>
      <c r="V2740" s="1"/>
      <c r="W2740" s="411"/>
      <c r="X2740" s="411"/>
      <c r="Y2740" s="411"/>
      <c r="Z2740" s="411"/>
      <c r="AA2740" s="1"/>
      <c r="AB2740" s="1"/>
      <c r="AC2740" s="1"/>
      <c r="AD2740" s="1"/>
      <c r="AE2740" s="1"/>
      <c r="AF2740" s="1"/>
      <c r="AG2740" s="1"/>
    </row>
    <row r="2741" spans="1:33" ht="14.25" customHeight="1" x14ac:dyDescent="0.3">
      <c r="A2741" s="2"/>
      <c r="B2741" s="1"/>
      <c r="C2741" s="2"/>
      <c r="D2741" s="2"/>
      <c r="E2741" s="2"/>
      <c r="F2741" s="1"/>
      <c r="G2741" s="1"/>
      <c r="H2741" s="1"/>
      <c r="I2741" s="1"/>
      <c r="J2741" s="1"/>
      <c r="K2741" s="1"/>
      <c r="L2741" s="1"/>
      <c r="M2741" s="1"/>
      <c r="N2741" s="1"/>
      <c r="O2741" s="1"/>
      <c r="P2741" s="1"/>
      <c r="Q2741" s="1"/>
      <c r="R2741" s="1"/>
      <c r="S2741" s="411"/>
      <c r="T2741" s="1"/>
      <c r="U2741" s="1"/>
      <c r="V2741" s="1"/>
      <c r="W2741" s="411"/>
      <c r="X2741" s="411"/>
      <c r="Y2741" s="411"/>
      <c r="Z2741" s="411"/>
      <c r="AA2741" s="1"/>
      <c r="AB2741" s="1"/>
      <c r="AC2741" s="1"/>
      <c r="AD2741" s="1"/>
      <c r="AE2741" s="1"/>
      <c r="AF2741" s="1"/>
      <c r="AG2741" s="1"/>
    </row>
    <row r="2742" spans="1:33" ht="14.25" customHeight="1" x14ac:dyDescent="0.3">
      <c r="A2742" s="2"/>
      <c r="B2742" s="1"/>
      <c r="C2742" s="2"/>
      <c r="D2742" s="2"/>
      <c r="E2742" s="2"/>
      <c r="F2742" s="1"/>
      <c r="G2742" s="1"/>
      <c r="H2742" s="1"/>
      <c r="I2742" s="1"/>
      <c r="J2742" s="1"/>
      <c r="K2742" s="1"/>
      <c r="L2742" s="1"/>
      <c r="M2742" s="1"/>
      <c r="N2742" s="1"/>
      <c r="O2742" s="1"/>
      <c r="P2742" s="1"/>
      <c r="Q2742" s="1"/>
      <c r="R2742" s="1"/>
      <c r="S2742" s="411"/>
      <c r="T2742" s="1"/>
      <c r="U2742" s="1"/>
      <c r="V2742" s="1"/>
      <c r="W2742" s="411"/>
      <c r="X2742" s="411"/>
      <c r="Y2742" s="411"/>
      <c r="Z2742" s="411"/>
      <c r="AA2742" s="1"/>
      <c r="AB2742" s="1"/>
      <c r="AC2742" s="1"/>
      <c r="AD2742" s="1"/>
      <c r="AE2742" s="1"/>
      <c r="AF2742" s="1"/>
      <c r="AG2742" s="1"/>
    </row>
    <row r="2743" spans="1:33" ht="14.25" customHeight="1" x14ac:dyDescent="0.3">
      <c r="A2743" s="2"/>
      <c r="B2743" s="1"/>
      <c r="C2743" s="2"/>
      <c r="D2743" s="2"/>
      <c r="E2743" s="2"/>
      <c r="F2743" s="1"/>
      <c r="G2743" s="1"/>
      <c r="H2743" s="1"/>
      <c r="I2743" s="1"/>
      <c r="J2743" s="1"/>
      <c r="K2743" s="1"/>
      <c r="L2743" s="1"/>
      <c r="M2743" s="1"/>
      <c r="N2743" s="1"/>
      <c r="O2743" s="1"/>
      <c r="P2743" s="1"/>
      <c r="Q2743" s="1"/>
      <c r="R2743" s="1"/>
      <c r="S2743" s="411"/>
      <c r="T2743" s="1"/>
      <c r="U2743" s="1"/>
      <c r="V2743" s="1"/>
      <c r="W2743" s="411"/>
      <c r="X2743" s="411"/>
      <c r="Y2743" s="411"/>
      <c r="Z2743" s="411"/>
      <c r="AA2743" s="1"/>
      <c r="AB2743" s="1"/>
      <c r="AC2743" s="1"/>
      <c r="AD2743" s="1"/>
      <c r="AE2743" s="1"/>
      <c r="AF2743" s="1"/>
      <c r="AG2743" s="1"/>
    </row>
    <row r="2744" spans="1:33" ht="14.25" customHeight="1" x14ac:dyDescent="0.3">
      <c r="A2744" s="2"/>
      <c r="B2744" s="1"/>
      <c r="C2744" s="2"/>
      <c r="D2744" s="2"/>
      <c r="E2744" s="2"/>
      <c r="F2744" s="1"/>
      <c r="G2744" s="1"/>
      <c r="H2744" s="1"/>
      <c r="I2744" s="1"/>
      <c r="J2744" s="1"/>
      <c r="K2744" s="1"/>
      <c r="L2744" s="1"/>
      <c r="M2744" s="1"/>
      <c r="N2744" s="1"/>
      <c r="O2744" s="1"/>
      <c r="P2744" s="1"/>
      <c r="Q2744" s="1"/>
      <c r="R2744" s="1"/>
      <c r="S2744" s="411"/>
      <c r="T2744" s="1"/>
      <c r="U2744" s="1"/>
      <c r="V2744" s="1"/>
      <c r="W2744" s="411"/>
      <c r="X2744" s="411"/>
      <c r="Y2744" s="411"/>
      <c r="Z2744" s="411"/>
      <c r="AA2744" s="1"/>
      <c r="AB2744" s="1"/>
      <c r="AC2744" s="1"/>
      <c r="AD2744" s="1"/>
      <c r="AE2744" s="1"/>
      <c r="AF2744" s="1"/>
      <c r="AG2744" s="1"/>
    </row>
    <row r="2745" spans="1:33" ht="14.25" customHeight="1" x14ac:dyDescent="0.3">
      <c r="A2745" s="2"/>
      <c r="B2745" s="1"/>
      <c r="C2745" s="2"/>
      <c r="D2745" s="2"/>
      <c r="E2745" s="2"/>
      <c r="F2745" s="1"/>
      <c r="G2745" s="1"/>
      <c r="H2745" s="1"/>
      <c r="I2745" s="1"/>
      <c r="J2745" s="1"/>
      <c r="K2745" s="1"/>
      <c r="L2745" s="1"/>
      <c r="M2745" s="1"/>
      <c r="N2745" s="1"/>
      <c r="O2745" s="1"/>
      <c r="P2745" s="1"/>
      <c r="Q2745" s="1"/>
      <c r="R2745" s="1"/>
      <c r="S2745" s="411"/>
      <c r="T2745" s="1"/>
      <c r="U2745" s="1"/>
      <c r="V2745" s="1"/>
      <c r="W2745" s="411"/>
      <c r="X2745" s="411"/>
      <c r="Y2745" s="411"/>
      <c r="Z2745" s="411"/>
      <c r="AA2745" s="1"/>
      <c r="AB2745" s="1"/>
      <c r="AC2745" s="1"/>
      <c r="AD2745" s="1"/>
      <c r="AE2745" s="1"/>
      <c r="AF2745" s="1"/>
      <c r="AG2745" s="1"/>
    </row>
    <row r="2746" spans="1:33" ht="14.25" customHeight="1" x14ac:dyDescent="0.3">
      <c r="A2746" s="2"/>
      <c r="B2746" s="1"/>
      <c r="C2746" s="2"/>
      <c r="D2746" s="2"/>
      <c r="E2746" s="2"/>
      <c r="F2746" s="1"/>
      <c r="G2746" s="1"/>
      <c r="H2746" s="1"/>
      <c r="I2746" s="1"/>
      <c r="J2746" s="1"/>
      <c r="K2746" s="1"/>
      <c r="L2746" s="1"/>
      <c r="M2746" s="1"/>
      <c r="N2746" s="1"/>
      <c r="O2746" s="1"/>
      <c r="P2746" s="1"/>
      <c r="Q2746" s="1"/>
      <c r="R2746" s="1"/>
      <c r="S2746" s="411"/>
      <c r="T2746" s="1"/>
      <c r="U2746" s="1"/>
      <c r="V2746" s="1"/>
      <c r="W2746" s="411"/>
      <c r="X2746" s="411"/>
      <c r="Y2746" s="411"/>
      <c r="Z2746" s="411"/>
      <c r="AA2746" s="1"/>
      <c r="AB2746" s="1"/>
      <c r="AC2746" s="1"/>
      <c r="AD2746" s="1"/>
      <c r="AE2746" s="1"/>
      <c r="AF2746" s="1"/>
      <c r="AG2746" s="1"/>
    </row>
    <row r="2747" spans="1:33" ht="14.25" customHeight="1" x14ac:dyDescent="0.3">
      <c r="A2747" s="2"/>
      <c r="B2747" s="1"/>
      <c r="C2747" s="2"/>
      <c r="D2747" s="2"/>
      <c r="E2747" s="2"/>
      <c r="F2747" s="1"/>
      <c r="G2747" s="1"/>
      <c r="H2747" s="1"/>
      <c r="I2747" s="1"/>
      <c r="J2747" s="1"/>
      <c r="K2747" s="1"/>
      <c r="L2747" s="1"/>
      <c r="M2747" s="1"/>
      <c r="N2747" s="1"/>
      <c r="O2747" s="1"/>
      <c r="P2747" s="1"/>
      <c r="Q2747" s="1"/>
      <c r="R2747" s="1"/>
      <c r="S2747" s="411"/>
      <c r="T2747" s="1"/>
      <c r="U2747" s="1"/>
      <c r="V2747" s="1"/>
      <c r="W2747" s="411"/>
      <c r="X2747" s="411"/>
      <c r="Y2747" s="411"/>
      <c r="Z2747" s="411"/>
      <c r="AA2747" s="1"/>
      <c r="AB2747" s="1"/>
      <c r="AC2747" s="1"/>
      <c r="AD2747" s="1"/>
      <c r="AE2747" s="1"/>
      <c r="AF2747" s="1"/>
      <c r="AG2747" s="1"/>
    </row>
    <row r="2748" spans="1:33" ht="14.25" customHeight="1" x14ac:dyDescent="0.3">
      <c r="A2748" s="2"/>
      <c r="B2748" s="1"/>
      <c r="C2748" s="2"/>
      <c r="D2748" s="2"/>
      <c r="E2748" s="2"/>
      <c r="F2748" s="1"/>
      <c r="G2748" s="1"/>
      <c r="H2748" s="1"/>
      <c r="I2748" s="1"/>
      <c r="J2748" s="1"/>
      <c r="K2748" s="1"/>
      <c r="L2748" s="1"/>
      <c r="M2748" s="1"/>
      <c r="N2748" s="1"/>
      <c r="O2748" s="1"/>
      <c r="P2748" s="1"/>
      <c r="Q2748" s="1"/>
      <c r="R2748" s="1"/>
      <c r="S2748" s="411"/>
      <c r="T2748" s="1"/>
      <c r="U2748" s="1"/>
      <c r="V2748" s="1"/>
      <c r="W2748" s="411"/>
      <c r="X2748" s="411"/>
      <c r="Y2748" s="411"/>
      <c r="Z2748" s="411"/>
      <c r="AA2748" s="1"/>
      <c r="AB2748" s="1"/>
      <c r="AC2748" s="1"/>
      <c r="AD2748" s="1"/>
      <c r="AE2748" s="1"/>
      <c r="AF2748" s="1"/>
      <c r="AG2748" s="1"/>
    </row>
    <row r="2749" spans="1:33" ht="14.25" customHeight="1" x14ac:dyDescent="0.3">
      <c r="A2749" s="2"/>
      <c r="B2749" s="1"/>
      <c r="C2749" s="2"/>
      <c r="D2749" s="2"/>
      <c r="E2749" s="2"/>
      <c r="F2749" s="1"/>
      <c r="G2749" s="1"/>
      <c r="H2749" s="1"/>
      <c r="I2749" s="1"/>
      <c r="J2749" s="1"/>
      <c r="K2749" s="1"/>
      <c r="L2749" s="1"/>
      <c r="M2749" s="1"/>
      <c r="N2749" s="1"/>
      <c r="O2749" s="1"/>
      <c r="P2749" s="1"/>
      <c r="Q2749" s="1"/>
      <c r="R2749" s="1"/>
      <c r="S2749" s="411"/>
      <c r="T2749" s="1"/>
      <c r="U2749" s="1"/>
      <c r="V2749" s="1"/>
      <c r="W2749" s="411"/>
      <c r="X2749" s="411"/>
      <c r="Y2749" s="411"/>
      <c r="Z2749" s="411"/>
      <c r="AA2749" s="1"/>
      <c r="AB2749" s="1"/>
      <c r="AC2749" s="1"/>
      <c r="AD2749" s="1"/>
      <c r="AE2749" s="1"/>
      <c r="AF2749" s="1"/>
      <c r="AG2749" s="1"/>
    </row>
    <row r="2750" spans="1:33" ht="14.25" customHeight="1" x14ac:dyDescent="0.3">
      <c r="A2750" s="2"/>
      <c r="B2750" s="1"/>
      <c r="C2750" s="2"/>
      <c r="D2750" s="2"/>
      <c r="E2750" s="2"/>
      <c r="F2750" s="1"/>
      <c r="G2750" s="1"/>
      <c r="H2750" s="1"/>
      <c r="I2750" s="1"/>
      <c r="J2750" s="1"/>
      <c r="K2750" s="1"/>
      <c r="L2750" s="1"/>
      <c r="M2750" s="1"/>
      <c r="N2750" s="1"/>
      <c r="O2750" s="1"/>
      <c r="P2750" s="1"/>
      <c r="Q2750" s="1"/>
      <c r="R2750" s="1"/>
      <c r="S2750" s="411"/>
      <c r="T2750" s="1"/>
      <c r="U2750" s="1"/>
      <c r="V2750" s="1"/>
      <c r="W2750" s="411"/>
      <c r="X2750" s="411"/>
      <c r="Y2750" s="411"/>
      <c r="Z2750" s="411"/>
      <c r="AA2750" s="1"/>
      <c r="AB2750" s="1"/>
      <c r="AC2750" s="1"/>
      <c r="AD2750" s="1"/>
      <c r="AE2750" s="1"/>
      <c r="AF2750" s="1"/>
      <c r="AG2750" s="1"/>
    </row>
    <row r="2751" spans="1:33" ht="14.25" customHeight="1" x14ac:dyDescent="0.3">
      <c r="A2751" s="2"/>
      <c r="B2751" s="1"/>
      <c r="C2751" s="2"/>
      <c r="D2751" s="2"/>
      <c r="E2751" s="2"/>
      <c r="F2751" s="1"/>
      <c r="G2751" s="1"/>
      <c r="H2751" s="1"/>
      <c r="I2751" s="1"/>
      <c r="J2751" s="1"/>
      <c r="K2751" s="1"/>
      <c r="L2751" s="1"/>
      <c r="M2751" s="1"/>
      <c r="N2751" s="1"/>
      <c r="O2751" s="1"/>
      <c r="P2751" s="1"/>
      <c r="Q2751" s="1"/>
      <c r="R2751" s="1"/>
      <c r="S2751" s="411"/>
      <c r="T2751" s="1"/>
      <c r="U2751" s="1"/>
      <c r="V2751" s="1"/>
      <c r="W2751" s="411"/>
      <c r="X2751" s="411"/>
      <c r="Y2751" s="411"/>
      <c r="Z2751" s="411"/>
      <c r="AA2751" s="1"/>
      <c r="AB2751" s="1"/>
      <c r="AC2751" s="1"/>
      <c r="AD2751" s="1"/>
      <c r="AE2751" s="1"/>
      <c r="AF2751" s="1"/>
      <c r="AG2751" s="1"/>
    </row>
    <row r="2752" spans="1:33" ht="14.25" customHeight="1" x14ac:dyDescent="0.3">
      <c r="A2752" s="2"/>
      <c r="B2752" s="1"/>
      <c r="C2752" s="2"/>
      <c r="D2752" s="2"/>
      <c r="E2752" s="2"/>
      <c r="F2752" s="1"/>
      <c r="G2752" s="1"/>
      <c r="H2752" s="1"/>
      <c r="I2752" s="1"/>
      <c r="J2752" s="1"/>
      <c r="K2752" s="1"/>
      <c r="L2752" s="1"/>
      <c r="M2752" s="1"/>
      <c r="N2752" s="1"/>
      <c r="O2752" s="1"/>
      <c r="P2752" s="1"/>
      <c r="Q2752" s="1"/>
      <c r="R2752" s="1"/>
      <c r="S2752" s="411"/>
      <c r="T2752" s="1"/>
      <c r="U2752" s="1"/>
      <c r="V2752" s="1"/>
      <c r="W2752" s="411"/>
      <c r="X2752" s="411"/>
      <c r="Y2752" s="411"/>
      <c r="Z2752" s="411"/>
      <c r="AA2752" s="1"/>
      <c r="AB2752" s="1"/>
      <c r="AC2752" s="1"/>
      <c r="AD2752" s="1"/>
      <c r="AE2752" s="1"/>
      <c r="AF2752" s="1"/>
      <c r="AG2752" s="1"/>
    </row>
    <row r="2753" spans="1:33" ht="14.25" customHeight="1" x14ac:dyDescent="0.3">
      <c r="A2753" s="2"/>
      <c r="B2753" s="1"/>
      <c r="C2753" s="2"/>
      <c r="D2753" s="2"/>
      <c r="E2753" s="2"/>
      <c r="F2753" s="1"/>
      <c r="G2753" s="1"/>
      <c r="H2753" s="1"/>
      <c r="I2753" s="1"/>
      <c r="J2753" s="1"/>
      <c r="K2753" s="1"/>
      <c r="L2753" s="1"/>
      <c r="M2753" s="1"/>
      <c r="N2753" s="1"/>
      <c r="O2753" s="1"/>
      <c r="P2753" s="1"/>
      <c r="Q2753" s="1"/>
      <c r="R2753" s="1"/>
      <c r="S2753" s="411"/>
      <c r="T2753" s="1"/>
      <c r="U2753" s="1"/>
      <c r="V2753" s="1"/>
      <c r="W2753" s="411"/>
      <c r="X2753" s="411"/>
      <c r="Y2753" s="411"/>
      <c r="Z2753" s="411"/>
      <c r="AA2753" s="1"/>
      <c r="AB2753" s="1"/>
      <c r="AC2753" s="1"/>
      <c r="AD2753" s="1"/>
      <c r="AE2753" s="1"/>
      <c r="AF2753" s="1"/>
      <c r="AG2753" s="1"/>
    </row>
    <row r="2754" spans="1:33" ht="14.25" customHeight="1" x14ac:dyDescent="0.3">
      <c r="A2754" s="2"/>
      <c r="B2754" s="1"/>
      <c r="C2754" s="2"/>
      <c r="D2754" s="2"/>
      <c r="E2754" s="2"/>
      <c r="F2754" s="1"/>
      <c r="G2754" s="1"/>
      <c r="H2754" s="1"/>
      <c r="I2754" s="1"/>
      <c r="J2754" s="1"/>
      <c r="K2754" s="1"/>
      <c r="L2754" s="1"/>
      <c r="M2754" s="1"/>
      <c r="N2754" s="1"/>
      <c r="O2754" s="1"/>
      <c r="P2754" s="1"/>
      <c r="Q2754" s="1"/>
      <c r="R2754" s="1"/>
      <c r="S2754" s="411"/>
      <c r="T2754" s="1"/>
      <c r="U2754" s="1"/>
      <c r="V2754" s="1"/>
      <c r="W2754" s="411"/>
      <c r="X2754" s="411"/>
      <c r="Y2754" s="411"/>
      <c r="Z2754" s="411"/>
      <c r="AA2754" s="1"/>
      <c r="AB2754" s="1"/>
      <c r="AC2754" s="1"/>
      <c r="AD2754" s="1"/>
      <c r="AE2754" s="1"/>
      <c r="AF2754" s="1"/>
      <c r="AG2754" s="1"/>
    </row>
    <row r="2755" spans="1:33" ht="14.25" customHeight="1" x14ac:dyDescent="0.3">
      <c r="A2755" s="2"/>
      <c r="B2755" s="1"/>
      <c r="C2755" s="2"/>
      <c r="D2755" s="2"/>
      <c r="E2755" s="2"/>
      <c r="F2755" s="1"/>
      <c r="G2755" s="1"/>
      <c r="H2755" s="1"/>
      <c r="I2755" s="1"/>
      <c r="J2755" s="1"/>
      <c r="K2755" s="1"/>
      <c r="L2755" s="1"/>
      <c r="M2755" s="1"/>
      <c r="N2755" s="1"/>
      <c r="O2755" s="1"/>
      <c r="P2755" s="1"/>
      <c r="Q2755" s="1"/>
      <c r="R2755" s="1"/>
      <c r="S2755" s="411"/>
      <c r="T2755" s="1"/>
      <c r="U2755" s="1"/>
      <c r="V2755" s="1"/>
      <c r="W2755" s="411"/>
      <c r="X2755" s="411"/>
      <c r="Y2755" s="411"/>
      <c r="Z2755" s="411"/>
      <c r="AA2755" s="1"/>
      <c r="AB2755" s="1"/>
      <c r="AC2755" s="1"/>
      <c r="AD2755" s="1"/>
      <c r="AE2755" s="1"/>
      <c r="AF2755" s="1"/>
      <c r="AG2755" s="1"/>
    </row>
    <row r="2756" spans="1:33" ht="14.25" customHeight="1" x14ac:dyDescent="0.3">
      <c r="A2756" s="2"/>
      <c r="B2756" s="1"/>
      <c r="C2756" s="2"/>
      <c r="D2756" s="2"/>
      <c r="E2756" s="2"/>
      <c r="F2756" s="1"/>
      <c r="G2756" s="1"/>
      <c r="H2756" s="1"/>
      <c r="I2756" s="1"/>
      <c r="J2756" s="1"/>
      <c r="K2756" s="1"/>
      <c r="L2756" s="1"/>
      <c r="M2756" s="1"/>
      <c r="N2756" s="1"/>
      <c r="O2756" s="1"/>
      <c r="P2756" s="1"/>
      <c r="Q2756" s="1"/>
      <c r="R2756" s="1"/>
      <c r="S2756" s="411"/>
      <c r="T2756" s="1"/>
      <c r="U2756" s="1"/>
      <c r="V2756" s="1"/>
      <c r="W2756" s="411"/>
      <c r="X2756" s="411"/>
      <c r="Y2756" s="411"/>
      <c r="Z2756" s="411"/>
      <c r="AA2756" s="1"/>
      <c r="AB2756" s="1"/>
      <c r="AC2756" s="1"/>
      <c r="AD2756" s="1"/>
      <c r="AE2756" s="1"/>
      <c r="AF2756" s="1"/>
      <c r="AG2756" s="1"/>
    </row>
    <row r="2757" spans="1:33" ht="14.25" customHeight="1" x14ac:dyDescent="0.3">
      <c r="A2757" s="2"/>
      <c r="B2757" s="1"/>
      <c r="C2757" s="2"/>
      <c r="D2757" s="2"/>
      <c r="E2757" s="2"/>
      <c r="F2757" s="1"/>
      <c r="G2757" s="1"/>
      <c r="H2757" s="1"/>
      <c r="I2757" s="1"/>
      <c r="J2757" s="1"/>
      <c r="K2757" s="1"/>
      <c r="L2757" s="1"/>
      <c r="M2757" s="1"/>
      <c r="N2757" s="1"/>
      <c r="O2757" s="1"/>
      <c r="P2757" s="1"/>
      <c r="Q2757" s="1"/>
      <c r="R2757" s="1"/>
      <c r="S2757" s="411"/>
      <c r="T2757" s="1"/>
      <c r="U2757" s="1"/>
      <c r="V2757" s="1"/>
      <c r="W2757" s="411"/>
      <c r="X2757" s="411"/>
      <c r="Y2757" s="411"/>
      <c r="Z2757" s="411"/>
      <c r="AA2757" s="1"/>
      <c r="AB2757" s="1"/>
      <c r="AC2757" s="1"/>
      <c r="AD2757" s="1"/>
      <c r="AE2757" s="1"/>
      <c r="AF2757" s="1"/>
      <c r="AG2757" s="1"/>
    </row>
    <row r="2758" spans="1:33" ht="14.25" customHeight="1" x14ac:dyDescent="0.3">
      <c r="A2758" s="2"/>
      <c r="B2758" s="1"/>
      <c r="C2758" s="2"/>
      <c r="D2758" s="2"/>
      <c r="E2758" s="2"/>
      <c r="F2758" s="1"/>
      <c r="G2758" s="1"/>
      <c r="H2758" s="1"/>
      <c r="I2758" s="1"/>
      <c r="J2758" s="1"/>
      <c r="K2758" s="1"/>
      <c r="L2758" s="1"/>
      <c r="M2758" s="1"/>
      <c r="N2758" s="1"/>
      <c r="O2758" s="1"/>
      <c r="P2758" s="1"/>
      <c r="Q2758" s="1"/>
      <c r="R2758" s="1"/>
      <c r="S2758" s="411"/>
      <c r="T2758" s="1"/>
      <c r="U2758" s="1"/>
      <c r="V2758" s="1"/>
      <c r="W2758" s="411"/>
      <c r="X2758" s="411"/>
      <c r="Y2758" s="411"/>
      <c r="Z2758" s="411"/>
      <c r="AA2758" s="1"/>
      <c r="AB2758" s="1"/>
      <c r="AC2758" s="1"/>
      <c r="AD2758" s="1"/>
      <c r="AE2758" s="1"/>
      <c r="AF2758" s="1"/>
      <c r="AG2758" s="1"/>
    </row>
    <row r="2759" spans="1:33" ht="14.25" customHeight="1" x14ac:dyDescent="0.3">
      <c r="A2759" s="2"/>
      <c r="B2759" s="1"/>
      <c r="C2759" s="2"/>
      <c r="D2759" s="2"/>
      <c r="E2759" s="2"/>
      <c r="F2759" s="1"/>
      <c r="G2759" s="1"/>
      <c r="H2759" s="1"/>
      <c r="I2759" s="1"/>
      <c r="J2759" s="1"/>
      <c r="K2759" s="1"/>
      <c r="L2759" s="1"/>
      <c r="M2759" s="1"/>
      <c r="N2759" s="1"/>
      <c r="O2759" s="1"/>
      <c r="P2759" s="1"/>
      <c r="Q2759" s="1"/>
      <c r="R2759" s="1"/>
      <c r="S2759" s="411"/>
      <c r="T2759" s="1"/>
      <c r="U2759" s="1"/>
      <c r="V2759" s="1"/>
      <c r="W2759" s="411"/>
      <c r="X2759" s="411"/>
      <c r="Y2759" s="411"/>
      <c r="Z2759" s="411"/>
      <c r="AA2759" s="1"/>
      <c r="AB2759" s="1"/>
      <c r="AC2759" s="1"/>
      <c r="AD2759" s="1"/>
      <c r="AE2759" s="1"/>
      <c r="AF2759" s="1"/>
      <c r="AG2759" s="1"/>
    </row>
    <row r="2760" spans="1:33" ht="14.25" customHeight="1" x14ac:dyDescent="0.3">
      <c r="A2760" s="2"/>
      <c r="B2760" s="1"/>
      <c r="C2760" s="2"/>
      <c r="D2760" s="2"/>
      <c r="E2760" s="2"/>
      <c r="F2760" s="1"/>
      <c r="G2760" s="1"/>
      <c r="H2760" s="1"/>
      <c r="I2760" s="1"/>
      <c r="J2760" s="1"/>
      <c r="K2760" s="1"/>
      <c r="L2760" s="1"/>
      <c r="M2760" s="1"/>
      <c r="N2760" s="1"/>
      <c r="O2760" s="1"/>
      <c r="P2760" s="1"/>
      <c r="Q2760" s="1"/>
      <c r="R2760" s="1"/>
      <c r="S2760" s="411"/>
      <c r="T2760" s="1"/>
      <c r="U2760" s="1"/>
      <c r="V2760" s="1"/>
      <c r="W2760" s="411"/>
      <c r="X2760" s="411"/>
      <c r="Y2760" s="411"/>
      <c r="Z2760" s="411"/>
      <c r="AA2760" s="1"/>
      <c r="AB2760" s="1"/>
      <c r="AC2760" s="1"/>
      <c r="AD2760" s="1"/>
      <c r="AE2760" s="1"/>
      <c r="AF2760" s="1"/>
      <c r="AG2760" s="1"/>
    </row>
    <row r="2761" spans="1:33" ht="14.25" customHeight="1" x14ac:dyDescent="0.3">
      <c r="A2761" s="2"/>
      <c r="B2761" s="1"/>
      <c r="C2761" s="2"/>
      <c r="D2761" s="2"/>
      <c r="E2761" s="2"/>
      <c r="F2761" s="1"/>
      <c r="G2761" s="1"/>
      <c r="H2761" s="1"/>
      <c r="I2761" s="1"/>
      <c r="J2761" s="1"/>
      <c r="K2761" s="1"/>
      <c r="L2761" s="1"/>
      <c r="M2761" s="1"/>
      <c r="N2761" s="1"/>
      <c r="O2761" s="1"/>
      <c r="P2761" s="1"/>
      <c r="Q2761" s="1"/>
      <c r="R2761" s="1"/>
      <c r="S2761" s="411"/>
      <c r="T2761" s="1"/>
      <c r="U2761" s="1"/>
      <c r="V2761" s="1"/>
      <c r="W2761" s="411"/>
      <c r="X2761" s="411"/>
      <c r="Y2761" s="411"/>
      <c r="Z2761" s="411"/>
      <c r="AA2761" s="1"/>
      <c r="AB2761" s="1"/>
      <c r="AC2761" s="1"/>
      <c r="AD2761" s="1"/>
      <c r="AE2761" s="1"/>
      <c r="AF2761" s="1"/>
      <c r="AG2761" s="1"/>
    </row>
    <row r="2762" spans="1:33" ht="14.25" customHeight="1" x14ac:dyDescent="0.3">
      <c r="A2762" s="2"/>
      <c r="B2762" s="1"/>
      <c r="C2762" s="2"/>
      <c r="D2762" s="2"/>
      <c r="E2762" s="2"/>
      <c r="F2762" s="1"/>
      <c r="G2762" s="1"/>
      <c r="H2762" s="1"/>
      <c r="I2762" s="1"/>
      <c r="J2762" s="1"/>
      <c r="K2762" s="1"/>
      <c r="L2762" s="1"/>
      <c r="M2762" s="1"/>
      <c r="N2762" s="1"/>
      <c r="O2762" s="1"/>
      <c r="P2762" s="1"/>
      <c r="Q2762" s="1"/>
      <c r="R2762" s="1"/>
      <c r="S2762" s="411"/>
      <c r="T2762" s="1"/>
      <c r="U2762" s="1"/>
      <c r="V2762" s="1"/>
      <c r="W2762" s="411"/>
      <c r="X2762" s="411"/>
      <c r="Y2762" s="411"/>
      <c r="Z2762" s="411"/>
      <c r="AA2762" s="1"/>
      <c r="AB2762" s="1"/>
      <c r="AC2762" s="1"/>
      <c r="AD2762" s="1"/>
      <c r="AE2762" s="1"/>
      <c r="AF2762" s="1"/>
      <c r="AG2762" s="1"/>
    </row>
    <row r="2763" spans="1:33" ht="14.25" customHeight="1" x14ac:dyDescent="0.3">
      <c r="A2763" s="2"/>
      <c r="B2763" s="1"/>
      <c r="C2763" s="2"/>
      <c r="D2763" s="2"/>
      <c r="E2763" s="2"/>
      <c r="F2763" s="1"/>
      <c r="G2763" s="1"/>
      <c r="H2763" s="1"/>
      <c r="I2763" s="1"/>
      <c r="J2763" s="1"/>
      <c r="K2763" s="1"/>
      <c r="L2763" s="1"/>
      <c r="M2763" s="1"/>
      <c r="N2763" s="1"/>
      <c r="O2763" s="1"/>
      <c r="P2763" s="1"/>
      <c r="Q2763" s="1"/>
      <c r="R2763" s="1"/>
      <c r="S2763" s="411"/>
      <c r="T2763" s="1"/>
      <c r="U2763" s="1"/>
      <c r="V2763" s="1"/>
      <c r="W2763" s="411"/>
      <c r="X2763" s="411"/>
      <c r="Y2763" s="411"/>
      <c r="Z2763" s="411"/>
      <c r="AA2763" s="1"/>
      <c r="AB2763" s="1"/>
      <c r="AC2763" s="1"/>
      <c r="AD2763" s="1"/>
      <c r="AE2763" s="1"/>
      <c r="AF2763" s="1"/>
      <c r="AG2763" s="1"/>
    </row>
    <row r="2764" spans="1:33" ht="14.25" customHeight="1" x14ac:dyDescent="0.3">
      <c r="A2764" s="2"/>
      <c r="B2764" s="1"/>
      <c r="C2764" s="2"/>
      <c r="D2764" s="2"/>
      <c r="E2764" s="2"/>
      <c r="F2764" s="1"/>
      <c r="G2764" s="1"/>
      <c r="H2764" s="1"/>
      <c r="I2764" s="1"/>
      <c r="J2764" s="1"/>
      <c r="K2764" s="1"/>
      <c r="L2764" s="1"/>
      <c r="M2764" s="1"/>
      <c r="N2764" s="1"/>
      <c r="O2764" s="1"/>
      <c r="P2764" s="1"/>
      <c r="Q2764" s="1"/>
      <c r="R2764" s="1"/>
      <c r="S2764" s="411"/>
      <c r="T2764" s="1"/>
      <c r="U2764" s="1"/>
      <c r="V2764" s="1"/>
      <c r="W2764" s="411"/>
      <c r="X2764" s="411"/>
      <c r="Y2764" s="411"/>
      <c r="Z2764" s="411"/>
      <c r="AA2764" s="1"/>
      <c r="AB2764" s="1"/>
      <c r="AC2764" s="1"/>
      <c r="AD2764" s="1"/>
      <c r="AE2764" s="1"/>
      <c r="AF2764" s="1"/>
      <c r="AG2764" s="1"/>
    </row>
    <row r="2765" spans="1:33" ht="14.25" customHeight="1" x14ac:dyDescent="0.3">
      <c r="A2765" s="2"/>
      <c r="B2765" s="1"/>
      <c r="C2765" s="2"/>
      <c r="D2765" s="2"/>
      <c r="E2765" s="2"/>
      <c r="F2765" s="1"/>
      <c r="G2765" s="1"/>
      <c r="H2765" s="1"/>
      <c r="I2765" s="1"/>
      <c r="J2765" s="1"/>
      <c r="K2765" s="1"/>
      <c r="L2765" s="1"/>
      <c r="M2765" s="1"/>
      <c r="N2765" s="1"/>
      <c r="O2765" s="1"/>
      <c r="P2765" s="1"/>
      <c r="Q2765" s="1"/>
      <c r="R2765" s="1"/>
      <c r="S2765" s="411"/>
      <c r="T2765" s="1"/>
      <c r="U2765" s="1"/>
      <c r="V2765" s="1"/>
      <c r="W2765" s="411"/>
      <c r="X2765" s="411"/>
      <c r="Y2765" s="411"/>
      <c r="Z2765" s="411"/>
      <c r="AA2765" s="1"/>
      <c r="AB2765" s="1"/>
      <c r="AC2765" s="1"/>
      <c r="AD2765" s="1"/>
      <c r="AE2765" s="1"/>
      <c r="AF2765" s="1"/>
      <c r="AG2765" s="1"/>
    </row>
    <row r="2766" spans="1:33" ht="14.25" customHeight="1" x14ac:dyDescent="0.3">
      <c r="A2766" s="2"/>
      <c r="B2766" s="1"/>
      <c r="C2766" s="2"/>
      <c r="D2766" s="2"/>
      <c r="E2766" s="2"/>
      <c r="F2766" s="1"/>
      <c r="G2766" s="1"/>
      <c r="H2766" s="1"/>
      <c r="I2766" s="1"/>
      <c r="J2766" s="1"/>
      <c r="K2766" s="1"/>
      <c r="L2766" s="1"/>
      <c r="M2766" s="1"/>
      <c r="N2766" s="1"/>
      <c r="O2766" s="1"/>
      <c r="P2766" s="1"/>
      <c r="Q2766" s="1"/>
      <c r="R2766" s="1"/>
      <c r="S2766" s="411"/>
      <c r="T2766" s="1"/>
      <c r="U2766" s="1"/>
      <c r="V2766" s="1"/>
      <c r="W2766" s="411"/>
      <c r="X2766" s="411"/>
      <c r="Y2766" s="411"/>
      <c r="Z2766" s="411"/>
      <c r="AA2766" s="1"/>
      <c r="AB2766" s="1"/>
      <c r="AC2766" s="1"/>
      <c r="AD2766" s="1"/>
      <c r="AE2766" s="1"/>
      <c r="AF2766" s="1"/>
      <c r="AG2766" s="1"/>
    </row>
    <row r="2767" spans="1:33" ht="14.25" customHeight="1" x14ac:dyDescent="0.3">
      <c r="A2767" s="2"/>
      <c r="B2767" s="1"/>
      <c r="C2767" s="2"/>
      <c r="D2767" s="2"/>
      <c r="E2767" s="2"/>
      <c r="F2767" s="1"/>
      <c r="G2767" s="1"/>
      <c r="H2767" s="1"/>
      <c r="I2767" s="1"/>
      <c r="J2767" s="1"/>
      <c r="K2767" s="1"/>
      <c r="L2767" s="1"/>
      <c r="M2767" s="1"/>
      <c r="N2767" s="1"/>
      <c r="O2767" s="1"/>
      <c r="P2767" s="1"/>
      <c r="Q2767" s="1"/>
      <c r="R2767" s="1"/>
      <c r="S2767" s="411"/>
      <c r="T2767" s="1"/>
      <c r="U2767" s="1"/>
      <c r="V2767" s="1"/>
      <c r="W2767" s="411"/>
      <c r="X2767" s="411"/>
      <c r="Y2767" s="411"/>
      <c r="Z2767" s="411"/>
      <c r="AA2767" s="1"/>
      <c r="AB2767" s="1"/>
      <c r="AC2767" s="1"/>
      <c r="AD2767" s="1"/>
      <c r="AE2767" s="1"/>
      <c r="AF2767" s="1"/>
      <c r="AG2767" s="1"/>
    </row>
    <row r="2768" spans="1:33" ht="14.25" customHeight="1" x14ac:dyDescent="0.3">
      <c r="A2768" s="2"/>
      <c r="B2768" s="1"/>
      <c r="C2768" s="2"/>
      <c r="D2768" s="2"/>
      <c r="E2768" s="2"/>
      <c r="F2768" s="1"/>
      <c r="G2768" s="1"/>
      <c r="H2768" s="1"/>
      <c r="I2768" s="1"/>
      <c r="J2768" s="1"/>
      <c r="K2768" s="1"/>
      <c r="L2768" s="1"/>
      <c r="M2768" s="1"/>
      <c r="N2768" s="1"/>
      <c r="O2768" s="1"/>
      <c r="P2768" s="1"/>
      <c r="Q2768" s="1"/>
      <c r="R2768" s="1"/>
      <c r="S2768" s="411"/>
      <c r="T2768" s="1"/>
      <c r="U2768" s="1"/>
      <c r="V2768" s="1"/>
      <c r="W2768" s="411"/>
      <c r="X2768" s="411"/>
      <c r="Y2768" s="411"/>
      <c r="Z2768" s="411"/>
      <c r="AA2768" s="1"/>
      <c r="AB2768" s="1"/>
      <c r="AC2768" s="1"/>
      <c r="AD2768" s="1"/>
      <c r="AE2768" s="1"/>
      <c r="AF2768" s="1"/>
      <c r="AG2768" s="1"/>
    </row>
    <row r="2769" spans="1:33" ht="14.25" customHeight="1" x14ac:dyDescent="0.3">
      <c r="A2769" s="2"/>
      <c r="B2769" s="1"/>
      <c r="C2769" s="2"/>
      <c r="D2769" s="2"/>
      <c r="E2769" s="2"/>
      <c r="F2769" s="1"/>
      <c r="G2769" s="1"/>
      <c r="H2769" s="1"/>
      <c r="I2769" s="1"/>
      <c r="J2769" s="1"/>
      <c r="K2769" s="1"/>
      <c r="L2769" s="1"/>
      <c r="M2769" s="1"/>
      <c r="N2769" s="1"/>
      <c r="O2769" s="1"/>
      <c r="P2769" s="1"/>
      <c r="Q2769" s="1"/>
      <c r="R2769" s="1"/>
      <c r="S2769" s="411"/>
      <c r="T2769" s="1"/>
      <c r="U2769" s="1"/>
      <c r="V2769" s="1"/>
      <c r="W2769" s="411"/>
      <c r="X2769" s="411"/>
      <c r="Y2769" s="411"/>
      <c r="Z2769" s="411"/>
      <c r="AA2769" s="1"/>
      <c r="AB2769" s="1"/>
      <c r="AC2769" s="1"/>
      <c r="AD2769" s="1"/>
      <c r="AE2769" s="1"/>
      <c r="AF2769" s="1"/>
      <c r="AG2769" s="1"/>
    </row>
    <row r="2770" spans="1:33" ht="14.25" customHeight="1" x14ac:dyDescent="0.3">
      <c r="A2770" s="2"/>
      <c r="B2770" s="1"/>
      <c r="C2770" s="2"/>
      <c r="D2770" s="2"/>
      <c r="E2770" s="2"/>
      <c r="F2770" s="1"/>
      <c r="G2770" s="1"/>
      <c r="H2770" s="1"/>
      <c r="I2770" s="1"/>
      <c r="J2770" s="1"/>
      <c r="K2770" s="1"/>
      <c r="L2770" s="1"/>
      <c r="M2770" s="1"/>
      <c r="N2770" s="1"/>
      <c r="O2770" s="1"/>
      <c r="P2770" s="1"/>
      <c r="Q2770" s="1"/>
      <c r="R2770" s="1"/>
      <c r="S2770" s="411"/>
      <c r="T2770" s="1"/>
      <c r="U2770" s="1"/>
      <c r="V2770" s="1"/>
      <c r="W2770" s="411"/>
      <c r="X2770" s="411"/>
      <c r="Y2770" s="411"/>
      <c r="Z2770" s="411"/>
      <c r="AA2770" s="1"/>
      <c r="AB2770" s="1"/>
      <c r="AC2770" s="1"/>
      <c r="AD2770" s="1"/>
      <c r="AE2770" s="1"/>
      <c r="AF2770" s="1"/>
      <c r="AG2770" s="1"/>
    </row>
    <row r="2771" spans="1:33" ht="14.25" customHeight="1" x14ac:dyDescent="0.3">
      <c r="A2771" s="2"/>
      <c r="B2771" s="1"/>
      <c r="C2771" s="2"/>
      <c r="D2771" s="2"/>
      <c r="E2771" s="2"/>
      <c r="F2771" s="1"/>
      <c r="G2771" s="1"/>
      <c r="H2771" s="1"/>
      <c r="I2771" s="1"/>
      <c r="J2771" s="1"/>
      <c r="K2771" s="1"/>
      <c r="L2771" s="1"/>
      <c r="M2771" s="1"/>
      <c r="N2771" s="1"/>
      <c r="O2771" s="1"/>
      <c r="P2771" s="1"/>
      <c r="Q2771" s="1"/>
      <c r="R2771" s="1"/>
      <c r="S2771" s="411"/>
      <c r="T2771" s="1"/>
      <c r="U2771" s="1"/>
      <c r="V2771" s="1"/>
      <c r="W2771" s="411"/>
      <c r="X2771" s="411"/>
      <c r="Y2771" s="411"/>
      <c r="Z2771" s="411"/>
      <c r="AA2771" s="1"/>
      <c r="AB2771" s="1"/>
      <c r="AC2771" s="1"/>
      <c r="AD2771" s="1"/>
      <c r="AE2771" s="1"/>
      <c r="AF2771" s="1"/>
      <c r="AG2771" s="1"/>
    </row>
    <row r="2772" spans="1:33" ht="14.25" customHeight="1" x14ac:dyDescent="0.3">
      <c r="A2772" s="2"/>
      <c r="B2772" s="1"/>
      <c r="C2772" s="2"/>
      <c r="D2772" s="2"/>
      <c r="E2772" s="2"/>
      <c r="F2772" s="1"/>
      <c r="G2772" s="1"/>
      <c r="H2772" s="1"/>
      <c r="I2772" s="1"/>
      <c r="J2772" s="1"/>
      <c r="K2772" s="1"/>
      <c r="L2772" s="1"/>
      <c r="M2772" s="1"/>
      <c r="N2772" s="1"/>
      <c r="O2772" s="1"/>
      <c r="P2772" s="1"/>
      <c r="Q2772" s="1"/>
      <c r="R2772" s="1"/>
      <c r="S2772" s="411"/>
      <c r="T2772" s="1"/>
      <c r="U2772" s="1"/>
      <c r="V2772" s="1"/>
      <c r="W2772" s="411"/>
      <c r="X2772" s="411"/>
      <c r="Y2772" s="411"/>
      <c r="Z2772" s="411"/>
      <c r="AA2772" s="1"/>
      <c r="AB2772" s="1"/>
      <c r="AC2772" s="1"/>
      <c r="AD2772" s="1"/>
      <c r="AE2772" s="1"/>
      <c r="AF2772" s="1"/>
      <c r="AG2772" s="1"/>
    </row>
    <row r="2773" spans="1:33" ht="14.25" customHeight="1" x14ac:dyDescent="0.3">
      <c r="A2773" s="2"/>
      <c r="B2773" s="1"/>
      <c r="C2773" s="2"/>
      <c r="D2773" s="2"/>
      <c r="E2773" s="2"/>
      <c r="F2773" s="1"/>
      <c r="G2773" s="1"/>
      <c r="H2773" s="1"/>
      <c r="I2773" s="1"/>
      <c r="J2773" s="1"/>
      <c r="K2773" s="1"/>
      <c r="L2773" s="1"/>
      <c r="M2773" s="1"/>
      <c r="N2773" s="1"/>
      <c r="O2773" s="1"/>
      <c r="P2773" s="1"/>
      <c r="Q2773" s="1"/>
      <c r="R2773" s="1"/>
      <c r="S2773" s="411"/>
      <c r="T2773" s="1"/>
      <c r="U2773" s="1"/>
      <c r="V2773" s="1"/>
      <c r="W2773" s="411"/>
      <c r="X2773" s="411"/>
      <c r="Y2773" s="411"/>
      <c r="Z2773" s="411"/>
      <c r="AA2773" s="1"/>
      <c r="AB2773" s="1"/>
      <c r="AC2773" s="1"/>
      <c r="AD2773" s="1"/>
      <c r="AE2773" s="1"/>
      <c r="AF2773" s="1"/>
      <c r="AG2773" s="1"/>
    </row>
    <row r="2774" spans="1:33" ht="14.25" customHeight="1" x14ac:dyDescent="0.3">
      <c r="A2774" s="2"/>
      <c r="B2774" s="1"/>
      <c r="C2774" s="2"/>
      <c r="D2774" s="2"/>
      <c r="E2774" s="2"/>
      <c r="F2774" s="1"/>
      <c r="G2774" s="1"/>
      <c r="H2774" s="1"/>
      <c r="I2774" s="1"/>
      <c r="J2774" s="1"/>
      <c r="K2774" s="1"/>
      <c r="L2774" s="1"/>
      <c r="M2774" s="1"/>
      <c r="N2774" s="1"/>
      <c r="O2774" s="1"/>
      <c r="P2774" s="1"/>
      <c r="Q2774" s="1"/>
      <c r="R2774" s="1"/>
      <c r="S2774" s="411"/>
      <c r="T2774" s="1"/>
      <c r="U2774" s="1"/>
      <c r="V2774" s="1"/>
      <c r="W2774" s="411"/>
      <c r="X2774" s="411"/>
      <c r="Y2774" s="411"/>
      <c r="Z2774" s="411"/>
      <c r="AA2774" s="1"/>
      <c r="AB2774" s="1"/>
      <c r="AC2774" s="1"/>
      <c r="AD2774" s="1"/>
      <c r="AE2774" s="1"/>
      <c r="AF2774" s="1"/>
      <c r="AG2774" s="1"/>
    </row>
    <row r="2775" spans="1:33" ht="14.25" customHeight="1" x14ac:dyDescent="0.3">
      <c r="A2775" s="2"/>
      <c r="B2775" s="1"/>
      <c r="C2775" s="2"/>
      <c r="D2775" s="2"/>
      <c r="E2775" s="2"/>
      <c r="F2775" s="1"/>
      <c r="G2775" s="1"/>
      <c r="H2775" s="1"/>
      <c r="I2775" s="1"/>
      <c r="J2775" s="1"/>
      <c r="K2775" s="1"/>
      <c r="L2775" s="1"/>
      <c r="M2775" s="1"/>
      <c r="N2775" s="1"/>
      <c r="O2775" s="1"/>
      <c r="P2775" s="1"/>
      <c r="Q2775" s="1"/>
      <c r="R2775" s="1"/>
      <c r="S2775" s="411"/>
      <c r="T2775" s="1"/>
      <c r="U2775" s="1"/>
      <c r="V2775" s="1"/>
      <c r="W2775" s="411"/>
      <c r="X2775" s="411"/>
      <c r="Y2775" s="411"/>
      <c r="Z2775" s="411"/>
      <c r="AA2775" s="1"/>
      <c r="AB2775" s="1"/>
      <c r="AC2775" s="1"/>
      <c r="AD2775" s="1"/>
      <c r="AE2775" s="1"/>
      <c r="AF2775" s="1"/>
      <c r="AG2775" s="1"/>
    </row>
    <row r="2776" spans="1:33" ht="14.25" customHeight="1" x14ac:dyDescent="0.3">
      <c r="A2776" s="2"/>
      <c r="B2776" s="1"/>
      <c r="C2776" s="2"/>
      <c r="D2776" s="2"/>
      <c r="E2776" s="2"/>
      <c r="F2776" s="1"/>
      <c r="G2776" s="1"/>
      <c r="H2776" s="1"/>
      <c r="I2776" s="1"/>
      <c r="J2776" s="1"/>
      <c r="K2776" s="1"/>
      <c r="L2776" s="1"/>
      <c r="M2776" s="1"/>
      <c r="N2776" s="1"/>
      <c r="O2776" s="1"/>
      <c r="P2776" s="1"/>
      <c r="Q2776" s="1"/>
      <c r="R2776" s="1"/>
      <c r="S2776" s="411"/>
      <c r="T2776" s="1"/>
      <c r="U2776" s="1"/>
      <c r="V2776" s="1"/>
      <c r="W2776" s="411"/>
      <c r="X2776" s="411"/>
      <c r="Y2776" s="411"/>
      <c r="Z2776" s="411"/>
      <c r="AA2776" s="1"/>
      <c r="AB2776" s="1"/>
      <c r="AC2776" s="1"/>
      <c r="AD2776" s="1"/>
      <c r="AE2776" s="1"/>
      <c r="AF2776" s="1"/>
      <c r="AG2776" s="1"/>
    </row>
    <row r="2777" spans="1:33" ht="14.25" customHeight="1" x14ac:dyDescent="0.3">
      <c r="A2777" s="2"/>
      <c r="B2777" s="1"/>
      <c r="C2777" s="2"/>
      <c r="D2777" s="2"/>
      <c r="E2777" s="2"/>
      <c r="F2777" s="1"/>
      <c r="G2777" s="1"/>
      <c r="H2777" s="1"/>
      <c r="I2777" s="1"/>
      <c r="J2777" s="1"/>
      <c r="K2777" s="1"/>
      <c r="L2777" s="1"/>
      <c r="M2777" s="1"/>
      <c r="N2777" s="1"/>
      <c r="O2777" s="1"/>
      <c r="P2777" s="1"/>
      <c r="Q2777" s="1"/>
      <c r="R2777" s="1"/>
      <c r="S2777" s="411"/>
      <c r="T2777" s="1"/>
      <c r="U2777" s="1"/>
      <c r="V2777" s="1"/>
      <c r="W2777" s="411"/>
      <c r="X2777" s="411"/>
      <c r="Y2777" s="411"/>
      <c r="Z2777" s="411"/>
      <c r="AA2777" s="1"/>
      <c r="AB2777" s="1"/>
      <c r="AC2777" s="1"/>
      <c r="AD2777" s="1"/>
      <c r="AE2777" s="1"/>
      <c r="AF2777" s="1"/>
      <c r="AG2777" s="1"/>
    </row>
    <row r="2778" spans="1:33" ht="14.25" customHeight="1" x14ac:dyDescent="0.3">
      <c r="A2778" s="2"/>
      <c r="B2778" s="1"/>
      <c r="C2778" s="2"/>
      <c r="D2778" s="2"/>
      <c r="E2778" s="2"/>
      <c r="F2778" s="1"/>
      <c r="G2778" s="1"/>
      <c r="H2778" s="1"/>
      <c r="I2778" s="1"/>
      <c r="J2778" s="1"/>
      <c r="K2778" s="1"/>
      <c r="L2778" s="1"/>
      <c r="M2778" s="1"/>
      <c r="N2778" s="1"/>
      <c r="O2778" s="1"/>
      <c r="P2778" s="1"/>
      <c r="Q2778" s="1"/>
      <c r="R2778" s="1"/>
      <c r="S2778" s="411"/>
      <c r="T2778" s="1"/>
      <c r="U2778" s="1"/>
      <c r="V2778" s="1"/>
      <c r="W2778" s="411"/>
      <c r="X2778" s="411"/>
      <c r="Y2778" s="411"/>
      <c r="Z2778" s="411"/>
      <c r="AA2778" s="1"/>
      <c r="AB2778" s="1"/>
      <c r="AC2778" s="1"/>
      <c r="AD2778" s="1"/>
      <c r="AE2778" s="1"/>
      <c r="AF2778" s="1"/>
      <c r="AG2778" s="1"/>
    </row>
    <row r="2779" spans="1:33" ht="14.25" customHeight="1" x14ac:dyDescent="0.3">
      <c r="A2779" s="2"/>
      <c r="B2779" s="1"/>
      <c r="C2779" s="2"/>
      <c r="D2779" s="2"/>
      <c r="E2779" s="2"/>
      <c r="F2779" s="1"/>
      <c r="G2779" s="1"/>
      <c r="H2779" s="1"/>
      <c r="I2779" s="1"/>
      <c r="J2779" s="1"/>
      <c r="K2779" s="1"/>
      <c r="L2779" s="1"/>
      <c r="M2779" s="1"/>
      <c r="N2779" s="1"/>
      <c r="O2779" s="1"/>
      <c r="P2779" s="1"/>
      <c r="Q2779" s="1"/>
      <c r="R2779" s="1"/>
      <c r="S2779" s="411"/>
      <c r="T2779" s="1"/>
      <c r="U2779" s="1"/>
      <c r="V2779" s="1"/>
      <c r="W2779" s="411"/>
      <c r="X2779" s="411"/>
      <c r="Y2779" s="411"/>
      <c r="Z2779" s="411"/>
      <c r="AA2779" s="1"/>
      <c r="AB2779" s="1"/>
      <c r="AC2779" s="1"/>
      <c r="AD2779" s="1"/>
      <c r="AE2779" s="1"/>
      <c r="AF2779" s="1"/>
      <c r="AG2779" s="1"/>
    </row>
    <row r="2780" spans="1:33" ht="14.25" customHeight="1" x14ac:dyDescent="0.3">
      <c r="A2780" s="2"/>
      <c r="B2780" s="1"/>
      <c r="C2780" s="2"/>
      <c r="D2780" s="2"/>
      <c r="E2780" s="2"/>
      <c r="F2780" s="1"/>
      <c r="G2780" s="1"/>
      <c r="H2780" s="1"/>
      <c r="I2780" s="1"/>
      <c r="J2780" s="1"/>
      <c r="K2780" s="1"/>
      <c r="L2780" s="1"/>
      <c r="M2780" s="1"/>
      <c r="N2780" s="1"/>
      <c r="O2780" s="1"/>
      <c r="P2780" s="1"/>
      <c r="Q2780" s="1"/>
      <c r="R2780" s="1"/>
      <c r="S2780" s="411"/>
      <c r="T2780" s="1"/>
      <c r="U2780" s="1"/>
      <c r="V2780" s="1"/>
      <c r="W2780" s="411"/>
      <c r="X2780" s="411"/>
      <c r="Y2780" s="411"/>
      <c r="Z2780" s="411"/>
      <c r="AA2780" s="1"/>
      <c r="AB2780" s="1"/>
      <c r="AC2780" s="1"/>
      <c r="AD2780" s="1"/>
      <c r="AE2780" s="1"/>
      <c r="AF2780" s="1"/>
      <c r="AG2780" s="1"/>
    </row>
    <row r="2781" spans="1:33" ht="14.25" customHeight="1" x14ac:dyDescent="0.3">
      <c r="A2781" s="2"/>
      <c r="B2781" s="1"/>
      <c r="C2781" s="2"/>
      <c r="D2781" s="2"/>
      <c r="E2781" s="2"/>
      <c r="F2781" s="1"/>
      <c r="G2781" s="1"/>
      <c r="H2781" s="1"/>
      <c r="I2781" s="1"/>
      <c r="J2781" s="1"/>
      <c r="K2781" s="1"/>
      <c r="L2781" s="1"/>
      <c r="M2781" s="1"/>
      <c r="N2781" s="1"/>
      <c r="O2781" s="1"/>
      <c r="P2781" s="1"/>
      <c r="Q2781" s="1"/>
      <c r="R2781" s="1"/>
      <c r="S2781" s="411"/>
      <c r="T2781" s="1"/>
      <c r="U2781" s="1"/>
      <c r="V2781" s="1"/>
      <c r="W2781" s="411"/>
      <c r="X2781" s="411"/>
      <c r="Y2781" s="411"/>
      <c r="Z2781" s="411"/>
      <c r="AA2781" s="1"/>
      <c r="AB2781" s="1"/>
      <c r="AC2781" s="1"/>
      <c r="AD2781" s="1"/>
      <c r="AE2781" s="1"/>
      <c r="AF2781" s="1"/>
      <c r="AG2781" s="1"/>
    </row>
    <row r="2782" spans="1:33" ht="14.25" customHeight="1" x14ac:dyDescent="0.3">
      <c r="A2782" s="2"/>
      <c r="B2782" s="1"/>
      <c r="C2782" s="2"/>
      <c r="D2782" s="2"/>
      <c r="E2782" s="2"/>
      <c r="F2782" s="1"/>
      <c r="G2782" s="1"/>
      <c r="H2782" s="1"/>
      <c r="I2782" s="1"/>
      <c r="J2782" s="1"/>
      <c r="K2782" s="1"/>
      <c r="L2782" s="1"/>
      <c r="M2782" s="1"/>
      <c r="N2782" s="1"/>
      <c r="O2782" s="1"/>
      <c r="P2782" s="1"/>
      <c r="Q2782" s="1"/>
      <c r="R2782" s="1"/>
      <c r="S2782" s="411"/>
      <c r="T2782" s="1"/>
      <c r="U2782" s="1"/>
      <c r="V2782" s="1"/>
      <c r="W2782" s="411"/>
      <c r="X2782" s="411"/>
      <c r="Y2782" s="411"/>
      <c r="Z2782" s="411"/>
      <c r="AA2782" s="1"/>
      <c r="AB2782" s="1"/>
      <c r="AC2782" s="1"/>
      <c r="AD2782" s="1"/>
      <c r="AE2782" s="1"/>
      <c r="AF2782" s="1"/>
      <c r="AG2782" s="1"/>
    </row>
    <row r="2783" spans="1:33" ht="14.25" customHeight="1" x14ac:dyDescent="0.3">
      <c r="A2783" s="2"/>
      <c r="B2783" s="1"/>
      <c r="C2783" s="2"/>
      <c r="D2783" s="2"/>
      <c r="E2783" s="2"/>
      <c r="F2783" s="1"/>
      <c r="G2783" s="1"/>
      <c r="H2783" s="1"/>
      <c r="I2783" s="1"/>
      <c r="J2783" s="1"/>
      <c r="K2783" s="1"/>
      <c r="L2783" s="1"/>
      <c r="M2783" s="1"/>
      <c r="N2783" s="1"/>
      <c r="O2783" s="1"/>
      <c r="P2783" s="1"/>
      <c r="Q2783" s="1"/>
      <c r="R2783" s="1"/>
      <c r="S2783" s="411"/>
      <c r="T2783" s="1"/>
      <c r="U2783" s="1"/>
      <c r="V2783" s="1"/>
      <c r="W2783" s="411"/>
      <c r="X2783" s="411"/>
      <c r="Y2783" s="411"/>
      <c r="Z2783" s="411"/>
      <c r="AA2783" s="1"/>
      <c r="AB2783" s="1"/>
      <c r="AC2783" s="1"/>
      <c r="AD2783" s="1"/>
      <c r="AE2783" s="1"/>
      <c r="AF2783" s="1"/>
      <c r="AG2783" s="1"/>
    </row>
    <row r="2784" spans="1:33" ht="14.25" customHeight="1" x14ac:dyDescent="0.3">
      <c r="A2784" s="2"/>
      <c r="B2784" s="1"/>
      <c r="C2784" s="2"/>
      <c r="D2784" s="2"/>
      <c r="E2784" s="2"/>
      <c r="F2784" s="1"/>
      <c r="G2784" s="1"/>
      <c r="H2784" s="1"/>
      <c r="I2784" s="1"/>
      <c r="J2784" s="1"/>
      <c r="K2784" s="1"/>
      <c r="L2784" s="1"/>
      <c r="M2784" s="1"/>
      <c r="N2784" s="1"/>
      <c r="O2784" s="1"/>
      <c r="P2784" s="1"/>
      <c r="Q2784" s="1"/>
      <c r="R2784" s="1"/>
      <c r="S2784" s="411"/>
      <c r="T2784" s="1"/>
      <c r="U2784" s="1"/>
      <c r="V2784" s="1"/>
      <c r="W2784" s="411"/>
      <c r="X2784" s="411"/>
      <c r="Y2784" s="411"/>
      <c r="Z2784" s="411"/>
      <c r="AA2784" s="1"/>
      <c r="AB2784" s="1"/>
      <c r="AC2784" s="1"/>
      <c r="AD2784" s="1"/>
      <c r="AE2784" s="1"/>
      <c r="AF2784" s="1"/>
      <c r="AG2784" s="1"/>
    </row>
    <row r="2785" spans="1:33" ht="14.25" customHeight="1" x14ac:dyDescent="0.3">
      <c r="A2785" s="2"/>
      <c r="B2785" s="1"/>
      <c r="C2785" s="2"/>
      <c r="D2785" s="2"/>
      <c r="E2785" s="2"/>
      <c r="F2785" s="1"/>
      <c r="G2785" s="1"/>
      <c r="H2785" s="1"/>
      <c r="I2785" s="1"/>
      <c r="J2785" s="1"/>
      <c r="K2785" s="1"/>
      <c r="L2785" s="1"/>
      <c r="M2785" s="1"/>
      <c r="N2785" s="1"/>
      <c r="O2785" s="1"/>
      <c r="P2785" s="1"/>
      <c r="Q2785" s="1"/>
      <c r="R2785" s="1"/>
      <c r="S2785" s="411"/>
      <c r="T2785" s="1"/>
      <c r="U2785" s="1"/>
      <c r="V2785" s="1"/>
      <c r="W2785" s="411"/>
      <c r="X2785" s="411"/>
      <c r="Y2785" s="411"/>
      <c r="Z2785" s="411"/>
      <c r="AA2785" s="1"/>
      <c r="AB2785" s="1"/>
      <c r="AC2785" s="1"/>
      <c r="AD2785" s="1"/>
      <c r="AE2785" s="1"/>
      <c r="AF2785" s="1"/>
      <c r="AG2785" s="1"/>
    </row>
    <row r="2786" spans="1:33" ht="14.25" customHeight="1" x14ac:dyDescent="0.3">
      <c r="A2786" s="2"/>
      <c r="B2786" s="1"/>
      <c r="C2786" s="2"/>
      <c r="D2786" s="2"/>
      <c r="E2786" s="2"/>
      <c r="F2786" s="1"/>
      <c r="G2786" s="1"/>
      <c r="H2786" s="1"/>
      <c r="I2786" s="1"/>
      <c r="J2786" s="1"/>
      <c r="K2786" s="1"/>
      <c r="L2786" s="1"/>
      <c r="M2786" s="1"/>
      <c r="N2786" s="1"/>
      <c r="O2786" s="1"/>
      <c r="P2786" s="1"/>
      <c r="Q2786" s="1"/>
      <c r="R2786" s="1"/>
      <c r="S2786" s="411"/>
      <c r="T2786" s="1"/>
      <c r="U2786" s="1"/>
      <c r="V2786" s="1"/>
      <c r="W2786" s="411"/>
      <c r="X2786" s="411"/>
      <c r="Y2786" s="411"/>
      <c r="Z2786" s="411"/>
      <c r="AA2786" s="1"/>
      <c r="AB2786" s="1"/>
      <c r="AC2786" s="1"/>
      <c r="AD2786" s="1"/>
      <c r="AE2786" s="1"/>
      <c r="AF2786" s="1"/>
      <c r="AG2786" s="1"/>
    </row>
    <row r="2787" spans="1:33" ht="14.25" customHeight="1" x14ac:dyDescent="0.3">
      <c r="A2787" s="2"/>
      <c r="B2787" s="1"/>
      <c r="C2787" s="2"/>
      <c r="D2787" s="2"/>
      <c r="E2787" s="2"/>
      <c r="F2787" s="1"/>
      <c r="G2787" s="1"/>
      <c r="H2787" s="1"/>
      <c r="I2787" s="1"/>
      <c r="J2787" s="1"/>
      <c r="K2787" s="1"/>
      <c r="L2787" s="1"/>
      <c r="M2787" s="1"/>
      <c r="N2787" s="1"/>
      <c r="O2787" s="1"/>
      <c r="P2787" s="1"/>
      <c r="Q2787" s="1"/>
      <c r="R2787" s="1"/>
      <c r="S2787" s="411"/>
      <c r="T2787" s="1"/>
      <c r="U2787" s="1"/>
      <c r="V2787" s="1"/>
      <c r="W2787" s="411"/>
      <c r="X2787" s="411"/>
      <c r="Y2787" s="411"/>
      <c r="Z2787" s="411"/>
      <c r="AA2787" s="1"/>
      <c r="AB2787" s="1"/>
      <c r="AC2787" s="1"/>
      <c r="AD2787" s="1"/>
      <c r="AE2787" s="1"/>
      <c r="AF2787" s="1"/>
      <c r="AG2787" s="1"/>
    </row>
    <row r="2788" spans="1:33" ht="14.25" customHeight="1" x14ac:dyDescent="0.3">
      <c r="A2788" s="2"/>
      <c r="B2788" s="1"/>
      <c r="C2788" s="2"/>
      <c r="D2788" s="2"/>
      <c r="E2788" s="2"/>
      <c r="F2788" s="1"/>
      <c r="G2788" s="1"/>
      <c r="H2788" s="1"/>
      <c r="I2788" s="1"/>
      <c r="J2788" s="1"/>
      <c r="K2788" s="1"/>
      <c r="L2788" s="1"/>
      <c r="M2788" s="1"/>
      <c r="N2788" s="1"/>
      <c r="O2788" s="1"/>
      <c r="P2788" s="1"/>
      <c r="Q2788" s="1"/>
      <c r="R2788" s="1"/>
      <c r="S2788" s="411"/>
      <c r="T2788" s="1"/>
      <c r="U2788" s="1"/>
      <c r="V2788" s="1"/>
      <c r="W2788" s="411"/>
      <c r="X2788" s="411"/>
      <c r="Y2788" s="411"/>
      <c r="Z2788" s="411"/>
      <c r="AA2788" s="1"/>
      <c r="AB2788" s="1"/>
      <c r="AC2788" s="1"/>
      <c r="AD2788" s="1"/>
      <c r="AE2788" s="1"/>
      <c r="AF2788" s="1"/>
      <c r="AG2788" s="1"/>
    </row>
    <row r="2789" spans="1:33" ht="14.25" customHeight="1" x14ac:dyDescent="0.3">
      <c r="A2789" s="2"/>
      <c r="B2789" s="1"/>
      <c r="C2789" s="2"/>
      <c r="D2789" s="2"/>
      <c r="E2789" s="2"/>
      <c r="F2789" s="1"/>
      <c r="G2789" s="1"/>
      <c r="H2789" s="1"/>
      <c r="I2789" s="1"/>
      <c r="J2789" s="1"/>
      <c r="K2789" s="1"/>
      <c r="L2789" s="1"/>
      <c r="M2789" s="1"/>
      <c r="N2789" s="1"/>
      <c r="O2789" s="1"/>
      <c r="P2789" s="1"/>
      <c r="Q2789" s="1"/>
      <c r="R2789" s="1"/>
      <c r="S2789" s="411"/>
      <c r="T2789" s="1"/>
      <c r="U2789" s="1"/>
      <c r="V2789" s="1"/>
      <c r="W2789" s="411"/>
      <c r="X2789" s="411"/>
      <c r="Y2789" s="411"/>
      <c r="Z2789" s="411"/>
      <c r="AA2789" s="1"/>
      <c r="AB2789" s="1"/>
      <c r="AC2789" s="1"/>
      <c r="AD2789" s="1"/>
      <c r="AE2789" s="1"/>
      <c r="AF2789" s="1"/>
      <c r="AG2789" s="1"/>
    </row>
    <row r="2790" spans="1:33" ht="14.25" customHeight="1" x14ac:dyDescent="0.3">
      <c r="A2790" s="2"/>
      <c r="B2790" s="1"/>
      <c r="C2790" s="2"/>
      <c r="D2790" s="2"/>
      <c r="E2790" s="2"/>
      <c r="F2790" s="1"/>
      <c r="G2790" s="1"/>
      <c r="H2790" s="1"/>
      <c r="I2790" s="1"/>
      <c r="J2790" s="1"/>
      <c r="K2790" s="1"/>
      <c r="L2790" s="1"/>
      <c r="M2790" s="1"/>
      <c r="N2790" s="1"/>
      <c r="O2790" s="1"/>
      <c r="P2790" s="1"/>
      <c r="Q2790" s="1"/>
      <c r="R2790" s="1"/>
      <c r="S2790" s="411"/>
      <c r="T2790" s="1"/>
      <c r="U2790" s="1"/>
      <c r="V2790" s="1"/>
      <c r="W2790" s="411"/>
      <c r="X2790" s="411"/>
      <c r="Y2790" s="411"/>
      <c r="Z2790" s="411"/>
      <c r="AA2790" s="1"/>
      <c r="AB2790" s="1"/>
      <c r="AC2790" s="1"/>
      <c r="AD2790" s="1"/>
      <c r="AE2790" s="1"/>
      <c r="AF2790" s="1"/>
      <c r="AG2790" s="1"/>
    </row>
    <row r="2791" spans="1:33" ht="14.25" customHeight="1" x14ac:dyDescent="0.3">
      <c r="A2791" s="2"/>
      <c r="B2791" s="1"/>
      <c r="C2791" s="2"/>
      <c r="D2791" s="2"/>
      <c r="E2791" s="2"/>
      <c r="F2791" s="1"/>
      <c r="G2791" s="1"/>
      <c r="H2791" s="1"/>
      <c r="I2791" s="1"/>
      <c r="J2791" s="1"/>
      <c r="K2791" s="1"/>
      <c r="L2791" s="1"/>
      <c r="M2791" s="1"/>
      <c r="N2791" s="1"/>
      <c r="O2791" s="1"/>
      <c r="P2791" s="1"/>
      <c r="Q2791" s="1"/>
      <c r="R2791" s="1"/>
      <c r="S2791" s="411"/>
      <c r="T2791" s="1"/>
      <c r="U2791" s="1"/>
      <c r="V2791" s="1"/>
      <c r="W2791" s="411"/>
      <c r="X2791" s="411"/>
      <c r="Y2791" s="411"/>
      <c r="Z2791" s="411"/>
      <c r="AA2791" s="1"/>
      <c r="AB2791" s="1"/>
      <c r="AC2791" s="1"/>
      <c r="AD2791" s="1"/>
      <c r="AE2791" s="1"/>
      <c r="AF2791" s="1"/>
      <c r="AG2791" s="1"/>
    </row>
    <row r="2792" spans="1:33" ht="14.25" customHeight="1" x14ac:dyDescent="0.3">
      <c r="A2792" s="2"/>
      <c r="B2792" s="1"/>
      <c r="C2792" s="2"/>
      <c r="D2792" s="2"/>
      <c r="E2792" s="2"/>
      <c r="F2792" s="1"/>
      <c r="G2792" s="1"/>
      <c r="H2792" s="1"/>
      <c r="I2792" s="1"/>
      <c r="J2792" s="1"/>
      <c r="K2792" s="1"/>
      <c r="L2792" s="1"/>
      <c r="M2792" s="1"/>
      <c r="N2792" s="1"/>
      <c r="O2792" s="1"/>
      <c r="P2792" s="1"/>
      <c r="Q2792" s="1"/>
      <c r="R2792" s="1"/>
      <c r="S2792" s="411"/>
      <c r="T2792" s="1"/>
      <c r="U2792" s="1"/>
      <c r="V2792" s="1"/>
      <c r="W2792" s="411"/>
      <c r="X2792" s="411"/>
      <c r="Y2792" s="411"/>
      <c r="Z2792" s="411"/>
      <c r="AA2792" s="1"/>
      <c r="AB2792" s="1"/>
      <c r="AC2792" s="1"/>
      <c r="AD2792" s="1"/>
      <c r="AE2792" s="1"/>
      <c r="AF2792" s="1"/>
      <c r="AG2792" s="1"/>
    </row>
    <row r="2793" spans="1:33" ht="14.25" customHeight="1" x14ac:dyDescent="0.3">
      <c r="A2793" s="2"/>
      <c r="B2793" s="1"/>
      <c r="C2793" s="2"/>
      <c r="D2793" s="2"/>
      <c r="E2793" s="2"/>
      <c r="F2793" s="1"/>
      <c r="G2793" s="1"/>
      <c r="H2793" s="1"/>
      <c r="I2793" s="1"/>
      <c r="J2793" s="1"/>
      <c r="K2793" s="1"/>
      <c r="L2793" s="1"/>
      <c r="M2793" s="1"/>
      <c r="N2793" s="1"/>
      <c r="O2793" s="1"/>
      <c r="P2793" s="1"/>
      <c r="Q2793" s="1"/>
      <c r="R2793" s="1"/>
      <c r="S2793" s="411"/>
      <c r="T2793" s="1"/>
      <c r="U2793" s="1"/>
      <c r="V2793" s="1"/>
      <c r="W2793" s="411"/>
      <c r="X2793" s="411"/>
      <c r="Y2793" s="411"/>
      <c r="Z2793" s="411"/>
      <c r="AA2793" s="1"/>
      <c r="AB2793" s="1"/>
      <c r="AC2793" s="1"/>
      <c r="AD2793" s="1"/>
      <c r="AE2793" s="1"/>
      <c r="AF2793" s="1"/>
      <c r="AG2793" s="1"/>
    </row>
    <row r="2794" spans="1:33" ht="14.25" customHeight="1" x14ac:dyDescent="0.3">
      <c r="A2794" s="2"/>
      <c r="B2794" s="1"/>
      <c r="C2794" s="2"/>
      <c r="D2794" s="2"/>
      <c r="E2794" s="2"/>
      <c r="F2794" s="1"/>
      <c r="G2794" s="1"/>
      <c r="H2794" s="1"/>
      <c r="I2794" s="1"/>
      <c r="J2794" s="1"/>
      <c r="K2794" s="1"/>
      <c r="L2794" s="1"/>
      <c r="M2794" s="1"/>
      <c r="N2794" s="1"/>
      <c r="O2794" s="1"/>
      <c r="P2794" s="1"/>
      <c r="Q2794" s="1"/>
      <c r="R2794" s="1"/>
      <c r="S2794" s="411"/>
      <c r="T2794" s="1"/>
      <c r="U2794" s="1"/>
      <c r="V2794" s="1"/>
      <c r="W2794" s="411"/>
      <c r="X2794" s="411"/>
      <c r="Y2794" s="411"/>
      <c r="Z2794" s="411"/>
      <c r="AA2794" s="1"/>
      <c r="AB2794" s="1"/>
      <c r="AC2794" s="1"/>
      <c r="AD2794" s="1"/>
      <c r="AE2794" s="1"/>
      <c r="AF2794" s="1"/>
      <c r="AG2794" s="1"/>
    </row>
    <row r="2795" spans="1:33" ht="14.25" customHeight="1" x14ac:dyDescent="0.3">
      <c r="A2795" s="2"/>
      <c r="B2795" s="1"/>
      <c r="C2795" s="2"/>
      <c r="D2795" s="2"/>
      <c r="E2795" s="2"/>
      <c r="F2795" s="1"/>
      <c r="G2795" s="1"/>
      <c r="H2795" s="1"/>
      <c r="I2795" s="1"/>
      <c r="J2795" s="1"/>
      <c r="K2795" s="1"/>
      <c r="L2795" s="1"/>
      <c r="M2795" s="1"/>
      <c r="N2795" s="1"/>
      <c r="O2795" s="1"/>
      <c r="P2795" s="1"/>
      <c r="Q2795" s="1"/>
      <c r="R2795" s="1"/>
      <c r="S2795" s="411"/>
      <c r="T2795" s="1"/>
      <c r="U2795" s="1"/>
      <c r="V2795" s="1"/>
      <c r="W2795" s="411"/>
      <c r="X2795" s="411"/>
      <c r="Y2795" s="411"/>
      <c r="Z2795" s="411"/>
      <c r="AA2795" s="1"/>
      <c r="AB2795" s="1"/>
      <c r="AC2795" s="1"/>
      <c r="AD2795" s="1"/>
      <c r="AE2795" s="1"/>
      <c r="AF2795" s="1"/>
      <c r="AG2795" s="1"/>
    </row>
    <row r="2796" spans="1:33" ht="14.25" customHeight="1" x14ac:dyDescent="0.3">
      <c r="A2796" s="2"/>
      <c r="B2796" s="1"/>
      <c r="C2796" s="2"/>
      <c r="D2796" s="2"/>
      <c r="E2796" s="2"/>
      <c r="F2796" s="1"/>
      <c r="G2796" s="1"/>
      <c r="H2796" s="1"/>
      <c r="I2796" s="1"/>
      <c r="J2796" s="1"/>
      <c r="K2796" s="1"/>
      <c r="L2796" s="1"/>
      <c r="M2796" s="1"/>
      <c r="N2796" s="1"/>
      <c r="O2796" s="1"/>
      <c r="P2796" s="1"/>
      <c r="Q2796" s="1"/>
      <c r="R2796" s="1"/>
      <c r="S2796" s="411"/>
      <c r="T2796" s="1"/>
      <c r="U2796" s="1"/>
      <c r="V2796" s="1"/>
      <c r="W2796" s="411"/>
      <c r="X2796" s="411"/>
      <c r="Y2796" s="411"/>
      <c r="Z2796" s="411"/>
      <c r="AA2796" s="1"/>
      <c r="AB2796" s="1"/>
      <c r="AC2796" s="1"/>
      <c r="AD2796" s="1"/>
      <c r="AE2796" s="1"/>
      <c r="AF2796" s="1"/>
      <c r="AG2796" s="1"/>
    </row>
    <row r="2797" spans="1:33" ht="14.25" customHeight="1" x14ac:dyDescent="0.3">
      <c r="A2797" s="2"/>
      <c r="B2797" s="1"/>
      <c r="C2797" s="2"/>
      <c r="D2797" s="2"/>
      <c r="E2797" s="2"/>
      <c r="F2797" s="1"/>
      <c r="G2797" s="1"/>
      <c r="H2797" s="1"/>
      <c r="I2797" s="1"/>
      <c r="J2797" s="1"/>
      <c r="K2797" s="1"/>
      <c r="L2797" s="1"/>
      <c r="M2797" s="1"/>
      <c r="N2797" s="1"/>
      <c r="O2797" s="1"/>
      <c r="P2797" s="1"/>
      <c r="Q2797" s="1"/>
      <c r="R2797" s="1"/>
      <c r="S2797" s="411"/>
      <c r="T2797" s="1"/>
      <c r="U2797" s="1"/>
      <c r="V2797" s="1"/>
      <c r="W2797" s="411"/>
      <c r="X2797" s="411"/>
      <c r="Y2797" s="411"/>
      <c r="Z2797" s="411"/>
      <c r="AA2797" s="1"/>
      <c r="AB2797" s="1"/>
      <c r="AC2797" s="1"/>
      <c r="AD2797" s="1"/>
      <c r="AE2797" s="1"/>
      <c r="AF2797" s="1"/>
      <c r="AG2797" s="1"/>
    </row>
    <row r="2798" spans="1:33" ht="14.25" customHeight="1" x14ac:dyDescent="0.3">
      <c r="A2798" s="2"/>
      <c r="B2798" s="1"/>
      <c r="C2798" s="2"/>
      <c r="D2798" s="2"/>
      <c r="E2798" s="2"/>
      <c r="F2798" s="1"/>
      <c r="G2798" s="1"/>
      <c r="H2798" s="1"/>
      <c r="I2798" s="1"/>
      <c r="J2798" s="1"/>
      <c r="K2798" s="1"/>
      <c r="L2798" s="1"/>
      <c r="M2798" s="1"/>
      <c r="N2798" s="1"/>
      <c r="O2798" s="1"/>
      <c r="P2798" s="1"/>
      <c r="Q2798" s="1"/>
      <c r="R2798" s="1"/>
      <c r="S2798" s="411"/>
      <c r="T2798" s="1"/>
      <c r="U2798" s="1"/>
      <c r="V2798" s="1"/>
      <c r="W2798" s="411"/>
      <c r="X2798" s="411"/>
      <c r="Y2798" s="411"/>
      <c r="Z2798" s="411"/>
      <c r="AA2798" s="1"/>
      <c r="AB2798" s="1"/>
      <c r="AC2798" s="1"/>
      <c r="AD2798" s="1"/>
      <c r="AE2798" s="1"/>
      <c r="AF2798" s="1"/>
      <c r="AG2798" s="1"/>
    </row>
    <row r="2799" spans="1:33" ht="14.25" customHeight="1" x14ac:dyDescent="0.3">
      <c r="A2799" s="2"/>
      <c r="B2799" s="1"/>
      <c r="C2799" s="2"/>
      <c r="D2799" s="2"/>
      <c r="E2799" s="2"/>
      <c r="F2799" s="1"/>
      <c r="G2799" s="1"/>
      <c r="H2799" s="1"/>
      <c r="I2799" s="1"/>
      <c r="J2799" s="1"/>
      <c r="K2799" s="1"/>
      <c r="L2799" s="1"/>
      <c r="M2799" s="1"/>
      <c r="N2799" s="1"/>
      <c r="O2799" s="1"/>
      <c r="P2799" s="1"/>
      <c r="Q2799" s="1"/>
      <c r="R2799" s="1"/>
      <c r="S2799" s="411"/>
      <c r="T2799" s="1"/>
      <c r="U2799" s="1"/>
      <c r="V2799" s="1"/>
      <c r="W2799" s="411"/>
      <c r="X2799" s="411"/>
      <c r="Y2799" s="411"/>
      <c r="Z2799" s="411"/>
      <c r="AA2799" s="1"/>
      <c r="AB2799" s="1"/>
      <c r="AC2799" s="1"/>
      <c r="AD2799" s="1"/>
      <c r="AE2799" s="1"/>
      <c r="AF2799" s="1"/>
      <c r="AG2799" s="1"/>
    </row>
    <row r="2800" spans="1:33" ht="14.25" customHeight="1" x14ac:dyDescent="0.3">
      <c r="A2800" s="2"/>
      <c r="B2800" s="1"/>
      <c r="C2800" s="2"/>
      <c r="D2800" s="2"/>
      <c r="E2800" s="2"/>
      <c r="F2800" s="1"/>
      <c r="G2800" s="1"/>
      <c r="H2800" s="1"/>
      <c r="I2800" s="1"/>
      <c r="J2800" s="1"/>
      <c r="K2800" s="1"/>
      <c r="L2800" s="1"/>
      <c r="M2800" s="1"/>
      <c r="N2800" s="1"/>
      <c r="O2800" s="1"/>
      <c r="P2800" s="1"/>
      <c r="Q2800" s="1"/>
      <c r="R2800" s="1"/>
      <c r="S2800" s="411"/>
      <c r="T2800" s="1"/>
      <c r="U2800" s="1"/>
      <c r="V2800" s="1"/>
      <c r="W2800" s="411"/>
      <c r="X2800" s="411"/>
      <c r="Y2800" s="411"/>
      <c r="Z2800" s="411"/>
      <c r="AA2800" s="1"/>
      <c r="AB2800" s="1"/>
      <c r="AC2800" s="1"/>
      <c r="AD2800" s="1"/>
      <c r="AE2800" s="1"/>
      <c r="AF2800" s="1"/>
      <c r="AG2800" s="1"/>
    </row>
    <row r="2801" spans="1:33" ht="14.25" customHeight="1" x14ac:dyDescent="0.3">
      <c r="A2801" s="2"/>
      <c r="B2801" s="1"/>
      <c r="C2801" s="2"/>
      <c r="D2801" s="2"/>
      <c r="E2801" s="2"/>
      <c r="F2801" s="1"/>
      <c r="G2801" s="1"/>
      <c r="H2801" s="1"/>
      <c r="I2801" s="1"/>
      <c r="J2801" s="1"/>
      <c r="K2801" s="1"/>
      <c r="L2801" s="1"/>
      <c r="M2801" s="1"/>
      <c r="N2801" s="1"/>
      <c r="O2801" s="1"/>
      <c r="P2801" s="1"/>
      <c r="Q2801" s="1"/>
      <c r="R2801" s="1"/>
      <c r="S2801" s="411"/>
      <c r="T2801" s="1"/>
      <c r="U2801" s="1"/>
      <c r="V2801" s="1"/>
      <c r="W2801" s="411"/>
      <c r="X2801" s="411"/>
      <c r="Y2801" s="411"/>
      <c r="Z2801" s="411"/>
      <c r="AA2801" s="1"/>
      <c r="AB2801" s="1"/>
      <c r="AC2801" s="1"/>
      <c r="AD2801" s="1"/>
      <c r="AE2801" s="1"/>
      <c r="AF2801" s="1"/>
      <c r="AG2801" s="1"/>
    </row>
    <row r="2802" spans="1:33" ht="14.25" customHeight="1" x14ac:dyDescent="0.3">
      <c r="A2802" s="2"/>
      <c r="B2802" s="1"/>
      <c r="C2802" s="2"/>
      <c r="D2802" s="2"/>
      <c r="E2802" s="2"/>
      <c r="F2802" s="1"/>
      <c r="G2802" s="1"/>
      <c r="H2802" s="1"/>
      <c r="I2802" s="1"/>
      <c r="J2802" s="1"/>
      <c r="K2802" s="1"/>
      <c r="L2802" s="1"/>
      <c r="M2802" s="1"/>
      <c r="N2802" s="1"/>
      <c r="O2802" s="1"/>
      <c r="P2802" s="1"/>
      <c r="Q2802" s="1"/>
      <c r="R2802" s="1"/>
      <c r="S2802" s="411"/>
      <c r="T2802" s="1"/>
      <c r="U2802" s="1"/>
      <c r="V2802" s="1"/>
      <c r="W2802" s="411"/>
      <c r="X2802" s="411"/>
      <c r="Y2802" s="411"/>
      <c r="Z2802" s="411"/>
      <c r="AA2802" s="1"/>
      <c r="AB2802" s="1"/>
      <c r="AC2802" s="1"/>
      <c r="AD2802" s="1"/>
      <c r="AE2802" s="1"/>
      <c r="AF2802" s="1"/>
      <c r="AG2802" s="1"/>
    </row>
    <row r="2803" spans="1:33" ht="14.25" customHeight="1" x14ac:dyDescent="0.3">
      <c r="A2803" s="2"/>
      <c r="B2803" s="1"/>
      <c r="C2803" s="2"/>
      <c r="D2803" s="2"/>
      <c r="E2803" s="2"/>
      <c r="F2803" s="1"/>
      <c r="G2803" s="1"/>
      <c r="H2803" s="1"/>
      <c r="I2803" s="1"/>
      <c r="J2803" s="1"/>
      <c r="K2803" s="1"/>
      <c r="L2803" s="1"/>
      <c r="M2803" s="1"/>
      <c r="N2803" s="1"/>
      <c r="O2803" s="1"/>
      <c r="P2803" s="1"/>
      <c r="Q2803" s="1"/>
      <c r="R2803" s="1"/>
      <c r="S2803" s="411"/>
      <c r="T2803" s="1"/>
      <c r="U2803" s="1"/>
      <c r="V2803" s="1"/>
      <c r="W2803" s="411"/>
      <c r="X2803" s="411"/>
      <c r="Y2803" s="411"/>
      <c r="Z2803" s="411"/>
      <c r="AA2803" s="1"/>
      <c r="AB2803" s="1"/>
      <c r="AC2803" s="1"/>
      <c r="AD2803" s="1"/>
      <c r="AE2803" s="1"/>
      <c r="AF2803" s="1"/>
      <c r="AG2803" s="1"/>
    </row>
    <row r="2804" spans="1:33" ht="14.25" customHeight="1" x14ac:dyDescent="0.3">
      <c r="A2804" s="2"/>
      <c r="B2804" s="1"/>
      <c r="C2804" s="2"/>
      <c r="D2804" s="2"/>
      <c r="E2804" s="2"/>
      <c r="F2804" s="1"/>
      <c r="G2804" s="1"/>
      <c r="H2804" s="1"/>
      <c r="I2804" s="1"/>
      <c r="J2804" s="1"/>
      <c r="K2804" s="1"/>
      <c r="L2804" s="1"/>
      <c r="M2804" s="1"/>
      <c r="N2804" s="1"/>
      <c r="O2804" s="1"/>
      <c r="P2804" s="1"/>
      <c r="Q2804" s="1"/>
      <c r="R2804" s="1"/>
      <c r="S2804" s="411"/>
      <c r="T2804" s="1"/>
      <c r="U2804" s="1"/>
      <c r="V2804" s="1"/>
      <c r="W2804" s="411"/>
      <c r="X2804" s="411"/>
      <c r="Y2804" s="411"/>
      <c r="Z2804" s="411"/>
      <c r="AA2804" s="1"/>
      <c r="AB2804" s="1"/>
      <c r="AC2804" s="1"/>
      <c r="AD2804" s="1"/>
      <c r="AE2804" s="1"/>
      <c r="AF2804" s="1"/>
      <c r="AG2804" s="1"/>
    </row>
    <row r="2805" spans="1:33" ht="14.25" customHeight="1" x14ac:dyDescent="0.3">
      <c r="A2805" s="2"/>
      <c r="B2805" s="1"/>
      <c r="C2805" s="2"/>
      <c r="D2805" s="2"/>
      <c r="E2805" s="2"/>
      <c r="F2805" s="1"/>
      <c r="G2805" s="1"/>
      <c r="H2805" s="1"/>
      <c r="I2805" s="1"/>
      <c r="J2805" s="1"/>
      <c r="K2805" s="1"/>
      <c r="L2805" s="1"/>
      <c r="M2805" s="1"/>
      <c r="N2805" s="1"/>
      <c r="O2805" s="1"/>
      <c r="P2805" s="1"/>
      <c r="Q2805" s="1"/>
      <c r="R2805" s="1"/>
      <c r="S2805" s="411"/>
      <c r="T2805" s="1"/>
      <c r="U2805" s="1"/>
      <c r="V2805" s="1"/>
      <c r="W2805" s="411"/>
      <c r="X2805" s="411"/>
      <c r="Y2805" s="411"/>
      <c r="Z2805" s="411"/>
      <c r="AA2805" s="1"/>
      <c r="AB2805" s="1"/>
      <c r="AC2805" s="1"/>
      <c r="AD2805" s="1"/>
      <c r="AE2805" s="1"/>
      <c r="AF2805" s="1"/>
      <c r="AG2805" s="1"/>
    </row>
    <row r="2806" spans="1:33" ht="14.25" customHeight="1" x14ac:dyDescent="0.3">
      <c r="A2806" s="2"/>
      <c r="B2806" s="1"/>
      <c r="C2806" s="2"/>
      <c r="D2806" s="2"/>
      <c r="E2806" s="2"/>
      <c r="F2806" s="1"/>
      <c r="G2806" s="1"/>
      <c r="H2806" s="1"/>
      <c r="I2806" s="1"/>
      <c r="J2806" s="1"/>
      <c r="K2806" s="1"/>
      <c r="L2806" s="1"/>
      <c r="M2806" s="1"/>
      <c r="N2806" s="1"/>
      <c r="O2806" s="1"/>
      <c r="P2806" s="1"/>
      <c r="Q2806" s="1"/>
      <c r="R2806" s="1"/>
      <c r="S2806" s="411"/>
      <c r="T2806" s="1"/>
      <c r="U2806" s="1"/>
      <c r="V2806" s="1"/>
      <c r="W2806" s="411"/>
      <c r="X2806" s="411"/>
      <c r="Y2806" s="411"/>
      <c r="Z2806" s="411"/>
      <c r="AA2806" s="1"/>
      <c r="AB2806" s="1"/>
      <c r="AC2806" s="1"/>
      <c r="AD2806" s="1"/>
      <c r="AE2806" s="1"/>
      <c r="AF2806" s="1"/>
      <c r="AG2806" s="1"/>
    </row>
    <row r="2807" spans="1:33" ht="14.25" customHeight="1" x14ac:dyDescent="0.3">
      <c r="A2807" s="2"/>
      <c r="B2807" s="1"/>
      <c r="C2807" s="2"/>
      <c r="D2807" s="2"/>
      <c r="E2807" s="2"/>
      <c r="F2807" s="1"/>
      <c r="G2807" s="1"/>
      <c r="H2807" s="1"/>
      <c r="I2807" s="1"/>
      <c r="J2807" s="1"/>
      <c r="K2807" s="1"/>
      <c r="L2807" s="1"/>
      <c r="M2807" s="1"/>
      <c r="N2807" s="1"/>
      <c r="O2807" s="1"/>
      <c r="P2807" s="1"/>
      <c r="Q2807" s="1"/>
      <c r="R2807" s="1"/>
      <c r="S2807" s="411"/>
      <c r="T2807" s="1"/>
      <c r="U2807" s="1"/>
      <c r="V2807" s="1"/>
      <c r="W2807" s="411"/>
      <c r="X2807" s="411"/>
      <c r="Y2807" s="411"/>
      <c r="Z2807" s="411"/>
      <c r="AA2807" s="1"/>
      <c r="AB2807" s="1"/>
      <c r="AC2807" s="1"/>
      <c r="AD2807" s="1"/>
      <c r="AE2807" s="1"/>
      <c r="AF2807" s="1"/>
      <c r="AG2807" s="1"/>
    </row>
    <row r="2808" spans="1:33" ht="14.25" customHeight="1" x14ac:dyDescent="0.3">
      <c r="A2808" s="2"/>
      <c r="B2808" s="1"/>
      <c r="C2808" s="2"/>
      <c r="D2808" s="2"/>
      <c r="E2808" s="2"/>
      <c r="F2808" s="1"/>
      <c r="G2808" s="1"/>
      <c r="H2808" s="1"/>
      <c r="I2808" s="1"/>
      <c r="J2808" s="1"/>
      <c r="K2808" s="1"/>
      <c r="L2808" s="1"/>
      <c r="M2808" s="1"/>
      <c r="N2808" s="1"/>
      <c r="O2808" s="1"/>
      <c r="P2808" s="1"/>
      <c r="Q2808" s="1"/>
      <c r="R2808" s="1"/>
      <c r="S2808" s="411"/>
      <c r="T2808" s="1"/>
      <c r="U2808" s="1"/>
      <c r="V2808" s="1"/>
      <c r="W2808" s="411"/>
      <c r="X2808" s="411"/>
      <c r="Y2808" s="411"/>
      <c r="Z2808" s="411"/>
      <c r="AA2808" s="1"/>
      <c r="AB2808" s="1"/>
      <c r="AC2808" s="1"/>
      <c r="AD2808" s="1"/>
      <c r="AE2808" s="1"/>
      <c r="AF2808" s="1"/>
      <c r="AG2808" s="1"/>
    </row>
    <row r="2809" spans="1:33" ht="14.25" customHeight="1" x14ac:dyDescent="0.3">
      <c r="A2809" s="2"/>
      <c r="B2809" s="1"/>
      <c r="C2809" s="2"/>
      <c r="D2809" s="2"/>
      <c r="E2809" s="2"/>
      <c r="F2809" s="1"/>
      <c r="G2809" s="1"/>
      <c r="H2809" s="1"/>
      <c r="I2809" s="1"/>
      <c r="J2809" s="1"/>
      <c r="K2809" s="1"/>
      <c r="L2809" s="1"/>
      <c r="M2809" s="1"/>
      <c r="N2809" s="1"/>
      <c r="O2809" s="1"/>
      <c r="P2809" s="1"/>
      <c r="Q2809" s="1"/>
      <c r="R2809" s="1"/>
      <c r="S2809" s="411"/>
      <c r="T2809" s="1"/>
      <c r="U2809" s="1"/>
      <c r="V2809" s="1"/>
      <c r="W2809" s="411"/>
      <c r="X2809" s="411"/>
      <c r="Y2809" s="411"/>
      <c r="Z2809" s="411"/>
      <c r="AA2809" s="1"/>
      <c r="AB2809" s="1"/>
      <c r="AC2809" s="1"/>
      <c r="AD2809" s="1"/>
      <c r="AE2809" s="1"/>
      <c r="AF2809" s="1"/>
      <c r="AG2809" s="1"/>
    </row>
    <row r="2810" spans="1:33" ht="14.25" customHeight="1" x14ac:dyDescent="0.3">
      <c r="A2810" s="2"/>
      <c r="B2810" s="1"/>
      <c r="C2810" s="2"/>
      <c r="D2810" s="2"/>
      <c r="E2810" s="2"/>
      <c r="F2810" s="1"/>
      <c r="G2810" s="1"/>
      <c r="H2810" s="1"/>
      <c r="I2810" s="1"/>
      <c r="J2810" s="1"/>
      <c r="K2810" s="1"/>
      <c r="L2810" s="1"/>
      <c r="M2810" s="1"/>
      <c r="N2810" s="1"/>
      <c r="O2810" s="1"/>
      <c r="P2810" s="1"/>
      <c r="Q2810" s="1"/>
      <c r="R2810" s="1"/>
      <c r="S2810" s="411"/>
      <c r="T2810" s="1"/>
      <c r="U2810" s="1"/>
      <c r="V2810" s="1"/>
      <c r="W2810" s="411"/>
      <c r="X2810" s="411"/>
      <c r="Y2810" s="411"/>
      <c r="Z2810" s="411"/>
      <c r="AA2810" s="1"/>
      <c r="AB2810" s="1"/>
      <c r="AC2810" s="1"/>
      <c r="AD2810" s="1"/>
      <c r="AE2810" s="1"/>
      <c r="AF2810" s="1"/>
      <c r="AG2810" s="1"/>
    </row>
    <row r="2811" spans="1:33" ht="14.25" customHeight="1" x14ac:dyDescent="0.3">
      <c r="A2811" s="2"/>
      <c r="B2811" s="1"/>
      <c r="C2811" s="2"/>
      <c r="D2811" s="2"/>
      <c r="E2811" s="2"/>
      <c r="F2811" s="1"/>
      <c r="G2811" s="1"/>
      <c r="H2811" s="1"/>
      <c r="I2811" s="1"/>
      <c r="J2811" s="1"/>
      <c r="K2811" s="1"/>
      <c r="L2811" s="1"/>
      <c r="M2811" s="1"/>
      <c r="N2811" s="1"/>
      <c r="O2811" s="1"/>
      <c r="P2811" s="1"/>
      <c r="Q2811" s="1"/>
      <c r="R2811" s="1"/>
      <c r="S2811" s="411"/>
      <c r="T2811" s="1"/>
      <c r="U2811" s="1"/>
      <c r="V2811" s="1"/>
      <c r="W2811" s="411"/>
      <c r="X2811" s="411"/>
      <c r="Y2811" s="411"/>
      <c r="Z2811" s="411"/>
      <c r="AA2811" s="1"/>
      <c r="AB2811" s="1"/>
      <c r="AC2811" s="1"/>
      <c r="AD2811" s="1"/>
      <c r="AE2811" s="1"/>
      <c r="AF2811" s="1"/>
      <c r="AG2811" s="1"/>
    </row>
    <row r="2812" spans="1:33" ht="14.25" customHeight="1" x14ac:dyDescent="0.3">
      <c r="A2812" s="2"/>
      <c r="B2812" s="1"/>
      <c r="C2812" s="2"/>
      <c r="D2812" s="2"/>
      <c r="E2812" s="2"/>
      <c r="F2812" s="1"/>
      <c r="G2812" s="1"/>
      <c r="H2812" s="1"/>
      <c r="I2812" s="1"/>
      <c r="J2812" s="1"/>
      <c r="K2812" s="1"/>
      <c r="L2812" s="1"/>
      <c r="M2812" s="1"/>
      <c r="N2812" s="1"/>
      <c r="O2812" s="1"/>
      <c r="P2812" s="1"/>
      <c r="Q2812" s="1"/>
      <c r="R2812" s="1"/>
      <c r="S2812" s="411"/>
      <c r="T2812" s="1"/>
      <c r="U2812" s="1"/>
      <c r="V2812" s="1"/>
      <c r="W2812" s="411"/>
      <c r="X2812" s="411"/>
      <c r="Y2812" s="411"/>
      <c r="Z2812" s="411"/>
      <c r="AA2812" s="1"/>
      <c r="AB2812" s="1"/>
      <c r="AC2812" s="1"/>
      <c r="AD2812" s="1"/>
      <c r="AE2812" s="1"/>
      <c r="AF2812" s="1"/>
      <c r="AG2812" s="1"/>
    </row>
    <row r="2813" spans="1:33" ht="14.25" customHeight="1" x14ac:dyDescent="0.3">
      <c r="A2813" s="2"/>
      <c r="B2813" s="1"/>
      <c r="C2813" s="2"/>
      <c r="D2813" s="2"/>
      <c r="E2813" s="2"/>
      <c r="F2813" s="1"/>
      <c r="G2813" s="1"/>
      <c r="H2813" s="1"/>
      <c r="I2813" s="1"/>
      <c r="J2813" s="1"/>
      <c r="K2813" s="1"/>
      <c r="L2813" s="1"/>
      <c r="M2813" s="1"/>
      <c r="N2813" s="1"/>
      <c r="O2813" s="1"/>
      <c r="P2813" s="1"/>
      <c r="Q2813" s="1"/>
      <c r="R2813" s="1"/>
      <c r="S2813" s="411"/>
      <c r="T2813" s="1"/>
      <c r="U2813" s="1"/>
      <c r="V2813" s="1"/>
      <c r="W2813" s="411"/>
      <c r="X2813" s="411"/>
      <c r="Y2813" s="411"/>
      <c r="Z2813" s="411"/>
      <c r="AA2813" s="1"/>
      <c r="AB2813" s="1"/>
      <c r="AC2813" s="1"/>
      <c r="AD2813" s="1"/>
      <c r="AE2813" s="1"/>
      <c r="AF2813" s="1"/>
      <c r="AG2813" s="1"/>
    </row>
    <row r="2814" spans="1:33" ht="14.25" customHeight="1" x14ac:dyDescent="0.3">
      <c r="A2814" s="2"/>
      <c r="B2814" s="1"/>
      <c r="C2814" s="2"/>
      <c r="D2814" s="2"/>
      <c r="E2814" s="2"/>
      <c r="F2814" s="1"/>
      <c r="G2814" s="1"/>
      <c r="H2814" s="1"/>
      <c r="I2814" s="1"/>
      <c r="J2814" s="1"/>
      <c r="K2814" s="1"/>
      <c r="L2814" s="1"/>
      <c r="M2814" s="1"/>
      <c r="N2814" s="1"/>
      <c r="O2814" s="1"/>
      <c r="P2814" s="1"/>
      <c r="Q2814" s="1"/>
      <c r="R2814" s="1"/>
      <c r="S2814" s="411"/>
      <c r="T2814" s="1"/>
      <c r="U2814" s="1"/>
      <c r="V2814" s="1"/>
      <c r="W2814" s="411"/>
      <c r="X2814" s="411"/>
      <c r="Y2814" s="411"/>
      <c r="Z2814" s="411"/>
      <c r="AA2814" s="1"/>
      <c r="AB2814" s="1"/>
      <c r="AC2814" s="1"/>
      <c r="AD2814" s="1"/>
      <c r="AE2814" s="1"/>
      <c r="AF2814" s="1"/>
      <c r="AG2814" s="1"/>
    </row>
    <row r="2815" spans="1:33" ht="14.25" customHeight="1" x14ac:dyDescent="0.3">
      <c r="A2815" s="2"/>
      <c r="B2815" s="1"/>
      <c r="C2815" s="2"/>
      <c r="D2815" s="2"/>
      <c r="E2815" s="2"/>
      <c r="F2815" s="1"/>
      <c r="G2815" s="1"/>
      <c r="H2815" s="1"/>
      <c r="I2815" s="1"/>
      <c r="J2815" s="1"/>
      <c r="K2815" s="1"/>
      <c r="L2815" s="1"/>
      <c r="M2815" s="1"/>
      <c r="N2815" s="1"/>
      <c r="O2815" s="1"/>
      <c r="P2815" s="1"/>
      <c r="Q2815" s="1"/>
      <c r="R2815" s="1"/>
      <c r="S2815" s="411"/>
      <c r="T2815" s="1"/>
      <c r="U2815" s="1"/>
      <c r="V2815" s="1"/>
      <c r="W2815" s="411"/>
      <c r="X2815" s="411"/>
      <c r="Y2815" s="411"/>
      <c r="Z2815" s="411"/>
      <c r="AA2815" s="1"/>
      <c r="AB2815" s="1"/>
      <c r="AC2815" s="1"/>
      <c r="AD2815" s="1"/>
      <c r="AE2815" s="1"/>
      <c r="AF2815" s="1"/>
      <c r="AG2815" s="1"/>
    </row>
    <row r="2816" spans="1:33" ht="14.25" customHeight="1" x14ac:dyDescent="0.3">
      <c r="A2816" s="2"/>
      <c r="B2816" s="1"/>
      <c r="C2816" s="2"/>
      <c r="D2816" s="2"/>
      <c r="E2816" s="2"/>
      <c r="F2816" s="1"/>
      <c r="G2816" s="1"/>
      <c r="H2816" s="1"/>
      <c r="I2816" s="1"/>
      <c r="J2816" s="1"/>
      <c r="K2816" s="1"/>
      <c r="L2816" s="1"/>
      <c r="M2816" s="1"/>
      <c r="N2816" s="1"/>
      <c r="O2816" s="1"/>
      <c r="P2816" s="1"/>
      <c r="Q2816" s="1"/>
      <c r="R2816" s="1"/>
      <c r="S2816" s="411"/>
      <c r="T2816" s="1"/>
      <c r="U2816" s="1"/>
      <c r="V2816" s="1"/>
      <c r="W2816" s="411"/>
      <c r="X2816" s="411"/>
      <c r="Y2816" s="411"/>
      <c r="Z2816" s="411"/>
      <c r="AA2816" s="1"/>
      <c r="AB2816" s="1"/>
      <c r="AC2816" s="1"/>
      <c r="AD2816" s="1"/>
      <c r="AE2816" s="1"/>
      <c r="AF2816" s="1"/>
      <c r="AG2816" s="1"/>
    </row>
    <row r="2817" spans="1:33" ht="14.25" customHeight="1" x14ac:dyDescent="0.3">
      <c r="A2817" s="2"/>
      <c r="B2817" s="1"/>
      <c r="C2817" s="2"/>
      <c r="D2817" s="2"/>
      <c r="E2817" s="2"/>
      <c r="F2817" s="1"/>
      <c r="G2817" s="1"/>
      <c r="H2817" s="1"/>
      <c r="I2817" s="1"/>
      <c r="J2817" s="1"/>
      <c r="K2817" s="1"/>
      <c r="L2817" s="1"/>
      <c r="M2817" s="1"/>
      <c r="N2817" s="1"/>
      <c r="O2817" s="1"/>
      <c r="P2817" s="1"/>
      <c r="Q2817" s="1"/>
      <c r="R2817" s="1"/>
      <c r="S2817" s="411"/>
      <c r="T2817" s="1"/>
      <c r="U2817" s="1"/>
      <c r="V2817" s="1"/>
      <c r="W2817" s="411"/>
      <c r="X2817" s="411"/>
      <c r="Y2817" s="411"/>
      <c r="Z2817" s="411"/>
      <c r="AA2817" s="1"/>
      <c r="AB2817" s="1"/>
      <c r="AC2817" s="1"/>
      <c r="AD2817" s="1"/>
      <c r="AE2817" s="1"/>
      <c r="AF2817" s="1"/>
      <c r="AG2817" s="1"/>
    </row>
    <row r="2818" spans="1:33" ht="14.25" customHeight="1" x14ac:dyDescent="0.3">
      <c r="A2818" s="2"/>
      <c r="B2818" s="1"/>
      <c r="C2818" s="2"/>
      <c r="D2818" s="2"/>
      <c r="E2818" s="2"/>
      <c r="F2818" s="1"/>
      <c r="G2818" s="1"/>
      <c r="H2818" s="1"/>
      <c r="I2818" s="1"/>
      <c r="J2818" s="1"/>
      <c r="K2818" s="1"/>
      <c r="L2818" s="1"/>
      <c r="M2818" s="1"/>
      <c r="N2818" s="1"/>
      <c r="O2818" s="1"/>
      <c r="P2818" s="1"/>
      <c r="Q2818" s="1"/>
      <c r="R2818" s="1"/>
      <c r="S2818" s="411"/>
      <c r="T2818" s="1"/>
      <c r="U2818" s="1"/>
      <c r="V2818" s="1"/>
      <c r="W2818" s="411"/>
      <c r="X2818" s="411"/>
      <c r="Y2818" s="411"/>
      <c r="Z2818" s="411"/>
      <c r="AA2818" s="1"/>
      <c r="AB2818" s="1"/>
      <c r="AC2818" s="1"/>
      <c r="AD2818" s="1"/>
      <c r="AE2818" s="1"/>
      <c r="AF2818" s="1"/>
      <c r="AG2818" s="1"/>
    </row>
    <row r="2819" spans="1:33" ht="14.25" customHeight="1" x14ac:dyDescent="0.3">
      <c r="A2819" s="2"/>
      <c r="B2819" s="1"/>
      <c r="C2819" s="2"/>
      <c r="D2819" s="2"/>
      <c r="E2819" s="2"/>
      <c r="F2819" s="1"/>
      <c r="G2819" s="1"/>
      <c r="H2819" s="1"/>
      <c r="I2819" s="1"/>
      <c r="J2819" s="1"/>
      <c r="K2819" s="1"/>
      <c r="L2819" s="1"/>
      <c r="M2819" s="1"/>
      <c r="N2819" s="1"/>
      <c r="O2819" s="1"/>
      <c r="P2819" s="1"/>
      <c r="Q2819" s="1"/>
      <c r="R2819" s="1"/>
      <c r="S2819" s="411"/>
      <c r="T2819" s="1"/>
      <c r="U2819" s="1"/>
      <c r="V2819" s="1"/>
      <c r="W2819" s="411"/>
      <c r="X2819" s="411"/>
      <c r="Y2819" s="411"/>
      <c r="Z2819" s="411"/>
      <c r="AA2819" s="1"/>
      <c r="AB2819" s="1"/>
      <c r="AC2819" s="1"/>
      <c r="AD2819" s="1"/>
      <c r="AE2819" s="1"/>
      <c r="AF2819" s="1"/>
      <c r="AG2819" s="1"/>
    </row>
    <row r="2820" spans="1:33" ht="14.25" customHeight="1" x14ac:dyDescent="0.3">
      <c r="A2820" s="2"/>
      <c r="B2820" s="1"/>
      <c r="C2820" s="2"/>
      <c r="D2820" s="2"/>
      <c r="E2820" s="2"/>
      <c r="F2820" s="1"/>
      <c r="G2820" s="1"/>
      <c r="H2820" s="1"/>
      <c r="I2820" s="1"/>
      <c r="J2820" s="1"/>
      <c r="K2820" s="1"/>
      <c r="L2820" s="1"/>
      <c r="M2820" s="1"/>
      <c r="N2820" s="1"/>
      <c r="O2820" s="1"/>
      <c r="P2820" s="1"/>
      <c r="Q2820" s="1"/>
      <c r="R2820" s="1"/>
      <c r="S2820" s="411"/>
      <c r="T2820" s="1"/>
      <c r="U2820" s="1"/>
      <c r="V2820" s="1"/>
      <c r="W2820" s="411"/>
      <c r="X2820" s="411"/>
      <c r="Y2820" s="411"/>
      <c r="Z2820" s="411"/>
      <c r="AA2820" s="1"/>
      <c r="AB2820" s="1"/>
      <c r="AC2820" s="1"/>
      <c r="AD2820" s="1"/>
      <c r="AE2820" s="1"/>
      <c r="AF2820" s="1"/>
      <c r="AG2820" s="1"/>
    </row>
    <row r="2821" spans="1:33" ht="14.25" customHeight="1" x14ac:dyDescent="0.3">
      <c r="A2821" s="2"/>
      <c r="B2821" s="1"/>
      <c r="C2821" s="2"/>
      <c r="D2821" s="2"/>
      <c r="E2821" s="2"/>
      <c r="F2821" s="1"/>
      <c r="G2821" s="1"/>
      <c r="H2821" s="1"/>
      <c r="I2821" s="1"/>
      <c r="J2821" s="1"/>
      <c r="K2821" s="1"/>
      <c r="L2821" s="1"/>
      <c r="M2821" s="1"/>
      <c r="N2821" s="1"/>
      <c r="O2821" s="1"/>
      <c r="P2821" s="1"/>
      <c r="Q2821" s="1"/>
      <c r="R2821" s="1"/>
      <c r="S2821" s="411"/>
      <c r="T2821" s="1"/>
      <c r="U2821" s="1"/>
      <c r="V2821" s="1"/>
      <c r="W2821" s="411"/>
      <c r="X2821" s="411"/>
      <c r="Y2821" s="411"/>
      <c r="Z2821" s="411"/>
      <c r="AA2821" s="1"/>
      <c r="AB2821" s="1"/>
      <c r="AC2821" s="1"/>
      <c r="AD2821" s="1"/>
      <c r="AE2821" s="1"/>
      <c r="AF2821" s="1"/>
      <c r="AG2821" s="1"/>
    </row>
    <row r="2822" spans="1:33" ht="14.25" customHeight="1" x14ac:dyDescent="0.3">
      <c r="A2822" s="2"/>
      <c r="B2822" s="1"/>
      <c r="C2822" s="2"/>
      <c r="D2822" s="2"/>
      <c r="E2822" s="2"/>
      <c r="F2822" s="1"/>
      <c r="G2822" s="1"/>
      <c r="H2822" s="1"/>
      <c r="I2822" s="1"/>
      <c r="J2822" s="1"/>
      <c r="K2822" s="1"/>
      <c r="L2822" s="1"/>
      <c r="M2822" s="1"/>
      <c r="N2822" s="1"/>
      <c r="O2822" s="1"/>
      <c r="P2822" s="1"/>
      <c r="Q2822" s="1"/>
      <c r="R2822" s="1"/>
      <c r="S2822" s="411"/>
      <c r="T2822" s="1"/>
      <c r="U2822" s="1"/>
      <c r="V2822" s="1"/>
      <c r="W2822" s="411"/>
      <c r="X2822" s="411"/>
      <c r="Y2822" s="411"/>
      <c r="Z2822" s="411"/>
      <c r="AA2822" s="1"/>
      <c r="AB2822" s="1"/>
      <c r="AC2822" s="1"/>
      <c r="AD2822" s="1"/>
      <c r="AE2822" s="1"/>
      <c r="AF2822" s="1"/>
      <c r="AG2822" s="1"/>
    </row>
    <row r="2823" spans="1:33" ht="14.25" customHeight="1" x14ac:dyDescent="0.3">
      <c r="A2823" s="2"/>
      <c r="B2823" s="1"/>
      <c r="C2823" s="2"/>
      <c r="D2823" s="2"/>
      <c r="E2823" s="2"/>
      <c r="F2823" s="1"/>
      <c r="G2823" s="1"/>
      <c r="H2823" s="1"/>
      <c r="I2823" s="1"/>
      <c r="J2823" s="1"/>
      <c r="K2823" s="1"/>
      <c r="L2823" s="1"/>
      <c r="M2823" s="1"/>
      <c r="N2823" s="1"/>
      <c r="O2823" s="1"/>
      <c r="P2823" s="1"/>
      <c r="Q2823" s="1"/>
      <c r="R2823" s="1"/>
      <c r="S2823" s="411"/>
      <c r="T2823" s="1"/>
      <c r="U2823" s="1"/>
      <c r="V2823" s="1"/>
      <c r="W2823" s="411"/>
      <c r="X2823" s="411"/>
      <c r="Y2823" s="411"/>
      <c r="Z2823" s="411"/>
      <c r="AA2823" s="1"/>
      <c r="AB2823" s="1"/>
      <c r="AC2823" s="1"/>
      <c r="AD2823" s="1"/>
      <c r="AE2823" s="1"/>
      <c r="AF2823" s="1"/>
      <c r="AG2823" s="1"/>
    </row>
    <row r="2824" spans="1:33" ht="14.25" customHeight="1" x14ac:dyDescent="0.3">
      <c r="A2824" s="2"/>
      <c r="B2824" s="1"/>
      <c r="C2824" s="2"/>
      <c r="D2824" s="2"/>
      <c r="E2824" s="2"/>
      <c r="F2824" s="1"/>
      <c r="G2824" s="1"/>
      <c r="H2824" s="1"/>
      <c r="I2824" s="1"/>
      <c r="J2824" s="1"/>
      <c r="K2824" s="1"/>
      <c r="L2824" s="1"/>
      <c r="M2824" s="1"/>
      <c r="N2824" s="1"/>
      <c r="O2824" s="1"/>
      <c r="P2824" s="1"/>
      <c r="Q2824" s="1"/>
      <c r="R2824" s="1"/>
      <c r="S2824" s="411"/>
      <c r="T2824" s="1"/>
      <c r="U2824" s="1"/>
      <c r="V2824" s="1"/>
      <c r="W2824" s="411"/>
      <c r="X2824" s="411"/>
      <c r="Y2824" s="411"/>
      <c r="Z2824" s="411"/>
      <c r="AA2824" s="1"/>
      <c r="AB2824" s="1"/>
      <c r="AC2824" s="1"/>
      <c r="AD2824" s="1"/>
      <c r="AE2824" s="1"/>
      <c r="AF2824" s="1"/>
      <c r="AG2824" s="1"/>
    </row>
    <row r="2825" spans="1:33" ht="14.25" customHeight="1" x14ac:dyDescent="0.3">
      <c r="A2825" s="2"/>
      <c r="B2825" s="1"/>
      <c r="C2825" s="2"/>
      <c r="D2825" s="2"/>
      <c r="E2825" s="2"/>
      <c r="F2825" s="1"/>
      <c r="G2825" s="1"/>
      <c r="H2825" s="1"/>
      <c r="I2825" s="1"/>
      <c r="J2825" s="1"/>
      <c r="K2825" s="1"/>
      <c r="L2825" s="1"/>
      <c r="M2825" s="1"/>
      <c r="N2825" s="1"/>
      <c r="O2825" s="1"/>
      <c r="P2825" s="1"/>
      <c r="Q2825" s="1"/>
      <c r="R2825" s="1"/>
      <c r="S2825" s="411"/>
      <c r="T2825" s="1"/>
      <c r="U2825" s="1"/>
      <c r="V2825" s="1"/>
      <c r="W2825" s="411"/>
      <c r="X2825" s="411"/>
      <c r="Y2825" s="411"/>
      <c r="Z2825" s="411"/>
      <c r="AA2825" s="1"/>
      <c r="AB2825" s="1"/>
      <c r="AC2825" s="1"/>
      <c r="AD2825" s="1"/>
      <c r="AE2825" s="1"/>
      <c r="AF2825" s="1"/>
      <c r="AG2825" s="1"/>
    </row>
    <row r="2826" spans="1:33" ht="14.25" customHeight="1" x14ac:dyDescent="0.3">
      <c r="A2826" s="2"/>
      <c r="B2826" s="1"/>
      <c r="C2826" s="2"/>
      <c r="D2826" s="2"/>
      <c r="E2826" s="2"/>
      <c r="F2826" s="1"/>
      <c r="G2826" s="1"/>
      <c r="H2826" s="1"/>
      <c r="I2826" s="1"/>
      <c r="J2826" s="1"/>
      <c r="K2826" s="1"/>
      <c r="L2826" s="1"/>
      <c r="M2826" s="1"/>
      <c r="N2826" s="1"/>
      <c r="O2826" s="1"/>
      <c r="P2826" s="1"/>
      <c r="Q2826" s="1"/>
      <c r="R2826" s="1"/>
      <c r="S2826" s="411"/>
      <c r="T2826" s="1"/>
      <c r="U2826" s="1"/>
      <c r="V2826" s="1"/>
      <c r="W2826" s="411"/>
      <c r="X2826" s="411"/>
      <c r="Y2826" s="411"/>
      <c r="Z2826" s="411"/>
      <c r="AA2826" s="1"/>
      <c r="AB2826" s="1"/>
      <c r="AC2826" s="1"/>
      <c r="AD2826" s="1"/>
      <c r="AE2826" s="1"/>
      <c r="AF2826" s="1"/>
      <c r="AG2826" s="1"/>
    </row>
    <row r="2827" spans="1:33" ht="14.25" customHeight="1" x14ac:dyDescent="0.3">
      <c r="A2827" s="2"/>
      <c r="B2827" s="1"/>
      <c r="C2827" s="2"/>
      <c r="D2827" s="2"/>
      <c r="E2827" s="2"/>
      <c r="F2827" s="1"/>
      <c r="G2827" s="1"/>
      <c r="H2827" s="1"/>
      <c r="I2827" s="1"/>
      <c r="J2827" s="1"/>
      <c r="K2827" s="1"/>
      <c r="L2827" s="1"/>
      <c r="M2827" s="1"/>
      <c r="N2827" s="1"/>
      <c r="O2827" s="1"/>
      <c r="P2827" s="1"/>
      <c r="Q2827" s="1"/>
      <c r="R2827" s="1"/>
      <c r="S2827" s="411"/>
      <c r="T2827" s="1"/>
      <c r="U2827" s="1"/>
      <c r="V2827" s="1"/>
      <c r="W2827" s="411"/>
      <c r="X2827" s="411"/>
      <c r="Y2827" s="411"/>
      <c r="Z2827" s="411"/>
      <c r="AA2827" s="1"/>
      <c r="AB2827" s="1"/>
      <c r="AC2827" s="1"/>
      <c r="AD2827" s="1"/>
      <c r="AE2827" s="1"/>
      <c r="AF2827" s="1"/>
      <c r="AG2827" s="1"/>
    </row>
    <row r="2828" spans="1:33" ht="14.25" customHeight="1" x14ac:dyDescent="0.3">
      <c r="A2828" s="2"/>
      <c r="B2828" s="1"/>
      <c r="C2828" s="2"/>
      <c r="D2828" s="2"/>
      <c r="E2828" s="2"/>
      <c r="F2828" s="1"/>
      <c r="G2828" s="1"/>
      <c r="H2828" s="1"/>
      <c r="I2828" s="1"/>
      <c r="J2828" s="1"/>
      <c r="K2828" s="1"/>
      <c r="L2828" s="1"/>
      <c r="M2828" s="1"/>
      <c r="N2828" s="1"/>
      <c r="O2828" s="1"/>
      <c r="P2828" s="1"/>
      <c r="Q2828" s="1"/>
      <c r="R2828" s="1"/>
      <c r="S2828" s="411"/>
      <c r="T2828" s="1"/>
      <c r="U2828" s="1"/>
      <c r="V2828" s="1"/>
      <c r="W2828" s="411"/>
      <c r="X2828" s="411"/>
      <c r="Y2828" s="411"/>
      <c r="Z2828" s="411"/>
      <c r="AA2828" s="1"/>
      <c r="AB2828" s="1"/>
      <c r="AC2828" s="1"/>
      <c r="AD2828" s="1"/>
      <c r="AE2828" s="1"/>
      <c r="AF2828" s="1"/>
      <c r="AG2828" s="1"/>
    </row>
    <row r="2829" spans="1:33" ht="14.25" customHeight="1" x14ac:dyDescent="0.3">
      <c r="A2829" s="2"/>
      <c r="B2829" s="1"/>
      <c r="C2829" s="2"/>
      <c r="D2829" s="2"/>
      <c r="E2829" s="2"/>
      <c r="F2829" s="1"/>
      <c r="G2829" s="1"/>
      <c r="H2829" s="1"/>
      <c r="I2829" s="1"/>
      <c r="J2829" s="1"/>
      <c r="K2829" s="1"/>
      <c r="L2829" s="1"/>
      <c r="M2829" s="1"/>
      <c r="N2829" s="1"/>
      <c r="O2829" s="1"/>
      <c r="P2829" s="1"/>
      <c r="Q2829" s="1"/>
      <c r="R2829" s="1"/>
      <c r="S2829" s="411"/>
      <c r="T2829" s="1"/>
      <c r="U2829" s="1"/>
      <c r="V2829" s="1"/>
      <c r="W2829" s="411"/>
      <c r="X2829" s="411"/>
      <c r="Y2829" s="411"/>
      <c r="Z2829" s="411"/>
      <c r="AA2829" s="1"/>
      <c r="AB2829" s="1"/>
      <c r="AC2829" s="1"/>
      <c r="AD2829" s="1"/>
      <c r="AE2829" s="1"/>
      <c r="AF2829" s="1"/>
      <c r="AG2829" s="1"/>
    </row>
    <row r="2830" spans="1:33" ht="14.25" customHeight="1" x14ac:dyDescent="0.3">
      <c r="A2830" s="2"/>
      <c r="B2830" s="1"/>
      <c r="C2830" s="2"/>
      <c r="D2830" s="2"/>
      <c r="E2830" s="2"/>
      <c r="F2830" s="1"/>
      <c r="G2830" s="1"/>
      <c r="H2830" s="1"/>
      <c r="I2830" s="1"/>
      <c r="J2830" s="1"/>
      <c r="K2830" s="1"/>
      <c r="L2830" s="1"/>
      <c r="M2830" s="1"/>
      <c r="N2830" s="1"/>
      <c r="O2830" s="1"/>
      <c r="P2830" s="1"/>
      <c r="Q2830" s="1"/>
      <c r="R2830" s="1"/>
      <c r="S2830" s="411"/>
      <c r="T2830" s="1"/>
      <c r="U2830" s="1"/>
      <c r="V2830" s="1"/>
      <c r="W2830" s="411"/>
      <c r="X2830" s="411"/>
      <c r="Y2830" s="411"/>
      <c r="Z2830" s="411"/>
      <c r="AA2830" s="1"/>
      <c r="AB2830" s="1"/>
      <c r="AC2830" s="1"/>
      <c r="AD2830" s="1"/>
      <c r="AE2830" s="1"/>
      <c r="AF2830" s="1"/>
      <c r="AG2830" s="1"/>
    </row>
    <row r="2831" spans="1:33" ht="14.25" customHeight="1" x14ac:dyDescent="0.3">
      <c r="A2831" s="2"/>
      <c r="B2831" s="1"/>
      <c r="C2831" s="2"/>
      <c r="D2831" s="2"/>
      <c r="E2831" s="2"/>
      <c r="F2831" s="1"/>
      <c r="G2831" s="1"/>
      <c r="H2831" s="1"/>
      <c r="I2831" s="1"/>
      <c r="J2831" s="1"/>
      <c r="K2831" s="1"/>
      <c r="L2831" s="1"/>
      <c r="M2831" s="1"/>
      <c r="N2831" s="1"/>
      <c r="O2831" s="1"/>
      <c r="P2831" s="1"/>
      <c r="Q2831" s="1"/>
      <c r="R2831" s="1"/>
      <c r="S2831" s="411"/>
      <c r="T2831" s="1"/>
      <c r="U2831" s="1"/>
      <c r="V2831" s="1"/>
      <c r="W2831" s="411"/>
      <c r="X2831" s="411"/>
      <c r="Y2831" s="411"/>
      <c r="Z2831" s="411"/>
      <c r="AA2831" s="1"/>
      <c r="AB2831" s="1"/>
      <c r="AC2831" s="1"/>
      <c r="AD2831" s="1"/>
      <c r="AE2831" s="1"/>
      <c r="AF2831" s="1"/>
      <c r="AG2831" s="1"/>
    </row>
    <row r="2832" spans="1:33" ht="14.25" customHeight="1" x14ac:dyDescent="0.3">
      <c r="A2832" s="2"/>
      <c r="B2832" s="1"/>
      <c r="C2832" s="2"/>
      <c r="D2832" s="2"/>
      <c r="E2832" s="2"/>
      <c r="F2832" s="1"/>
      <c r="G2832" s="1"/>
      <c r="H2832" s="1"/>
      <c r="I2832" s="1"/>
      <c r="J2832" s="1"/>
      <c r="K2832" s="1"/>
      <c r="L2832" s="1"/>
      <c r="M2832" s="1"/>
      <c r="N2832" s="1"/>
      <c r="O2832" s="1"/>
      <c r="P2832" s="1"/>
      <c r="Q2832" s="1"/>
      <c r="R2832" s="1"/>
      <c r="S2832" s="411"/>
      <c r="T2832" s="1"/>
      <c r="U2832" s="1"/>
      <c r="V2832" s="1"/>
      <c r="W2832" s="411"/>
      <c r="X2832" s="411"/>
      <c r="Y2832" s="411"/>
      <c r="Z2832" s="411"/>
      <c r="AA2832" s="1"/>
      <c r="AB2832" s="1"/>
      <c r="AC2832" s="1"/>
      <c r="AD2832" s="1"/>
      <c r="AE2832" s="1"/>
      <c r="AF2832" s="1"/>
      <c r="AG2832" s="1"/>
    </row>
    <row r="2833" spans="1:33" ht="14.25" customHeight="1" x14ac:dyDescent="0.3">
      <c r="A2833" s="2"/>
      <c r="B2833" s="1"/>
      <c r="C2833" s="2"/>
      <c r="D2833" s="2"/>
      <c r="E2833" s="2"/>
      <c r="F2833" s="1"/>
      <c r="G2833" s="1"/>
      <c r="H2833" s="1"/>
      <c r="I2833" s="1"/>
      <c r="J2833" s="1"/>
      <c r="K2833" s="1"/>
      <c r="L2833" s="1"/>
      <c r="M2833" s="1"/>
      <c r="N2833" s="1"/>
      <c r="O2833" s="1"/>
      <c r="P2833" s="1"/>
      <c r="Q2833" s="1"/>
      <c r="R2833" s="1"/>
      <c r="S2833" s="411"/>
      <c r="T2833" s="1"/>
      <c r="U2833" s="1"/>
      <c r="V2833" s="1"/>
      <c r="W2833" s="411"/>
      <c r="X2833" s="411"/>
      <c r="Y2833" s="411"/>
      <c r="Z2833" s="411"/>
      <c r="AA2833" s="1"/>
      <c r="AB2833" s="1"/>
      <c r="AC2833" s="1"/>
      <c r="AD2833" s="1"/>
      <c r="AE2833" s="1"/>
      <c r="AF2833" s="1"/>
      <c r="AG2833" s="1"/>
    </row>
    <row r="2834" spans="1:33" ht="14.25" customHeight="1" x14ac:dyDescent="0.3">
      <c r="A2834" s="2"/>
      <c r="B2834" s="1"/>
      <c r="C2834" s="2"/>
      <c r="D2834" s="2"/>
      <c r="E2834" s="2"/>
      <c r="F2834" s="1"/>
      <c r="G2834" s="1"/>
      <c r="H2834" s="1"/>
      <c r="I2834" s="1"/>
      <c r="J2834" s="1"/>
      <c r="K2834" s="1"/>
      <c r="L2834" s="1"/>
      <c r="M2834" s="1"/>
      <c r="N2834" s="1"/>
      <c r="O2834" s="1"/>
      <c r="P2834" s="1"/>
      <c r="Q2834" s="1"/>
      <c r="R2834" s="1"/>
      <c r="S2834" s="411"/>
      <c r="T2834" s="1"/>
      <c r="U2834" s="1"/>
      <c r="V2834" s="1"/>
      <c r="W2834" s="411"/>
      <c r="X2834" s="411"/>
      <c r="Y2834" s="411"/>
      <c r="Z2834" s="411"/>
      <c r="AA2834" s="1"/>
      <c r="AB2834" s="1"/>
      <c r="AC2834" s="1"/>
      <c r="AD2834" s="1"/>
      <c r="AE2834" s="1"/>
      <c r="AF2834" s="1"/>
      <c r="AG2834" s="1"/>
    </row>
    <row r="2835" spans="1:33" ht="14.25" customHeight="1" x14ac:dyDescent="0.3">
      <c r="A2835" s="2"/>
      <c r="B2835" s="1"/>
      <c r="C2835" s="2"/>
      <c r="D2835" s="2"/>
      <c r="E2835" s="2"/>
      <c r="F2835" s="1"/>
      <c r="G2835" s="1"/>
      <c r="H2835" s="1"/>
      <c r="I2835" s="1"/>
      <c r="J2835" s="1"/>
      <c r="K2835" s="1"/>
      <c r="L2835" s="1"/>
      <c r="M2835" s="1"/>
      <c r="N2835" s="1"/>
      <c r="O2835" s="1"/>
      <c r="P2835" s="1"/>
      <c r="Q2835" s="1"/>
      <c r="R2835" s="1"/>
      <c r="S2835" s="411"/>
      <c r="T2835" s="1"/>
      <c r="U2835" s="1"/>
      <c r="V2835" s="1"/>
      <c r="W2835" s="411"/>
      <c r="X2835" s="411"/>
      <c r="Y2835" s="411"/>
      <c r="Z2835" s="411"/>
      <c r="AA2835" s="1"/>
      <c r="AB2835" s="1"/>
      <c r="AC2835" s="1"/>
      <c r="AD2835" s="1"/>
      <c r="AE2835" s="1"/>
      <c r="AF2835" s="1"/>
      <c r="AG2835" s="1"/>
    </row>
    <row r="2836" spans="1:33" ht="14.25" customHeight="1" x14ac:dyDescent="0.3">
      <c r="A2836" s="2"/>
      <c r="B2836" s="1"/>
      <c r="C2836" s="2"/>
      <c r="D2836" s="2"/>
      <c r="E2836" s="2"/>
      <c r="F2836" s="1"/>
      <c r="G2836" s="1"/>
      <c r="H2836" s="1"/>
      <c r="I2836" s="1"/>
      <c r="J2836" s="1"/>
      <c r="K2836" s="1"/>
      <c r="L2836" s="1"/>
      <c r="M2836" s="1"/>
      <c r="N2836" s="1"/>
      <c r="O2836" s="1"/>
      <c r="P2836" s="1"/>
      <c r="Q2836" s="1"/>
      <c r="R2836" s="1"/>
      <c r="S2836" s="411"/>
      <c r="T2836" s="1"/>
      <c r="U2836" s="1"/>
      <c r="V2836" s="1"/>
      <c r="W2836" s="411"/>
      <c r="X2836" s="411"/>
      <c r="Y2836" s="411"/>
      <c r="Z2836" s="411"/>
      <c r="AA2836" s="1"/>
      <c r="AB2836" s="1"/>
      <c r="AC2836" s="1"/>
      <c r="AD2836" s="1"/>
      <c r="AE2836" s="1"/>
      <c r="AF2836" s="1"/>
      <c r="AG2836" s="1"/>
    </row>
    <row r="2837" spans="1:33" ht="14.25" customHeight="1" x14ac:dyDescent="0.3">
      <c r="A2837" s="2"/>
      <c r="B2837" s="1"/>
      <c r="C2837" s="2"/>
      <c r="D2837" s="2"/>
      <c r="E2837" s="2"/>
      <c r="F2837" s="1"/>
      <c r="G2837" s="1"/>
      <c r="H2837" s="1"/>
      <c r="I2837" s="1"/>
      <c r="J2837" s="1"/>
      <c r="K2837" s="1"/>
      <c r="L2837" s="1"/>
      <c r="M2837" s="1"/>
      <c r="N2837" s="1"/>
      <c r="O2837" s="1"/>
      <c r="P2837" s="1"/>
      <c r="Q2837" s="1"/>
      <c r="R2837" s="1"/>
      <c r="S2837" s="411"/>
      <c r="T2837" s="1"/>
      <c r="U2837" s="1"/>
      <c r="V2837" s="1"/>
      <c r="W2837" s="411"/>
      <c r="X2837" s="411"/>
      <c r="Y2837" s="411"/>
      <c r="Z2837" s="411"/>
      <c r="AA2837" s="1"/>
      <c r="AB2837" s="1"/>
      <c r="AC2837" s="1"/>
      <c r="AD2837" s="1"/>
      <c r="AE2837" s="1"/>
      <c r="AF2837" s="1"/>
      <c r="AG2837" s="1"/>
    </row>
    <row r="2838" spans="1:33" ht="14.25" customHeight="1" x14ac:dyDescent="0.3">
      <c r="A2838" s="2"/>
      <c r="B2838" s="1"/>
      <c r="C2838" s="2"/>
      <c r="D2838" s="2"/>
      <c r="E2838" s="2"/>
      <c r="F2838" s="1"/>
      <c r="G2838" s="1"/>
      <c r="H2838" s="1"/>
      <c r="I2838" s="1"/>
      <c r="J2838" s="1"/>
      <c r="K2838" s="1"/>
      <c r="L2838" s="1"/>
      <c r="M2838" s="1"/>
      <c r="N2838" s="1"/>
      <c r="O2838" s="1"/>
      <c r="P2838" s="1"/>
      <c r="Q2838" s="1"/>
      <c r="R2838" s="1"/>
      <c r="S2838" s="411"/>
      <c r="T2838" s="1"/>
      <c r="U2838" s="1"/>
      <c r="V2838" s="1"/>
      <c r="W2838" s="411"/>
      <c r="X2838" s="411"/>
      <c r="Y2838" s="411"/>
      <c r="Z2838" s="411"/>
      <c r="AA2838" s="1"/>
      <c r="AB2838" s="1"/>
      <c r="AC2838" s="1"/>
      <c r="AD2838" s="1"/>
      <c r="AE2838" s="1"/>
      <c r="AF2838" s="1"/>
      <c r="AG2838" s="1"/>
    </row>
    <row r="2839" spans="1:33" ht="14.25" customHeight="1" x14ac:dyDescent="0.3">
      <c r="A2839" s="2"/>
      <c r="B2839" s="1"/>
      <c r="C2839" s="2"/>
      <c r="D2839" s="2"/>
      <c r="E2839" s="2"/>
      <c r="F2839" s="1"/>
      <c r="G2839" s="1"/>
      <c r="H2839" s="1"/>
      <c r="I2839" s="1"/>
      <c r="J2839" s="1"/>
      <c r="K2839" s="1"/>
      <c r="L2839" s="1"/>
      <c r="M2839" s="1"/>
      <c r="N2839" s="1"/>
      <c r="O2839" s="1"/>
      <c r="P2839" s="1"/>
      <c r="Q2839" s="1"/>
      <c r="R2839" s="1"/>
      <c r="S2839" s="411"/>
      <c r="T2839" s="1"/>
      <c r="U2839" s="1"/>
      <c r="V2839" s="1"/>
      <c r="W2839" s="411"/>
      <c r="X2839" s="411"/>
      <c r="Y2839" s="411"/>
      <c r="Z2839" s="411"/>
      <c r="AA2839" s="1"/>
      <c r="AB2839" s="1"/>
      <c r="AC2839" s="1"/>
      <c r="AD2839" s="1"/>
      <c r="AE2839" s="1"/>
      <c r="AF2839" s="1"/>
      <c r="AG2839" s="1"/>
    </row>
    <row r="2840" spans="1:33" ht="14.25" customHeight="1" x14ac:dyDescent="0.3">
      <c r="A2840" s="2"/>
      <c r="B2840" s="1"/>
      <c r="C2840" s="2"/>
      <c r="D2840" s="2"/>
      <c r="E2840" s="2"/>
      <c r="F2840" s="1"/>
      <c r="G2840" s="1"/>
      <c r="H2840" s="1"/>
      <c r="I2840" s="1"/>
      <c r="J2840" s="1"/>
      <c r="K2840" s="1"/>
      <c r="L2840" s="1"/>
      <c r="M2840" s="1"/>
      <c r="N2840" s="1"/>
      <c r="O2840" s="1"/>
      <c r="P2840" s="1"/>
      <c r="Q2840" s="1"/>
      <c r="R2840" s="1"/>
      <c r="S2840" s="411"/>
      <c r="T2840" s="1"/>
      <c r="U2840" s="1"/>
      <c r="V2840" s="1"/>
      <c r="W2840" s="411"/>
      <c r="X2840" s="411"/>
      <c r="Y2840" s="411"/>
      <c r="Z2840" s="411"/>
      <c r="AA2840" s="1"/>
      <c r="AB2840" s="1"/>
      <c r="AC2840" s="1"/>
      <c r="AD2840" s="1"/>
      <c r="AE2840" s="1"/>
      <c r="AF2840" s="1"/>
      <c r="AG2840" s="1"/>
    </row>
    <row r="2841" spans="1:33" ht="14.25" customHeight="1" x14ac:dyDescent="0.3">
      <c r="A2841" s="2"/>
      <c r="B2841" s="1"/>
      <c r="C2841" s="2"/>
      <c r="D2841" s="2"/>
      <c r="E2841" s="2"/>
      <c r="F2841" s="1"/>
      <c r="G2841" s="1"/>
      <c r="H2841" s="1"/>
      <c r="I2841" s="1"/>
      <c r="J2841" s="1"/>
      <c r="K2841" s="1"/>
      <c r="L2841" s="1"/>
      <c r="M2841" s="1"/>
      <c r="N2841" s="1"/>
      <c r="O2841" s="1"/>
      <c r="P2841" s="1"/>
      <c r="Q2841" s="1"/>
      <c r="R2841" s="1"/>
      <c r="S2841" s="411"/>
      <c r="T2841" s="1"/>
      <c r="U2841" s="1"/>
      <c r="V2841" s="1"/>
      <c r="W2841" s="411"/>
      <c r="X2841" s="411"/>
      <c r="Y2841" s="411"/>
      <c r="Z2841" s="411"/>
      <c r="AA2841" s="1"/>
      <c r="AB2841" s="1"/>
      <c r="AC2841" s="1"/>
      <c r="AD2841" s="1"/>
      <c r="AE2841" s="1"/>
      <c r="AF2841" s="1"/>
      <c r="AG2841" s="1"/>
    </row>
    <row r="2842" spans="1:33" ht="14.25" customHeight="1" x14ac:dyDescent="0.3">
      <c r="A2842" s="2"/>
      <c r="B2842" s="1"/>
      <c r="C2842" s="2"/>
      <c r="D2842" s="2"/>
      <c r="E2842" s="2"/>
      <c r="F2842" s="1"/>
      <c r="G2842" s="1"/>
      <c r="H2842" s="1"/>
      <c r="I2842" s="1"/>
      <c r="J2842" s="1"/>
      <c r="K2842" s="1"/>
      <c r="L2842" s="1"/>
      <c r="M2842" s="1"/>
      <c r="N2842" s="1"/>
      <c r="O2842" s="1"/>
      <c r="P2842" s="1"/>
      <c r="Q2842" s="1"/>
      <c r="R2842" s="1"/>
      <c r="S2842" s="411"/>
      <c r="T2842" s="1"/>
      <c r="U2842" s="1"/>
      <c r="V2842" s="1"/>
      <c r="W2842" s="411"/>
      <c r="X2842" s="411"/>
      <c r="Y2842" s="411"/>
      <c r="Z2842" s="411"/>
      <c r="AA2842" s="1"/>
      <c r="AB2842" s="1"/>
      <c r="AC2842" s="1"/>
      <c r="AD2842" s="1"/>
      <c r="AE2842" s="1"/>
      <c r="AF2842" s="1"/>
      <c r="AG2842" s="1"/>
    </row>
    <row r="2843" spans="1:33" ht="14.25" customHeight="1" x14ac:dyDescent="0.3">
      <c r="A2843" s="2"/>
      <c r="B2843" s="1"/>
      <c r="C2843" s="2"/>
      <c r="D2843" s="2"/>
      <c r="E2843" s="2"/>
      <c r="F2843" s="1"/>
      <c r="G2843" s="1"/>
      <c r="H2843" s="1"/>
      <c r="I2843" s="1"/>
      <c r="J2843" s="1"/>
      <c r="K2843" s="1"/>
      <c r="L2843" s="1"/>
      <c r="M2843" s="1"/>
      <c r="N2843" s="1"/>
      <c r="O2843" s="1"/>
      <c r="P2843" s="1"/>
      <c r="Q2843" s="1"/>
      <c r="R2843" s="1"/>
      <c r="S2843" s="411"/>
      <c r="T2843" s="1"/>
      <c r="U2843" s="1"/>
      <c r="V2843" s="1"/>
      <c r="W2843" s="411"/>
      <c r="X2843" s="411"/>
      <c r="Y2843" s="411"/>
      <c r="Z2843" s="411"/>
      <c r="AA2843" s="1"/>
      <c r="AB2843" s="1"/>
      <c r="AC2843" s="1"/>
      <c r="AD2843" s="1"/>
      <c r="AE2843" s="1"/>
      <c r="AF2843" s="1"/>
      <c r="AG2843" s="1"/>
    </row>
    <row r="2844" spans="1:33" ht="14.25" customHeight="1" x14ac:dyDescent="0.3">
      <c r="A2844" s="2"/>
      <c r="B2844" s="1"/>
      <c r="C2844" s="2"/>
      <c r="D2844" s="2"/>
      <c r="E2844" s="2"/>
      <c r="F2844" s="1"/>
      <c r="G2844" s="1"/>
      <c r="H2844" s="1"/>
      <c r="I2844" s="1"/>
      <c r="J2844" s="1"/>
      <c r="K2844" s="1"/>
      <c r="L2844" s="1"/>
      <c r="M2844" s="1"/>
      <c r="N2844" s="1"/>
      <c r="O2844" s="1"/>
      <c r="P2844" s="1"/>
      <c r="Q2844" s="1"/>
      <c r="R2844" s="1"/>
      <c r="S2844" s="411"/>
      <c r="T2844" s="1"/>
      <c r="U2844" s="1"/>
      <c r="V2844" s="1"/>
      <c r="W2844" s="411"/>
      <c r="X2844" s="411"/>
      <c r="Y2844" s="411"/>
      <c r="Z2844" s="411"/>
      <c r="AA2844" s="1"/>
      <c r="AB2844" s="1"/>
      <c r="AC2844" s="1"/>
      <c r="AD2844" s="1"/>
      <c r="AE2844" s="1"/>
      <c r="AF2844" s="1"/>
      <c r="AG2844" s="1"/>
    </row>
    <row r="2845" spans="1:33" ht="14.25" customHeight="1" x14ac:dyDescent="0.3">
      <c r="A2845" s="2"/>
      <c r="B2845" s="1"/>
      <c r="C2845" s="2"/>
      <c r="D2845" s="2"/>
      <c r="E2845" s="2"/>
      <c r="F2845" s="1"/>
      <c r="G2845" s="1"/>
      <c r="H2845" s="1"/>
      <c r="I2845" s="1"/>
      <c r="J2845" s="1"/>
      <c r="K2845" s="1"/>
      <c r="L2845" s="1"/>
      <c r="M2845" s="1"/>
      <c r="N2845" s="1"/>
      <c r="O2845" s="1"/>
      <c r="P2845" s="1"/>
      <c r="Q2845" s="1"/>
      <c r="R2845" s="1"/>
      <c r="S2845" s="411"/>
      <c r="T2845" s="1"/>
      <c r="U2845" s="1"/>
      <c r="V2845" s="1"/>
      <c r="W2845" s="411"/>
      <c r="X2845" s="411"/>
      <c r="Y2845" s="411"/>
      <c r="Z2845" s="411"/>
      <c r="AA2845" s="1"/>
      <c r="AB2845" s="1"/>
      <c r="AC2845" s="1"/>
      <c r="AD2845" s="1"/>
      <c r="AE2845" s="1"/>
      <c r="AF2845" s="1"/>
      <c r="AG2845" s="1"/>
    </row>
    <row r="2846" spans="1:33" ht="14.25" customHeight="1" x14ac:dyDescent="0.3">
      <c r="A2846" s="2"/>
      <c r="B2846" s="1"/>
      <c r="C2846" s="2"/>
      <c r="D2846" s="2"/>
      <c r="E2846" s="2"/>
      <c r="F2846" s="1"/>
      <c r="G2846" s="1"/>
      <c r="H2846" s="1"/>
      <c r="I2846" s="1"/>
      <c r="J2846" s="1"/>
      <c r="K2846" s="1"/>
      <c r="L2846" s="1"/>
      <c r="M2846" s="1"/>
      <c r="N2846" s="1"/>
      <c r="O2846" s="1"/>
      <c r="P2846" s="1"/>
      <c r="Q2846" s="1"/>
      <c r="R2846" s="1"/>
      <c r="S2846" s="411"/>
      <c r="T2846" s="1"/>
      <c r="U2846" s="1"/>
      <c r="V2846" s="1"/>
      <c r="W2846" s="411"/>
      <c r="X2846" s="411"/>
      <c r="Y2846" s="411"/>
      <c r="Z2846" s="411"/>
      <c r="AA2846" s="1"/>
      <c r="AB2846" s="1"/>
      <c r="AC2846" s="1"/>
      <c r="AD2846" s="1"/>
      <c r="AE2846" s="1"/>
      <c r="AF2846" s="1"/>
      <c r="AG2846" s="1"/>
    </row>
    <row r="2847" spans="1:33" ht="14.25" customHeight="1" x14ac:dyDescent="0.3">
      <c r="A2847" s="2"/>
      <c r="B2847" s="1"/>
      <c r="C2847" s="2"/>
      <c r="D2847" s="2"/>
      <c r="E2847" s="2"/>
      <c r="F2847" s="1"/>
      <c r="G2847" s="1"/>
      <c r="H2847" s="1"/>
      <c r="I2847" s="1"/>
      <c r="J2847" s="1"/>
      <c r="K2847" s="1"/>
      <c r="L2847" s="1"/>
      <c r="M2847" s="1"/>
      <c r="N2847" s="1"/>
      <c r="O2847" s="1"/>
      <c r="P2847" s="1"/>
      <c r="Q2847" s="1"/>
      <c r="R2847" s="1"/>
      <c r="S2847" s="411"/>
      <c r="T2847" s="1"/>
      <c r="U2847" s="1"/>
      <c r="V2847" s="1"/>
      <c r="W2847" s="411"/>
      <c r="X2847" s="411"/>
      <c r="Y2847" s="411"/>
      <c r="Z2847" s="411"/>
      <c r="AA2847" s="1"/>
      <c r="AB2847" s="1"/>
      <c r="AC2847" s="1"/>
      <c r="AD2847" s="1"/>
      <c r="AE2847" s="1"/>
      <c r="AF2847" s="1"/>
      <c r="AG2847" s="1"/>
    </row>
    <row r="2848" spans="1:33" ht="14.25" customHeight="1" x14ac:dyDescent="0.3">
      <c r="A2848" s="2"/>
      <c r="B2848" s="1"/>
      <c r="C2848" s="2"/>
      <c r="D2848" s="2"/>
      <c r="E2848" s="2"/>
      <c r="F2848" s="1"/>
      <c r="G2848" s="1"/>
      <c r="H2848" s="1"/>
      <c r="I2848" s="1"/>
      <c r="J2848" s="1"/>
      <c r="K2848" s="1"/>
      <c r="L2848" s="1"/>
      <c r="M2848" s="1"/>
      <c r="N2848" s="1"/>
      <c r="O2848" s="1"/>
      <c r="P2848" s="1"/>
      <c r="Q2848" s="1"/>
      <c r="R2848" s="1"/>
      <c r="S2848" s="411"/>
      <c r="T2848" s="1"/>
      <c r="U2848" s="1"/>
      <c r="V2848" s="1"/>
      <c r="W2848" s="411"/>
      <c r="X2848" s="411"/>
      <c r="Y2848" s="411"/>
      <c r="Z2848" s="411"/>
      <c r="AA2848" s="1"/>
      <c r="AB2848" s="1"/>
      <c r="AC2848" s="1"/>
      <c r="AD2848" s="1"/>
      <c r="AE2848" s="1"/>
      <c r="AF2848" s="1"/>
      <c r="AG2848" s="1"/>
    </row>
    <row r="2849" spans="1:33" ht="14.25" customHeight="1" x14ac:dyDescent="0.3">
      <c r="A2849" s="2"/>
      <c r="B2849" s="1"/>
      <c r="C2849" s="2"/>
      <c r="D2849" s="2"/>
      <c r="E2849" s="2"/>
      <c r="F2849" s="1"/>
      <c r="G2849" s="1"/>
      <c r="H2849" s="1"/>
      <c r="I2849" s="1"/>
      <c r="J2849" s="1"/>
      <c r="K2849" s="1"/>
      <c r="L2849" s="1"/>
      <c r="M2849" s="1"/>
      <c r="N2849" s="1"/>
      <c r="O2849" s="1"/>
      <c r="P2849" s="1"/>
      <c r="Q2849" s="1"/>
      <c r="R2849" s="1"/>
      <c r="S2849" s="411"/>
      <c r="T2849" s="1"/>
      <c r="U2849" s="1"/>
      <c r="V2849" s="1"/>
      <c r="W2849" s="411"/>
      <c r="X2849" s="411"/>
      <c r="Y2849" s="411"/>
      <c r="Z2849" s="411"/>
      <c r="AA2849" s="1"/>
      <c r="AB2849" s="1"/>
      <c r="AC2849" s="1"/>
      <c r="AD2849" s="1"/>
      <c r="AE2849" s="1"/>
      <c r="AF2849" s="1"/>
      <c r="AG2849" s="1"/>
    </row>
    <row r="2850" spans="1:33" ht="14.25" customHeight="1" x14ac:dyDescent="0.3">
      <c r="A2850" s="2"/>
      <c r="B2850" s="1"/>
      <c r="C2850" s="2"/>
      <c r="D2850" s="2"/>
      <c r="E2850" s="2"/>
      <c r="F2850" s="1"/>
      <c r="G2850" s="1"/>
      <c r="H2850" s="1"/>
      <c r="I2850" s="1"/>
      <c r="J2850" s="1"/>
      <c r="K2850" s="1"/>
      <c r="L2850" s="1"/>
      <c r="M2850" s="1"/>
      <c r="N2850" s="1"/>
      <c r="O2850" s="1"/>
      <c r="P2850" s="1"/>
      <c r="Q2850" s="1"/>
      <c r="R2850" s="1"/>
      <c r="S2850" s="411"/>
      <c r="T2850" s="1"/>
      <c r="U2850" s="1"/>
      <c r="V2850" s="1"/>
      <c r="W2850" s="411"/>
      <c r="X2850" s="411"/>
      <c r="Y2850" s="411"/>
      <c r="Z2850" s="411"/>
      <c r="AA2850" s="1"/>
      <c r="AB2850" s="1"/>
      <c r="AC2850" s="1"/>
      <c r="AD2850" s="1"/>
      <c r="AE2850" s="1"/>
      <c r="AF2850" s="1"/>
      <c r="AG2850" s="1"/>
    </row>
    <row r="2851" spans="1:33" ht="14.25" customHeight="1" x14ac:dyDescent="0.3">
      <c r="A2851" s="2"/>
      <c r="B2851" s="1"/>
      <c r="C2851" s="2"/>
      <c r="D2851" s="2"/>
      <c r="E2851" s="2"/>
      <c r="F2851" s="1"/>
      <c r="G2851" s="1"/>
      <c r="H2851" s="1"/>
      <c r="I2851" s="1"/>
      <c r="J2851" s="1"/>
      <c r="K2851" s="1"/>
      <c r="L2851" s="1"/>
      <c r="M2851" s="1"/>
      <c r="N2851" s="1"/>
      <c r="O2851" s="1"/>
      <c r="P2851" s="1"/>
      <c r="Q2851" s="1"/>
      <c r="R2851" s="1"/>
      <c r="S2851" s="411"/>
      <c r="T2851" s="1"/>
      <c r="U2851" s="1"/>
      <c r="V2851" s="1"/>
      <c r="W2851" s="411"/>
      <c r="X2851" s="411"/>
      <c r="Y2851" s="411"/>
      <c r="Z2851" s="411"/>
      <c r="AA2851" s="1"/>
      <c r="AB2851" s="1"/>
      <c r="AC2851" s="1"/>
      <c r="AD2851" s="1"/>
      <c r="AE2851" s="1"/>
      <c r="AF2851" s="1"/>
      <c r="AG2851" s="1"/>
    </row>
    <row r="2852" spans="1:33" ht="14.25" customHeight="1" x14ac:dyDescent="0.3">
      <c r="A2852" s="2"/>
      <c r="B2852" s="1"/>
      <c r="C2852" s="2"/>
      <c r="D2852" s="2"/>
      <c r="E2852" s="2"/>
      <c r="F2852" s="1"/>
      <c r="G2852" s="1"/>
      <c r="H2852" s="1"/>
      <c r="I2852" s="1"/>
      <c r="J2852" s="1"/>
      <c r="K2852" s="1"/>
      <c r="L2852" s="1"/>
      <c r="M2852" s="1"/>
      <c r="N2852" s="1"/>
      <c r="O2852" s="1"/>
      <c r="P2852" s="1"/>
      <c r="Q2852" s="1"/>
      <c r="R2852" s="1"/>
      <c r="S2852" s="411"/>
      <c r="T2852" s="1"/>
      <c r="U2852" s="1"/>
      <c r="V2852" s="1"/>
      <c r="W2852" s="411"/>
      <c r="X2852" s="411"/>
      <c r="Y2852" s="411"/>
      <c r="Z2852" s="411"/>
      <c r="AA2852" s="1"/>
      <c r="AB2852" s="1"/>
      <c r="AC2852" s="1"/>
      <c r="AD2852" s="1"/>
      <c r="AE2852" s="1"/>
      <c r="AF2852" s="1"/>
      <c r="AG2852" s="1"/>
    </row>
    <row r="2853" spans="1:33" ht="14.25" customHeight="1" x14ac:dyDescent="0.3">
      <c r="A2853" s="2"/>
      <c r="B2853" s="1"/>
      <c r="C2853" s="2"/>
      <c r="D2853" s="2"/>
      <c r="E2853" s="2"/>
      <c r="F2853" s="1"/>
      <c r="G2853" s="1"/>
      <c r="H2853" s="1"/>
      <c r="I2853" s="1"/>
      <c r="J2853" s="1"/>
      <c r="K2853" s="1"/>
      <c r="L2853" s="1"/>
      <c r="M2853" s="1"/>
      <c r="N2853" s="1"/>
      <c r="O2853" s="1"/>
      <c r="P2853" s="1"/>
      <c r="Q2853" s="1"/>
      <c r="R2853" s="1"/>
      <c r="S2853" s="411"/>
      <c r="T2853" s="1"/>
      <c r="U2853" s="1"/>
      <c r="V2853" s="1"/>
      <c r="W2853" s="411"/>
      <c r="X2853" s="411"/>
      <c r="Y2853" s="411"/>
      <c r="Z2853" s="411"/>
      <c r="AA2853" s="1"/>
      <c r="AB2853" s="1"/>
      <c r="AC2853" s="1"/>
      <c r="AD2853" s="1"/>
      <c r="AE2853" s="1"/>
      <c r="AF2853" s="1"/>
      <c r="AG2853" s="1"/>
    </row>
    <row r="2854" spans="1:33" ht="14.25" customHeight="1" x14ac:dyDescent="0.3">
      <c r="A2854" s="2"/>
      <c r="B2854" s="1"/>
      <c r="C2854" s="2"/>
      <c r="D2854" s="2"/>
      <c r="E2854" s="2"/>
      <c r="F2854" s="1"/>
      <c r="G2854" s="1"/>
      <c r="H2854" s="1"/>
      <c r="I2854" s="1"/>
      <c r="J2854" s="1"/>
      <c r="K2854" s="1"/>
      <c r="L2854" s="1"/>
      <c r="M2854" s="1"/>
      <c r="N2854" s="1"/>
      <c r="O2854" s="1"/>
      <c r="P2854" s="1"/>
      <c r="Q2854" s="1"/>
      <c r="R2854" s="1"/>
      <c r="S2854" s="411"/>
      <c r="T2854" s="1"/>
      <c r="U2854" s="1"/>
      <c r="V2854" s="1"/>
      <c r="W2854" s="411"/>
      <c r="X2854" s="411"/>
      <c r="Y2854" s="411"/>
      <c r="Z2854" s="411"/>
      <c r="AA2854" s="1"/>
      <c r="AB2854" s="1"/>
      <c r="AC2854" s="1"/>
      <c r="AD2854" s="1"/>
      <c r="AE2854" s="1"/>
      <c r="AF2854" s="1"/>
      <c r="AG2854" s="1"/>
    </row>
    <row r="2855" spans="1:33" ht="14.25" customHeight="1" x14ac:dyDescent="0.3">
      <c r="A2855" s="2"/>
      <c r="B2855" s="1"/>
      <c r="C2855" s="2"/>
      <c r="D2855" s="2"/>
      <c r="E2855" s="2"/>
      <c r="F2855" s="1"/>
      <c r="G2855" s="1"/>
      <c r="H2855" s="1"/>
      <c r="I2855" s="1"/>
      <c r="J2855" s="1"/>
      <c r="K2855" s="1"/>
      <c r="L2855" s="1"/>
      <c r="M2855" s="1"/>
      <c r="N2855" s="1"/>
      <c r="O2855" s="1"/>
      <c r="P2855" s="1"/>
      <c r="Q2855" s="1"/>
      <c r="R2855" s="1"/>
      <c r="S2855" s="411"/>
      <c r="T2855" s="1"/>
      <c r="U2855" s="1"/>
      <c r="V2855" s="1"/>
      <c r="W2855" s="411"/>
      <c r="X2855" s="411"/>
      <c r="Y2855" s="411"/>
      <c r="Z2855" s="411"/>
      <c r="AA2855" s="1"/>
      <c r="AB2855" s="1"/>
      <c r="AC2855" s="1"/>
      <c r="AD2855" s="1"/>
      <c r="AE2855" s="1"/>
      <c r="AF2855" s="1"/>
      <c r="AG2855" s="1"/>
    </row>
    <row r="2856" spans="1:33" ht="14.25" customHeight="1" x14ac:dyDescent="0.3">
      <c r="A2856" s="2"/>
      <c r="B2856" s="1"/>
      <c r="C2856" s="2"/>
      <c r="D2856" s="2"/>
      <c r="E2856" s="2"/>
      <c r="F2856" s="1"/>
      <c r="G2856" s="1"/>
      <c r="H2856" s="1"/>
      <c r="I2856" s="1"/>
      <c r="J2856" s="1"/>
      <c r="K2856" s="1"/>
      <c r="L2856" s="1"/>
      <c r="M2856" s="1"/>
      <c r="N2856" s="1"/>
      <c r="O2856" s="1"/>
      <c r="P2856" s="1"/>
      <c r="Q2856" s="1"/>
      <c r="R2856" s="1"/>
      <c r="S2856" s="411"/>
      <c r="T2856" s="1"/>
      <c r="U2856" s="1"/>
      <c r="V2856" s="1"/>
      <c r="W2856" s="411"/>
      <c r="X2856" s="411"/>
      <c r="Y2856" s="411"/>
      <c r="Z2856" s="411"/>
      <c r="AA2856" s="1"/>
      <c r="AB2856" s="1"/>
      <c r="AC2856" s="1"/>
      <c r="AD2856" s="1"/>
      <c r="AE2856" s="1"/>
      <c r="AF2856" s="1"/>
      <c r="AG2856" s="1"/>
    </row>
    <row r="2857" spans="1:33" ht="14.25" customHeight="1" x14ac:dyDescent="0.3">
      <c r="A2857" s="2"/>
      <c r="B2857" s="1"/>
      <c r="C2857" s="2"/>
      <c r="D2857" s="2"/>
      <c r="E2857" s="2"/>
      <c r="F2857" s="1"/>
      <c r="G2857" s="1"/>
      <c r="H2857" s="1"/>
      <c r="I2857" s="1"/>
      <c r="J2857" s="1"/>
      <c r="K2857" s="1"/>
      <c r="L2857" s="1"/>
      <c r="M2857" s="1"/>
      <c r="N2857" s="1"/>
      <c r="O2857" s="1"/>
      <c r="P2857" s="1"/>
      <c r="Q2857" s="1"/>
      <c r="R2857" s="1"/>
      <c r="S2857" s="411"/>
      <c r="T2857" s="1"/>
      <c r="U2857" s="1"/>
      <c r="V2857" s="1"/>
      <c r="W2857" s="411"/>
      <c r="X2857" s="411"/>
      <c r="Y2857" s="411"/>
      <c r="Z2857" s="411"/>
      <c r="AA2857" s="1"/>
      <c r="AB2857" s="1"/>
      <c r="AC2857" s="1"/>
      <c r="AD2857" s="1"/>
      <c r="AE2857" s="1"/>
      <c r="AF2857" s="1"/>
      <c r="AG2857" s="1"/>
    </row>
    <row r="2858" spans="1:33" ht="14.25" customHeight="1" x14ac:dyDescent="0.3">
      <c r="A2858" s="2"/>
      <c r="B2858" s="1"/>
      <c r="C2858" s="2"/>
      <c r="D2858" s="2"/>
      <c r="E2858" s="2"/>
      <c r="F2858" s="1"/>
      <c r="G2858" s="1"/>
      <c r="H2858" s="1"/>
      <c r="I2858" s="1"/>
      <c r="J2858" s="1"/>
      <c r="K2858" s="1"/>
      <c r="L2858" s="1"/>
      <c r="M2858" s="1"/>
      <c r="N2858" s="1"/>
      <c r="O2858" s="1"/>
      <c r="P2858" s="1"/>
      <c r="Q2858" s="1"/>
      <c r="R2858" s="1"/>
      <c r="S2858" s="411"/>
      <c r="T2858" s="1"/>
      <c r="U2858" s="1"/>
      <c r="V2858" s="1"/>
      <c r="W2858" s="411"/>
      <c r="X2858" s="411"/>
      <c r="Y2858" s="411"/>
      <c r="Z2858" s="411"/>
      <c r="AA2858" s="1"/>
      <c r="AB2858" s="1"/>
      <c r="AC2858" s="1"/>
      <c r="AD2858" s="1"/>
      <c r="AE2858" s="1"/>
      <c r="AF2858" s="1"/>
      <c r="AG2858" s="1"/>
    </row>
    <row r="2859" spans="1:33" ht="14.25" customHeight="1" x14ac:dyDescent="0.3">
      <c r="A2859" s="2"/>
      <c r="B2859" s="1"/>
      <c r="C2859" s="2"/>
      <c r="D2859" s="2"/>
      <c r="E2859" s="2"/>
      <c r="F2859" s="1"/>
      <c r="G2859" s="1"/>
      <c r="H2859" s="1"/>
      <c r="I2859" s="1"/>
      <c r="J2859" s="1"/>
      <c r="K2859" s="1"/>
      <c r="L2859" s="1"/>
      <c r="M2859" s="1"/>
      <c r="N2859" s="1"/>
      <c r="O2859" s="1"/>
      <c r="P2859" s="1"/>
      <c r="Q2859" s="1"/>
      <c r="R2859" s="1"/>
      <c r="S2859" s="411"/>
      <c r="T2859" s="1"/>
      <c r="U2859" s="1"/>
      <c r="V2859" s="1"/>
      <c r="W2859" s="411"/>
      <c r="X2859" s="411"/>
      <c r="Y2859" s="411"/>
      <c r="Z2859" s="411"/>
      <c r="AA2859" s="1"/>
      <c r="AB2859" s="1"/>
      <c r="AC2859" s="1"/>
      <c r="AD2859" s="1"/>
      <c r="AE2859" s="1"/>
      <c r="AF2859" s="1"/>
      <c r="AG2859" s="1"/>
    </row>
    <row r="2860" spans="1:33" ht="14.25" customHeight="1" x14ac:dyDescent="0.3">
      <c r="A2860" s="2"/>
      <c r="B2860" s="1"/>
      <c r="C2860" s="2"/>
      <c r="D2860" s="2"/>
      <c r="E2860" s="2"/>
      <c r="F2860" s="1"/>
      <c r="G2860" s="1"/>
      <c r="H2860" s="1"/>
      <c r="I2860" s="1"/>
      <c r="J2860" s="1"/>
      <c r="K2860" s="1"/>
      <c r="L2860" s="1"/>
      <c r="M2860" s="1"/>
      <c r="N2860" s="1"/>
      <c r="O2860" s="1"/>
      <c r="P2860" s="1"/>
      <c r="Q2860" s="1"/>
      <c r="R2860" s="1"/>
      <c r="S2860" s="411"/>
      <c r="T2860" s="1"/>
      <c r="U2860" s="1"/>
      <c r="V2860" s="1"/>
      <c r="W2860" s="411"/>
      <c r="X2860" s="411"/>
      <c r="Y2860" s="411"/>
      <c r="Z2860" s="411"/>
      <c r="AA2860" s="1"/>
      <c r="AB2860" s="1"/>
      <c r="AC2860" s="1"/>
      <c r="AD2860" s="1"/>
      <c r="AE2860" s="1"/>
      <c r="AF2860" s="1"/>
      <c r="AG2860" s="1"/>
    </row>
    <row r="2861" spans="1:33" ht="14.25" customHeight="1" x14ac:dyDescent="0.3">
      <c r="A2861" s="2"/>
      <c r="B2861" s="1"/>
      <c r="C2861" s="2"/>
      <c r="D2861" s="2"/>
      <c r="E2861" s="2"/>
      <c r="F2861" s="1"/>
      <c r="G2861" s="1"/>
      <c r="H2861" s="1"/>
      <c r="I2861" s="1"/>
      <c r="J2861" s="1"/>
      <c r="K2861" s="1"/>
      <c r="L2861" s="1"/>
      <c r="M2861" s="1"/>
      <c r="N2861" s="1"/>
      <c r="O2861" s="1"/>
      <c r="P2861" s="1"/>
      <c r="Q2861" s="1"/>
      <c r="R2861" s="1"/>
      <c r="S2861" s="411"/>
      <c r="T2861" s="1"/>
      <c r="U2861" s="1"/>
      <c r="V2861" s="1"/>
      <c r="W2861" s="411"/>
      <c r="X2861" s="411"/>
      <c r="Y2861" s="411"/>
      <c r="Z2861" s="411"/>
      <c r="AA2861" s="1"/>
      <c r="AB2861" s="1"/>
      <c r="AC2861" s="1"/>
      <c r="AD2861" s="1"/>
      <c r="AE2861" s="1"/>
      <c r="AF2861" s="1"/>
      <c r="AG2861" s="1"/>
    </row>
    <row r="2862" spans="1:33" ht="14.25" customHeight="1" x14ac:dyDescent="0.3">
      <c r="A2862" s="2"/>
      <c r="B2862" s="1"/>
      <c r="C2862" s="2"/>
      <c r="D2862" s="2"/>
      <c r="E2862" s="2"/>
      <c r="F2862" s="1"/>
      <c r="G2862" s="1"/>
      <c r="H2862" s="1"/>
      <c r="I2862" s="1"/>
      <c r="J2862" s="1"/>
      <c r="K2862" s="1"/>
      <c r="L2862" s="1"/>
      <c r="M2862" s="1"/>
      <c r="N2862" s="1"/>
      <c r="O2862" s="1"/>
      <c r="P2862" s="1"/>
      <c r="Q2862" s="1"/>
      <c r="R2862" s="1"/>
      <c r="S2862" s="411"/>
      <c r="T2862" s="1"/>
      <c r="U2862" s="1"/>
      <c r="V2862" s="1"/>
      <c r="W2862" s="411"/>
      <c r="X2862" s="411"/>
      <c r="Y2862" s="411"/>
      <c r="Z2862" s="411"/>
      <c r="AA2862" s="1"/>
      <c r="AB2862" s="1"/>
      <c r="AC2862" s="1"/>
      <c r="AD2862" s="1"/>
      <c r="AE2862" s="1"/>
      <c r="AF2862" s="1"/>
      <c r="AG2862" s="1"/>
    </row>
    <row r="2863" spans="1:33" ht="14.25" customHeight="1" x14ac:dyDescent="0.3">
      <c r="A2863" s="2"/>
      <c r="B2863" s="1"/>
      <c r="C2863" s="2"/>
      <c r="D2863" s="2"/>
      <c r="E2863" s="2"/>
      <c r="F2863" s="1"/>
      <c r="G2863" s="1"/>
      <c r="H2863" s="1"/>
      <c r="I2863" s="1"/>
      <c r="J2863" s="1"/>
      <c r="K2863" s="1"/>
      <c r="L2863" s="1"/>
      <c r="M2863" s="1"/>
      <c r="N2863" s="1"/>
      <c r="O2863" s="1"/>
      <c r="P2863" s="1"/>
      <c r="Q2863" s="1"/>
      <c r="R2863" s="1"/>
      <c r="S2863" s="411"/>
      <c r="T2863" s="1"/>
      <c r="U2863" s="1"/>
      <c r="V2863" s="1"/>
      <c r="W2863" s="411"/>
      <c r="X2863" s="411"/>
      <c r="Y2863" s="411"/>
      <c r="Z2863" s="411"/>
      <c r="AA2863" s="1"/>
      <c r="AB2863" s="1"/>
      <c r="AC2863" s="1"/>
      <c r="AD2863" s="1"/>
      <c r="AE2863" s="1"/>
      <c r="AF2863" s="1"/>
      <c r="AG2863" s="1"/>
    </row>
    <row r="2864" spans="1:33" ht="14.25" customHeight="1" x14ac:dyDescent="0.3">
      <c r="A2864" s="2"/>
      <c r="B2864" s="1"/>
      <c r="C2864" s="2"/>
      <c r="D2864" s="2"/>
      <c r="E2864" s="2"/>
      <c r="F2864" s="1"/>
      <c r="G2864" s="1"/>
      <c r="H2864" s="1"/>
      <c r="I2864" s="1"/>
      <c r="J2864" s="1"/>
      <c r="K2864" s="1"/>
      <c r="L2864" s="1"/>
      <c r="M2864" s="1"/>
      <c r="N2864" s="1"/>
      <c r="O2864" s="1"/>
      <c r="P2864" s="1"/>
      <c r="Q2864" s="1"/>
      <c r="R2864" s="1"/>
      <c r="S2864" s="411"/>
      <c r="T2864" s="1"/>
      <c r="U2864" s="1"/>
      <c r="V2864" s="1"/>
      <c r="W2864" s="411"/>
      <c r="X2864" s="411"/>
      <c r="Y2864" s="411"/>
      <c r="Z2864" s="411"/>
      <c r="AA2864" s="1"/>
      <c r="AB2864" s="1"/>
      <c r="AC2864" s="1"/>
      <c r="AD2864" s="1"/>
      <c r="AE2864" s="1"/>
      <c r="AF2864" s="1"/>
      <c r="AG2864" s="1"/>
    </row>
    <row r="2865" spans="1:33" ht="14.25" customHeight="1" x14ac:dyDescent="0.3">
      <c r="A2865" s="2"/>
      <c r="B2865" s="1"/>
      <c r="C2865" s="2"/>
      <c r="D2865" s="2"/>
      <c r="E2865" s="2"/>
      <c r="F2865" s="1"/>
      <c r="G2865" s="1"/>
      <c r="H2865" s="1"/>
      <c r="I2865" s="1"/>
      <c r="J2865" s="1"/>
      <c r="K2865" s="1"/>
      <c r="L2865" s="1"/>
      <c r="M2865" s="1"/>
      <c r="N2865" s="1"/>
      <c r="O2865" s="1"/>
      <c r="P2865" s="1"/>
      <c r="Q2865" s="1"/>
      <c r="R2865" s="1"/>
      <c r="S2865" s="411"/>
      <c r="T2865" s="1"/>
      <c r="U2865" s="1"/>
      <c r="V2865" s="1"/>
      <c r="W2865" s="411"/>
      <c r="X2865" s="411"/>
      <c r="Y2865" s="411"/>
      <c r="Z2865" s="411"/>
      <c r="AA2865" s="1"/>
      <c r="AB2865" s="1"/>
      <c r="AC2865" s="1"/>
      <c r="AD2865" s="1"/>
      <c r="AE2865" s="1"/>
      <c r="AF2865" s="1"/>
      <c r="AG2865" s="1"/>
    </row>
    <row r="2866" spans="1:33" ht="14.25" customHeight="1" x14ac:dyDescent="0.3">
      <c r="A2866" s="2"/>
      <c r="B2866" s="1"/>
      <c r="C2866" s="2"/>
      <c r="D2866" s="2"/>
      <c r="E2866" s="2"/>
      <c r="F2866" s="1"/>
      <c r="G2866" s="1"/>
      <c r="H2866" s="1"/>
      <c r="I2866" s="1"/>
      <c r="J2866" s="1"/>
      <c r="K2866" s="1"/>
      <c r="L2866" s="1"/>
      <c r="M2866" s="1"/>
      <c r="N2866" s="1"/>
      <c r="O2866" s="1"/>
      <c r="P2866" s="1"/>
      <c r="Q2866" s="1"/>
      <c r="R2866" s="1"/>
      <c r="S2866" s="411"/>
      <c r="T2866" s="1"/>
      <c r="U2866" s="1"/>
      <c r="V2866" s="1"/>
      <c r="W2866" s="411"/>
      <c r="X2866" s="411"/>
      <c r="Y2866" s="411"/>
      <c r="Z2866" s="411"/>
      <c r="AA2866" s="1"/>
      <c r="AB2866" s="1"/>
      <c r="AC2866" s="1"/>
      <c r="AD2866" s="1"/>
      <c r="AE2866" s="1"/>
      <c r="AF2866" s="1"/>
      <c r="AG2866" s="1"/>
    </row>
    <row r="2867" spans="1:33" ht="14.25" customHeight="1" x14ac:dyDescent="0.3">
      <c r="A2867" s="2"/>
      <c r="B2867" s="1"/>
      <c r="C2867" s="2"/>
      <c r="D2867" s="2"/>
      <c r="E2867" s="2"/>
      <c r="F2867" s="1"/>
      <c r="G2867" s="1"/>
      <c r="H2867" s="1"/>
      <c r="I2867" s="1"/>
      <c r="J2867" s="1"/>
      <c r="K2867" s="1"/>
      <c r="L2867" s="1"/>
      <c r="M2867" s="1"/>
      <c r="N2867" s="1"/>
      <c r="O2867" s="1"/>
      <c r="P2867" s="1"/>
      <c r="Q2867" s="1"/>
      <c r="R2867" s="1"/>
      <c r="S2867" s="411"/>
      <c r="T2867" s="1"/>
      <c r="U2867" s="1"/>
      <c r="V2867" s="1"/>
      <c r="W2867" s="411"/>
      <c r="X2867" s="411"/>
      <c r="Y2867" s="411"/>
      <c r="Z2867" s="411"/>
      <c r="AA2867" s="1"/>
      <c r="AB2867" s="1"/>
      <c r="AC2867" s="1"/>
      <c r="AD2867" s="1"/>
      <c r="AE2867" s="1"/>
      <c r="AF2867" s="1"/>
      <c r="AG2867" s="1"/>
    </row>
    <row r="2868" spans="1:33" ht="14.25" customHeight="1" x14ac:dyDescent="0.3">
      <c r="A2868" s="2"/>
      <c r="B2868" s="1"/>
      <c r="C2868" s="2"/>
      <c r="D2868" s="2"/>
      <c r="E2868" s="2"/>
      <c r="F2868" s="1"/>
      <c r="G2868" s="1"/>
      <c r="H2868" s="1"/>
      <c r="I2868" s="1"/>
      <c r="J2868" s="1"/>
      <c r="K2868" s="1"/>
      <c r="L2868" s="1"/>
      <c r="M2868" s="1"/>
      <c r="N2868" s="1"/>
      <c r="O2868" s="1"/>
      <c r="P2868" s="1"/>
      <c r="Q2868" s="1"/>
      <c r="R2868" s="1"/>
      <c r="S2868" s="411"/>
      <c r="T2868" s="1"/>
      <c r="U2868" s="1"/>
      <c r="V2868" s="1"/>
      <c r="W2868" s="411"/>
      <c r="X2868" s="411"/>
      <c r="Y2868" s="411"/>
      <c r="Z2868" s="411"/>
      <c r="AA2868" s="1"/>
      <c r="AB2868" s="1"/>
      <c r="AC2868" s="1"/>
      <c r="AD2868" s="1"/>
      <c r="AE2868" s="1"/>
      <c r="AF2868" s="1"/>
      <c r="AG2868" s="1"/>
    </row>
    <row r="2869" spans="1:33" ht="14.25" customHeight="1" x14ac:dyDescent="0.3">
      <c r="A2869" s="2"/>
      <c r="B2869" s="1"/>
      <c r="C2869" s="2"/>
      <c r="D2869" s="2"/>
      <c r="E2869" s="2"/>
      <c r="F2869" s="1"/>
      <c r="G2869" s="1"/>
      <c r="H2869" s="1"/>
      <c r="I2869" s="1"/>
      <c r="J2869" s="1"/>
      <c r="K2869" s="1"/>
      <c r="L2869" s="1"/>
      <c r="M2869" s="1"/>
      <c r="N2869" s="1"/>
      <c r="O2869" s="1"/>
      <c r="P2869" s="1"/>
      <c r="Q2869" s="1"/>
      <c r="R2869" s="1"/>
      <c r="S2869" s="411"/>
      <c r="T2869" s="1"/>
      <c r="U2869" s="1"/>
      <c r="V2869" s="1"/>
      <c r="W2869" s="411"/>
      <c r="X2869" s="411"/>
      <c r="Y2869" s="411"/>
      <c r="Z2869" s="411"/>
      <c r="AA2869" s="1"/>
      <c r="AB2869" s="1"/>
      <c r="AC2869" s="1"/>
      <c r="AD2869" s="1"/>
      <c r="AE2869" s="1"/>
      <c r="AF2869" s="1"/>
      <c r="AG2869" s="1"/>
    </row>
    <row r="2870" spans="1:33" ht="14.25" customHeight="1" x14ac:dyDescent="0.3">
      <c r="A2870" s="2"/>
      <c r="B2870" s="1"/>
      <c r="C2870" s="2"/>
      <c r="D2870" s="2"/>
      <c r="E2870" s="2"/>
      <c r="F2870" s="1"/>
      <c r="G2870" s="1"/>
      <c r="H2870" s="1"/>
      <c r="I2870" s="1"/>
      <c r="J2870" s="1"/>
      <c r="K2870" s="1"/>
      <c r="L2870" s="1"/>
      <c r="M2870" s="1"/>
      <c r="N2870" s="1"/>
      <c r="O2870" s="1"/>
      <c r="P2870" s="1"/>
      <c r="Q2870" s="1"/>
      <c r="R2870" s="1"/>
      <c r="S2870" s="411"/>
      <c r="T2870" s="1"/>
      <c r="U2870" s="1"/>
      <c r="V2870" s="1"/>
      <c r="W2870" s="411"/>
      <c r="X2870" s="411"/>
      <c r="Y2870" s="411"/>
      <c r="Z2870" s="411"/>
      <c r="AA2870" s="1"/>
      <c r="AB2870" s="1"/>
      <c r="AC2870" s="1"/>
      <c r="AD2870" s="1"/>
      <c r="AE2870" s="1"/>
      <c r="AF2870" s="1"/>
      <c r="AG2870" s="1"/>
    </row>
    <row r="2871" spans="1:33" ht="14.25" customHeight="1" x14ac:dyDescent="0.3">
      <c r="A2871" s="2"/>
      <c r="B2871" s="1"/>
      <c r="C2871" s="2"/>
      <c r="D2871" s="2"/>
      <c r="E2871" s="2"/>
      <c r="F2871" s="1"/>
      <c r="G2871" s="1"/>
      <c r="H2871" s="1"/>
      <c r="I2871" s="1"/>
      <c r="J2871" s="1"/>
      <c r="K2871" s="1"/>
      <c r="L2871" s="1"/>
      <c r="M2871" s="1"/>
      <c r="N2871" s="1"/>
      <c r="O2871" s="1"/>
      <c r="P2871" s="1"/>
      <c r="Q2871" s="1"/>
      <c r="R2871" s="1"/>
      <c r="S2871" s="411"/>
      <c r="T2871" s="1"/>
      <c r="U2871" s="1"/>
      <c r="V2871" s="1"/>
      <c r="W2871" s="411"/>
      <c r="X2871" s="411"/>
      <c r="Y2871" s="411"/>
      <c r="Z2871" s="411"/>
      <c r="AA2871" s="1"/>
      <c r="AB2871" s="1"/>
      <c r="AC2871" s="1"/>
      <c r="AD2871" s="1"/>
      <c r="AE2871" s="1"/>
      <c r="AF2871" s="1"/>
      <c r="AG2871" s="1"/>
    </row>
    <row r="2872" spans="1:33" ht="14.25" customHeight="1" x14ac:dyDescent="0.3">
      <c r="A2872" s="2"/>
      <c r="B2872" s="1"/>
      <c r="C2872" s="2"/>
      <c r="D2872" s="2"/>
      <c r="E2872" s="2"/>
      <c r="F2872" s="1"/>
      <c r="G2872" s="1"/>
      <c r="H2872" s="1"/>
      <c r="I2872" s="1"/>
      <c r="J2872" s="1"/>
      <c r="K2872" s="1"/>
      <c r="L2872" s="1"/>
      <c r="M2872" s="1"/>
      <c r="N2872" s="1"/>
      <c r="O2872" s="1"/>
      <c r="P2872" s="1"/>
      <c r="Q2872" s="1"/>
      <c r="R2872" s="1"/>
      <c r="S2872" s="411"/>
      <c r="T2872" s="1"/>
      <c r="U2872" s="1"/>
      <c r="V2872" s="1"/>
      <c r="W2872" s="411"/>
      <c r="X2872" s="411"/>
      <c r="Y2872" s="411"/>
      <c r="Z2872" s="411"/>
      <c r="AA2872" s="1"/>
      <c r="AB2872" s="1"/>
      <c r="AC2872" s="1"/>
      <c r="AD2872" s="1"/>
      <c r="AE2872" s="1"/>
      <c r="AF2872" s="1"/>
      <c r="AG2872" s="1"/>
    </row>
    <row r="2873" spans="1:33" ht="14.25" customHeight="1" x14ac:dyDescent="0.3">
      <c r="A2873" s="2"/>
      <c r="B2873" s="1"/>
      <c r="C2873" s="2"/>
      <c r="D2873" s="2"/>
      <c r="E2873" s="2"/>
      <c r="F2873" s="1"/>
      <c r="G2873" s="1"/>
      <c r="H2873" s="1"/>
      <c r="I2873" s="1"/>
      <c r="J2873" s="1"/>
      <c r="K2873" s="1"/>
      <c r="L2873" s="1"/>
      <c r="M2873" s="1"/>
      <c r="N2873" s="1"/>
      <c r="O2873" s="1"/>
      <c r="P2873" s="1"/>
      <c r="Q2873" s="1"/>
      <c r="R2873" s="1"/>
      <c r="S2873" s="411"/>
      <c r="T2873" s="1"/>
      <c r="U2873" s="1"/>
      <c r="V2873" s="1"/>
      <c r="W2873" s="411"/>
      <c r="X2873" s="411"/>
      <c r="Y2873" s="411"/>
      <c r="Z2873" s="411"/>
      <c r="AA2873" s="1"/>
      <c r="AB2873" s="1"/>
      <c r="AC2873" s="1"/>
      <c r="AD2873" s="1"/>
      <c r="AE2873" s="1"/>
      <c r="AF2873" s="1"/>
      <c r="AG2873" s="1"/>
    </row>
    <row r="2874" spans="1:33" ht="14.25" customHeight="1" x14ac:dyDescent="0.3">
      <c r="A2874" s="2"/>
      <c r="B2874" s="1"/>
      <c r="C2874" s="2"/>
      <c r="D2874" s="2"/>
      <c r="E2874" s="2"/>
      <c r="F2874" s="1"/>
      <c r="G2874" s="1"/>
      <c r="H2874" s="1"/>
      <c r="I2874" s="1"/>
      <c r="J2874" s="1"/>
      <c r="K2874" s="1"/>
      <c r="L2874" s="1"/>
      <c r="M2874" s="1"/>
      <c r="N2874" s="1"/>
      <c r="O2874" s="1"/>
      <c r="P2874" s="1"/>
      <c r="Q2874" s="1"/>
      <c r="R2874" s="1"/>
      <c r="S2874" s="411"/>
      <c r="T2874" s="1"/>
      <c r="U2874" s="1"/>
      <c r="V2874" s="1"/>
      <c r="W2874" s="411"/>
      <c r="X2874" s="411"/>
      <c r="Y2874" s="411"/>
      <c r="Z2874" s="411"/>
      <c r="AA2874" s="1"/>
      <c r="AB2874" s="1"/>
      <c r="AC2874" s="1"/>
      <c r="AD2874" s="1"/>
      <c r="AE2874" s="1"/>
      <c r="AF2874" s="1"/>
      <c r="AG2874" s="1"/>
    </row>
    <row r="2875" spans="1:33" ht="14.25" customHeight="1" x14ac:dyDescent="0.3">
      <c r="A2875" s="2"/>
      <c r="B2875" s="1"/>
      <c r="C2875" s="2"/>
      <c r="D2875" s="2"/>
      <c r="E2875" s="2"/>
      <c r="F2875" s="1"/>
      <c r="G2875" s="1"/>
      <c r="H2875" s="1"/>
      <c r="I2875" s="1"/>
      <c r="J2875" s="1"/>
      <c r="K2875" s="1"/>
      <c r="L2875" s="1"/>
      <c r="M2875" s="1"/>
      <c r="N2875" s="1"/>
      <c r="O2875" s="1"/>
      <c r="P2875" s="1"/>
      <c r="Q2875" s="1"/>
      <c r="R2875" s="1"/>
      <c r="S2875" s="411"/>
      <c r="T2875" s="1"/>
      <c r="U2875" s="1"/>
      <c r="V2875" s="1"/>
      <c r="W2875" s="411"/>
      <c r="X2875" s="411"/>
      <c r="Y2875" s="411"/>
      <c r="Z2875" s="411"/>
      <c r="AA2875" s="1"/>
      <c r="AB2875" s="1"/>
      <c r="AC2875" s="1"/>
      <c r="AD2875" s="1"/>
      <c r="AE2875" s="1"/>
      <c r="AF2875" s="1"/>
      <c r="AG2875" s="1"/>
    </row>
    <row r="2876" spans="1:33" ht="14.25" customHeight="1" x14ac:dyDescent="0.3">
      <c r="A2876" s="2"/>
      <c r="B2876" s="1"/>
      <c r="C2876" s="2"/>
      <c r="D2876" s="2"/>
      <c r="E2876" s="2"/>
      <c r="F2876" s="1"/>
      <c r="G2876" s="1"/>
      <c r="H2876" s="1"/>
      <c r="I2876" s="1"/>
      <c r="J2876" s="1"/>
      <c r="K2876" s="1"/>
      <c r="L2876" s="1"/>
      <c r="M2876" s="1"/>
      <c r="N2876" s="1"/>
      <c r="O2876" s="1"/>
      <c r="P2876" s="1"/>
      <c r="Q2876" s="1"/>
      <c r="R2876" s="1"/>
      <c r="S2876" s="411"/>
      <c r="T2876" s="1"/>
      <c r="U2876" s="1"/>
      <c r="V2876" s="1"/>
      <c r="W2876" s="411"/>
      <c r="X2876" s="411"/>
      <c r="Y2876" s="411"/>
      <c r="Z2876" s="411"/>
      <c r="AA2876" s="1"/>
      <c r="AB2876" s="1"/>
      <c r="AC2876" s="1"/>
      <c r="AD2876" s="1"/>
      <c r="AE2876" s="1"/>
      <c r="AF2876" s="1"/>
      <c r="AG2876" s="1"/>
    </row>
    <row r="2877" spans="1:33" ht="14.25" customHeight="1" x14ac:dyDescent="0.3">
      <c r="A2877" s="2"/>
      <c r="B2877" s="1"/>
      <c r="C2877" s="2"/>
      <c r="D2877" s="2"/>
      <c r="E2877" s="2"/>
      <c r="F2877" s="1"/>
      <c r="G2877" s="1"/>
      <c r="H2877" s="1"/>
      <c r="I2877" s="1"/>
      <c r="J2877" s="1"/>
      <c r="K2877" s="1"/>
      <c r="L2877" s="1"/>
      <c r="M2877" s="1"/>
      <c r="N2877" s="1"/>
      <c r="O2877" s="1"/>
      <c r="P2877" s="1"/>
      <c r="Q2877" s="1"/>
      <c r="R2877" s="1"/>
      <c r="S2877" s="411"/>
      <c r="T2877" s="1"/>
      <c r="U2877" s="1"/>
      <c r="V2877" s="1"/>
      <c r="W2877" s="411"/>
      <c r="X2877" s="411"/>
      <c r="Y2877" s="411"/>
      <c r="Z2877" s="411"/>
      <c r="AA2877" s="1"/>
      <c r="AB2877" s="1"/>
      <c r="AC2877" s="1"/>
      <c r="AD2877" s="1"/>
      <c r="AE2877" s="1"/>
      <c r="AF2877" s="1"/>
      <c r="AG2877" s="1"/>
    </row>
    <row r="2878" spans="1:33" ht="14.25" customHeight="1" x14ac:dyDescent="0.3">
      <c r="A2878" s="2"/>
      <c r="B2878" s="1"/>
      <c r="C2878" s="2"/>
      <c r="D2878" s="2"/>
      <c r="E2878" s="2"/>
      <c r="F2878" s="1"/>
      <c r="G2878" s="1"/>
      <c r="H2878" s="1"/>
      <c r="I2878" s="1"/>
      <c r="J2878" s="1"/>
      <c r="K2878" s="1"/>
      <c r="L2878" s="1"/>
      <c r="M2878" s="1"/>
      <c r="N2878" s="1"/>
      <c r="O2878" s="1"/>
      <c r="P2878" s="1"/>
      <c r="Q2878" s="1"/>
      <c r="R2878" s="1"/>
      <c r="S2878" s="411"/>
      <c r="T2878" s="1"/>
      <c r="U2878" s="1"/>
      <c r="V2878" s="1"/>
      <c r="W2878" s="411"/>
      <c r="X2878" s="411"/>
      <c r="Y2878" s="411"/>
      <c r="Z2878" s="411"/>
      <c r="AA2878" s="1"/>
      <c r="AB2878" s="1"/>
      <c r="AC2878" s="1"/>
      <c r="AD2878" s="1"/>
      <c r="AE2878" s="1"/>
      <c r="AF2878" s="1"/>
      <c r="AG2878" s="1"/>
    </row>
    <row r="2879" spans="1:33" ht="14.25" customHeight="1" x14ac:dyDescent="0.3">
      <c r="A2879" s="2"/>
      <c r="B2879" s="1"/>
      <c r="C2879" s="2"/>
      <c r="D2879" s="2"/>
      <c r="E2879" s="2"/>
      <c r="F2879" s="1"/>
      <c r="G2879" s="1"/>
      <c r="H2879" s="1"/>
      <c r="I2879" s="1"/>
      <c r="J2879" s="1"/>
      <c r="K2879" s="1"/>
      <c r="L2879" s="1"/>
      <c r="M2879" s="1"/>
      <c r="N2879" s="1"/>
      <c r="O2879" s="1"/>
      <c r="P2879" s="1"/>
      <c r="Q2879" s="1"/>
      <c r="R2879" s="1"/>
      <c r="S2879" s="411"/>
      <c r="T2879" s="1"/>
      <c r="U2879" s="1"/>
      <c r="V2879" s="1"/>
      <c r="W2879" s="411"/>
      <c r="X2879" s="411"/>
      <c r="Y2879" s="411"/>
      <c r="Z2879" s="411"/>
      <c r="AA2879" s="1"/>
      <c r="AB2879" s="1"/>
      <c r="AC2879" s="1"/>
      <c r="AD2879" s="1"/>
      <c r="AE2879" s="1"/>
      <c r="AF2879" s="1"/>
      <c r="AG2879" s="1"/>
    </row>
    <row r="2880" spans="1:33" ht="14.25" customHeight="1" x14ac:dyDescent="0.3">
      <c r="A2880" s="2"/>
      <c r="B2880" s="1"/>
      <c r="C2880" s="2"/>
      <c r="D2880" s="2"/>
      <c r="E2880" s="2"/>
      <c r="F2880" s="1"/>
      <c r="G2880" s="1"/>
      <c r="H2880" s="1"/>
      <c r="I2880" s="1"/>
      <c r="J2880" s="1"/>
      <c r="K2880" s="1"/>
      <c r="L2880" s="1"/>
      <c r="M2880" s="1"/>
      <c r="N2880" s="1"/>
      <c r="O2880" s="1"/>
      <c r="P2880" s="1"/>
      <c r="Q2880" s="1"/>
      <c r="R2880" s="1"/>
      <c r="S2880" s="411"/>
      <c r="T2880" s="1"/>
      <c r="U2880" s="1"/>
      <c r="V2880" s="1"/>
      <c r="W2880" s="411"/>
      <c r="X2880" s="411"/>
      <c r="Y2880" s="411"/>
      <c r="Z2880" s="411"/>
      <c r="AA2880" s="1"/>
      <c r="AB2880" s="1"/>
      <c r="AC2880" s="1"/>
      <c r="AD2880" s="1"/>
      <c r="AE2880" s="1"/>
      <c r="AF2880" s="1"/>
      <c r="AG2880" s="1"/>
    </row>
    <row r="2881" spans="1:33" ht="14.25" customHeight="1" x14ac:dyDescent="0.3">
      <c r="A2881" s="2"/>
      <c r="B2881" s="1"/>
      <c r="C2881" s="2"/>
      <c r="D2881" s="2"/>
      <c r="E2881" s="2"/>
      <c r="F2881" s="1"/>
      <c r="G2881" s="1"/>
      <c r="H2881" s="1"/>
      <c r="I2881" s="1"/>
      <c r="J2881" s="1"/>
      <c r="K2881" s="1"/>
      <c r="L2881" s="1"/>
      <c r="M2881" s="1"/>
      <c r="N2881" s="1"/>
      <c r="O2881" s="1"/>
      <c r="P2881" s="1"/>
      <c r="Q2881" s="1"/>
      <c r="R2881" s="1"/>
      <c r="S2881" s="411"/>
      <c r="T2881" s="1"/>
      <c r="U2881" s="1"/>
      <c r="V2881" s="1"/>
      <c r="W2881" s="411"/>
      <c r="X2881" s="411"/>
      <c r="Y2881" s="411"/>
      <c r="Z2881" s="411"/>
      <c r="AA2881" s="1"/>
      <c r="AB2881" s="1"/>
      <c r="AC2881" s="1"/>
      <c r="AD2881" s="1"/>
      <c r="AE2881" s="1"/>
      <c r="AF2881" s="1"/>
      <c r="AG2881" s="1"/>
    </row>
    <row r="2882" spans="1:33" ht="14.25" customHeight="1" x14ac:dyDescent="0.3">
      <c r="A2882" s="2"/>
      <c r="B2882" s="1"/>
      <c r="C2882" s="2"/>
      <c r="D2882" s="2"/>
      <c r="E2882" s="2"/>
      <c r="F2882" s="1"/>
      <c r="G2882" s="1"/>
      <c r="H2882" s="1"/>
      <c r="I2882" s="1"/>
      <c r="J2882" s="1"/>
      <c r="K2882" s="1"/>
      <c r="L2882" s="1"/>
      <c r="M2882" s="1"/>
      <c r="N2882" s="1"/>
      <c r="O2882" s="1"/>
      <c r="P2882" s="1"/>
      <c r="Q2882" s="1"/>
      <c r="R2882" s="1"/>
      <c r="S2882" s="411"/>
      <c r="T2882" s="1"/>
      <c r="U2882" s="1"/>
      <c r="V2882" s="1"/>
      <c r="W2882" s="411"/>
      <c r="X2882" s="411"/>
      <c r="Y2882" s="411"/>
      <c r="Z2882" s="411"/>
      <c r="AA2882" s="1"/>
      <c r="AB2882" s="1"/>
      <c r="AC2882" s="1"/>
      <c r="AD2882" s="1"/>
      <c r="AE2882" s="1"/>
      <c r="AF2882" s="1"/>
      <c r="AG2882" s="1"/>
    </row>
    <row r="2883" spans="1:33" ht="14.25" customHeight="1" x14ac:dyDescent="0.3">
      <c r="A2883" s="2"/>
      <c r="B2883" s="1"/>
      <c r="C2883" s="2"/>
      <c r="D2883" s="2"/>
      <c r="E2883" s="2"/>
      <c r="F2883" s="1"/>
      <c r="G2883" s="1"/>
      <c r="H2883" s="1"/>
      <c r="I2883" s="1"/>
      <c r="J2883" s="1"/>
      <c r="K2883" s="1"/>
      <c r="L2883" s="1"/>
      <c r="M2883" s="1"/>
      <c r="N2883" s="1"/>
      <c r="O2883" s="1"/>
      <c r="P2883" s="1"/>
      <c r="Q2883" s="1"/>
      <c r="R2883" s="1"/>
      <c r="S2883" s="411"/>
      <c r="T2883" s="1"/>
      <c r="U2883" s="1"/>
      <c r="V2883" s="1"/>
      <c r="W2883" s="411"/>
      <c r="X2883" s="411"/>
      <c r="Y2883" s="411"/>
      <c r="Z2883" s="411"/>
      <c r="AA2883" s="1"/>
      <c r="AB2883" s="1"/>
      <c r="AC2883" s="1"/>
      <c r="AD2883" s="1"/>
      <c r="AE2883" s="1"/>
      <c r="AF2883" s="1"/>
      <c r="AG2883" s="1"/>
    </row>
    <row r="2884" spans="1:33" ht="14.25" customHeight="1" x14ac:dyDescent="0.3">
      <c r="A2884" s="2"/>
      <c r="B2884" s="1"/>
      <c r="C2884" s="2"/>
      <c r="D2884" s="2"/>
      <c r="E2884" s="2"/>
      <c r="F2884" s="1"/>
      <c r="G2884" s="1"/>
      <c r="H2884" s="1"/>
      <c r="I2884" s="1"/>
      <c r="J2884" s="1"/>
      <c r="K2884" s="1"/>
      <c r="L2884" s="1"/>
      <c r="M2884" s="1"/>
      <c r="N2884" s="1"/>
      <c r="O2884" s="1"/>
      <c r="P2884" s="1"/>
      <c r="Q2884" s="1"/>
      <c r="R2884" s="1"/>
      <c r="S2884" s="411"/>
      <c r="T2884" s="1"/>
      <c r="U2884" s="1"/>
      <c r="V2884" s="1"/>
      <c r="W2884" s="411"/>
      <c r="X2884" s="411"/>
      <c r="Y2884" s="411"/>
      <c r="Z2884" s="411"/>
      <c r="AA2884" s="1"/>
      <c r="AB2884" s="1"/>
      <c r="AC2884" s="1"/>
      <c r="AD2884" s="1"/>
      <c r="AE2884" s="1"/>
      <c r="AF2884" s="1"/>
      <c r="AG2884" s="1"/>
    </row>
    <row r="2885" spans="1:33" ht="14.25" customHeight="1" x14ac:dyDescent="0.3">
      <c r="A2885" s="2"/>
      <c r="B2885" s="1"/>
      <c r="C2885" s="2"/>
      <c r="D2885" s="2"/>
      <c r="E2885" s="2"/>
      <c r="F2885" s="1"/>
      <c r="G2885" s="1"/>
      <c r="H2885" s="1"/>
      <c r="I2885" s="1"/>
      <c r="J2885" s="1"/>
      <c r="K2885" s="1"/>
      <c r="L2885" s="1"/>
      <c r="M2885" s="1"/>
      <c r="N2885" s="1"/>
      <c r="O2885" s="1"/>
      <c r="P2885" s="1"/>
      <c r="Q2885" s="1"/>
      <c r="R2885" s="1"/>
      <c r="S2885" s="411"/>
      <c r="T2885" s="1"/>
      <c r="U2885" s="1"/>
      <c r="V2885" s="1"/>
      <c r="W2885" s="411"/>
      <c r="X2885" s="411"/>
      <c r="Y2885" s="411"/>
      <c r="Z2885" s="411"/>
      <c r="AA2885" s="1"/>
      <c r="AB2885" s="1"/>
      <c r="AC2885" s="1"/>
      <c r="AD2885" s="1"/>
      <c r="AE2885" s="1"/>
      <c r="AF2885" s="1"/>
      <c r="AG2885" s="1"/>
    </row>
    <row r="2886" spans="1:33" ht="14.25" customHeight="1" x14ac:dyDescent="0.3">
      <c r="A2886" s="2"/>
      <c r="B2886" s="1"/>
      <c r="C2886" s="2"/>
      <c r="D2886" s="2"/>
      <c r="E2886" s="2"/>
      <c r="F2886" s="1"/>
      <c r="G2886" s="1"/>
      <c r="H2886" s="1"/>
      <c r="I2886" s="1"/>
      <c r="J2886" s="1"/>
      <c r="K2886" s="1"/>
      <c r="L2886" s="1"/>
      <c r="M2886" s="1"/>
      <c r="N2886" s="1"/>
      <c r="O2886" s="1"/>
      <c r="P2886" s="1"/>
      <c r="Q2886" s="1"/>
      <c r="R2886" s="1"/>
      <c r="S2886" s="411"/>
      <c r="T2886" s="1"/>
      <c r="U2886" s="1"/>
      <c r="V2886" s="1"/>
      <c r="W2886" s="411"/>
      <c r="X2886" s="411"/>
      <c r="Y2886" s="411"/>
      <c r="Z2886" s="411"/>
      <c r="AA2886" s="1"/>
      <c r="AB2886" s="1"/>
      <c r="AC2886" s="1"/>
      <c r="AD2886" s="1"/>
      <c r="AE2886" s="1"/>
      <c r="AF2886" s="1"/>
      <c r="AG2886" s="1"/>
    </row>
    <row r="2887" spans="1:33" ht="14.25" customHeight="1" x14ac:dyDescent="0.3">
      <c r="A2887" s="2"/>
      <c r="B2887" s="1"/>
      <c r="C2887" s="2"/>
      <c r="D2887" s="2"/>
      <c r="E2887" s="2"/>
      <c r="F2887" s="1"/>
      <c r="G2887" s="1"/>
      <c r="H2887" s="1"/>
      <c r="I2887" s="1"/>
      <c r="J2887" s="1"/>
      <c r="K2887" s="1"/>
      <c r="L2887" s="1"/>
      <c r="M2887" s="1"/>
      <c r="N2887" s="1"/>
      <c r="O2887" s="1"/>
      <c r="P2887" s="1"/>
      <c r="Q2887" s="1"/>
      <c r="R2887" s="1"/>
      <c r="S2887" s="411"/>
      <c r="T2887" s="1"/>
      <c r="U2887" s="1"/>
      <c r="V2887" s="1"/>
      <c r="W2887" s="411"/>
      <c r="X2887" s="411"/>
      <c r="Y2887" s="411"/>
      <c r="Z2887" s="411"/>
      <c r="AA2887" s="1"/>
      <c r="AB2887" s="1"/>
      <c r="AC2887" s="1"/>
      <c r="AD2887" s="1"/>
      <c r="AE2887" s="1"/>
      <c r="AF2887" s="1"/>
      <c r="AG2887" s="1"/>
    </row>
    <row r="2888" spans="1:33" ht="14.25" customHeight="1" x14ac:dyDescent="0.3">
      <c r="A2888" s="2"/>
      <c r="B2888" s="1"/>
      <c r="C2888" s="2"/>
      <c r="D2888" s="2"/>
      <c r="E2888" s="2"/>
      <c r="F2888" s="1"/>
      <c r="G2888" s="1"/>
      <c r="H2888" s="1"/>
      <c r="I2888" s="1"/>
      <c r="J2888" s="1"/>
      <c r="K2888" s="1"/>
      <c r="L2888" s="1"/>
      <c r="M2888" s="1"/>
      <c r="N2888" s="1"/>
      <c r="O2888" s="1"/>
      <c r="P2888" s="1"/>
      <c r="Q2888" s="1"/>
      <c r="R2888" s="1"/>
      <c r="S2888" s="411"/>
      <c r="T2888" s="1"/>
      <c r="U2888" s="1"/>
      <c r="V2888" s="1"/>
      <c r="W2888" s="411"/>
      <c r="X2888" s="411"/>
      <c r="Y2888" s="411"/>
      <c r="Z2888" s="411"/>
      <c r="AA2888" s="1"/>
      <c r="AB2888" s="1"/>
      <c r="AC2888" s="1"/>
      <c r="AD2888" s="1"/>
      <c r="AE2888" s="1"/>
      <c r="AF2888" s="1"/>
      <c r="AG2888" s="1"/>
    </row>
    <row r="2889" spans="1:33" ht="14.25" customHeight="1" x14ac:dyDescent="0.3">
      <c r="A2889" s="2"/>
      <c r="B2889" s="1"/>
      <c r="C2889" s="2"/>
      <c r="D2889" s="2"/>
      <c r="E2889" s="2"/>
      <c r="F2889" s="1"/>
      <c r="G2889" s="1"/>
      <c r="H2889" s="1"/>
      <c r="I2889" s="1"/>
      <c r="J2889" s="1"/>
      <c r="K2889" s="1"/>
      <c r="L2889" s="1"/>
      <c r="M2889" s="1"/>
      <c r="N2889" s="1"/>
      <c r="O2889" s="1"/>
      <c r="P2889" s="1"/>
      <c r="Q2889" s="1"/>
      <c r="R2889" s="1"/>
      <c r="S2889" s="411"/>
      <c r="T2889" s="1"/>
      <c r="U2889" s="1"/>
      <c r="V2889" s="1"/>
      <c r="W2889" s="411"/>
      <c r="X2889" s="411"/>
      <c r="Y2889" s="411"/>
      <c r="Z2889" s="411"/>
      <c r="AA2889" s="1"/>
      <c r="AB2889" s="1"/>
      <c r="AC2889" s="1"/>
      <c r="AD2889" s="1"/>
      <c r="AE2889" s="1"/>
      <c r="AF2889" s="1"/>
      <c r="AG2889" s="1"/>
    </row>
    <row r="2890" spans="1:33" ht="14.25" customHeight="1" x14ac:dyDescent="0.3">
      <c r="A2890" s="2"/>
      <c r="B2890" s="1"/>
      <c r="C2890" s="2"/>
      <c r="D2890" s="2"/>
      <c r="E2890" s="2"/>
      <c r="F2890" s="1"/>
      <c r="G2890" s="1"/>
      <c r="H2890" s="1"/>
      <c r="I2890" s="1"/>
      <c r="J2890" s="1"/>
      <c r="K2890" s="1"/>
      <c r="L2890" s="1"/>
      <c r="M2890" s="1"/>
      <c r="N2890" s="1"/>
      <c r="O2890" s="1"/>
      <c r="P2890" s="1"/>
      <c r="Q2890" s="1"/>
      <c r="R2890" s="1"/>
      <c r="S2890" s="411"/>
      <c r="T2890" s="1"/>
      <c r="U2890" s="1"/>
      <c r="V2890" s="1"/>
      <c r="W2890" s="411"/>
      <c r="X2890" s="411"/>
      <c r="Y2890" s="411"/>
      <c r="Z2890" s="411"/>
      <c r="AA2890" s="1"/>
      <c r="AB2890" s="1"/>
      <c r="AC2890" s="1"/>
      <c r="AD2890" s="1"/>
      <c r="AE2890" s="1"/>
      <c r="AF2890" s="1"/>
      <c r="AG2890" s="1"/>
    </row>
    <row r="2891" spans="1:33" ht="14.25" customHeight="1" x14ac:dyDescent="0.3">
      <c r="A2891" s="2"/>
      <c r="B2891" s="1"/>
      <c r="C2891" s="2"/>
      <c r="D2891" s="2"/>
      <c r="E2891" s="2"/>
      <c r="F2891" s="1"/>
      <c r="G2891" s="1"/>
      <c r="H2891" s="1"/>
      <c r="I2891" s="1"/>
      <c r="J2891" s="1"/>
      <c r="K2891" s="1"/>
      <c r="L2891" s="1"/>
      <c r="M2891" s="1"/>
      <c r="N2891" s="1"/>
      <c r="O2891" s="1"/>
      <c r="P2891" s="1"/>
      <c r="Q2891" s="1"/>
      <c r="R2891" s="1"/>
      <c r="S2891" s="411"/>
      <c r="T2891" s="1"/>
      <c r="U2891" s="1"/>
      <c r="V2891" s="1"/>
      <c r="W2891" s="411"/>
      <c r="X2891" s="411"/>
      <c r="Y2891" s="411"/>
      <c r="Z2891" s="411"/>
      <c r="AA2891" s="1"/>
      <c r="AB2891" s="1"/>
      <c r="AC2891" s="1"/>
      <c r="AD2891" s="1"/>
      <c r="AE2891" s="1"/>
      <c r="AF2891" s="1"/>
      <c r="AG2891" s="1"/>
    </row>
    <row r="2892" spans="1:33" ht="14.25" customHeight="1" x14ac:dyDescent="0.3">
      <c r="A2892" s="2"/>
      <c r="B2892" s="1"/>
      <c r="C2892" s="2"/>
      <c r="D2892" s="2"/>
      <c r="E2892" s="2"/>
      <c r="F2892" s="1"/>
      <c r="G2892" s="1"/>
      <c r="H2892" s="1"/>
      <c r="I2892" s="1"/>
      <c r="J2892" s="1"/>
      <c r="K2892" s="1"/>
      <c r="L2892" s="1"/>
      <c r="M2892" s="1"/>
      <c r="N2892" s="1"/>
      <c r="O2892" s="1"/>
      <c r="P2892" s="1"/>
      <c r="Q2892" s="1"/>
      <c r="R2892" s="1"/>
      <c r="S2892" s="411"/>
      <c r="T2892" s="1"/>
      <c r="U2892" s="1"/>
      <c r="V2892" s="1"/>
      <c r="W2892" s="411"/>
      <c r="X2892" s="411"/>
      <c r="Y2892" s="411"/>
      <c r="Z2892" s="411"/>
      <c r="AA2892" s="1"/>
      <c r="AB2892" s="1"/>
      <c r="AC2892" s="1"/>
      <c r="AD2892" s="1"/>
      <c r="AE2892" s="1"/>
      <c r="AF2892" s="1"/>
      <c r="AG2892" s="1"/>
    </row>
    <row r="2893" spans="1:33" ht="14.25" customHeight="1" x14ac:dyDescent="0.3">
      <c r="A2893" s="2"/>
      <c r="B2893" s="1"/>
      <c r="C2893" s="2"/>
      <c r="D2893" s="2"/>
      <c r="E2893" s="2"/>
      <c r="F2893" s="1"/>
      <c r="G2893" s="1"/>
      <c r="H2893" s="1"/>
      <c r="I2893" s="1"/>
      <c r="J2893" s="1"/>
      <c r="K2893" s="1"/>
      <c r="L2893" s="1"/>
      <c r="M2893" s="1"/>
      <c r="N2893" s="1"/>
      <c r="O2893" s="1"/>
      <c r="P2893" s="1"/>
      <c r="Q2893" s="1"/>
      <c r="R2893" s="1"/>
      <c r="S2893" s="411"/>
      <c r="T2893" s="1"/>
      <c r="U2893" s="1"/>
      <c r="V2893" s="1"/>
      <c r="W2893" s="411"/>
      <c r="X2893" s="411"/>
      <c r="Y2893" s="411"/>
      <c r="Z2893" s="411"/>
      <c r="AA2893" s="1"/>
      <c r="AB2893" s="1"/>
      <c r="AC2893" s="1"/>
      <c r="AD2893" s="1"/>
      <c r="AE2893" s="1"/>
      <c r="AF2893" s="1"/>
      <c r="AG2893" s="1"/>
    </row>
    <row r="2894" spans="1:33" ht="14.25" customHeight="1" x14ac:dyDescent="0.3">
      <c r="A2894" s="2"/>
      <c r="B2894" s="1"/>
      <c r="C2894" s="2"/>
      <c r="D2894" s="2"/>
      <c r="E2894" s="2"/>
      <c r="F2894" s="1"/>
      <c r="G2894" s="1"/>
      <c r="H2894" s="1"/>
      <c r="I2894" s="1"/>
      <c r="J2894" s="1"/>
      <c r="K2894" s="1"/>
      <c r="L2894" s="1"/>
      <c r="M2894" s="1"/>
      <c r="N2894" s="1"/>
      <c r="O2894" s="1"/>
      <c r="P2894" s="1"/>
      <c r="Q2894" s="1"/>
      <c r="R2894" s="1"/>
      <c r="S2894" s="411"/>
      <c r="T2894" s="1"/>
      <c r="U2894" s="1"/>
      <c r="V2894" s="1"/>
      <c r="W2894" s="411"/>
      <c r="X2894" s="411"/>
      <c r="Y2894" s="411"/>
      <c r="Z2894" s="411"/>
      <c r="AA2894" s="1"/>
      <c r="AB2894" s="1"/>
      <c r="AC2894" s="1"/>
      <c r="AD2894" s="1"/>
      <c r="AE2894" s="1"/>
      <c r="AF2894" s="1"/>
      <c r="AG2894" s="1"/>
    </row>
    <row r="2895" spans="1:33" ht="14.25" customHeight="1" x14ac:dyDescent="0.3">
      <c r="A2895" s="2"/>
      <c r="B2895" s="1"/>
      <c r="C2895" s="2"/>
      <c r="D2895" s="2"/>
      <c r="E2895" s="2"/>
      <c r="F2895" s="1"/>
      <c r="G2895" s="1"/>
      <c r="H2895" s="1"/>
      <c r="I2895" s="1"/>
      <c r="J2895" s="1"/>
      <c r="K2895" s="1"/>
      <c r="L2895" s="1"/>
      <c r="M2895" s="1"/>
      <c r="N2895" s="1"/>
      <c r="O2895" s="1"/>
      <c r="P2895" s="1"/>
      <c r="Q2895" s="1"/>
      <c r="R2895" s="1"/>
      <c r="S2895" s="411"/>
      <c r="T2895" s="1"/>
      <c r="U2895" s="1"/>
      <c r="V2895" s="1"/>
      <c r="W2895" s="411"/>
      <c r="X2895" s="411"/>
      <c r="Y2895" s="411"/>
      <c r="Z2895" s="411"/>
      <c r="AA2895" s="1"/>
      <c r="AB2895" s="1"/>
      <c r="AC2895" s="1"/>
      <c r="AD2895" s="1"/>
      <c r="AE2895" s="1"/>
      <c r="AF2895" s="1"/>
      <c r="AG2895" s="1"/>
    </row>
    <row r="2896" spans="1:33" ht="14.25" customHeight="1" x14ac:dyDescent="0.3">
      <c r="A2896" s="2"/>
      <c r="B2896" s="1"/>
      <c r="C2896" s="2"/>
      <c r="D2896" s="2"/>
      <c r="E2896" s="2"/>
      <c r="F2896" s="1"/>
      <c r="G2896" s="1"/>
      <c r="H2896" s="1"/>
      <c r="I2896" s="1"/>
      <c r="J2896" s="1"/>
      <c r="K2896" s="1"/>
      <c r="L2896" s="1"/>
      <c r="M2896" s="1"/>
      <c r="N2896" s="1"/>
      <c r="O2896" s="1"/>
      <c r="P2896" s="1"/>
      <c r="Q2896" s="1"/>
      <c r="R2896" s="1"/>
      <c r="S2896" s="411"/>
      <c r="T2896" s="1"/>
      <c r="U2896" s="1"/>
      <c r="V2896" s="1"/>
      <c r="W2896" s="411"/>
      <c r="X2896" s="411"/>
      <c r="Y2896" s="411"/>
      <c r="Z2896" s="411"/>
      <c r="AA2896" s="1"/>
      <c r="AB2896" s="1"/>
      <c r="AC2896" s="1"/>
      <c r="AD2896" s="1"/>
      <c r="AE2896" s="1"/>
      <c r="AF2896" s="1"/>
      <c r="AG2896" s="1"/>
    </row>
    <row r="2897" spans="1:33" ht="14.25" customHeight="1" x14ac:dyDescent="0.3">
      <c r="A2897" s="2"/>
      <c r="B2897" s="1"/>
      <c r="C2897" s="2"/>
      <c r="D2897" s="2"/>
      <c r="E2897" s="2"/>
      <c r="F2897" s="1"/>
      <c r="G2897" s="1"/>
      <c r="H2897" s="1"/>
      <c r="I2897" s="1"/>
      <c r="J2897" s="1"/>
      <c r="K2897" s="1"/>
      <c r="L2897" s="1"/>
      <c r="M2897" s="1"/>
      <c r="N2897" s="1"/>
      <c r="O2897" s="1"/>
      <c r="P2897" s="1"/>
      <c r="Q2897" s="1"/>
      <c r="R2897" s="1"/>
      <c r="S2897" s="411"/>
      <c r="T2897" s="1"/>
      <c r="U2897" s="1"/>
      <c r="V2897" s="1"/>
      <c r="W2897" s="411"/>
      <c r="X2897" s="411"/>
      <c r="Y2897" s="411"/>
      <c r="Z2897" s="411"/>
      <c r="AA2897" s="1"/>
      <c r="AB2897" s="1"/>
      <c r="AC2897" s="1"/>
      <c r="AD2897" s="1"/>
      <c r="AE2897" s="1"/>
      <c r="AF2897" s="1"/>
      <c r="AG2897" s="1"/>
    </row>
    <row r="2898" spans="1:33" ht="14.25" customHeight="1" x14ac:dyDescent="0.3">
      <c r="A2898" s="2"/>
      <c r="B2898" s="1"/>
      <c r="C2898" s="2"/>
      <c r="D2898" s="2"/>
      <c r="E2898" s="2"/>
      <c r="F2898" s="1"/>
      <c r="G2898" s="1"/>
      <c r="H2898" s="1"/>
      <c r="I2898" s="1"/>
      <c r="J2898" s="1"/>
      <c r="K2898" s="1"/>
      <c r="L2898" s="1"/>
      <c r="M2898" s="1"/>
      <c r="N2898" s="1"/>
      <c r="O2898" s="1"/>
      <c r="P2898" s="1"/>
      <c r="Q2898" s="1"/>
      <c r="R2898" s="1"/>
      <c r="S2898" s="411"/>
      <c r="T2898" s="1"/>
      <c r="U2898" s="1"/>
      <c r="V2898" s="1"/>
      <c r="W2898" s="411"/>
      <c r="X2898" s="411"/>
      <c r="Y2898" s="411"/>
      <c r="Z2898" s="411"/>
      <c r="AA2898" s="1"/>
      <c r="AB2898" s="1"/>
      <c r="AC2898" s="1"/>
      <c r="AD2898" s="1"/>
      <c r="AE2898" s="1"/>
      <c r="AF2898" s="1"/>
      <c r="AG2898" s="1"/>
    </row>
    <row r="2899" spans="1:33" ht="14.25" customHeight="1" x14ac:dyDescent="0.3">
      <c r="A2899" s="2"/>
      <c r="B2899" s="1"/>
      <c r="C2899" s="2"/>
      <c r="D2899" s="2"/>
      <c r="E2899" s="2"/>
      <c r="F2899" s="1"/>
      <c r="G2899" s="1"/>
      <c r="H2899" s="1"/>
      <c r="I2899" s="1"/>
      <c r="J2899" s="1"/>
      <c r="K2899" s="1"/>
      <c r="L2899" s="1"/>
      <c r="M2899" s="1"/>
      <c r="N2899" s="1"/>
      <c r="O2899" s="1"/>
      <c r="P2899" s="1"/>
      <c r="Q2899" s="1"/>
      <c r="R2899" s="1"/>
      <c r="S2899" s="411"/>
      <c r="T2899" s="1"/>
      <c r="U2899" s="1"/>
      <c r="V2899" s="1"/>
      <c r="W2899" s="411"/>
      <c r="X2899" s="411"/>
      <c r="Y2899" s="411"/>
      <c r="Z2899" s="411"/>
      <c r="AA2899" s="1"/>
      <c r="AB2899" s="1"/>
      <c r="AC2899" s="1"/>
      <c r="AD2899" s="1"/>
      <c r="AE2899" s="1"/>
      <c r="AF2899" s="1"/>
      <c r="AG2899" s="1"/>
    </row>
    <row r="2900" spans="1:33" ht="14.25" customHeight="1" x14ac:dyDescent="0.3">
      <c r="A2900" s="2"/>
      <c r="B2900" s="1"/>
      <c r="C2900" s="2"/>
      <c r="D2900" s="2"/>
      <c r="E2900" s="2"/>
      <c r="F2900" s="1"/>
      <c r="G2900" s="1"/>
      <c r="H2900" s="1"/>
      <c r="I2900" s="1"/>
      <c r="J2900" s="1"/>
      <c r="K2900" s="1"/>
      <c r="L2900" s="1"/>
      <c r="M2900" s="1"/>
      <c r="N2900" s="1"/>
      <c r="O2900" s="1"/>
      <c r="P2900" s="1"/>
      <c r="Q2900" s="1"/>
      <c r="R2900" s="1"/>
      <c r="S2900" s="411"/>
      <c r="T2900" s="1"/>
      <c r="U2900" s="1"/>
      <c r="V2900" s="1"/>
      <c r="W2900" s="411"/>
      <c r="X2900" s="411"/>
      <c r="Y2900" s="411"/>
      <c r="Z2900" s="411"/>
      <c r="AA2900" s="1"/>
      <c r="AB2900" s="1"/>
      <c r="AC2900" s="1"/>
      <c r="AD2900" s="1"/>
      <c r="AE2900" s="1"/>
      <c r="AF2900" s="1"/>
      <c r="AG2900" s="1"/>
    </row>
    <row r="2901" spans="1:33" ht="14.25" customHeight="1" x14ac:dyDescent="0.3">
      <c r="A2901" s="2"/>
      <c r="B2901" s="1"/>
      <c r="C2901" s="2"/>
      <c r="D2901" s="2"/>
      <c r="E2901" s="2"/>
      <c r="F2901" s="1"/>
      <c r="G2901" s="1"/>
      <c r="H2901" s="1"/>
      <c r="I2901" s="1"/>
      <c r="J2901" s="1"/>
      <c r="K2901" s="1"/>
      <c r="L2901" s="1"/>
      <c r="M2901" s="1"/>
      <c r="N2901" s="1"/>
      <c r="O2901" s="1"/>
      <c r="P2901" s="1"/>
      <c r="Q2901" s="1"/>
      <c r="R2901" s="1"/>
      <c r="S2901" s="411"/>
      <c r="T2901" s="1"/>
      <c r="U2901" s="1"/>
      <c r="V2901" s="1"/>
      <c r="W2901" s="411"/>
      <c r="X2901" s="411"/>
      <c r="Y2901" s="411"/>
      <c r="Z2901" s="411"/>
      <c r="AA2901" s="1"/>
      <c r="AB2901" s="1"/>
      <c r="AC2901" s="1"/>
      <c r="AD2901" s="1"/>
      <c r="AE2901" s="1"/>
      <c r="AF2901" s="1"/>
      <c r="AG2901" s="1"/>
    </row>
    <row r="2902" spans="1:33" ht="14.25" customHeight="1" x14ac:dyDescent="0.3">
      <c r="A2902" s="2"/>
      <c r="B2902" s="1"/>
      <c r="C2902" s="2"/>
      <c r="D2902" s="2"/>
      <c r="E2902" s="2"/>
      <c r="F2902" s="1"/>
      <c r="G2902" s="1"/>
      <c r="H2902" s="1"/>
      <c r="I2902" s="1"/>
      <c r="J2902" s="1"/>
      <c r="K2902" s="1"/>
      <c r="L2902" s="1"/>
      <c r="M2902" s="1"/>
      <c r="N2902" s="1"/>
      <c r="O2902" s="1"/>
      <c r="P2902" s="1"/>
      <c r="Q2902" s="1"/>
      <c r="R2902" s="1"/>
      <c r="S2902" s="411"/>
      <c r="T2902" s="1"/>
      <c r="U2902" s="1"/>
      <c r="V2902" s="1"/>
      <c r="W2902" s="411"/>
      <c r="X2902" s="411"/>
      <c r="Y2902" s="411"/>
      <c r="Z2902" s="411"/>
      <c r="AA2902" s="1"/>
      <c r="AB2902" s="1"/>
      <c r="AC2902" s="1"/>
      <c r="AD2902" s="1"/>
      <c r="AE2902" s="1"/>
      <c r="AF2902" s="1"/>
      <c r="AG2902" s="1"/>
    </row>
    <row r="2903" spans="1:33" ht="14.25" customHeight="1" x14ac:dyDescent="0.3">
      <c r="A2903" s="2"/>
      <c r="B2903" s="1"/>
      <c r="C2903" s="2"/>
      <c r="D2903" s="2"/>
      <c r="E2903" s="2"/>
      <c r="F2903" s="1"/>
      <c r="G2903" s="1"/>
      <c r="H2903" s="1"/>
      <c r="I2903" s="1"/>
      <c r="J2903" s="1"/>
      <c r="K2903" s="1"/>
      <c r="L2903" s="1"/>
      <c r="M2903" s="1"/>
      <c r="N2903" s="1"/>
      <c r="O2903" s="1"/>
      <c r="P2903" s="1"/>
      <c r="Q2903" s="1"/>
      <c r="R2903" s="1"/>
      <c r="S2903" s="411"/>
      <c r="T2903" s="1"/>
      <c r="U2903" s="1"/>
      <c r="V2903" s="1"/>
      <c r="W2903" s="411"/>
      <c r="X2903" s="411"/>
      <c r="Y2903" s="411"/>
      <c r="Z2903" s="411"/>
      <c r="AA2903" s="1"/>
      <c r="AB2903" s="1"/>
      <c r="AC2903" s="1"/>
      <c r="AD2903" s="1"/>
      <c r="AE2903" s="1"/>
      <c r="AF2903" s="1"/>
      <c r="AG2903" s="1"/>
    </row>
    <row r="2904" spans="1:33" ht="14.25" customHeight="1" x14ac:dyDescent="0.3">
      <c r="A2904" s="2"/>
      <c r="B2904" s="1"/>
      <c r="C2904" s="2"/>
      <c r="D2904" s="2"/>
      <c r="E2904" s="2"/>
      <c r="F2904" s="1"/>
      <c r="G2904" s="1"/>
      <c r="H2904" s="1"/>
      <c r="I2904" s="1"/>
      <c r="J2904" s="1"/>
      <c r="K2904" s="1"/>
      <c r="L2904" s="1"/>
      <c r="M2904" s="1"/>
      <c r="N2904" s="1"/>
      <c r="O2904" s="1"/>
      <c r="P2904" s="1"/>
      <c r="Q2904" s="1"/>
      <c r="R2904" s="1"/>
      <c r="S2904" s="411"/>
      <c r="T2904" s="1"/>
      <c r="U2904" s="1"/>
      <c r="V2904" s="1"/>
      <c r="W2904" s="411"/>
      <c r="X2904" s="411"/>
      <c r="Y2904" s="411"/>
      <c r="Z2904" s="411"/>
      <c r="AA2904" s="1"/>
      <c r="AB2904" s="1"/>
      <c r="AC2904" s="1"/>
      <c r="AD2904" s="1"/>
      <c r="AE2904" s="1"/>
      <c r="AF2904" s="1"/>
      <c r="AG2904" s="1"/>
    </row>
    <row r="2905" spans="1:33" ht="14.25" customHeight="1" x14ac:dyDescent="0.3">
      <c r="A2905" s="2"/>
      <c r="B2905" s="1"/>
      <c r="C2905" s="2"/>
      <c r="D2905" s="2"/>
      <c r="E2905" s="2"/>
      <c r="F2905" s="1"/>
      <c r="G2905" s="1"/>
      <c r="H2905" s="1"/>
      <c r="I2905" s="1"/>
      <c r="J2905" s="1"/>
      <c r="K2905" s="1"/>
      <c r="L2905" s="1"/>
      <c r="M2905" s="1"/>
      <c r="N2905" s="1"/>
      <c r="O2905" s="1"/>
      <c r="P2905" s="1"/>
      <c r="Q2905" s="1"/>
      <c r="R2905" s="1"/>
      <c r="S2905" s="411"/>
      <c r="T2905" s="1"/>
      <c r="U2905" s="1"/>
      <c r="V2905" s="1"/>
      <c r="W2905" s="411"/>
      <c r="X2905" s="411"/>
      <c r="Y2905" s="411"/>
      <c r="Z2905" s="411"/>
      <c r="AA2905" s="1"/>
      <c r="AB2905" s="1"/>
      <c r="AC2905" s="1"/>
      <c r="AD2905" s="1"/>
      <c r="AE2905" s="1"/>
      <c r="AF2905" s="1"/>
      <c r="AG2905" s="1"/>
    </row>
    <row r="2906" spans="1:33" ht="14.25" customHeight="1" x14ac:dyDescent="0.3">
      <c r="A2906" s="2"/>
      <c r="B2906" s="1"/>
      <c r="C2906" s="2"/>
      <c r="D2906" s="2"/>
      <c r="E2906" s="2"/>
      <c r="F2906" s="1"/>
      <c r="G2906" s="1"/>
      <c r="H2906" s="1"/>
      <c r="I2906" s="1"/>
      <c r="J2906" s="1"/>
      <c r="K2906" s="1"/>
      <c r="L2906" s="1"/>
      <c r="M2906" s="1"/>
      <c r="N2906" s="1"/>
      <c r="O2906" s="1"/>
      <c r="P2906" s="1"/>
      <c r="Q2906" s="1"/>
      <c r="R2906" s="1"/>
      <c r="S2906" s="411"/>
      <c r="T2906" s="1"/>
      <c r="U2906" s="1"/>
      <c r="V2906" s="1"/>
      <c r="W2906" s="411"/>
      <c r="X2906" s="411"/>
      <c r="Y2906" s="411"/>
      <c r="Z2906" s="411"/>
      <c r="AA2906" s="1"/>
      <c r="AB2906" s="1"/>
      <c r="AC2906" s="1"/>
      <c r="AD2906" s="1"/>
      <c r="AE2906" s="1"/>
      <c r="AF2906" s="1"/>
      <c r="AG2906" s="1"/>
    </row>
    <row r="2907" spans="1:33" ht="14.25" customHeight="1" x14ac:dyDescent="0.3">
      <c r="A2907" s="2"/>
      <c r="B2907" s="1"/>
      <c r="C2907" s="2"/>
      <c r="D2907" s="2"/>
      <c r="E2907" s="2"/>
      <c r="F2907" s="1"/>
      <c r="G2907" s="1"/>
      <c r="H2907" s="1"/>
      <c r="I2907" s="1"/>
      <c r="J2907" s="1"/>
      <c r="K2907" s="1"/>
      <c r="L2907" s="1"/>
      <c r="M2907" s="1"/>
      <c r="N2907" s="1"/>
      <c r="O2907" s="1"/>
      <c r="P2907" s="1"/>
      <c r="Q2907" s="1"/>
      <c r="R2907" s="1"/>
      <c r="S2907" s="411"/>
      <c r="T2907" s="1"/>
      <c r="U2907" s="1"/>
      <c r="V2907" s="1"/>
      <c r="W2907" s="411"/>
      <c r="X2907" s="411"/>
      <c r="Y2907" s="411"/>
      <c r="Z2907" s="411"/>
      <c r="AA2907" s="1"/>
      <c r="AB2907" s="1"/>
      <c r="AC2907" s="1"/>
      <c r="AD2907" s="1"/>
      <c r="AE2907" s="1"/>
      <c r="AF2907" s="1"/>
      <c r="AG2907" s="1"/>
    </row>
    <row r="2908" spans="1:33" ht="14.25" customHeight="1" x14ac:dyDescent="0.3">
      <c r="A2908" s="2"/>
      <c r="B2908" s="1"/>
      <c r="C2908" s="2"/>
      <c r="D2908" s="2"/>
      <c r="E2908" s="2"/>
      <c r="F2908" s="1"/>
      <c r="G2908" s="1"/>
      <c r="H2908" s="1"/>
      <c r="I2908" s="1"/>
      <c r="J2908" s="1"/>
      <c r="K2908" s="1"/>
      <c r="L2908" s="1"/>
      <c r="M2908" s="1"/>
      <c r="N2908" s="1"/>
      <c r="O2908" s="1"/>
      <c r="P2908" s="1"/>
      <c r="Q2908" s="1"/>
      <c r="R2908" s="1"/>
      <c r="S2908" s="411"/>
      <c r="T2908" s="1"/>
      <c r="U2908" s="1"/>
      <c r="V2908" s="1"/>
      <c r="W2908" s="411"/>
      <c r="X2908" s="411"/>
      <c r="Y2908" s="411"/>
      <c r="Z2908" s="411"/>
      <c r="AA2908" s="1"/>
      <c r="AB2908" s="1"/>
      <c r="AC2908" s="1"/>
      <c r="AD2908" s="1"/>
      <c r="AE2908" s="1"/>
      <c r="AF2908" s="1"/>
      <c r="AG2908" s="1"/>
    </row>
    <row r="2909" spans="1:33" ht="14.25" customHeight="1" x14ac:dyDescent="0.3">
      <c r="A2909" s="2"/>
      <c r="B2909" s="1"/>
      <c r="C2909" s="2"/>
      <c r="D2909" s="2"/>
      <c r="E2909" s="2"/>
      <c r="F2909" s="1"/>
      <c r="G2909" s="1"/>
      <c r="H2909" s="1"/>
      <c r="I2909" s="1"/>
      <c r="J2909" s="1"/>
      <c r="K2909" s="1"/>
      <c r="L2909" s="1"/>
      <c r="M2909" s="1"/>
      <c r="N2909" s="1"/>
      <c r="O2909" s="1"/>
      <c r="P2909" s="1"/>
      <c r="Q2909" s="1"/>
      <c r="R2909" s="1"/>
      <c r="S2909" s="411"/>
      <c r="T2909" s="1"/>
      <c r="U2909" s="1"/>
      <c r="V2909" s="1"/>
      <c r="W2909" s="411"/>
      <c r="X2909" s="411"/>
      <c r="Y2909" s="411"/>
      <c r="Z2909" s="411"/>
      <c r="AA2909" s="1"/>
      <c r="AB2909" s="1"/>
      <c r="AC2909" s="1"/>
      <c r="AD2909" s="1"/>
      <c r="AE2909" s="1"/>
      <c r="AF2909" s="1"/>
      <c r="AG2909" s="1"/>
    </row>
    <row r="2910" spans="1:33" ht="14.25" customHeight="1" x14ac:dyDescent="0.3">
      <c r="A2910" s="2"/>
      <c r="B2910" s="1"/>
      <c r="C2910" s="2"/>
      <c r="D2910" s="2"/>
      <c r="E2910" s="2"/>
      <c r="F2910" s="1"/>
      <c r="G2910" s="1"/>
      <c r="H2910" s="1"/>
      <c r="I2910" s="1"/>
      <c r="J2910" s="1"/>
      <c r="K2910" s="1"/>
      <c r="L2910" s="1"/>
      <c r="M2910" s="1"/>
      <c r="N2910" s="1"/>
      <c r="O2910" s="1"/>
      <c r="P2910" s="1"/>
      <c r="Q2910" s="1"/>
      <c r="R2910" s="1"/>
      <c r="S2910" s="411"/>
      <c r="T2910" s="1"/>
      <c r="U2910" s="1"/>
      <c r="V2910" s="1"/>
      <c r="W2910" s="411"/>
      <c r="X2910" s="411"/>
      <c r="Y2910" s="411"/>
      <c r="Z2910" s="411"/>
      <c r="AA2910" s="1"/>
      <c r="AB2910" s="1"/>
      <c r="AC2910" s="1"/>
      <c r="AD2910" s="1"/>
      <c r="AE2910" s="1"/>
      <c r="AF2910" s="1"/>
      <c r="AG2910" s="1"/>
    </row>
    <row r="2911" spans="1:33" ht="14.25" customHeight="1" x14ac:dyDescent="0.3">
      <c r="A2911" s="2"/>
      <c r="B2911" s="1"/>
      <c r="C2911" s="2"/>
      <c r="D2911" s="2"/>
      <c r="E2911" s="2"/>
      <c r="F2911" s="1"/>
      <c r="G2911" s="1"/>
      <c r="H2911" s="1"/>
      <c r="I2911" s="1"/>
      <c r="J2911" s="1"/>
      <c r="K2911" s="1"/>
      <c r="L2911" s="1"/>
      <c r="M2911" s="1"/>
      <c r="N2911" s="1"/>
      <c r="O2911" s="1"/>
      <c r="P2911" s="1"/>
      <c r="Q2911" s="1"/>
      <c r="R2911" s="1"/>
      <c r="S2911" s="411"/>
      <c r="T2911" s="1"/>
      <c r="U2911" s="1"/>
      <c r="V2911" s="1"/>
      <c r="W2911" s="411"/>
      <c r="X2911" s="411"/>
      <c r="Y2911" s="411"/>
      <c r="Z2911" s="411"/>
      <c r="AA2911" s="1"/>
      <c r="AB2911" s="1"/>
      <c r="AC2911" s="1"/>
      <c r="AD2911" s="1"/>
      <c r="AE2911" s="1"/>
      <c r="AF2911" s="1"/>
      <c r="AG2911" s="1"/>
    </row>
    <row r="2912" spans="1:33" ht="14.25" customHeight="1" x14ac:dyDescent="0.3">
      <c r="A2912" s="2"/>
      <c r="B2912" s="1"/>
      <c r="C2912" s="2"/>
      <c r="D2912" s="2"/>
      <c r="E2912" s="2"/>
      <c r="F2912" s="1"/>
      <c r="G2912" s="1"/>
      <c r="H2912" s="1"/>
      <c r="I2912" s="1"/>
      <c r="J2912" s="1"/>
      <c r="K2912" s="1"/>
      <c r="L2912" s="1"/>
      <c r="M2912" s="1"/>
      <c r="N2912" s="1"/>
      <c r="O2912" s="1"/>
      <c r="P2912" s="1"/>
      <c r="Q2912" s="1"/>
      <c r="R2912" s="1"/>
      <c r="S2912" s="411"/>
      <c r="T2912" s="1"/>
      <c r="U2912" s="1"/>
      <c r="V2912" s="1"/>
      <c r="W2912" s="411"/>
      <c r="X2912" s="411"/>
      <c r="Y2912" s="411"/>
      <c r="Z2912" s="411"/>
      <c r="AA2912" s="1"/>
      <c r="AB2912" s="1"/>
      <c r="AC2912" s="1"/>
      <c r="AD2912" s="1"/>
      <c r="AE2912" s="1"/>
      <c r="AF2912" s="1"/>
      <c r="AG2912" s="1"/>
    </row>
    <row r="2913" spans="1:33" ht="14.25" customHeight="1" x14ac:dyDescent="0.3">
      <c r="A2913" s="2"/>
      <c r="B2913" s="1"/>
      <c r="C2913" s="2"/>
      <c r="D2913" s="2"/>
      <c r="E2913" s="2"/>
      <c r="F2913" s="1"/>
      <c r="G2913" s="1"/>
      <c r="H2913" s="1"/>
      <c r="I2913" s="1"/>
      <c r="J2913" s="1"/>
      <c r="K2913" s="1"/>
      <c r="L2913" s="1"/>
      <c r="M2913" s="1"/>
      <c r="N2913" s="1"/>
      <c r="O2913" s="1"/>
      <c r="P2913" s="1"/>
      <c r="Q2913" s="1"/>
      <c r="R2913" s="1"/>
      <c r="S2913" s="411"/>
      <c r="T2913" s="1"/>
      <c r="U2913" s="1"/>
      <c r="V2913" s="1"/>
      <c r="W2913" s="411"/>
      <c r="X2913" s="411"/>
      <c r="Y2913" s="411"/>
      <c r="Z2913" s="411"/>
      <c r="AA2913" s="1"/>
      <c r="AB2913" s="1"/>
      <c r="AC2913" s="1"/>
      <c r="AD2913" s="1"/>
      <c r="AE2913" s="1"/>
      <c r="AF2913" s="1"/>
      <c r="AG2913" s="1"/>
    </row>
    <row r="2914" spans="1:33" ht="14.25" customHeight="1" x14ac:dyDescent="0.3">
      <c r="A2914" s="2"/>
      <c r="B2914" s="1"/>
      <c r="C2914" s="2"/>
      <c r="D2914" s="2"/>
      <c r="E2914" s="2"/>
      <c r="F2914" s="1"/>
      <c r="G2914" s="1"/>
      <c r="H2914" s="1"/>
      <c r="I2914" s="1"/>
      <c r="J2914" s="1"/>
      <c r="K2914" s="1"/>
      <c r="L2914" s="1"/>
      <c r="M2914" s="1"/>
      <c r="N2914" s="1"/>
      <c r="O2914" s="1"/>
      <c r="P2914" s="1"/>
      <c r="Q2914" s="1"/>
      <c r="R2914" s="1"/>
      <c r="S2914" s="411"/>
      <c r="T2914" s="1"/>
      <c r="U2914" s="1"/>
      <c r="V2914" s="1"/>
      <c r="W2914" s="411"/>
      <c r="X2914" s="411"/>
      <c r="Y2914" s="411"/>
      <c r="Z2914" s="411"/>
      <c r="AA2914" s="1"/>
      <c r="AB2914" s="1"/>
      <c r="AC2914" s="1"/>
      <c r="AD2914" s="1"/>
      <c r="AE2914" s="1"/>
      <c r="AF2914" s="1"/>
      <c r="AG2914" s="1"/>
    </row>
    <row r="2915" spans="1:33" ht="14.25" customHeight="1" x14ac:dyDescent="0.3">
      <c r="A2915" s="2"/>
      <c r="B2915" s="1"/>
      <c r="C2915" s="2"/>
      <c r="D2915" s="2"/>
      <c r="E2915" s="2"/>
      <c r="F2915" s="1"/>
      <c r="G2915" s="1"/>
      <c r="H2915" s="1"/>
      <c r="I2915" s="1"/>
      <c r="J2915" s="1"/>
      <c r="K2915" s="1"/>
      <c r="L2915" s="1"/>
      <c r="M2915" s="1"/>
      <c r="N2915" s="1"/>
      <c r="O2915" s="1"/>
      <c r="P2915" s="1"/>
      <c r="Q2915" s="1"/>
      <c r="R2915" s="1"/>
      <c r="S2915" s="411"/>
      <c r="T2915" s="1"/>
      <c r="U2915" s="1"/>
      <c r="V2915" s="1"/>
      <c r="W2915" s="411"/>
      <c r="X2915" s="411"/>
      <c r="Y2915" s="411"/>
      <c r="Z2915" s="411"/>
      <c r="AA2915" s="1"/>
      <c r="AB2915" s="1"/>
      <c r="AC2915" s="1"/>
      <c r="AD2915" s="1"/>
      <c r="AE2915" s="1"/>
      <c r="AF2915" s="1"/>
      <c r="AG2915" s="1"/>
    </row>
    <row r="2916" spans="1:33" ht="14.25" customHeight="1" x14ac:dyDescent="0.3">
      <c r="A2916" s="2"/>
      <c r="B2916" s="1"/>
      <c r="C2916" s="2"/>
      <c r="D2916" s="2"/>
      <c r="E2916" s="2"/>
      <c r="F2916" s="1"/>
      <c r="G2916" s="1"/>
      <c r="H2916" s="1"/>
      <c r="I2916" s="1"/>
      <c r="J2916" s="1"/>
      <c r="K2916" s="1"/>
      <c r="L2916" s="1"/>
      <c r="M2916" s="1"/>
      <c r="N2916" s="1"/>
      <c r="O2916" s="1"/>
      <c r="P2916" s="1"/>
      <c r="Q2916" s="1"/>
      <c r="R2916" s="1"/>
      <c r="S2916" s="411"/>
      <c r="T2916" s="1"/>
      <c r="U2916" s="1"/>
      <c r="V2916" s="1"/>
      <c r="W2916" s="411"/>
      <c r="X2916" s="411"/>
      <c r="Y2916" s="411"/>
      <c r="Z2916" s="411"/>
      <c r="AA2916" s="1"/>
      <c r="AB2916" s="1"/>
      <c r="AC2916" s="1"/>
      <c r="AD2916" s="1"/>
      <c r="AE2916" s="1"/>
      <c r="AF2916" s="1"/>
      <c r="AG2916" s="1"/>
    </row>
    <row r="2917" spans="1:33" ht="14.25" customHeight="1" x14ac:dyDescent="0.3">
      <c r="A2917" s="2"/>
      <c r="B2917" s="1"/>
      <c r="C2917" s="2"/>
      <c r="D2917" s="2"/>
      <c r="E2917" s="2"/>
      <c r="F2917" s="1"/>
      <c r="G2917" s="1"/>
      <c r="H2917" s="1"/>
      <c r="I2917" s="1"/>
      <c r="J2917" s="1"/>
      <c r="K2917" s="1"/>
      <c r="L2917" s="1"/>
      <c r="M2917" s="1"/>
      <c r="N2917" s="1"/>
      <c r="O2917" s="1"/>
      <c r="P2917" s="1"/>
      <c r="Q2917" s="1"/>
      <c r="R2917" s="1"/>
      <c r="S2917" s="411"/>
      <c r="T2917" s="1"/>
      <c r="U2917" s="1"/>
      <c r="V2917" s="1"/>
      <c r="W2917" s="411"/>
      <c r="X2917" s="411"/>
      <c r="Y2917" s="411"/>
      <c r="Z2917" s="411"/>
      <c r="AA2917" s="1"/>
      <c r="AB2917" s="1"/>
      <c r="AC2917" s="1"/>
      <c r="AD2917" s="1"/>
      <c r="AE2917" s="1"/>
      <c r="AF2917" s="1"/>
      <c r="AG2917" s="1"/>
    </row>
    <row r="2918" spans="1:33" ht="14.25" customHeight="1" x14ac:dyDescent="0.3">
      <c r="A2918" s="2"/>
      <c r="B2918" s="1"/>
      <c r="C2918" s="2"/>
      <c r="D2918" s="2"/>
      <c r="E2918" s="2"/>
      <c r="F2918" s="1"/>
      <c r="G2918" s="1"/>
      <c r="H2918" s="1"/>
      <c r="I2918" s="1"/>
      <c r="J2918" s="1"/>
      <c r="K2918" s="1"/>
      <c r="L2918" s="1"/>
      <c r="M2918" s="1"/>
      <c r="N2918" s="1"/>
      <c r="O2918" s="1"/>
      <c r="P2918" s="1"/>
      <c r="Q2918" s="1"/>
      <c r="R2918" s="1"/>
      <c r="S2918" s="411"/>
      <c r="T2918" s="1"/>
      <c r="U2918" s="1"/>
      <c r="V2918" s="1"/>
      <c r="W2918" s="411"/>
      <c r="X2918" s="411"/>
      <c r="Y2918" s="411"/>
      <c r="Z2918" s="411"/>
      <c r="AA2918" s="1"/>
      <c r="AB2918" s="1"/>
      <c r="AC2918" s="1"/>
      <c r="AD2918" s="1"/>
      <c r="AE2918" s="1"/>
      <c r="AF2918" s="1"/>
      <c r="AG2918" s="1"/>
    </row>
    <row r="2919" spans="1:33" ht="14.25" customHeight="1" x14ac:dyDescent="0.3">
      <c r="A2919" s="2"/>
      <c r="B2919" s="1"/>
      <c r="C2919" s="2"/>
      <c r="D2919" s="2"/>
      <c r="E2919" s="2"/>
      <c r="F2919" s="1"/>
      <c r="G2919" s="1"/>
      <c r="H2919" s="1"/>
      <c r="I2919" s="1"/>
      <c r="J2919" s="1"/>
      <c r="K2919" s="1"/>
      <c r="L2919" s="1"/>
      <c r="M2919" s="1"/>
      <c r="N2919" s="1"/>
      <c r="O2919" s="1"/>
      <c r="P2919" s="1"/>
      <c r="Q2919" s="1"/>
      <c r="R2919" s="1"/>
      <c r="S2919" s="411"/>
      <c r="T2919" s="1"/>
      <c r="U2919" s="1"/>
      <c r="V2919" s="1"/>
      <c r="W2919" s="411"/>
      <c r="X2919" s="411"/>
      <c r="Y2919" s="411"/>
      <c r="Z2919" s="411"/>
      <c r="AA2919" s="1"/>
      <c r="AB2919" s="1"/>
      <c r="AC2919" s="1"/>
      <c r="AD2919" s="1"/>
      <c r="AE2919" s="1"/>
      <c r="AF2919" s="1"/>
      <c r="AG2919" s="1"/>
    </row>
    <row r="2920" spans="1:33" ht="14.25" customHeight="1" x14ac:dyDescent="0.3">
      <c r="A2920" s="2"/>
      <c r="B2920" s="1"/>
      <c r="C2920" s="2"/>
      <c r="D2920" s="2"/>
      <c r="E2920" s="2"/>
      <c r="F2920" s="1"/>
      <c r="G2920" s="1"/>
      <c r="H2920" s="1"/>
      <c r="I2920" s="1"/>
      <c r="J2920" s="1"/>
      <c r="K2920" s="1"/>
      <c r="L2920" s="1"/>
      <c r="M2920" s="1"/>
      <c r="N2920" s="1"/>
      <c r="O2920" s="1"/>
      <c r="P2920" s="1"/>
      <c r="Q2920" s="1"/>
      <c r="R2920" s="1"/>
      <c r="S2920" s="411"/>
      <c r="T2920" s="1"/>
      <c r="U2920" s="1"/>
      <c r="V2920" s="1"/>
      <c r="W2920" s="411"/>
      <c r="X2920" s="411"/>
      <c r="Y2920" s="411"/>
      <c r="Z2920" s="411"/>
      <c r="AA2920" s="1"/>
      <c r="AB2920" s="1"/>
      <c r="AC2920" s="1"/>
      <c r="AD2920" s="1"/>
      <c r="AE2920" s="1"/>
      <c r="AF2920" s="1"/>
      <c r="AG2920" s="1"/>
    </row>
    <row r="2921" spans="1:33" ht="14.25" customHeight="1" x14ac:dyDescent="0.3">
      <c r="A2921" s="2"/>
      <c r="B2921" s="1"/>
      <c r="C2921" s="2"/>
      <c r="D2921" s="2"/>
      <c r="E2921" s="2"/>
      <c r="F2921" s="1"/>
      <c r="G2921" s="1"/>
      <c r="H2921" s="1"/>
      <c r="I2921" s="1"/>
      <c r="J2921" s="1"/>
      <c r="K2921" s="1"/>
      <c r="L2921" s="1"/>
      <c r="M2921" s="1"/>
      <c r="N2921" s="1"/>
      <c r="O2921" s="1"/>
      <c r="P2921" s="1"/>
      <c r="Q2921" s="1"/>
      <c r="R2921" s="1"/>
      <c r="S2921" s="411"/>
      <c r="T2921" s="1"/>
      <c r="U2921" s="1"/>
      <c r="V2921" s="1"/>
      <c r="W2921" s="411"/>
      <c r="X2921" s="411"/>
      <c r="Y2921" s="411"/>
      <c r="Z2921" s="411"/>
      <c r="AA2921" s="1"/>
      <c r="AB2921" s="1"/>
      <c r="AC2921" s="1"/>
      <c r="AD2921" s="1"/>
      <c r="AE2921" s="1"/>
      <c r="AF2921" s="1"/>
      <c r="AG2921" s="1"/>
    </row>
    <row r="2922" spans="1:33" ht="14.25" customHeight="1" x14ac:dyDescent="0.3">
      <c r="A2922" s="2"/>
      <c r="B2922" s="1"/>
      <c r="C2922" s="2"/>
      <c r="D2922" s="2"/>
      <c r="E2922" s="2"/>
      <c r="F2922" s="1"/>
      <c r="G2922" s="1"/>
      <c r="H2922" s="1"/>
      <c r="I2922" s="1"/>
      <c r="J2922" s="1"/>
      <c r="K2922" s="1"/>
      <c r="L2922" s="1"/>
      <c r="M2922" s="1"/>
      <c r="N2922" s="1"/>
      <c r="O2922" s="1"/>
      <c r="P2922" s="1"/>
      <c r="Q2922" s="1"/>
      <c r="R2922" s="1"/>
      <c r="S2922" s="411"/>
      <c r="T2922" s="1"/>
      <c r="U2922" s="1"/>
      <c r="V2922" s="1"/>
      <c r="W2922" s="411"/>
      <c r="X2922" s="411"/>
      <c r="Y2922" s="411"/>
      <c r="Z2922" s="411"/>
      <c r="AA2922" s="1"/>
      <c r="AB2922" s="1"/>
      <c r="AC2922" s="1"/>
      <c r="AD2922" s="1"/>
      <c r="AE2922" s="1"/>
      <c r="AF2922" s="1"/>
      <c r="AG2922" s="1"/>
    </row>
    <row r="2923" spans="1:33" ht="14.25" customHeight="1" x14ac:dyDescent="0.3">
      <c r="A2923" s="2"/>
      <c r="B2923" s="1"/>
      <c r="C2923" s="2"/>
      <c r="D2923" s="2"/>
      <c r="E2923" s="2"/>
      <c r="F2923" s="1"/>
      <c r="G2923" s="1"/>
      <c r="H2923" s="1"/>
      <c r="I2923" s="1"/>
      <c r="J2923" s="1"/>
      <c r="K2923" s="1"/>
      <c r="L2923" s="1"/>
      <c r="M2923" s="1"/>
      <c r="N2923" s="1"/>
      <c r="O2923" s="1"/>
      <c r="P2923" s="1"/>
      <c r="Q2923" s="1"/>
      <c r="R2923" s="1"/>
      <c r="S2923" s="411"/>
      <c r="T2923" s="1"/>
      <c r="U2923" s="1"/>
      <c r="V2923" s="1"/>
      <c r="W2923" s="411"/>
      <c r="X2923" s="411"/>
      <c r="Y2923" s="411"/>
      <c r="Z2923" s="411"/>
      <c r="AA2923" s="1"/>
      <c r="AB2923" s="1"/>
      <c r="AC2923" s="1"/>
      <c r="AD2923" s="1"/>
      <c r="AE2923" s="1"/>
      <c r="AF2923" s="1"/>
      <c r="AG2923" s="1"/>
    </row>
    <row r="2924" spans="1:33" ht="14.25" customHeight="1" x14ac:dyDescent="0.3">
      <c r="A2924" s="2"/>
      <c r="B2924" s="1"/>
      <c r="C2924" s="2"/>
      <c r="D2924" s="2"/>
      <c r="E2924" s="2"/>
      <c r="F2924" s="1"/>
      <c r="G2924" s="1"/>
      <c r="H2924" s="1"/>
      <c r="I2924" s="1"/>
      <c r="J2924" s="1"/>
      <c r="K2924" s="1"/>
      <c r="L2924" s="1"/>
      <c r="M2924" s="1"/>
      <c r="N2924" s="1"/>
      <c r="O2924" s="1"/>
      <c r="P2924" s="1"/>
      <c r="Q2924" s="1"/>
      <c r="R2924" s="1"/>
      <c r="S2924" s="411"/>
      <c r="T2924" s="1"/>
      <c r="U2924" s="1"/>
      <c r="V2924" s="1"/>
      <c r="W2924" s="411"/>
      <c r="X2924" s="411"/>
      <c r="Y2924" s="411"/>
      <c r="Z2924" s="411"/>
      <c r="AA2924" s="1"/>
      <c r="AB2924" s="1"/>
      <c r="AC2924" s="1"/>
      <c r="AD2924" s="1"/>
      <c r="AE2924" s="1"/>
      <c r="AF2924" s="1"/>
      <c r="AG2924" s="1"/>
    </row>
    <row r="2925" spans="1:33" ht="14.25" customHeight="1" x14ac:dyDescent="0.3">
      <c r="A2925" s="2"/>
      <c r="B2925" s="1"/>
      <c r="C2925" s="2"/>
      <c r="D2925" s="2"/>
      <c r="E2925" s="2"/>
      <c r="F2925" s="1"/>
      <c r="G2925" s="1"/>
      <c r="H2925" s="1"/>
      <c r="I2925" s="1"/>
      <c r="J2925" s="1"/>
      <c r="K2925" s="1"/>
      <c r="L2925" s="1"/>
      <c r="M2925" s="1"/>
      <c r="N2925" s="1"/>
      <c r="O2925" s="1"/>
      <c r="P2925" s="1"/>
      <c r="Q2925" s="1"/>
      <c r="R2925" s="1"/>
      <c r="S2925" s="411"/>
      <c r="T2925" s="1"/>
      <c r="U2925" s="1"/>
      <c r="V2925" s="1"/>
      <c r="W2925" s="411"/>
      <c r="X2925" s="411"/>
      <c r="Y2925" s="411"/>
      <c r="Z2925" s="411"/>
      <c r="AA2925" s="1"/>
      <c r="AB2925" s="1"/>
      <c r="AC2925" s="1"/>
      <c r="AD2925" s="1"/>
      <c r="AE2925" s="1"/>
      <c r="AF2925" s="1"/>
      <c r="AG2925" s="1"/>
    </row>
    <row r="2926" spans="1:33" ht="14.25" customHeight="1" x14ac:dyDescent="0.3">
      <c r="A2926" s="2"/>
      <c r="B2926" s="1"/>
      <c r="C2926" s="2"/>
      <c r="D2926" s="2"/>
      <c r="E2926" s="2"/>
      <c r="F2926" s="1"/>
      <c r="G2926" s="1"/>
      <c r="H2926" s="1"/>
      <c r="I2926" s="1"/>
      <c r="J2926" s="1"/>
      <c r="K2926" s="1"/>
      <c r="L2926" s="1"/>
      <c r="M2926" s="1"/>
      <c r="N2926" s="1"/>
      <c r="O2926" s="1"/>
      <c r="P2926" s="1"/>
      <c r="Q2926" s="1"/>
      <c r="R2926" s="1"/>
      <c r="S2926" s="411"/>
      <c r="T2926" s="1"/>
      <c r="U2926" s="1"/>
      <c r="V2926" s="1"/>
      <c r="W2926" s="411"/>
      <c r="X2926" s="411"/>
      <c r="Y2926" s="411"/>
      <c r="Z2926" s="411"/>
      <c r="AA2926" s="1"/>
      <c r="AB2926" s="1"/>
      <c r="AC2926" s="1"/>
      <c r="AD2926" s="1"/>
      <c r="AE2926" s="1"/>
      <c r="AF2926" s="1"/>
      <c r="AG2926" s="1"/>
    </row>
    <row r="2927" spans="1:33" ht="14.25" customHeight="1" x14ac:dyDescent="0.3">
      <c r="A2927" s="2"/>
      <c r="B2927" s="1"/>
      <c r="C2927" s="2"/>
      <c r="D2927" s="2"/>
      <c r="E2927" s="2"/>
      <c r="F2927" s="1"/>
      <c r="G2927" s="1"/>
      <c r="H2927" s="1"/>
      <c r="I2927" s="1"/>
      <c r="J2927" s="1"/>
      <c r="K2927" s="1"/>
      <c r="L2927" s="1"/>
      <c r="M2927" s="1"/>
      <c r="N2927" s="1"/>
      <c r="O2927" s="1"/>
      <c r="P2927" s="1"/>
      <c r="Q2927" s="1"/>
      <c r="R2927" s="1"/>
      <c r="S2927" s="411"/>
      <c r="T2927" s="1"/>
      <c r="U2927" s="1"/>
      <c r="V2927" s="1"/>
      <c r="W2927" s="411"/>
      <c r="X2927" s="411"/>
      <c r="Y2927" s="411"/>
      <c r="Z2927" s="411"/>
      <c r="AA2927" s="1"/>
      <c r="AB2927" s="1"/>
      <c r="AC2927" s="1"/>
      <c r="AD2927" s="1"/>
      <c r="AE2927" s="1"/>
      <c r="AF2927" s="1"/>
      <c r="AG2927" s="1"/>
    </row>
    <row r="2928" spans="1:33" ht="14.25" customHeight="1" x14ac:dyDescent="0.3">
      <c r="A2928" s="2"/>
      <c r="B2928" s="1"/>
      <c r="C2928" s="2"/>
      <c r="D2928" s="2"/>
      <c r="E2928" s="2"/>
      <c r="F2928" s="1"/>
      <c r="G2928" s="1"/>
      <c r="H2928" s="1"/>
      <c r="I2928" s="1"/>
      <c r="J2928" s="1"/>
      <c r="K2928" s="1"/>
      <c r="L2928" s="1"/>
      <c r="M2928" s="1"/>
      <c r="N2928" s="1"/>
      <c r="O2928" s="1"/>
      <c r="P2928" s="1"/>
      <c r="Q2928" s="1"/>
      <c r="R2928" s="1"/>
      <c r="S2928" s="411"/>
      <c r="T2928" s="1"/>
      <c r="U2928" s="1"/>
      <c r="V2928" s="1"/>
      <c r="W2928" s="411"/>
      <c r="X2928" s="411"/>
      <c r="Y2928" s="411"/>
      <c r="Z2928" s="411"/>
      <c r="AA2928" s="1"/>
      <c r="AB2928" s="1"/>
      <c r="AC2928" s="1"/>
      <c r="AD2928" s="1"/>
      <c r="AE2928" s="1"/>
      <c r="AF2928" s="1"/>
      <c r="AG2928" s="1"/>
    </row>
    <row r="2929" spans="1:33" ht="14.25" customHeight="1" x14ac:dyDescent="0.3">
      <c r="A2929" s="2"/>
      <c r="B2929" s="1"/>
      <c r="C2929" s="2"/>
      <c r="D2929" s="2"/>
      <c r="E2929" s="2"/>
      <c r="F2929" s="1"/>
      <c r="G2929" s="1"/>
      <c r="H2929" s="1"/>
      <c r="I2929" s="1"/>
      <c r="J2929" s="1"/>
      <c r="K2929" s="1"/>
      <c r="L2929" s="1"/>
      <c r="M2929" s="1"/>
      <c r="N2929" s="1"/>
      <c r="O2929" s="1"/>
      <c r="P2929" s="1"/>
      <c r="Q2929" s="1"/>
      <c r="R2929" s="1"/>
      <c r="S2929" s="411"/>
      <c r="T2929" s="1"/>
      <c r="U2929" s="1"/>
      <c r="V2929" s="1"/>
      <c r="W2929" s="411"/>
      <c r="X2929" s="411"/>
      <c r="Y2929" s="411"/>
      <c r="Z2929" s="411"/>
      <c r="AA2929" s="1"/>
      <c r="AB2929" s="1"/>
      <c r="AC2929" s="1"/>
      <c r="AD2929" s="1"/>
      <c r="AE2929" s="1"/>
      <c r="AF2929" s="1"/>
      <c r="AG2929" s="1"/>
    </row>
    <row r="2930" spans="1:33" ht="14.25" customHeight="1" x14ac:dyDescent="0.3">
      <c r="A2930" s="2"/>
      <c r="B2930" s="1"/>
      <c r="C2930" s="2"/>
      <c r="D2930" s="2"/>
      <c r="E2930" s="2"/>
      <c r="F2930" s="1"/>
      <c r="G2930" s="1"/>
      <c r="H2930" s="1"/>
      <c r="I2930" s="1"/>
      <c r="J2930" s="1"/>
      <c r="K2930" s="1"/>
      <c r="L2930" s="1"/>
      <c r="M2930" s="1"/>
      <c r="N2930" s="1"/>
      <c r="O2930" s="1"/>
      <c r="P2930" s="1"/>
      <c r="Q2930" s="1"/>
      <c r="R2930" s="1"/>
      <c r="S2930" s="411"/>
      <c r="T2930" s="1"/>
      <c r="U2930" s="1"/>
      <c r="V2930" s="1"/>
      <c r="W2930" s="411"/>
      <c r="X2930" s="411"/>
      <c r="Y2930" s="411"/>
      <c r="Z2930" s="411"/>
      <c r="AA2930" s="1"/>
      <c r="AB2930" s="1"/>
      <c r="AC2930" s="1"/>
      <c r="AD2930" s="1"/>
      <c r="AE2930" s="1"/>
      <c r="AF2930" s="1"/>
      <c r="AG2930" s="1"/>
    </row>
    <row r="2931" spans="1:33" ht="14.25" customHeight="1" x14ac:dyDescent="0.3">
      <c r="A2931" s="2"/>
      <c r="B2931" s="1"/>
      <c r="C2931" s="2"/>
      <c r="D2931" s="2"/>
      <c r="E2931" s="2"/>
      <c r="F2931" s="1"/>
      <c r="G2931" s="1"/>
      <c r="H2931" s="1"/>
      <c r="I2931" s="1"/>
      <c r="J2931" s="1"/>
      <c r="K2931" s="1"/>
      <c r="L2931" s="1"/>
      <c r="M2931" s="1"/>
      <c r="N2931" s="1"/>
      <c r="O2931" s="1"/>
      <c r="P2931" s="1"/>
      <c r="Q2931" s="1"/>
      <c r="R2931" s="1"/>
      <c r="S2931" s="411"/>
      <c r="T2931" s="1"/>
      <c r="U2931" s="1"/>
      <c r="V2931" s="1"/>
      <c r="W2931" s="411"/>
      <c r="X2931" s="411"/>
      <c r="Y2931" s="411"/>
      <c r="Z2931" s="411"/>
      <c r="AA2931" s="1"/>
      <c r="AB2931" s="1"/>
      <c r="AC2931" s="1"/>
      <c r="AD2931" s="1"/>
      <c r="AE2931" s="1"/>
      <c r="AF2931" s="1"/>
      <c r="AG2931" s="1"/>
    </row>
    <row r="2932" spans="1:33" ht="14.25" customHeight="1" x14ac:dyDescent="0.3">
      <c r="A2932" s="2"/>
      <c r="B2932" s="1"/>
      <c r="C2932" s="2"/>
      <c r="D2932" s="2"/>
      <c r="E2932" s="2"/>
      <c r="F2932" s="1"/>
      <c r="G2932" s="1"/>
      <c r="H2932" s="1"/>
      <c r="I2932" s="1"/>
      <c r="J2932" s="1"/>
      <c r="K2932" s="1"/>
      <c r="L2932" s="1"/>
      <c r="M2932" s="1"/>
      <c r="N2932" s="1"/>
      <c r="O2932" s="1"/>
      <c r="P2932" s="1"/>
      <c r="Q2932" s="1"/>
      <c r="R2932" s="1"/>
      <c r="S2932" s="411"/>
      <c r="T2932" s="1"/>
      <c r="U2932" s="1"/>
      <c r="V2932" s="1"/>
      <c r="W2932" s="411"/>
      <c r="X2932" s="411"/>
      <c r="Y2932" s="411"/>
      <c r="Z2932" s="411"/>
      <c r="AA2932" s="1"/>
      <c r="AB2932" s="1"/>
      <c r="AC2932" s="1"/>
      <c r="AD2932" s="1"/>
      <c r="AE2932" s="1"/>
      <c r="AF2932" s="1"/>
      <c r="AG2932" s="1"/>
    </row>
    <row r="2933" spans="1:33" ht="14.25" customHeight="1" x14ac:dyDescent="0.3">
      <c r="A2933" s="2"/>
      <c r="B2933" s="1"/>
      <c r="C2933" s="2"/>
      <c r="D2933" s="2"/>
      <c r="E2933" s="2"/>
      <c r="F2933" s="1"/>
      <c r="G2933" s="1"/>
      <c r="H2933" s="1"/>
      <c r="I2933" s="1"/>
      <c r="J2933" s="1"/>
      <c r="K2933" s="1"/>
      <c r="L2933" s="1"/>
      <c r="M2933" s="1"/>
      <c r="N2933" s="1"/>
      <c r="O2933" s="1"/>
      <c r="P2933" s="1"/>
      <c r="Q2933" s="1"/>
      <c r="R2933" s="1"/>
      <c r="S2933" s="411"/>
      <c r="T2933" s="1"/>
      <c r="U2933" s="1"/>
      <c r="V2933" s="1"/>
      <c r="W2933" s="411"/>
      <c r="X2933" s="411"/>
      <c r="Y2933" s="411"/>
      <c r="Z2933" s="411"/>
      <c r="AA2933" s="1"/>
      <c r="AB2933" s="1"/>
      <c r="AC2933" s="1"/>
      <c r="AD2933" s="1"/>
      <c r="AE2933" s="1"/>
      <c r="AF2933" s="1"/>
      <c r="AG2933" s="1"/>
    </row>
    <row r="2934" spans="1:33" ht="14.25" customHeight="1" x14ac:dyDescent="0.3">
      <c r="A2934" s="2"/>
      <c r="B2934" s="1"/>
      <c r="C2934" s="2"/>
      <c r="D2934" s="2"/>
      <c r="E2934" s="2"/>
      <c r="F2934" s="1"/>
      <c r="G2934" s="1"/>
      <c r="H2934" s="1"/>
      <c r="I2934" s="1"/>
      <c r="J2934" s="1"/>
      <c r="K2934" s="1"/>
      <c r="L2934" s="1"/>
      <c r="M2934" s="1"/>
      <c r="N2934" s="1"/>
      <c r="O2934" s="1"/>
      <c r="P2934" s="1"/>
      <c r="Q2934" s="1"/>
      <c r="R2934" s="1"/>
      <c r="S2934" s="411"/>
      <c r="T2934" s="1"/>
      <c r="U2934" s="1"/>
      <c r="V2934" s="1"/>
      <c r="W2934" s="411"/>
      <c r="X2934" s="411"/>
      <c r="Y2934" s="411"/>
      <c r="Z2934" s="411"/>
      <c r="AA2934" s="1"/>
      <c r="AB2934" s="1"/>
      <c r="AC2934" s="1"/>
      <c r="AD2934" s="1"/>
      <c r="AE2934" s="1"/>
      <c r="AF2934" s="1"/>
      <c r="AG2934" s="1"/>
    </row>
    <row r="2935" spans="1:33" ht="14.25" customHeight="1" x14ac:dyDescent="0.3">
      <c r="A2935" s="2"/>
      <c r="B2935" s="1"/>
      <c r="C2935" s="2"/>
      <c r="D2935" s="2"/>
      <c r="E2935" s="2"/>
      <c r="F2935" s="1"/>
      <c r="G2935" s="1"/>
      <c r="H2935" s="1"/>
      <c r="I2935" s="1"/>
      <c r="J2935" s="1"/>
      <c r="K2935" s="1"/>
      <c r="L2935" s="1"/>
      <c r="M2935" s="1"/>
      <c r="N2935" s="1"/>
      <c r="O2935" s="1"/>
      <c r="P2935" s="1"/>
      <c r="Q2935" s="1"/>
      <c r="R2935" s="1"/>
      <c r="S2935" s="411"/>
      <c r="T2935" s="1"/>
      <c r="U2935" s="1"/>
      <c r="V2935" s="1"/>
      <c r="W2935" s="411"/>
      <c r="X2935" s="411"/>
      <c r="Y2935" s="411"/>
      <c r="Z2935" s="411"/>
      <c r="AA2935" s="1"/>
      <c r="AB2935" s="1"/>
      <c r="AC2935" s="1"/>
      <c r="AD2935" s="1"/>
      <c r="AE2935" s="1"/>
      <c r="AF2935" s="1"/>
      <c r="AG2935" s="1"/>
    </row>
    <row r="2936" spans="1:33" ht="15" customHeight="1" x14ac:dyDescent="0.3">
      <c r="A2936" s="2"/>
      <c r="B2936" s="1"/>
      <c r="C2936" s="2"/>
      <c r="D2936" s="2"/>
      <c r="E2936" s="2"/>
      <c r="F2936" s="1"/>
      <c r="G2936" s="1"/>
      <c r="H2936" s="1"/>
      <c r="I2936" s="1"/>
      <c r="J2936" s="1"/>
      <c r="K2936" s="1"/>
      <c r="L2936" s="1"/>
      <c r="M2936" s="1"/>
      <c r="N2936" s="1"/>
      <c r="O2936" s="1"/>
      <c r="P2936" s="1"/>
      <c r="Q2936" s="1"/>
      <c r="R2936" s="1"/>
      <c r="S2936" s="411"/>
      <c r="T2936" s="1"/>
      <c r="U2936" s="1"/>
      <c r="V2936" s="1"/>
      <c r="W2936" s="411"/>
      <c r="X2936" s="411"/>
      <c r="Y2936" s="411"/>
      <c r="Z2936" s="411"/>
      <c r="AA2936" s="1"/>
      <c r="AB2936" s="1"/>
      <c r="AC2936" s="1"/>
      <c r="AD2936" s="1"/>
      <c r="AE2936" s="1"/>
      <c r="AF2936" s="1"/>
      <c r="AG2936" s="1"/>
    </row>
  </sheetData>
  <sheetProtection sheet="1" insertColumns="0" insertRows="0" deleteColumns="0" deleteRows="0"/>
  <conditionalFormatting sqref="I3:J2003 F2004">
    <cfRule type="colorScale" priority="4">
      <colorScale>
        <cfvo type="min"/>
        <cfvo type="max"/>
        <color rgb="FF57BB8A"/>
        <color rgb="FFFFFFFF"/>
      </colorScale>
    </cfRule>
  </conditionalFormatting>
  <dataValidations count="2">
    <dataValidation type="date" allowBlank="1" showDropDown="1" showInputMessage="1" showErrorMessage="1" prompt="Päivämäärä - Merkitse päivämäärä muodossa 1.1.2021." sqref="C2004">
      <formula1>44197</formula1>
      <formula2>44561</formula2>
    </dataValidation>
    <dataValidation type="list" allowBlank="1" showErrorMessage="1" sqref="E2004:G2004 I2004:J2004">
      <formula1>#REF!</formula1>
    </dataValidation>
  </dataValidations>
  <pageMargins left="0.7" right="0.7" top="0.75" bottom="0.75" header="0" footer="0"/>
  <pageSetup paperSize="9" orientation="portrait" r:id="rId1"/>
  <tableParts count="1">
    <tablePart r:id="rId2"/>
  </tableParts>
  <extLst>
    <ext xmlns:x14="http://schemas.microsoft.com/office/spreadsheetml/2009/9/main" uri="{CCE6A557-97BC-4b89-ADB6-D9C93CAAB3DF}">
      <x14:dataValidations xmlns:xm="http://schemas.microsoft.com/office/excel/2006/main" count="19">
        <x14:dataValidation type="list" allowBlank="1" showInputMessage="1" showErrorMessage="1">
          <x14:formula1>
            <xm:f>Muuttujat!$A$7:$A$9</xm:f>
          </x14:formula1>
          <xm:sqref>C3:C2003</xm:sqref>
        </x14:dataValidation>
        <x14:dataValidation type="list" allowBlank="1" showInputMessage="1" showErrorMessage="1">
          <x14:formula1>
            <xm:f>Muuttujat!$D$7:$D$18</xm:f>
          </x14:formula1>
          <xm:sqref>I3:I2003</xm:sqref>
        </x14:dataValidation>
        <x14:dataValidation type="list" allowBlank="1" showInputMessage="1" showErrorMessage="1">
          <x14:formula1>
            <xm:f>Muuttujat!$C$21:$C$25</xm:f>
          </x14:formula1>
          <xm:sqref>N3:N2003</xm:sqref>
        </x14:dataValidation>
        <x14:dataValidation type="list" allowBlank="1" showInputMessage="1" showErrorMessage="1">
          <x14:formula1>
            <xm:f>Muuttujat!$E$7:$E$17</xm:f>
          </x14:formula1>
          <xm:sqref>J3:J2003</xm:sqref>
        </x14:dataValidation>
        <x14:dataValidation type="list" allowBlank="1" showInputMessage="1" showErrorMessage="1">
          <x14:formula1>
            <xm:f>Muuttujat!$C$35:$C$46</xm:f>
          </x14:formula1>
          <xm:sqref>AF3:AF2003</xm:sqref>
        </x14:dataValidation>
        <x14:dataValidation type="list" allowBlank="1" showInputMessage="1" showErrorMessage="1">
          <x14:formula1>
            <xm:f>Muuttujat!$D$21:$D$30</xm:f>
          </x14:formula1>
          <xm:sqref>AA3:AA2003</xm:sqref>
        </x14:dataValidation>
        <x14:dataValidation type="list" allowBlank="1" showInputMessage="1" showErrorMessage="1">
          <x14:formula1>
            <xm:f>Muuttujat!$E$35:$E$39</xm:f>
          </x14:formula1>
          <xm:sqref>AH3:AH2003</xm:sqref>
        </x14:dataValidation>
        <x14:dataValidation type="list" allowBlank="1" showErrorMessage="1">
          <x14:formula1>
            <xm:f>Muuttujat!$B$21:$B$25</xm:f>
          </x14:formula1>
          <xm:sqref>L3:L2003</xm:sqref>
        </x14:dataValidation>
        <x14:dataValidation type="list" allowBlank="1" showInputMessage="1" showErrorMessage="1">
          <x14:formula1>
            <xm:f>Muuttujat!$D$35:$D$46</xm:f>
          </x14:formula1>
          <xm:sqref>AG3:AG2003</xm:sqref>
        </x14:dataValidation>
        <x14:dataValidation type="list" allowBlank="1" showInputMessage="1" showErrorMessage="1">
          <x14:formula1>
            <xm:f>Muuttujat!$B$7:$B$9</xm:f>
          </x14:formula1>
          <xm:sqref>G3:G2003</xm:sqref>
        </x14:dataValidation>
        <x14:dataValidation type="list" allowBlank="1" showErrorMessage="1">
          <x14:formula1>
            <xm:f>Muuttujat!$C$7:$C$17</xm:f>
          </x14:formula1>
          <xm:sqref>H3:H2003</xm:sqref>
        </x14:dataValidation>
        <x14:dataValidation type="list" allowBlank="1" showErrorMessage="1">
          <x14:formula1>
            <xm:f>Muuttujat!$A$21:$A$32</xm:f>
          </x14:formula1>
          <xm:sqref>K3:K2003</xm:sqref>
        </x14:dataValidation>
        <x14:dataValidation type="list" allowBlank="1" showInputMessage="1" showErrorMessage="1">
          <x14:formula1>
            <xm:f>Muuttujat!$A$35:$A$46</xm:f>
          </x14:formula1>
          <xm:sqref>AD3:AD2003</xm:sqref>
        </x14:dataValidation>
        <x14:dataValidation type="list" allowBlank="1" showInputMessage="1" showErrorMessage="1">
          <x14:formula1>
            <xm:f>Muuttujat!$B$35:$B$46</xm:f>
          </x14:formula1>
          <xm:sqref>AE3:AE2003</xm:sqref>
        </x14:dataValidation>
        <x14:dataValidation type="list" allowBlank="1" showInputMessage="1" showErrorMessage="1">
          <x14:formula1>
            <xm:f>Muuttujat!$A$49:$A$59</xm:f>
          </x14:formula1>
          <xm:sqref>AI3:AI2003</xm:sqref>
        </x14:dataValidation>
        <x14:dataValidation type="list" allowBlank="1" showInputMessage="1" showErrorMessage="1">
          <x14:formula1>
            <xm:f>Muuttujat!$B$49:$B$59</xm:f>
          </x14:formula1>
          <xm:sqref>AJ3:AJ2003</xm:sqref>
        </x14:dataValidation>
        <x14:dataValidation type="list" allowBlank="1" showInputMessage="1" showErrorMessage="1">
          <x14:formula1>
            <xm:f>Muuttujat!$C$49:$C$59</xm:f>
          </x14:formula1>
          <xm:sqref>AK3:AK2003</xm:sqref>
        </x14:dataValidation>
        <x14:dataValidation type="list" allowBlank="1" showInputMessage="1" showErrorMessage="1">
          <x14:formula1>
            <xm:f>Muuttujat!$D$49:$D$59</xm:f>
          </x14:formula1>
          <xm:sqref>AL3:AL2003</xm:sqref>
        </x14:dataValidation>
        <x14:dataValidation type="list" allowBlank="1" showInputMessage="1" showErrorMessage="1">
          <x14:formula1>
            <xm:f>Muuttujat!$E$49:$E$59</xm:f>
          </x14:formula1>
          <xm:sqref>AM3:AM2003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N13" sqref="N13"/>
    </sheetView>
  </sheetViews>
  <sheetFormatPr defaultColWidth="8.88671875" defaultRowHeight="14.4" x14ac:dyDescent="0.3"/>
  <sheetData>
    <row r="1" spans="1:1" x14ac:dyDescent="0.3">
      <c r="A1" s="48" t="s">
        <v>481</v>
      </c>
    </row>
    <row r="3" spans="1:1" x14ac:dyDescent="0.3">
      <c r="A3" s="48" t="s">
        <v>482</v>
      </c>
    </row>
    <row r="4" spans="1:1" x14ac:dyDescent="0.3">
      <c r="A4" s="48" t="s">
        <v>483</v>
      </c>
    </row>
    <row r="5" spans="1:1" x14ac:dyDescent="0.3">
      <c r="A5" s="48" t="s">
        <v>514</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496"/>
  <sheetViews>
    <sheetView workbookViewId="0">
      <pane ySplit="9" topLeftCell="A10" activePane="bottomLeft" state="frozen"/>
      <selection pane="bottomLeft" activeCell="B3" sqref="B3:C6"/>
    </sheetView>
  </sheetViews>
  <sheetFormatPr defaultColWidth="39" defaultRowHeight="14.4" x14ac:dyDescent="0.3"/>
  <cols>
    <col min="1" max="1" width="24.44140625" style="37" customWidth="1"/>
    <col min="2" max="2" width="77" style="45" customWidth="1"/>
    <col min="3" max="3" width="74.88671875" style="37" customWidth="1"/>
    <col min="4" max="4" width="85" style="37" customWidth="1"/>
    <col min="5" max="16384" width="39" style="37"/>
  </cols>
  <sheetData>
    <row r="1" spans="1:26" x14ac:dyDescent="0.3">
      <c r="A1" s="36" t="s">
        <v>79</v>
      </c>
      <c r="B1" s="36" t="s">
        <v>80</v>
      </c>
      <c r="C1" s="36"/>
    </row>
    <row r="2" spans="1:26" ht="8.1" customHeight="1" x14ac:dyDescent="0.3">
      <c r="A2" s="38"/>
      <c r="B2" s="39"/>
      <c r="C2" s="38"/>
      <c r="D2" s="38"/>
      <c r="E2" s="38"/>
    </row>
    <row r="3" spans="1:26" ht="32.1" customHeight="1" x14ac:dyDescent="0.3">
      <c r="A3" s="36" t="s">
        <v>81</v>
      </c>
      <c r="B3" s="438" t="s">
        <v>82</v>
      </c>
      <c r="C3" s="438"/>
      <c r="D3" s="425" t="s">
        <v>83</v>
      </c>
      <c r="E3" s="38"/>
    </row>
    <row r="4" spans="1:26" ht="18" x14ac:dyDescent="0.3">
      <c r="A4" s="199" t="s">
        <v>84</v>
      </c>
      <c r="B4" s="438"/>
      <c r="C4" s="438"/>
      <c r="D4" s="425"/>
      <c r="E4" s="38"/>
    </row>
    <row r="5" spans="1:26" ht="18" x14ac:dyDescent="0.3">
      <c r="A5" s="200" t="s">
        <v>85</v>
      </c>
      <c r="B5" s="438"/>
      <c r="C5" s="438"/>
      <c r="D5" s="425"/>
      <c r="E5" s="38"/>
    </row>
    <row r="6" spans="1:26" ht="28.8" x14ac:dyDescent="0.3">
      <c r="A6" s="201" t="s">
        <v>513</v>
      </c>
      <c r="B6" s="438"/>
      <c r="C6" s="438"/>
      <c r="D6" s="425"/>
      <c r="E6" s="38"/>
    </row>
    <row r="7" spans="1:26" ht="18" x14ac:dyDescent="0.3">
      <c r="A7" s="202" t="s">
        <v>86</v>
      </c>
      <c r="B7" s="439" t="s">
        <v>87</v>
      </c>
      <c r="C7" s="439"/>
      <c r="D7" s="425"/>
      <c r="E7" s="38"/>
    </row>
    <row r="8" spans="1:26" ht="18" x14ac:dyDescent="0.3">
      <c r="A8" s="38"/>
      <c r="B8" s="424" t="s">
        <v>88</v>
      </c>
      <c r="C8" s="424"/>
      <c r="D8" s="424"/>
      <c r="E8" s="38"/>
    </row>
    <row r="9" spans="1:26" s="50" customFormat="1" ht="36.6" thickBot="1" x14ac:dyDescent="0.35">
      <c r="A9" s="51" t="s">
        <v>89</v>
      </c>
      <c r="B9" s="52" t="s">
        <v>90</v>
      </c>
      <c r="C9" s="52" t="s">
        <v>91</v>
      </c>
      <c r="D9" s="86"/>
    </row>
    <row r="10" spans="1:26" ht="33.9" customHeight="1" thickBot="1" x14ac:dyDescent="0.35">
      <c r="A10" s="74" t="s">
        <v>1</v>
      </c>
      <c r="B10" s="75" t="s">
        <v>490</v>
      </c>
      <c r="C10" s="463" t="s">
        <v>92</v>
      </c>
      <c r="D10" s="102"/>
      <c r="E10" s="39"/>
      <c r="F10" s="39"/>
      <c r="G10" s="39"/>
      <c r="H10" s="39"/>
      <c r="I10" s="39"/>
      <c r="J10" s="39"/>
      <c r="K10" s="39"/>
      <c r="L10" s="39"/>
      <c r="M10" s="39"/>
      <c r="N10" s="39"/>
      <c r="O10" s="39"/>
      <c r="P10" s="39"/>
      <c r="Q10" s="39"/>
      <c r="R10" s="39"/>
      <c r="S10" s="39"/>
      <c r="T10" s="39"/>
      <c r="U10" s="39"/>
      <c r="V10" s="39"/>
      <c r="W10" s="39"/>
      <c r="X10" s="39"/>
      <c r="Y10" s="39"/>
      <c r="Z10" s="39"/>
    </row>
    <row r="11" spans="1:26" ht="29.4" thickBot="1" x14ac:dyDescent="0.35">
      <c r="A11" s="76" t="s">
        <v>2</v>
      </c>
      <c r="B11" s="77" t="s">
        <v>93</v>
      </c>
      <c r="C11" s="464"/>
      <c r="D11" s="102"/>
      <c r="E11" s="40"/>
      <c r="F11" s="40"/>
      <c r="G11" s="40"/>
      <c r="H11" s="40"/>
      <c r="I11" s="40"/>
      <c r="J11" s="40"/>
      <c r="K11" s="40"/>
      <c r="L11" s="41"/>
      <c r="M11" s="41"/>
      <c r="N11" s="41"/>
      <c r="O11" s="41"/>
      <c r="P11" s="41"/>
    </row>
    <row r="12" spans="1:26" ht="28.8" x14ac:dyDescent="0.3">
      <c r="A12" s="426" t="s">
        <v>3</v>
      </c>
      <c r="B12" s="440" t="s">
        <v>94</v>
      </c>
      <c r="C12" s="82" t="s">
        <v>485</v>
      </c>
      <c r="D12" s="87"/>
      <c r="E12" s="40"/>
      <c r="F12" s="40"/>
      <c r="G12" s="40"/>
      <c r="H12" s="40"/>
      <c r="I12" s="40"/>
      <c r="J12" s="40"/>
      <c r="K12" s="40"/>
      <c r="L12" s="42"/>
    </row>
    <row r="13" spans="1:26" ht="15.6" x14ac:dyDescent="0.3">
      <c r="A13" s="427"/>
      <c r="B13" s="441"/>
      <c r="C13" s="83" t="s">
        <v>95</v>
      </c>
      <c r="D13" s="88"/>
      <c r="E13" s="40"/>
      <c r="F13" s="40"/>
      <c r="G13" s="40"/>
      <c r="H13" s="40"/>
      <c r="I13" s="40"/>
      <c r="J13" s="40"/>
      <c r="K13" s="40"/>
      <c r="L13" s="42"/>
    </row>
    <row r="14" spans="1:26" ht="21" customHeight="1" thickBot="1" x14ac:dyDescent="0.35">
      <c r="A14" s="428"/>
      <c r="B14" s="442"/>
      <c r="C14" s="84" t="s">
        <v>96</v>
      </c>
      <c r="D14" s="89"/>
      <c r="E14" s="40"/>
      <c r="F14" s="40"/>
      <c r="G14" s="40"/>
      <c r="H14" s="40"/>
      <c r="I14" s="40"/>
      <c r="J14" s="40"/>
      <c r="K14" s="40"/>
      <c r="L14" s="42"/>
    </row>
    <row r="15" spans="1:26" ht="66.900000000000006" customHeight="1" thickBot="1" x14ac:dyDescent="0.35">
      <c r="A15" s="74" t="s">
        <v>4</v>
      </c>
      <c r="B15" s="203" t="s">
        <v>491</v>
      </c>
      <c r="C15" s="370" t="s">
        <v>492</v>
      </c>
      <c r="D15" s="90"/>
    </row>
    <row r="16" spans="1:26" ht="15" thickBot="1" x14ac:dyDescent="0.35">
      <c r="A16" s="76" t="s">
        <v>97</v>
      </c>
      <c r="B16" s="78" t="s">
        <v>98</v>
      </c>
      <c r="C16" s="286"/>
      <c r="D16" s="109"/>
    </row>
    <row r="17" spans="1:26" ht="29.4" thickBot="1" x14ac:dyDescent="0.35">
      <c r="A17" s="76" t="s">
        <v>99</v>
      </c>
      <c r="B17" s="78" t="s">
        <v>100</v>
      </c>
      <c r="C17" s="286"/>
      <c r="D17" s="109"/>
    </row>
    <row r="18" spans="1:26" x14ac:dyDescent="0.3">
      <c r="A18" s="443" t="s">
        <v>7</v>
      </c>
      <c r="B18" s="445" t="s">
        <v>101</v>
      </c>
      <c r="C18" s="204" t="s">
        <v>494</v>
      </c>
      <c r="D18" s="110"/>
    </row>
    <row r="19" spans="1:26" ht="32.1" customHeight="1" thickBot="1" x14ac:dyDescent="0.35">
      <c r="A19" s="444"/>
      <c r="B19" s="446"/>
      <c r="C19" s="208" t="s">
        <v>493</v>
      </c>
      <c r="D19" s="113"/>
    </row>
    <row r="20" spans="1:26" x14ac:dyDescent="0.3">
      <c r="A20" s="426" t="s">
        <v>8</v>
      </c>
      <c r="B20" s="429" t="s">
        <v>102</v>
      </c>
      <c r="C20" s="211" t="s">
        <v>103</v>
      </c>
      <c r="D20" s="110"/>
    </row>
    <row r="21" spans="1:26" ht="28.8" x14ac:dyDescent="0.3">
      <c r="A21" s="427"/>
      <c r="B21" s="430"/>
      <c r="C21" s="209" t="s">
        <v>104</v>
      </c>
      <c r="D21" s="111"/>
    </row>
    <row r="22" spans="1:26" ht="28.8" x14ac:dyDescent="0.3">
      <c r="A22" s="427"/>
      <c r="B22" s="430"/>
      <c r="C22" s="209" t="s">
        <v>105</v>
      </c>
      <c r="D22" s="111"/>
    </row>
    <row r="23" spans="1:26" ht="28.8" x14ac:dyDescent="0.3">
      <c r="A23" s="427"/>
      <c r="B23" s="430"/>
      <c r="C23" s="209" t="s">
        <v>106</v>
      </c>
      <c r="D23" s="111"/>
    </row>
    <row r="24" spans="1:26" ht="28.8" x14ac:dyDescent="0.3">
      <c r="A24" s="427"/>
      <c r="B24" s="430"/>
      <c r="C24" s="209" t="s">
        <v>107</v>
      </c>
      <c r="D24" s="111"/>
    </row>
    <row r="25" spans="1:26" ht="43.2" x14ac:dyDescent="0.3">
      <c r="A25" s="427"/>
      <c r="B25" s="430"/>
      <c r="C25" s="210" t="s">
        <v>108</v>
      </c>
      <c r="D25" s="111"/>
    </row>
    <row r="26" spans="1:26" ht="28.8" x14ac:dyDescent="0.3">
      <c r="A26" s="427"/>
      <c r="B26" s="430"/>
      <c r="C26" s="209" t="s">
        <v>109</v>
      </c>
      <c r="D26" s="111"/>
    </row>
    <row r="27" spans="1:26" ht="28.8" x14ac:dyDescent="0.3">
      <c r="A27" s="427"/>
      <c r="B27" s="430"/>
      <c r="C27" s="209" t="s">
        <v>110</v>
      </c>
      <c r="D27" s="111"/>
    </row>
    <row r="28" spans="1:26" x14ac:dyDescent="0.3">
      <c r="A28" s="427"/>
      <c r="B28" s="430"/>
      <c r="C28" s="209" t="s">
        <v>111</v>
      </c>
      <c r="D28" s="111"/>
    </row>
    <row r="29" spans="1:26" ht="15" thickBot="1" x14ac:dyDescent="0.35">
      <c r="A29" s="428"/>
      <c r="B29" s="431"/>
      <c r="C29" s="212" t="s">
        <v>112</v>
      </c>
      <c r="D29" s="112"/>
    </row>
    <row r="30" spans="1:26" ht="14.4" customHeight="1" x14ac:dyDescent="0.3">
      <c r="A30" s="443" t="s">
        <v>113</v>
      </c>
      <c r="B30" s="478" t="s">
        <v>114</v>
      </c>
      <c r="C30" s="215" t="s">
        <v>115</v>
      </c>
      <c r="D30" s="91"/>
      <c r="E30" s="39"/>
      <c r="F30" s="39"/>
      <c r="G30" s="39"/>
      <c r="H30" s="39"/>
      <c r="I30" s="39"/>
      <c r="J30" s="39"/>
      <c r="K30" s="39"/>
      <c r="L30" s="39"/>
      <c r="M30" s="39"/>
      <c r="N30" s="39"/>
      <c r="O30" s="39"/>
      <c r="P30" s="39"/>
      <c r="Q30" s="39"/>
      <c r="R30" s="39"/>
      <c r="S30" s="39"/>
      <c r="T30" s="39"/>
      <c r="U30" s="39"/>
      <c r="V30" s="39"/>
      <c r="W30" s="39"/>
      <c r="X30" s="39"/>
      <c r="Y30" s="39"/>
      <c r="Z30" s="39"/>
    </row>
    <row r="31" spans="1:26" ht="28.8" x14ac:dyDescent="0.3">
      <c r="A31" s="444"/>
      <c r="B31" s="479"/>
      <c r="C31" s="205" t="s">
        <v>116</v>
      </c>
      <c r="D31" s="92"/>
      <c r="E31" s="39"/>
      <c r="F31" s="39"/>
      <c r="G31" s="39"/>
      <c r="H31" s="39"/>
      <c r="I31" s="39"/>
      <c r="J31" s="39"/>
      <c r="K31" s="39"/>
      <c r="L31" s="39"/>
      <c r="M31" s="39"/>
      <c r="N31" s="39"/>
      <c r="O31" s="39"/>
      <c r="P31" s="39"/>
      <c r="Q31" s="39"/>
      <c r="R31" s="39"/>
      <c r="S31" s="39"/>
      <c r="T31" s="39"/>
      <c r="U31" s="39"/>
      <c r="V31" s="39"/>
      <c r="W31" s="39"/>
      <c r="X31" s="39"/>
      <c r="Y31" s="39"/>
      <c r="Z31" s="39"/>
    </row>
    <row r="32" spans="1:26" ht="28.8" x14ac:dyDescent="0.3">
      <c r="A32" s="444"/>
      <c r="B32" s="479"/>
      <c r="C32" s="206" t="s">
        <v>117</v>
      </c>
      <c r="D32" s="92"/>
      <c r="E32" s="39"/>
      <c r="F32" s="39"/>
      <c r="G32" s="39"/>
      <c r="H32" s="39"/>
      <c r="I32" s="39"/>
      <c r="J32" s="39"/>
      <c r="K32" s="39"/>
      <c r="L32" s="39"/>
      <c r="M32" s="39"/>
      <c r="N32" s="39"/>
      <c r="O32" s="39"/>
      <c r="P32" s="39"/>
      <c r="Q32" s="39"/>
      <c r="R32" s="39"/>
      <c r="S32" s="39"/>
      <c r="T32" s="39"/>
      <c r="U32" s="39"/>
      <c r="V32" s="39"/>
      <c r="W32" s="39"/>
      <c r="X32" s="39"/>
      <c r="Y32" s="39"/>
      <c r="Z32" s="39"/>
    </row>
    <row r="33" spans="1:26" ht="28.8" x14ac:dyDescent="0.3">
      <c r="A33" s="444"/>
      <c r="B33" s="479"/>
      <c r="C33" s="205" t="s">
        <v>118</v>
      </c>
      <c r="D33" s="92"/>
      <c r="E33" s="39"/>
      <c r="F33" s="39"/>
      <c r="G33" s="39"/>
      <c r="H33" s="39"/>
      <c r="I33" s="39"/>
      <c r="J33" s="39"/>
      <c r="K33" s="39"/>
      <c r="L33" s="39"/>
      <c r="M33" s="39"/>
      <c r="N33" s="39"/>
      <c r="O33" s="39"/>
      <c r="P33" s="39"/>
      <c r="Q33" s="39"/>
      <c r="R33" s="39"/>
      <c r="S33" s="39"/>
      <c r="T33" s="39"/>
      <c r="U33" s="39"/>
      <c r="V33" s="39"/>
      <c r="W33" s="39"/>
      <c r="X33" s="39"/>
      <c r="Y33" s="39"/>
      <c r="Z33" s="39"/>
    </row>
    <row r="34" spans="1:26" ht="57.6" x14ac:dyDescent="0.3">
      <c r="A34" s="444"/>
      <c r="B34" s="479"/>
      <c r="C34" s="205" t="s">
        <v>119</v>
      </c>
      <c r="D34" s="92"/>
      <c r="E34" s="39"/>
      <c r="F34" s="39"/>
      <c r="G34" s="39"/>
      <c r="H34" s="39"/>
      <c r="I34" s="39"/>
      <c r="J34" s="39"/>
      <c r="K34" s="39"/>
      <c r="L34" s="39"/>
      <c r="M34" s="39"/>
      <c r="N34" s="39"/>
      <c r="O34" s="39"/>
      <c r="P34" s="39"/>
      <c r="Q34" s="39"/>
      <c r="R34" s="39"/>
      <c r="S34" s="39"/>
      <c r="T34" s="39"/>
      <c r="U34" s="39"/>
      <c r="V34" s="39"/>
      <c r="W34" s="39"/>
      <c r="X34" s="39"/>
      <c r="Y34" s="39"/>
      <c r="Z34" s="39"/>
    </row>
    <row r="35" spans="1:26" ht="28.8" x14ac:dyDescent="0.3">
      <c r="A35" s="444"/>
      <c r="B35" s="479"/>
      <c r="C35" s="207" t="s">
        <v>120</v>
      </c>
      <c r="D35" s="92"/>
      <c r="E35" s="39"/>
      <c r="F35" s="39"/>
      <c r="G35" s="39"/>
      <c r="H35" s="39"/>
      <c r="I35" s="39"/>
      <c r="J35" s="39"/>
      <c r="K35" s="39"/>
      <c r="L35" s="39"/>
      <c r="M35" s="39"/>
      <c r="N35" s="39"/>
      <c r="O35" s="39"/>
      <c r="P35" s="39"/>
      <c r="Q35" s="39"/>
      <c r="R35" s="39"/>
      <c r="S35" s="39"/>
      <c r="T35" s="39"/>
      <c r="U35" s="39"/>
      <c r="V35" s="39"/>
      <c r="W35" s="39"/>
      <c r="X35" s="39"/>
      <c r="Y35" s="39"/>
      <c r="Z35" s="39"/>
    </row>
    <row r="36" spans="1:26" x14ac:dyDescent="0.3">
      <c r="A36" s="444"/>
      <c r="B36" s="479"/>
      <c r="C36" s="207" t="s">
        <v>121</v>
      </c>
      <c r="D36" s="92"/>
      <c r="E36" s="39"/>
      <c r="F36" s="39"/>
      <c r="G36" s="39"/>
      <c r="H36" s="39"/>
      <c r="I36" s="39"/>
      <c r="J36" s="39"/>
      <c r="K36" s="39"/>
      <c r="L36" s="39"/>
      <c r="M36" s="39"/>
      <c r="N36" s="39"/>
      <c r="O36" s="39"/>
      <c r="P36" s="39"/>
      <c r="Q36" s="39"/>
      <c r="R36" s="39"/>
      <c r="S36" s="39"/>
      <c r="T36" s="39"/>
      <c r="U36" s="39"/>
      <c r="V36" s="39"/>
      <c r="W36" s="39"/>
      <c r="X36" s="39"/>
      <c r="Y36" s="39"/>
      <c r="Z36" s="39"/>
    </row>
    <row r="37" spans="1:26" x14ac:dyDescent="0.3">
      <c r="A37" s="444"/>
      <c r="B37" s="479"/>
      <c r="C37" s="207" t="s">
        <v>122</v>
      </c>
      <c r="D37" s="92"/>
      <c r="E37" s="39"/>
      <c r="F37" s="39"/>
      <c r="G37" s="39"/>
      <c r="H37" s="39"/>
      <c r="I37" s="39"/>
      <c r="J37" s="39"/>
      <c r="K37" s="39"/>
      <c r="L37" s="39"/>
      <c r="M37" s="39"/>
      <c r="N37" s="39"/>
      <c r="O37" s="39"/>
      <c r="P37" s="39"/>
      <c r="Q37" s="39"/>
      <c r="R37" s="39"/>
      <c r="S37" s="39"/>
      <c r="T37" s="39"/>
      <c r="U37" s="39"/>
      <c r="V37" s="39"/>
      <c r="W37" s="39"/>
      <c r="X37" s="39"/>
      <c r="Y37" s="39"/>
      <c r="Z37" s="39"/>
    </row>
    <row r="38" spans="1:26" ht="43.2" x14ac:dyDescent="0.3">
      <c r="A38" s="444"/>
      <c r="B38" s="479"/>
      <c r="C38" s="205" t="s">
        <v>123</v>
      </c>
      <c r="D38" s="92"/>
      <c r="E38" s="39"/>
      <c r="F38" s="39"/>
      <c r="G38" s="39"/>
      <c r="H38" s="39"/>
      <c r="I38" s="39"/>
      <c r="J38" s="39"/>
      <c r="K38" s="39"/>
      <c r="L38" s="39"/>
      <c r="M38" s="39"/>
      <c r="N38" s="39"/>
      <c r="O38" s="39"/>
      <c r="P38" s="39"/>
      <c r="Q38" s="39"/>
      <c r="R38" s="39"/>
      <c r="S38" s="39"/>
      <c r="T38" s="39"/>
      <c r="U38" s="39"/>
      <c r="V38" s="39"/>
      <c r="W38" s="39"/>
      <c r="X38" s="39"/>
      <c r="Y38" s="39"/>
      <c r="Z38" s="39"/>
    </row>
    <row r="39" spans="1:26" ht="28.8" x14ac:dyDescent="0.3">
      <c r="A39" s="444"/>
      <c r="B39" s="479"/>
      <c r="C39" s="205" t="s">
        <v>124</v>
      </c>
      <c r="D39" s="92"/>
      <c r="E39" s="39"/>
      <c r="F39" s="39"/>
      <c r="G39" s="39"/>
      <c r="H39" s="39"/>
      <c r="I39" s="39"/>
      <c r="J39" s="39"/>
      <c r="K39" s="39"/>
      <c r="L39" s="39"/>
      <c r="M39" s="39"/>
      <c r="N39" s="39"/>
      <c r="O39" s="39"/>
      <c r="P39" s="39"/>
      <c r="Q39" s="39"/>
      <c r="R39" s="39"/>
      <c r="S39" s="39"/>
      <c r="T39" s="39"/>
      <c r="U39" s="39"/>
      <c r="V39" s="39"/>
      <c r="W39" s="39"/>
      <c r="X39" s="39"/>
      <c r="Y39" s="39"/>
      <c r="Z39" s="39"/>
    </row>
    <row r="40" spans="1:26" ht="43.8" thickBot="1" x14ac:dyDescent="0.35">
      <c r="A40" s="447"/>
      <c r="B40" s="480"/>
      <c r="C40" s="216" t="s">
        <v>125</v>
      </c>
      <c r="D40" s="93"/>
      <c r="E40" s="39"/>
      <c r="F40" s="39"/>
      <c r="G40" s="39"/>
      <c r="H40" s="39"/>
      <c r="I40" s="39"/>
      <c r="J40" s="39"/>
      <c r="K40" s="39"/>
      <c r="L40" s="39"/>
      <c r="M40" s="39"/>
      <c r="N40" s="39"/>
      <c r="O40" s="39"/>
      <c r="P40" s="39"/>
      <c r="Q40" s="39"/>
      <c r="R40" s="39"/>
      <c r="S40" s="39"/>
      <c r="T40" s="39"/>
      <c r="U40" s="39"/>
      <c r="V40" s="39"/>
      <c r="W40" s="39"/>
      <c r="X40" s="39"/>
      <c r="Y40" s="39"/>
      <c r="Z40" s="39"/>
    </row>
    <row r="41" spans="1:26" x14ac:dyDescent="0.3">
      <c r="A41" s="432" t="s">
        <v>10</v>
      </c>
      <c r="B41" s="435" t="s">
        <v>126</v>
      </c>
      <c r="C41" s="214" t="s">
        <v>127</v>
      </c>
      <c r="D41" s="91"/>
      <c r="E41" s="39"/>
      <c r="F41" s="39"/>
      <c r="G41" s="39"/>
      <c r="H41" s="39"/>
      <c r="I41" s="39"/>
      <c r="J41" s="39"/>
      <c r="K41" s="39"/>
      <c r="L41" s="39"/>
      <c r="M41" s="39"/>
      <c r="N41" s="39"/>
      <c r="O41" s="39"/>
      <c r="P41" s="39"/>
      <c r="Q41" s="39"/>
      <c r="R41" s="39"/>
      <c r="S41" s="39"/>
      <c r="T41" s="39"/>
      <c r="U41" s="39"/>
      <c r="V41" s="39"/>
      <c r="W41" s="39"/>
      <c r="X41" s="39"/>
      <c r="Y41" s="39"/>
      <c r="Z41" s="39"/>
    </row>
    <row r="42" spans="1:26" x14ac:dyDescent="0.3">
      <c r="A42" s="433"/>
      <c r="B42" s="436"/>
      <c r="C42" s="213" t="s">
        <v>128</v>
      </c>
      <c r="D42" s="92"/>
      <c r="E42" s="39"/>
      <c r="F42" s="39"/>
      <c r="G42" s="39"/>
      <c r="H42" s="39"/>
      <c r="I42" s="39"/>
      <c r="J42" s="39"/>
      <c r="K42" s="39"/>
      <c r="L42" s="39"/>
      <c r="M42" s="39"/>
      <c r="N42" s="39"/>
      <c r="O42" s="39"/>
      <c r="P42" s="39"/>
      <c r="Q42" s="39"/>
      <c r="R42" s="39"/>
      <c r="S42" s="39"/>
      <c r="T42" s="39"/>
      <c r="U42" s="39"/>
      <c r="V42" s="39"/>
      <c r="W42" s="39"/>
      <c r="X42" s="39"/>
      <c r="Y42" s="39"/>
      <c r="Z42" s="39"/>
    </row>
    <row r="43" spans="1:26" x14ac:dyDescent="0.3">
      <c r="A43" s="433"/>
      <c r="B43" s="436"/>
      <c r="C43" s="213" t="s">
        <v>129</v>
      </c>
      <c r="D43" s="92"/>
      <c r="E43" s="39"/>
      <c r="F43" s="39"/>
      <c r="G43" s="39"/>
      <c r="H43" s="39"/>
      <c r="I43" s="39"/>
      <c r="J43" s="39"/>
      <c r="K43" s="39"/>
      <c r="L43" s="39"/>
      <c r="M43" s="39"/>
      <c r="N43" s="39"/>
      <c r="O43" s="39"/>
      <c r="P43" s="39"/>
      <c r="Q43" s="39"/>
      <c r="R43" s="39"/>
      <c r="S43" s="39"/>
      <c r="T43" s="39"/>
      <c r="U43" s="39"/>
      <c r="V43" s="39"/>
      <c r="W43" s="39"/>
      <c r="X43" s="39"/>
      <c r="Y43" s="39"/>
      <c r="Z43" s="39"/>
    </row>
    <row r="44" spans="1:26" x14ac:dyDescent="0.3">
      <c r="A44" s="433"/>
      <c r="B44" s="436"/>
      <c r="C44" s="213" t="s">
        <v>130</v>
      </c>
      <c r="D44" s="92"/>
      <c r="E44" s="39"/>
      <c r="F44" s="39"/>
      <c r="G44" s="39"/>
      <c r="H44" s="39"/>
      <c r="I44" s="39"/>
      <c r="J44" s="39"/>
      <c r="K44" s="39"/>
      <c r="L44" s="39"/>
      <c r="M44" s="39"/>
      <c r="N44" s="39"/>
      <c r="O44" s="39"/>
      <c r="P44" s="39"/>
      <c r="Q44" s="39"/>
      <c r="R44" s="39"/>
      <c r="S44" s="39"/>
      <c r="T44" s="39"/>
      <c r="U44" s="39"/>
      <c r="V44" s="39"/>
      <c r="W44" s="39"/>
      <c r="X44" s="39"/>
      <c r="Y44" s="39"/>
      <c r="Z44" s="39"/>
    </row>
    <row r="45" spans="1:26" x14ac:dyDescent="0.3">
      <c r="A45" s="433"/>
      <c r="B45" s="436"/>
      <c r="C45" s="213" t="s">
        <v>131</v>
      </c>
      <c r="D45" s="92"/>
      <c r="E45" s="39"/>
      <c r="F45" s="39"/>
      <c r="G45" s="39"/>
      <c r="H45" s="39"/>
      <c r="I45" s="39"/>
      <c r="J45" s="39"/>
      <c r="K45" s="39"/>
      <c r="L45" s="39"/>
      <c r="M45" s="39"/>
      <c r="N45" s="39"/>
      <c r="O45" s="39"/>
      <c r="P45" s="39"/>
      <c r="Q45" s="39"/>
      <c r="R45" s="39"/>
      <c r="S45" s="39"/>
      <c r="T45" s="39"/>
      <c r="U45" s="39"/>
      <c r="V45" s="39"/>
      <c r="W45" s="39"/>
      <c r="X45" s="39"/>
      <c r="Y45" s="39"/>
      <c r="Z45" s="39"/>
    </row>
    <row r="46" spans="1:26" x14ac:dyDescent="0.3">
      <c r="A46" s="433"/>
      <c r="B46" s="436"/>
      <c r="C46" s="213" t="s">
        <v>132</v>
      </c>
      <c r="D46" s="92"/>
      <c r="E46" s="39"/>
      <c r="F46" s="39"/>
      <c r="G46" s="39"/>
      <c r="H46" s="39"/>
      <c r="I46" s="39"/>
      <c r="J46" s="39"/>
      <c r="K46" s="39"/>
      <c r="L46" s="39"/>
      <c r="M46" s="39"/>
      <c r="N46" s="39"/>
      <c r="O46" s="39"/>
      <c r="P46" s="39"/>
      <c r="Q46" s="39"/>
      <c r="R46" s="39"/>
      <c r="S46" s="39"/>
      <c r="T46" s="39"/>
      <c r="U46" s="39"/>
      <c r="V46" s="39"/>
      <c r="W46" s="39"/>
      <c r="X46" s="39"/>
      <c r="Y46" s="39"/>
      <c r="Z46" s="39"/>
    </row>
    <row r="47" spans="1:26" x14ac:dyDescent="0.3">
      <c r="A47" s="433"/>
      <c r="B47" s="436"/>
      <c r="C47" s="213" t="s">
        <v>133</v>
      </c>
      <c r="D47" s="92"/>
      <c r="E47" s="39"/>
      <c r="F47" s="39"/>
      <c r="G47" s="39"/>
      <c r="H47" s="39"/>
      <c r="I47" s="39"/>
      <c r="J47" s="39"/>
      <c r="K47" s="39"/>
      <c r="L47" s="39"/>
      <c r="M47" s="39"/>
      <c r="N47" s="39"/>
      <c r="O47" s="39"/>
      <c r="P47" s="39"/>
      <c r="Q47" s="39"/>
      <c r="R47" s="39"/>
      <c r="S47" s="39"/>
      <c r="T47" s="39"/>
      <c r="U47" s="39"/>
      <c r="V47" s="39"/>
      <c r="W47" s="39"/>
      <c r="X47" s="39"/>
      <c r="Y47" s="39"/>
      <c r="Z47" s="39"/>
    </row>
    <row r="48" spans="1:26" x14ac:dyDescent="0.3">
      <c r="A48" s="433"/>
      <c r="B48" s="436"/>
      <c r="C48" s="213" t="s">
        <v>134</v>
      </c>
      <c r="D48" s="92"/>
      <c r="E48" s="39"/>
      <c r="F48" s="39"/>
      <c r="G48" s="39"/>
      <c r="H48" s="39"/>
      <c r="I48" s="39"/>
      <c r="J48" s="39"/>
      <c r="K48" s="39"/>
      <c r="L48" s="39"/>
      <c r="M48" s="39"/>
      <c r="N48" s="39"/>
      <c r="O48" s="39"/>
      <c r="P48" s="39"/>
      <c r="Q48" s="39"/>
      <c r="R48" s="39"/>
      <c r="S48" s="39"/>
      <c r="T48" s="39"/>
      <c r="U48" s="39"/>
      <c r="V48" s="39"/>
      <c r="W48" s="39"/>
      <c r="X48" s="39"/>
      <c r="Y48" s="39"/>
      <c r="Z48" s="39"/>
    </row>
    <row r="49" spans="1:26" x14ac:dyDescent="0.3">
      <c r="A49" s="433"/>
      <c r="B49" s="436"/>
      <c r="C49" s="213" t="s">
        <v>135</v>
      </c>
      <c r="D49" s="92"/>
      <c r="E49" s="39"/>
      <c r="F49" s="39"/>
      <c r="G49" s="39"/>
      <c r="H49" s="39"/>
      <c r="I49" s="39"/>
      <c r="J49" s="39"/>
      <c r="K49" s="39"/>
      <c r="L49" s="39"/>
      <c r="M49" s="39"/>
      <c r="N49" s="39"/>
      <c r="O49" s="39"/>
      <c r="P49" s="39"/>
      <c r="Q49" s="39"/>
      <c r="R49" s="39"/>
      <c r="S49" s="39"/>
      <c r="T49" s="39"/>
      <c r="U49" s="39"/>
      <c r="V49" s="39"/>
      <c r="W49" s="39"/>
      <c r="X49" s="39"/>
      <c r="Y49" s="39"/>
      <c r="Z49" s="39"/>
    </row>
    <row r="50" spans="1:26" x14ac:dyDescent="0.3">
      <c r="A50" s="433"/>
      <c r="B50" s="436"/>
      <c r="C50" s="213" t="s">
        <v>136</v>
      </c>
      <c r="D50" s="92"/>
      <c r="E50" s="39"/>
      <c r="F50" s="39"/>
      <c r="G50" s="39"/>
      <c r="H50" s="39"/>
      <c r="I50" s="39"/>
      <c r="J50" s="39"/>
      <c r="K50" s="39"/>
      <c r="L50" s="39"/>
      <c r="M50" s="39"/>
      <c r="N50" s="39"/>
      <c r="O50" s="39"/>
      <c r="P50" s="39"/>
      <c r="Q50" s="39"/>
      <c r="R50" s="39"/>
      <c r="S50" s="39"/>
      <c r="T50" s="39"/>
      <c r="U50" s="39"/>
      <c r="V50" s="39"/>
      <c r="W50" s="39"/>
      <c r="X50" s="39"/>
      <c r="Y50" s="39"/>
      <c r="Z50" s="39"/>
    </row>
    <row r="51" spans="1:26" ht="15" thickBot="1" x14ac:dyDescent="0.35">
      <c r="A51" s="434"/>
      <c r="B51" s="437"/>
      <c r="C51" s="218" t="s">
        <v>137</v>
      </c>
      <c r="D51" s="101"/>
      <c r="E51" s="39"/>
      <c r="F51" s="39"/>
      <c r="G51" s="39"/>
      <c r="H51" s="39"/>
      <c r="I51" s="39"/>
      <c r="J51" s="39"/>
      <c r="K51" s="39"/>
      <c r="L51" s="39"/>
      <c r="M51" s="39"/>
      <c r="N51" s="39"/>
      <c r="O51" s="39"/>
      <c r="P51" s="39"/>
      <c r="Q51" s="39"/>
      <c r="R51" s="39"/>
      <c r="S51" s="39"/>
      <c r="T51" s="39"/>
      <c r="U51" s="39"/>
      <c r="V51" s="39"/>
      <c r="W51" s="39"/>
      <c r="X51" s="39"/>
      <c r="Y51" s="39"/>
      <c r="Z51" s="39"/>
    </row>
    <row r="52" spans="1:26" x14ac:dyDescent="0.3">
      <c r="A52" s="426" t="s">
        <v>11</v>
      </c>
      <c r="B52" s="475" t="s">
        <v>138</v>
      </c>
      <c r="C52" s="287" t="s">
        <v>504</v>
      </c>
      <c r="D52" s="110"/>
    </row>
    <row r="53" spans="1:26" x14ac:dyDescent="0.3">
      <c r="A53" s="427"/>
      <c r="B53" s="476"/>
      <c r="C53" s="288" t="s">
        <v>505</v>
      </c>
      <c r="D53" s="111"/>
    </row>
    <row r="54" spans="1:26" x14ac:dyDescent="0.3">
      <c r="A54" s="427"/>
      <c r="B54" s="476"/>
      <c r="C54" s="288" t="s">
        <v>506</v>
      </c>
      <c r="D54" s="111"/>
    </row>
    <row r="55" spans="1:26" x14ac:dyDescent="0.3">
      <c r="A55" s="427"/>
      <c r="B55" s="476"/>
      <c r="C55" s="288" t="s">
        <v>507</v>
      </c>
      <c r="D55" s="111"/>
    </row>
    <row r="56" spans="1:26" x14ac:dyDescent="0.3">
      <c r="A56" s="427"/>
      <c r="B56" s="476"/>
      <c r="C56" s="288" t="s">
        <v>508</v>
      </c>
      <c r="D56" s="111"/>
    </row>
    <row r="57" spans="1:26" x14ac:dyDescent="0.3">
      <c r="A57" s="427"/>
      <c r="B57" s="476"/>
      <c r="C57" s="288" t="s">
        <v>141</v>
      </c>
      <c r="D57" s="111"/>
    </row>
    <row r="58" spans="1:26" x14ac:dyDescent="0.3">
      <c r="A58" s="427"/>
      <c r="B58" s="476"/>
      <c r="C58" s="288" t="s">
        <v>142</v>
      </c>
      <c r="D58" s="111"/>
    </row>
    <row r="59" spans="1:26" x14ac:dyDescent="0.3">
      <c r="A59" s="427"/>
      <c r="B59" s="476"/>
      <c r="C59" s="288" t="s">
        <v>143</v>
      </c>
      <c r="D59" s="111"/>
    </row>
    <row r="60" spans="1:26" x14ac:dyDescent="0.3">
      <c r="A60" s="427"/>
      <c r="B60" s="476"/>
      <c r="C60" s="288" t="s">
        <v>144</v>
      </c>
      <c r="D60" s="111"/>
    </row>
    <row r="61" spans="1:26" x14ac:dyDescent="0.3">
      <c r="A61" s="427"/>
      <c r="B61" s="476"/>
      <c r="C61" s="288" t="s">
        <v>145</v>
      </c>
      <c r="D61" s="111"/>
    </row>
    <row r="62" spans="1:26" ht="15" thickBot="1" x14ac:dyDescent="0.35">
      <c r="A62" s="428"/>
      <c r="B62" s="477"/>
      <c r="C62" s="289" t="s">
        <v>146</v>
      </c>
      <c r="D62" s="112"/>
    </row>
    <row r="63" spans="1:26" x14ac:dyDescent="0.3">
      <c r="A63" s="465" t="s">
        <v>147</v>
      </c>
      <c r="B63" s="467" t="s">
        <v>148</v>
      </c>
      <c r="C63" s="290" t="s">
        <v>495</v>
      </c>
      <c r="D63" s="219"/>
    </row>
    <row r="64" spans="1:26" x14ac:dyDescent="0.3">
      <c r="A64" s="465"/>
      <c r="B64" s="467"/>
      <c r="C64" s="291" t="s">
        <v>46</v>
      </c>
      <c r="D64" s="114"/>
    </row>
    <row r="65" spans="1:4" x14ac:dyDescent="0.3">
      <c r="A65" s="465"/>
      <c r="B65" s="467"/>
      <c r="C65" s="291" t="s">
        <v>496</v>
      </c>
      <c r="D65" s="114"/>
    </row>
    <row r="66" spans="1:4" ht="15" thickBot="1" x14ac:dyDescent="0.35">
      <c r="A66" s="466"/>
      <c r="B66" s="468"/>
      <c r="C66" s="292" t="s">
        <v>497</v>
      </c>
      <c r="D66" s="115"/>
    </row>
    <row r="67" spans="1:4" ht="29.4" thickBot="1" x14ac:dyDescent="0.35">
      <c r="A67" s="103" t="s">
        <v>13</v>
      </c>
      <c r="B67" s="104" t="s">
        <v>509</v>
      </c>
      <c r="C67" s="107"/>
      <c r="D67" s="108"/>
    </row>
    <row r="68" spans="1:4" x14ac:dyDescent="0.3">
      <c r="A68" s="481" t="s">
        <v>14</v>
      </c>
      <c r="B68" s="473" t="s">
        <v>150</v>
      </c>
      <c r="C68" s="293" t="s">
        <v>72</v>
      </c>
      <c r="D68" s="110"/>
    </row>
    <row r="69" spans="1:4" x14ac:dyDescent="0.3">
      <c r="A69" s="482"/>
      <c r="B69" s="474"/>
      <c r="C69" s="198" t="s">
        <v>151</v>
      </c>
      <c r="D69" s="111"/>
    </row>
    <row r="70" spans="1:4" x14ac:dyDescent="0.3">
      <c r="A70" s="482"/>
      <c r="B70" s="474"/>
      <c r="C70" s="294" t="s">
        <v>67</v>
      </c>
      <c r="D70" s="111"/>
    </row>
    <row r="71" spans="1:4" ht="15" thickBot="1" x14ac:dyDescent="0.35">
      <c r="A71" s="483"/>
      <c r="B71" s="484"/>
      <c r="C71" s="295" t="s">
        <v>152</v>
      </c>
      <c r="D71" s="112"/>
    </row>
    <row r="72" spans="1:4" ht="43.8" thickBot="1" x14ac:dyDescent="0.35">
      <c r="A72" s="105" t="s">
        <v>15</v>
      </c>
      <c r="B72" s="106" t="s">
        <v>153</v>
      </c>
      <c r="C72" s="296" t="s">
        <v>498</v>
      </c>
      <c r="D72" s="116"/>
    </row>
    <row r="73" spans="1:4" ht="15" thickBot="1" x14ac:dyDescent="0.35">
      <c r="A73" s="76" t="s">
        <v>16</v>
      </c>
      <c r="B73" s="78" t="s">
        <v>499</v>
      </c>
      <c r="C73" s="286"/>
      <c r="D73" s="109" t="s">
        <v>154</v>
      </c>
    </row>
    <row r="74" spans="1:4" ht="29.4" thickBot="1" x14ac:dyDescent="0.35">
      <c r="A74" s="76" t="s">
        <v>17</v>
      </c>
      <c r="B74" s="94" t="s">
        <v>500</v>
      </c>
      <c r="C74" s="220" t="s">
        <v>155</v>
      </c>
      <c r="D74" s="109"/>
    </row>
    <row r="75" spans="1:4" ht="43.8" thickBot="1" x14ac:dyDescent="0.35">
      <c r="A75" s="76" t="s">
        <v>156</v>
      </c>
      <c r="B75" s="78" t="s">
        <v>510</v>
      </c>
      <c r="C75" s="286"/>
      <c r="D75" s="109"/>
    </row>
    <row r="76" spans="1:4" ht="43.8" thickBot="1" x14ac:dyDescent="0.35">
      <c r="A76" s="297" t="s">
        <v>19</v>
      </c>
      <c r="B76" s="95" t="s">
        <v>157</v>
      </c>
      <c r="C76" s="298"/>
      <c r="D76" s="109"/>
    </row>
    <row r="77" spans="1:4" ht="58.2" thickBot="1" x14ac:dyDescent="0.35">
      <c r="A77" s="74" t="s">
        <v>158</v>
      </c>
      <c r="B77" s="192" t="s">
        <v>159</v>
      </c>
      <c r="C77" s="193"/>
      <c r="D77" s="109"/>
    </row>
    <row r="78" spans="1:4" x14ac:dyDescent="0.3">
      <c r="A78" s="96" t="s">
        <v>21</v>
      </c>
      <c r="B78" s="79" t="s">
        <v>501</v>
      </c>
      <c r="C78" s="469" t="s">
        <v>503</v>
      </c>
      <c r="D78" s="110"/>
    </row>
    <row r="79" spans="1:4" ht="21" customHeight="1" thickBot="1" x14ac:dyDescent="0.35">
      <c r="A79" s="372" t="s">
        <v>22</v>
      </c>
      <c r="B79" s="80" t="s">
        <v>502</v>
      </c>
      <c r="C79" s="470"/>
      <c r="D79" s="111"/>
    </row>
    <row r="80" spans="1:4" ht="28.8" x14ac:dyDescent="0.3">
      <c r="A80" s="374" t="s">
        <v>23</v>
      </c>
      <c r="B80" s="371" t="s">
        <v>160</v>
      </c>
      <c r="C80" s="299"/>
      <c r="D80" s="110"/>
    </row>
    <row r="81" spans="1:4" ht="29.4" thickBot="1" x14ac:dyDescent="0.35">
      <c r="A81" s="374" t="s">
        <v>161</v>
      </c>
      <c r="B81" s="373" t="s">
        <v>162</v>
      </c>
      <c r="C81" s="300"/>
      <c r="D81" s="112"/>
    </row>
    <row r="82" spans="1:4" x14ac:dyDescent="0.3">
      <c r="A82" s="444" t="s">
        <v>27</v>
      </c>
      <c r="B82" s="445" t="s">
        <v>163</v>
      </c>
      <c r="C82" s="204" t="s">
        <v>48</v>
      </c>
      <c r="D82" s="110"/>
    </row>
    <row r="83" spans="1:4" x14ac:dyDescent="0.3">
      <c r="A83" s="444"/>
      <c r="B83" s="446"/>
      <c r="C83" s="301" t="s">
        <v>77</v>
      </c>
      <c r="D83" s="111"/>
    </row>
    <row r="84" spans="1:4" x14ac:dyDescent="0.3">
      <c r="A84" s="444"/>
      <c r="B84" s="446"/>
      <c r="C84" s="301" t="s">
        <v>164</v>
      </c>
      <c r="D84" s="111"/>
    </row>
    <row r="85" spans="1:4" x14ac:dyDescent="0.3">
      <c r="A85" s="444"/>
      <c r="B85" s="446"/>
      <c r="C85" s="301" t="s">
        <v>165</v>
      </c>
      <c r="D85" s="111"/>
    </row>
    <row r="86" spans="1:4" x14ac:dyDescent="0.3">
      <c r="A86" s="444"/>
      <c r="B86" s="446"/>
      <c r="C86" s="301" t="s">
        <v>166</v>
      </c>
      <c r="D86" s="111"/>
    </row>
    <row r="87" spans="1:4" x14ac:dyDescent="0.3">
      <c r="A87" s="444"/>
      <c r="B87" s="446"/>
      <c r="C87" s="301" t="s">
        <v>167</v>
      </c>
      <c r="D87" s="111"/>
    </row>
    <row r="88" spans="1:4" x14ac:dyDescent="0.3">
      <c r="A88" s="444"/>
      <c r="B88" s="446"/>
      <c r="C88" s="301" t="s">
        <v>168</v>
      </c>
      <c r="D88" s="111"/>
    </row>
    <row r="89" spans="1:4" x14ac:dyDescent="0.3">
      <c r="A89" s="444"/>
      <c r="B89" s="446"/>
      <c r="C89" s="301" t="s">
        <v>169</v>
      </c>
      <c r="D89" s="111"/>
    </row>
    <row r="90" spans="1:4" ht="15" thickBot="1" x14ac:dyDescent="0.35">
      <c r="A90" s="447"/>
      <c r="B90" s="448"/>
      <c r="C90" s="302" t="s">
        <v>170</v>
      </c>
      <c r="D90" s="112"/>
    </row>
    <row r="91" spans="1:4" ht="29.4" thickBot="1" x14ac:dyDescent="0.35">
      <c r="A91" s="76" t="s">
        <v>28</v>
      </c>
      <c r="B91" s="78" t="s">
        <v>171</v>
      </c>
      <c r="C91" s="286"/>
      <c r="D91" s="109"/>
    </row>
    <row r="92" spans="1:4" ht="29.4" thickBot="1" x14ac:dyDescent="0.35">
      <c r="A92" s="76" t="s">
        <v>29</v>
      </c>
      <c r="B92" s="78" t="s">
        <v>172</v>
      </c>
      <c r="C92" s="286"/>
      <c r="D92" s="109"/>
    </row>
    <row r="93" spans="1:4" s="100" customFormat="1" x14ac:dyDescent="0.3">
      <c r="A93" s="98"/>
      <c r="B93" s="99"/>
      <c r="C93" s="303"/>
      <c r="D93" s="117"/>
    </row>
    <row r="94" spans="1:4" ht="15" thickBot="1" x14ac:dyDescent="0.35">
      <c r="A94" s="164" t="s">
        <v>173</v>
      </c>
      <c r="B94" s="97"/>
      <c r="C94" s="85"/>
      <c r="D94" s="118"/>
    </row>
    <row r="95" spans="1:4" x14ac:dyDescent="0.3">
      <c r="A95" s="471" t="s">
        <v>174</v>
      </c>
      <c r="B95" s="473" t="s">
        <v>175</v>
      </c>
      <c r="C95" s="304" t="s">
        <v>49</v>
      </c>
      <c r="D95" s="110"/>
    </row>
    <row r="96" spans="1:4" x14ac:dyDescent="0.3">
      <c r="A96" s="472"/>
      <c r="B96" s="474"/>
      <c r="C96" s="291" t="s">
        <v>61</v>
      </c>
      <c r="D96" s="111"/>
    </row>
    <row r="97" spans="1:4" x14ac:dyDescent="0.3">
      <c r="A97" s="472"/>
      <c r="B97" s="474"/>
      <c r="C97" s="291" t="s">
        <v>176</v>
      </c>
      <c r="D97" s="111"/>
    </row>
    <row r="98" spans="1:4" x14ac:dyDescent="0.3">
      <c r="A98" s="472"/>
      <c r="B98" s="474"/>
      <c r="C98" s="291" t="s">
        <v>177</v>
      </c>
      <c r="D98" s="111"/>
    </row>
    <row r="99" spans="1:4" x14ac:dyDescent="0.3">
      <c r="A99" s="472"/>
      <c r="B99" s="474"/>
      <c r="C99" s="291" t="s">
        <v>178</v>
      </c>
      <c r="D99" s="111"/>
    </row>
    <row r="100" spans="1:4" x14ac:dyDescent="0.3">
      <c r="A100" s="472"/>
      <c r="B100" s="474"/>
      <c r="C100" s="291" t="s">
        <v>179</v>
      </c>
      <c r="D100" s="111"/>
    </row>
    <row r="101" spans="1:4" x14ac:dyDescent="0.3">
      <c r="A101" s="472"/>
      <c r="B101" s="474"/>
      <c r="C101" s="291" t="s">
        <v>180</v>
      </c>
      <c r="D101" s="111"/>
    </row>
    <row r="102" spans="1:4" x14ac:dyDescent="0.3">
      <c r="A102" s="472"/>
      <c r="B102" s="474"/>
      <c r="C102" s="305" t="s">
        <v>181</v>
      </c>
      <c r="D102" s="113"/>
    </row>
    <row r="103" spans="1:4" x14ac:dyDescent="0.3">
      <c r="A103" s="472"/>
      <c r="B103" s="474"/>
      <c r="C103" s="305" t="s">
        <v>182</v>
      </c>
      <c r="D103" s="113"/>
    </row>
    <row r="104" spans="1:4" x14ac:dyDescent="0.3">
      <c r="A104" s="472"/>
      <c r="B104" s="474"/>
      <c r="C104" s="305" t="s">
        <v>183</v>
      </c>
      <c r="D104" s="113"/>
    </row>
    <row r="105" spans="1:4" ht="15" thickBot="1" x14ac:dyDescent="0.35">
      <c r="A105" s="472"/>
      <c r="B105" s="474"/>
      <c r="C105" s="305" t="s">
        <v>184</v>
      </c>
      <c r="D105" s="113"/>
    </row>
    <row r="106" spans="1:4" ht="43.2" x14ac:dyDescent="0.3">
      <c r="A106" s="459" t="s">
        <v>185</v>
      </c>
      <c r="B106" s="458" t="s">
        <v>186</v>
      </c>
      <c r="C106" s="197" t="s">
        <v>58</v>
      </c>
      <c r="D106" s="110" t="s">
        <v>511</v>
      </c>
    </row>
    <row r="107" spans="1:4" ht="28.8" x14ac:dyDescent="0.3">
      <c r="A107" s="460"/>
      <c r="B107" s="453"/>
      <c r="C107" s="194" t="s">
        <v>187</v>
      </c>
      <c r="D107" s="92" t="s">
        <v>188</v>
      </c>
    </row>
    <row r="108" spans="1:4" ht="28.8" x14ac:dyDescent="0.3">
      <c r="A108" s="460"/>
      <c r="B108" s="453"/>
      <c r="C108" s="194" t="s">
        <v>50</v>
      </c>
      <c r="D108" s="92" t="s">
        <v>189</v>
      </c>
    </row>
    <row r="109" spans="1:4" x14ac:dyDescent="0.3">
      <c r="A109" s="460"/>
      <c r="B109" s="453"/>
      <c r="C109" s="194" t="s">
        <v>68</v>
      </c>
      <c r="D109" s="92" t="s">
        <v>190</v>
      </c>
    </row>
    <row r="110" spans="1:4" x14ac:dyDescent="0.3">
      <c r="A110" s="460"/>
      <c r="B110" s="453"/>
      <c r="C110" s="194" t="s">
        <v>191</v>
      </c>
      <c r="D110" s="92" t="s">
        <v>512</v>
      </c>
    </row>
    <row r="111" spans="1:4" x14ac:dyDescent="0.3">
      <c r="A111" s="460"/>
      <c r="B111" s="453"/>
      <c r="C111" s="306" t="s">
        <v>192</v>
      </c>
      <c r="D111" s="111"/>
    </row>
    <row r="112" spans="1:4" x14ac:dyDescent="0.3">
      <c r="A112" s="460"/>
      <c r="B112" s="453"/>
      <c r="C112" s="306" t="s">
        <v>193</v>
      </c>
      <c r="D112" s="111"/>
    </row>
    <row r="113" spans="1:4" x14ac:dyDescent="0.3">
      <c r="A113" s="460"/>
      <c r="B113" s="453"/>
      <c r="C113" s="306" t="s">
        <v>194</v>
      </c>
      <c r="D113" s="92"/>
    </row>
    <row r="114" spans="1:4" x14ac:dyDescent="0.3">
      <c r="A114" s="460"/>
      <c r="B114" s="453"/>
      <c r="C114" s="306" t="s">
        <v>195</v>
      </c>
      <c r="D114" s="92"/>
    </row>
    <row r="115" spans="1:4" x14ac:dyDescent="0.3">
      <c r="A115" s="460"/>
      <c r="B115" s="453"/>
      <c r="C115" s="306" t="s">
        <v>196</v>
      </c>
      <c r="D115" s="92"/>
    </row>
    <row r="116" spans="1:4" ht="15" thickBot="1" x14ac:dyDescent="0.35">
      <c r="A116" s="461"/>
      <c r="B116" s="462"/>
      <c r="C116" s="307" t="s">
        <v>197</v>
      </c>
      <c r="D116" s="93"/>
    </row>
    <row r="117" spans="1:4" x14ac:dyDescent="0.3">
      <c r="A117" s="449" t="s">
        <v>32</v>
      </c>
      <c r="B117" s="452" t="s">
        <v>186</v>
      </c>
      <c r="C117" s="196" t="s">
        <v>51</v>
      </c>
      <c r="D117" s="119"/>
    </row>
    <row r="118" spans="1:4" x14ac:dyDescent="0.3">
      <c r="A118" s="450"/>
      <c r="B118" s="453"/>
      <c r="C118" s="195" t="s">
        <v>59</v>
      </c>
      <c r="D118" s="111"/>
    </row>
    <row r="119" spans="1:4" x14ac:dyDescent="0.3">
      <c r="A119" s="450"/>
      <c r="B119" s="453"/>
      <c r="C119" s="195" t="s">
        <v>63</v>
      </c>
      <c r="D119" s="111"/>
    </row>
    <row r="120" spans="1:4" x14ac:dyDescent="0.3">
      <c r="A120" s="450"/>
      <c r="B120" s="453"/>
      <c r="C120" s="195" t="s">
        <v>198</v>
      </c>
      <c r="D120" s="111"/>
    </row>
    <row r="121" spans="1:4" x14ac:dyDescent="0.3">
      <c r="A121" s="450"/>
      <c r="B121" s="453"/>
      <c r="C121" s="306" t="s">
        <v>199</v>
      </c>
      <c r="D121" s="92"/>
    </row>
    <row r="122" spans="1:4" x14ac:dyDescent="0.3">
      <c r="A122" s="450"/>
      <c r="B122" s="453"/>
      <c r="C122" s="306" t="s">
        <v>192</v>
      </c>
      <c r="D122" s="92"/>
    </row>
    <row r="123" spans="1:4" x14ac:dyDescent="0.3">
      <c r="A123" s="450"/>
      <c r="B123" s="453"/>
      <c r="C123" s="306" t="s">
        <v>193</v>
      </c>
      <c r="D123" s="92"/>
    </row>
    <row r="124" spans="1:4" x14ac:dyDescent="0.3">
      <c r="A124" s="450"/>
      <c r="B124" s="453"/>
      <c r="C124" s="306" t="s">
        <v>194</v>
      </c>
      <c r="D124" s="92"/>
    </row>
    <row r="125" spans="1:4" x14ac:dyDescent="0.3">
      <c r="A125" s="450"/>
      <c r="B125" s="453"/>
      <c r="C125" s="306" t="s">
        <v>195</v>
      </c>
      <c r="D125" s="92"/>
    </row>
    <row r="126" spans="1:4" x14ac:dyDescent="0.3">
      <c r="A126" s="450"/>
      <c r="B126" s="453"/>
      <c r="C126" s="306" t="s">
        <v>196</v>
      </c>
      <c r="D126" s="92"/>
    </row>
    <row r="127" spans="1:4" ht="15" thickBot="1" x14ac:dyDescent="0.35">
      <c r="A127" s="451"/>
      <c r="B127" s="454"/>
      <c r="C127" s="308" t="s">
        <v>197</v>
      </c>
      <c r="D127" s="101"/>
    </row>
    <row r="128" spans="1:4" ht="43.2" x14ac:dyDescent="0.3">
      <c r="A128" s="455" t="s">
        <v>33</v>
      </c>
      <c r="B128" s="458" t="s">
        <v>186</v>
      </c>
      <c r="C128" s="222" t="s">
        <v>200</v>
      </c>
      <c r="D128" s="223" t="s">
        <v>201</v>
      </c>
    </row>
    <row r="129" spans="1:4" ht="43.2" x14ac:dyDescent="0.3">
      <c r="A129" s="456"/>
      <c r="B129" s="453"/>
      <c r="C129" s="221" t="s">
        <v>202</v>
      </c>
      <c r="D129" s="224" t="s">
        <v>203</v>
      </c>
    </row>
    <row r="130" spans="1:4" ht="28.8" x14ac:dyDescent="0.3">
      <c r="A130" s="456"/>
      <c r="B130" s="453"/>
      <c r="C130" s="221" t="s">
        <v>204</v>
      </c>
      <c r="D130" s="224" t="s">
        <v>205</v>
      </c>
    </row>
    <row r="131" spans="1:4" x14ac:dyDescent="0.3">
      <c r="A131" s="456"/>
      <c r="B131" s="453"/>
      <c r="C131" s="221" t="s">
        <v>206</v>
      </c>
      <c r="D131" s="224"/>
    </row>
    <row r="132" spans="1:4" x14ac:dyDescent="0.3">
      <c r="A132" s="456"/>
      <c r="B132" s="453"/>
      <c r="C132" s="221" t="s">
        <v>199</v>
      </c>
      <c r="D132" s="224"/>
    </row>
    <row r="133" spans="1:4" x14ac:dyDescent="0.3">
      <c r="A133" s="456"/>
      <c r="B133" s="453"/>
      <c r="C133" s="221" t="s">
        <v>192</v>
      </c>
      <c r="D133" s="224"/>
    </row>
    <row r="134" spans="1:4" x14ac:dyDescent="0.3">
      <c r="A134" s="456"/>
      <c r="B134" s="453"/>
      <c r="C134" s="221" t="s">
        <v>193</v>
      </c>
      <c r="D134" s="224"/>
    </row>
    <row r="135" spans="1:4" x14ac:dyDescent="0.3">
      <c r="A135" s="456"/>
      <c r="B135" s="453"/>
      <c r="C135" s="221" t="s">
        <v>194</v>
      </c>
      <c r="D135" s="224"/>
    </row>
    <row r="136" spans="1:4" x14ac:dyDescent="0.3">
      <c r="A136" s="456"/>
      <c r="B136" s="453"/>
      <c r="C136" s="221" t="s">
        <v>195</v>
      </c>
      <c r="D136" s="224"/>
    </row>
    <row r="137" spans="1:4" x14ac:dyDescent="0.3">
      <c r="A137" s="456"/>
      <c r="B137" s="453"/>
      <c r="C137" s="221" t="s">
        <v>196</v>
      </c>
      <c r="D137" s="224"/>
    </row>
    <row r="138" spans="1:4" ht="15" thickBot="1" x14ac:dyDescent="0.35">
      <c r="A138" s="457"/>
      <c r="B138" s="454"/>
      <c r="C138" s="225" t="s">
        <v>197</v>
      </c>
      <c r="D138" s="226"/>
    </row>
    <row r="139" spans="1:4" ht="15" customHeight="1" x14ac:dyDescent="0.3">
      <c r="A139" s="421" t="s">
        <v>34</v>
      </c>
      <c r="B139" s="418" t="s">
        <v>186</v>
      </c>
      <c r="C139" s="230" t="s">
        <v>207</v>
      </c>
      <c r="D139" s="110"/>
    </row>
    <row r="140" spans="1:4" x14ac:dyDescent="0.3">
      <c r="A140" s="422"/>
      <c r="B140" s="419"/>
      <c r="C140" s="229" t="s">
        <v>208</v>
      </c>
      <c r="D140" s="111"/>
    </row>
    <row r="141" spans="1:4" x14ac:dyDescent="0.3">
      <c r="A141" s="422"/>
      <c r="B141" s="419"/>
      <c r="C141" s="229" t="s">
        <v>209</v>
      </c>
      <c r="D141" s="111"/>
    </row>
    <row r="142" spans="1:4" ht="15" thickBot="1" x14ac:dyDescent="0.35">
      <c r="A142" s="423"/>
      <c r="B142" s="420"/>
      <c r="C142" s="231" t="s">
        <v>210</v>
      </c>
      <c r="D142" s="112"/>
    </row>
    <row r="143" spans="1:4" ht="43.8" thickBot="1" x14ac:dyDescent="0.35">
      <c r="A143" s="233" t="s">
        <v>211</v>
      </c>
      <c r="B143" s="227" t="s">
        <v>212</v>
      </c>
      <c r="C143" s="228"/>
      <c r="D143" s="116"/>
    </row>
    <row r="144" spans="1:4" x14ac:dyDescent="0.3">
      <c r="A144" s="30"/>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row r="152" spans="1:1" x14ac:dyDescent="0.3">
      <c r="A152"/>
    </row>
    <row r="153" spans="1:1" x14ac:dyDescent="0.3">
      <c r="A153"/>
    </row>
    <row r="154" spans="1:1" x14ac:dyDescent="0.3">
      <c r="A154"/>
    </row>
    <row r="155" spans="1:1" x14ac:dyDescent="0.3">
      <c r="A155"/>
    </row>
    <row r="156" spans="1:1" x14ac:dyDescent="0.3">
      <c r="A156"/>
    </row>
    <row r="157" spans="1:1" x14ac:dyDescent="0.3">
      <c r="A157"/>
    </row>
    <row r="158" spans="1:1" x14ac:dyDescent="0.3">
      <c r="A158"/>
    </row>
    <row r="159" spans="1:1" x14ac:dyDescent="0.3">
      <c r="A159"/>
    </row>
    <row r="160" spans="1:1" x14ac:dyDescent="0.3">
      <c r="A160"/>
    </row>
    <row r="161" spans="1:26" x14ac:dyDescent="0.3">
      <c r="A161"/>
    </row>
    <row r="162" spans="1:26" x14ac:dyDescent="0.3">
      <c r="A162"/>
    </row>
    <row r="163" spans="1:26" x14ac:dyDescent="0.3">
      <c r="A163"/>
    </row>
    <row r="164" spans="1:26" x14ac:dyDescent="0.3">
      <c r="A164"/>
    </row>
    <row r="165" spans="1:26" x14ac:dyDescent="0.3">
      <c r="A165"/>
    </row>
    <row r="166" spans="1:26" x14ac:dyDescent="0.3">
      <c r="A166"/>
    </row>
    <row r="167" spans="1:26" x14ac:dyDescent="0.3">
      <c r="A167"/>
    </row>
    <row r="168" spans="1:26" x14ac:dyDescent="0.3">
      <c r="A168"/>
    </row>
    <row r="169" spans="1:26" x14ac:dyDescent="0.3">
      <c r="A169"/>
    </row>
    <row r="170" spans="1:26" x14ac:dyDescent="0.3">
      <c r="A170"/>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x14ac:dyDescent="0.3">
      <c r="A171"/>
    </row>
    <row r="172" spans="1:26" x14ac:dyDescent="0.3">
      <c r="A172"/>
    </row>
    <row r="173" spans="1:26" x14ac:dyDescent="0.3">
      <c r="A173"/>
    </row>
    <row r="174" spans="1:26" x14ac:dyDescent="0.3">
      <c r="A174"/>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x14ac:dyDescent="0.3">
      <c r="A175"/>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x14ac:dyDescent="0.3">
      <c r="A176"/>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x14ac:dyDescent="0.3">
      <c r="A177"/>
    </row>
    <row r="178" spans="1:26" x14ac:dyDescent="0.3">
      <c r="A178"/>
    </row>
    <row r="179" spans="1:26" x14ac:dyDescent="0.3">
      <c r="A179"/>
    </row>
    <row r="180" spans="1:26" x14ac:dyDescent="0.3">
      <c r="A180"/>
    </row>
    <row r="181" spans="1:26" x14ac:dyDescent="0.3">
      <c r="A181"/>
    </row>
    <row r="182" spans="1:26" x14ac:dyDescent="0.3">
      <c r="A182"/>
    </row>
    <row r="183" spans="1:26" x14ac:dyDescent="0.3">
      <c r="A183"/>
    </row>
    <row r="184" spans="1:26" x14ac:dyDescent="0.3">
      <c r="A184"/>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x14ac:dyDescent="0.3">
      <c r="A185"/>
    </row>
    <row r="186" spans="1:26" x14ac:dyDescent="0.3">
      <c r="A186"/>
    </row>
    <row r="187" spans="1:26" x14ac:dyDescent="0.3">
      <c r="A187"/>
    </row>
    <row r="188" spans="1:26" x14ac:dyDescent="0.3">
      <c r="A188"/>
    </row>
    <row r="189" spans="1:26" x14ac:dyDescent="0.3">
      <c r="A189"/>
    </row>
    <row r="190" spans="1:26" x14ac:dyDescent="0.3">
      <c r="A190"/>
    </row>
    <row r="191" spans="1:26" x14ac:dyDescent="0.3">
      <c r="A191"/>
    </row>
    <row r="192" spans="1:26" x14ac:dyDescent="0.3">
      <c r="A192"/>
    </row>
    <row r="193" spans="1:1" x14ac:dyDescent="0.3">
      <c r="A193"/>
    </row>
    <row r="194" spans="1:1" x14ac:dyDescent="0.3">
      <c r="A194"/>
    </row>
    <row r="195" spans="1:1" x14ac:dyDescent="0.3">
      <c r="A195"/>
    </row>
    <row r="196" spans="1:1" x14ac:dyDescent="0.3">
      <c r="A196"/>
    </row>
    <row r="197" spans="1:1" x14ac:dyDescent="0.3">
      <c r="A197"/>
    </row>
    <row r="198" spans="1:1" x14ac:dyDescent="0.3">
      <c r="A198"/>
    </row>
    <row r="199" spans="1:1" x14ac:dyDescent="0.3">
      <c r="A199"/>
    </row>
    <row r="200" spans="1:1" x14ac:dyDescent="0.3">
      <c r="A200"/>
    </row>
    <row r="201" spans="1:1" x14ac:dyDescent="0.3">
      <c r="A201"/>
    </row>
    <row r="202" spans="1:1" x14ac:dyDescent="0.3">
      <c r="A202"/>
    </row>
    <row r="203" spans="1:1" x14ac:dyDescent="0.3">
      <c r="A203"/>
    </row>
    <row r="204" spans="1:1" x14ac:dyDescent="0.3">
      <c r="A204"/>
    </row>
    <row r="205" spans="1:1" x14ac:dyDescent="0.3">
      <c r="A205"/>
    </row>
    <row r="206" spans="1:1" x14ac:dyDescent="0.3">
      <c r="A206"/>
    </row>
    <row r="207" spans="1:1" x14ac:dyDescent="0.3">
      <c r="A207"/>
    </row>
    <row r="208" spans="1:1" x14ac:dyDescent="0.3">
      <c r="A208"/>
    </row>
    <row r="209" spans="1:1" x14ac:dyDescent="0.3">
      <c r="A209"/>
    </row>
    <row r="210" spans="1:1" x14ac:dyDescent="0.3">
      <c r="A210"/>
    </row>
    <row r="211" spans="1:1" x14ac:dyDescent="0.3">
      <c r="A211"/>
    </row>
    <row r="212" spans="1:1" x14ac:dyDescent="0.3">
      <c r="A212"/>
    </row>
    <row r="213" spans="1:1" x14ac:dyDescent="0.3">
      <c r="A213"/>
    </row>
    <row r="214" spans="1:1" x14ac:dyDescent="0.3">
      <c r="A214"/>
    </row>
    <row r="215" spans="1:1" x14ac:dyDescent="0.3">
      <c r="A215"/>
    </row>
    <row r="216" spans="1:1" x14ac:dyDescent="0.3">
      <c r="A216"/>
    </row>
    <row r="217" spans="1:1" x14ac:dyDescent="0.3">
      <c r="A217"/>
    </row>
    <row r="218" spans="1:1" x14ac:dyDescent="0.3">
      <c r="A218"/>
    </row>
    <row r="219" spans="1:1" x14ac:dyDescent="0.3">
      <c r="A219"/>
    </row>
    <row r="220" spans="1:1" x14ac:dyDescent="0.3">
      <c r="A220"/>
    </row>
    <row r="221" spans="1:1" x14ac:dyDescent="0.3">
      <c r="A221"/>
    </row>
    <row r="222" spans="1:1" x14ac:dyDescent="0.3">
      <c r="A222"/>
    </row>
    <row r="223" spans="1:1" x14ac:dyDescent="0.3">
      <c r="A223"/>
    </row>
    <row r="224" spans="1:1" x14ac:dyDescent="0.3">
      <c r="A224"/>
    </row>
    <row r="225" spans="1:1" x14ac:dyDescent="0.3">
      <c r="A225"/>
    </row>
    <row r="226" spans="1:1" x14ac:dyDescent="0.3">
      <c r="A226"/>
    </row>
    <row r="227" spans="1:1" x14ac:dyDescent="0.3">
      <c r="A227"/>
    </row>
    <row r="228" spans="1:1" x14ac:dyDescent="0.3">
      <c r="A228"/>
    </row>
    <row r="229" spans="1:1" x14ac:dyDescent="0.3">
      <c r="A229"/>
    </row>
    <row r="230" spans="1:1" x14ac:dyDescent="0.3">
      <c r="A230"/>
    </row>
    <row r="231" spans="1:1" x14ac:dyDescent="0.3">
      <c r="A231"/>
    </row>
    <row r="232" spans="1:1" x14ac:dyDescent="0.3">
      <c r="A232"/>
    </row>
    <row r="233" spans="1:1" x14ac:dyDescent="0.3">
      <c r="A233"/>
    </row>
    <row r="234" spans="1:1" x14ac:dyDescent="0.3">
      <c r="A234"/>
    </row>
    <row r="235" spans="1:1" x14ac:dyDescent="0.3">
      <c r="A235"/>
    </row>
    <row r="236" spans="1:1" x14ac:dyDescent="0.3">
      <c r="A236"/>
    </row>
    <row r="237" spans="1:1" x14ac:dyDescent="0.3">
      <c r="A237"/>
    </row>
    <row r="238" spans="1:1" x14ac:dyDescent="0.3">
      <c r="A238"/>
    </row>
    <row r="239" spans="1:1" x14ac:dyDescent="0.3">
      <c r="A239"/>
    </row>
    <row r="240" spans="1:1" x14ac:dyDescent="0.3">
      <c r="A240"/>
    </row>
    <row r="241" spans="1:1" x14ac:dyDescent="0.3">
      <c r="A241"/>
    </row>
    <row r="242" spans="1:1" x14ac:dyDescent="0.3">
      <c r="A242"/>
    </row>
    <row r="243" spans="1:1" x14ac:dyDescent="0.3">
      <c r="A243"/>
    </row>
    <row r="244" spans="1:1" x14ac:dyDescent="0.3">
      <c r="A244"/>
    </row>
    <row r="245" spans="1:1" x14ac:dyDescent="0.3">
      <c r="A245"/>
    </row>
    <row r="246" spans="1:1" x14ac:dyDescent="0.3">
      <c r="A246"/>
    </row>
    <row r="247" spans="1:1" x14ac:dyDescent="0.3">
      <c r="A247"/>
    </row>
    <row r="248" spans="1:1" x14ac:dyDescent="0.3">
      <c r="A248"/>
    </row>
    <row r="249" spans="1:1" x14ac:dyDescent="0.3">
      <c r="A249"/>
    </row>
    <row r="250" spans="1:1" x14ac:dyDescent="0.3">
      <c r="A250"/>
    </row>
    <row r="251" spans="1:1" x14ac:dyDescent="0.3">
      <c r="A251"/>
    </row>
    <row r="252" spans="1:1" x14ac:dyDescent="0.3">
      <c r="A252"/>
    </row>
    <row r="253" spans="1:1" x14ac:dyDescent="0.3">
      <c r="A253"/>
    </row>
    <row r="254" spans="1:1" x14ac:dyDescent="0.3">
      <c r="A254"/>
    </row>
    <row r="255" spans="1:1" x14ac:dyDescent="0.3">
      <c r="A255"/>
    </row>
    <row r="256" spans="1:1" x14ac:dyDescent="0.3">
      <c r="A256"/>
    </row>
    <row r="257" spans="1:1" x14ac:dyDescent="0.3">
      <c r="A257"/>
    </row>
    <row r="258" spans="1:1" x14ac:dyDescent="0.3">
      <c r="A258"/>
    </row>
    <row r="259" spans="1:1" x14ac:dyDescent="0.3">
      <c r="A259"/>
    </row>
    <row r="260" spans="1:1" x14ac:dyDescent="0.3">
      <c r="A260"/>
    </row>
    <row r="261" spans="1:1" x14ac:dyDescent="0.3">
      <c r="A261"/>
    </row>
    <row r="262" spans="1:1" x14ac:dyDescent="0.3">
      <c r="A262"/>
    </row>
    <row r="263" spans="1:1" x14ac:dyDescent="0.3">
      <c r="A263"/>
    </row>
    <row r="264" spans="1:1" x14ac:dyDescent="0.3">
      <c r="A264"/>
    </row>
    <row r="265" spans="1:1" x14ac:dyDescent="0.3">
      <c r="A265"/>
    </row>
    <row r="266" spans="1:1" x14ac:dyDescent="0.3">
      <c r="A266"/>
    </row>
    <row r="267" spans="1:1" x14ac:dyDescent="0.3">
      <c r="A267"/>
    </row>
    <row r="268" spans="1:1" x14ac:dyDescent="0.3">
      <c r="A268"/>
    </row>
    <row r="269" spans="1:1" x14ac:dyDescent="0.3">
      <c r="A269"/>
    </row>
    <row r="270" spans="1:1" x14ac:dyDescent="0.3">
      <c r="A270"/>
    </row>
    <row r="271" spans="1:1" x14ac:dyDescent="0.3">
      <c r="A271"/>
    </row>
    <row r="272" spans="1:1" x14ac:dyDescent="0.3">
      <c r="A272"/>
    </row>
    <row r="273" spans="1:4" x14ac:dyDescent="0.3">
      <c r="A273"/>
    </row>
    <row r="274" spans="1:4" x14ac:dyDescent="0.3">
      <c r="A274"/>
    </row>
    <row r="275" spans="1:4" x14ac:dyDescent="0.3">
      <c r="A275"/>
    </row>
    <row r="276" spans="1:4" x14ac:dyDescent="0.3">
      <c r="A276"/>
    </row>
    <row r="277" spans="1:4" x14ac:dyDescent="0.3">
      <c r="A277"/>
    </row>
    <row r="278" spans="1:4" x14ac:dyDescent="0.3">
      <c r="A278"/>
    </row>
    <row r="279" spans="1:4" x14ac:dyDescent="0.3">
      <c r="A279"/>
    </row>
    <row r="280" spans="1:4" x14ac:dyDescent="0.3">
      <c r="A280"/>
    </row>
    <row r="281" spans="1:4" x14ac:dyDescent="0.3">
      <c r="A281"/>
    </row>
    <row r="282" spans="1:4" x14ac:dyDescent="0.3">
      <c r="A282"/>
    </row>
    <row r="283" spans="1:4" x14ac:dyDescent="0.3">
      <c r="A283"/>
    </row>
    <row r="284" spans="1:4" x14ac:dyDescent="0.3">
      <c r="A284"/>
    </row>
    <row r="285" spans="1:4" x14ac:dyDescent="0.3">
      <c r="A285"/>
    </row>
    <row r="286" spans="1:4" ht="18" x14ac:dyDescent="0.3">
      <c r="A286"/>
      <c r="B286" s="46"/>
      <c r="C286" s="43"/>
      <c r="D286" s="43"/>
    </row>
    <row r="287" spans="1:4" x14ac:dyDescent="0.3">
      <c r="A287"/>
    </row>
    <row r="288" spans="1:4" x14ac:dyDescent="0.3">
      <c r="A288"/>
    </row>
    <row r="289" spans="1:4" x14ac:dyDescent="0.3">
      <c r="A289"/>
    </row>
    <row r="290" spans="1:4" x14ac:dyDescent="0.3">
      <c r="A290"/>
    </row>
    <row r="291" spans="1:4" ht="15.6" x14ac:dyDescent="0.3">
      <c r="A291"/>
      <c r="B291" s="47"/>
      <c r="C291" s="44"/>
      <c r="D291" s="44"/>
    </row>
    <row r="292" spans="1:4" x14ac:dyDescent="0.3">
      <c r="A292"/>
    </row>
    <row r="293" spans="1:4" x14ac:dyDescent="0.3">
      <c r="A293"/>
    </row>
    <row r="294" spans="1:4" x14ac:dyDescent="0.3">
      <c r="A294"/>
    </row>
    <row r="295" spans="1:4" x14ac:dyDescent="0.3">
      <c r="A295"/>
    </row>
    <row r="296" spans="1:4" x14ac:dyDescent="0.3">
      <c r="A296"/>
    </row>
    <row r="297" spans="1:4" x14ac:dyDescent="0.3">
      <c r="A297"/>
    </row>
    <row r="298" spans="1:4" x14ac:dyDescent="0.3">
      <c r="A298"/>
    </row>
    <row r="299" spans="1:4" x14ac:dyDescent="0.3">
      <c r="A299"/>
    </row>
    <row r="300" spans="1:4" x14ac:dyDescent="0.3">
      <c r="A300"/>
    </row>
    <row r="301" spans="1:4" x14ac:dyDescent="0.3">
      <c r="A301"/>
    </row>
    <row r="302" spans="1:4" x14ac:dyDescent="0.3">
      <c r="A302"/>
    </row>
    <row r="303" spans="1:4" x14ac:dyDescent="0.3">
      <c r="A303"/>
    </row>
    <row r="304" spans="1:4" x14ac:dyDescent="0.3">
      <c r="A304"/>
    </row>
    <row r="305" spans="1:1" x14ac:dyDescent="0.3">
      <c r="A305"/>
    </row>
    <row r="306" spans="1:1" x14ac:dyDescent="0.3">
      <c r="A306"/>
    </row>
    <row r="307" spans="1:1" x14ac:dyDescent="0.3">
      <c r="A307"/>
    </row>
    <row r="308" spans="1:1" x14ac:dyDescent="0.3">
      <c r="A308"/>
    </row>
    <row r="309" spans="1:1" x14ac:dyDescent="0.3">
      <c r="A309"/>
    </row>
    <row r="310" spans="1:1" x14ac:dyDescent="0.3">
      <c r="A310"/>
    </row>
    <row r="311" spans="1:1" x14ac:dyDescent="0.3">
      <c r="A311"/>
    </row>
    <row r="312" spans="1:1" x14ac:dyDescent="0.3">
      <c r="A312"/>
    </row>
    <row r="313" spans="1:1" x14ac:dyDescent="0.3">
      <c r="A313"/>
    </row>
    <row r="314" spans="1:1" x14ac:dyDescent="0.3">
      <c r="A314"/>
    </row>
    <row r="315" spans="1:1" x14ac:dyDescent="0.3">
      <c r="A315"/>
    </row>
    <row r="316" spans="1:1" x14ac:dyDescent="0.3">
      <c r="A316"/>
    </row>
    <row r="317" spans="1:1" x14ac:dyDescent="0.3">
      <c r="A317"/>
    </row>
    <row r="318" spans="1:1" x14ac:dyDescent="0.3">
      <c r="A318"/>
    </row>
    <row r="319" spans="1:1" x14ac:dyDescent="0.3">
      <c r="A319"/>
    </row>
    <row r="320" spans="1:1" x14ac:dyDescent="0.3">
      <c r="A320"/>
    </row>
    <row r="321" spans="1:1" x14ac:dyDescent="0.3">
      <c r="A321"/>
    </row>
    <row r="322" spans="1:1" x14ac:dyDescent="0.3">
      <c r="A322"/>
    </row>
    <row r="323" spans="1:1" x14ac:dyDescent="0.3">
      <c r="A323"/>
    </row>
    <row r="324" spans="1:1" x14ac:dyDescent="0.3">
      <c r="A324"/>
    </row>
    <row r="325" spans="1:1" x14ac:dyDescent="0.3">
      <c r="A325"/>
    </row>
    <row r="326" spans="1:1" x14ac:dyDescent="0.3">
      <c r="A326"/>
    </row>
    <row r="327" spans="1:1" x14ac:dyDescent="0.3">
      <c r="A327"/>
    </row>
    <row r="328" spans="1:1" x14ac:dyDescent="0.3">
      <c r="A328"/>
    </row>
    <row r="329" spans="1:1" x14ac:dyDescent="0.3">
      <c r="A329"/>
    </row>
    <row r="330" spans="1:1" x14ac:dyDescent="0.3">
      <c r="A330"/>
    </row>
    <row r="331" spans="1:1" x14ac:dyDescent="0.3">
      <c r="A331"/>
    </row>
    <row r="332" spans="1:1" x14ac:dyDescent="0.3">
      <c r="A332"/>
    </row>
    <row r="333" spans="1:1" x14ac:dyDescent="0.3">
      <c r="A333"/>
    </row>
    <row r="334" spans="1:1" x14ac:dyDescent="0.3">
      <c r="A334"/>
    </row>
    <row r="335" spans="1:1" x14ac:dyDescent="0.3">
      <c r="A335"/>
    </row>
    <row r="336" spans="1:1" x14ac:dyDescent="0.3">
      <c r="A336"/>
    </row>
    <row r="337" spans="1:1" x14ac:dyDescent="0.3">
      <c r="A337"/>
    </row>
    <row r="338" spans="1:1" x14ac:dyDescent="0.3">
      <c r="A338"/>
    </row>
    <row r="339" spans="1:1" x14ac:dyDescent="0.3">
      <c r="A339"/>
    </row>
    <row r="340" spans="1:1" x14ac:dyDescent="0.3">
      <c r="A340"/>
    </row>
    <row r="341" spans="1:1" x14ac:dyDescent="0.3">
      <c r="A341"/>
    </row>
    <row r="342" spans="1:1" x14ac:dyDescent="0.3">
      <c r="A342"/>
    </row>
    <row r="343" spans="1:1" x14ac:dyDescent="0.3">
      <c r="A343"/>
    </row>
    <row r="344" spans="1:1" x14ac:dyDescent="0.3">
      <c r="A344"/>
    </row>
    <row r="345" spans="1:1" x14ac:dyDescent="0.3">
      <c r="A345"/>
    </row>
    <row r="346" spans="1:1" x14ac:dyDescent="0.3">
      <c r="A346"/>
    </row>
    <row r="347" spans="1:1" x14ac:dyDescent="0.3">
      <c r="A347"/>
    </row>
    <row r="348" spans="1:1" x14ac:dyDescent="0.3">
      <c r="A348"/>
    </row>
    <row r="349" spans="1:1" x14ac:dyDescent="0.3">
      <c r="A349"/>
    </row>
    <row r="350" spans="1:1" x14ac:dyDescent="0.3">
      <c r="A350"/>
    </row>
    <row r="351" spans="1:1" x14ac:dyDescent="0.3">
      <c r="A351"/>
    </row>
    <row r="352" spans="1:1" x14ac:dyDescent="0.3">
      <c r="A352"/>
    </row>
    <row r="353" spans="1:26" x14ac:dyDescent="0.3">
      <c r="A353"/>
    </row>
    <row r="354" spans="1:26" x14ac:dyDescent="0.3">
      <c r="A354"/>
    </row>
    <row r="355" spans="1:26" x14ac:dyDescent="0.3">
      <c r="A355"/>
    </row>
    <row r="356" spans="1:26" x14ac:dyDescent="0.3">
      <c r="A356"/>
    </row>
    <row r="357" spans="1:26" x14ac:dyDescent="0.3">
      <c r="A357"/>
    </row>
    <row r="358" spans="1:26" x14ac:dyDescent="0.3">
      <c r="A358"/>
    </row>
    <row r="359" spans="1:26" x14ac:dyDescent="0.3">
      <c r="A359"/>
    </row>
    <row r="360" spans="1:26" x14ac:dyDescent="0.3">
      <c r="A360"/>
    </row>
    <row r="361" spans="1:26" x14ac:dyDescent="0.3">
      <c r="A361"/>
    </row>
    <row r="362" spans="1:26" x14ac:dyDescent="0.3">
      <c r="A362"/>
    </row>
    <row r="363" spans="1:26" x14ac:dyDescent="0.3">
      <c r="A363"/>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x14ac:dyDescent="0.3">
      <c r="A364"/>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x14ac:dyDescent="0.3">
      <c r="A365"/>
    </row>
    <row r="366" spans="1:26" x14ac:dyDescent="0.3">
      <c r="A366"/>
    </row>
    <row r="367" spans="1:26" x14ac:dyDescent="0.3">
      <c r="A367"/>
    </row>
    <row r="368" spans="1:26" x14ac:dyDescent="0.3">
      <c r="A368"/>
    </row>
    <row r="369" spans="1:1" x14ac:dyDescent="0.3">
      <c r="A369"/>
    </row>
    <row r="370" spans="1:1" x14ac:dyDescent="0.3">
      <c r="A370"/>
    </row>
    <row r="371" spans="1:1" x14ac:dyDescent="0.3">
      <c r="A371"/>
    </row>
    <row r="372" spans="1:1" x14ac:dyDescent="0.3">
      <c r="A372"/>
    </row>
    <row r="373" spans="1:1" x14ac:dyDescent="0.3">
      <c r="A373"/>
    </row>
    <row r="374" spans="1:1" x14ac:dyDescent="0.3">
      <c r="A374"/>
    </row>
    <row r="375" spans="1:1" x14ac:dyDescent="0.3">
      <c r="A375"/>
    </row>
    <row r="376" spans="1:1" x14ac:dyDescent="0.3">
      <c r="A376"/>
    </row>
    <row r="377" spans="1:1" x14ac:dyDescent="0.3">
      <c r="A377"/>
    </row>
    <row r="378" spans="1:1" x14ac:dyDescent="0.3">
      <c r="A378"/>
    </row>
    <row r="379" spans="1:1" x14ac:dyDescent="0.3">
      <c r="A379"/>
    </row>
    <row r="380" spans="1:1" x14ac:dyDescent="0.3">
      <c r="A380"/>
    </row>
    <row r="381" spans="1:1" x14ac:dyDescent="0.3">
      <c r="A381"/>
    </row>
    <row r="382" spans="1:1" x14ac:dyDescent="0.3">
      <c r="A382"/>
    </row>
    <row r="383" spans="1:1" x14ac:dyDescent="0.3">
      <c r="A383"/>
    </row>
    <row r="384" spans="1:1" x14ac:dyDescent="0.3">
      <c r="A384"/>
    </row>
    <row r="385" spans="1:1" x14ac:dyDescent="0.3">
      <c r="A385"/>
    </row>
    <row r="386" spans="1:1" x14ac:dyDescent="0.3">
      <c r="A386"/>
    </row>
    <row r="387" spans="1:1" x14ac:dyDescent="0.3">
      <c r="A387"/>
    </row>
    <row r="388" spans="1:1" x14ac:dyDescent="0.3">
      <c r="A388"/>
    </row>
    <row r="389" spans="1:1" x14ac:dyDescent="0.3">
      <c r="A389"/>
    </row>
    <row r="390" spans="1:1" x14ac:dyDescent="0.3">
      <c r="A390"/>
    </row>
    <row r="391" spans="1:1" x14ac:dyDescent="0.3">
      <c r="A391"/>
    </row>
    <row r="392" spans="1:1" x14ac:dyDescent="0.3">
      <c r="A392"/>
    </row>
    <row r="393" spans="1:1" x14ac:dyDescent="0.3">
      <c r="A393"/>
    </row>
    <row r="394" spans="1:1" x14ac:dyDescent="0.3">
      <c r="A394"/>
    </row>
    <row r="395" spans="1:1" x14ac:dyDescent="0.3">
      <c r="A395"/>
    </row>
    <row r="396" spans="1:1" x14ac:dyDescent="0.3">
      <c r="A396"/>
    </row>
    <row r="397" spans="1:1" x14ac:dyDescent="0.3">
      <c r="A397"/>
    </row>
    <row r="398" spans="1:1" x14ac:dyDescent="0.3">
      <c r="A398"/>
    </row>
    <row r="399" spans="1:1" x14ac:dyDescent="0.3">
      <c r="A399"/>
    </row>
    <row r="400" spans="1:1" x14ac:dyDescent="0.3">
      <c r="A400"/>
    </row>
    <row r="401" spans="1:1" x14ac:dyDescent="0.3">
      <c r="A401"/>
    </row>
    <row r="402" spans="1:1" x14ac:dyDescent="0.3">
      <c r="A402"/>
    </row>
    <row r="403" spans="1:1" x14ac:dyDescent="0.3">
      <c r="A403"/>
    </row>
    <row r="404" spans="1:1" x14ac:dyDescent="0.3">
      <c r="A404"/>
    </row>
    <row r="405" spans="1:1" x14ac:dyDescent="0.3">
      <c r="A405"/>
    </row>
    <row r="406" spans="1:1" x14ac:dyDescent="0.3">
      <c r="A406"/>
    </row>
    <row r="407" spans="1:1" x14ac:dyDescent="0.3">
      <c r="A407"/>
    </row>
    <row r="408" spans="1:1" x14ac:dyDescent="0.3">
      <c r="A408"/>
    </row>
    <row r="409" spans="1:1" x14ac:dyDescent="0.3">
      <c r="A409"/>
    </row>
    <row r="410" spans="1:1" x14ac:dyDescent="0.3">
      <c r="A410"/>
    </row>
    <row r="411" spans="1:1" x14ac:dyDescent="0.3">
      <c r="A411"/>
    </row>
    <row r="412" spans="1:1" x14ac:dyDescent="0.3">
      <c r="A412"/>
    </row>
    <row r="413" spans="1:1" x14ac:dyDescent="0.3">
      <c r="A413"/>
    </row>
    <row r="414" spans="1:1" x14ac:dyDescent="0.3">
      <c r="A414"/>
    </row>
    <row r="415" spans="1:1" x14ac:dyDescent="0.3">
      <c r="A415"/>
    </row>
    <row r="416" spans="1:1" x14ac:dyDescent="0.3">
      <c r="A416"/>
    </row>
    <row r="417" spans="1:1" x14ac:dyDescent="0.3">
      <c r="A417"/>
    </row>
    <row r="418" spans="1:1" x14ac:dyDescent="0.3">
      <c r="A418"/>
    </row>
    <row r="419" spans="1:1" x14ac:dyDescent="0.3">
      <c r="A419"/>
    </row>
    <row r="420" spans="1:1" x14ac:dyDescent="0.3">
      <c r="A420"/>
    </row>
    <row r="421" spans="1:1" x14ac:dyDescent="0.3">
      <c r="A421"/>
    </row>
    <row r="422" spans="1:1" x14ac:dyDescent="0.3">
      <c r="A422"/>
    </row>
    <row r="423" spans="1:1" x14ac:dyDescent="0.3">
      <c r="A423"/>
    </row>
    <row r="424" spans="1:1" x14ac:dyDescent="0.3">
      <c r="A424"/>
    </row>
    <row r="425" spans="1:1" x14ac:dyDescent="0.3">
      <c r="A425"/>
    </row>
    <row r="426" spans="1:1" x14ac:dyDescent="0.3">
      <c r="A426"/>
    </row>
    <row r="427" spans="1:1" x14ac:dyDescent="0.3">
      <c r="A427"/>
    </row>
    <row r="428" spans="1:1" x14ac:dyDescent="0.3">
      <c r="A428"/>
    </row>
    <row r="429" spans="1:1" x14ac:dyDescent="0.3">
      <c r="A429"/>
    </row>
    <row r="430" spans="1:1" x14ac:dyDescent="0.3">
      <c r="A430"/>
    </row>
    <row r="431" spans="1:1" x14ac:dyDescent="0.3">
      <c r="A431"/>
    </row>
    <row r="432" spans="1:1" x14ac:dyDescent="0.3">
      <c r="A432"/>
    </row>
    <row r="433" spans="1:1" x14ac:dyDescent="0.3">
      <c r="A433"/>
    </row>
    <row r="434" spans="1:1" x14ac:dyDescent="0.3">
      <c r="A434"/>
    </row>
    <row r="435" spans="1:1" x14ac:dyDescent="0.3">
      <c r="A435"/>
    </row>
    <row r="436" spans="1:1" x14ac:dyDescent="0.3">
      <c r="A436"/>
    </row>
    <row r="437" spans="1:1" x14ac:dyDescent="0.3">
      <c r="A437"/>
    </row>
    <row r="438" spans="1:1" x14ac:dyDescent="0.3">
      <c r="A438"/>
    </row>
    <row r="439" spans="1:1" x14ac:dyDescent="0.3">
      <c r="A439"/>
    </row>
    <row r="440" spans="1:1" x14ac:dyDescent="0.3">
      <c r="A440"/>
    </row>
    <row r="441" spans="1:1" x14ac:dyDescent="0.3">
      <c r="A441"/>
    </row>
    <row r="442" spans="1:1" x14ac:dyDescent="0.3">
      <c r="A442"/>
    </row>
    <row r="443" spans="1:1" x14ac:dyDescent="0.3">
      <c r="A443"/>
    </row>
    <row r="444" spans="1:1" x14ac:dyDescent="0.3">
      <c r="A444"/>
    </row>
    <row r="445" spans="1:1" x14ac:dyDescent="0.3">
      <c r="A445"/>
    </row>
    <row r="446" spans="1:1" x14ac:dyDescent="0.3">
      <c r="A446"/>
    </row>
    <row r="447" spans="1:1" x14ac:dyDescent="0.3">
      <c r="A447"/>
    </row>
    <row r="448" spans="1:1" x14ac:dyDescent="0.3">
      <c r="A448"/>
    </row>
    <row r="449" spans="1:1" x14ac:dyDescent="0.3">
      <c r="A449"/>
    </row>
    <row r="450" spans="1:1" x14ac:dyDescent="0.3">
      <c r="A450"/>
    </row>
    <row r="451" spans="1:1" x14ac:dyDescent="0.3">
      <c r="A451"/>
    </row>
    <row r="452" spans="1:1" x14ac:dyDescent="0.3">
      <c r="A452"/>
    </row>
    <row r="453" spans="1:1" x14ac:dyDescent="0.3">
      <c r="A453"/>
    </row>
    <row r="454" spans="1:1" x14ac:dyDescent="0.3">
      <c r="A454"/>
    </row>
    <row r="455" spans="1:1" x14ac:dyDescent="0.3">
      <c r="A455"/>
    </row>
    <row r="456" spans="1:1" x14ac:dyDescent="0.3">
      <c r="A456"/>
    </row>
    <row r="457" spans="1:1" x14ac:dyDescent="0.3">
      <c r="A457"/>
    </row>
    <row r="458" spans="1:1" x14ac:dyDescent="0.3">
      <c r="A458"/>
    </row>
    <row r="459" spans="1:1" x14ac:dyDescent="0.3">
      <c r="A459"/>
    </row>
    <row r="460" spans="1:1" x14ac:dyDescent="0.3">
      <c r="A460"/>
    </row>
    <row r="461" spans="1:1" x14ac:dyDescent="0.3">
      <c r="A461"/>
    </row>
    <row r="462" spans="1:1" x14ac:dyDescent="0.3">
      <c r="A462"/>
    </row>
    <row r="463" spans="1:1" x14ac:dyDescent="0.3">
      <c r="A463"/>
    </row>
    <row r="464" spans="1:1" x14ac:dyDescent="0.3">
      <c r="A464"/>
    </row>
    <row r="465" spans="1:1" x14ac:dyDescent="0.3">
      <c r="A465"/>
    </row>
    <row r="466" spans="1:1" x14ac:dyDescent="0.3">
      <c r="A466"/>
    </row>
    <row r="467" spans="1:1" x14ac:dyDescent="0.3">
      <c r="A467"/>
    </row>
    <row r="468" spans="1:1" x14ac:dyDescent="0.3">
      <c r="A468"/>
    </row>
    <row r="469" spans="1:1" x14ac:dyDescent="0.3">
      <c r="A469"/>
    </row>
    <row r="470" spans="1:1" x14ac:dyDescent="0.3">
      <c r="A470"/>
    </row>
    <row r="471" spans="1:1" x14ac:dyDescent="0.3">
      <c r="A471"/>
    </row>
    <row r="472" spans="1:1" x14ac:dyDescent="0.3">
      <c r="A472"/>
    </row>
    <row r="473" spans="1:1" x14ac:dyDescent="0.3">
      <c r="A473"/>
    </row>
    <row r="474" spans="1:1" x14ac:dyDescent="0.3">
      <c r="A474"/>
    </row>
    <row r="475" spans="1:1" x14ac:dyDescent="0.3">
      <c r="A475"/>
    </row>
    <row r="476" spans="1:1" x14ac:dyDescent="0.3">
      <c r="A476"/>
    </row>
    <row r="477" spans="1:1" x14ac:dyDescent="0.3">
      <c r="A477"/>
    </row>
    <row r="478" spans="1:1" x14ac:dyDescent="0.3">
      <c r="A478"/>
    </row>
    <row r="479" spans="1:1" x14ac:dyDescent="0.3">
      <c r="A479"/>
    </row>
    <row r="480" spans="1:1" x14ac:dyDescent="0.3">
      <c r="A480"/>
    </row>
    <row r="481" spans="1:1" x14ac:dyDescent="0.3">
      <c r="A481"/>
    </row>
    <row r="482" spans="1:1" x14ac:dyDescent="0.3">
      <c r="A482"/>
    </row>
    <row r="483" spans="1:1" x14ac:dyDescent="0.3">
      <c r="A483"/>
    </row>
    <row r="484" spans="1:1" x14ac:dyDescent="0.3">
      <c r="A484"/>
    </row>
    <row r="485" spans="1:1" x14ac:dyDescent="0.3">
      <c r="A485"/>
    </row>
    <row r="486" spans="1:1" x14ac:dyDescent="0.3">
      <c r="A486"/>
    </row>
    <row r="487" spans="1:1" x14ac:dyDescent="0.3">
      <c r="A487"/>
    </row>
    <row r="488" spans="1:1" x14ac:dyDescent="0.3">
      <c r="A488"/>
    </row>
    <row r="489" spans="1:1" x14ac:dyDescent="0.3">
      <c r="A489"/>
    </row>
    <row r="490" spans="1:1" x14ac:dyDescent="0.3">
      <c r="A490"/>
    </row>
    <row r="491" spans="1:1" x14ac:dyDescent="0.3">
      <c r="A491"/>
    </row>
    <row r="492" spans="1:1" x14ac:dyDescent="0.3">
      <c r="A492"/>
    </row>
    <row r="493" spans="1:1" x14ac:dyDescent="0.3">
      <c r="A493"/>
    </row>
    <row r="494" spans="1:1" x14ac:dyDescent="0.3">
      <c r="A494"/>
    </row>
    <row r="495" spans="1:1" x14ac:dyDescent="0.3">
      <c r="A495"/>
    </row>
    <row r="496" spans="1:1" x14ac:dyDescent="0.3">
      <c r="A496"/>
    </row>
    <row r="497" spans="1:1" x14ac:dyDescent="0.3">
      <c r="A497"/>
    </row>
    <row r="498" spans="1:1" x14ac:dyDescent="0.3">
      <c r="A498"/>
    </row>
    <row r="499" spans="1:1" x14ac:dyDescent="0.3">
      <c r="A499"/>
    </row>
    <row r="500" spans="1:1" x14ac:dyDescent="0.3">
      <c r="A500"/>
    </row>
    <row r="501" spans="1:1" x14ac:dyDescent="0.3">
      <c r="A501"/>
    </row>
    <row r="502" spans="1:1" x14ac:dyDescent="0.3">
      <c r="A502"/>
    </row>
    <row r="503" spans="1:1" x14ac:dyDescent="0.3">
      <c r="A503"/>
    </row>
    <row r="504" spans="1:1" x14ac:dyDescent="0.3">
      <c r="A504"/>
    </row>
    <row r="505" spans="1:1" x14ac:dyDescent="0.3">
      <c r="A505"/>
    </row>
    <row r="506" spans="1:1" x14ac:dyDescent="0.3">
      <c r="A506"/>
    </row>
    <row r="507" spans="1:1" x14ac:dyDescent="0.3">
      <c r="A507"/>
    </row>
    <row r="508" spans="1:1" x14ac:dyDescent="0.3">
      <c r="A508"/>
    </row>
    <row r="509" spans="1:1" x14ac:dyDescent="0.3">
      <c r="A509"/>
    </row>
    <row r="510" spans="1:1" x14ac:dyDescent="0.3">
      <c r="A510"/>
    </row>
    <row r="511" spans="1:1" x14ac:dyDescent="0.3">
      <c r="A511"/>
    </row>
    <row r="512" spans="1:1" x14ac:dyDescent="0.3">
      <c r="A512"/>
    </row>
    <row r="513" spans="1:1" x14ac:dyDescent="0.3">
      <c r="A513"/>
    </row>
    <row r="514" spans="1:1" x14ac:dyDescent="0.3">
      <c r="A514"/>
    </row>
    <row r="515" spans="1:1" x14ac:dyDescent="0.3">
      <c r="A515"/>
    </row>
    <row r="516" spans="1:1" x14ac:dyDescent="0.3">
      <c r="A516"/>
    </row>
    <row r="517" spans="1:1" x14ac:dyDescent="0.3">
      <c r="A517"/>
    </row>
    <row r="518" spans="1:1" x14ac:dyDescent="0.3">
      <c r="A518"/>
    </row>
    <row r="519" spans="1:1" x14ac:dyDescent="0.3">
      <c r="A519"/>
    </row>
    <row r="520" spans="1:1" x14ac:dyDescent="0.3">
      <c r="A520"/>
    </row>
    <row r="521" spans="1:1" x14ac:dyDescent="0.3">
      <c r="A521"/>
    </row>
    <row r="522" spans="1:1" x14ac:dyDescent="0.3">
      <c r="A522"/>
    </row>
    <row r="523" spans="1:1" x14ac:dyDescent="0.3">
      <c r="A523"/>
    </row>
    <row r="524" spans="1:1" x14ac:dyDescent="0.3">
      <c r="A524"/>
    </row>
    <row r="525" spans="1:1" x14ac:dyDescent="0.3">
      <c r="A525"/>
    </row>
    <row r="526" spans="1:1" x14ac:dyDescent="0.3">
      <c r="A526"/>
    </row>
    <row r="527" spans="1:1" x14ac:dyDescent="0.3">
      <c r="A527"/>
    </row>
    <row r="528" spans="1:1" x14ac:dyDescent="0.3">
      <c r="A528"/>
    </row>
    <row r="529" spans="1:1" x14ac:dyDescent="0.3">
      <c r="A529"/>
    </row>
    <row r="530" spans="1:1" x14ac:dyDescent="0.3">
      <c r="A530"/>
    </row>
    <row r="531" spans="1:1" x14ac:dyDescent="0.3">
      <c r="A531"/>
    </row>
    <row r="532" spans="1:1" x14ac:dyDescent="0.3">
      <c r="A532"/>
    </row>
    <row r="533" spans="1:1" x14ac:dyDescent="0.3">
      <c r="A533"/>
    </row>
    <row r="534" spans="1:1" x14ac:dyDescent="0.3">
      <c r="A534"/>
    </row>
    <row r="535" spans="1:1" x14ac:dyDescent="0.3">
      <c r="A535"/>
    </row>
    <row r="536" spans="1:1" x14ac:dyDescent="0.3">
      <c r="A536"/>
    </row>
    <row r="537" spans="1:1" x14ac:dyDescent="0.3">
      <c r="A537"/>
    </row>
    <row r="538" spans="1:1" x14ac:dyDescent="0.3">
      <c r="A538"/>
    </row>
    <row r="539" spans="1:1" x14ac:dyDescent="0.3">
      <c r="A539"/>
    </row>
    <row r="540" spans="1:1" x14ac:dyDescent="0.3">
      <c r="A540"/>
    </row>
    <row r="541" spans="1:1" x14ac:dyDescent="0.3">
      <c r="A541"/>
    </row>
    <row r="542" spans="1:1" x14ac:dyDescent="0.3">
      <c r="A542"/>
    </row>
    <row r="543" spans="1:1" x14ac:dyDescent="0.3">
      <c r="A543"/>
    </row>
    <row r="544" spans="1:1" x14ac:dyDescent="0.3">
      <c r="A544"/>
    </row>
    <row r="545" spans="1:1" x14ac:dyDescent="0.3">
      <c r="A545"/>
    </row>
    <row r="546" spans="1:1" x14ac:dyDescent="0.3">
      <c r="A546"/>
    </row>
    <row r="547" spans="1:1" x14ac:dyDescent="0.3">
      <c r="A547"/>
    </row>
    <row r="548" spans="1:1" x14ac:dyDescent="0.3">
      <c r="A548"/>
    </row>
    <row r="549" spans="1:1" x14ac:dyDescent="0.3">
      <c r="A549"/>
    </row>
    <row r="550" spans="1:1" x14ac:dyDescent="0.3">
      <c r="A550"/>
    </row>
    <row r="551" spans="1:1" x14ac:dyDescent="0.3">
      <c r="A551"/>
    </row>
    <row r="552" spans="1:1" x14ac:dyDescent="0.3">
      <c r="A552"/>
    </row>
    <row r="553" spans="1:1" x14ac:dyDescent="0.3">
      <c r="A553"/>
    </row>
    <row r="554" spans="1:1" x14ac:dyDescent="0.3">
      <c r="A554"/>
    </row>
    <row r="555" spans="1:1" x14ac:dyDescent="0.3">
      <c r="A555"/>
    </row>
    <row r="556" spans="1:1" x14ac:dyDescent="0.3">
      <c r="A556"/>
    </row>
    <row r="557" spans="1:1" x14ac:dyDescent="0.3">
      <c r="A557"/>
    </row>
    <row r="558" spans="1:1" x14ac:dyDescent="0.3">
      <c r="A558"/>
    </row>
    <row r="559" spans="1:1" x14ac:dyDescent="0.3">
      <c r="A559"/>
    </row>
    <row r="560" spans="1:1" x14ac:dyDescent="0.3">
      <c r="A560"/>
    </row>
    <row r="561" spans="1:1" x14ac:dyDescent="0.3">
      <c r="A561"/>
    </row>
    <row r="562" spans="1:1" x14ac:dyDescent="0.3">
      <c r="A562"/>
    </row>
    <row r="563" spans="1:1" x14ac:dyDescent="0.3">
      <c r="A563"/>
    </row>
    <row r="564" spans="1:1" x14ac:dyDescent="0.3">
      <c r="A564"/>
    </row>
    <row r="565" spans="1:1" x14ac:dyDescent="0.3">
      <c r="A565"/>
    </row>
    <row r="566" spans="1:1" x14ac:dyDescent="0.3">
      <c r="A566"/>
    </row>
    <row r="567" spans="1:1" x14ac:dyDescent="0.3">
      <c r="A567"/>
    </row>
    <row r="568" spans="1:1" x14ac:dyDescent="0.3">
      <c r="A568"/>
    </row>
    <row r="569" spans="1:1" x14ac:dyDescent="0.3">
      <c r="A569"/>
    </row>
    <row r="570" spans="1:1" x14ac:dyDescent="0.3">
      <c r="A570"/>
    </row>
    <row r="571" spans="1:1" x14ac:dyDescent="0.3">
      <c r="A571"/>
    </row>
    <row r="572" spans="1:1" x14ac:dyDescent="0.3">
      <c r="A572"/>
    </row>
    <row r="573" spans="1:1" x14ac:dyDescent="0.3">
      <c r="A573"/>
    </row>
    <row r="574" spans="1:1" x14ac:dyDescent="0.3">
      <c r="A574"/>
    </row>
    <row r="575" spans="1:1" x14ac:dyDescent="0.3">
      <c r="A575"/>
    </row>
    <row r="576" spans="1:1" x14ac:dyDescent="0.3">
      <c r="A576"/>
    </row>
    <row r="577" spans="1:1" x14ac:dyDescent="0.3">
      <c r="A577"/>
    </row>
    <row r="578" spans="1:1" x14ac:dyDescent="0.3">
      <c r="A578"/>
    </row>
    <row r="579" spans="1:1" x14ac:dyDescent="0.3">
      <c r="A579"/>
    </row>
    <row r="580" spans="1:1" x14ac:dyDescent="0.3">
      <c r="A580"/>
    </row>
    <row r="581" spans="1:1" x14ac:dyDescent="0.3">
      <c r="A581"/>
    </row>
    <row r="582" spans="1:1" x14ac:dyDescent="0.3">
      <c r="A582"/>
    </row>
    <row r="583" spans="1:1" x14ac:dyDescent="0.3">
      <c r="A583"/>
    </row>
    <row r="584" spans="1:1" x14ac:dyDescent="0.3">
      <c r="A584"/>
    </row>
    <row r="585" spans="1:1" x14ac:dyDescent="0.3">
      <c r="A585"/>
    </row>
    <row r="586" spans="1:1" x14ac:dyDescent="0.3">
      <c r="A586"/>
    </row>
    <row r="587" spans="1:1" x14ac:dyDescent="0.3">
      <c r="A587"/>
    </row>
    <row r="588" spans="1:1" x14ac:dyDescent="0.3">
      <c r="A588"/>
    </row>
    <row r="589" spans="1:1" x14ac:dyDescent="0.3">
      <c r="A589"/>
    </row>
    <row r="590" spans="1:1" x14ac:dyDescent="0.3">
      <c r="A590"/>
    </row>
    <row r="591" spans="1:1" x14ac:dyDescent="0.3">
      <c r="A591"/>
    </row>
    <row r="592" spans="1:1" x14ac:dyDescent="0.3">
      <c r="A592"/>
    </row>
    <row r="593" spans="1:1" x14ac:dyDescent="0.3">
      <c r="A593"/>
    </row>
    <row r="594" spans="1:1" x14ac:dyDescent="0.3">
      <c r="A594"/>
    </row>
    <row r="595" spans="1:1" x14ac:dyDescent="0.3">
      <c r="A595"/>
    </row>
    <row r="596" spans="1:1" x14ac:dyDescent="0.3">
      <c r="A596"/>
    </row>
    <row r="597" spans="1:1" x14ac:dyDescent="0.3">
      <c r="A597"/>
    </row>
    <row r="598" spans="1:1" x14ac:dyDescent="0.3">
      <c r="A598"/>
    </row>
    <row r="599" spans="1:1" x14ac:dyDescent="0.3">
      <c r="A599"/>
    </row>
    <row r="600" spans="1:1" x14ac:dyDescent="0.3">
      <c r="A600"/>
    </row>
    <row r="601" spans="1:1" x14ac:dyDescent="0.3">
      <c r="A601"/>
    </row>
    <row r="602" spans="1:1" x14ac:dyDescent="0.3">
      <c r="A602"/>
    </row>
    <row r="603" spans="1:1" x14ac:dyDescent="0.3">
      <c r="A603"/>
    </row>
    <row r="604" spans="1:1" x14ac:dyDescent="0.3">
      <c r="A604"/>
    </row>
    <row r="605" spans="1:1" x14ac:dyDescent="0.3">
      <c r="A605"/>
    </row>
    <row r="606" spans="1:1" x14ac:dyDescent="0.3">
      <c r="A606"/>
    </row>
    <row r="607" spans="1:1" x14ac:dyDescent="0.3">
      <c r="A607"/>
    </row>
    <row r="608" spans="1:1" x14ac:dyDescent="0.3">
      <c r="A608"/>
    </row>
    <row r="609" spans="1:1" x14ac:dyDescent="0.3">
      <c r="A609"/>
    </row>
    <row r="610" spans="1:1" x14ac:dyDescent="0.3">
      <c r="A610"/>
    </row>
    <row r="611" spans="1:1" x14ac:dyDescent="0.3">
      <c r="A611"/>
    </row>
    <row r="612" spans="1:1" x14ac:dyDescent="0.3">
      <c r="A612"/>
    </row>
    <row r="613" spans="1:1" x14ac:dyDescent="0.3">
      <c r="A613"/>
    </row>
    <row r="614" spans="1:1" x14ac:dyDescent="0.3">
      <c r="A614"/>
    </row>
    <row r="615" spans="1:1" x14ac:dyDescent="0.3">
      <c r="A615"/>
    </row>
    <row r="616" spans="1:1" x14ac:dyDescent="0.3">
      <c r="A616"/>
    </row>
    <row r="617" spans="1:1" x14ac:dyDescent="0.3">
      <c r="A617"/>
    </row>
    <row r="618" spans="1:1" x14ac:dyDescent="0.3">
      <c r="A618"/>
    </row>
    <row r="619" spans="1:1" x14ac:dyDescent="0.3">
      <c r="A619"/>
    </row>
    <row r="620" spans="1:1" x14ac:dyDescent="0.3">
      <c r="A620"/>
    </row>
    <row r="621" spans="1:1" x14ac:dyDescent="0.3">
      <c r="A621"/>
    </row>
    <row r="622" spans="1:1" x14ac:dyDescent="0.3">
      <c r="A622"/>
    </row>
    <row r="623" spans="1:1" x14ac:dyDescent="0.3">
      <c r="A623"/>
    </row>
    <row r="624" spans="1:1" x14ac:dyDescent="0.3">
      <c r="A624"/>
    </row>
    <row r="625" spans="1:1" x14ac:dyDescent="0.3">
      <c r="A625"/>
    </row>
    <row r="626" spans="1:1" x14ac:dyDescent="0.3">
      <c r="A626"/>
    </row>
    <row r="627" spans="1:1" x14ac:dyDescent="0.3">
      <c r="A627"/>
    </row>
    <row r="628" spans="1:1" x14ac:dyDescent="0.3">
      <c r="A628"/>
    </row>
    <row r="629" spans="1:1" x14ac:dyDescent="0.3">
      <c r="A629"/>
    </row>
    <row r="630" spans="1:1" x14ac:dyDescent="0.3">
      <c r="A630"/>
    </row>
    <row r="631" spans="1:1" x14ac:dyDescent="0.3">
      <c r="A631"/>
    </row>
    <row r="632" spans="1:1" x14ac:dyDescent="0.3">
      <c r="A632"/>
    </row>
    <row r="633" spans="1:1" x14ac:dyDescent="0.3">
      <c r="A633"/>
    </row>
    <row r="634" spans="1:1" x14ac:dyDescent="0.3">
      <c r="A634"/>
    </row>
    <row r="635" spans="1:1" x14ac:dyDescent="0.3">
      <c r="A635"/>
    </row>
    <row r="636" spans="1:1" x14ac:dyDescent="0.3">
      <c r="A636"/>
    </row>
    <row r="637" spans="1:1" x14ac:dyDescent="0.3">
      <c r="A637"/>
    </row>
    <row r="638" spans="1:1" x14ac:dyDescent="0.3">
      <c r="A638"/>
    </row>
    <row r="639" spans="1:1" x14ac:dyDescent="0.3">
      <c r="A639"/>
    </row>
    <row r="640" spans="1:1" x14ac:dyDescent="0.3">
      <c r="A640"/>
    </row>
    <row r="641" spans="1:1" x14ac:dyDescent="0.3">
      <c r="A641"/>
    </row>
    <row r="642" spans="1:1" x14ac:dyDescent="0.3">
      <c r="A642"/>
    </row>
    <row r="643" spans="1:1" x14ac:dyDescent="0.3">
      <c r="A643"/>
    </row>
    <row r="644" spans="1:1" x14ac:dyDescent="0.3">
      <c r="A644"/>
    </row>
    <row r="645" spans="1:1" x14ac:dyDescent="0.3">
      <c r="A645"/>
    </row>
    <row r="646" spans="1:1" x14ac:dyDescent="0.3">
      <c r="A646"/>
    </row>
    <row r="647" spans="1:1" x14ac:dyDescent="0.3">
      <c r="A647"/>
    </row>
    <row r="648" spans="1:1" x14ac:dyDescent="0.3">
      <c r="A648"/>
    </row>
    <row r="649" spans="1:1" x14ac:dyDescent="0.3">
      <c r="A649"/>
    </row>
    <row r="650" spans="1:1" x14ac:dyDescent="0.3">
      <c r="A650"/>
    </row>
    <row r="651" spans="1:1" x14ac:dyDescent="0.3">
      <c r="A651"/>
    </row>
    <row r="652" spans="1:1" x14ac:dyDescent="0.3">
      <c r="A652"/>
    </row>
    <row r="653" spans="1:1" x14ac:dyDescent="0.3">
      <c r="A653"/>
    </row>
    <row r="654" spans="1:1" x14ac:dyDescent="0.3">
      <c r="A654"/>
    </row>
    <row r="655" spans="1:1" x14ac:dyDescent="0.3">
      <c r="A655"/>
    </row>
    <row r="656" spans="1:1" x14ac:dyDescent="0.3">
      <c r="A656"/>
    </row>
    <row r="657" spans="1:1" x14ac:dyDescent="0.3">
      <c r="A657"/>
    </row>
    <row r="658" spans="1:1" x14ac:dyDescent="0.3">
      <c r="A658"/>
    </row>
    <row r="659" spans="1:1" x14ac:dyDescent="0.3">
      <c r="A659"/>
    </row>
    <row r="660" spans="1:1" x14ac:dyDescent="0.3">
      <c r="A660"/>
    </row>
    <row r="661" spans="1:1" x14ac:dyDescent="0.3">
      <c r="A661"/>
    </row>
    <row r="662" spans="1:1" x14ac:dyDescent="0.3">
      <c r="A662"/>
    </row>
    <row r="663" spans="1:1" x14ac:dyDescent="0.3">
      <c r="A663"/>
    </row>
    <row r="664" spans="1:1" x14ac:dyDescent="0.3">
      <c r="A664"/>
    </row>
    <row r="665" spans="1:1" x14ac:dyDescent="0.3">
      <c r="A665"/>
    </row>
    <row r="666" spans="1:1" x14ac:dyDescent="0.3">
      <c r="A666"/>
    </row>
    <row r="667" spans="1:1" x14ac:dyDescent="0.3">
      <c r="A667"/>
    </row>
    <row r="668" spans="1:1" x14ac:dyDescent="0.3">
      <c r="A668"/>
    </row>
    <row r="669" spans="1:1" x14ac:dyDescent="0.3">
      <c r="A669"/>
    </row>
    <row r="670" spans="1:1" x14ac:dyDescent="0.3">
      <c r="A670"/>
    </row>
    <row r="671" spans="1:1" x14ac:dyDescent="0.3">
      <c r="A671"/>
    </row>
    <row r="672" spans="1:1" x14ac:dyDescent="0.3">
      <c r="A672"/>
    </row>
    <row r="673" spans="1:1" x14ac:dyDescent="0.3">
      <c r="A673"/>
    </row>
    <row r="674" spans="1:1" x14ac:dyDescent="0.3">
      <c r="A674"/>
    </row>
    <row r="675" spans="1:1" x14ac:dyDescent="0.3">
      <c r="A675"/>
    </row>
    <row r="676" spans="1:1" x14ac:dyDescent="0.3">
      <c r="A676"/>
    </row>
    <row r="677" spans="1:1" x14ac:dyDescent="0.3">
      <c r="A677"/>
    </row>
    <row r="678" spans="1:1" x14ac:dyDescent="0.3">
      <c r="A678"/>
    </row>
    <row r="679" spans="1:1" x14ac:dyDescent="0.3">
      <c r="A679"/>
    </row>
    <row r="680" spans="1:1" x14ac:dyDescent="0.3">
      <c r="A680"/>
    </row>
    <row r="681" spans="1:1" x14ac:dyDescent="0.3">
      <c r="A681"/>
    </row>
    <row r="682" spans="1:1" x14ac:dyDescent="0.3">
      <c r="A682"/>
    </row>
    <row r="683" spans="1:1" x14ac:dyDescent="0.3">
      <c r="A683"/>
    </row>
    <row r="684" spans="1:1" x14ac:dyDescent="0.3">
      <c r="A684"/>
    </row>
    <row r="685" spans="1:1" x14ac:dyDescent="0.3">
      <c r="A685"/>
    </row>
    <row r="686" spans="1:1" x14ac:dyDescent="0.3">
      <c r="A686"/>
    </row>
    <row r="687" spans="1:1" x14ac:dyDescent="0.3">
      <c r="A687"/>
    </row>
    <row r="688" spans="1:1" x14ac:dyDescent="0.3">
      <c r="A688"/>
    </row>
    <row r="689" spans="1:1" x14ac:dyDescent="0.3">
      <c r="A689"/>
    </row>
    <row r="690" spans="1:1" x14ac:dyDescent="0.3">
      <c r="A690"/>
    </row>
    <row r="691" spans="1:1" x14ac:dyDescent="0.3">
      <c r="A691"/>
    </row>
    <row r="692" spans="1:1" x14ac:dyDescent="0.3">
      <c r="A692"/>
    </row>
    <row r="693" spans="1:1" x14ac:dyDescent="0.3">
      <c r="A693"/>
    </row>
    <row r="694" spans="1:1" x14ac:dyDescent="0.3">
      <c r="A694"/>
    </row>
    <row r="695" spans="1:1" x14ac:dyDescent="0.3">
      <c r="A695"/>
    </row>
    <row r="696" spans="1:1" x14ac:dyDescent="0.3">
      <c r="A696"/>
    </row>
    <row r="697" spans="1:1" x14ac:dyDescent="0.3">
      <c r="A697"/>
    </row>
    <row r="698" spans="1:1" x14ac:dyDescent="0.3">
      <c r="A698"/>
    </row>
    <row r="699" spans="1:1" x14ac:dyDescent="0.3">
      <c r="A699"/>
    </row>
    <row r="700" spans="1:1" x14ac:dyDescent="0.3">
      <c r="A700"/>
    </row>
    <row r="701" spans="1:1" x14ac:dyDescent="0.3">
      <c r="A701"/>
    </row>
    <row r="702" spans="1:1" x14ac:dyDescent="0.3">
      <c r="A702"/>
    </row>
    <row r="703" spans="1:1" x14ac:dyDescent="0.3">
      <c r="A703"/>
    </row>
    <row r="704" spans="1:1" x14ac:dyDescent="0.3">
      <c r="A704"/>
    </row>
    <row r="705" spans="1:1" x14ac:dyDescent="0.3">
      <c r="A705"/>
    </row>
    <row r="706" spans="1:1" x14ac:dyDescent="0.3">
      <c r="A706"/>
    </row>
    <row r="707" spans="1:1" x14ac:dyDescent="0.3">
      <c r="A707"/>
    </row>
    <row r="708" spans="1:1" x14ac:dyDescent="0.3">
      <c r="A708"/>
    </row>
    <row r="709" spans="1:1" x14ac:dyDescent="0.3">
      <c r="A709"/>
    </row>
    <row r="710" spans="1:1" x14ac:dyDescent="0.3">
      <c r="A710"/>
    </row>
    <row r="711" spans="1:1" x14ac:dyDescent="0.3">
      <c r="A711"/>
    </row>
    <row r="712" spans="1:1" x14ac:dyDescent="0.3">
      <c r="A712"/>
    </row>
    <row r="713" spans="1:1" x14ac:dyDescent="0.3">
      <c r="A713"/>
    </row>
    <row r="714" spans="1:1" x14ac:dyDescent="0.3">
      <c r="A714"/>
    </row>
    <row r="715" spans="1:1" x14ac:dyDescent="0.3">
      <c r="A715"/>
    </row>
    <row r="716" spans="1:1" x14ac:dyDescent="0.3">
      <c r="A716"/>
    </row>
    <row r="717" spans="1:1" x14ac:dyDescent="0.3">
      <c r="A717"/>
    </row>
    <row r="718" spans="1:1" x14ac:dyDescent="0.3">
      <c r="A718"/>
    </row>
    <row r="719" spans="1:1" x14ac:dyDescent="0.3">
      <c r="A719"/>
    </row>
    <row r="720" spans="1:1" x14ac:dyDescent="0.3">
      <c r="A720"/>
    </row>
    <row r="721" spans="1:1" x14ac:dyDescent="0.3">
      <c r="A721"/>
    </row>
    <row r="722" spans="1:1" x14ac:dyDescent="0.3">
      <c r="A722"/>
    </row>
    <row r="723" spans="1:1" x14ac:dyDescent="0.3">
      <c r="A723"/>
    </row>
    <row r="724" spans="1:1" x14ac:dyDescent="0.3">
      <c r="A724"/>
    </row>
    <row r="725" spans="1:1" x14ac:dyDescent="0.3">
      <c r="A725"/>
    </row>
    <row r="726" spans="1:1" x14ac:dyDescent="0.3">
      <c r="A726"/>
    </row>
    <row r="727" spans="1:1" x14ac:dyDescent="0.3">
      <c r="A727"/>
    </row>
    <row r="728" spans="1:1" x14ac:dyDescent="0.3">
      <c r="A728"/>
    </row>
    <row r="729" spans="1:1" x14ac:dyDescent="0.3">
      <c r="A729"/>
    </row>
    <row r="730" spans="1:1" x14ac:dyDescent="0.3">
      <c r="A730"/>
    </row>
    <row r="731" spans="1:1" x14ac:dyDescent="0.3">
      <c r="A731"/>
    </row>
    <row r="732" spans="1:1" x14ac:dyDescent="0.3">
      <c r="A732"/>
    </row>
    <row r="733" spans="1:1" x14ac:dyDescent="0.3">
      <c r="A733"/>
    </row>
    <row r="734" spans="1:1" x14ac:dyDescent="0.3">
      <c r="A734"/>
    </row>
    <row r="735" spans="1:1" x14ac:dyDescent="0.3">
      <c r="A735"/>
    </row>
    <row r="736" spans="1:1" x14ac:dyDescent="0.3">
      <c r="A736"/>
    </row>
    <row r="737" spans="1:1" x14ac:dyDescent="0.3">
      <c r="A737"/>
    </row>
    <row r="738" spans="1:1" x14ac:dyDescent="0.3">
      <c r="A738"/>
    </row>
    <row r="739" spans="1:1" x14ac:dyDescent="0.3">
      <c r="A739"/>
    </row>
    <row r="740" spans="1:1" x14ac:dyDescent="0.3">
      <c r="A740"/>
    </row>
    <row r="741" spans="1:1" x14ac:dyDescent="0.3">
      <c r="A741"/>
    </row>
    <row r="742" spans="1:1" x14ac:dyDescent="0.3">
      <c r="A742"/>
    </row>
    <row r="743" spans="1:1" x14ac:dyDescent="0.3">
      <c r="A743"/>
    </row>
    <row r="744" spans="1:1" x14ac:dyDescent="0.3">
      <c r="A744"/>
    </row>
    <row r="745" spans="1:1" x14ac:dyDescent="0.3">
      <c r="A745"/>
    </row>
    <row r="746" spans="1:1" x14ac:dyDescent="0.3">
      <c r="A746"/>
    </row>
    <row r="747" spans="1:1" x14ac:dyDescent="0.3">
      <c r="A747"/>
    </row>
    <row r="748" spans="1:1" x14ac:dyDescent="0.3">
      <c r="A748"/>
    </row>
    <row r="749" spans="1:1" x14ac:dyDescent="0.3">
      <c r="A749"/>
    </row>
    <row r="750" spans="1:1" x14ac:dyDescent="0.3">
      <c r="A750"/>
    </row>
    <row r="751" spans="1:1" x14ac:dyDescent="0.3">
      <c r="A751"/>
    </row>
    <row r="752" spans="1:1" x14ac:dyDescent="0.3">
      <c r="A752"/>
    </row>
    <row r="753" spans="1:1" x14ac:dyDescent="0.3">
      <c r="A753"/>
    </row>
    <row r="754" spans="1:1" x14ac:dyDescent="0.3">
      <c r="A754"/>
    </row>
    <row r="755" spans="1:1" x14ac:dyDescent="0.3">
      <c r="A755"/>
    </row>
    <row r="756" spans="1:1" x14ac:dyDescent="0.3">
      <c r="A756"/>
    </row>
    <row r="757" spans="1:1" x14ac:dyDescent="0.3">
      <c r="A757"/>
    </row>
    <row r="758" spans="1:1" x14ac:dyDescent="0.3">
      <c r="A758"/>
    </row>
    <row r="759" spans="1:1" x14ac:dyDescent="0.3">
      <c r="A759"/>
    </row>
    <row r="760" spans="1:1" x14ac:dyDescent="0.3">
      <c r="A760"/>
    </row>
    <row r="761" spans="1:1" x14ac:dyDescent="0.3">
      <c r="A761"/>
    </row>
    <row r="762" spans="1:1" x14ac:dyDescent="0.3">
      <c r="A762"/>
    </row>
    <row r="763" spans="1:1" x14ac:dyDescent="0.3">
      <c r="A763"/>
    </row>
    <row r="764" spans="1:1" x14ac:dyDescent="0.3">
      <c r="A764"/>
    </row>
    <row r="765" spans="1:1" x14ac:dyDescent="0.3">
      <c r="A765"/>
    </row>
    <row r="766" spans="1:1" x14ac:dyDescent="0.3">
      <c r="A766"/>
    </row>
    <row r="767" spans="1:1" x14ac:dyDescent="0.3">
      <c r="A767"/>
    </row>
    <row r="768" spans="1:1" x14ac:dyDescent="0.3">
      <c r="A768"/>
    </row>
    <row r="769" spans="1:1" x14ac:dyDescent="0.3">
      <c r="A769"/>
    </row>
    <row r="770" spans="1:1" x14ac:dyDescent="0.3">
      <c r="A770"/>
    </row>
    <row r="771" spans="1:1" x14ac:dyDescent="0.3">
      <c r="A771"/>
    </row>
    <row r="772" spans="1:1" x14ac:dyDescent="0.3">
      <c r="A772"/>
    </row>
    <row r="773" spans="1:1" x14ac:dyDescent="0.3">
      <c r="A773"/>
    </row>
    <row r="774" spans="1:1" x14ac:dyDescent="0.3">
      <c r="A774"/>
    </row>
    <row r="775" spans="1:1" x14ac:dyDescent="0.3">
      <c r="A775"/>
    </row>
    <row r="776" spans="1:1" x14ac:dyDescent="0.3">
      <c r="A776"/>
    </row>
    <row r="777" spans="1:1" x14ac:dyDescent="0.3">
      <c r="A777"/>
    </row>
    <row r="778" spans="1:1" x14ac:dyDescent="0.3">
      <c r="A778"/>
    </row>
    <row r="779" spans="1:1" x14ac:dyDescent="0.3">
      <c r="A779"/>
    </row>
    <row r="780" spans="1:1" x14ac:dyDescent="0.3">
      <c r="A780"/>
    </row>
    <row r="781" spans="1:1" x14ac:dyDescent="0.3">
      <c r="A781"/>
    </row>
    <row r="782" spans="1:1" x14ac:dyDescent="0.3">
      <c r="A782"/>
    </row>
    <row r="783" spans="1:1" x14ac:dyDescent="0.3">
      <c r="A783"/>
    </row>
    <row r="784" spans="1:1" x14ac:dyDescent="0.3">
      <c r="A784"/>
    </row>
    <row r="785" spans="1:1" x14ac:dyDescent="0.3">
      <c r="A785"/>
    </row>
    <row r="786" spans="1:1" x14ac:dyDescent="0.3">
      <c r="A786"/>
    </row>
    <row r="787" spans="1:1" x14ac:dyDescent="0.3">
      <c r="A787"/>
    </row>
    <row r="788" spans="1:1" x14ac:dyDescent="0.3">
      <c r="A788"/>
    </row>
    <row r="789" spans="1:1" x14ac:dyDescent="0.3">
      <c r="A789"/>
    </row>
    <row r="790" spans="1:1" x14ac:dyDescent="0.3">
      <c r="A790"/>
    </row>
    <row r="791" spans="1:1" x14ac:dyDescent="0.3">
      <c r="A791"/>
    </row>
    <row r="792" spans="1:1" x14ac:dyDescent="0.3">
      <c r="A792"/>
    </row>
    <row r="793" spans="1:1" x14ac:dyDescent="0.3">
      <c r="A793"/>
    </row>
    <row r="794" spans="1:1" x14ac:dyDescent="0.3">
      <c r="A794"/>
    </row>
    <row r="795" spans="1:1" x14ac:dyDescent="0.3">
      <c r="A795"/>
    </row>
    <row r="796" spans="1:1" x14ac:dyDescent="0.3">
      <c r="A796"/>
    </row>
    <row r="797" spans="1:1" x14ac:dyDescent="0.3">
      <c r="A797"/>
    </row>
    <row r="798" spans="1:1" x14ac:dyDescent="0.3">
      <c r="A798"/>
    </row>
    <row r="799" spans="1:1" x14ac:dyDescent="0.3">
      <c r="A799"/>
    </row>
    <row r="800" spans="1:1" x14ac:dyDescent="0.3">
      <c r="A800"/>
    </row>
    <row r="801" spans="1:1" x14ac:dyDescent="0.3">
      <c r="A801"/>
    </row>
    <row r="802" spans="1:1" x14ac:dyDescent="0.3">
      <c r="A802"/>
    </row>
    <row r="803" spans="1:1" x14ac:dyDescent="0.3">
      <c r="A803"/>
    </row>
    <row r="804" spans="1:1" x14ac:dyDescent="0.3">
      <c r="A804"/>
    </row>
    <row r="805" spans="1:1" x14ac:dyDescent="0.3">
      <c r="A805"/>
    </row>
    <row r="806" spans="1:1" x14ac:dyDescent="0.3">
      <c r="A806"/>
    </row>
    <row r="807" spans="1:1" x14ac:dyDescent="0.3">
      <c r="A807"/>
    </row>
    <row r="808" spans="1:1" x14ac:dyDescent="0.3">
      <c r="A808"/>
    </row>
    <row r="809" spans="1:1" x14ac:dyDescent="0.3">
      <c r="A809"/>
    </row>
    <row r="810" spans="1:1" x14ac:dyDescent="0.3">
      <c r="A810"/>
    </row>
    <row r="811" spans="1:1" x14ac:dyDescent="0.3">
      <c r="A811"/>
    </row>
    <row r="812" spans="1:1" x14ac:dyDescent="0.3">
      <c r="A812"/>
    </row>
    <row r="813" spans="1:1" x14ac:dyDescent="0.3">
      <c r="A813"/>
    </row>
    <row r="814" spans="1:1" x14ac:dyDescent="0.3">
      <c r="A814"/>
    </row>
    <row r="815" spans="1:1" x14ac:dyDescent="0.3">
      <c r="A815"/>
    </row>
    <row r="816" spans="1:1" x14ac:dyDescent="0.3">
      <c r="A816"/>
    </row>
    <row r="817" spans="1:1" x14ac:dyDescent="0.3">
      <c r="A817"/>
    </row>
    <row r="818" spans="1:1" x14ac:dyDescent="0.3">
      <c r="A818"/>
    </row>
    <row r="819" spans="1:1" x14ac:dyDescent="0.3">
      <c r="A819"/>
    </row>
    <row r="820" spans="1:1" x14ac:dyDescent="0.3">
      <c r="A820"/>
    </row>
    <row r="821" spans="1:1" x14ac:dyDescent="0.3">
      <c r="A821"/>
    </row>
    <row r="822" spans="1:1" x14ac:dyDescent="0.3">
      <c r="A822"/>
    </row>
    <row r="823" spans="1:1" x14ac:dyDescent="0.3">
      <c r="A823"/>
    </row>
    <row r="824" spans="1:1" x14ac:dyDescent="0.3">
      <c r="A824"/>
    </row>
    <row r="825" spans="1:1" x14ac:dyDescent="0.3">
      <c r="A825"/>
    </row>
    <row r="826" spans="1:1" x14ac:dyDescent="0.3">
      <c r="A826"/>
    </row>
    <row r="827" spans="1:1" x14ac:dyDescent="0.3">
      <c r="A827"/>
    </row>
    <row r="828" spans="1:1" x14ac:dyDescent="0.3">
      <c r="A828"/>
    </row>
    <row r="829" spans="1:1" x14ac:dyDescent="0.3">
      <c r="A829"/>
    </row>
    <row r="830" spans="1:1" x14ac:dyDescent="0.3">
      <c r="A830"/>
    </row>
    <row r="831" spans="1:1" x14ac:dyDescent="0.3">
      <c r="A831"/>
    </row>
    <row r="832" spans="1:1" x14ac:dyDescent="0.3">
      <c r="A832"/>
    </row>
    <row r="833" spans="1:1" x14ac:dyDescent="0.3">
      <c r="A833"/>
    </row>
    <row r="834" spans="1:1" x14ac:dyDescent="0.3">
      <c r="A834"/>
    </row>
    <row r="835" spans="1:1" x14ac:dyDescent="0.3">
      <c r="A835"/>
    </row>
    <row r="836" spans="1:1" x14ac:dyDescent="0.3">
      <c r="A836"/>
    </row>
    <row r="837" spans="1:1" x14ac:dyDescent="0.3">
      <c r="A837"/>
    </row>
    <row r="838" spans="1:1" x14ac:dyDescent="0.3">
      <c r="A838"/>
    </row>
    <row r="839" spans="1:1" x14ac:dyDescent="0.3">
      <c r="A839"/>
    </row>
    <row r="840" spans="1:1" x14ac:dyDescent="0.3">
      <c r="A840"/>
    </row>
    <row r="841" spans="1:1" x14ac:dyDescent="0.3">
      <c r="A841"/>
    </row>
    <row r="842" spans="1:1" x14ac:dyDescent="0.3">
      <c r="A842"/>
    </row>
    <row r="843" spans="1:1" x14ac:dyDescent="0.3">
      <c r="A843"/>
    </row>
    <row r="844" spans="1:1" x14ac:dyDescent="0.3">
      <c r="A844"/>
    </row>
    <row r="845" spans="1:1" x14ac:dyDescent="0.3">
      <c r="A845"/>
    </row>
    <row r="846" spans="1:1" x14ac:dyDescent="0.3">
      <c r="A846"/>
    </row>
    <row r="847" spans="1:1" x14ac:dyDescent="0.3">
      <c r="A847"/>
    </row>
    <row r="848" spans="1:1" x14ac:dyDescent="0.3">
      <c r="A848"/>
    </row>
    <row r="849" spans="1:1" x14ac:dyDescent="0.3">
      <c r="A849"/>
    </row>
    <row r="850" spans="1:1" x14ac:dyDescent="0.3">
      <c r="A850"/>
    </row>
    <row r="851" spans="1:1" x14ac:dyDescent="0.3">
      <c r="A851"/>
    </row>
    <row r="852" spans="1:1" x14ac:dyDescent="0.3">
      <c r="A852"/>
    </row>
    <row r="853" spans="1:1" x14ac:dyDescent="0.3">
      <c r="A853"/>
    </row>
    <row r="854" spans="1:1" x14ac:dyDescent="0.3">
      <c r="A854"/>
    </row>
    <row r="855" spans="1:1" x14ac:dyDescent="0.3">
      <c r="A855"/>
    </row>
    <row r="856" spans="1:1" x14ac:dyDescent="0.3">
      <c r="A856"/>
    </row>
    <row r="857" spans="1:1" x14ac:dyDescent="0.3">
      <c r="A857"/>
    </row>
    <row r="858" spans="1:1" x14ac:dyDescent="0.3">
      <c r="A858"/>
    </row>
    <row r="859" spans="1:1" x14ac:dyDescent="0.3">
      <c r="A859"/>
    </row>
    <row r="860" spans="1:1" x14ac:dyDescent="0.3">
      <c r="A860"/>
    </row>
    <row r="861" spans="1:1" x14ac:dyDescent="0.3">
      <c r="A861"/>
    </row>
    <row r="862" spans="1:1" x14ac:dyDescent="0.3">
      <c r="A862"/>
    </row>
    <row r="863" spans="1:1" x14ac:dyDescent="0.3">
      <c r="A863"/>
    </row>
    <row r="864" spans="1:1" x14ac:dyDescent="0.3">
      <c r="A864"/>
    </row>
    <row r="865" spans="1:1" x14ac:dyDescent="0.3">
      <c r="A865"/>
    </row>
    <row r="866" spans="1:1" x14ac:dyDescent="0.3">
      <c r="A866"/>
    </row>
    <row r="867" spans="1:1" x14ac:dyDescent="0.3">
      <c r="A867"/>
    </row>
    <row r="868" spans="1:1" x14ac:dyDescent="0.3">
      <c r="A868"/>
    </row>
    <row r="869" spans="1:1" x14ac:dyDescent="0.3">
      <c r="A869"/>
    </row>
    <row r="870" spans="1:1" x14ac:dyDescent="0.3">
      <c r="A870"/>
    </row>
    <row r="871" spans="1:1" x14ac:dyDescent="0.3">
      <c r="A871"/>
    </row>
    <row r="872" spans="1:1" x14ac:dyDescent="0.3">
      <c r="A872"/>
    </row>
    <row r="873" spans="1:1" x14ac:dyDescent="0.3">
      <c r="A873"/>
    </row>
    <row r="874" spans="1:1" x14ac:dyDescent="0.3">
      <c r="A874"/>
    </row>
    <row r="875" spans="1:1" x14ac:dyDescent="0.3">
      <c r="A875"/>
    </row>
    <row r="876" spans="1:1" x14ac:dyDescent="0.3">
      <c r="A876"/>
    </row>
    <row r="877" spans="1:1" x14ac:dyDescent="0.3">
      <c r="A877"/>
    </row>
    <row r="878" spans="1:1" x14ac:dyDescent="0.3">
      <c r="A878"/>
    </row>
    <row r="879" spans="1:1" x14ac:dyDescent="0.3">
      <c r="A879"/>
    </row>
    <row r="880" spans="1:1" x14ac:dyDescent="0.3">
      <c r="A880"/>
    </row>
    <row r="881" spans="1:1" x14ac:dyDescent="0.3">
      <c r="A881"/>
    </row>
    <row r="882" spans="1:1" x14ac:dyDescent="0.3">
      <c r="A882"/>
    </row>
    <row r="883" spans="1:1" x14ac:dyDescent="0.3">
      <c r="A883"/>
    </row>
    <row r="884" spans="1:1" x14ac:dyDescent="0.3">
      <c r="A884"/>
    </row>
    <row r="885" spans="1:1" x14ac:dyDescent="0.3">
      <c r="A885"/>
    </row>
    <row r="886" spans="1:1" x14ac:dyDescent="0.3">
      <c r="A886"/>
    </row>
    <row r="887" spans="1:1" x14ac:dyDescent="0.3">
      <c r="A887"/>
    </row>
    <row r="888" spans="1:1" x14ac:dyDescent="0.3">
      <c r="A888"/>
    </row>
    <row r="889" spans="1:1" x14ac:dyDescent="0.3">
      <c r="A889"/>
    </row>
    <row r="890" spans="1:1" x14ac:dyDescent="0.3">
      <c r="A890"/>
    </row>
    <row r="891" spans="1:1" x14ac:dyDescent="0.3">
      <c r="A891"/>
    </row>
    <row r="892" spans="1:1" x14ac:dyDescent="0.3">
      <c r="A892"/>
    </row>
    <row r="893" spans="1:1" x14ac:dyDescent="0.3">
      <c r="A893"/>
    </row>
    <row r="894" spans="1:1" x14ac:dyDescent="0.3">
      <c r="A894"/>
    </row>
    <row r="895" spans="1:1" x14ac:dyDescent="0.3">
      <c r="A895"/>
    </row>
    <row r="896" spans="1:1" x14ac:dyDescent="0.3">
      <c r="A896"/>
    </row>
    <row r="897" spans="1:1" x14ac:dyDescent="0.3">
      <c r="A897"/>
    </row>
    <row r="898" spans="1:1" x14ac:dyDescent="0.3">
      <c r="A898"/>
    </row>
    <row r="899" spans="1:1" x14ac:dyDescent="0.3">
      <c r="A899"/>
    </row>
    <row r="900" spans="1:1" x14ac:dyDescent="0.3">
      <c r="A900"/>
    </row>
    <row r="901" spans="1:1" x14ac:dyDescent="0.3">
      <c r="A901"/>
    </row>
    <row r="902" spans="1:1" x14ac:dyDescent="0.3">
      <c r="A902"/>
    </row>
    <row r="903" spans="1:1" x14ac:dyDescent="0.3">
      <c r="A903"/>
    </row>
    <row r="904" spans="1:1" x14ac:dyDescent="0.3">
      <c r="A904"/>
    </row>
    <row r="905" spans="1:1" x14ac:dyDescent="0.3">
      <c r="A905"/>
    </row>
    <row r="906" spans="1:1" x14ac:dyDescent="0.3">
      <c r="A906"/>
    </row>
    <row r="907" spans="1:1" x14ac:dyDescent="0.3">
      <c r="A907"/>
    </row>
    <row r="908" spans="1:1" x14ac:dyDescent="0.3">
      <c r="A908"/>
    </row>
    <row r="909" spans="1:1" x14ac:dyDescent="0.3">
      <c r="A909"/>
    </row>
    <row r="910" spans="1:1" x14ac:dyDescent="0.3">
      <c r="A910"/>
    </row>
    <row r="911" spans="1:1" x14ac:dyDescent="0.3">
      <c r="A911"/>
    </row>
    <row r="912" spans="1:1" x14ac:dyDescent="0.3">
      <c r="A912"/>
    </row>
    <row r="913" spans="1:1" x14ac:dyDescent="0.3">
      <c r="A913"/>
    </row>
    <row r="914" spans="1:1" x14ac:dyDescent="0.3">
      <c r="A914"/>
    </row>
    <row r="915" spans="1:1" x14ac:dyDescent="0.3">
      <c r="A915"/>
    </row>
    <row r="916" spans="1:1" x14ac:dyDescent="0.3">
      <c r="A916"/>
    </row>
    <row r="917" spans="1:1" x14ac:dyDescent="0.3">
      <c r="A917"/>
    </row>
    <row r="918" spans="1:1" x14ac:dyDescent="0.3">
      <c r="A918"/>
    </row>
    <row r="919" spans="1:1" x14ac:dyDescent="0.3">
      <c r="A919"/>
    </row>
    <row r="920" spans="1:1" x14ac:dyDescent="0.3">
      <c r="A920"/>
    </row>
    <row r="921" spans="1:1" x14ac:dyDescent="0.3">
      <c r="A921"/>
    </row>
    <row r="922" spans="1:1" x14ac:dyDescent="0.3">
      <c r="A922"/>
    </row>
    <row r="923" spans="1:1" x14ac:dyDescent="0.3">
      <c r="A923"/>
    </row>
    <row r="924" spans="1:1" x14ac:dyDescent="0.3">
      <c r="A924"/>
    </row>
    <row r="925" spans="1:1" x14ac:dyDescent="0.3">
      <c r="A925"/>
    </row>
    <row r="926" spans="1:1" x14ac:dyDescent="0.3">
      <c r="A926"/>
    </row>
    <row r="927" spans="1:1" x14ac:dyDescent="0.3">
      <c r="A927"/>
    </row>
    <row r="928" spans="1:1" x14ac:dyDescent="0.3">
      <c r="A928"/>
    </row>
    <row r="929" spans="1:1" x14ac:dyDescent="0.3">
      <c r="A929"/>
    </row>
    <row r="930" spans="1:1" x14ac:dyDescent="0.3">
      <c r="A930"/>
    </row>
    <row r="931" spans="1:1" x14ac:dyDescent="0.3">
      <c r="A931"/>
    </row>
    <row r="932" spans="1:1" x14ac:dyDescent="0.3">
      <c r="A932"/>
    </row>
    <row r="933" spans="1:1" x14ac:dyDescent="0.3">
      <c r="A933"/>
    </row>
    <row r="934" spans="1:1" x14ac:dyDescent="0.3">
      <c r="A934"/>
    </row>
    <row r="935" spans="1:1" x14ac:dyDescent="0.3">
      <c r="A935"/>
    </row>
    <row r="936" spans="1:1" x14ac:dyDescent="0.3">
      <c r="A936"/>
    </row>
    <row r="937" spans="1:1" x14ac:dyDescent="0.3">
      <c r="A937"/>
    </row>
    <row r="938" spans="1:1" x14ac:dyDescent="0.3">
      <c r="A938"/>
    </row>
    <row r="939" spans="1:1" x14ac:dyDescent="0.3">
      <c r="A939"/>
    </row>
    <row r="940" spans="1:1" x14ac:dyDescent="0.3">
      <c r="A940"/>
    </row>
    <row r="941" spans="1:1" x14ac:dyDescent="0.3">
      <c r="A941"/>
    </row>
    <row r="942" spans="1:1" x14ac:dyDescent="0.3">
      <c r="A942"/>
    </row>
    <row r="943" spans="1:1" x14ac:dyDescent="0.3">
      <c r="A943"/>
    </row>
    <row r="944" spans="1:1" x14ac:dyDescent="0.3">
      <c r="A944"/>
    </row>
    <row r="945" spans="1:1" x14ac:dyDescent="0.3">
      <c r="A945"/>
    </row>
    <row r="946" spans="1:1" x14ac:dyDescent="0.3">
      <c r="A946"/>
    </row>
    <row r="947" spans="1:1" x14ac:dyDescent="0.3">
      <c r="A947"/>
    </row>
    <row r="948" spans="1:1" x14ac:dyDescent="0.3">
      <c r="A948"/>
    </row>
    <row r="949" spans="1:1" x14ac:dyDescent="0.3">
      <c r="A949"/>
    </row>
    <row r="950" spans="1:1" x14ac:dyDescent="0.3">
      <c r="A950"/>
    </row>
    <row r="951" spans="1:1" x14ac:dyDescent="0.3">
      <c r="A951"/>
    </row>
    <row r="952" spans="1:1" x14ac:dyDescent="0.3">
      <c r="A952"/>
    </row>
    <row r="953" spans="1:1" x14ac:dyDescent="0.3">
      <c r="A953"/>
    </row>
    <row r="954" spans="1:1" x14ac:dyDescent="0.3">
      <c r="A954"/>
    </row>
    <row r="955" spans="1:1" x14ac:dyDescent="0.3">
      <c r="A955"/>
    </row>
    <row r="956" spans="1:1" x14ac:dyDescent="0.3">
      <c r="A956"/>
    </row>
    <row r="957" spans="1:1" x14ac:dyDescent="0.3">
      <c r="A957"/>
    </row>
    <row r="958" spans="1:1" x14ac:dyDescent="0.3">
      <c r="A958"/>
    </row>
    <row r="959" spans="1:1" x14ac:dyDescent="0.3">
      <c r="A959"/>
    </row>
    <row r="960" spans="1:1" x14ac:dyDescent="0.3">
      <c r="A960"/>
    </row>
    <row r="961" spans="1:1" x14ac:dyDescent="0.3">
      <c r="A961"/>
    </row>
    <row r="962" spans="1:1" x14ac:dyDescent="0.3">
      <c r="A962"/>
    </row>
    <row r="963" spans="1:1" x14ac:dyDescent="0.3">
      <c r="A963"/>
    </row>
    <row r="964" spans="1:1" x14ac:dyDescent="0.3">
      <c r="A964"/>
    </row>
    <row r="965" spans="1:1" x14ac:dyDescent="0.3">
      <c r="A965"/>
    </row>
    <row r="966" spans="1:1" x14ac:dyDescent="0.3">
      <c r="A966"/>
    </row>
    <row r="967" spans="1:1" x14ac:dyDescent="0.3">
      <c r="A967"/>
    </row>
    <row r="968" spans="1:1" x14ac:dyDescent="0.3">
      <c r="A968"/>
    </row>
    <row r="969" spans="1:1" x14ac:dyDescent="0.3">
      <c r="A969"/>
    </row>
    <row r="970" spans="1:1" x14ac:dyDescent="0.3">
      <c r="A970"/>
    </row>
    <row r="971" spans="1:1" x14ac:dyDescent="0.3">
      <c r="A971"/>
    </row>
    <row r="972" spans="1:1" x14ac:dyDescent="0.3">
      <c r="A972"/>
    </row>
    <row r="973" spans="1:1" x14ac:dyDescent="0.3">
      <c r="A973"/>
    </row>
    <row r="974" spans="1:1" x14ac:dyDescent="0.3">
      <c r="A974"/>
    </row>
    <row r="975" spans="1:1" x14ac:dyDescent="0.3">
      <c r="A975"/>
    </row>
    <row r="976" spans="1:1" x14ac:dyDescent="0.3">
      <c r="A976"/>
    </row>
    <row r="977" spans="1:1" x14ac:dyDescent="0.3">
      <c r="A977"/>
    </row>
    <row r="978" spans="1:1" x14ac:dyDescent="0.3">
      <c r="A978"/>
    </row>
    <row r="979" spans="1:1" x14ac:dyDescent="0.3">
      <c r="A979"/>
    </row>
    <row r="980" spans="1:1" x14ac:dyDescent="0.3">
      <c r="A980"/>
    </row>
    <row r="981" spans="1:1" x14ac:dyDescent="0.3">
      <c r="A981"/>
    </row>
    <row r="982" spans="1:1" x14ac:dyDescent="0.3">
      <c r="A982"/>
    </row>
    <row r="983" spans="1:1" x14ac:dyDescent="0.3">
      <c r="A983"/>
    </row>
    <row r="984" spans="1:1" x14ac:dyDescent="0.3">
      <c r="A984"/>
    </row>
    <row r="985" spans="1:1" x14ac:dyDescent="0.3">
      <c r="A985"/>
    </row>
    <row r="986" spans="1:1" x14ac:dyDescent="0.3">
      <c r="A986"/>
    </row>
    <row r="987" spans="1:1" x14ac:dyDescent="0.3">
      <c r="A987"/>
    </row>
    <row r="988" spans="1:1" x14ac:dyDescent="0.3">
      <c r="A988"/>
    </row>
    <row r="989" spans="1:1" x14ac:dyDescent="0.3">
      <c r="A989"/>
    </row>
    <row r="990" spans="1:1" x14ac:dyDescent="0.3">
      <c r="A990"/>
    </row>
    <row r="991" spans="1:1" x14ac:dyDescent="0.3">
      <c r="A991"/>
    </row>
    <row r="992" spans="1:1" x14ac:dyDescent="0.3">
      <c r="A992"/>
    </row>
    <row r="993" spans="1:1" x14ac:dyDescent="0.3">
      <c r="A993"/>
    </row>
    <row r="994" spans="1:1" x14ac:dyDescent="0.3">
      <c r="A994"/>
    </row>
    <row r="995" spans="1:1" x14ac:dyDescent="0.3">
      <c r="A995"/>
    </row>
    <row r="996" spans="1:1" x14ac:dyDescent="0.3">
      <c r="A996"/>
    </row>
    <row r="997" spans="1:1" x14ac:dyDescent="0.3">
      <c r="A997"/>
    </row>
    <row r="998" spans="1:1" x14ac:dyDescent="0.3">
      <c r="A998"/>
    </row>
    <row r="999" spans="1:1" x14ac:dyDescent="0.3">
      <c r="A999"/>
    </row>
    <row r="1000" spans="1:1" x14ac:dyDescent="0.3">
      <c r="A1000"/>
    </row>
    <row r="1001" spans="1:1" x14ac:dyDescent="0.3">
      <c r="A1001"/>
    </row>
    <row r="1002" spans="1:1" x14ac:dyDescent="0.3">
      <c r="A1002"/>
    </row>
    <row r="1003" spans="1:1" x14ac:dyDescent="0.3">
      <c r="A1003"/>
    </row>
    <row r="1004" spans="1:1" x14ac:dyDescent="0.3">
      <c r="A1004"/>
    </row>
    <row r="1005" spans="1:1" x14ac:dyDescent="0.3">
      <c r="A1005"/>
    </row>
    <row r="1006" spans="1:1" x14ac:dyDescent="0.3">
      <c r="A1006"/>
    </row>
    <row r="1007" spans="1:1" x14ac:dyDescent="0.3">
      <c r="A1007"/>
    </row>
    <row r="1008" spans="1:1" x14ac:dyDescent="0.3">
      <c r="A1008"/>
    </row>
    <row r="1009" spans="1:1" x14ac:dyDescent="0.3">
      <c r="A1009"/>
    </row>
    <row r="1010" spans="1:1" x14ac:dyDescent="0.3">
      <c r="A1010"/>
    </row>
    <row r="1011" spans="1:1" x14ac:dyDescent="0.3">
      <c r="A1011"/>
    </row>
    <row r="1012" spans="1:1" x14ac:dyDescent="0.3">
      <c r="A1012"/>
    </row>
    <row r="1013" spans="1:1" x14ac:dyDescent="0.3">
      <c r="A1013"/>
    </row>
    <row r="1014" spans="1:1" x14ac:dyDescent="0.3">
      <c r="A1014"/>
    </row>
    <row r="1015" spans="1:1" x14ac:dyDescent="0.3">
      <c r="A1015"/>
    </row>
    <row r="1016" spans="1:1" x14ac:dyDescent="0.3">
      <c r="A1016"/>
    </row>
    <row r="1017" spans="1:1" x14ac:dyDescent="0.3">
      <c r="A1017"/>
    </row>
    <row r="1018" spans="1:1" x14ac:dyDescent="0.3">
      <c r="A1018"/>
    </row>
    <row r="1019" spans="1:1" x14ac:dyDescent="0.3">
      <c r="A1019"/>
    </row>
    <row r="1020" spans="1:1" x14ac:dyDescent="0.3">
      <c r="A1020"/>
    </row>
    <row r="1021" spans="1:1" x14ac:dyDescent="0.3">
      <c r="A1021"/>
    </row>
    <row r="1022" spans="1:1" x14ac:dyDescent="0.3">
      <c r="A1022"/>
    </row>
    <row r="1023" spans="1:1" x14ac:dyDescent="0.3">
      <c r="A1023"/>
    </row>
    <row r="1024" spans="1:1" x14ac:dyDescent="0.3">
      <c r="A1024"/>
    </row>
    <row r="1025" spans="1:1" x14ac:dyDescent="0.3">
      <c r="A1025"/>
    </row>
    <row r="1026" spans="1:1" x14ac:dyDescent="0.3">
      <c r="A1026"/>
    </row>
    <row r="1027" spans="1:1" x14ac:dyDescent="0.3">
      <c r="A1027"/>
    </row>
    <row r="1028" spans="1:1" x14ac:dyDescent="0.3">
      <c r="A1028"/>
    </row>
    <row r="1029" spans="1:1" x14ac:dyDescent="0.3">
      <c r="A1029"/>
    </row>
    <row r="1030" spans="1:1" x14ac:dyDescent="0.3">
      <c r="A1030"/>
    </row>
    <row r="1031" spans="1:1" x14ac:dyDescent="0.3">
      <c r="A1031"/>
    </row>
    <row r="1032" spans="1:1" x14ac:dyDescent="0.3">
      <c r="A1032"/>
    </row>
    <row r="1033" spans="1:1" x14ac:dyDescent="0.3">
      <c r="A1033"/>
    </row>
    <row r="1034" spans="1:1" x14ac:dyDescent="0.3">
      <c r="A1034"/>
    </row>
    <row r="1035" spans="1:1" x14ac:dyDescent="0.3">
      <c r="A1035"/>
    </row>
    <row r="1036" spans="1:1" x14ac:dyDescent="0.3">
      <c r="A1036"/>
    </row>
    <row r="1037" spans="1:1" x14ac:dyDescent="0.3">
      <c r="A1037"/>
    </row>
    <row r="1038" spans="1:1" x14ac:dyDescent="0.3">
      <c r="A1038"/>
    </row>
    <row r="1039" spans="1:1" x14ac:dyDescent="0.3">
      <c r="A1039"/>
    </row>
    <row r="1040" spans="1:1" x14ac:dyDescent="0.3">
      <c r="A1040"/>
    </row>
    <row r="1041" spans="1:1" x14ac:dyDescent="0.3">
      <c r="A1041"/>
    </row>
    <row r="1042" spans="1:1" x14ac:dyDescent="0.3">
      <c r="A1042"/>
    </row>
    <row r="1043" spans="1:1" x14ac:dyDescent="0.3">
      <c r="A1043"/>
    </row>
    <row r="1044" spans="1:1" x14ac:dyDescent="0.3">
      <c r="A1044"/>
    </row>
    <row r="1045" spans="1:1" x14ac:dyDescent="0.3">
      <c r="A1045"/>
    </row>
    <row r="1046" spans="1:1" x14ac:dyDescent="0.3">
      <c r="A1046"/>
    </row>
    <row r="1047" spans="1:1" x14ac:dyDescent="0.3">
      <c r="A1047"/>
    </row>
    <row r="1048" spans="1:1" x14ac:dyDescent="0.3">
      <c r="A1048"/>
    </row>
    <row r="1049" spans="1:1" x14ac:dyDescent="0.3">
      <c r="A1049"/>
    </row>
    <row r="1050" spans="1:1" x14ac:dyDescent="0.3">
      <c r="A1050"/>
    </row>
    <row r="1051" spans="1:1" x14ac:dyDescent="0.3">
      <c r="A1051"/>
    </row>
    <row r="1052" spans="1:1" x14ac:dyDescent="0.3">
      <c r="A1052"/>
    </row>
    <row r="1053" spans="1:1" x14ac:dyDescent="0.3">
      <c r="A1053"/>
    </row>
    <row r="1054" spans="1:1" x14ac:dyDescent="0.3">
      <c r="A1054"/>
    </row>
    <row r="1055" spans="1:1" x14ac:dyDescent="0.3">
      <c r="A1055"/>
    </row>
    <row r="1056" spans="1:1" x14ac:dyDescent="0.3">
      <c r="A1056"/>
    </row>
    <row r="1057" spans="1:1" x14ac:dyDescent="0.3">
      <c r="A1057"/>
    </row>
    <row r="1058" spans="1:1" x14ac:dyDescent="0.3">
      <c r="A1058"/>
    </row>
    <row r="1059" spans="1:1" x14ac:dyDescent="0.3">
      <c r="A1059"/>
    </row>
    <row r="1060" spans="1:1" x14ac:dyDescent="0.3">
      <c r="A1060"/>
    </row>
    <row r="1061" spans="1:1" x14ac:dyDescent="0.3">
      <c r="A1061"/>
    </row>
    <row r="1062" spans="1:1" x14ac:dyDescent="0.3">
      <c r="A1062"/>
    </row>
    <row r="1063" spans="1:1" x14ac:dyDescent="0.3">
      <c r="A1063"/>
    </row>
    <row r="1064" spans="1:1" x14ac:dyDescent="0.3">
      <c r="A1064"/>
    </row>
    <row r="1065" spans="1:1" x14ac:dyDescent="0.3">
      <c r="A1065"/>
    </row>
    <row r="1066" spans="1:1" x14ac:dyDescent="0.3">
      <c r="A1066"/>
    </row>
    <row r="1067" spans="1:1" x14ac:dyDescent="0.3">
      <c r="A1067"/>
    </row>
    <row r="1068" spans="1:1" x14ac:dyDescent="0.3">
      <c r="A1068"/>
    </row>
    <row r="1069" spans="1:1" x14ac:dyDescent="0.3">
      <c r="A1069"/>
    </row>
    <row r="1070" spans="1:1" x14ac:dyDescent="0.3">
      <c r="A1070"/>
    </row>
    <row r="1071" spans="1:1" x14ac:dyDescent="0.3">
      <c r="A1071"/>
    </row>
    <row r="1072" spans="1:1" x14ac:dyDescent="0.3">
      <c r="A1072"/>
    </row>
    <row r="1073" spans="1:1" x14ac:dyDescent="0.3">
      <c r="A1073"/>
    </row>
    <row r="1074" spans="1:1" x14ac:dyDescent="0.3">
      <c r="A1074"/>
    </row>
    <row r="1075" spans="1:1" x14ac:dyDescent="0.3">
      <c r="A1075"/>
    </row>
    <row r="1076" spans="1:1" x14ac:dyDescent="0.3">
      <c r="A1076"/>
    </row>
    <row r="1077" spans="1:1" x14ac:dyDescent="0.3">
      <c r="A1077"/>
    </row>
    <row r="1078" spans="1:1" x14ac:dyDescent="0.3">
      <c r="A1078"/>
    </row>
    <row r="1079" spans="1:1" x14ac:dyDescent="0.3">
      <c r="A1079"/>
    </row>
    <row r="1080" spans="1:1" x14ac:dyDescent="0.3">
      <c r="A1080"/>
    </row>
    <row r="1081" spans="1:1" x14ac:dyDescent="0.3">
      <c r="A1081"/>
    </row>
    <row r="1082" spans="1:1" x14ac:dyDescent="0.3">
      <c r="A1082"/>
    </row>
    <row r="1083" spans="1:1" x14ac:dyDescent="0.3">
      <c r="A1083"/>
    </row>
    <row r="1084" spans="1:1" x14ac:dyDescent="0.3">
      <c r="A1084"/>
    </row>
    <row r="1085" spans="1:1" x14ac:dyDescent="0.3">
      <c r="A1085"/>
    </row>
    <row r="1086" spans="1:1" x14ac:dyDescent="0.3">
      <c r="A1086"/>
    </row>
    <row r="1087" spans="1:1" x14ac:dyDescent="0.3">
      <c r="A1087"/>
    </row>
    <row r="1088" spans="1:1" x14ac:dyDescent="0.3">
      <c r="A1088"/>
    </row>
    <row r="1089" spans="1:1" x14ac:dyDescent="0.3">
      <c r="A1089"/>
    </row>
    <row r="1090" spans="1:1" x14ac:dyDescent="0.3">
      <c r="A1090"/>
    </row>
    <row r="1091" spans="1:1" x14ac:dyDescent="0.3">
      <c r="A1091"/>
    </row>
    <row r="1092" spans="1:1" x14ac:dyDescent="0.3">
      <c r="A1092"/>
    </row>
    <row r="1093" spans="1:1" x14ac:dyDescent="0.3">
      <c r="A1093"/>
    </row>
    <row r="1094" spans="1:1" x14ac:dyDescent="0.3">
      <c r="A1094"/>
    </row>
    <row r="1095" spans="1:1" x14ac:dyDescent="0.3">
      <c r="A1095"/>
    </row>
    <row r="1096" spans="1:1" x14ac:dyDescent="0.3">
      <c r="A1096"/>
    </row>
    <row r="1097" spans="1:1" x14ac:dyDescent="0.3">
      <c r="A1097"/>
    </row>
    <row r="1098" spans="1:1" x14ac:dyDescent="0.3">
      <c r="A1098"/>
    </row>
    <row r="1099" spans="1:1" x14ac:dyDescent="0.3">
      <c r="A1099"/>
    </row>
    <row r="1100" spans="1:1" x14ac:dyDescent="0.3">
      <c r="A1100"/>
    </row>
    <row r="1101" spans="1:1" x14ac:dyDescent="0.3">
      <c r="A1101"/>
    </row>
    <row r="1102" spans="1:1" x14ac:dyDescent="0.3">
      <c r="A1102"/>
    </row>
    <row r="1103" spans="1:1" x14ac:dyDescent="0.3">
      <c r="A1103"/>
    </row>
    <row r="1104" spans="1:1" x14ac:dyDescent="0.3">
      <c r="A1104"/>
    </row>
    <row r="1105" spans="1:1" x14ac:dyDescent="0.3">
      <c r="A1105"/>
    </row>
    <row r="1106" spans="1:1" x14ac:dyDescent="0.3">
      <c r="A1106"/>
    </row>
    <row r="1107" spans="1:1" x14ac:dyDescent="0.3">
      <c r="A1107"/>
    </row>
    <row r="1108" spans="1:1" x14ac:dyDescent="0.3">
      <c r="A1108"/>
    </row>
    <row r="1109" spans="1:1" x14ac:dyDescent="0.3">
      <c r="A1109"/>
    </row>
    <row r="1110" spans="1:1" x14ac:dyDescent="0.3">
      <c r="A1110"/>
    </row>
    <row r="1111" spans="1:1" x14ac:dyDescent="0.3">
      <c r="A1111"/>
    </row>
    <row r="1112" spans="1:1" x14ac:dyDescent="0.3">
      <c r="A1112"/>
    </row>
    <row r="1113" spans="1:1" x14ac:dyDescent="0.3">
      <c r="A1113"/>
    </row>
    <row r="1114" spans="1:1" x14ac:dyDescent="0.3">
      <c r="A1114"/>
    </row>
    <row r="1115" spans="1:1" x14ac:dyDescent="0.3">
      <c r="A1115"/>
    </row>
    <row r="1116" spans="1:1" x14ac:dyDescent="0.3">
      <c r="A1116"/>
    </row>
    <row r="1117" spans="1:1" x14ac:dyDescent="0.3">
      <c r="A1117"/>
    </row>
    <row r="1118" spans="1:1" x14ac:dyDescent="0.3">
      <c r="A1118"/>
    </row>
    <row r="1119" spans="1:1" x14ac:dyDescent="0.3">
      <c r="A1119"/>
    </row>
    <row r="1120" spans="1:1" x14ac:dyDescent="0.3">
      <c r="A1120"/>
    </row>
    <row r="1121" spans="1:1" x14ac:dyDescent="0.3">
      <c r="A1121"/>
    </row>
    <row r="1122" spans="1:1" x14ac:dyDescent="0.3">
      <c r="A1122"/>
    </row>
    <row r="1123" spans="1:1" x14ac:dyDescent="0.3">
      <c r="A1123"/>
    </row>
    <row r="1124" spans="1:1" x14ac:dyDescent="0.3">
      <c r="A1124"/>
    </row>
    <row r="1125" spans="1:1" x14ac:dyDescent="0.3">
      <c r="A1125"/>
    </row>
    <row r="1126" spans="1:1" x14ac:dyDescent="0.3">
      <c r="A1126"/>
    </row>
    <row r="1127" spans="1:1" x14ac:dyDescent="0.3">
      <c r="A1127"/>
    </row>
    <row r="1128" spans="1:1" x14ac:dyDescent="0.3">
      <c r="A1128"/>
    </row>
    <row r="1129" spans="1:1" x14ac:dyDescent="0.3">
      <c r="A1129"/>
    </row>
    <row r="1130" spans="1:1" x14ac:dyDescent="0.3">
      <c r="A1130"/>
    </row>
    <row r="1131" spans="1:1" x14ac:dyDescent="0.3">
      <c r="A1131"/>
    </row>
    <row r="1132" spans="1:1" x14ac:dyDescent="0.3">
      <c r="A1132"/>
    </row>
    <row r="1133" spans="1:1" x14ac:dyDescent="0.3">
      <c r="A1133"/>
    </row>
    <row r="1134" spans="1:1" x14ac:dyDescent="0.3">
      <c r="A1134"/>
    </row>
    <row r="1135" spans="1:1" x14ac:dyDescent="0.3">
      <c r="A1135"/>
    </row>
    <row r="1136" spans="1:1" x14ac:dyDescent="0.3">
      <c r="A1136"/>
    </row>
    <row r="1137" spans="1:1" x14ac:dyDescent="0.3">
      <c r="A1137"/>
    </row>
    <row r="1138" spans="1:1" x14ac:dyDescent="0.3">
      <c r="A1138"/>
    </row>
    <row r="1139" spans="1:1" x14ac:dyDescent="0.3">
      <c r="A1139"/>
    </row>
    <row r="1140" spans="1:1" x14ac:dyDescent="0.3">
      <c r="A1140"/>
    </row>
    <row r="1141" spans="1:1" x14ac:dyDescent="0.3">
      <c r="A1141"/>
    </row>
    <row r="1142" spans="1:1" x14ac:dyDescent="0.3">
      <c r="A1142"/>
    </row>
    <row r="1143" spans="1:1" x14ac:dyDescent="0.3">
      <c r="A1143"/>
    </row>
    <row r="1144" spans="1:1" x14ac:dyDescent="0.3">
      <c r="A1144"/>
    </row>
    <row r="1145" spans="1:1" x14ac:dyDescent="0.3">
      <c r="A1145"/>
    </row>
    <row r="1146" spans="1:1" x14ac:dyDescent="0.3">
      <c r="A1146"/>
    </row>
    <row r="1147" spans="1:1" x14ac:dyDescent="0.3">
      <c r="A1147"/>
    </row>
    <row r="1148" spans="1:1" x14ac:dyDescent="0.3">
      <c r="A1148"/>
    </row>
    <row r="1149" spans="1:1" x14ac:dyDescent="0.3">
      <c r="A1149"/>
    </row>
    <row r="1150" spans="1:1" x14ac:dyDescent="0.3">
      <c r="A1150"/>
    </row>
    <row r="1151" spans="1:1" x14ac:dyDescent="0.3">
      <c r="A1151"/>
    </row>
    <row r="1152" spans="1:1" x14ac:dyDescent="0.3">
      <c r="A1152"/>
    </row>
    <row r="1153" spans="1:1" x14ac:dyDescent="0.3">
      <c r="A1153"/>
    </row>
    <row r="1154" spans="1:1" x14ac:dyDescent="0.3">
      <c r="A1154"/>
    </row>
    <row r="1155" spans="1:1" x14ac:dyDescent="0.3">
      <c r="A1155"/>
    </row>
    <row r="1156" spans="1:1" x14ac:dyDescent="0.3">
      <c r="A1156"/>
    </row>
    <row r="1157" spans="1:1" x14ac:dyDescent="0.3">
      <c r="A1157"/>
    </row>
    <row r="1158" spans="1:1" x14ac:dyDescent="0.3">
      <c r="A1158"/>
    </row>
    <row r="1159" spans="1:1" x14ac:dyDescent="0.3">
      <c r="A1159"/>
    </row>
    <row r="1160" spans="1:1" x14ac:dyDescent="0.3">
      <c r="A1160"/>
    </row>
    <row r="1161" spans="1:1" x14ac:dyDescent="0.3">
      <c r="A1161"/>
    </row>
    <row r="1162" spans="1:1" x14ac:dyDescent="0.3">
      <c r="A1162"/>
    </row>
    <row r="1163" spans="1:1" x14ac:dyDescent="0.3">
      <c r="A1163"/>
    </row>
    <row r="1164" spans="1:1" x14ac:dyDescent="0.3">
      <c r="A1164"/>
    </row>
    <row r="1165" spans="1:1" x14ac:dyDescent="0.3">
      <c r="A1165"/>
    </row>
    <row r="1166" spans="1:1" x14ac:dyDescent="0.3">
      <c r="A1166"/>
    </row>
    <row r="1167" spans="1:1" x14ac:dyDescent="0.3">
      <c r="A1167"/>
    </row>
    <row r="1168" spans="1:1" x14ac:dyDescent="0.3">
      <c r="A1168"/>
    </row>
    <row r="1169" spans="1:1" x14ac:dyDescent="0.3">
      <c r="A1169"/>
    </row>
    <row r="1170" spans="1:1" x14ac:dyDescent="0.3">
      <c r="A1170"/>
    </row>
    <row r="1171" spans="1:1" x14ac:dyDescent="0.3">
      <c r="A1171"/>
    </row>
    <row r="1172" spans="1:1" x14ac:dyDescent="0.3">
      <c r="A1172"/>
    </row>
    <row r="1173" spans="1:1" x14ac:dyDescent="0.3">
      <c r="A1173"/>
    </row>
    <row r="1174" spans="1:1" x14ac:dyDescent="0.3">
      <c r="A1174"/>
    </row>
    <row r="1175" spans="1:1" x14ac:dyDescent="0.3">
      <c r="A1175"/>
    </row>
    <row r="1176" spans="1:1" x14ac:dyDescent="0.3">
      <c r="A1176"/>
    </row>
    <row r="1177" spans="1:1" x14ac:dyDescent="0.3">
      <c r="A1177"/>
    </row>
    <row r="1178" spans="1:1" x14ac:dyDescent="0.3">
      <c r="A1178"/>
    </row>
    <row r="1179" spans="1:1" x14ac:dyDescent="0.3">
      <c r="A1179"/>
    </row>
    <row r="1180" spans="1:1" x14ac:dyDescent="0.3">
      <c r="A1180"/>
    </row>
    <row r="1181" spans="1:1" x14ac:dyDescent="0.3">
      <c r="A1181"/>
    </row>
    <row r="1182" spans="1:1" x14ac:dyDescent="0.3">
      <c r="A1182"/>
    </row>
    <row r="1183" spans="1:1" x14ac:dyDescent="0.3">
      <c r="A1183"/>
    </row>
    <row r="1184" spans="1:1" x14ac:dyDescent="0.3">
      <c r="A1184"/>
    </row>
    <row r="1185" spans="1:1" x14ac:dyDescent="0.3">
      <c r="A1185"/>
    </row>
    <row r="1186" spans="1:1" x14ac:dyDescent="0.3">
      <c r="A1186"/>
    </row>
    <row r="1187" spans="1:1" x14ac:dyDescent="0.3">
      <c r="A1187"/>
    </row>
    <row r="1188" spans="1:1" x14ac:dyDescent="0.3">
      <c r="A1188"/>
    </row>
    <row r="1189" spans="1:1" x14ac:dyDescent="0.3">
      <c r="A1189"/>
    </row>
    <row r="1190" spans="1:1" x14ac:dyDescent="0.3">
      <c r="A1190"/>
    </row>
    <row r="1191" spans="1:1" x14ac:dyDescent="0.3">
      <c r="A1191"/>
    </row>
    <row r="1192" spans="1:1" x14ac:dyDescent="0.3">
      <c r="A1192"/>
    </row>
    <row r="1193" spans="1:1" x14ac:dyDescent="0.3">
      <c r="A1193"/>
    </row>
    <row r="1194" spans="1:1" x14ac:dyDescent="0.3">
      <c r="A1194"/>
    </row>
    <row r="1195" spans="1:1" x14ac:dyDescent="0.3">
      <c r="A1195"/>
    </row>
    <row r="1196" spans="1:1" x14ac:dyDescent="0.3">
      <c r="A1196"/>
    </row>
    <row r="1197" spans="1:1" x14ac:dyDescent="0.3">
      <c r="A1197"/>
    </row>
    <row r="1198" spans="1:1" x14ac:dyDescent="0.3">
      <c r="A1198"/>
    </row>
    <row r="1199" spans="1:1" x14ac:dyDescent="0.3">
      <c r="A1199"/>
    </row>
    <row r="1200" spans="1:1" x14ac:dyDescent="0.3">
      <c r="A1200"/>
    </row>
    <row r="1201" spans="1:1" x14ac:dyDescent="0.3">
      <c r="A1201"/>
    </row>
    <row r="1202" spans="1:1" x14ac:dyDescent="0.3">
      <c r="A1202"/>
    </row>
    <row r="1203" spans="1:1" x14ac:dyDescent="0.3">
      <c r="A1203"/>
    </row>
    <row r="1204" spans="1:1" x14ac:dyDescent="0.3">
      <c r="A1204"/>
    </row>
    <row r="1205" spans="1:1" x14ac:dyDescent="0.3">
      <c r="A1205"/>
    </row>
    <row r="1206" spans="1:1" x14ac:dyDescent="0.3">
      <c r="A1206"/>
    </row>
    <row r="1207" spans="1:1" x14ac:dyDescent="0.3">
      <c r="A1207"/>
    </row>
    <row r="1208" spans="1:1" x14ac:dyDescent="0.3">
      <c r="A1208"/>
    </row>
    <row r="1209" spans="1:1" x14ac:dyDescent="0.3">
      <c r="A1209"/>
    </row>
    <row r="1210" spans="1:1" x14ac:dyDescent="0.3">
      <c r="A1210"/>
    </row>
    <row r="1211" spans="1:1" x14ac:dyDescent="0.3">
      <c r="A1211"/>
    </row>
    <row r="1212" spans="1:1" x14ac:dyDescent="0.3">
      <c r="A1212"/>
    </row>
    <row r="1213" spans="1:1" x14ac:dyDescent="0.3">
      <c r="A1213"/>
    </row>
    <row r="1214" spans="1:1" x14ac:dyDescent="0.3">
      <c r="A1214"/>
    </row>
    <row r="1215" spans="1:1" x14ac:dyDescent="0.3">
      <c r="A1215"/>
    </row>
    <row r="1216" spans="1:1" x14ac:dyDescent="0.3">
      <c r="A1216"/>
    </row>
    <row r="1217" spans="1:1" x14ac:dyDescent="0.3">
      <c r="A1217"/>
    </row>
    <row r="1218" spans="1:1" x14ac:dyDescent="0.3">
      <c r="A1218"/>
    </row>
    <row r="1219" spans="1:1" x14ac:dyDescent="0.3">
      <c r="A1219"/>
    </row>
    <row r="1220" spans="1:1" x14ac:dyDescent="0.3">
      <c r="A1220"/>
    </row>
    <row r="1221" spans="1:1" x14ac:dyDescent="0.3">
      <c r="A1221"/>
    </row>
    <row r="1222" spans="1:1" x14ac:dyDescent="0.3">
      <c r="A1222"/>
    </row>
    <row r="1223" spans="1:1" x14ac:dyDescent="0.3">
      <c r="A1223"/>
    </row>
    <row r="1224" spans="1:1" x14ac:dyDescent="0.3">
      <c r="A1224"/>
    </row>
    <row r="1225" spans="1:1" x14ac:dyDescent="0.3">
      <c r="A1225"/>
    </row>
    <row r="1226" spans="1:1" x14ac:dyDescent="0.3">
      <c r="A1226"/>
    </row>
    <row r="1227" spans="1:1" x14ac:dyDescent="0.3">
      <c r="A1227"/>
    </row>
    <row r="1228" spans="1:1" x14ac:dyDescent="0.3">
      <c r="A1228"/>
    </row>
    <row r="1229" spans="1:1" x14ac:dyDescent="0.3">
      <c r="A1229"/>
    </row>
    <row r="1230" spans="1:1" x14ac:dyDescent="0.3">
      <c r="A1230"/>
    </row>
    <row r="1231" spans="1:1" x14ac:dyDescent="0.3">
      <c r="A1231"/>
    </row>
    <row r="1232" spans="1:1" x14ac:dyDescent="0.3">
      <c r="A1232"/>
    </row>
    <row r="1233" spans="1:1" x14ac:dyDescent="0.3">
      <c r="A1233"/>
    </row>
    <row r="1234" spans="1:1" x14ac:dyDescent="0.3">
      <c r="A1234"/>
    </row>
    <row r="1235" spans="1:1" x14ac:dyDescent="0.3">
      <c r="A1235"/>
    </row>
    <row r="1236" spans="1:1" x14ac:dyDescent="0.3">
      <c r="A1236"/>
    </row>
    <row r="1237" spans="1:1" x14ac:dyDescent="0.3">
      <c r="A1237"/>
    </row>
    <row r="1238" spans="1:1" x14ac:dyDescent="0.3">
      <c r="A1238"/>
    </row>
    <row r="1239" spans="1:1" x14ac:dyDescent="0.3">
      <c r="A1239"/>
    </row>
    <row r="1240" spans="1:1" x14ac:dyDescent="0.3">
      <c r="A1240"/>
    </row>
    <row r="1241" spans="1:1" x14ac:dyDescent="0.3">
      <c r="A1241"/>
    </row>
    <row r="1242" spans="1:1" x14ac:dyDescent="0.3">
      <c r="A1242"/>
    </row>
    <row r="1243" spans="1:1" x14ac:dyDescent="0.3">
      <c r="A1243"/>
    </row>
    <row r="1244" spans="1:1" x14ac:dyDescent="0.3">
      <c r="A1244"/>
    </row>
    <row r="1245" spans="1:1" x14ac:dyDescent="0.3">
      <c r="A1245"/>
    </row>
    <row r="1246" spans="1:1" x14ac:dyDescent="0.3">
      <c r="A1246"/>
    </row>
    <row r="1247" spans="1:1" x14ac:dyDescent="0.3">
      <c r="A1247"/>
    </row>
    <row r="1248" spans="1:1" x14ac:dyDescent="0.3">
      <c r="A1248"/>
    </row>
    <row r="1249" spans="1:1" x14ac:dyDescent="0.3">
      <c r="A1249"/>
    </row>
    <row r="1250" spans="1:1" x14ac:dyDescent="0.3">
      <c r="A1250"/>
    </row>
    <row r="1251" spans="1:1" x14ac:dyDescent="0.3">
      <c r="A1251"/>
    </row>
    <row r="1252" spans="1:1" x14ac:dyDescent="0.3">
      <c r="A1252"/>
    </row>
    <row r="1253" spans="1:1" x14ac:dyDescent="0.3">
      <c r="A1253"/>
    </row>
    <row r="1254" spans="1:1" x14ac:dyDescent="0.3">
      <c r="A1254"/>
    </row>
    <row r="1255" spans="1:1" x14ac:dyDescent="0.3">
      <c r="A1255"/>
    </row>
    <row r="1256" spans="1:1" x14ac:dyDescent="0.3">
      <c r="A1256"/>
    </row>
    <row r="1257" spans="1:1" x14ac:dyDescent="0.3">
      <c r="A1257"/>
    </row>
    <row r="1258" spans="1:1" x14ac:dyDescent="0.3">
      <c r="A1258"/>
    </row>
    <row r="1259" spans="1:1" x14ac:dyDescent="0.3">
      <c r="A1259"/>
    </row>
    <row r="1260" spans="1:1" x14ac:dyDescent="0.3">
      <c r="A1260"/>
    </row>
    <row r="1261" spans="1:1" x14ac:dyDescent="0.3">
      <c r="A1261"/>
    </row>
    <row r="1262" spans="1:1" x14ac:dyDescent="0.3">
      <c r="A1262"/>
    </row>
    <row r="1263" spans="1:1" x14ac:dyDescent="0.3">
      <c r="A1263"/>
    </row>
    <row r="1264" spans="1:1" x14ac:dyDescent="0.3">
      <c r="A1264"/>
    </row>
    <row r="1265" spans="1:1" x14ac:dyDescent="0.3">
      <c r="A1265"/>
    </row>
    <row r="1266" spans="1:1" x14ac:dyDescent="0.3">
      <c r="A1266"/>
    </row>
    <row r="1267" spans="1:1" x14ac:dyDescent="0.3">
      <c r="A1267"/>
    </row>
    <row r="1268" spans="1:1" x14ac:dyDescent="0.3">
      <c r="A1268"/>
    </row>
    <row r="1269" spans="1:1" x14ac:dyDescent="0.3">
      <c r="A1269"/>
    </row>
    <row r="1270" spans="1:1" x14ac:dyDescent="0.3">
      <c r="A1270"/>
    </row>
    <row r="1271" spans="1:1" x14ac:dyDescent="0.3">
      <c r="A1271"/>
    </row>
    <row r="1272" spans="1:1" x14ac:dyDescent="0.3">
      <c r="A1272"/>
    </row>
    <row r="1273" spans="1:1" x14ac:dyDescent="0.3">
      <c r="A1273"/>
    </row>
    <row r="1274" spans="1:1" x14ac:dyDescent="0.3">
      <c r="A1274"/>
    </row>
    <row r="1275" spans="1:1" x14ac:dyDescent="0.3">
      <c r="A1275"/>
    </row>
    <row r="1276" spans="1:1" x14ac:dyDescent="0.3">
      <c r="A1276"/>
    </row>
    <row r="1277" spans="1:1" x14ac:dyDescent="0.3">
      <c r="A1277"/>
    </row>
    <row r="1278" spans="1:1" x14ac:dyDescent="0.3">
      <c r="A1278"/>
    </row>
    <row r="1279" spans="1:1" x14ac:dyDescent="0.3">
      <c r="A1279"/>
    </row>
    <row r="1280" spans="1:1" x14ac:dyDescent="0.3">
      <c r="A1280"/>
    </row>
    <row r="1281" spans="1:1" x14ac:dyDescent="0.3">
      <c r="A1281"/>
    </row>
    <row r="1282" spans="1:1" x14ac:dyDescent="0.3">
      <c r="A1282"/>
    </row>
    <row r="1283" spans="1:1" x14ac:dyDescent="0.3">
      <c r="A1283"/>
    </row>
    <row r="1284" spans="1:1" x14ac:dyDescent="0.3">
      <c r="A1284"/>
    </row>
    <row r="1285" spans="1:1" x14ac:dyDescent="0.3">
      <c r="A1285"/>
    </row>
    <row r="1286" spans="1:1" x14ac:dyDescent="0.3">
      <c r="A1286"/>
    </row>
    <row r="1287" spans="1:1" x14ac:dyDescent="0.3">
      <c r="A1287"/>
    </row>
    <row r="1288" spans="1:1" x14ac:dyDescent="0.3">
      <c r="A1288"/>
    </row>
    <row r="1289" spans="1:1" x14ac:dyDescent="0.3">
      <c r="A1289"/>
    </row>
    <row r="1290" spans="1:1" x14ac:dyDescent="0.3">
      <c r="A1290"/>
    </row>
    <row r="1291" spans="1:1" x14ac:dyDescent="0.3">
      <c r="A1291"/>
    </row>
    <row r="1292" spans="1:1" x14ac:dyDescent="0.3">
      <c r="A1292"/>
    </row>
    <row r="1293" spans="1:1" x14ac:dyDescent="0.3">
      <c r="A1293"/>
    </row>
    <row r="1294" spans="1:1" x14ac:dyDescent="0.3">
      <c r="A1294"/>
    </row>
    <row r="1295" spans="1:1" x14ac:dyDescent="0.3">
      <c r="A1295"/>
    </row>
    <row r="1296" spans="1:1" x14ac:dyDescent="0.3">
      <c r="A1296"/>
    </row>
    <row r="1297" spans="1:1" x14ac:dyDescent="0.3">
      <c r="A1297"/>
    </row>
    <row r="1298" spans="1:1" x14ac:dyDescent="0.3">
      <c r="A1298"/>
    </row>
    <row r="1299" spans="1:1" x14ac:dyDescent="0.3">
      <c r="A1299"/>
    </row>
    <row r="1300" spans="1:1" x14ac:dyDescent="0.3">
      <c r="A1300"/>
    </row>
    <row r="1301" spans="1:1" x14ac:dyDescent="0.3">
      <c r="A1301"/>
    </row>
    <row r="1302" spans="1:1" x14ac:dyDescent="0.3">
      <c r="A1302"/>
    </row>
    <row r="1303" spans="1:1" x14ac:dyDescent="0.3">
      <c r="A1303"/>
    </row>
    <row r="1304" spans="1:1" x14ac:dyDescent="0.3">
      <c r="A1304"/>
    </row>
    <row r="1305" spans="1:1" x14ac:dyDescent="0.3">
      <c r="A1305"/>
    </row>
    <row r="1306" spans="1:1" x14ac:dyDescent="0.3">
      <c r="A1306"/>
    </row>
    <row r="1307" spans="1:1" x14ac:dyDescent="0.3">
      <c r="A1307"/>
    </row>
    <row r="1308" spans="1:1" x14ac:dyDescent="0.3">
      <c r="A1308"/>
    </row>
    <row r="1309" spans="1:1" x14ac:dyDescent="0.3">
      <c r="A1309"/>
    </row>
    <row r="1310" spans="1:1" x14ac:dyDescent="0.3">
      <c r="A1310"/>
    </row>
    <row r="1311" spans="1:1" x14ac:dyDescent="0.3">
      <c r="A1311"/>
    </row>
    <row r="1312" spans="1:1" x14ac:dyDescent="0.3">
      <c r="A1312"/>
    </row>
    <row r="1313" spans="1:1" x14ac:dyDescent="0.3">
      <c r="A1313"/>
    </row>
    <row r="1314" spans="1:1" x14ac:dyDescent="0.3">
      <c r="A1314"/>
    </row>
    <row r="1315" spans="1:1" x14ac:dyDescent="0.3">
      <c r="A1315"/>
    </row>
    <row r="1316" spans="1:1" x14ac:dyDescent="0.3">
      <c r="A1316"/>
    </row>
    <row r="1317" spans="1:1" x14ac:dyDescent="0.3">
      <c r="A1317"/>
    </row>
    <row r="1318" spans="1:1" x14ac:dyDescent="0.3">
      <c r="A1318"/>
    </row>
    <row r="1319" spans="1:1" x14ac:dyDescent="0.3">
      <c r="A1319"/>
    </row>
    <row r="1320" spans="1:1" x14ac:dyDescent="0.3">
      <c r="A1320"/>
    </row>
    <row r="1321" spans="1:1" x14ac:dyDescent="0.3">
      <c r="A1321"/>
    </row>
    <row r="1322" spans="1:1" x14ac:dyDescent="0.3">
      <c r="A1322"/>
    </row>
    <row r="1323" spans="1:1" x14ac:dyDescent="0.3">
      <c r="A1323"/>
    </row>
    <row r="1324" spans="1:1" x14ac:dyDescent="0.3">
      <c r="A1324"/>
    </row>
    <row r="1325" spans="1:1" x14ac:dyDescent="0.3">
      <c r="A1325"/>
    </row>
    <row r="1326" spans="1:1" x14ac:dyDescent="0.3">
      <c r="A1326"/>
    </row>
    <row r="1327" spans="1:1" x14ac:dyDescent="0.3">
      <c r="A1327"/>
    </row>
    <row r="1328" spans="1:1" x14ac:dyDescent="0.3">
      <c r="A1328"/>
    </row>
    <row r="1329" spans="1:1" x14ac:dyDescent="0.3">
      <c r="A1329"/>
    </row>
    <row r="1330" spans="1:1" x14ac:dyDescent="0.3">
      <c r="A1330"/>
    </row>
    <row r="1331" spans="1:1" x14ac:dyDescent="0.3">
      <c r="A1331"/>
    </row>
    <row r="1332" spans="1:1" x14ac:dyDescent="0.3">
      <c r="A1332"/>
    </row>
    <row r="1333" spans="1:1" x14ac:dyDescent="0.3">
      <c r="A1333"/>
    </row>
    <row r="1334" spans="1:1" x14ac:dyDescent="0.3">
      <c r="A1334"/>
    </row>
    <row r="1335" spans="1:1" x14ac:dyDescent="0.3">
      <c r="A1335"/>
    </row>
    <row r="1336" spans="1:1" x14ac:dyDescent="0.3">
      <c r="A1336"/>
    </row>
    <row r="1337" spans="1:1" x14ac:dyDescent="0.3">
      <c r="A1337"/>
    </row>
    <row r="1338" spans="1:1" x14ac:dyDescent="0.3">
      <c r="A1338"/>
    </row>
    <row r="1339" spans="1:1" x14ac:dyDescent="0.3">
      <c r="A1339"/>
    </row>
    <row r="1340" spans="1:1" x14ac:dyDescent="0.3">
      <c r="A1340"/>
    </row>
    <row r="1341" spans="1:1" x14ac:dyDescent="0.3">
      <c r="A1341"/>
    </row>
    <row r="1342" spans="1:1" x14ac:dyDescent="0.3">
      <c r="A1342"/>
    </row>
    <row r="1343" spans="1:1" x14ac:dyDescent="0.3">
      <c r="A1343"/>
    </row>
    <row r="1344" spans="1:1" x14ac:dyDescent="0.3">
      <c r="A1344"/>
    </row>
    <row r="1345" spans="1:1" x14ac:dyDescent="0.3">
      <c r="A1345"/>
    </row>
    <row r="1346" spans="1:1" x14ac:dyDescent="0.3">
      <c r="A1346"/>
    </row>
    <row r="1347" spans="1:1" x14ac:dyDescent="0.3">
      <c r="A1347"/>
    </row>
    <row r="1348" spans="1:1" x14ac:dyDescent="0.3">
      <c r="A1348"/>
    </row>
    <row r="1349" spans="1:1" x14ac:dyDescent="0.3">
      <c r="A1349"/>
    </row>
    <row r="1350" spans="1:1" x14ac:dyDescent="0.3">
      <c r="A1350"/>
    </row>
    <row r="1351" spans="1:1" x14ac:dyDescent="0.3">
      <c r="A1351"/>
    </row>
    <row r="1352" spans="1:1" x14ac:dyDescent="0.3">
      <c r="A1352"/>
    </row>
    <row r="1353" spans="1:1" x14ac:dyDescent="0.3">
      <c r="A1353"/>
    </row>
    <row r="1354" spans="1:1" x14ac:dyDescent="0.3">
      <c r="A1354"/>
    </row>
    <row r="1355" spans="1:1" x14ac:dyDescent="0.3">
      <c r="A1355"/>
    </row>
    <row r="1356" spans="1:1" x14ac:dyDescent="0.3">
      <c r="A1356"/>
    </row>
    <row r="1357" spans="1:1" x14ac:dyDescent="0.3">
      <c r="A1357"/>
    </row>
    <row r="1358" spans="1:1" x14ac:dyDescent="0.3">
      <c r="A1358"/>
    </row>
    <row r="1359" spans="1:1" x14ac:dyDescent="0.3">
      <c r="A1359"/>
    </row>
    <row r="1360" spans="1:1" x14ac:dyDescent="0.3">
      <c r="A1360"/>
    </row>
    <row r="1361" spans="1:1" x14ac:dyDescent="0.3">
      <c r="A1361"/>
    </row>
    <row r="1362" spans="1:1" x14ac:dyDescent="0.3">
      <c r="A1362"/>
    </row>
    <row r="1363" spans="1:1" x14ac:dyDescent="0.3">
      <c r="A1363"/>
    </row>
    <row r="1364" spans="1:1" x14ac:dyDescent="0.3">
      <c r="A1364"/>
    </row>
    <row r="1365" spans="1:1" x14ac:dyDescent="0.3">
      <c r="A1365"/>
    </row>
    <row r="1366" spans="1:1" x14ac:dyDescent="0.3">
      <c r="A1366"/>
    </row>
    <row r="1367" spans="1:1" x14ac:dyDescent="0.3">
      <c r="A1367"/>
    </row>
    <row r="1368" spans="1:1" x14ac:dyDescent="0.3">
      <c r="A1368"/>
    </row>
    <row r="1369" spans="1:1" x14ac:dyDescent="0.3">
      <c r="A1369"/>
    </row>
    <row r="1370" spans="1:1" x14ac:dyDescent="0.3">
      <c r="A1370"/>
    </row>
    <row r="1371" spans="1:1" x14ac:dyDescent="0.3">
      <c r="A1371"/>
    </row>
    <row r="1372" spans="1:1" x14ac:dyDescent="0.3">
      <c r="A1372"/>
    </row>
    <row r="1373" spans="1:1" x14ac:dyDescent="0.3">
      <c r="A1373"/>
    </row>
    <row r="1374" spans="1:1" x14ac:dyDescent="0.3">
      <c r="A1374"/>
    </row>
    <row r="1375" spans="1:1" x14ac:dyDescent="0.3">
      <c r="A1375"/>
    </row>
    <row r="1376" spans="1:1" x14ac:dyDescent="0.3">
      <c r="A1376"/>
    </row>
    <row r="1377" spans="1:1" x14ac:dyDescent="0.3">
      <c r="A1377"/>
    </row>
    <row r="1378" spans="1:1" x14ac:dyDescent="0.3">
      <c r="A1378"/>
    </row>
    <row r="1379" spans="1:1" x14ac:dyDescent="0.3">
      <c r="A1379"/>
    </row>
    <row r="1380" spans="1:1" x14ac:dyDescent="0.3">
      <c r="A1380"/>
    </row>
    <row r="1381" spans="1:1" x14ac:dyDescent="0.3">
      <c r="A1381"/>
    </row>
    <row r="1382" spans="1:1" x14ac:dyDescent="0.3">
      <c r="A1382"/>
    </row>
    <row r="1383" spans="1:1" x14ac:dyDescent="0.3">
      <c r="A1383"/>
    </row>
    <row r="1384" spans="1:1" x14ac:dyDescent="0.3">
      <c r="A1384"/>
    </row>
    <row r="1385" spans="1:1" x14ac:dyDescent="0.3">
      <c r="A1385"/>
    </row>
    <row r="1386" spans="1:1" x14ac:dyDescent="0.3">
      <c r="A1386"/>
    </row>
    <row r="1387" spans="1:1" x14ac:dyDescent="0.3">
      <c r="A1387"/>
    </row>
    <row r="1388" spans="1:1" x14ac:dyDescent="0.3">
      <c r="A1388"/>
    </row>
    <row r="1389" spans="1:1" x14ac:dyDescent="0.3">
      <c r="A1389"/>
    </row>
    <row r="1390" spans="1:1" x14ac:dyDescent="0.3">
      <c r="A1390"/>
    </row>
    <row r="1391" spans="1:1" x14ac:dyDescent="0.3">
      <c r="A1391"/>
    </row>
    <row r="1392" spans="1:1" x14ac:dyDescent="0.3">
      <c r="A1392"/>
    </row>
    <row r="1393" spans="1:1" x14ac:dyDescent="0.3">
      <c r="A1393"/>
    </row>
    <row r="1394" spans="1:1" x14ac:dyDescent="0.3">
      <c r="A1394"/>
    </row>
    <row r="1395" spans="1:1" x14ac:dyDescent="0.3">
      <c r="A1395"/>
    </row>
    <row r="1396" spans="1:1" x14ac:dyDescent="0.3">
      <c r="A1396"/>
    </row>
    <row r="1397" spans="1:1" x14ac:dyDescent="0.3">
      <c r="A1397"/>
    </row>
    <row r="1398" spans="1:1" x14ac:dyDescent="0.3">
      <c r="A1398"/>
    </row>
    <row r="1399" spans="1:1" x14ac:dyDescent="0.3">
      <c r="A1399"/>
    </row>
    <row r="1400" spans="1:1" x14ac:dyDescent="0.3">
      <c r="A1400"/>
    </row>
    <row r="1401" spans="1:1" x14ac:dyDescent="0.3">
      <c r="A1401"/>
    </row>
    <row r="1402" spans="1:1" x14ac:dyDescent="0.3">
      <c r="A1402"/>
    </row>
    <row r="1403" spans="1:1" x14ac:dyDescent="0.3">
      <c r="A1403"/>
    </row>
    <row r="1404" spans="1:1" x14ac:dyDescent="0.3">
      <c r="A1404"/>
    </row>
    <row r="1405" spans="1:1" x14ac:dyDescent="0.3">
      <c r="A1405"/>
    </row>
    <row r="1406" spans="1:1" x14ac:dyDescent="0.3">
      <c r="A1406"/>
    </row>
    <row r="1407" spans="1:1" x14ac:dyDescent="0.3">
      <c r="A1407"/>
    </row>
    <row r="1408" spans="1:1" x14ac:dyDescent="0.3">
      <c r="A1408"/>
    </row>
    <row r="1409" spans="1:1" x14ac:dyDescent="0.3">
      <c r="A1409"/>
    </row>
    <row r="1410" spans="1:1" x14ac:dyDescent="0.3">
      <c r="A1410"/>
    </row>
    <row r="1411" spans="1:1" x14ac:dyDescent="0.3">
      <c r="A1411"/>
    </row>
    <row r="1412" spans="1:1" x14ac:dyDescent="0.3">
      <c r="A1412"/>
    </row>
    <row r="1413" spans="1:1" x14ac:dyDescent="0.3">
      <c r="A1413"/>
    </row>
    <row r="1414" spans="1:1" x14ac:dyDescent="0.3">
      <c r="A1414"/>
    </row>
    <row r="1415" spans="1:1" x14ac:dyDescent="0.3">
      <c r="A1415"/>
    </row>
    <row r="1416" spans="1:1" x14ac:dyDescent="0.3">
      <c r="A1416"/>
    </row>
    <row r="1417" spans="1:1" x14ac:dyDescent="0.3">
      <c r="A1417"/>
    </row>
    <row r="1418" spans="1:1" x14ac:dyDescent="0.3">
      <c r="A1418"/>
    </row>
    <row r="1419" spans="1:1" x14ac:dyDescent="0.3">
      <c r="A1419"/>
    </row>
    <row r="1420" spans="1:1" x14ac:dyDescent="0.3">
      <c r="A1420"/>
    </row>
    <row r="1421" spans="1:1" x14ac:dyDescent="0.3">
      <c r="A1421"/>
    </row>
    <row r="1422" spans="1:1" x14ac:dyDescent="0.3">
      <c r="A1422"/>
    </row>
    <row r="1423" spans="1:1" x14ac:dyDescent="0.3">
      <c r="A1423"/>
    </row>
    <row r="1424" spans="1:1" x14ac:dyDescent="0.3">
      <c r="A1424"/>
    </row>
    <row r="1425" spans="1:1" x14ac:dyDescent="0.3">
      <c r="A1425"/>
    </row>
    <row r="1426" spans="1:1" x14ac:dyDescent="0.3">
      <c r="A1426"/>
    </row>
    <row r="1427" spans="1:1" x14ac:dyDescent="0.3">
      <c r="A1427"/>
    </row>
    <row r="1428" spans="1:1" x14ac:dyDescent="0.3">
      <c r="A1428"/>
    </row>
    <row r="1429" spans="1:1" x14ac:dyDescent="0.3">
      <c r="A1429"/>
    </row>
    <row r="1430" spans="1:1" x14ac:dyDescent="0.3">
      <c r="A1430"/>
    </row>
    <row r="1431" spans="1:1" x14ac:dyDescent="0.3">
      <c r="A1431"/>
    </row>
    <row r="1432" spans="1:1" x14ac:dyDescent="0.3">
      <c r="A1432"/>
    </row>
    <row r="1433" spans="1:1" x14ac:dyDescent="0.3">
      <c r="A1433"/>
    </row>
    <row r="1434" spans="1:1" x14ac:dyDescent="0.3">
      <c r="A1434"/>
    </row>
    <row r="1435" spans="1:1" x14ac:dyDescent="0.3">
      <c r="A1435"/>
    </row>
    <row r="1436" spans="1:1" x14ac:dyDescent="0.3">
      <c r="A1436"/>
    </row>
    <row r="1437" spans="1:1" x14ac:dyDescent="0.3">
      <c r="A1437"/>
    </row>
    <row r="1438" spans="1:1" x14ac:dyDescent="0.3">
      <c r="A1438"/>
    </row>
    <row r="1439" spans="1:1" x14ac:dyDescent="0.3">
      <c r="A1439"/>
    </row>
    <row r="1440" spans="1:1" x14ac:dyDescent="0.3">
      <c r="A1440"/>
    </row>
    <row r="1441" spans="1:1" x14ac:dyDescent="0.3">
      <c r="A1441"/>
    </row>
    <row r="1442" spans="1:1" x14ac:dyDescent="0.3">
      <c r="A1442"/>
    </row>
    <row r="1443" spans="1:1" x14ac:dyDescent="0.3">
      <c r="A1443"/>
    </row>
    <row r="1444" spans="1:1" x14ac:dyDescent="0.3">
      <c r="A1444"/>
    </row>
    <row r="1445" spans="1:1" x14ac:dyDescent="0.3">
      <c r="A1445"/>
    </row>
    <row r="1446" spans="1:1" x14ac:dyDescent="0.3">
      <c r="A1446"/>
    </row>
    <row r="1447" spans="1:1" x14ac:dyDescent="0.3">
      <c r="A1447"/>
    </row>
    <row r="1448" spans="1:1" x14ac:dyDescent="0.3">
      <c r="A1448"/>
    </row>
    <row r="1449" spans="1:1" x14ac:dyDescent="0.3">
      <c r="A1449"/>
    </row>
    <row r="1450" spans="1:1" x14ac:dyDescent="0.3">
      <c r="A1450"/>
    </row>
    <row r="1451" spans="1:1" x14ac:dyDescent="0.3">
      <c r="A1451"/>
    </row>
    <row r="1452" spans="1:1" x14ac:dyDescent="0.3">
      <c r="A1452"/>
    </row>
    <row r="1453" spans="1:1" x14ac:dyDescent="0.3">
      <c r="A1453"/>
    </row>
    <row r="1454" spans="1:1" x14ac:dyDescent="0.3">
      <c r="A1454"/>
    </row>
    <row r="1455" spans="1:1" x14ac:dyDescent="0.3">
      <c r="A1455"/>
    </row>
    <row r="1456" spans="1:1" x14ac:dyDescent="0.3">
      <c r="A1456"/>
    </row>
    <row r="1457" spans="1:1" x14ac:dyDescent="0.3">
      <c r="A1457"/>
    </row>
    <row r="1458" spans="1:1" x14ac:dyDescent="0.3">
      <c r="A1458"/>
    </row>
    <row r="1459" spans="1:1" x14ac:dyDescent="0.3">
      <c r="A1459"/>
    </row>
    <row r="1460" spans="1:1" x14ac:dyDescent="0.3">
      <c r="A1460"/>
    </row>
    <row r="1461" spans="1:1" x14ac:dyDescent="0.3">
      <c r="A1461"/>
    </row>
    <row r="1462" spans="1:1" x14ac:dyDescent="0.3">
      <c r="A1462"/>
    </row>
    <row r="1463" spans="1:1" x14ac:dyDescent="0.3">
      <c r="A1463"/>
    </row>
    <row r="1464" spans="1:1" x14ac:dyDescent="0.3">
      <c r="A1464"/>
    </row>
    <row r="1465" spans="1:1" x14ac:dyDescent="0.3">
      <c r="A1465"/>
    </row>
    <row r="1466" spans="1:1" x14ac:dyDescent="0.3">
      <c r="A1466"/>
    </row>
    <row r="1467" spans="1:1" x14ac:dyDescent="0.3">
      <c r="A1467"/>
    </row>
    <row r="1468" spans="1:1" x14ac:dyDescent="0.3">
      <c r="A1468"/>
    </row>
    <row r="1469" spans="1:1" x14ac:dyDescent="0.3">
      <c r="A1469"/>
    </row>
    <row r="1470" spans="1:1" x14ac:dyDescent="0.3">
      <c r="A1470"/>
    </row>
    <row r="1471" spans="1:1" x14ac:dyDescent="0.3">
      <c r="A1471"/>
    </row>
    <row r="1472" spans="1:1" x14ac:dyDescent="0.3">
      <c r="A1472"/>
    </row>
    <row r="1473" spans="1:1" x14ac:dyDescent="0.3">
      <c r="A1473"/>
    </row>
    <row r="1474" spans="1:1" x14ac:dyDescent="0.3">
      <c r="A1474"/>
    </row>
    <row r="1475" spans="1:1" x14ac:dyDescent="0.3">
      <c r="A1475"/>
    </row>
    <row r="1476" spans="1:1" x14ac:dyDescent="0.3">
      <c r="A1476"/>
    </row>
    <row r="1477" spans="1:1" x14ac:dyDescent="0.3">
      <c r="A1477"/>
    </row>
    <row r="1478" spans="1:1" x14ac:dyDescent="0.3">
      <c r="A1478"/>
    </row>
    <row r="1479" spans="1:1" x14ac:dyDescent="0.3">
      <c r="A1479"/>
    </row>
    <row r="1480" spans="1:1" x14ac:dyDescent="0.3">
      <c r="A1480"/>
    </row>
    <row r="1481" spans="1:1" x14ac:dyDescent="0.3">
      <c r="A1481"/>
    </row>
    <row r="1482" spans="1:1" x14ac:dyDescent="0.3">
      <c r="A1482"/>
    </row>
    <row r="1483" spans="1:1" x14ac:dyDescent="0.3">
      <c r="A1483"/>
    </row>
    <row r="1484" spans="1:1" x14ac:dyDescent="0.3">
      <c r="A1484"/>
    </row>
    <row r="1485" spans="1:1" x14ac:dyDescent="0.3">
      <c r="A1485"/>
    </row>
    <row r="1486" spans="1:1" x14ac:dyDescent="0.3">
      <c r="A1486"/>
    </row>
    <row r="1487" spans="1:1" x14ac:dyDescent="0.3">
      <c r="A1487"/>
    </row>
    <row r="1488" spans="1:1" x14ac:dyDescent="0.3">
      <c r="A1488"/>
    </row>
    <row r="1489" spans="1:1" x14ac:dyDescent="0.3">
      <c r="A1489"/>
    </row>
    <row r="1490" spans="1:1" x14ac:dyDescent="0.3">
      <c r="A1490"/>
    </row>
    <row r="1491" spans="1:1" x14ac:dyDescent="0.3">
      <c r="A1491"/>
    </row>
    <row r="1492" spans="1:1" x14ac:dyDescent="0.3">
      <c r="A1492"/>
    </row>
    <row r="1493" spans="1:1" x14ac:dyDescent="0.3">
      <c r="A1493"/>
    </row>
    <row r="1494" spans="1:1" x14ac:dyDescent="0.3">
      <c r="A1494"/>
    </row>
    <row r="1495" spans="1:1" x14ac:dyDescent="0.3">
      <c r="A1495"/>
    </row>
    <row r="1496" spans="1:1" x14ac:dyDescent="0.3">
      <c r="A1496"/>
    </row>
    <row r="1497" spans="1:1" x14ac:dyDescent="0.3">
      <c r="A1497"/>
    </row>
    <row r="1498" spans="1:1" x14ac:dyDescent="0.3">
      <c r="A1498"/>
    </row>
    <row r="1499" spans="1:1" x14ac:dyDescent="0.3">
      <c r="A1499"/>
    </row>
    <row r="1500" spans="1:1" x14ac:dyDescent="0.3">
      <c r="A1500"/>
    </row>
    <row r="1501" spans="1:1" x14ac:dyDescent="0.3">
      <c r="A1501"/>
    </row>
    <row r="1502" spans="1:1" x14ac:dyDescent="0.3">
      <c r="A1502"/>
    </row>
    <row r="1503" spans="1:1" x14ac:dyDescent="0.3">
      <c r="A1503"/>
    </row>
    <row r="1504" spans="1:1" x14ac:dyDescent="0.3">
      <c r="A1504"/>
    </row>
    <row r="1505" spans="1:1" x14ac:dyDescent="0.3">
      <c r="A1505"/>
    </row>
    <row r="1506" spans="1:1" x14ac:dyDescent="0.3">
      <c r="A1506"/>
    </row>
    <row r="1507" spans="1:1" x14ac:dyDescent="0.3">
      <c r="A1507"/>
    </row>
    <row r="1508" spans="1:1" x14ac:dyDescent="0.3">
      <c r="A1508"/>
    </row>
    <row r="1509" spans="1:1" x14ac:dyDescent="0.3">
      <c r="A1509"/>
    </row>
    <row r="1510" spans="1:1" x14ac:dyDescent="0.3">
      <c r="A1510"/>
    </row>
    <row r="1511" spans="1:1" x14ac:dyDescent="0.3">
      <c r="A1511"/>
    </row>
    <row r="1512" spans="1:1" x14ac:dyDescent="0.3">
      <c r="A1512"/>
    </row>
    <row r="1513" spans="1:1" x14ac:dyDescent="0.3">
      <c r="A1513"/>
    </row>
    <row r="1514" spans="1:1" x14ac:dyDescent="0.3">
      <c r="A1514"/>
    </row>
    <row r="1515" spans="1:1" x14ac:dyDescent="0.3">
      <c r="A1515"/>
    </row>
    <row r="1516" spans="1:1" x14ac:dyDescent="0.3">
      <c r="A1516"/>
    </row>
    <row r="1517" spans="1:1" x14ac:dyDescent="0.3">
      <c r="A1517"/>
    </row>
    <row r="1518" spans="1:1" x14ac:dyDescent="0.3">
      <c r="A1518"/>
    </row>
    <row r="1519" spans="1:1" x14ac:dyDescent="0.3">
      <c r="A1519"/>
    </row>
    <row r="1520" spans="1:1" x14ac:dyDescent="0.3">
      <c r="A1520"/>
    </row>
    <row r="1521" spans="1:1" x14ac:dyDescent="0.3">
      <c r="A1521"/>
    </row>
    <row r="1522" spans="1:1" x14ac:dyDescent="0.3">
      <c r="A1522"/>
    </row>
    <row r="1523" spans="1:1" x14ac:dyDescent="0.3">
      <c r="A1523"/>
    </row>
    <row r="1524" spans="1:1" x14ac:dyDescent="0.3">
      <c r="A1524"/>
    </row>
    <row r="1525" spans="1:1" x14ac:dyDescent="0.3">
      <c r="A1525"/>
    </row>
    <row r="1526" spans="1:1" x14ac:dyDescent="0.3">
      <c r="A1526"/>
    </row>
    <row r="1527" spans="1:1" x14ac:dyDescent="0.3">
      <c r="A1527"/>
    </row>
    <row r="1528" spans="1:1" x14ac:dyDescent="0.3">
      <c r="A1528"/>
    </row>
    <row r="1529" spans="1:1" x14ac:dyDescent="0.3">
      <c r="A1529"/>
    </row>
    <row r="1530" spans="1:1" x14ac:dyDescent="0.3">
      <c r="A1530"/>
    </row>
    <row r="1531" spans="1:1" x14ac:dyDescent="0.3">
      <c r="A1531"/>
    </row>
    <row r="1532" spans="1:1" x14ac:dyDescent="0.3">
      <c r="A1532"/>
    </row>
    <row r="1533" spans="1:1" x14ac:dyDescent="0.3">
      <c r="A1533"/>
    </row>
    <row r="1534" spans="1:1" x14ac:dyDescent="0.3">
      <c r="A1534"/>
    </row>
    <row r="1535" spans="1:1" x14ac:dyDescent="0.3">
      <c r="A1535"/>
    </row>
    <row r="1536" spans="1:1" x14ac:dyDescent="0.3">
      <c r="A1536"/>
    </row>
    <row r="1537" spans="1:1" x14ac:dyDescent="0.3">
      <c r="A1537"/>
    </row>
    <row r="1538" spans="1:1" x14ac:dyDescent="0.3">
      <c r="A1538"/>
    </row>
    <row r="1539" spans="1:1" x14ac:dyDescent="0.3">
      <c r="A1539"/>
    </row>
    <row r="1540" spans="1:1" x14ac:dyDescent="0.3">
      <c r="A1540"/>
    </row>
    <row r="1541" spans="1:1" x14ac:dyDescent="0.3">
      <c r="A1541"/>
    </row>
    <row r="1542" spans="1:1" x14ac:dyDescent="0.3">
      <c r="A1542"/>
    </row>
    <row r="1543" spans="1:1" x14ac:dyDescent="0.3">
      <c r="A1543"/>
    </row>
    <row r="1544" spans="1:1" x14ac:dyDescent="0.3">
      <c r="A1544"/>
    </row>
    <row r="1545" spans="1:1" x14ac:dyDescent="0.3">
      <c r="A1545"/>
    </row>
    <row r="1546" spans="1:1" x14ac:dyDescent="0.3">
      <c r="A1546"/>
    </row>
    <row r="1547" spans="1:1" x14ac:dyDescent="0.3">
      <c r="A1547"/>
    </row>
    <row r="1548" spans="1:1" x14ac:dyDescent="0.3">
      <c r="A1548"/>
    </row>
    <row r="1549" spans="1:1" x14ac:dyDescent="0.3">
      <c r="A1549"/>
    </row>
    <row r="1550" spans="1:1" x14ac:dyDescent="0.3">
      <c r="A1550"/>
    </row>
    <row r="1551" spans="1:1" x14ac:dyDescent="0.3">
      <c r="A1551"/>
    </row>
    <row r="1552" spans="1:1" x14ac:dyDescent="0.3">
      <c r="A1552"/>
    </row>
    <row r="1553" spans="1:1" x14ac:dyDescent="0.3">
      <c r="A1553"/>
    </row>
    <row r="1554" spans="1:1" x14ac:dyDescent="0.3">
      <c r="A1554"/>
    </row>
    <row r="1555" spans="1:1" x14ac:dyDescent="0.3">
      <c r="A1555"/>
    </row>
    <row r="1556" spans="1:1" x14ac:dyDescent="0.3">
      <c r="A1556"/>
    </row>
    <row r="1557" spans="1:1" x14ac:dyDescent="0.3">
      <c r="A1557"/>
    </row>
    <row r="1558" spans="1:1" x14ac:dyDescent="0.3">
      <c r="A1558"/>
    </row>
    <row r="1559" spans="1:1" x14ac:dyDescent="0.3">
      <c r="A1559"/>
    </row>
    <row r="1560" spans="1:1" x14ac:dyDescent="0.3">
      <c r="A1560"/>
    </row>
    <row r="1561" spans="1:1" x14ac:dyDescent="0.3">
      <c r="A1561"/>
    </row>
    <row r="1562" spans="1:1" x14ac:dyDescent="0.3">
      <c r="A1562"/>
    </row>
    <row r="1563" spans="1:1" x14ac:dyDescent="0.3">
      <c r="A1563"/>
    </row>
    <row r="1564" spans="1:1" x14ac:dyDescent="0.3">
      <c r="A1564"/>
    </row>
    <row r="1565" spans="1:1" x14ac:dyDescent="0.3">
      <c r="A1565"/>
    </row>
    <row r="1566" spans="1:1" x14ac:dyDescent="0.3">
      <c r="A1566"/>
    </row>
    <row r="1567" spans="1:1" x14ac:dyDescent="0.3">
      <c r="A1567"/>
    </row>
    <row r="1568" spans="1:1" x14ac:dyDescent="0.3">
      <c r="A1568"/>
    </row>
    <row r="1569" spans="1:1" x14ac:dyDescent="0.3">
      <c r="A1569"/>
    </row>
    <row r="1570" spans="1:1" x14ac:dyDescent="0.3">
      <c r="A1570"/>
    </row>
    <row r="1571" spans="1:1" x14ac:dyDescent="0.3">
      <c r="A1571"/>
    </row>
    <row r="1572" spans="1:1" x14ac:dyDescent="0.3">
      <c r="A1572"/>
    </row>
    <row r="1573" spans="1:1" x14ac:dyDescent="0.3">
      <c r="A1573"/>
    </row>
    <row r="1574" spans="1:1" x14ac:dyDescent="0.3">
      <c r="A1574"/>
    </row>
    <row r="1575" spans="1:1" x14ac:dyDescent="0.3">
      <c r="A1575"/>
    </row>
    <row r="1576" spans="1:1" x14ac:dyDescent="0.3">
      <c r="A1576"/>
    </row>
    <row r="1577" spans="1:1" x14ac:dyDescent="0.3">
      <c r="A1577"/>
    </row>
    <row r="1578" spans="1:1" x14ac:dyDescent="0.3">
      <c r="A1578"/>
    </row>
    <row r="1579" spans="1:1" x14ac:dyDescent="0.3">
      <c r="A1579"/>
    </row>
    <row r="1580" spans="1:1" x14ac:dyDescent="0.3">
      <c r="A1580"/>
    </row>
    <row r="1581" spans="1:1" x14ac:dyDescent="0.3">
      <c r="A1581"/>
    </row>
    <row r="1582" spans="1:1" x14ac:dyDescent="0.3">
      <c r="A1582"/>
    </row>
    <row r="1583" spans="1:1" x14ac:dyDescent="0.3">
      <c r="A1583"/>
    </row>
    <row r="1584" spans="1:1" x14ac:dyDescent="0.3">
      <c r="A1584"/>
    </row>
    <row r="1585" spans="1:1" x14ac:dyDescent="0.3">
      <c r="A1585"/>
    </row>
    <row r="1586" spans="1:1" x14ac:dyDescent="0.3">
      <c r="A1586"/>
    </row>
    <row r="1587" spans="1:1" x14ac:dyDescent="0.3">
      <c r="A1587"/>
    </row>
    <row r="1588" spans="1:1" x14ac:dyDescent="0.3">
      <c r="A1588"/>
    </row>
    <row r="1589" spans="1:1" x14ac:dyDescent="0.3">
      <c r="A1589"/>
    </row>
    <row r="1590" spans="1:1" x14ac:dyDescent="0.3">
      <c r="A1590"/>
    </row>
    <row r="1591" spans="1:1" x14ac:dyDescent="0.3">
      <c r="A1591"/>
    </row>
    <row r="1592" spans="1:1" x14ac:dyDescent="0.3">
      <c r="A1592"/>
    </row>
    <row r="1593" spans="1:1" x14ac:dyDescent="0.3">
      <c r="A1593"/>
    </row>
    <row r="1594" spans="1:1" x14ac:dyDescent="0.3">
      <c r="A1594"/>
    </row>
    <row r="1595" spans="1:1" x14ac:dyDescent="0.3">
      <c r="A1595"/>
    </row>
    <row r="1596" spans="1:1" x14ac:dyDescent="0.3">
      <c r="A1596"/>
    </row>
    <row r="1597" spans="1:1" x14ac:dyDescent="0.3">
      <c r="A1597"/>
    </row>
    <row r="1598" spans="1:1" x14ac:dyDescent="0.3">
      <c r="A1598"/>
    </row>
    <row r="1599" spans="1:1" x14ac:dyDescent="0.3">
      <c r="A1599"/>
    </row>
    <row r="1600" spans="1:1" x14ac:dyDescent="0.3">
      <c r="A1600"/>
    </row>
    <row r="1601" spans="1:1" x14ac:dyDescent="0.3">
      <c r="A1601"/>
    </row>
    <row r="1602" spans="1:1" x14ac:dyDescent="0.3">
      <c r="A1602"/>
    </row>
    <row r="1603" spans="1:1" x14ac:dyDescent="0.3">
      <c r="A1603"/>
    </row>
    <row r="1604" spans="1:1" x14ac:dyDescent="0.3">
      <c r="A1604"/>
    </row>
    <row r="1605" spans="1:1" x14ac:dyDescent="0.3">
      <c r="A1605"/>
    </row>
    <row r="1606" spans="1:1" x14ac:dyDescent="0.3">
      <c r="A1606"/>
    </row>
    <row r="1607" spans="1:1" x14ac:dyDescent="0.3">
      <c r="A1607"/>
    </row>
    <row r="1608" spans="1:1" x14ac:dyDescent="0.3">
      <c r="A1608"/>
    </row>
    <row r="1609" spans="1:1" x14ac:dyDescent="0.3">
      <c r="A1609"/>
    </row>
    <row r="1610" spans="1:1" x14ac:dyDescent="0.3">
      <c r="A1610"/>
    </row>
    <row r="1611" spans="1:1" x14ac:dyDescent="0.3">
      <c r="A1611"/>
    </row>
    <row r="1612" spans="1:1" x14ac:dyDescent="0.3">
      <c r="A1612"/>
    </row>
    <row r="1613" spans="1:1" x14ac:dyDescent="0.3">
      <c r="A1613"/>
    </row>
    <row r="1614" spans="1:1" x14ac:dyDescent="0.3">
      <c r="A1614"/>
    </row>
    <row r="1615" spans="1:1" x14ac:dyDescent="0.3">
      <c r="A1615"/>
    </row>
    <row r="1616" spans="1:1" x14ac:dyDescent="0.3">
      <c r="A1616"/>
    </row>
    <row r="1617" spans="1:1" x14ac:dyDescent="0.3">
      <c r="A1617"/>
    </row>
    <row r="1618" spans="1:1" x14ac:dyDescent="0.3">
      <c r="A1618"/>
    </row>
    <row r="1619" spans="1:1" x14ac:dyDescent="0.3">
      <c r="A1619"/>
    </row>
    <row r="1620" spans="1:1" x14ac:dyDescent="0.3">
      <c r="A1620"/>
    </row>
    <row r="1621" spans="1:1" x14ac:dyDescent="0.3">
      <c r="A1621"/>
    </row>
    <row r="1622" spans="1:1" x14ac:dyDescent="0.3">
      <c r="A1622"/>
    </row>
    <row r="1623" spans="1:1" x14ac:dyDescent="0.3">
      <c r="A1623"/>
    </row>
    <row r="1624" spans="1:1" x14ac:dyDescent="0.3">
      <c r="A1624"/>
    </row>
    <row r="1625" spans="1:1" x14ac:dyDescent="0.3">
      <c r="A1625"/>
    </row>
    <row r="1626" spans="1:1" x14ac:dyDescent="0.3">
      <c r="A1626"/>
    </row>
    <row r="1627" spans="1:1" x14ac:dyDescent="0.3">
      <c r="A1627"/>
    </row>
    <row r="1628" spans="1:1" x14ac:dyDescent="0.3">
      <c r="A1628"/>
    </row>
    <row r="1629" spans="1:1" x14ac:dyDescent="0.3">
      <c r="A1629"/>
    </row>
    <row r="1630" spans="1:1" x14ac:dyDescent="0.3">
      <c r="A1630"/>
    </row>
    <row r="1631" spans="1:1" x14ac:dyDescent="0.3">
      <c r="A1631"/>
    </row>
    <row r="1632" spans="1:1" x14ac:dyDescent="0.3">
      <c r="A1632"/>
    </row>
    <row r="1633" spans="1:1" x14ac:dyDescent="0.3">
      <c r="A1633"/>
    </row>
    <row r="1634" spans="1:1" x14ac:dyDescent="0.3">
      <c r="A1634"/>
    </row>
    <row r="1635" spans="1:1" x14ac:dyDescent="0.3">
      <c r="A1635"/>
    </row>
    <row r="1636" spans="1:1" x14ac:dyDescent="0.3">
      <c r="A1636"/>
    </row>
    <row r="1637" spans="1:1" x14ac:dyDescent="0.3">
      <c r="A1637"/>
    </row>
    <row r="1638" spans="1:1" x14ac:dyDescent="0.3">
      <c r="A1638"/>
    </row>
    <row r="1639" spans="1:1" x14ac:dyDescent="0.3">
      <c r="A1639"/>
    </row>
    <row r="1640" spans="1:1" x14ac:dyDescent="0.3">
      <c r="A1640"/>
    </row>
    <row r="1641" spans="1:1" x14ac:dyDescent="0.3">
      <c r="A1641"/>
    </row>
    <row r="1642" spans="1:1" x14ac:dyDescent="0.3">
      <c r="A1642"/>
    </row>
    <row r="1643" spans="1:1" x14ac:dyDescent="0.3">
      <c r="A1643"/>
    </row>
    <row r="1644" spans="1:1" x14ac:dyDescent="0.3">
      <c r="A1644"/>
    </row>
    <row r="1645" spans="1:1" x14ac:dyDescent="0.3">
      <c r="A1645"/>
    </row>
    <row r="1646" spans="1:1" x14ac:dyDescent="0.3">
      <c r="A1646"/>
    </row>
    <row r="1647" spans="1:1" x14ac:dyDescent="0.3">
      <c r="A1647"/>
    </row>
    <row r="1648" spans="1:1" x14ac:dyDescent="0.3">
      <c r="A1648"/>
    </row>
    <row r="1649" spans="1:1" x14ac:dyDescent="0.3">
      <c r="A1649"/>
    </row>
    <row r="1650" spans="1:1" x14ac:dyDescent="0.3">
      <c r="A1650"/>
    </row>
    <row r="1651" spans="1:1" x14ac:dyDescent="0.3">
      <c r="A1651"/>
    </row>
    <row r="1652" spans="1:1" x14ac:dyDescent="0.3">
      <c r="A1652"/>
    </row>
    <row r="1653" spans="1:1" x14ac:dyDescent="0.3">
      <c r="A1653"/>
    </row>
    <row r="1654" spans="1:1" x14ac:dyDescent="0.3">
      <c r="A1654"/>
    </row>
    <row r="1655" spans="1:1" x14ac:dyDescent="0.3">
      <c r="A1655"/>
    </row>
    <row r="1656" spans="1:1" x14ac:dyDescent="0.3">
      <c r="A1656"/>
    </row>
    <row r="1657" spans="1:1" x14ac:dyDescent="0.3">
      <c r="A1657"/>
    </row>
    <row r="1658" spans="1:1" x14ac:dyDescent="0.3">
      <c r="A1658"/>
    </row>
    <row r="1659" spans="1:1" x14ac:dyDescent="0.3">
      <c r="A1659"/>
    </row>
    <row r="1660" spans="1:1" x14ac:dyDescent="0.3">
      <c r="A1660"/>
    </row>
    <row r="1661" spans="1:1" x14ac:dyDescent="0.3">
      <c r="A1661"/>
    </row>
    <row r="1662" spans="1:1" x14ac:dyDescent="0.3">
      <c r="A1662"/>
    </row>
    <row r="1663" spans="1:1" x14ac:dyDescent="0.3">
      <c r="A1663"/>
    </row>
    <row r="1664" spans="1:1" x14ac:dyDescent="0.3">
      <c r="A1664"/>
    </row>
    <row r="1665" spans="1:1" x14ac:dyDescent="0.3">
      <c r="A1665"/>
    </row>
    <row r="1666" spans="1:1" x14ac:dyDescent="0.3">
      <c r="A1666"/>
    </row>
    <row r="1667" spans="1:1" x14ac:dyDescent="0.3">
      <c r="A1667"/>
    </row>
    <row r="1668" spans="1:1" x14ac:dyDescent="0.3">
      <c r="A1668"/>
    </row>
    <row r="1669" spans="1:1" x14ac:dyDescent="0.3">
      <c r="A1669"/>
    </row>
    <row r="1670" spans="1:1" x14ac:dyDescent="0.3">
      <c r="A1670"/>
    </row>
    <row r="1671" spans="1:1" x14ac:dyDescent="0.3">
      <c r="A1671"/>
    </row>
    <row r="1672" spans="1:1" x14ac:dyDescent="0.3">
      <c r="A1672"/>
    </row>
    <row r="1673" spans="1:1" x14ac:dyDescent="0.3">
      <c r="A1673"/>
    </row>
    <row r="1674" spans="1:1" x14ac:dyDescent="0.3">
      <c r="A1674"/>
    </row>
    <row r="1675" spans="1:1" x14ac:dyDescent="0.3">
      <c r="A1675"/>
    </row>
    <row r="1676" spans="1:1" x14ac:dyDescent="0.3">
      <c r="A1676"/>
    </row>
    <row r="1677" spans="1:1" x14ac:dyDescent="0.3">
      <c r="A1677"/>
    </row>
    <row r="1678" spans="1:1" x14ac:dyDescent="0.3">
      <c r="A1678"/>
    </row>
    <row r="1679" spans="1:1" x14ac:dyDescent="0.3">
      <c r="A1679"/>
    </row>
    <row r="1680" spans="1:1" x14ac:dyDescent="0.3">
      <c r="A1680"/>
    </row>
    <row r="1681" spans="1:1" x14ac:dyDescent="0.3">
      <c r="A1681"/>
    </row>
    <row r="1682" spans="1:1" x14ac:dyDescent="0.3">
      <c r="A1682"/>
    </row>
    <row r="1683" spans="1:1" x14ac:dyDescent="0.3">
      <c r="A1683"/>
    </row>
    <row r="1684" spans="1:1" x14ac:dyDescent="0.3">
      <c r="A1684"/>
    </row>
    <row r="1685" spans="1:1" x14ac:dyDescent="0.3">
      <c r="A1685"/>
    </row>
    <row r="1686" spans="1:1" x14ac:dyDescent="0.3">
      <c r="A1686"/>
    </row>
    <row r="1687" spans="1:1" x14ac:dyDescent="0.3">
      <c r="A1687"/>
    </row>
    <row r="1688" spans="1:1" x14ac:dyDescent="0.3">
      <c r="A1688"/>
    </row>
    <row r="1689" spans="1:1" x14ac:dyDescent="0.3">
      <c r="A1689"/>
    </row>
    <row r="1690" spans="1:1" x14ac:dyDescent="0.3">
      <c r="A1690"/>
    </row>
    <row r="1691" spans="1:1" x14ac:dyDescent="0.3">
      <c r="A1691"/>
    </row>
    <row r="1692" spans="1:1" x14ac:dyDescent="0.3">
      <c r="A1692"/>
    </row>
    <row r="1693" spans="1:1" x14ac:dyDescent="0.3">
      <c r="A1693"/>
    </row>
    <row r="1694" spans="1:1" x14ac:dyDescent="0.3">
      <c r="A1694"/>
    </row>
    <row r="1695" spans="1:1" x14ac:dyDescent="0.3">
      <c r="A1695"/>
    </row>
    <row r="1696" spans="1:1" x14ac:dyDescent="0.3">
      <c r="A1696"/>
    </row>
    <row r="1697" spans="1:1" x14ac:dyDescent="0.3">
      <c r="A1697"/>
    </row>
    <row r="1698" spans="1:1" x14ac:dyDescent="0.3">
      <c r="A1698"/>
    </row>
    <row r="1699" spans="1:1" x14ac:dyDescent="0.3">
      <c r="A1699"/>
    </row>
    <row r="1700" spans="1:1" x14ac:dyDescent="0.3">
      <c r="A1700"/>
    </row>
    <row r="1701" spans="1:1" x14ac:dyDescent="0.3">
      <c r="A1701"/>
    </row>
    <row r="1702" spans="1:1" x14ac:dyDescent="0.3">
      <c r="A1702"/>
    </row>
    <row r="1703" spans="1:1" x14ac:dyDescent="0.3">
      <c r="A1703"/>
    </row>
    <row r="1704" spans="1:1" x14ac:dyDescent="0.3">
      <c r="A1704"/>
    </row>
    <row r="1705" spans="1:1" x14ac:dyDescent="0.3">
      <c r="A1705"/>
    </row>
    <row r="1706" spans="1:1" x14ac:dyDescent="0.3">
      <c r="A1706"/>
    </row>
    <row r="1707" spans="1:1" x14ac:dyDescent="0.3">
      <c r="A1707"/>
    </row>
    <row r="1708" spans="1:1" x14ac:dyDescent="0.3">
      <c r="A1708"/>
    </row>
    <row r="1709" spans="1:1" x14ac:dyDescent="0.3">
      <c r="A1709"/>
    </row>
    <row r="1710" spans="1:1" x14ac:dyDescent="0.3">
      <c r="A1710"/>
    </row>
    <row r="1711" spans="1:1" x14ac:dyDescent="0.3">
      <c r="A1711"/>
    </row>
    <row r="1712" spans="1:1" x14ac:dyDescent="0.3">
      <c r="A1712"/>
    </row>
    <row r="1713" spans="1:1" x14ac:dyDescent="0.3">
      <c r="A1713"/>
    </row>
    <row r="1714" spans="1:1" x14ac:dyDescent="0.3">
      <c r="A1714"/>
    </row>
    <row r="1715" spans="1:1" x14ac:dyDescent="0.3">
      <c r="A1715"/>
    </row>
    <row r="1716" spans="1:1" x14ac:dyDescent="0.3">
      <c r="A1716"/>
    </row>
    <row r="1717" spans="1:1" x14ac:dyDescent="0.3">
      <c r="A1717"/>
    </row>
    <row r="1718" spans="1:1" x14ac:dyDescent="0.3">
      <c r="A1718"/>
    </row>
    <row r="1719" spans="1:1" x14ac:dyDescent="0.3">
      <c r="A1719"/>
    </row>
    <row r="1720" spans="1:1" x14ac:dyDescent="0.3">
      <c r="A1720"/>
    </row>
    <row r="1721" spans="1:1" x14ac:dyDescent="0.3">
      <c r="A1721"/>
    </row>
    <row r="1722" spans="1:1" x14ac:dyDescent="0.3">
      <c r="A1722"/>
    </row>
    <row r="1723" spans="1:1" x14ac:dyDescent="0.3">
      <c r="A1723"/>
    </row>
    <row r="1724" spans="1:1" x14ac:dyDescent="0.3">
      <c r="A1724"/>
    </row>
    <row r="1725" spans="1:1" x14ac:dyDescent="0.3">
      <c r="A1725"/>
    </row>
    <row r="1726" spans="1:1" x14ac:dyDescent="0.3">
      <c r="A1726"/>
    </row>
    <row r="1727" spans="1:1" x14ac:dyDescent="0.3">
      <c r="A1727"/>
    </row>
    <row r="1728" spans="1:1" x14ac:dyDescent="0.3">
      <c r="A1728"/>
    </row>
    <row r="1729" spans="1:1" x14ac:dyDescent="0.3">
      <c r="A1729"/>
    </row>
    <row r="1730" spans="1:1" x14ac:dyDescent="0.3">
      <c r="A1730"/>
    </row>
    <row r="1731" spans="1:1" x14ac:dyDescent="0.3">
      <c r="A1731"/>
    </row>
    <row r="1732" spans="1:1" x14ac:dyDescent="0.3">
      <c r="A1732"/>
    </row>
    <row r="1733" spans="1:1" x14ac:dyDescent="0.3">
      <c r="A1733"/>
    </row>
    <row r="1734" spans="1:1" x14ac:dyDescent="0.3">
      <c r="A1734"/>
    </row>
    <row r="1735" spans="1:1" x14ac:dyDescent="0.3">
      <c r="A1735"/>
    </row>
    <row r="1736" spans="1:1" x14ac:dyDescent="0.3">
      <c r="A1736"/>
    </row>
    <row r="1737" spans="1:1" x14ac:dyDescent="0.3">
      <c r="A1737"/>
    </row>
    <row r="1738" spans="1:1" x14ac:dyDescent="0.3">
      <c r="A1738"/>
    </row>
    <row r="1739" spans="1:1" x14ac:dyDescent="0.3">
      <c r="A1739"/>
    </row>
    <row r="1740" spans="1:1" x14ac:dyDescent="0.3">
      <c r="A1740"/>
    </row>
    <row r="1741" spans="1:1" x14ac:dyDescent="0.3">
      <c r="A1741"/>
    </row>
    <row r="1742" spans="1:1" x14ac:dyDescent="0.3">
      <c r="A1742"/>
    </row>
    <row r="1743" spans="1:1" x14ac:dyDescent="0.3">
      <c r="A1743"/>
    </row>
    <row r="1744" spans="1:1" x14ac:dyDescent="0.3">
      <c r="A1744"/>
    </row>
    <row r="1745" spans="1:1" x14ac:dyDescent="0.3">
      <c r="A1745"/>
    </row>
    <row r="1746" spans="1:1" x14ac:dyDescent="0.3">
      <c r="A1746"/>
    </row>
    <row r="1747" spans="1:1" x14ac:dyDescent="0.3">
      <c r="A1747"/>
    </row>
    <row r="1748" spans="1:1" x14ac:dyDescent="0.3">
      <c r="A1748"/>
    </row>
    <row r="1749" spans="1:1" x14ac:dyDescent="0.3">
      <c r="A1749"/>
    </row>
    <row r="1750" spans="1:1" x14ac:dyDescent="0.3">
      <c r="A1750"/>
    </row>
    <row r="1751" spans="1:1" x14ac:dyDescent="0.3">
      <c r="A1751"/>
    </row>
    <row r="1752" spans="1:1" x14ac:dyDescent="0.3">
      <c r="A1752"/>
    </row>
    <row r="1753" spans="1:1" x14ac:dyDescent="0.3">
      <c r="A1753"/>
    </row>
    <row r="1754" spans="1:1" x14ac:dyDescent="0.3">
      <c r="A1754"/>
    </row>
    <row r="1755" spans="1:1" x14ac:dyDescent="0.3">
      <c r="A1755"/>
    </row>
    <row r="1756" spans="1:1" x14ac:dyDescent="0.3">
      <c r="A1756"/>
    </row>
    <row r="1757" spans="1:1" x14ac:dyDescent="0.3">
      <c r="A1757"/>
    </row>
    <row r="1758" spans="1:1" x14ac:dyDescent="0.3">
      <c r="A1758"/>
    </row>
    <row r="1759" spans="1:1" x14ac:dyDescent="0.3">
      <c r="A1759"/>
    </row>
    <row r="1760" spans="1:1" x14ac:dyDescent="0.3">
      <c r="A1760"/>
    </row>
    <row r="1761" spans="1:1" x14ac:dyDescent="0.3">
      <c r="A1761"/>
    </row>
    <row r="1762" spans="1:1" x14ac:dyDescent="0.3">
      <c r="A1762"/>
    </row>
    <row r="1763" spans="1:1" x14ac:dyDescent="0.3">
      <c r="A1763"/>
    </row>
    <row r="1764" spans="1:1" x14ac:dyDescent="0.3">
      <c r="A1764"/>
    </row>
    <row r="1765" spans="1:1" x14ac:dyDescent="0.3">
      <c r="A1765"/>
    </row>
    <row r="1766" spans="1:1" x14ac:dyDescent="0.3">
      <c r="A1766"/>
    </row>
    <row r="1767" spans="1:1" x14ac:dyDescent="0.3">
      <c r="A1767"/>
    </row>
    <row r="1768" spans="1:1" x14ac:dyDescent="0.3">
      <c r="A1768"/>
    </row>
    <row r="1769" spans="1:1" x14ac:dyDescent="0.3">
      <c r="A1769"/>
    </row>
    <row r="1770" spans="1:1" x14ac:dyDescent="0.3">
      <c r="A1770"/>
    </row>
    <row r="1771" spans="1:1" x14ac:dyDescent="0.3">
      <c r="A1771"/>
    </row>
    <row r="1772" spans="1:1" x14ac:dyDescent="0.3">
      <c r="A1772"/>
    </row>
    <row r="1773" spans="1:1" x14ac:dyDescent="0.3">
      <c r="A1773"/>
    </row>
    <row r="1774" spans="1:1" x14ac:dyDescent="0.3">
      <c r="A1774"/>
    </row>
    <row r="1775" spans="1:1" x14ac:dyDescent="0.3">
      <c r="A1775"/>
    </row>
    <row r="1776" spans="1:1" x14ac:dyDescent="0.3">
      <c r="A1776"/>
    </row>
    <row r="1777" spans="1:1" x14ac:dyDescent="0.3">
      <c r="A1777"/>
    </row>
    <row r="1778" spans="1:1" x14ac:dyDescent="0.3">
      <c r="A1778"/>
    </row>
    <row r="1779" spans="1:1" x14ac:dyDescent="0.3">
      <c r="A1779"/>
    </row>
    <row r="1780" spans="1:1" x14ac:dyDescent="0.3">
      <c r="A1780"/>
    </row>
    <row r="1781" spans="1:1" x14ac:dyDescent="0.3">
      <c r="A1781"/>
    </row>
    <row r="1782" spans="1:1" x14ac:dyDescent="0.3">
      <c r="A1782"/>
    </row>
    <row r="1783" spans="1:1" x14ac:dyDescent="0.3">
      <c r="A1783"/>
    </row>
    <row r="1784" spans="1:1" x14ac:dyDescent="0.3">
      <c r="A1784"/>
    </row>
    <row r="1785" spans="1:1" x14ac:dyDescent="0.3">
      <c r="A1785"/>
    </row>
    <row r="1786" spans="1:1" x14ac:dyDescent="0.3">
      <c r="A1786"/>
    </row>
    <row r="1787" spans="1:1" x14ac:dyDescent="0.3">
      <c r="A1787"/>
    </row>
    <row r="1788" spans="1:1" x14ac:dyDescent="0.3">
      <c r="A1788"/>
    </row>
    <row r="1789" spans="1:1" x14ac:dyDescent="0.3">
      <c r="A1789"/>
    </row>
    <row r="1790" spans="1:1" x14ac:dyDescent="0.3">
      <c r="A1790"/>
    </row>
    <row r="1791" spans="1:1" x14ac:dyDescent="0.3">
      <c r="A1791"/>
    </row>
    <row r="1792" spans="1:1" x14ac:dyDescent="0.3">
      <c r="A1792"/>
    </row>
    <row r="1793" spans="1:1" x14ac:dyDescent="0.3">
      <c r="A1793"/>
    </row>
    <row r="1794" spans="1:1" x14ac:dyDescent="0.3">
      <c r="A1794"/>
    </row>
    <row r="1795" spans="1:1" x14ac:dyDescent="0.3">
      <c r="A1795"/>
    </row>
    <row r="1796" spans="1:1" x14ac:dyDescent="0.3">
      <c r="A1796"/>
    </row>
    <row r="1797" spans="1:1" x14ac:dyDescent="0.3">
      <c r="A1797"/>
    </row>
    <row r="1798" spans="1:1" x14ac:dyDescent="0.3">
      <c r="A1798"/>
    </row>
    <row r="1799" spans="1:1" x14ac:dyDescent="0.3">
      <c r="A1799"/>
    </row>
    <row r="1800" spans="1:1" x14ac:dyDescent="0.3">
      <c r="A1800"/>
    </row>
    <row r="1801" spans="1:1" x14ac:dyDescent="0.3">
      <c r="A1801"/>
    </row>
    <row r="1802" spans="1:1" x14ac:dyDescent="0.3">
      <c r="A1802"/>
    </row>
    <row r="1803" spans="1:1" x14ac:dyDescent="0.3">
      <c r="A1803"/>
    </row>
    <row r="1804" spans="1:1" x14ac:dyDescent="0.3">
      <c r="A1804"/>
    </row>
    <row r="1805" spans="1:1" x14ac:dyDescent="0.3">
      <c r="A1805"/>
    </row>
    <row r="1806" spans="1:1" x14ac:dyDescent="0.3">
      <c r="A1806"/>
    </row>
    <row r="1807" spans="1:1" x14ac:dyDescent="0.3">
      <c r="A1807"/>
    </row>
    <row r="1808" spans="1:1" x14ac:dyDescent="0.3">
      <c r="A1808"/>
    </row>
    <row r="1809" spans="1:1" x14ac:dyDescent="0.3">
      <c r="A1809"/>
    </row>
    <row r="1810" spans="1:1" x14ac:dyDescent="0.3">
      <c r="A1810"/>
    </row>
    <row r="1811" spans="1:1" x14ac:dyDescent="0.3">
      <c r="A1811"/>
    </row>
    <row r="1812" spans="1:1" x14ac:dyDescent="0.3">
      <c r="A1812"/>
    </row>
    <row r="1813" spans="1:1" x14ac:dyDescent="0.3">
      <c r="A1813"/>
    </row>
    <row r="1814" spans="1:1" x14ac:dyDescent="0.3">
      <c r="A1814"/>
    </row>
    <row r="1815" spans="1:1" x14ac:dyDescent="0.3">
      <c r="A1815"/>
    </row>
    <row r="1816" spans="1:1" x14ac:dyDescent="0.3">
      <c r="A1816"/>
    </row>
    <row r="1817" spans="1:1" x14ac:dyDescent="0.3">
      <c r="A1817"/>
    </row>
    <row r="1818" spans="1:1" x14ac:dyDescent="0.3">
      <c r="A1818"/>
    </row>
    <row r="1819" spans="1:1" x14ac:dyDescent="0.3">
      <c r="A1819"/>
    </row>
    <row r="1820" spans="1:1" x14ac:dyDescent="0.3">
      <c r="A1820"/>
    </row>
    <row r="1821" spans="1:1" x14ac:dyDescent="0.3">
      <c r="A1821"/>
    </row>
    <row r="1822" spans="1:1" x14ac:dyDescent="0.3">
      <c r="A1822"/>
    </row>
    <row r="1823" spans="1:1" x14ac:dyDescent="0.3">
      <c r="A1823"/>
    </row>
    <row r="1824" spans="1:1" x14ac:dyDescent="0.3">
      <c r="A1824"/>
    </row>
    <row r="1825" spans="1:1" x14ac:dyDescent="0.3">
      <c r="A1825"/>
    </row>
    <row r="1826" spans="1:1" x14ac:dyDescent="0.3">
      <c r="A1826"/>
    </row>
    <row r="1827" spans="1:1" x14ac:dyDescent="0.3">
      <c r="A1827"/>
    </row>
    <row r="1828" spans="1:1" x14ac:dyDescent="0.3">
      <c r="A1828"/>
    </row>
    <row r="1829" spans="1:1" x14ac:dyDescent="0.3">
      <c r="A1829"/>
    </row>
    <row r="1830" spans="1:1" x14ac:dyDescent="0.3">
      <c r="A1830"/>
    </row>
    <row r="1831" spans="1:1" x14ac:dyDescent="0.3">
      <c r="A1831"/>
    </row>
    <row r="1832" spans="1:1" x14ac:dyDescent="0.3">
      <c r="A1832"/>
    </row>
    <row r="1833" spans="1:1" x14ac:dyDescent="0.3">
      <c r="A1833"/>
    </row>
    <row r="1834" spans="1:1" x14ac:dyDescent="0.3">
      <c r="A1834"/>
    </row>
    <row r="1835" spans="1:1" x14ac:dyDescent="0.3">
      <c r="A1835"/>
    </row>
    <row r="1836" spans="1:1" x14ac:dyDescent="0.3">
      <c r="A1836"/>
    </row>
    <row r="1837" spans="1:1" x14ac:dyDescent="0.3">
      <c r="A1837"/>
    </row>
    <row r="1838" spans="1:1" x14ac:dyDescent="0.3">
      <c r="A1838"/>
    </row>
    <row r="1839" spans="1:1" x14ac:dyDescent="0.3">
      <c r="A1839"/>
    </row>
    <row r="1840" spans="1:1" x14ac:dyDescent="0.3">
      <c r="A1840"/>
    </row>
    <row r="1841" spans="1:1" x14ac:dyDescent="0.3">
      <c r="A1841"/>
    </row>
    <row r="1842" spans="1:1" x14ac:dyDescent="0.3">
      <c r="A1842"/>
    </row>
    <row r="1843" spans="1:1" x14ac:dyDescent="0.3">
      <c r="A1843"/>
    </row>
    <row r="1844" spans="1:1" x14ac:dyDescent="0.3">
      <c r="A1844"/>
    </row>
    <row r="1845" spans="1:1" x14ac:dyDescent="0.3">
      <c r="A1845"/>
    </row>
    <row r="1846" spans="1:1" x14ac:dyDescent="0.3">
      <c r="A1846"/>
    </row>
    <row r="1847" spans="1:1" x14ac:dyDescent="0.3">
      <c r="A1847"/>
    </row>
    <row r="1848" spans="1:1" x14ac:dyDescent="0.3">
      <c r="A1848"/>
    </row>
    <row r="1849" spans="1:1" x14ac:dyDescent="0.3">
      <c r="A1849"/>
    </row>
    <row r="1850" spans="1:1" x14ac:dyDescent="0.3">
      <c r="A1850"/>
    </row>
    <row r="1851" spans="1:1" x14ac:dyDescent="0.3">
      <c r="A1851"/>
    </row>
    <row r="1852" spans="1:1" x14ac:dyDescent="0.3">
      <c r="A1852"/>
    </row>
    <row r="1853" spans="1:1" x14ac:dyDescent="0.3">
      <c r="A1853"/>
    </row>
    <row r="1854" spans="1:1" x14ac:dyDescent="0.3">
      <c r="A1854"/>
    </row>
    <row r="1855" spans="1:1" x14ac:dyDescent="0.3">
      <c r="A1855"/>
    </row>
    <row r="1856" spans="1:1" x14ac:dyDescent="0.3">
      <c r="A1856"/>
    </row>
    <row r="1857" spans="1:1" x14ac:dyDescent="0.3">
      <c r="A1857"/>
    </row>
    <row r="1858" spans="1:1" x14ac:dyDescent="0.3">
      <c r="A1858"/>
    </row>
    <row r="1859" spans="1:1" x14ac:dyDescent="0.3">
      <c r="A1859"/>
    </row>
    <row r="1860" spans="1:1" x14ac:dyDescent="0.3">
      <c r="A1860"/>
    </row>
    <row r="1861" spans="1:1" x14ac:dyDescent="0.3">
      <c r="A1861"/>
    </row>
    <row r="1862" spans="1:1" x14ac:dyDescent="0.3">
      <c r="A1862"/>
    </row>
    <row r="1863" spans="1:1" x14ac:dyDescent="0.3">
      <c r="A1863"/>
    </row>
    <row r="1864" spans="1:1" x14ac:dyDescent="0.3">
      <c r="A1864"/>
    </row>
    <row r="1865" spans="1:1" x14ac:dyDescent="0.3">
      <c r="A1865"/>
    </row>
    <row r="1866" spans="1:1" x14ac:dyDescent="0.3">
      <c r="A1866"/>
    </row>
    <row r="1867" spans="1:1" x14ac:dyDescent="0.3">
      <c r="A1867"/>
    </row>
    <row r="1868" spans="1:1" x14ac:dyDescent="0.3">
      <c r="A1868"/>
    </row>
    <row r="1869" spans="1:1" x14ac:dyDescent="0.3">
      <c r="A1869"/>
    </row>
    <row r="1870" spans="1:1" x14ac:dyDescent="0.3">
      <c r="A1870"/>
    </row>
    <row r="1871" spans="1:1" x14ac:dyDescent="0.3">
      <c r="A1871"/>
    </row>
    <row r="1872" spans="1:1" x14ac:dyDescent="0.3">
      <c r="A1872"/>
    </row>
    <row r="1873" spans="1:1" x14ac:dyDescent="0.3">
      <c r="A1873"/>
    </row>
    <row r="1874" spans="1:1" x14ac:dyDescent="0.3">
      <c r="A1874"/>
    </row>
    <row r="1875" spans="1:1" x14ac:dyDescent="0.3">
      <c r="A1875"/>
    </row>
    <row r="1876" spans="1:1" x14ac:dyDescent="0.3">
      <c r="A1876"/>
    </row>
    <row r="1877" spans="1:1" x14ac:dyDescent="0.3">
      <c r="A1877"/>
    </row>
    <row r="1878" spans="1:1" x14ac:dyDescent="0.3">
      <c r="A1878"/>
    </row>
    <row r="1879" spans="1:1" x14ac:dyDescent="0.3">
      <c r="A1879"/>
    </row>
    <row r="1880" spans="1:1" x14ac:dyDescent="0.3">
      <c r="A1880"/>
    </row>
    <row r="1881" spans="1:1" x14ac:dyDescent="0.3">
      <c r="A1881"/>
    </row>
    <row r="1882" spans="1:1" x14ac:dyDescent="0.3">
      <c r="A1882"/>
    </row>
    <row r="1883" spans="1:1" x14ac:dyDescent="0.3">
      <c r="A1883"/>
    </row>
    <row r="1884" spans="1:1" x14ac:dyDescent="0.3">
      <c r="A1884"/>
    </row>
    <row r="1885" spans="1:1" x14ac:dyDescent="0.3">
      <c r="A1885"/>
    </row>
    <row r="1886" spans="1:1" x14ac:dyDescent="0.3">
      <c r="A1886"/>
    </row>
    <row r="1887" spans="1:1" x14ac:dyDescent="0.3">
      <c r="A1887"/>
    </row>
    <row r="1888" spans="1:1" x14ac:dyDescent="0.3">
      <c r="A1888"/>
    </row>
    <row r="1889" spans="1:1" x14ac:dyDescent="0.3">
      <c r="A1889"/>
    </row>
    <row r="1890" spans="1:1" x14ac:dyDescent="0.3">
      <c r="A1890"/>
    </row>
    <row r="1891" spans="1:1" x14ac:dyDescent="0.3">
      <c r="A1891"/>
    </row>
    <row r="1892" spans="1:1" x14ac:dyDescent="0.3">
      <c r="A1892"/>
    </row>
    <row r="1893" spans="1:1" x14ac:dyDescent="0.3">
      <c r="A1893"/>
    </row>
    <row r="1894" spans="1:1" x14ac:dyDescent="0.3">
      <c r="A1894"/>
    </row>
    <row r="1895" spans="1:1" x14ac:dyDescent="0.3">
      <c r="A1895"/>
    </row>
    <row r="1896" spans="1:1" x14ac:dyDescent="0.3">
      <c r="A1896"/>
    </row>
    <row r="1897" spans="1:1" x14ac:dyDescent="0.3">
      <c r="A1897"/>
    </row>
    <row r="1898" spans="1:1" x14ac:dyDescent="0.3">
      <c r="A1898"/>
    </row>
    <row r="1899" spans="1:1" x14ac:dyDescent="0.3">
      <c r="A1899"/>
    </row>
    <row r="1900" spans="1:1" x14ac:dyDescent="0.3">
      <c r="A1900"/>
    </row>
    <row r="1901" spans="1:1" x14ac:dyDescent="0.3">
      <c r="A1901"/>
    </row>
    <row r="1902" spans="1:1" x14ac:dyDescent="0.3">
      <c r="A1902"/>
    </row>
    <row r="1903" spans="1:1" x14ac:dyDescent="0.3">
      <c r="A1903"/>
    </row>
    <row r="1904" spans="1:1" x14ac:dyDescent="0.3">
      <c r="A1904"/>
    </row>
    <row r="1905" spans="1:1" x14ac:dyDescent="0.3">
      <c r="A1905"/>
    </row>
    <row r="1906" spans="1:1" x14ac:dyDescent="0.3">
      <c r="A1906"/>
    </row>
    <row r="1907" spans="1:1" x14ac:dyDescent="0.3">
      <c r="A1907"/>
    </row>
    <row r="1908" spans="1:1" x14ac:dyDescent="0.3">
      <c r="A1908"/>
    </row>
    <row r="1909" spans="1:1" x14ac:dyDescent="0.3">
      <c r="A1909"/>
    </row>
    <row r="1910" spans="1:1" x14ac:dyDescent="0.3">
      <c r="A1910"/>
    </row>
    <row r="1911" spans="1:1" x14ac:dyDescent="0.3">
      <c r="A1911"/>
    </row>
    <row r="1912" spans="1:1" x14ac:dyDescent="0.3">
      <c r="A1912"/>
    </row>
    <row r="1913" spans="1:1" x14ac:dyDescent="0.3">
      <c r="A1913"/>
    </row>
    <row r="1914" spans="1:1" x14ac:dyDescent="0.3">
      <c r="A1914"/>
    </row>
    <row r="1915" spans="1:1" x14ac:dyDescent="0.3">
      <c r="A1915"/>
    </row>
    <row r="1916" spans="1:1" x14ac:dyDescent="0.3">
      <c r="A1916"/>
    </row>
    <row r="1917" spans="1:1" x14ac:dyDescent="0.3">
      <c r="A1917"/>
    </row>
    <row r="1918" spans="1:1" x14ac:dyDescent="0.3">
      <c r="A1918"/>
    </row>
    <row r="1919" spans="1:1" x14ac:dyDescent="0.3">
      <c r="A1919"/>
    </row>
    <row r="1920" spans="1:1" x14ac:dyDescent="0.3">
      <c r="A1920"/>
    </row>
    <row r="1921" spans="1:1" x14ac:dyDescent="0.3">
      <c r="A1921"/>
    </row>
    <row r="1922" spans="1:1" x14ac:dyDescent="0.3">
      <c r="A1922"/>
    </row>
    <row r="1923" spans="1:1" x14ac:dyDescent="0.3">
      <c r="A1923"/>
    </row>
    <row r="1924" spans="1:1" x14ac:dyDescent="0.3">
      <c r="A1924"/>
    </row>
    <row r="1925" spans="1:1" x14ac:dyDescent="0.3">
      <c r="A1925"/>
    </row>
    <row r="1926" spans="1:1" x14ac:dyDescent="0.3">
      <c r="A1926"/>
    </row>
    <row r="1927" spans="1:1" x14ac:dyDescent="0.3">
      <c r="A1927"/>
    </row>
    <row r="1928" spans="1:1" x14ac:dyDescent="0.3">
      <c r="A1928"/>
    </row>
    <row r="1929" spans="1:1" x14ac:dyDescent="0.3">
      <c r="A1929"/>
    </row>
    <row r="1930" spans="1:1" x14ac:dyDescent="0.3">
      <c r="A1930"/>
    </row>
    <row r="1931" spans="1:1" x14ac:dyDescent="0.3">
      <c r="A1931"/>
    </row>
    <row r="1932" spans="1:1" x14ac:dyDescent="0.3">
      <c r="A1932"/>
    </row>
    <row r="1933" spans="1:1" x14ac:dyDescent="0.3">
      <c r="A1933"/>
    </row>
    <row r="1934" spans="1:1" x14ac:dyDescent="0.3">
      <c r="A1934"/>
    </row>
    <row r="1935" spans="1:1" x14ac:dyDescent="0.3">
      <c r="A1935"/>
    </row>
    <row r="1936" spans="1:1" x14ac:dyDescent="0.3">
      <c r="A1936"/>
    </row>
    <row r="1937" spans="1:1" x14ac:dyDescent="0.3">
      <c r="A1937"/>
    </row>
    <row r="1938" spans="1:1" x14ac:dyDescent="0.3">
      <c r="A1938"/>
    </row>
    <row r="1939" spans="1:1" x14ac:dyDescent="0.3">
      <c r="A1939"/>
    </row>
    <row r="1940" spans="1:1" x14ac:dyDescent="0.3">
      <c r="A1940"/>
    </row>
    <row r="1941" spans="1:1" x14ac:dyDescent="0.3">
      <c r="A1941"/>
    </row>
    <row r="1942" spans="1:1" x14ac:dyDescent="0.3">
      <c r="A1942"/>
    </row>
    <row r="1943" spans="1:1" x14ac:dyDescent="0.3">
      <c r="A1943"/>
    </row>
    <row r="1944" spans="1:1" x14ac:dyDescent="0.3">
      <c r="A1944"/>
    </row>
    <row r="1945" spans="1:1" x14ac:dyDescent="0.3">
      <c r="A1945"/>
    </row>
    <row r="1946" spans="1:1" x14ac:dyDescent="0.3">
      <c r="A1946"/>
    </row>
    <row r="1947" spans="1:1" x14ac:dyDescent="0.3">
      <c r="A1947"/>
    </row>
    <row r="1948" spans="1:1" x14ac:dyDescent="0.3">
      <c r="A1948"/>
    </row>
    <row r="1949" spans="1:1" x14ac:dyDescent="0.3">
      <c r="A1949"/>
    </row>
    <row r="1950" spans="1:1" x14ac:dyDescent="0.3">
      <c r="A1950"/>
    </row>
    <row r="1951" spans="1:1" x14ac:dyDescent="0.3">
      <c r="A1951"/>
    </row>
    <row r="1952" spans="1:1" x14ac:dyDescent="0.3">
      <c r="A1952"/>
    </row>
    <row r="1953" spans="1:1" x14ac:dyDescent="0.3">
      <c r="A1953"/>
    </row>
    <row r="1954" spans="1:1" x14ac:dyDescent="0.3">
      <c r="A1954"/>
    </row>
    <row r="1955" spans="1:1" x14ac:dyDescent="0.3">
      <c r="A1955"/>
    </row>
    <row r="1956" spans="1:1" x14ac:dyDescent="0.3">
      <c r="A1956"/>
    </row>
    <row r="1957" spans="1:1" x14ac:dyDescent="0.3">
      <c r="A1957"/>
    </row>
    <row r="1958" spans="1:1" x14ac:dyDescent="0.3">
      <c r="A1958"/>
    </row>
    <row r="1959" spans="1:1" x14ac:dyDescent="0.3">
      <c r="A1959"/>
    </row>
    <row r="1960" spans="1:1" x14ac:dyDescent="0.3">
      <c r="A1960"/>
    </row>
    <row r="1961" spans="1:1" x14ac:dyDescent="0.3">
      <c r="A1961"/>
    </row>
    <row r="1962" spans="1:1" x14ac:dyDescent="0.3">
      <c r="A1962"/>
    </row>
    <row r="1963" spans="1:1" x14ac:dyDescent="0.3">
      <c r="A1963"/>
    </row>
    <row r="1964" spans="1:1" x14ac:dyDescent="0.3">
      <c r="A1964"/>
    </row>
    <row r="1965" spans="1:1" x14ac:dyDescent="0.3">
      <c r="A1965"/>
    </row>
    <row r="1966" spans="1:1" x14ac:dyDescent="0.3">
      <c r="A1966"/>
    </row>
    <row r="1967" spans="1:1" x14ac:dyDescent="0.3">
      <c r="A1967"/>
    </row>
    <row r="1968" spans="1:1" x14ac:dyDescent="0.3">
      <c r="A1968"/>
    </row>
    <row r="1969" spans="1:1" x14ac:dyDescent="0.3">
      <c r="A1969"/>
    </row>
    <row r="1970" spans="1:1" x14ac:dyDescent="0.3">
      <c r="A1970"/>
    </row>
    <row r="1971" spans="1:1" x14ac:dyDescent="0.3">
      <c r="A1971"/>
    </row>
    <row r="1972" spans="1:1" x14ac:dyDescent="0.3">
      <c r="A1972"/>
    </row>
    <row r="1973" spans="1:1" x14ac:dyDescent="0.3">
      <c r="A1973"/>
    </row>
    <row r="1974" spans="1:1" x14ac:dyDescent="0.3">
      <c r="A1974"/>
    </row>
    <row r="1975" spans="1:1" x14ac:dyDescent="0.3">
      <c r="A1975"/>
    </row>
    <row r="1976" spans="1:1" x14ac:dyDescent="0.3">
      <c r="A1976"/>
    </row>
    <row r="1977" spans="1:1" x14ac:dyDescent="0.3">
      <c r="A1977"/>
    </row>
    <row r="1978" spans="1:1" x14ac:dyDescent="0.3">
      <c r="A1978"/>
    </row>
    <row r="1979" spans="1:1" x14ac:dyDescent="0.3">
      <c r="A1979"/>
    </row>
    <row r="1980" spans="1:1" x14ac:dyDescent="0.3">
      <c r="A1980"/>
    </row>
    <row r="1981" spans="1:1" x14ac:dyDescent="0.3">
      <c r="A1981"/>
    </row>
    <row r="1982" spans="1:1" x14ac:dyDescent="0.3">
      <c r="A1982"/>
    </row>
    <row r="1983" spans="1:1" x14ac:dyDescent="0.3">
      <c r="A1983"/>
    </row>
    <row r="1984" spans="1:1" x14ac:dyDescent="0.3">
      <c r="A1984"/>
    </row>
    <row r="1985" spans="1:1" x14ac:dyDescent="0.3">
      <c r="A1985"/>
    </row>
    <row r="1986" spans="1:1" x14ac:dyDescent="0.3">
      <c r="A1986"/>
    </row>
    <row r="1987" spans="1:1" x14ac:dyDescent="0.3">
      <c r="A1987"/>
    </row>
    <row r="1988" spans="1:1" x14ac:dyDescent="0.3">
      <c r="A1988"/>
    </row>
    <row r="1989" spans="1:1" x14ac:dyDescent="0.3">
      <c r="A1989"/>
    </row>
    <row r="1990" spans="1:1" x14ac:dyDescent="0.3">
      <c r="A1990"/>
    </row>
    <row r="1991" spans="1:1" x14ac:dyDescent="0.3">
      <c r="A1991"/>
    </row>
    <row r="1992" spans="1:1" x14ac:dyDescent="0.3">
      <c r="A1992"/>
    </row>
    <row r="1993" spans="1:1" x14ac:dyDescent="0.3">
      <c r="A1993"/>
    </row>
    <row r="1994" spans="1:1" x14ac:dyDescent="0.3">
      <c r="A1994"/>
    </row>
    <row r="1995" spans="1:1" x14ac:dyDescent="0.3">
      <c r="A1995"/>
    </row>
    <row r="1996" spans="1:1" x14ac:dyDescent="0.3">
      <c r="A1996"/>
    </row>
    <row r="1997" spans="1:1" x14ac:dyDescent="0.3">
      <c r="A1997"/>
    </row>
    <row r="1998" spans="1:1" x14ac:dyDescent="0.3">
      <c r="A1998"/>
    </row>
    <row r="1999" spans="1:1" x14ac:dyDescent="0.3">
      <c r="A1999"/>
    </row>
    <row r="2000" spans="1:1" x14ac:dyDescent="0.3">
      <c r="A2000"/>
    </row>
    <row r="2001" spans="1:1" x14ac:dyDescent="0.3">
      <c r="A2001"/>
    </row>
    <row r="2002" spans="1:1" x14ac:dyDescent="0.3">
      <c r="A2002"/>
    </row>
    <row r="2003" spans="1:1" x14ac:dyDescent="0.3">
      <c r="A2003"/>
    </row>
    <row r="2004" spans="1:1" x14ac:dyDescent="0.3">
      <c r="A2004"/>
    </row>
    <row r="2005" spans="1:1" x14ac:dyDescent="0.3">
      <c r="A2005"/>
    </row>
    <row r="2006" spans="1:1" x14ac:dyDescent="0.3">
      <c r="A2006"/>
    </row>
    <row r="2007" spans="1:1" x14ac:dyDescent="0.3">
      <c r="A2007"/>
    </row>
    <row r="2008" spans="1:1" x14ac:dyDescent="0.3">
      <c r="A2008"/>
    </row>
    <row r="2009" spans="1:1" x14ac:dyDescent="0.3">
      <c r="A2009"/>
    </row>
    <row r="2010" spans="1:1" x14ac:dyDescent="0.3">
      <c r="A2010"/>
    </row>
    <row r="2011" spans="1:1" x14ac:dyDescent="0.3">
      <c r="A2011"/>
    </row>
    <row r="2012" spans="1:1" x14ac:dyDescent="0.3">
      <c r="A2012"/>
    </row>
    <row r="2013" spans="1:1" x14ac:dyDescent="0.3">
      <c r="A2013"/>
    </row>
    <row r="2014" spans="1:1" x14ac:dyDescent="0.3">
      <c r="A2014"/>
    </row>
    <row r="2015" spans="1:1" x14ac:dyDescent="0.3">
      <c r="A2015"/>
    </row>
    <row r="2016" spans="1:1" x14ac:dyDescent="0.3">
      <c r="A2016"/>
    </row>
    <row r="2017" spans="1:1" x14ac:dyDescent="0.3">
      <c r="A2017"/>
    </row>
    <row r="2018" spans="1:1" x14ac:dyDescent="0.3">
      <c r="A2018"/>
    </row>
    <row r="2019" spans="1:1" x14ac:dyDescent="0.3">
      <c r="A2019"/>
    </row>
    <row r="2020" spans="1:1" x14ac:dyDescent="0.3">
      <c r="A2020"/>
    </row>
    <row r="2021" spans="1:1" x14ac:dyDescent="0.3">
      <c r="A2021"/>
    </row>
    <row r="2022" spans="1:1" x14ac:dyDescent="0.3">
      <c r="A2022"/>
    </row>
    <row r="2023" spans="1:1" x14ac:dyDescent="0.3">
      <c r="A2023"/>
    </row>
    <row r="2024" spans="1:1" x14ac:dyDescent="0.3">
      <c r="A2024"/>
    </row>
    <row r="2025" spans="1:1" x14ac:dyDescent="0.3">
      <c r="A2025"/>
    </row>
    <row r="2026" spans="1:1" x14ac:dyDescent="0.3">
      <c r="A2026"/>
    </row>
    <row r="2027" spans="1:1" x14ac:dyDescent="0.3">
      <c r="A2027"/>
    </row>
    <row r="2028" spans="1:1" x14ac:dyDescent="0.3">
      <c r="A2028"/>
    </row>
    <row r="2029" spans="1:1" x14ac:dyDescent="0.3">
      <c r="A2029"/>
    </row>
    <row r="2030" spans="1:1" x14ac:dyDescent="0.3">
      <c r="A2030"/>
    </row>
    <row r="2031" spans="1:1" x14ac:dyDescent="0.3">
      <c r="A2031"/>
    </row>
    <row r="2032" spans="1:1" x14ac:dyDescent="0.3">
      <c r="A2032"/>
    </row>
    <row r="2033" spans="1:1" x14ac:dyDescent="0.3">
      <c r="A2033"/>
    </row>
    <row r="2034" spans="1:1" x14ac:dyDescent="0.3">
      <c r="A2034"/>
    </row>
    <row r="2035" spans="1:1" x14ac:dyDescent="0.3">
      <c r="A2035"/>
    </row>
    <row r="2036" spans="1:1" x14ac:dyDescent="0.3">
      <c r="A2036"/>
    </row>
    <row r="2037" spans="1:1" x14ac:dyDescent="0.3">
      <c r="A2037"/>
    </row>
    <row r="2038" spans="1:1" x14ac:dyDescent="0.3">
      <c r="A2038"/>
    </row>
    <row r="2039" spans="1:1" x14ac:dyDescent="0.3">
      <c r="A2039"/>
    </row>
    <row r="2040" spans="1:1" x14ac:dyDescent="0.3">
      <c r="A2040"/>
    </row>
    <row r="2041" spans="1:1" x14ac:dyDescent="0.3">
      <c r="A2041"/>
    </row>
    <row r="2042" spans="1:1" x14ac:dyDescent="0.3">
      <c r="A2042"/>
    </row>
    <row r="2043" spans="1:1" x14ac:dyDescent="0.3">
      <c r="A2043"/>
    </row>
    <row r="2044" spans="1:1" x14ac:dyDescent="0.3">
      <c r="A2044"/>
    </row>
    <row r="2045" spans="1:1" x14ac:dyDescent="0.3">
      <c r="A2045"/>
    </row>
    <row r="2046" spans="1:1" x14ac:dyDescent="0.3">
      <c r="A2046"/>
    </row>
    <row r="2047" spans="1:1" x14ac:dyDescent="0.3">
      <c r="A2047"/>
    </row>
    <row r="2048" spans="1:1" x14ac:dyDescent="0.3">
      <c r="A2048"/>
    </row>
    <row r="2049" spans="1:1" x14ac:dyDescent="0.3">
      <c r="A2049"/>
    </row>
    <row r="2050" spans="1:1" x14ac:dyDescent="0.3">
      <c r="A2050"/>
    </row>
    <row r="2051" spans="1:1" x14ac:dyDescent="0.3">
      <c r="A2051"/>
    </row>
    <row r="2052" spans="1:1" x14ac:dyDescent="0.3">
      <c r="A2052"/>
    </row>
    <row r="2053" spans="1:1" x14ac:dyDescent="0.3">
      <c r="A2053"/>
    </row>
    <row r="2054" spans="1:1" x14ac:dyDescent="0.3">
      <c r="A2054"/>
    </row>
    <row r="2055" spans="1:1" x14ac:dyDescent="0.3">
      <c r="A2055"/>
    </row>
    <row r="2056" spans="1:1" x14ac:dyDescent="0.3">
      <c r="A2056"/>
    </row>
    <row r="2057" spans="1:1" x14ac:dyDescent="0.3">
      <c r="A2057"/>
    </row>
    <row r="2058" spans="1:1" x14ac:dyDescent="0.3">
      <c r="A2058"/>
    </row>
    <row r="2059" spans="1:1" x14ac:dyDescent="0.3">
      <c r="A2059"/>
    </row>
    <row r="2060" spans="1:1" x14ac:dyDescent="0.3">
      <c r="A2060"/>
    </row>
    <row r="2061" spans="1:1" x14ac:dyDescent="0.3">
      <c r="A2061"/>
    </row>
    <row r="2062" spans="1:1" x14ac:dyDescent="0.3">
      <c r="A2062"/>
    </row>
    <row r="2063" spans="1:1" x14ac:dyDescent="0.3">
      <c r="A2063"/>
    </row>
    <row r="2064" spans="1:1" x14ac:dyDescent="0.3">
      <c r="A2064"/>
    </row>
    <row r="2065" spans="1:1" x14ac:dyDescent="0.3">
      <c r="A2065"/>
    </row>
    <row r="2066" spans="1:1" x14ac:dyDescent="0.3">
      <c r="A2066"/>
    </row>
    <row r="2067" spans="1:1" x14ac:dyDescent="0.3">
      <c r="A2067"/>
    </row>
    <row r="2068" spans="1:1" x14ac:dyDescent="0.3">
      <c r="A2068"/>
    </row>
    <row r="2069" spans="1:1" x14ac:dyDescent="0.3">
      <c r="A2069"/>
    </row>
    <row r="2070" spans="1:1" x14ac:dyDescent="0.3">
      <c r="A2070"/>
    </row>
    <row r="2071" spans="1:1" x14ac:dyDescent="0.3">
      <c r="A2071"/>
    </row>
    <row r="2072" spans="1:1" x14ac:dyDescent="0.3">
      <c r="A2072"/>
    </row>
    <row r="2073" spans="1:1" x14ac:dyDescent="0.3">
      <c r="A2073"/>
    </row>
    <row r="2074" spans="1:1" x14ac:dyDescent="0.3">
      <c r="A2074"/>
    </row>
    <row r="2075" spans="1:1" x14ac:dyDescent="0.3">
      <c r="A2075"/>
    </row>
    <row r="2076" spans="1:1" x14ac:dyDescent="0.3">
      <c r="A2076"/>
    </row>
    <row r="2077" spans="1:1" x14ac:dyDescent="0.3">
      <c r="A2077"/>
    </row>
    <row r="2078" spans="1:1" x14ac:dyDescent="0.3">
      <c r="A2078"/>
    </row>
    <row r="2079" spans="1:1" x14ac:dyDescent="0.3">
      <c r="A2079"/>
    </row>
    <row r="2080" spans="1:1" x14ac:dyDescent="0.3">
      <c r="A2080"/>
    </row>
    <row r="2081" spans="1:1" x14ac:dyDescent="0.3">
      <c r="A2081"/>
    </row>
    <row r="2082" spans="1:1" x14ac:dyDescent="0.3">
      <c r="A2082"/>
    </row>
    <row r="2083" spans="1:1" x14ac:dyDescent="0.3">
      <c r="A2083"/>
    </row>
    <row r="2084" spans="1:1" x14ac:dyDescent="0.3">
      <c r="A2084"/>
    </row>
    <row r="2085" spans="1:1" x14ac:dyDescent="0.3">
      <c r="A2085"/>
    </row>
    <row r="2086" spans="1:1" x14ac:dyDescent="0.3">
      <c r="A2086"/>
    </row>
    <row r="2087" spans="1:1" x14ac:dyDescent="0.3">
      <c r="A2087"/>
    </row>
    <row r="2088" spans="1:1" x14ac:dyDescent="0.3">
      <c r="A2088"/>
    </row>
    <row r="2089" spans="1:1" x14ac:dyDescent="0.3">
      <c r="A2089"/>
    </row>
    <row r="2090" spans="1:1" x14ac:dyDescent="0.3">
      <c r="A2090"/>
    </row>
    <row r="2091" spans="1:1" x14ac:dyDescent="0.3">
      <c r="A2091"/>
    </row>
    <row r="2092" spans="1:1" x14ac:dyDescent="0.3">
      <c r="A2092"/>
    </row>
    <row r="2093" spans="1:1" x14ac:dyDescent="0.3">
      <c r="A2093"/>
    </row>
    <row r="2094" spans="1:1" x14ac:dyDescent="0.3">
      <c r="A2094"/>
    </row>
    <row r="2095" spans="1:1" x14ac:dyDescent="0.3">
      <c r="A2095"/>
    </row>
    <row r="2096" spans="1:1" x14ac:dyDescent="0.3">
      <c r="A2096"/>
    </row>
    <row r="2097" spans="1:1" x14ac:dyDescent="0.3">
      <c r="A2097"/>
    </row>
    <row r="2098" spans="1:1" x14ac:dyDescent="0.3">
      <c r="A2098"/>
    </row>
    <row r="2099" spans="1:1" x14ac:dyDescent="0.3">
      <c r="A2099"/>
    </row>
    <row r="2100" spans="1:1" x14ac:dyDescent="0.3">
      <c r="A2100"/>
    </row>
    <row r="2101" spans="1:1" x14ac:dyDescent="0.3">
      <c r="A2101"/>
    </row>
    <row r="2102" spans="1:1" x14ac:dyDescent="0.3">
      <c r="A2102"/>
    </row>
    <row r="2103" spans="1:1" x14ac:dyDescent="0.3">
      <c r="A2103"/>
    </row>
    <row r="2104" spans="1:1" x14ac:dyDescent="0.3">
      <c r="A2104"/>
    </row>
    <row r="2105" spans="1:1" x14ac:dyDescent="0.3">
      <c r="A2105"/>
    </row>
    <row r="2106" spans="1:1" x14ac:dyDescent="0.3">
      <c r="A2106"/>
    </row>
    <row r="2107" spans="1:1" x14ac:dyDescent="0.3">
      <c r="A2107"/>
    </row>
    <row r="2108" spans="1:1" x14ac:dyDescent="0.3">
      <c r="A2108"/>
    </row>
    <row r="2109" spans="1:1" x14ac:dyDescent="0.3">
      <c r="A2109"/>
    </row>
    <row r="2110" spans="1:1" x14ac:dyDescent="0.3">
      <c r="A2110"/>
    </row>
    <row r="2111" spans="1:1" x14ac:dyDescent="0.3">
      <c r="A2111"/>
    </row>
    <row r="2112" spans="1:1" x14ac:dyDescent="0.3">
      <c r="A2112"/>
    </row>
    <row r="2113" spans="1:1" x14ac:dyDescent="0.3">
      <c r="A2113"/>
    </row>
    <row r="2114" spans="1:1" x14ac:dyDescent="0.3">
      <c r="A2114"/>
    </row>
    <row r="2115" spans="1:1" x14ac:dyDescent="0.3">
      <c r="A2115"/>
    </row>
    <row r="2116" spans="1:1" x14ac:dyDescent="0.3">
      <c r="A2116"/>
    </row>
    <row r="2117" spans="1:1" x14ac:dyDescent="0.3">
      <c r="A2117"/>
    </row>
    <row r="2118" spans="1:1" x14ac:dyDescent="0.3">
      <c r="A2118"/>
    </row>
    <row r="2119" spans="1:1" x14ac:dyDescent="0.3">
      <c r="A2119"/>
    </row>
    <row r="2120" spans="1:1" x14ac:dyDescent="0.3">
      <c r="A2120"/>
    </row>
    <row r="2121" spans="1:1" x14ac:dyDescent="0.3">
      <c r="A2121"/>
    </row>
    <row r="2122" spans="1:1" x14ac:dyDescent="0.3">
      <c r="A2122"/>
    </row>
    <row r="2123" spans="1:1" x14ac:dyDescent="0.3">
      <c r="A2123"/>
    </row>
    <row r="2124" spans="1:1" x14ac:dyDescent="0.3">
      <c r="A2124"/>
    </row>
    <row r="2125" spans="1:1" x14ac:dyDescent="0.3">
      <c r="A2125"/>
    </row>
    <row r="2126" spans="1:1" x14ac:dyDescent="0.3">
      <c r="A2126"/>
    </row>
    <row r="2127" spans="1:1" x14ac:dyDescent="0.3">
      <c r="A2127"/>
    </row>
    <row r="2128" spans="1:1" x14ac:dyDescent="0.3">
      <c r="A2128"/>
    </row>
    <row r="2129" spans="1:1" x14ac:dyDescent="0.3">
      <c r="A2129"/>
    </row>
    <row r="2130" spans="1:1" x14ac:dyDescent="0.3">
      <c r="A2130"/>
    </row>
    <row r="2131" spans="1:1" x14ac:dyDescent="0.3">
      <c r="A2131"/>
    </row>
    <row r="2132" spans="1:1" x14ac:dyDescent="0.3">
      <c r="A2132"/>
    </row>
    <row r="2133" spans="1:1" x14ac:dyDescent="0.3">
      <c r="A2133"/>
    </row>
    <row r="2134" spans="1:1" x14ac:dyDescent="0.3">
      <c r="A2134"/>
    </row>
    <row r="2135" spans="1:1" x14ac:dyDescent="0.3">
      <c r="A2135"/>
    </row>
    <row r="2136" spans="1:1" x14ac:dyDescent="0.3">
      <c r="A2136"/>
    </row>
    <row r="2137" spans="1:1" x14ac:dyDescent="0.3">
      <c r="A2137"/>
    </row>
    <row r="2138" spans="1:1" x14ac:dyDescent="0.3">
      <c r="A2138"/>
    </row>
    <row r="2139" spans="1:1" x14ac:dyDescent="0.3">
      <c r="A2139"/>
    </row>
    <row r="2140" spans="1:1" x14ac:dyDescent="0.3">
      <c r="A2140"/>
    </row>
    <row r="2141" spans="1:1" x14ac:dyDescent="0.3">
      <c r="A2141"/>
    </row>
    <row r="2142" spans="1:1" x14ac:dyDescent="0.3">
      <c r="A2142"/>
    </row>
    <row r="2143" spans="1:1" x14ac:dyDescent="0.3">
      <c r="A2143"/>
    </row>
    <row r="2144" spans="1:1" x14ac:dyDescent="0.3">
      <c r="A2144"/>
    </row>
    <row r="2145" spans="1:1" x14ac:dyDescent="0.3">
      <c r="A2145"/>
    </row>
    <row r="2146" spans="1:1" x14ac:dyDescent="0.3">
      <c r="A2146"/>
    </row>
    <row r="2147" spans="1:1" x14ac:dyDescent="0.3">
      <c r="A2147"/>
    </row>
    <row r="2148" spans="1:1" x14ac:dyDescent="0.3">
      <c r="A2148"/>
    </row>
    <row r="2149" spans="1:1" x14ac:dyDescent="0.3">
      <c r="A2149"/>
    </row>
    <row r="2150" spans="1:1" x14ac:dyDescent="0.3">
      <c r="A2150"/>
    </row>
    <row r="2151" spans="1:1" x14ac:dyDescent="0.3">
      <c r="A2151"/>
    </row>
    <row r="2152" spans="1:1" x14ac:dyDescent="0.3">
      <c r="A2152"/>
    </row>
    <row r="2153" spans="1:1" x14ac:dyDescent="0.3">
      <c r="A2153"/>
    </row>
    <row r="2154" spans="1:1" x14ac:dyDescent="0.3">
      <c r="A2154"/>
    </row>
    <row r="2155" spans="1:1" x14ac:dyDescent="0.3">
      <c r="A2155"/>
    </row>
    <row r="2156" spans="1:1" x14ac:dyDescent="0.3">
      <c r="A2156"/>
    </row>
    <row r="2157" spans="1:1" x14ac:dyDescent="0.3">
      <c r="A2157"/>
    </row>
    <row r="2158" spans="1:1" x14ac:dyDescent="0.3">
      <c r="A2158"/>
    </row>
    <row r="2159" spans="1:1" x14ac:dyDescent="0.3">
      <c r="A2159"/>
    </row>
    <row r="2160" spans="1:1" x14ac:dyDescent="0.3">
      <c r="A2160"/>
    </row>
    <row r="2161" spans="1:1" x14ac:dyDescent="0.3">
      <c r="A2161"/>
    </row>
    <row r="2162" spans="1:1" x14ac:dyDescent="0.3">
      <c r="A2162"/>
    </row>
    <row r="2163" spans="1:1" x14ac:dyDescent="0.3">
      <c r="A2163"/>
    </row>
    <row r="2164" spans="1:1" x14ac:dyDescent="0.3">
      <c r="A2164"/>
    </row>
    <row r="2165" spans="1:1" x14ac:dyDescent="0.3">
      <c r="A2165"/>
    </row>
    <row r="2166" spans="1:1" x14ac:dyDescent="0.3">
      <c r="A2166"/>
    </row>
    <row r="2167" spans="1:1" x14ac:dyDescent="0.3">
      <c r="A2167"/>
    </row>
    <row r="2168" spans="1:1" x14ac:dyDescent="0.3">
      <c r="A2168"/>
    </row>
    <row r="2169" spans="1:1" x14ac:dyDescent="0.3">
      <c r="A2169"/>
    </row>
    <row r="2170" spans="1:1" x14ac:dyDescent="0.3">
      <c r="A2170"/>
    </row>
    <row r="2171" spans="1:1" x14ac:dyDescent="0.3">
      <c r="A2171"/>
    </row>
    <row r="2172" spans="1:1" x14ac:dyDescent="0.3">
      <c r="A2172"/>
    </row>
    <row r="2173" spans="1:1" x14ac:dyDescent="0.3">
      <c r="A2173"/>
    </row>
    <row r="2174" spans="1:1" x14ac:dyDescent="0.3">
      <c r="A2174"/>
    </row>
    <row r="2175" spans="1:1" x14ac:dyDescent="0.3">
      <c r="A2175"/>
    </row>
    <row r="2176" spans="1:1" x14ac:dyDescent="0.3">
      <c r="A2176"/>
    </row>
    <row r="2177" spans="1:1" x14ac:dyDescent="0.3">
      <c r="A2177"/>
    </row>
    <row r="2178" spans="1:1" x14ac:dyDescent="0.3">
      <c r="A2178"/>
    </row>
    <row r="2179" spans="1:1" x14ac:dyDescent="0.3">
      <c r="A2179"/>
    </row>
    <row r="2180" spans="1:1" x14ac:dyDescent="0.3">
      <c r="A2180"/>
    </row>
    <row r="2181" spans="1:1" x14ac:dyDescent="0.3">
      <c r="A2181"/>
    </row>
    <row r="2182" spans="1:1" x14ac:dyDescent="0.3">
      <c r="A2182"/>
    </row>
    <row r="2183" spans="1:1" x14ac:dyDescent="0.3">
      <c r="A2183"/>
    </row>
    <row r="2184" spans="1:1" x14ac:dyDescent="0.3">
      <c r="A2184"/>
    </row>
    <row r="2185" spans="1:1" x14ac:dyDescent="0.3">
      <c r="A2185"/>
    </row>
    <row r="2186" spans="1:1" x14ac:dyDescent="0.3">
      <c r="A2186"/>
    </row>
    <row r="2187" spans="1:1" x14ac:dyDescent="0.3">
      <c r="A2187"/>
    </row>
    <row r="2188" spans="1:1" x14ac:dyDescent="0.3">
      <c r="A2188"/>
    </row>
    <row r="2189" spans="1:1" x14ac:dyDescent="0.3">
      <c r="A2189"/>
    </row>
    <row r="2190" spans="1:1" x14ac:dyDescent="0.3">
      <c r="A2190"/>
    </row>
    <row r="2191" spans="1:1" x14ac:dyDescent="0.3">
      <c r="A2191"/>
    </row>
    <row r="2192" spans="1:1" x14ac:dyDescent="0.3">
      <c r="A2192"/>
    </row>
    <row r="2193" spans="1:1" x14ac:dyDescent="0.3">
      <c r="A2193"/>
    </row>
    <row r="2194" spans="1:1" x14ac:dyDescent="0.3">
      <c r="A2194"/>
    </row>
    <row r="2195" spans="1:1" x14ac:dyDescent="0.3">
      <c r="A2195"/>
    </row>
    <row r="2196" spans="1:1" x14ac:dyDescent="0.3">
      <c r="A2196"/>
    </row>
    <row r="2197" spans="1:1" x14ac:dyDescent="0.3">
      <c r="A2197"/>
    </row>
    <row r="2198" spans="1:1" x14ac:dyDescent="0.3">
      <c r="A2198"/>
    </row>
    <row r="2199" spans="1:1" x14ac:dyDescent="0.3">
      <c r="A2199"/>
    </row>
    <row r="2200" spans="1:1" x14ac:dyDescent="0.3">
      <c r="A2200"/>
    </row>
    <row r="2201" spans="1:1" x14ac:dyDescent="0.3">
      <c r="A2201"/>
    </row>
    <row r="2202" spans="1:1" x14ac:dyDescent="0.3">
      <c r="A2202"/>
    </row>
    <row r="2203" spans="1:1" x14ac:dyDescent="0.3">
      <c r="A2203"/>
    </row>
    <row r="2204" spans="1:1" x14ac:dyDescent="0.3">
      <c r="A2204"/>
    </row>
    <row r="2205" spans="1:1" x14ac:dyDescent="0.3">
      <c r="A2205"/>
    </row>
    <row r="2206" spans="1:1" x14ac:dyDescent="0.3">
      <c r="A2206"/>
    </row>
    <row r="2207" spans="1:1" x14ac:dyDescent="0.3">
      <c r="A2207"/>
    </row>
    <row r="2208" spans="1:1" x14ac:dyDescent="0.3">
      <c r="A2208"/>
    </row>
    <row r="2209" spans="1:1" x14ac:dyDescent="0.3">
      <c r="A2209"/>
    </row>
    <row r="2210" spans="1:1" x14ac:dyDescent="0.3">
      <c r="A2210"/>
    </row>
    <row r="2211" spans="1:1" x14ac:dyDescent="0.3">
      <c r="A2211"/>
    </row>
    <row r="2212" spans="1:1" x14ac:dyDescent="0.3">
      <c r="A2212"/>
    </row>
    <row r="2213" spans="1:1" x14ac:dyDescent="0.3">
      <c r="A2213"/>
    </row>
    <row r="2214" spans="1:1" x14ac:dyDescent="0.3">
      <c r="A2214"/>
    </row>
    <row r="2215" spans="1:1" x14ac:dyDescent="0.3">
      <c r="A2215"/>
    </row>
    <row r="2216" spans="1:1" x14ac:dyDescent="0.3">
      <c r="A2216"/>
    </row>
    <row r="2217" spans="1:1" x14ac:dyDescent="0.3">
      <c r="A2217"/>
    </row>
    <row r="2218" spans="1:1" x14ac:dyDescent="0.3">
      <c r="A2218"/>
    </row>
    <row r="2219" spans="1:1" x14ac:dyDescent="0.3">
      <c r="A2219"/>
    </row>
    <row r="2220" spans="1:1" x14ac:dyDescent="0.3">
      <c r="A2220"/>
    </row>
    <row r="2221" spans="1:1" x14ac:dyDescent="0.3">
      <c r="A2221"/>
    </row>
    <row r="2222" spans="1:1" x14ac:dyDescent="0.3">
      <c r="A2222"/>
    </row>
    <row r="2223" spans="1:1" x14ac:dyDescent="0.3">
      <c r="A2223"/>
    </row>
    <row r="2224" spans="1:1" x14ac:dyDescent="0.3">
      <c r="A2224"/>
    </row>
    <row r="2225" spans="1:1" x14ac:dyDescent="0.3">
      <c r="A2225"/>
    </row>
    <row r="2226" spans="1:1" x14ac:dyDescent="0.3">
      <c r="A2226"/>
    </row>
    <row r="2227" spans="1:1" x14ac:dyDescent="0.3">
      <c r="A2227"/>
    </row>
    <row r="2228" spans="1:1" x14ac:dyDescent="0.3">
      <c r="A2228"/>
    </row>
    <row r="2229" spans="1:1" x14ac:dyDescent="0.3">
      <c r="A2229"/>
    </row>
    <row r="2230" spans="1:1" x14ac:dyDescent="0.3">
      <c r="A2230"/>
    </row>
    <row r="2231" spans="1:1" x14ac:dyDescent="0.3">
      <c r="A2231"/>
    </row>
    <row r="2232" spans="1:1" x14ac:dyDescent="0.3">
      <c r="A2232"/>
    </row>
    <row r="2233" spans="1:1" x14ac:dyDescent="0.3">
      <c r="A2233"/>
    </row>
    <row r="2234" spans="1:1" x14ac:dyDescent="0.3">
      <c r="A2234"/>
    </row>
    <row r="2235" spans="1:1" x14ac:dyDescent="0.3">
      <c r="A2235"/>
    </row>
    <row r="2236" spans="1:1" x14ac:dyDescent="0.3">
      <c r="A2236"/>
    </row>
    <row r="2237" spans="1:1" x14ac:dyDescent="0.3">
      <c r="A2237"/>
    </row>
    <row r="2238" spans="1:1" x14ac:dyDescent="0.3">
      <c r="A2238"/>
    </row>
    <row r="2239" spans="1:1" x14ac:dyDescent="0.3">
      <c r="A2239"/>
    </row>
    <row r="2240" spans="1:1" x14ac:dyDescent="0.3">
      <c r="A2240"/>
    </row>
    <row r="2241" spans="1:1" x14ac:dyDescent="0.3">
      <c r="A2241"/>
    </row>
    <row r="2242" spans="1:1" x14ac:dyDescent="0.3">
      <c r="A2242"/>
    </row>
    <row r="2243" spans="1:1" x14ac:dyDescent="0.3">
      <c r="A2243"/>
    </row>
    <row r="2244" spans="1:1" x14ac:dyDescent="0.3">
      <c r="A2244"/>
    </row>
    <row r="2245" spans="1:1" x14ac:dyDescent="0.3">
      <c r="A2245"/>
    </row>
    <row r="2246" spans="1:1" x14ac:dyDescent="0.3">
      <c r="A2246"/>
    </row>
    <row r="2247" spans="1:1" x14ac:dyDescent="0.3">
      <c r="A2247"/>
    </row>
    <row r="2248" spans="1:1" x14ac:dyDescent="0.3">
      <c r="A2248"/>
    </row>
    <row r="2249" spans="1:1" x14ac:dyDescent="0.3">
      <c r="A2249"/>
    </row>
    <row r="2250" spans="1:1" x14ac:dyDescent="0.3">
      <c r="A2250"/>
    </row>
    <row r="2251" spans="1:1" x14ac:dyDescent="0.3">
      <c r="A2251"/>
    </row>
    <row r="2252" spans="1:1" x14ac:dyDescent="0.3">
      <c r="A2252"/>
    </row>
    <row r="2253" spans="1:1" x14ac:dyDescent="0.3">
      <c r="A2253"/>
    </row>
    <row r="2254" spans="1:1" x14ac:dyDescent="0.3">
      <c r="A2254"/>
    </row>
    <row r="2255" spans="1:1" x14ac:dyDescent="0.3">
      <c r="A2255"/>
    </row>
    <row r="2256" spans="1:1" x14ac:dyDescent="0.3">
      <c r="A2256"/>
    </row>
    <row r="2257" spans="1:1" x14ac:dyDescent="0.3">
      <c r="A2257"/>
    </row>
    <row r="2258" spans="1:1" x14ac:dyDescent="0.3">
      <c r="A2258"/>
    </row>
    <row r="2259" spans="1:1" x14ac:dyDescent="0.3">
      <c r="A2259"/>
    </row>
    <row r="2260" spans="1:1" x14ac:dyDescent="0.3">
      <c r="A2260"/>
    </row>
    <row r="2261" spans="1:1" x14ac:dyDescent="0.3">
      <c r="A2261"/>
    </row>
    <row r="2262" spans="1:1" x14ac:dyDescent="0.3">
      <c r="A2262"/>
    </row>
    <row r="2263" spans="1:1" x14ac:dyDescent="0.3">
      <c r="A2263"/>
    </row>
    <row r="2264" spans="1:1" x14ac:dyDescent="0.3">
      <c r="A2264"/>
    </row>
    <row r="2265" spans="1:1" x14ac:dyDescent="0.3">
      <c r="A2265"/>
    </row>
    <row r="2266" spans="1:1" x14ac:dyDescent="0.3">
      <c r="A2266"/>
    </row>
    <row r="2267" spans="1:1" x14ac:dyDescent="0.3">
      <c r="A2267"/>
    </row>
    <row r="2268" spans="1:1" x14ac:dyDescent="0.3">
      <c r="A2268"/>
    </row>
    <row r="2269" spans="1:1" x14ac:dyDescent="0.3">
      <c r="A2269"/>
    </row>
    <row r="2270" spans="1:1" x14ac:dyDescent="0.3">
      <c r="A2270"/>
    </row>
    <row r="2271" spans="1:1" x14ac:dyDescent="0.3">
      <c r="A2271"/>
    </row>
    <row r="2272" spans="1:1" x14ac:dyDescent="0.3">
      <c r="A2272"/>
    </row>
    <row r="2273" spans="1:1" x14ac:dyDescent="0.3">
      <c r="A2273"/>
    </row>
    <row r="2274" spans="1:1" x14ac:dyDescent="0.3">
      <c r="A2274"/>
    </row>
    <row r="2275" spans="1:1" x14ac:dyDescent="0.3">
      <c r="A2275"/>
    </row>
    <row r="2276" spans="1:1" x14ac:dyDescent="0.3">
      <c r="A2276"/>
    </row>
    <row r="2277" spans="1:1" x14ac:dyDescent="0.3">
      <c r="A2277"/>
    </row>
    <row r="2278" spans="1:1" x14ac:dyDescent="0.3">
      <c r="A2278"/>
    </row>
    <row r="2279" spans="1:1" x14ac:dyDescent="0.3">
      <c r="A2279"/>
    </row>
    <row r="2280" spans="1:1" x14ac:dyDescent="0.3">
      <c r="A2280"/>
    </row>
    <row r="2281" spans="1:1" x14ac:dyDescent="0.3">
      <c r="A2281"/>
    </row>
    <row r="2282" spans="1:1" x14ac:dyDescent="0.3">
      <c r="A2282"/>
    </row>
    <row r="2283" spans="1:1" x14ac:dyDescent="0.3">
      <c r="A2283"/>
    </row>
    <row r="2284" spans="1:1" x14ac:dyDescent="0.3">
      <c r="A2284"/>
    </row>
    <row r="2285" spans="1:1" x14ac:dyDescent="0.3">
      <c r="A2285"/>
    </row>
    <row r="2286" spans="1:1" x14ac:dyDescent="0.3">
      <c r="A2286"/>
    </row>
    <row r="2287" spans="1:1" x14ac:dyDescent="0.3">
      <c r="A2287"/>
    </row>
    <row r="2288" spans="1:1" x14ac:dyDescent="0.3">
      <c r="A2288"/>
    </row>
    <row r="2289" spans="1:1" x14ac:dyDescent="0.3">
      <c r="A2289"/>
    </row>
    <row r="2290" spans="1:1" x14ac:dyDescent="0.3">
      <c r="A2290"/>
    </row>
    <row r="2291" spans="1:1" x14ac:dyDescent="0.3">
      <c r="A2291"/>
    </row>
    <row r="2292" spans="1:1" x14ac:dyDescent="0.3">
      <c r="A2292"/>
    </row>
    <row r="2293" spans="1:1" x14ac:dyDescent="0.3">
      <c r="A2293"/>
    </row>
    <row r="2294" spans="1:1" x14ac:dyDescent="0.3">
      <c r="A2294"/>
    </row>
    <row r="2295" spans="1:1" x14ac:dyDescent="0.3">
      <c r="A2295"/>
    </row>
    <row r="2296" spans="1:1" x14ac:dyDescent="0.3">
      <c r="A2296"/>
    </row>
    <row r="2297" spans="1:1" x14ac:dyDescent="0.3">
      <c r="A2297"/>
    </row>
    <row r="2298" spans="1:1" x14ac:dyDescent="0.3">
      <c r="A2298"/>
    </row>
    <row r="2299" spans="1:1" x14ac:dyDescent="0.3">
      <c r="A2299"/>
    </row>
    <row r="2300" spans="1:1" x14ac:dyDescent="0.3">
      <c r="A2300"/>
    </row>
    <row r="2301" spans="1:1" x14ac:dyDescent="0.3">
      <c r="A2301"/>
    </row>
    <row r="2302" spans="1:1" x14ac:dyDescent="0.3">
      <c r="A2302"/>
    </row>
    <row r="2303" spans="1:1" x14ac:dyDescent="0.3">
      <c r="A2303"/>
    </row>
    <row r="2304" spans="1:1" x14ac:dyDescent="0.3">
      <c r="A2304"/>
    </row>
    <row r="2305" spans="1:1" x14ac:dyDescent="0.3">
      <c r="A2305"/>
    </row>
    <row r="2306" spans="1:1" x14ac:dyDescent="0.3">
      <c r="A2306"/>
    </row>
    <row r="2307" spans="1:1" x14ac:dyDescent="0.3">
      <c r="A2307"/>
    </row>
    <row r="2308" spans="1:1" x14ac:dyDescent="0.3">
      <c r="A2308"/>
    </row>
    <row r="2309" spans="1:1" x14ac:dyDescent="0.3">
      <c r="A2309"/>
    </row>
    <row r="2310" spans="1:1" x14ac:dyDescent="0.3">
      <c r="A2310"/>
    </row>
    <row r="2311" spans="1:1" x14ac:dyDescent="0.3">
      <c r="A2311"/>
    </row>
    <row r="2312" spans="1:1" x14ac:dyDescent="0.3">
      <c r="A2312"/>
    </row>
    <row r="2313" spans="1:1" x14ac:dyDescent="0.3">
      <c r="A2313"/>
    </row>
    <row r="2314" spans="1:1" x14ac:dyDescent="0.3">
      <c r="A2314"/>
    </row>
    <row r="2315" spans="1:1" x14ac:dyDescent="0.3">
      <c r="A2315"/>
    </row>
    <row r="2316" spans="1:1" x14ac:dyDescent="0.3">
      <c r="A2316"/>
    </row>
    <row r="2317" spans="1:1" x14ac:dyDescent="0.3">
      <c r="A2317"/>
    </row>
    <row r="2318" spans="1:1" x14ac:dyDescent="0.3">
      <c r="A2318"/>
    </row>
    <row r="2319" spans="1:1" x14ac:dyDescent="0.3">
      <c r="A2319"/>
    </row>
    <row r="2320" spans="1:1" x14ac:dyDescent="0.3">
      <c r="A2320"/>
    </row>
    <row r="2321" spans="1:1" x14ac:dyDescent="0.3">
      <c r="A2321"/>
    </row>
    <row r="2322" spans="1:1" x14ac:dyDescent="0.3">
      <c r="A2322"/>
    </row>
    <row r="2323" spans="1:1" x14ac:dyDescent="0.3">
      <c r="A2323"/>
    </row>
    <row r="2324" spans="1:1" x14ac:dyDescent="0.3">
      <c r="A2324"/>
    </row>
    <row r="2325" spans="1:1" x14ac:dyDescent="0.3">
      <c r="A2325"/>
    </row>
    <row r="2326" spans="1:1" x14ac:dyDescent="0.3">
      <c r="A2326"/>
    </row>
    <row r="2327" spans="1:1" x14ac:dyDescent="0.3">
      <c r="A2327"/>
    </row>
    <row r="2328" spans="1:1" x14ac:dyDescent="0.3">
      <c r="A2328"/>
    </row>
    <row r="2329" spans="1:1" x14ac:dyDescent="0.3">
      <c r="A2329"/>
    </row>
    <row r="2330" spans="1:1" x14ac:dyDescent="0.3">
      <c r="A2330"/>
    </row>
    <row r="2331" spans="1:1" x14ac:dyDescent="0.3">
      <c r="A2331"/>
    </row>
    <row r="2332" spans="1:1" x14ac:dyDescent="0.3">
      <c r="A2332"/>
    </row>
    <row r="2333" spans="1:1" x14ac:dyDescent="0.3">
      <c r="A2333"/>
    </row>
    <row r="2334" spans="1:1" x14ac:dyDescent="0.3">
      <c r="A2334"/>
    </row>
    <row r="2335" spans="1:1" x14ac:dyDescent="0.3">
      <c r="A2335"/>
    </row>
    <row r="2336" spans="1:1" x14ac:dyDescent="0.3">
      <c r="A2336"/>
    </row>
    <row r="2337" spans="1:1" x14ac:dyDescent="0.3">
      <c r="A2337"/>
    </row>
    <row r="2338" spans="1:1" x14ac:dyDescent="0.3">
      <c r="A2338"/>
    </row>
    <row r="2339" spans="1:1" x14ac:dyDescent="0.3">
      <c r="A2339"/>
    </row>
    <row r="2340" spans="1:1" x14ac:dyDescent="0.3">
      <c r="A2340"/>
    </row>
    <row r="2341" spans="1:1" x14ac:dyDescent="0.3">
      <c r="A2341"/>
    </row>
    <row r="2342" spans="1:1" x14ac:dyDescent="0.3">
      <c r="A2342"/>
    </row>
    <row r="2343" spans="1:1" x14ac:dyDescent="0.3">
      <c r="A2343"/>
    </row>
    <row r="2344" spans="1:1" x14ac:dyDescent="0.3">
      <c r="A2344"/>
    </row>
    <row r="2345" spans="1:1" x14ac:dyDescent="0.3">
      <c r="A2345"/>
    </row>
    <row r="2346" spans="1:1" x14ac:dyDescent="0.3">
      <c r="A2346"/>
    </row>
    <row r="2347" spans="1:1" x14ac:dyDescent="0.3">
      <c r="A2347"/>
    </row>
    <row r="2348" spans="1:1" x14ac:dyDescent="0.3">
      <c r="A2348"/>
    </row>
    <row r="2349" spans="1:1" x14ac:dyDescent="0.3">
      <c r="A2349"/>
    </row>
    <row r="2350" spans="1:1" x14ac:dyDescent="0.3">
      <c r="A2350"/>
    </row>
    <row r="2351" spans="1:1" x14ac:dyDescent="0.3">
      <c r="A2351"/>
    </row>
    <row r="2352" spans="1:1" x14ac:dyDescent="0.3">
      <c r="A2352"/>
    </row>
    <row r="2353" spans="1:1" x14ac:dyDescent="0.3">
      <c r="A2353"/>
    </row>
    <row r="2354" spans="1:1" x14ac:dyDescent="0.3">
      <c r="A2354"/>
    </row>
    <row r="2355" spans="1:1" x14ac:dyDescent="0.3">
      <c r="A2355"/>
    </row>
    <row r="2356" spans="1:1" x14ac:dyDescent="0.3">
      <c r="A2356"/>
    </row>
    <row r="2357" spans="1:1" x14ac:dyDescent="0.3">
      <c r="A2357"/>
    </row>
    <row r="2358" spans="1:1" x14ac:dyDescent="0.3">
      <c r="A2358"/>
    </row>
    <row r="2359" spans="1:1" x14ac:dyDescent="0.3">
      <c r="A2359"/>
    </row>
    <row r="2360" spans="1:1" x14ac:dyDescent="0.3">
      <c r="A2360"/>
    </row>
    <row r="2361" spans="1:1" x14ac:dyDescent="0.3">
      <c r="A2361"/>
    </row>
    <row r="2362" spans="1:1" x14ac:dyDescent="0.3">
      <c r="A2362"/>
    </row>
    <row r="2363" spans="1:1" x14ac:dyDescent="0.3">
      <c r="A2363"/>
    </row>
    <row r="2364" spans="1:1" x14ac:dyDescent="0.3">
      <c r="A2364"/>
    </row>
    <row r="2365" spans="1:1" x14ac:dyDescent="0.3">
      <c r="A2365"/>
    </row>
    <row r="2366" spans="1:1" x14ac:dyDescent="0.3">
      <c r="A2366"/>
    </row>
    <row r="2367" spans="1:1" x14ac:dyDescent="0.3">
      <c r="A2367"/>
    </row>
    <row r="2368" spans="1:1" x14ac:dyDescent="0.3">
      <c r="A2368"/>
    </row>
    <row r="2369" spans="1:1" x14ac:dyDescent="0.3">
      <c r="A2369"/>
    </row>
    <row r="2370" spans="1:1" x14ac:dyDescent="0.3">
      <c r="A2370"/>
    </row>
    <row r="2371" spans="1:1" x14ac:dyDescent="0.3">
      <c r="A2371"/>
    </row>
    <row r="2372" spans="1:1" x14ac:dyDescent="0.3">
      <c r="A2372"/>
    </row>
    <row r="2373" spans="1:1" x14ac:dyDescent="0.3">
      <c r="A2373"/>
    </row>
    <row r="2374" spans="1:1" x14ac:dyDescent="0.3">
      <c r="A2374"/>
    </row>
    <row r="2375" spans="1:1" x14ac:dyDescent="0.3">
      <c r="A2375"/>
    </row>
    <row r="2376" spans="1:1" x14ac:dyDescent="0.3">
      <c r="A2376"/>
    </row>
    <row r="2377" spans="1:1" x14ac:dyDescent="0.3">
      <c r="A2377"/>
    </row>
    <row r="2378" spans="1:1" x14ac:dyDescent="0.3">
      <c r="A2378"/>
    </row>
    <row r="2379" spans="1:1" x14ac:dyDescent="0.3">
      <c r="A2379"/>
    </row>
    <row r="2380" spans="1:1" x14ac:dyDescent="0.3">
      <c r="A2380"/>
    </row>
    <row r="2381" spans="1:1" x14ac:dyDescent="0.3">
      <c r="A2381"/>
    </row>
    <row r="2382" spans="1:1" x14ac:dyDescent="0.3">
      <c r="A2382"/>
    </row>
    <row r="2383" spans="1:1" x14ac:dyDescent="0.3">
      <c r="A2383"/>
    </row>
    <row r="2384" spans="1:1" x14ac:dyDescent="0.3">
      <c r="A2384"/>
    </row>
    <row r="2385" spans="1:1" x14ac:dyDescent="0.3">
      <c r="A2385"/>
    </row>
    <row r="2386" spans="1:1" x14ac:dyDescent="0.3">
      <c r="A2386"/>
    </row>
    <row r="2387" spans="1:1" x14ac:dyDescent="0.3">
      <c r="A2387"/>
    </row>
    <row r="2388" spans="1:1" x14ac:dyDescent="0.3">
      <c r="A2388"/>
    </row>
    <row r="2389" spans="1:1" x14ac:dyDescent="0.3">
      <c r="A2389"/>
    </row>
    <row r="2390" spans="1:1" x14ac:dyDescent="0.3">
      <c r="A2390"/>
    </row>
    <row r="2391" spans="1:1" x14ac:dyDescent="0.3">
      <c r="A2391"/>
    </row>
    <row r="2392" spans="1:1" x14ac:dyDescent="0.3">
      <c r="A2392"/>
    </row>
    <row r="2393" spans="1:1" x14ac:dyDescent="0.3">
      <c r="A2393"/>
    </row>
    <row r="2394" spans="1:1" x14ac:dyDescent="0.3">
      <c r="A2394"/>
    </row>
    <row r="2395" spans="1:1" x14ac:dyDescent="0.3">
      <c r="A2395"/>
    </row>
    <row r="2396" spans="1:1" x14ac:dyDescent="0.3">
      <c r="A2396"/>
    </row>
    <row r="2397" spans="1:1" x14ac:dyDescent="0.3">
      <c r="A2397"/>
    </row>
    <row r="2398" spans="1:1" x14ac:dyDescent="0.3">
      <c r="A2398"/>
    </row>
    <row r="2399" spans="1:1" x14ac:dyDescent="0.3">
      <c r="A2399"/>
    </row>
    <row r="2400" spans="1:1" x14ac:dyDescent="0.3">
      <c r="A2400"/>
    </row>
    <row r="2401" spans="1:1" x14ac:dyDescent="0.3">
      <c r="A2401"/>
    </row>
    <row r="2402" spans="1:1" x14ac:dyDescent="0.3">
      <c r="A2402"/>
    </row>
    <row r="2403" spans="1:1" x14ac:dyDescent="0.3">
      <c r="A2403"/>
    </row>
    <row r="2404" spans="1:1" x14ac:dyDescent="0.3">
      <c r="A2404"/>
    </row>
    <row r="2405" spans="1:1" x14ac:dyDescent="0.3">
      <c r="A2405"/>
    </row>
    <row r="2406" spans="1:1" x14ac:dyDescent="0.3">
      <c r="A2406"/>
    </row>
    <row r="2407" spans="1:1" x14ac:dyDescent="0.3">
      <c r="A2407"/>
    </row>
    <row r="2408" spans="1:1" x14ac:dyDescent="0.3">
      <c r="A2408"/>
    </row>
    <row r="2409" spans="1:1" x14ac:dyDescent="0.3">
      <c r="A2409"/>
    </row>
    <row r="2410" spans="1:1" x14ac:dyDescent="0.3">
      <c r="A2410"/>
    </row>
    <row r="2411" spans="1:1" x14ac:dyDescent="0.3">
      <c r="A2411"/>
    </row>
    <row r="2412" spans="1:1" x14ac:dyDescent="0.3">
      <c r="A2412"/>
    </row>
    <row r="2413" spans="1:1" x14ac:dyDescent="0.3">
      <c r="A2413"/>
    </row>
    <row r="2414" spans="1:1" x14ac:dyDescent="0.3">
      <c r="A2414"/>
    </row>
    <row r="2415" spans="1:1" x14ac:dyDescent="0.3">
      <c r="A2415"/>
    </row>
    <row r="2416" spans="1:1" x14ac:dyDescent="0.3">
      <c r="A2416"/>
    </row>
    <row r="2417" spans="1:1" x14ac:dyDescent="0.3">
      <c r="A2417"/>
    </row>
    <row r="2418" spans="1:1" x14ac:dyDescent="0.3">
      <c r="A2418"/>
    </row>
    <row r="2419" spans="1:1" x14ac:dyDescent="0.3">
      <c r="A2419"/>
    </row>
    <row r="2420" spans="1:1" x14ac:dyDescent="0.3">
      <c r="A2420"/>
    </row>
    <row r="2421" spans="1:1" x14ac:dyDescent="0.3">
      <c r="A2421"/>
    </row>
    <row r="2422" spans="1:1" x14ac:dyDescent="0.3">
      <c r="A2422"/>
    </row>
    <row r="2423" spans="1:1" x14ac:dyDescent="0.3">
      <c r="A2423"/>
    </row>
    <row r="2424" spans="1:1" x14ac:dyDescent="0.3">
      <c r="A2424"/>
    </row>
    <row r="2425" spans="1:1" x14ac:dyDescent="0.3">
      <c r="A2425"/>
    </row>
    <row r="2426" spans="1:1" x14ac:dyDescent="0.3">
      <c r="A2426"/>
    </row>
    <row r="2427" spans="1:1" x14ac:dyDescent="0.3">
      <c r="A2427"/>
    </row>
    <row r="2428" spans="1:1" x14ac:dyDescent="0.3">
      <c r="A2428"/>
    </row>
    <row r="2429" spans="1:1" x14ac:dyDescent="0.3">
      <c r="A2429"/>
    </row>
    <row r="2430" spans="1:1" x14ac:dyDescent="0.3">
      <c r="A2430"/>
    </row>
    <row r="2431" spans="1:1" x14ac:dyDescent="0.3">
      <c r="A2431"/>
    </row>
    <row r="2432" spans="1:1" x14ac:dyDescent="0.3">
      <c r="A2432"/>
    </row>
    <row r="2433" spans="1:1" x14ac:dyDescent="0.3">
      <c r="A2433"/>
    </row>
    <row r="2434" spans="1:1" x14ac:dyDescent="0.3">
      <c r="A2434"/>
    </row>
    <row r="2435" spans="1:1" x14ac:dyDescent="0.3">
      <c r="A2435"/>
    </row>
    <row r="2436" spans="1:1" x14ac:dyDescent="0.3">
      <c r="A2436"/>
    </row>
    <row r="2437" spans="1:1" x14ac:dyDescent="0.3">
      <c r="A2437"/>
    </row>
    <row r="2438" spans="1:1" x14ac:dyDescent="0.3">
      <c r="A2438"/>
    </row>
    <row r="2439" spans="1:1" x14ac:dyDescent="0.3">
      <c r="A2439"/>
    </row>
    <row r="2440" spans="1:1" x14ac:dyDescent="0.3">
      <c r="A2440"/>
    </row>
    <row r="2441" spans="1:1" x14ac:dyDescent="0.3">
      <c r="A2441"/>
    </row>
    <row r="2442" spans="1:1" x14ac:dyDescent="0.3">
      <c r="A2442"/>
    </row>
    <row r="2443" spans="1:1" x14ac:dyDescent="0.3">
      <c r="A2443"/>
    </row>
    <row r="2444" spans="1:1" x14ac:dyDescent="0.3">
      <c r="A2444"/>
    </row>
    <row r="2445" spans="1:1" x14ac:dyDescent="0.3">
      <c r="A2445"/>
    </row>
    <row r="2446" spans="1:1" x14ac:dyDescent="0.3">
      <c r="A2446"/>
    </row>
    <row r="2447" spans="1:1" x14ac:dyDescent="0.3">
      <c r="A2447"/>
    </row>
    <row r="2448" spans="1:1" x14ac:dyDescent="0.3">
      <c r="A2448"/>
    </row>
    <row r="2449" spans="1:1" x14ac:dyDescent="0.3">
      <c r="A2449"/>
    </row>
    <row r="2450" spans="1:1" x14ac:dyDescent="0.3">
      <c r="A2450"/>
    </row>
    <row r="2451" spans="1:1" x14ac:dyDescent="0.3">
      <c r="A2451"/>
    </row>
    <row r="2452" spans="1:1" x14ac:dyDescent="0.3">
      <c r="A2452"/>
    </row>
    <row r="2453" spans="1:1" x14ac:dyDescent="0.3">
      <c r="A2453"/>
    </row>
    <row r="2454" spans="1:1" x14ac:dyDescent="0.3">
      <c r="A2454"/>
    </row>
    <row r="2455" spans="1:1" x14ac:dyDescent="0.3">
      <c r="A2455"/>
    </row>
    <row r="2456" spans="1:1" x14ac:dyDescent="0.3">
      <c r="A2456"/>
    </row>
    <row r="2457" spans="1:1" x14ac:dyDescent="0.3">
      <c r="A2457"/>
    </row>
    <row r="2458" spans="1:1" x14ac:dyDescent="0.3">
      <c r="A2458"/>
    </row>
    <row r="2459" spans="1:1" x14ac:dyDescent="0.3">
      <c r="A2459"/>
    </row>
    <row r="2460" spans="1:1" x14ac:dyDescent="0.3">
      <c r="A2460"/>
    </row>
    <row r="2461" spans="1:1" x14ac:dyDescent="0.3">
      <c r="A2461"/>
    </row>
    <row r="2462" spans="1:1" x14ac:dyDescent="0.3">
      <c r="A2462"/>
    </row>
    <row r="2463" spans="1:1" x14ac:dyDescent="0.3">
      <c r="A2463"/>
    </row>
    <row r="2464" spans="1:1" x14ac:dyDescent="0.3">
      <c r="A2464"/>
    </row>
    <row r="2465" spans="1:1" x14ac:dyDescent="0.3">
      <c r="A2465"/>
    </row>
    <row r="2466" spans="1:1" x14ac:dyDescent="0.3">
      <c r="A2466"/>
    </row>
    <row r="2467" spans="1:1" x14ac:dyDescent="0.3">
      <c r="A2467"/>
    </row>
    <row r="2468" spans="1:1" x14ac:dyDescent="0.3">
      <c r="A2468"/>
    </row>
    <row r="2469" spans="1:1" x14ac:dyDescent="0.3">
      <c r="A2469"/>
    </row>
    <row r="2470" spans="1:1" x14ac:dyDescent="0.3">
      <c r="A2470"/>
    </row>
    <row r="2471" spans="1:1" x14ac:dyDescent="0.3">
      <c r="A2471"/>
    </row>
    <row r="2472" spans="1:1" x14ac:dyDescent="0.3">
      <c r="A2472"/>
    </row>
    <row r="2473" spans="1:1" x14ac:dyDescent="0.3">
      <c r="A2473"/>
    </row>
    <row r="2474" spans="1:1" x14ac:dyDescent="0.3">
      <c r="A2474"/>
    </row>
    <row r="2475" spans="1:1" x14ac:dyDescent="0.3">
      <c r="A2475"/>
    </row>
    <row r="2476" spans="1:1" x14ac:dyDescent="0.3">
      <c r="A2476"/>
    </row>
    <row r="2477" spans="1:1" x14ac:dyDescent="0.3">
      <c r="A2477"/>
    </row>
    <row r="2478" spans="1:1" x14ac:dyDescent="0.3">
      <c r="A2478"/>
    </row>
    <row r="2479" spans="1:1" x14ac:dyDescent="0.3">
      <c r="A2479"/>
    </row>
    <row r="2480" spans="1:1" x14ac:dyDescent="0.3">
      <c r="A2480"/>
    </row>
    <row r="2481" spans="1:1" x14ac:dyDescent="0.3">
      <c r="A2481"/>
    </row>
    <row r="2482" spans="1:1" x14ac:dyDescent="0.3">
      <c r="A2482"/>
    </row>
    <row r="2483" spans="1:1" x14ac:dyDescent="0.3">
      <c r="A2483"/>
    </row>
    <row r="2484" spans="1:1" x14ac:dyDescent="0.3">
      <c r="A2484"/>
    </row>
    <row r="2485" spans="1:1" x14ac:dyDescent="0.3">
      <c r="A2485"/>
    </row>
    <row r="2486" spans="1:1" x14ac:dyDescent="0.3">
      <c r="A2486"/>
    </row>
    <row r="2487" spans="1:1" x14ac:dyDescent="0.3">
      <c r="A2487"/>
    </row>
    <row r="2488" spans="1:1" x14ac:dyDescent="0.3">
      <c r="A2488"/>
    </row>
    <row r="2489" spans="1:1" x14ac:dyDescent="0.3">
      <c r="A2489"/>
    </row>
    <row r="2490" spans="1:1" x14ac:dyDescent="0.3">
      <c r="A2490"/>
    </row>
    <row r="2491" spans="1:1" x14ac:dyDescent="0.3">
      <c r="A2491"/>
    </row>
    <row r="2492" spans="1:1" x14ac:dyDescent="0.3">
      <c r="A2492"/>
    </row>
    <row r="2493" spans="1:1" x14ac:dyDescent="0.3">
      <c r="A2493"/>
    </row>
    <row r="2494" spans="1:1" x14ac:dyDescent="0.3">
      <c r="A2494"/>
    </row>
    <row r="2495" spans="1:1" x14ac:dyDescent="0.3">
      <c r="A2495"/>
    </row>
    <row r="2496" spans="1:1" x14ac:dyDescent="0.3">
      <c r="A2496"/>
    </row>
    <row r="2497" spans="1:1" x14ac:dyDescent="0.3">
      <c r="A2497"/>
    </row>
    <row r="2498" spans="1:1" x14ac:dyDescent="0.3">
      <c r="A2498"/>
    </row>
    <row r="2499" spans="1:1" x14ac:dyDescent="0.3">
      <c r="A2499"/>
    </row>
    <row r="2500" spans="1:1" x14ac:dyDescent="0.3">
      <c r="A2500"/>
    </row>
    <row r="2501" spans="1:1" x14ac:dyDescent="0.3">
      <c r="A2501"/>
    </row>
    <row r="2502" spans="1:1" x14ac:dyDescent="0.3">
      <c r="A2502"/>
    </row>
    <row r="2503" spans="1:1" x14ac:dyDescent="0.3">
      <c r="A2503"/>
    </row>
    <row r="2504" spans="1:1" x14ac:dyDescent="0.3">
      <c r="A2504"/>
    </row>
    <row r="2505" spans="1:1" x14ac:dyDescent="0.3">
      <c r="A2505"/>
    </row>
    <row r="2506" spans="1:1" x14ac:dyDescent="0.3">
      <c r="A2506"/>
    </row>
    <row r="2507" spans="1:1" x14ac:dyDescent="0.3">
      <c r="A2507"/>
    </row>
    <row r="2508" spans="1:1" x14ac:dyDescent="0.3">
      <c r="A2508"/>
    </row>
    <row r="2509" spans="1:1" x14ac:dyDescent="0.3">
      <c r="A2509"/>
    </row>
    <row r="2510" spans="1:1" x14ac:dyDescent="0.3">
      <c r="A2510"/>
    </row>
    <row r="2511" spans="1:1" x14ac:dyDescent="0.3">
      <c r="A2511"/>
    </row>
    <row r="2512" spans="1:1" x14ac:dyDescent="0.3">
      <c r="A2512"/>
    </row>
    <row r="2513" spans="1:1" x14ac:dyDescent="0.3">
      <c r="A2513"/>
    </row>
    <row r="2514" spans="1:1" x14ac:dyDescent="0.3">
      <c r="A2514"/>
    </row>
    <row r="2515" spans="1:1" x14ac:dyDescent="0.3">
      <c r="A2515"/>
    </row>
    <row r="2516" spans="1:1" x14ac:dyDescent="0.3">
      <c r="A2516"/>
    </row>
    <row r="2517" spans="1:1" x14ac:dyDescent="0.3">
      <c r="A2517"/>
    </row>
    <row r="2518" spans="1:1" x14ac:dyDescent="0.3">
      <c r="A2518"/>
    </row>
    <row r="2519" spans="1:1" x14ac:dyDescent="0.3">
      <c r="A2519"/>
    </row>
    <row r="2520" spans="1:1" x14ac:dyDescent="0.3">
      <c r="A2520"/>
    </row>
    <row r="2521" spans="1:1" x14ac:dyDescent="0.3">
      <c r="A2521"/>
    </row>
    <row r="2522" spans="1:1" x14ac:dyDescent="0.3">
      <c r="A2522"/>
    </row>
    <row r="2523" spans="1:1" x14ac:dyDescent="0.3">
      <c r="A2523"/>
    </row>
    <row r="2524" spans="1:1" x14ac:dyDescent="0.3">
      <c r="A2524"/>
    </row>
    <row r="2525" spans="1:1" x14ac:dyDescent="0.3">
      <c r="A2525"/>
    </row>
    <row r="2526" spans="1:1" x14ac:dyDescent="0.3">
      <c r="A2526"/>
    </row>
    <row r="2527" spans="1:1" x14ac:dyDescent="0.3">
      <c r="A2527"/>
    </row>
    <row r="2528" spans="1:1" x14ac:dyDescent="0.3">
      <c r="A2528"/>
    </row>
    <row r="2529" spans="1:1" x14ac:dyDescent="0.3">
      <c r="A2529"/>
    </row>
    <row r="2530" spans="1:1" x14ac:dyDescent="0.3">
      <c r="A2530"/>
    </row>
    <row r="2531" spans="1:1" x14ac:dyDescent="0.3">
      <c r="A2531"/>
    </row>
    <row r="2532" spans="1:1" x14ac:dyDescent="0.3">
      <c r="A2532"/>
    </row>
    <row r="2533" spans="1:1" x14ac:dyDescent="0.3">
      <c r="A2533"/>
    </row>
    <row r="2534" spans="1:1" x14ac:dyDescent="0.3">
      <c r="A2534"/>
    </row>
    <row r="2535" spans="1:1" x14ac:dyDescent="0.3">
      <c r="A2535"/>
    </row>
    <row r="2536" spans="1:1" x14ac:dyDescent="0.3">
      <c r="A2536"/>
    </row>
    <row r="2537" spans="1:1" x14ac:dyDescent="0.3">
      <c r="A2537"/>
    </row>
    <row r="2538" spans="1:1" x14ac:dyDescent="0.3">
      <c r="A2538"/>
    </row>
    <row r="2539" spans="1:1" x14ac:dyDescent="0.3">
      <c r="A2539"/>
    </row>
    <row r="2540" spans="1:1" x14ac:dyDescent="0.3">
      <c r="A2540"/>
    </row>
    <row r="2541" spans="1:1" x14ac:dyDescent="0.3">
      <c r="A2541"/>
    </row>
    <row r="2542" spans="1:1" x14ac:dyDescent="0.3">
      <c r="A2542"/>
    </row>
    <row r="2543" spans="1:1" x14ac:dyDescent="0.3">
      <c r="A2543"/>
    </row>
    <row r="2544" spans="1:1" x14ac:dyDescent="0.3">
      <c r="A2544"/>
    </row>
    <row r="2545" spans="1:1" x14ac:dyDescent="0.3">
      <c r="A2545"/>
    </row>
    <row r="2546" spans="1:1" x14ac:dyDescent="0.3">
      <c r="A2546"/>
    </row>
    <row r="2547" spans="1:1" x14ac:dyDescent="0.3">
      <c r="A2547"/>
    </row>
    <row r="2548" spans="1:1" x14ac:dyDescent="0.3">
      <c r="A2548"/>
    </row>
    <row r="2549" spans="1:1" x14ac:dyDescent="0.3">
      <c r="A2549"/>
    </row>
    <row r="2550" spans="1:1" x14ac:dyDescent="0.3">
      <c r="A2550"/>
    </row>
    <row r="2551" spans="1:1" x14ac:dyDescent="0.3">
      <c r="A2551"/>
    </row>
    <row r="2552" spans="1:1" x14ac:dyDescent="0.3">
      <c r="A2552"/>
    </row>
    <row r="2553" spans="1:1" x14ac:dyDescent="0.3">
      <c r="A2553"/>
    </row>
    <row r="2554" spans="1:1" x14ac:dyDescent="0.3">
      <c r="A2554"/>
    </row>
    <row r="2555" spans="1:1" x14ac:dyDescent="0.3">
      <c r="A2555"/>
    </row>
    <row r="2556" spans="1:1" x14ac:dyDescent="0.3">
      <c r="A2556"/>
    </row>
    <row r="2557" spans="1:1" x14ac:dyDescent="0.3">
      <c r="A2557"/>
    </row>
    <row r="2558" spans="1:1" x14ac:dyDescent="0.3">
      <c r="A2558"/>
    </row>
    <row r="2559" spans="1:1" x14ac:dyDescent="0.3">
      <c r="A2559"/>
    </row>
    <row r="2560" spans="1:1" x14ac:dyDescent="0.3">
      <c r="A2560"/>
    </row>
    <row r="2561" spans="1:1" x14ac:dyDescent="0.3">
      <c r="A2561"/>
    </row>
    <row r="2562" spans="1:1" x14ac:dyDescent="0.3">
      <c r="A2562"/>
    </row>
    <row r="2563" spans="1:1" x14ac:dyDescent="0.3">
      <c r="A2563"/>
    </row>
    <row r="2564" spans="1:1" x14ac:dyDescent="0.3">
      <c r="A2564"/>
    </row>
    <row r="2565" spans="1:1" x14ac:dyDescent="0.3">
      <c r="A2565"/>
    </row>
    <row r="2566" spans="1:1" x14ac:dyDescent="0.3">
      <c r="A2566"/>
    </row>
    <row r="2567" spans="1:1" x14ac:dyDescent="0.3">
      <c r="A2567"/>
    </row>
    <row r="2568" spans="1:1" x14ac:dyDescent="0.3">
      <c r="A2568"/>
    </row>
    <row r="2569" spans="1:1" x14ac:dyDescent="0.3">
      <c r="A2569"/>
    </row>
    <row r="2570" spans="1:1" x14ac:dyDescent="0.3">
      <c r="A2570"/>
    </row>
    <row r="2571" spans="1:1" x14ac:dyDescent="0.3">
      <c r="A2571"/>
    </row>
    <row r="2572" spans="1:1" x14ac:dyDescent="0.3">
      <c r="A2572"/>
    </row>
    <row r="2573" spans="1:1" x14ac:dyDescent="0.3">
      <c r="A2573"/>
    </row>
    <row r="2574" spans="1:1" x14ac:dyDescent="0.3">
      <c r="A2574"/>
    </row>
    <row r="2575" spans="1:1" x14ac:dyDescent="0.3">
      <c r="A2575"/>
    </row>
    <row r="2576" spans="1:1" x14ac:dyDescent="0.3">
      <c r="A2576"/>
    </row>
    <row r="2577" spans="1:1" x14ac:dyDescent="0.3">
      <c r="A2577"/>
    </row>
    <row r="2578" spans="1:1" x14ac:dyDescent="0.3">
      <c r="A2578"/>
    </row>
    <row r="2579" spans="1:1" x14ac:dyDescent="0.3">
      <c r="A2579"/>
    </row>
    <row r="2580" spans="1:1" x14ac:dyDescent="0.3">
      <c r="A2580"/>
    </row>
    <row r="2581" spans="1:1" x14ac:dyDescent="0.3">
      <c r="A2581"/>
    </row>
    <row r="2582" spans="1:1" x14ac:dyDescent="0.3">
      <c r="A2582"/>
    </row>
    <row r="2583" spans="1:1" x14ac:dyDescent="0.3">
      <c r="A2583"/>
    </row>
    <row r="2584" spans="1:1" x14ac:dyDescent="0.3">
      <c r="A2584"/>
    </row>
    <row r="2585" spans="1:1" x14ac:dyDescent="0.3">
      <c r="A2585"/>
    </row>
    <row r="2586" spans="1:1" x14ac:dyDescent="0.3">
      <c r="A2586"/>
    </row>
    <row r="2587" spans="1:1" x14ac:dyDescent="0.3">
      <c r="A2587"/>
    </row>
    <row r="2588" spans="1:1" x14ac:dyDescent="0.3">
      <c r="A2588"/>
    </row>
    <row r="2589" spans="1:1" x14ac:dyDescent="0.3">
      <c r="A2589"/>
    </row>
    <row r="2590" spans="1:1" x14ac:dyDescent="0.3">
      <c r="A2590"/>
    </row>
    <row r="2591" spans="1:1" x14ac:dyDescent="0.3">
      <c r="A2591"/>
    </row>
    <row r="2592" spans="1:1" x14ac:dyDescent="0.3">
      <c r="A2592"/>
    </row>
    <row r="2593" spans="1:1" x14ac:dyDescent="0.3">
      <c r="A2593"/>
    </row>
    <row r="2594" spans="1:1" x14ac:dyDescent="0.3">
      <c r="A2594"/>
    </row>
    <row r="2595" spans="1:1" x14ac:dyDescent="0.3">
      <c r="A2595"/>
    </row>
    <row r="2596" spans="1:1" x14ac:dyDescent="0.3">
      <c r="A2596"/>
    </row>
    <row r="2597" spans="1:1" x14ac:dyDescent="0.3">
      <c r="A2597"/>
    </row>
    <row r="2598" spans="1:1" x14ac:dyDescent="0.3">
      <c r="A2598"/>
    </row>
    <row r="2599" spans="1:1" x14ac:dyDescent="0.3">
      <c r="A2599"/>
    </row>
    <row r="2600" spans="1:1" x14ac:dyDescent="0.3">
      <c r="A2600"/>
    </row>
    <row r="2601" spans="1:1" x14ac:dyDescent="0.3">
      <c r="A2601"/>
    </row>
    <row r="2602" spans="1:1" x14ac:dyDescent="0.3">
      <c r="A2602"/>
    </row>
    <row r="2603" spans="1:1" x14ac:dyDescent="0.3">
      <c r="A2603"/>
    </row>
    <row r="2604" spans="1:1" x14ac:dyDescent="0.3">
      <c r="A2604"/>
    </row>
    <row r="2605" spans="1:1" x14ac:dyDescent="0.3">
      <c r="A2605"/>
    </row>
    <row r="2606" spans="1:1" x14ac:dyDescent="0.3">
      <c r="A2606"/>
    </row>
    <row r="2607" spans="1:1" x14ac:dyDescent="0.3">
      <c r="A2607"/>
    </row>
    <row r="2608" spans="1:1" x14ac:dyDescent="0.3">
      <c r="A2608"/>
    </row>
    <row r="2609" spans="1:1" x14ac:dyDescent="0.3">
      <c r="A2609"/>
    </row>
    <row r="2610" spans="1:1" x14ac:dyDescent="0.3">
      <c r="A2610"/>
    </row>
    <row r="2611" spans="1:1" x14ac:dyDescent="0.3">
      <c r="A2611"/>
    </row>
    <row r="2612" spans="1:1" x14ac:dyDescent="0.3">
      <c r="A2612"/>
    </row>
    <row r="2613" spans="1:1" x14ac:dyDescent="0.3">
      <c r="A2613"/>
    </row>
    <row r="2614" spans="1:1" x14ac:dyDescent="0.3">
      <c r="A2614"/>
    </row>
    <row r="2615" spans="1:1" x14ac:dyDescent="0.3">
      <c r="A2615"/>
    </row>
    <row r="2616" spans="1:1" x14ac:dyDescent="0.3">
      <c r="A2616"/>
    </row>
    <row r="2617" spans="1:1" x14ac:dyDescent="0.3">
      <c r="A2617"/>
    </row>
    <row r="2618" spans="1:1" x14ac:dyDescent="0.3">
      <c r="A2618"/>
    </row>
    <row r="2619" spans="1:1" x14ac:dyDescent="0.3">
      <c r="A2619"/>
    </row>
    <row r="2620" spans="1:1" x14ac:dyDescent="0.3">
      <c r="A2620"/>
    </row>
    <row r="2621" spans="1:1" x14ac:dyDescent="0.3">
      <c r="A2621"/>
    </row>
    <row r="2622" spans="1:1" x14ac:dyDescent="0.3">
      <c r="A2622"/>
    </row>
    <row r="2623" spans="1:1" x14ac:dyDescent="0.3">
      <c r="A2623"/>
    </row>
    <row r="2624" spans="1:1" x14ac:dyDescent="0.3">
      <c r="A2624"/>
    </row>
    <row r="2625" spans="1:1" x14ac:dyDescent="0.3">
      <c r="A2625"/>
    </row>
    <row r="2626" spans="1:1" x14ac:dyDescent="0.3">
      <c r="A2626"/>
    </row>
    <row r="2627" spans="1:1" x14ac:dyDescent="0.3">
      <c r="A2627"/>
    </row>
    <row r="2628" spans="1:1" x14ac:dyDescent="0.3">
      <c r="A2628"/>
    </row>
    <row r="2629" spans="1:1" x14ac:dyDescent="0.3">
      <c r="A2629"/>
    </row>
    <row r="2630" spans="1:1" x14ac:dyDescent="0.3">
      <c r="A2630"/>
    </row>
    <row r="2631" spans="1:1" x14ac:dyDescent="0.3">
      <c r="A2631"/>
    </row>
    <row r="2632" spans="1:1" x14ac:dyDescent="0.3">
      <c r="A2632"/>
    </row>
    <row r="2633" spans="1:1" x14ac:dyDescent="0.3">
      <c r="A2633"/>
    </row>
    <row r="2634" spans="1:1" x14ac:dyDescent="0.3">
      <c r="A2634"/>
    </row>
    <row r="2635" spans="1:1" x14ac:dyDescent="0.3">
      <c r="A2635"/>
    </row>
    <row r="2636" spans="1:1" x14ac:dyDescent="0.3">
      <c r="A2636"/>
    </row>
    <row r="2637" spans="1:1" x14ac:dyDescent="0.3">
      <c r="A2637"/>
    </row>
    <row r="2638" spans="1:1" x14ac:dyDescent="0.3">
      <c r="A2638"/>
    </row>
    <row r="2639" spans="1:1" x14ac:dyDescent="0.3">
      <c r="A2639"/>
    </row>
    <row r="2640" spans="1:1" x14ac:dyDescent="0.3">
      <c r="A2640"/>
    </row>
    <row r="2641" spans="1:1" x14ac:dyDescent="0.3">
      <c r="A2641"/>
    </row>
    <row r="2642" spans="1:1" x14ac:dyDescent="0.3">
      <c r="A2642"/>
    </row>
    <row r="2643" spans="1:1" x14ac:dyDescent="0.3">
      <c r="A2643"/>
    </row>
    <row r="2644" spans="1:1" x14ac:dyDescent="0.3">
      <c r="A2644"/>
    </row>
    <row r="2645" spans="1:1" x14ac:dyDescent="0.3">
      <c r="A2645"/>
    </row>
    <row r="2646" spans="1:1" x14ac:dyDescent="0.3">
      <c r="A2646"/>
    </row>
    <row r="2647" spans="1:1" x14ac:dyDescent="0.3">
      <c r="A2647"/>
    </row>
    <row r="2648" spans="1:1" x14ac:dyDescent="0.3">
      <c r="A2648"/>
    </row>
    <row r="2649" spans="1:1" x14ac:dyDescent="0.3">
      <c r="A2649"/>
    </row>
    <row r="2650" spans="1:1" x14ac:dyDescent="0.3">
      <c r="A2650"/>
    </row>
    <row r="2651" spans="1:1" x14ac:dyDescent="0.3">
      <c r="A2651"/>
    </row>
    <row r="2652" spans="1:1" x14ac:dyDescent="0.3">
      <c r="A2652"/>
    </row>
    <row r="2653" spans="1:1" x14ac:dyDescent="0.3">
      <c r="A2653"/>
    </row>
    <row r="2654" spans="1:1" x14ac:dyDescent="0.3">
      <c r="A2654"/>
    </row>
    <row r="2655" spans="1:1" x14ac:dyDescent="0.3">
      <c r="A2655"/>
    </row>
    <row r="2656" spans="1:1" x14ac:dyDescent="0.3">
      <c r="A2656"/>
    </row>
    <row r="2657" spans="1:1" x14ac:dyDescent="0.3">
      <c r="A2657"/>
    </row>
    <row r="2658" spans="1:1" x14ac:dyDescent="0.3">
      <c r="A2658"/>
    </row>
    <row r="2659" spans="1:1" x14ac:dyDescent="0.3">
      <c r="A2659"/>
    </row>
    <row r="2660" spans="1:1" x14ac:dyDescent="0.3">
      <c r="A2660"/>
    </row>
    <row r="2661" spans="1:1" x14ac:dyDescent="0.3">
      <c r="A2661"/>
    </row>
    <row r="2662" spans="1:1" x14ac:dyDescent="0.3">
      <c r="A2662"/>
    </row>
    <row r="2663" spans="1:1" x14ac:dyDescent="0.3">
      <c r="A2663"/>
    </row>
    <row r="2664" spans="1:1" x14ac:dyDescent="0.3">
      <c r="A2664"/>
    </row>
    <row r="2665" spans="1:1" x14ac:dyDescent="0.3">
      <c r="A2665"/>
    </row>
    <row r="2666" spans="1:1" x14ac:dyDescent="0.3">
      <c r="A2666"/>
    </row>
    <row r="2667" spans="1:1" x14ac:dyDescent="0.3">
      <c r="A2667"/>
    </row>
    <row r="2668" spans="1:1" x14ac:dyDescent="0.3">
      <c r="A2668"/>
    </row>
    <row r="2669" spans="1:1" x14ac:dyDescent="0.3">
      <c r="A2669"/>
    </row>
    <row r="2670" spans="1:1" x14ac:dyDescent="0.3">
      <c r="A2670"/>
    </row>
    <row r="2671" spans="1:1" x14ac:dyDescent="0.3">
      <c r="A2671"/>
    </row>
    <row r="2672" spans="1:1" x14ac:dyDescent="0.3">
      <c r="A2672"/>
    </row>
    <row r="2673" spans="1:1" x14ac:dyDescent="0.3">
      <c r="A2673"/>
    </row>
    <row r="2674" spans="1:1" x14ac:dyDescent="0.3">
      <c r="A2674"/>
    </row>
    <row r="2675" spans="1:1" x14ac:dyDescent="0.3">
      <c r="A2675"/>
    </row>
    <row r="2676" spans="1:1" x14ac:dyDescent="0.3">
      <c r="A2676"/>
    </row>
    <row r="2677" spans="1:1" x14ac:dyDescent="0.3">
      <c r="A2677"/>
    </row>
    <row r="2678" spans="1:1" x14ac:dyDescent="0.3">
      <c r="A2678"/>
    </row>
    <row r="2679" spans="1:1" x14ac:dyDescent="0.3">
      <c r="A2679"/>
    </row>
    <row r="2680" spans="1:1" x14ac:dyDescent="0.3">
      <c r="A2680"/>
    </row>
    <row r="2681" spans="1:1" x14ac:dyDescent="0.3">
      <c r="A2681"/>
    </row>
    <row r="2682" spans="1:1" x14ac:dyDescent="0.3">
      <c r="A2682"/>
    </row>
    <row r="2683" spans="1:1" x14ac:dyDescent="0.3">
      <c r="A2683"/>
    </row>
    <row r="2684" spans="1:1" x14ac:dyDescent="0.3">
      <c r="A2684"/>
    </row>
    <row r="2685" spans="1:1" x14ac:dyDescent="0.3">
      <c r="A2685"/>
    </row>
    <row r="2686" spans="1:1" x14ac:dyDescent="0.3">
      <c r="A2686"/>
    </row>
    <row r="2687" spans="1:1" x14ac:dyDescent="0.3">
      <c r="A2687"/>
    </row>
    <row r="2688" spans="1:1" x14ac:dyDescent="0.3">
      <c r="A2688"/>
    </row>
    <row r="2689" spans="1:1" x14ac:dyDescent="0.3">
      <c r="A2689"/>
    </row>
    <row r="2690" spans="1:1" x14ac:dyDescent="0.3">
      <c r="A2690"/>
    </row>
    <row r="2691" spans="1:1" x14ac:dyDescent="0.3">
      <c r="A2691"/>
    </row>
    <row r="2692" spans="1:1" x14ac:dyDescent="0.3">
      <c r="A2692"/>
    </row>
    <row r="2693" spans="1:1" x14ac:dyDescent="0.3">
      <c r="A2693"/>
    </row>
    <row r="2694" spans="1:1" x14ac:dyDescent="0.3">
      <c r="A2694"/>
    </row>
    <row r="2695" spans="1:1" x14ac:dyDescent="0.3">
      <c r="A2695"/>
    </row>
    <row r="2696" spans="1:1" x14ac:dyDescent="0.3">
      <c r="A2696"/>
    </row>
    <row r="2697" spans="1:1" x14ac:dyDescent="0.3">
      <c r="A2697"/>
    </row>
    <row r="2698" spans="1:1" x14ac:dyDescent="0.3">
      <c r="A2698"/>
    </row>
    <row r="2699" spans="1:1" x14ac:dyDescent="0.3">
      <c r="A2699"/>
    </row>
    <row r="2700" spans="1:1" x14ac:dyDescent="0.3">
      <c r="A2700"/>
    </row>
    <row r="2701" spans="1:1" x14ac:dyDescent="0.3">
      <c r="A2701"/>
    </row>
    <row r="2702" spans="1:1" x14ac:dyDescent="0.3">
      <c r="A2702"/>
    </row>
    <row r="2703" spans="1:1" x14ac:dyDescent="0.3">
      <c r="A2703"/>
    </row>
    <row r="2704" spans="1:1" x14ac:dyDescent="0.3">
      <c r="A2704"/>
    </row>
    <row r="2705" spans="1:1" x14ac:dyDescent="0.3">
      <c r="A2705"/>
    </row>
    <row r="2706" spans="1:1" x14ac:dyDescent="0.3">
      <c r="A2706"/>
    </row>
    <row r="2707" spans="1:1" x14ac:dyDescent="0.3">
      <c r="A2707"/>
    </row>
    <row r="2708" spans="1:1" x14ac:dyDescent="0.3">
      <c r="A2708"/>
    </row>
    <row r="2709" spans="1:1" x14ac:dyDescent="0.3">
      <c r="A2709"/>
    </row>
    <row r="2710" spans="1:1" x14ac:dyDescent="0.3">
      <c r="A2710"/>
    </row>
    <row r="2711" spans="1:1" x14ac:dyDescent="0.3">
      <c r="A2711"/>
    </row>
    <row r="2712" spans="1:1" x14ac:dyDescent="0.3">
      <c r="A2712"/>
    </row>
    <row r="2713" spans="1:1" x14ac:dyDescent="0.3">
      <c r="A2713"/>
    </row>
    <row r="2714" spans="1:1" x14ac:dyDescent="0.3">
      <c r="A2714"/>
    </row>
    <row r="2715" spans="1:1" x14ac:dyDescent="0.3">
      <c r="A2715"/>
    </row>
    <row r="2716" spans="1:1" x14ac:dyDescent="0.3">
      <c r="A2716"/>
    </row>
    <row r="2717" spans="1:1" x14ac:dyDescent="0.3">
      <c r="A2717"/>
    </row>
    <row r="2718" spans="1:1" x14ac:dyDescent="0.3">
      <c r="A2718"/>
    </row>
    <row r="2719" spans="1:1" x14ac:dyDescent="0.3">
      <c r="A2719"/>
    </row>
    <row r="2720" spans="1:1" x14ac:dyDescent="0.3">
      <c r="A2720"/>
    </row>
    <row r="2721" spans="1:1" x14ac:dyDescent="0.3">
      <c r="A2721"/>
    </row>
    <row r="2722" spans="1:1" x14ac:dyDescent="0.3">
      <c r="A2722"/>
    </row>
    <row r="2723" spans="1:1" x14ac:dyDescent="0.3">
      <c r="A2723"/>
    </row>
    <row r="2724" spans="1:1" x14ac:dyDescent="0.3">
      <c r="A2724"/>
    </row>
    <row r="2725" spans="1:1" x14ac:dyDescent="0.3">
      <c r="A2725"/>
    </row>
    <row r="2726" spans="1:1" x14ac:dyDescent="0.3">
      <c r="A2726"/>
    </row>
    <row r="2727" spans="1:1" x14ac:dyDescent="0.3">
      <c r="A2727"/>
    </row>
    <row r="2728" spans="1:1" x14ac:dyDescent="0.3">
      <c r="A2728"/>
    </row>
    <row r="2729" spans="1:1" x14ac:dyDescent="0.3">
      <c r="A2729"/>
    </row>
    <row r="2730" spans="1:1" x14ac:dyDescent="0.3">
      <c r="A2730"/>
    </row>
    <row r="2731" spans="1:1" x14ac:dyDescent="0.3">
      <c r="A2731"/>
    </row>
    <row r="2732" spans="1:1" x14ac:dyDescent="0.3">
      <c r="A2732"/>
    </row>
    <row r="2733" spans="1:1" x14ac:dyDescent="0.3">
      <c r="A2733"/>
    </row>
    <row r="2734" spans="1:1" x14ac:dyDescent="0.3">
      <c r="A2734"/>
    </row>
    <row r="2735" spans="1:1" x14ac:dyDescent="0.3">
      <c r="A2735"/>
    </row>
    <row r="2736" spans="1:1" x14ac:dyDescent="0.3">
      <c r="A2736"/>
    </row>
    <row r="2737" spans="1:1" x14ac:dyDescent="0.3">
      <c r="A2737"/>
    </row>
    <row r="2738" spans="1:1" x14ac:dyDescent="0.3">
      <c r="A2738"/>
    </row>
    <row r="2739" spans="1:1" x14ac:dyDescent="0.3">
      <c r="A2739"/>
    </row>
    <row r="2740" spans="1:1" x14ac:dyDescent="0.3">
      <c r="A2740"/>
    </row>
    <row r="2741" spans="1:1" x14ac:dyDescent="0.3">
      <c r="A2741"/>
    </row>
    <row r="2742" spans="1:1" x14ac:dyDescent="0.3">
      <c r="A2742"/>
    </row>
    <row r="2743" spans="1:1" x14ac:dyDescent="0.3">
      <c r="A2743"/>
    </row>
    <row r="2744" spans="1:1" x14ac:dyDescent="0.3">
      <c r="A2744"/>
    </row>
    <row r="2745" spans="1:1" x14ac:dyDescent="0.3">
      <c r="A2745"/>
    </row>
    <row r="2746" spans="1:1" x14ac:dyDescent="0.3">
      <c r="A2746"/>
    </row>
    <row r="2747" spans="1:1" x14ac:dyDescent="0.3">
      <c r="A2747"/>
    </row>
    <row r="2748" spans="1:1" x14ac:dyDescent="0.3">
      <c r="A2748"/>
    </row>
    <row r="2749" spans="1:1" x14ac:dyDescent="0.3">
      <c r="A2749"/>
    </row>
    <row r="2750" spans="1:1" x14ac:dyDescent="0.3">
      <c r="A2750"/>
    </row>
    <row r="2751" spans="1:1" x14ac:dyDescent="0.3">
      <c r="A2751"/>
    </row>
    <row r="2752" spans="1:1" x14ac:dyDescent="0.3">
      <c r="A2752"/>
    </row>
    <row r="2753" spans="1:1" x14ac:dyDescent="0.3">
      <c r="A2753"/>
    </row>
    <row r="2754" spans="1:1" x14ac:dyDescent="0.3">
      <c r="A2754"/>
    </row>
    <row r="2755" spans="1:1" x14ac:dyDescent="0.3">
      <c r="A2755"/>
    </row>
    <row r="2756" spans="1:1" x14ac:dyDescent="0.3">
      <c r="A2756"/>
    </row>
    <row r="2757" spans="1:1" x14ac:dyDescent="0.3">
      <c r="A2757"/>
    </row>
    <row r="2758" spans="1:1" x14ac:dyDescent="0.3">
      <c r="A2758"/>
    </row>
    <row r="2759" spans="1:1" x14ac:dyDescent="0.3">
      <c r="A2759"/>
    </row>
    <row r="2760" spans="1:1" x14ac:dyDescent="0.3">
      <c r="A2760"/>
    </row>
    <row r="2761" spans="1:1" x14ac:dyDescent="0.3">
      <c r="A2761"/>
    </row>
    <row r="2762" spans="1:1" x14ac:dyDescent="0.3">
      <c r="A2762"/>
    </row>
    <row r="2763" spans="1:1" x14ac:dyDescent="0.3">
      <c r="A2763"/>
    </row>
    <row r="2764" spans="1:1" x14ac:dyDescent="0.3">
      <c r="A2764"/>
    </row>
    <row r="2765" spans="1:1" x14ac:dyDescent="0.3">
      <c r="A2765"/>
    </row>
    <row r="2766" spans="1:1" x14ac:dyDescent="0.3">
      <c r="A2766"/>
    </row>
    <row r="2767" spans="1:1" x14ac:dyDescent="0.3">
      <c r="A2767"/>
    </row>
    <row r="2768" spans="1:1" x14ac:dyDescent="0.3">
      <c r="A2768"/>
    </row>
    <row r="2769" spans="1:1" x14ac:dyDescent="0.3">
      <c r="A2769"/>
    </row>
    <row r="2770" spans="1:1" x14ac:dyDescent="0.3">
      <c r="A2770"/>
    </row>
    <row r="2771" spans="1:1" x14ac:dyDescent="0.3">
      <c r="A2771"/>
    </row>
    <row r="2772" spans="1:1" x14ac:dyDescent="0.3">
      <c r="A2772"/>
    </row>
    <row r="2773" spans="1:1" x14ac:dyDescent="0.3">
      <c r="A2773"/>
    </row>
    <row r="2774" spans="1:1" x14ac:dyDescent="0.3">
      <c r="A2774"/>
    </row>
    <row r="2775" spans="1:1" x14ac:dyDescent="0.3">
      <c r="A2775"/>
    </row>
    <row r="2776" spans="1:1" x14ac:dyDescent="0.3">
      <c r="A2776"/>
    </row>
    <row r="2777" spans="1:1" x14ac:dyDescent="0.3">
      <c r="A2777"/>
    </row>
    <row r="2778" spans="1:1" x14ac:dyDescent="0.3">
      <c r="A2778"/>
    </row>
    <row r="2779" spans="1:1" x14ac:dyDescent="0.3">
      <c r="A2779"/>
    </row>
    <row r="2780" spans="1:1" x14ac:dyDescent="0.3">
      <c r="A2780"/>
    </row>
    <row r="2781" spans="1:1" x14ac:dyDescent="0.3">
      <c r="A2781"/>
    </row>
    <row r="2782" spans="1:1" x14ac:dyDescent="0.3">
      <c r="A2782"/>
    </row>
    <row r="2783" spans="1:1" x14ac:dyDescent="0.3">
      <c r="A2783"/>
    </row>
    <row r="2784" spans="1:1" x14ac:dyDescent="0.3">
      <c r="A2784"/>
    </row>
    <row r="2785" spans="1:1" x14ac:dyDescent="0.3">
      <c r="A2785"/>
    </row>
    <row r="2786" spans="1:1" x14ac:dyDescent="0.3">
      <c r="A2786"/>
    </row>
    <row r="2787" spans="1:1" x14ac:dyDescent="0.3">
      <c r="A2787"/>
    </row>
    <row r="2788" spans="1:1" x14ac:dyDescent="0.3">
      <c r="A2788"/>
    </row>
    <row r="2789" spans="1:1" x14ac:dyDescent="0.3">
      <c r="A2789"/>
    </row>
    <row r="2790" spans="1:1" x14ac:dyDescent="0.3">
      <c r="A2790"/>
    </row>
    <row r="2791" spans="1:1" x14ac:dyDescent="0.3">
      <c r="A2791"/>
    </row>
    <row r="2792" spans="1:1" x14ac:dyDescent="0.3">
      <c r="A2792"/>
    </row>
    <row r="2793" spans="1:1" x14ac:dyDescent="0.3">
      <c r="A2793"/>
    </row>
    <row r="2794" spans="1:1" x14ac:dyDescent="0.3">
      <c r="A2794"/>
    </row>
    <row r="2795" spans="1:1" x14ac:dyDescent="0.3">
      <c r="A2795"/>
    </row>
    <row r="2796" spans="1:1" x14ac:dyDescent="0.3">
      <c r="A2796"/>
    </row>
    <row r="2797" spans="1:1" x14ac:dyDescent="0.3">
      <c r="A2797"/>
    </row>
    <row r="2798" spans="1:1" x14ac:dyDescent="0.3">
      <c r="A2798"/>
    </row>
    <row r="2799" spans="1:1" x14ac:dyDescent="0.3">
      <c r="A2799"/>
    </row>
    <row r="2800" spans="1:1" x14ac:dyDescent="0.3">
      <c r="A2800"/>
    </row>
    <row r="2801" spans="1:1" x14ac:dyDescent="0.3">
      <c r="A2801"/>
    </row>
    <row r="2802" spans="1:1" x14ac:dyDescent="0.3">
      <c r="A2802"/>
    </row>
    <row r="2803" spans="1:1" x14ac:dyDescent="0.3">
      <c r="A2803"/>
    </row>
    <row r="2804" spans="1:1" x14ac:dyDescent="0.3">
      <c r="A2804"/>
    </row>
    <row r="2805" spans="1:1" x14ac:dyDescent="0.3">
      <c r="A2805"/>
    </row>
    <row r="2806" spans="1:1" x14ac:dyDescent="0.3">
      <c r="A2806"/>
    </row>
    <row r="2807" spans="1:1" x14ac:dyDescent="0.3">
      <c r="A2807"/>
    </row>
    <row r="2808" spans="1:1" x14ac:dyDescent="0.3">
      <c r="A2808"/>
    </row>
    <row r="2809" spans="1:1" x14ac:dyDescent="0.3">
      <c r="A2809"/>
    </row>
    <row r="2810" spans="1:1" x14ac:dyDescent="0.3">
      <c r="A2810"/>
    </row>
    <row r="2811" spans="1:1" x14ac:dyDescent="0.3">
      <c r="A2811"/>
    </row>
    <row r="2812" spans="1:1" x14ac:dyDescent="0.3">
      <c r="A2812"/>
    </row>
    <row r="2813" spans="1:1" x14ac:dyDescent="0.3">
      <c r="A2813"/>
    </row>
    <row r="2814" spans="1:1" x14ac:dyDescent="0.3">
      <c r="A2814"/>
    </row>
    <row r="2815" spans="1:1" x14ac:dyDescent="0.3">
      <c r="A2815"/>
    </row>
    <row r="2816" spans="1:1" x14ac:dyDescent="0.3">
      <c r="A2816"/>
    </row>
    <row r="2817" spans="1:1" x14ac:dyDescent="0.3">
      <c r="A2817"/>
    </row>
    <row r="2818" spans="1:1" x14ac:dyDescent="0.3">
      <c r="A2818"/>
    </row>
    <row r="2819" spans="1:1" x14ac:dyDescent="0.3">
      <c r="A2819"/>
    </row>
    <row r="2820" spans="1:1" x14ac:dyDescent="0.3">
      <c r="A2820"/>
    </row>
    <row r="2821" spans="1:1" x14ac:dyDescent="0.3">
      <c r="A2821"/>
    </row>
    <row r="2822" spans="1:1" x14ac:dyDescent="0.3">
      <c r="A2822"/>
    </row>
    <row r="2823" spans="1:1" x14ac:dyDescent="0.3">
      <c r="A2823"/>
    </row>
    <row r="2824" spans="1:1" x14ac:dyDescent="0.3">
      <c r="A2824"/>
    </row>
    <row r="2825" spans="1:1" x14ac:dyDescent="0.3">
      <c r="A2825"/>
    </row>
    <row r="2826" spans="1:1" x14ac:dyDescent="0.3">
      <c r="A2826"/>
    </row>
    <row r="2827" spans="1:1" x14ac:dyDescent="0.3">
      <c r="A2827"/>
    </row>
    <row r="2828" spans="1:1" x14ac:dyDescent="0.3">
      <c r="A2828"/>
    </row>
    <row r="2829" spans="1:1" x14ac:dyDescent="0.3">
      <c r="A2829"/>
    </row>
    <row r="2830" spans="1:1" x14ac:dyDescent="0.3">
      <c r="A2830"/>
    </row>
    <row r="2831" spans="1:1" x14ac:dyDescent="0.3">
      <c r="A2831"/>
    </row>
    <row r="2832" spans="1:1" x14ac:dyDescent="0.3">
      <c r="A2832"/>
    </row>
    <row r="2833" spans="1:1" x14ac:dyDescent="0.3">
      <c r="A2833"/>
    </row>
    <row r="2834" spans="1:1" x14ac:dyDescent="0.3">
      <c r="A2834"/>
    </row>
    <row r="2835" spans="1:1" x14ac:dyDescent="0.3">
      <c r="A2835"/>
    </row>
    <row r="2836" spans="1:1" x14ac:dyDescent="0.3">
      <c r="A2836"/>
    </row>
    <row r="2837" spans="1:1" x14ac:dyDescent="0.3">
      <c r="A2837"/>
    </row>
    <row r="2838" spans="1:1" x14ac:dyDescent="0.3">
      <c r="A2838"/>
    </row>
    <row r="2839" spans="1:1" x14ac:dyDescent="0.3">
      <c r="A2839"/>
    </row>
    <row r="2840" spans="1:1" x14ac:dyDescent="0.3">
      <c r="A2840"/>
    </row>
    <row r="2841" spans="1:1" x14ac:dyDescent="0.3">
      <c r="A2841"/>
    </row>
    <row r="2842" spans="1:1" x14ac:dyDescent="0.3">
      <c r="A2842"/>
    </row>
    <row r="2843" spans="1:1" x14ac:dyDescent="0.3">
      <c r="A2843"/>
    </row>
    <row r="2844" spans="1:1" x14ac:dyDescent="0.3">
      <c r="A2844"/>
    </row>
    <row r="2845" spans="1:1" x14ac:dyDescent="0.3">
      <c r="A2845"/>
    </row>
    <row r="2846" spans="1:1" x14ac:dyDescent="0.3">
      <c r="A2846"/>
    </row>
    <row r="2847" spans="1:1" x14ac:dyDescent="0.3">
      <c r="A2847"/>
    </row>
    <row r="2848" spans="1:1" x14ac:dyDescent="0.3">
      <c r="A2848"/>
    </row>
    <row r="2849" spans="1:1" x14ac:dyDescent="0.3">
      <c r="A2849"/>
    </row>
    <row r="2850" spans="1:1" x14ac:dyDescent="0.3">
      <c r="A2850"/>
    </row>
    <row r="2851" spans="1:1" x14ac:dyDescent="0.3">
      <c r="A2851"/>
    </row>
    <row r="2852" spans="1:1" x14ac:dyDescent="0.3">
      <c r="A2852"/>
    </row>
    <row r="2853" spans="1:1" x14ac:dyDescent="0.3">
      <c r="A2853"/>
    </row>
    <row r="2854" spans="1:1" x14ac:dyDescent="0.3">
      <c r="A2854"/>
    </row>
    <row r="2855" spans="1:1" x14ac:dyDescent="0.3">
      <c r="A2855"/>
    </row>
    <row r="2856" spans="1:1" x14ac:dyDescent="0.3">
      <c r="A2856"/>
    </row>
    <row r="2857" spans="1:1" x14ac:dyDescent="0.3">
      <c r="A2857"/>
    </row>
    <row r="2858" spans="1:1" x14ac:dyDescent="0.3">
      <c r="A2858"/>
    </row>
    <row r="2859" spans="1:1" x14ac:dyDescent="0.3">
      <c r="A2859"/>
    </row>
    <row r="2860" spans="1:1" x14ac:dyDescent="0.3">
      <c r="A2860"/>
    </row>
    <row r="2861" spans="1:1" x14ac:dyDescent="0.3">
      <c r="A2861"/>
    </row>
    <row r="2862" spans="1:1" x14ac:dyDescent="0.3">
      <c r="A2862"/>
    </row>
    <row r="2863" spans="1:1" x14ac:dyDescent="0.3">
      <c r="A2863"/>
    </row>
    <row r="2864" spans="1:1" x14ac:dyDescent="0.3">
      <c r="A2864"/>
    </row>
    <row r="2865" spans="1:1" x14ac:dyDescent="0.3">
      <c r="A2865"/>
    </row>
    <row r="2866" spans="1:1" x14ac:dyDescent="0.3">
      <c r="A2866"/>
    </row>
    <row r="2867" spans="1:1" x14ac:dyDescent="0.3">
      <c r="A2867"/>
    </row>
    <row r="2868" spans="1:1" x14ac:dyDescent="0.3">
      <c r="A2868"/>
    </row>
    <row r="2869" spans="1:1" x14ac:dyDescent="0.3">
      <c r="A2869"/>
    </row>
    <row r="2870" spans="1:1" x14ac:dyDescent="0.3">
      <c r="A2870"/>
    </row>
    <row r="2871" spans="1:1" x14ac:dyDescent="0.3">
      <c r="A2871"/>
    </row>
    <row r="2872" spans="1:1" x14ac:dyDescent="0.3">
      <c r="A2872"/>
    </row>
    <row r="2873" spans="1:1" x14ac:dyDescent="0.3">
      <c r="A2873"/>
    </row>
    <row r="2874" spans="1:1" x14ac:dyDescent="0.3">
      <c r="A2874"/>
    </row>
    <row r="2875" spans="1:1" x14ac:dyDescent="0.3">
      <c r="A2875"/>
    </row>
    <row r="2876" spans="1:1" x14ac:dyDescent="0.3">
      <c r="A2876"/>
    </row>
    <row r="2877" spans="1:1" x14ac:dyDescent="0.3">
      <c r="A2877"/>
    </row>
    <row r="2878" spans="1:1" x14ac:dyDescent="0.3">
      <c r="A2878"/>
    </row>
    <row r="2879" spans="1:1" x14ac:dyDescent="0.3">
      <c r="A2879"/>
    </row>
    <row r="2880" spans="1:1" x14ac:dyDescent="0.3">
      <c r="A2880"/>
    </row>
    <row r="2881" spans="1:1" x14ac:dyDescent="0.3">
      <c r="A2881"/>
    </row>
    <row r="2882" spans="1:1" x14ac:dyDescent="0.3">
      <c r="A2882"/>
    </row>
    <row r="2883" spans="1:1" x14ac:dyDescent="0.3">
      <c r="A2883"/>
    </row>
    <row r="2884" spans="1:1" x14ac:dyDescent="0.3">
      <c r="A2884"/>
    </row>
    <row r="2885" spans="1:1" x14ac:dyDescent="0.3">
      <c r="A2885"/>
    </row>
    <row r="2886" spans="1:1" x14ac:dyDescent="0.3">
      <c r="A2886"/>
    </row>
    <row r="2887" spans="1:1" x14ac:dyDescent="0.3">
      <c r="A2887"/>
    </row>
    <row r="2888" spans="1:1" x14ac:dyDescent="0.3">
      <c r="A2888"/>
    </row>
    <row r="2889" spans="1:1" x14ac:dyDescent="0.3">
      <c r="A2889"/>
    </row>
    <row r="2890" spans="1:1" x14ac:dyDescent="0.3">
      <c r="A2890"/>
    </row>
    <row r="2891" spans="1:1" x14ac:dyDescent="0.3">
      <c r="A2891"/>
    </row>
    <row r="2892" spans="1:1" x14ac:dyDescent="0.3">
      <c r="A2892"/>
    </row>
    <row r="2893" spans="1:1" x14ac:dyDescent="0.3">
      <c r="A2893"/>
    </row>
    <row r="2894" spans="1:1" x14ac:dyDescent="0.3">
      <c r="A2894"/>
    </row>
    <row r="2895" spans="1:1" x14ac:dyDescent="0.3">
      <c r="A2895"/>
    </row>
    <row r="2896" spans="1:1" x14ac:dyDescent="0.3">
      <c r="A2896"/>
    </row>
    <row r="2897" spans="1:1" x14ac:dyDescent="0.3">
      <c r="A2897"/>
    </row>
    <row r="2898" spans="1:1" x14ac:dyDescent="0.3">
      <c r="A2898"/>
    </row>
    <row r="2899" spans="1:1" x14ac:dyDescent="0.3">
      <c r="A2899"/>
    </row>
    <row r="2900" spans="1:1" x14ac:dyDescent="0.3">
      <c r="A2900"/>
    </row>
    <row r="2901" spans="1:1" x14ac:dyDescent="0.3">
      <c r="A2901"/>
    </row>
    <row r="2902" spans="1:1" x14ac:dyDescent="0.3">
      <c r="A2902"/>
    </row>
    <row r="2903" spans="1:1" x14ac:dyDescent="0.3">
      <c r="A2903"/>
    </row>
    <row r="2904" spans="1:1" x14ac:dyDescent="0.3">
      <c r="A2904"/>
    </row>
    <row r="2905" spans="1:1" x14ac:dyDescent="0.3">
      <c r="A2905"/>
    </row>
    <row r="2906" spans="1:1" x14ac:dyDescent="0.3">
      <c r="A2906"/>
    </row>
    <row r="2907" spans="1:1" x14ac:dyDescent="0.3">
      <c r="A2907"/>
    </row>
    <row r="2908" spans="1:1" x14ac:dyDescent="0.3">
      <c r="A2908"/>
    </row>
    <row r="2909" spans="1:1" x14ac:dyDescent="0.3">
      <c r="A2909"/>
    </row>
    <row r="2910" spans="1:1" x14ac:dyDescent="0.3">
      <c r="A2910"/>
    </row>
    <row r="2911" spans="1:1" x14ac:dyDescent="0.3">
      <c r="A2911"/>
    </row>
    <row r="2912" spans="1:1" x14ac:dyDescent="0.3">
      <c r="A2912"/>
    </row>
    <row r="2913" spans="1:1" x14ac:dyDescent="0.3">
      <c r="A2913"/>
    </row>
    <row r="2914" spans="1:1" x14ac:dyDescent="0.3">
      <c r="A2914"/>
    </row>
    <row r="2915" spans="1:1" x14ac:dyDescent="0.3">
      <c r="A2915"/>
    </row>
    <row r="2916" spans="1:1" x14ac:dyDescent="0.3">
      <c r="A2916"/>
    </row>
    <row r="2917" spans="1:1" x14ac:dyDescent="0.3">
      <c r="A2917"/>
    </row>
    <row r="2918" spans="1:1" x14ac:dyDescent="0.3">
      <c r="A2918"/>
    </row>
    <row r="2919" spans="1:1" x14ac:dyDescent="0.3">
      <c r="A2919"/>
    </row>
    <row r="2920" spans="1:1" x14ac:dyDescent="0.3">
      <c r="A2920"/>
    </row>
    <row r="2921" spans="1:1" x14ac:dyDescent="0.3">
      <c r="A2921"/>
    </row>
    <row r="2922" spans="1:1" x14ac:dyDescent="0.3">
      <c r="A2922"/>
    </row>
    <row r="2923" spans="1:1" x14ac:dyDescent="0.3">
      <c r="A2923"/>
    </row>
    <row r="2924" spans="1:1" x14ac:dyDescent="0.3">
      <c r="A2924"/>
    </row>
    <row r="2925" spans="1:1" x14ac:dyDescent="0.3">
      <c r="A2925"/>
    </row>
    <row r="2926" spans="1:1" x14ac:dyDescent="0.3">
      <c r="A2926"/>
    </row>
    <row r="2927" spans="1:1" x14ac:dyDescent="0.3">
      <c r="A2927"/>
    </row>
    <row r="2928" spans="1:1" x14ac:dyDescent="0.3">
      <c r="A2928"/>
    </row>
    <row r="2929" spans="1:1" x14ac:dyDescent="0.3">
      <c r="A2929"/>
    </row>
    <row r="2930" spans="1:1" x14ac:dyDescent="0.3">
      <c r="A2930"/>
    </row>
    <row r="2931" spans="1:1" x14ac:dyDescent="0.3">
      <c r="A2931"/>
    </row>
    <row r="2932" spans="1:1" x14ac:dyDescent="0.3">
      <c r="A2932"/>
    </row>
    <row r="2933" spans="1:1" x14ac:dyDescent="0.3">
      <c r="A2933"/>
    </row>
    <row r="2934" spans="1:1" x14ac:dyDescent="0.3">
      <c r="A2934"/>
    </row>
    <row r="2935" spans="1:1" x14ac:dyDescent="0.3">
      <c r="A2935"/>
    </row>
    <row r="2936" spans="1:1" x14ac:dyDescent="0.3">
      <c r="A2936"/>
    </row>
    <row r="2937" spans="1:1" x14ac:dyDescent="0.3">
      <c r="A2937"/>
    </row>
    <row r="2938" spans="1:1" x14ac:dyDescent="0.3">
      <c r="A2938"/>
    </row>
    <row r="2939" spans="1:1" x14ac:dyDescent="0.3">
      <c r="A2939"/>
    </row>
    <row r="2940" spans="1:1" x14ac:dyDescent="0.3">
      <c r="A2940"/>
    </row>
    <row r="2941" spans="1:1" x14ac:dyDescent="0.3">
      <c r="A2941"/>
    </row>
    <row r="2942" spans="1:1" x14ac:dyDescent="0.3">
      <c r="A2942"/>
    </row>
    <row r="2943" spans="1:1" x14ac:dyDescent="0.3">
      <c r="A2943"/>
    </row>
    <row r="2944" spans="1:1" x14ac:dyDescent="0.3">
      <c r="A2944"/>
    </row>
    <row r="2945" spans="1:1" x14ac:dyDescent="0.3">
      <c r="A2945"/>
    </row>
    <row r="2946" spans="1:1" x14ac:dyDescent="0.3">
      <c r="A2946"/>
    </row>
    <row r="2947" spans="1:1" x14ac:dyDescent="0.3">
      <c r="A2947"/>
    </row>
    <row r="2948" spans="1:1" x14ac:dyDescent="0.3">
      <c r="A2948"/>
    </row>
    <row r="2949" spans="1:1" x14ac:dyDescent="0.3">
      <c r="A2949"/>
    </row>
    <row r="2950" spans="1:1" x14ac:dyDescent="0.3">
      <c r="A2950"/>
    </row>
    <row r="2951" spans="1:1" x14ac:dyDescent="0.3">
      <c r="A2951"/>
    </row>
    <row r="2952" spans="1:1" x14ac:dyDescent="0.3">
      <c r="A2952"/>
    </row>
    <row r="2953" spans="1:1" x14ac:dyDescent="0.3">
      <c r="A2953"/>
    </row>
    <row r="2954" spans="1:1" x14ac:dyDescent="0.3">
      <c r="A2954"/>
    </row>
    <row r="2955" spans="1:1" x14ac:dyDescent="0.3">
      <c r="A2955"/>
    </row>
    <row r="2956" spans="1:1" x14ac:dyDescent="0.3">
      <c r="A2956"/>
    </row>
    <row r="2957" spans="1:1" x14ac:dyDescent="0.3">
      <c r="A2957"/>
    </row>
    <row r="2958" spans="1:1" x14ac:dyDescent="0.3">
      <c r="A2958"/>
    </row>
    <row r="2959" spans="1:1" x14ac:dyDescent="0.3">
      <c r="A2959"/>
    </row>
    <row r="2960" spans="1:1" x14ac:dyDescent="0.3">
      <c r="A2960"/>
    </row>
    <row r="2961" spans="1:1" x14ac:dyDescent="0.3">
      <c r="A2961"/>
    </row>
    <row r="2962" spans="1:1" x14ac:dyDescent="0.3">
      <c r="A2962"/>
    </row>
    <row r="2963" spans="1:1" x14ac:dyDescent="0.3">
      <c r="A2963"/>
    </row>
    <row r="2964" spans="1:1" x14ac:dyDescent="0.3">
      <c r="A2964"/>
    </row>
    <row r="2965" spans="1:1" x14ac:dyDescent="0.3">
      <c r="A2965"/>
    </row>
    <row r="2966" spans="1:1" x14ac:dyDescent="0.3">
      <c r="A2966"/>
    </row>
    <row r="2967" spans="1:1" x14ac:dyDescent="0.3">
      <c r="A2967"/>
    </row>
    <row r="2968" spans="1:1" x14ac:dyDescent="0.3">
      <c r="A2968"/>
    </row>
    <row r="2969" spans="1:1" x14ac:dyDescent="0.3">
      <c r="A2969"/>
    </row>
    <row r="2970" spans="1:1" x14ac:dyDescent="0.3">
      <c r="A2970"/>
    </row>
    <row r="2971" spans="1:1" x14ac:dyDescent="0.3">
      <c r="A2971"/>
    </row>
    <row r="2972" spans="1:1" x14ac:dyDescent="0.3">
      <c r="A2972"/>
    </row>
    <row r="2973" spans="1:1" x14ac:dyDescent="0.3">
      <c r="A2973"/>
    </row>
    <row r="2974" spans="1:1" x14ac:dyDescent="0.3">
      <c r="A2974"/>
    </row>
    <row r="2975" spans="1:1" x14ac:dyDescent="0.3">
      <c r="A2975"/>
    </row>
    <row r="2976" spans="1:1" x14ac:dyDescent="0.3">
      <c r="A2976"/>
    </row>
    <row r="2977" spans="1:1" x14ac:dyDescent="0.3">
      <c r="A2977"/>
    </row>
    <row r="2978" spans="1:1" x14ac:dyDescent="0.3">
      <c r="A2978"/>
    </row>
    <row r="2979" spans="1:1" x14ac:dyDescent="0.3">
      <c r="A2979"/>
    </row>
    <row r="2980" spans="1:1" x14ac:dyDescent="0.3">
      <c r="A2980"/>
    </row>
    <row r="2981" spans="1:1" x14ac:dyDescent="0.3">
      <c r="A2981"/>
    </row>
    <row r="2982" spans="1:1" x14ac:dyDescent="0.3">
      <c r="A2982"/>
    </row>
    <row r="2983" spans="1:1" x14ac:dyDescent="0.3">
      <c r="A2983"/>
    </row>
    <row r="2984" spans="1:1" x14ac:dyDescent="0.3">
      <c r="A2984"/>
    </row>
    <row r="2985" spans="1:1" x14ac:dyDescent="0.3">
      <c r="A2985"/>
    </row>
    <row r="2986" spans="1:1" x14ac:dyDescent="0.3">
      <c r="A2986"/>
    </row>
    <row r="2987" spans="1:1" x14ac:dyDescent="0.3">
      <c r="A2987"/>
    </row>
    <row r="2988" spans="1:1" x14ac:dyDescent="0.3">
      <c r="A2988"/>
    </row>
    <row r="2989" spans="1:1" x14ac:dyDescent="0.3">
      <c r="A2989"/>
    </row>
    <row r="2990" spans="1:1" x14ac:dyDescent="0.3">
      <c r="A2990"/>
    </row>
    <row r="2991" spans="1:1" x14ac:dyDescent="0.3">
      <c r="A2991"/>
    </row>
    <row r="2992" spans="1:1" x14ac:dyDescent="0.3">
      <c r="A2992"/>
    </row>
    <row r="2993" spans="1:1" x14ac:dyDescent="0.3">
      <c r="A2993"/>
    </row>
    <row r="2994" spans="1:1" x14ac:dyDescent="0.3">
      <c r="A2994"/>
    </row>
    <row r="2995" spans="1:1" x14ac:dyDescent="0.3">
      <c r="A2995"/>
    </row>
    <row r="2996" spans="1:1" x14ac:dyDescent="0.3">
      <c r="A2996"/>
    </row>
    <row r="2997" spans="1:1" x14ac:dyDescent="0.3">
      <c r="A2997"/>
    </row>
    <row r="2998" spans="1:1" x14ac:dyDescent="0.3">
      <c r="A2998"/>
    </row>
    <row r="2999" spans="1:1" x14ac:dyDescent="0.3">
      <c r="A2999"/>
    </row>
    <row r="3000" spans="1:1" x14ac:dyDescent="0.3">
      <c r="A3000"/>
    </row>
    <row r="3001" spans="1:1" x14ac:dyDescent="0.3">
      <c r="A3001"/>
    </row>
    <row r="3002" spans="1:1" x14ac:dyDescent="0.3">
      <c r="A3002"/>
    </row>
    <row r="3003" spans="1:1" x14ac:dyDescent="0.3">
      <c r="A3003"/>
    </row>
    <row r="3004" spans="1:1" x14ac:dyDescent="0.3">
      <c r="A3004"/>
    </row>
    <row r="3005" spans="1:1" x14ac:dyDescent="0.3">
      <c r="A3005"/>
    </row>
    <row r="3006" spans="1:1" x14ac:dyDescent="0.3">
      <c r="A3006"/>
    </row>
    <row r="3007" spans="1:1" x14ac:dyDescent="0.3">
      <c r="A3007"/>
    </row>
    <row r="3008" spans="1:1" x14ac:dyDescent="0.3">
      <c r="A3008"/>
    </row>
    <row r="3009" spans="1:1" x14ac:dyDescent="0.3">
      <c r="A3009"/>
    </row>
    <row r="3010" spans="1:1" x14ac:dyDescent="0.3">
      <c r="A3010"/>
    </row>
    <row r="3011" spans="1:1" x14ac:dyDescent="0.3">
      <c r="A3011"/>
    </row>
    <row r="3012" spans="1:1" x14ac:dyDescent="0.3">
      <c r="A3012"/>
    </row>
    <row r="3013" spans="1:1" x14ac:dyDescent="0.3">
      <c r="A3013"/>
    </row>
    <row r="3014" spans="1:1" x14ac:dyDescent="0.3">
      <c r="A3014"/>
    </row>
    <row r="3015" spans="1:1" x14ac:dyDescent="0.3">
      <c r="A3015"/>
    </row>
    <row r="3016" spans="1:1" x14ac:dyDescent="0.3">
      <c r="A3016"/>
    </row>
    <row r="3017" spans="1:1" x14ac:dyDescent="0.3">
      <c r="A3017"/>
    </row>
    <row r="3018" spans="1:1" x14ac:dyDescent="0.3">
      <c r="A3018"/>
    </row>
    <row r="3019" spans="1:1" x14ac:dyDescent="0.3">
      <c r="A3019"/>
    </row>
    <row r="3020" spans="1:1" x14ac:dyDescent="0.3">
      <c r="A3020"/>
    </row>
    <row r="3021" spans="1:1" x14ac:dyDescent="0.3">
      <c r="A3021"/>
    </row>
    <row r="3022" spans="1:1" x14ac:dyDescent="0.3">
      <c r="A3022"/>
    </row>
    <row r="3023" spans="1:1" x14ac:dyDescent="0.3">
      <c r="A3023"/>
    </row>
    <row r="3024" spans="1:1" x14ac:dyDescent="0.3">
      <c r="A3024"/>
    </row>
    <row r="3025" spans="1:1" x14ac:dyDescent="0.3">
      <c r="A3025"/>
    </row>
    <row r="3026" spans="1:1" x14ac:dyDescent="0.3">
      <c r="A3026"/>
    </row>
    <row r="3027" spans="1:1" x14ac:dyDescent="0.3">
      <c r="A3027"/>
    </row>
    <row r="3028" spans="1:1" x14ac:dyDescent="0.3">
      <c r="A3028"/>
    </row>
    <row r="3029" spans="1:1" x14ac:dyDescent="0.3">
      <c r="A3029"/>
    </row>
    <row r="3030" spans="1:1" x14ac:dyDescent="0.3">
      <c r="A3030"/>
    </row>
    <row r="3031" spans="1:1" x14ac:dyDescent="0.3">
      <c r="A3031"/>
    </row>
    <row r="3032" spans="1:1" x14ac:dyDescent="0.3">
      <c r="A3032"/>
    </row>
    <row r="3033" spans="1:1" x14ac:dyDescent="0.3">
      <c r="A3033"/>
    </row>
    <row r="3034" spans="1:1" x14ac:dyDescent="0.3">
      <c r="A3034"/>
    </row>
    <row r="3035" spans="1:1" x14ac:dyDescent="0.3">
      <c r="A3035"/>
    </row>
    <row r="3036" spans="1:1" x14ac:dyDescent="0.3">
      <c r="A3036"/>
    </row>
    <row r="3037" spans="1:1" x14ac:dyDescent="0.3">
      <c r="A3037"/>
    </row>
    <row r="3038" spans="1:1" x14ac:dyDescent="0.3">
      <c r="A3038"/>
    </row>
    <row r="3039" spans="1:1" x14ac:dyDescent="0.3">
      <c r="A3039"/>
    </row>
    <row r="3040" spans="1:1" x14ac:dyDescent="0.3">
      <c r="A3040"/>
    </row>
    <row r="3041" spans="1:1" x14ac:dyDescent="0.3">
      <c r="A3041"/>
    </row>
    <row r="3042" spans="1:1" x14ac:dyDescent="0.3">
      <c r="A3042"/>
    </row>
    <row r="3043" spans="1:1" x14ac:dyDescent="0.3">
      <c r="A3043"/>
    </row>
    <row r="3044" spans="1:1" x14ac:dyDescent="0.3">
      <c r="A3044"/>
    </row>
    <row r="3045" spans="1:1" x14ac:dyDescent="0.3">
      <c r="A3045"/>
    </row>
    <row r="3046" spans="1:1" x14ac:dyDescent="0.3">
      <c r="A3046"/>
    </row>
    <row r="3047" spans="1:1" x14ac:dyDescent="0.3">
      <c r="A3047"/>
    </row>
    <row r="3048" spans="1:1" x14ac:dyDescent="0.3">
      <c r="A3048"/>
    </row>
    <row r="3049" spans="1:1" x14ac:dyDescent="0.3">
      <c r="A3049"/>
    </row>
    <row r="3050" spans="1:1" x14ac:dyDescent="0.3">
      <c r="A3050"/>
    </row>
    <row r="3051" spans="1:1" x14ac:dyDescent="0.3">
      <c r="A3051"/>
    </row>
    <row r="3052" spans="1:1" x14ac:dyDescent="0.3">
      <c r="A3052"/>
    </row>
    <row r="3053" spans="1:1" x14ac:dyDescent="0.3">
      <c r="A3053"/>
    </row>
    <row r="3054" spans="1:1" x14ac:dyDescent="0.3">
      <c r="A3054"/>
    </row>
    <row r="3055" spans="1:1" x14ac:dyDescent="0.3">
      <c r="A3055"/>
    </row>
    <row r="3056" spans="1:1" x14ac:dyDescent="0.3">
      <c r="A3056"/>
    </row>
    <row r="3057" spans="1:1" x14ac:dyDescent="0.3">
      <c r="A3057"/>
    </row>
    <row r="3058" spans="1:1" x14ac:dyDescent="0.3">
      <c r="A3058"/>
    </row>
    <row r="3059" spans="1:1" x14ac:dyDescent="0.3">
      <c r="A3059"/>
    </row>
    <row r="3060" spans="1:1" x14ac:dyDescent="0.3">
      <c r="A3060"/>
    </row>
    <row r="3061" spans="1:1" x14ac:dyDescent="0.3">
      <c r="A3061"/>
    </row>
    <row r="3062" spans="1:1" x14ac:dyDescent="0.3">
      <c r="A3062"/>
    </row>
    <row r="3063" spans="1:1" x14ac:dyDescent="0.3">
      <c r="A3063"/>
    </row>
    <row r="3064" spans="1:1" x14ac:dyDescent="0.3">
      <c r="A3064"/>
    </row>
    <row r="3065" spans="1:1" x14ac:dyDescent="0.3">
      <c r="A3065"/>
    </row>
    <row r="3066" spans="1:1" x14ac:dyDescent="0.3">
      <c r="A3066"/>
    </row>
    <row r="3067" spans="1:1" x14ac:dyDescent="0.3">
      <c r="A3067"/>
    </row>
    <row r="3068" spans="1:1" x14ac:dyDescent="0.3">
      <c r="A3068"/>
    </row>
    <row r="3069" spans="1:1" x14ac:dyDescent="0.3">
      <c r="A3069"/>
    </row>
    <row r="3070" spans="1:1" x14ac:dyDescent="0.3">
      <c r="A3070"/>
    </row>
    <row r="3071" spans="1:1" x14ac:dyDescent="0.3">
      <c r="A3071"/>
    </row>
    <row r="3072" spans="1:1" x14ac:dyDescent="0.3">
      <c r="A3072"/>
    </row>
    <row r="3073" spans="1:1" x14ac:dyDescent="0.3">
      <c r="A3073"/>
    </row>
    <row r="3074" spans="1:1" x14ac:dyDescent="0.3">
      <c r="A3074"/>
    </row>
    <row r="3075" spans="1:1" x14ac:dyDescent="0.3">
      <c r="A3075"/>
    </row>
    <row r="3076" spans="1:1" x14ac:dyDescent="0.3">
      <c r="A3076"/>
    </row>
    <row r="3077" spans="1:1" x14ac:dyDescent="0.3">
      <c r="A3077"/>
    </row>
    <row r="3078" spans="1:1" x14ac:dyDescent="0.3">
      <c r="A3078"/>
    </row>
    <row r="3079" spans="1:1" x14ac:dyDescent="0.3">
      <c r="A3079"/>
    </row>
    <row r="3080" spans="1:1" x14ac:dyDescent="0.3">
      <c r="A3080"/>
    </row>
    <row r="3081" spans="1:1" x14ac:dyDescent="0.3">
      <c r="A3081"/>
    </row>
    <row r="3082" spans="1:1" x14ac:dyDescent="0.3">
      <c r="A3082"/>
    </row>
    <row r="3083" spans="1:1" x14ac:dyDescent="0.3">
      <c r="A3083"/>
    </row>
    <row r="3084" spans="1:1" x14ac:dyDescent="0.3">
      <c r="A3084"/>
    </row>
    <row r="3085" spans="1:1" x14ac:dyDescent="0.3">
      <c r="A3085"/>
    </row>
    <row r="3086" spans="1:1" x14ac:dyDescent="0.3">
      <c r="A3086"/>
    </row>
    <row r="3087" spans="1:1" x14ac:dyDescent="0.3">
      <c r="A3087"/>
    </row>
    <row r="3088" spans="1:1" x14ac:dyDescent="0.3">
      <c r="A3088"/>
    </row>
    <row r="3089" spans="1:1" x14ac:dyDescent="0.3">
      <c r="A3089"/>
    </row>
    <row r="3090" spans="1:1" x14ac:dyDescent="0.3">
      <c r="A3090"/>
    </row>
    <row r="3091" spans="1:1" x14ac:dyDescent="0.3">
      <c r="A3091"/>
    </row>
    <row r="3092" spans="1:1" x14ac:dyDescent="0.3">
      <c r="A3092"/>
    </row>
    <row r="3093" spans="1:1" x14ac:dyDescent="0.3">
      <c r="A3093"/>
    </row>
    <row r="3094" spans="1:1" x14ac:dyDescent="0.3">
      <c r="A3094"/>
    </row>
    <row r="3095" spans="1:1" x14ac:dyDescent="0.3">
      <c r="A3095"/>
    </row>
    <row r="3096" spans="1:1" x14ac:dyDescent="0.3">
      <c r="A3096"/>
    </row>
    <row r="3097" spans="1:1" x14ac:dyDescent="0.3">
      <c r="A3097"/>
    </row>
    <row r="3098" spans="1:1" x14ac:dyDescent="0.3">
      <c r="A3098"/>
    </row>
    <row r="3099" spans="1:1" x14ac:dyDescent="0.3">
      <c r="A3099"/>
    </row>
    <row r="3100" spans="1:1" x14ac:dyDescent="0.3">
      <c r="A3100"/>
    </row>
    <row r="3101" spans="1:1" x14ac:dyDescent="0.3">
      <c r="A3101"/>
    </row>
    <row r="3102" spans="1:1" x14ac:dyDescent="0.3">
      <c r="A3102"/>
    </row>
    <row r="3103" spans="1:1" x14ac:dyDescent="0.3">
      <c r="A3103"/>
    </row>
    <row r="3104" spans="1:1" x14ac:dyDescent="0.3">
      <c r="A3104"/>
    </row>
    <row r="3105" spans="1:1" x14ac:dyDescent="0.3">
      <c r="A3105"/>
    </row>
    <row r="3106" spans="1:1" x14ac:dyDescent="0.3">
      <c r="A3106"/>
    </row>
    <row r="3107" spans="1:1" x14ac:dyDescent="0.3">
      <c r="A3107"/>
    </row>
    <row r="3108" spans="1:1" x14ac:dyDescent="0.3">
      <c r="A3108"/>
    </row>
    <row r="3109" spans="1:1" x14ac:dyDescent="0.3">
      <c r="A3109"/>
    </row>
    <row r="3110" spans="1:1" x14ac:dyDescent="0.3">
      <c r="A3110"/>
    </row>
    <row r="3111" spans="1:1" x14ac:dyDescent="0.3">
      <c r="A3111"/>
    </row>
    <row r="3112" spans="1:1" x14ac:dyDescent="0.3">
      <c r="A3112"/>
    </row>
    <row r="3113" spans="1:1" x14ac:dyDescent="0.3">
      <c r="A3113"/>
    </row>
    <row r="3114" spans="1:1" x14ac:dyDescent="0.3">
      <c r="A3114"/>
    </row>
    <row r="3115" spans="1:1" x14ac:dyDescent="0.3">
      <c r="A3115"/>
    </row>
    <row r="3116" spans="1:1" x14ac:dyDescent="0.3">
      <c r="A3116"/>
    </row>
    <row r="3117" spans="1:1" x14ac:dyDescent="0.3">
      <c r="A3117"/>
    </row>
    <row r="3118" spans="1:1" x14ac:dyDescent="0.3">
      <c r="A3118"/>
    </row>
    <row r="3119" spans="1:1" x14ac:dyDescent="0.3">
      <c r="A3119"/>
    </row>
    <row r="3120" spans="1:1" x14ac:dyDescent="0.3">
      <c r="A3120"/>
    </row>
    <row r="3121" spans="1:1" x14ac:dyDescent="0.3">
      <c r="A3121"/>
    </row>
    <row r="3122" spans="1:1" x14ac:dyDescent="0.3">
      <c r="A3122"/>
    </row>
    <row r="3123" spans="1:1" x14ac:dyDescent="0.3">
      <c r="A3123"/>
    </row>
    <row r="3124" spans="1:1" x14ac:dyDescent="0.3">
      <c r="A3124"/>
    </row>
    <row r="3125" spans="1:1" x14ac:dyDescent="0.3">
      <c r="A3125"/>
    </row>
    <row r="3126" spans="1:1" x14ac:dyDescent="0.3">
      <c r="A3126"/>
    </row>
    <row r="3127" spans="1:1" x14ac:dyDescent="0.3">
      <c r="A3127"/>
    </row>
    <row r="3128" spans="1:1" x14ac:dyDescent="0.3">
      <c r="A3128"/>
    </row>
    <row r="3129" spans="1:1" x14ac:dyDescent="0.3">
      <c r="A3129"/>
    </row>
    <row r="3130" spans="1:1" x14ac:dyDescent="0.3">
      <c r="A3130"/>
    </row>
    <row r="3131" spans="1:1" x14ac:dyDescent="0.3">
      <c r="A3131"/>
    </row>
    <row r="3132" spans="1:1" x14ac:dyDescent="0.3">
      <c r="A3132"/>
    </row>
    <row r="3133" spans="1:1" x14ac:dyDescent="0.3">
      <c r="A3133"/>
    </row>
    <row r="3134" spans="1:1" x14ac:dyDescent="0.3">
      <c r="A3134"/>
    </row>
    <row r="3135" spans="1:1" x14ac:dyDescent="0.3">
      <c r="A3135"/>
    </row>
    <row r="3136" spans="1:1" x14ac:dyDescent="0.3">
      <c r="A3136"/>
    </row>
    <row r="3137" spans="1:1" x14ac:dyDescent="0.3">
      <c r="A3137"/>
    </row>
    <row r="3138" spans="1:1" x14ac:dyDescent="0.3">
      <c r="A3138"/>
    </row>
    <row r="3139" spans="1:1" x14ac:dyDescent="0.3">
      <c r="A3139"/>
    </row>
    <row r="3140" spans="1:1" x14ac:dyDescent="0.3">
      <c r="A3140"/>
    </row>
    <row r="3141" spans="1:1" x14ac:dyDescent="0.3">
      <c r="A3141"/>
    </row>
    <row r="3142" spans="1:1" x14ac:dyDescent="0.3">
      <c r="A3142"/>
    </row>
    <row r="3143" spans="1:1" x14ac:dyDescent="0.3">
      <c r="A3143"/>
    </row>
    <row r="3144" spans="1:1" x14ac:dyDescent="0.3">
      <c r="A3144"/>
    </row>
    <row r="3145" spans="1:1" x14ac:dyDescent="0.3">
      <c r="A3145"/>
    </row>
    <row r="3146" spans="1:1" x14ac:dyDescent="0.3">
      <c r="A3146"/>
    </row>
    <row r="3147" spans="1:1" x14ac:dyDescent="0.3">
      <c r="A3147"/>
    </row>
    <row r="3148" spans="1:1" x14ac:dyDescent="0.3">
      <c r="A3148"/>
    </row>
    <row r="3149" spans="1:1" x14ac:dyDescent="0.3">
      <c r="A3149"/>
    </row>
    <row r="3150" spans="1:1" x14ac:dyDescent="0.3">
      <c r="A3150"/>
    </row>
    <row r="3151" spans="1:1" x14ac:dyDescent="0.3">
      <c r="A3151"/>
    </row>
    <row r="3152" spans="1:1" x14ac:dyDescent="0.3">
      <c r="A3152"/>
    </row>
    <row r="3153" spans="1:1" x14ac:dyDescent="0.3">
      <c r="A3153"/>
    </row>
    <row r="3154" spans="1:1" x14ac:dyDescent="0.3">
      <c r="A3154"/>
    </row>
    <row r="3155" spans="1:1" x14ac:dyDescent="0.3">
      <c r="A3155"/>
    </row>
    <row r="3156" spans="1:1" x14ac:dyDescent="0.3">
      <c r="A3156"/>
    </row>
    <row r="3157" spans="1:1" x14ac:dyDescent="0.3">
      <c r="A3157"/>
    </row>
    <row r="3158" spans="1:1" x14ac:dyDescent="0.3">
      <c r="A3158"/>
    </row>
    <row r="3159" spans="1:1" x14ac:dyDescent="0.3">
      <c r="A3159"/>
    </row>
    <row r="3160" spans="1:1" x14ac:dyDescent="0.3">
      <c r="A3160"/>
    </row>
    <row r="3161" spans="1:1" x14ac:dyDescent="0.3">
      <c r="A3161"/>
    </row>
    <row r="3162" spans="1:1" x14ac:dyDescent="0.3">
      <c r="A3162"/>
    </row>
    <row r="3163" spans="1:1" x14ac:dyDescent="0.3">
      <c r="A3163"/>
    </row>
    <row r="3164" spans="1:1" x14ac:dyDescent="0.3">
      <c r="A3164"/>
    </row>
    <row r="3165" spans="1:1" x14ac:dyDescent="0.3">
      <c r="A3165"/>
    </row>
    <row r="3166" spans="1:1" x14ac:dyDescent="0.3">
      <c r="A3166"/>
    </row>
    <row r="3167" spans="1:1" x14ac:dyDescent="0.3">
      <c r="A3167"/>
    </row>
    <row r="3168" spans="1:1" x14ac:dyDescent="0.3">
      <c r="A3168"/>
    </row>
    <row r="3169" spans="1:1" x14ac:dyDescent="0.3">
      <c r="A3169"/>
    </row>
    <row r="3170" spans="1:1" x14ac:dyDescent="0.3">
      <c r="A3170"/>
    </row>
    <row r="3171" spans="1:1" x14ac:dyDescent="0.3">
      <c r="A3171"/>
    </row>
    <row r="3172" spans="1:1" x14ac:dyDescent="0.3">
      <c r="A3172"/>
    </row>
    <row r="3173" spans="1:1" x14ac:dyDescent="0.3">
      <c r="A3173"/>
    </row>
    <row r="3174" spans="1:1" x14ac:dyDescent="0.3">
      <c r="A3174"/>
    </row>
    <row r="3175" spans="1:1" x14ac:dyDescent="0.3">
      <c r="A3175"/>
    </row>
    <row r="3176" spans="1:1" x14ac:dyDescent="0.3">
      <c r="A3176"/>
    </row>
    <row r="3177" spans="1:1" x14ac:dyDescent="0.3">
      <c r="A3177"/>
    </row>
    <row r="3178" spans="1:1" x14ac:dyDescent="0.3">
      <c r="A3178"/>
    </row>
    <row r="3179" spans="1:1" x14ac:dyDescent="0.3">
      <c r="A3179"/>
    </row>
    <row r="3180" spans="1:1" x14ac:dyDescent="0.3">
      <c r="A3180"/>
    </row>
    <row r="3181" spans="1:1" x14ac:dyDescent="0.3">
      <c r="A3181"/>
    </row>
    <row r="3182" spans="1:1" x14ac:dyDescent="0.3">
      <c r="A3182"/>
    </row>
    <row r="3183" spans="1:1" x14ac:dyDescent="0.3">
      <c r="A3183"/>
    </row>
    <row r="3184" spans="1:1" x14ac:dyDescent="0.3">
      <c r="A3184"/>
    </row>
    <row r="3185" spans="1:1" x14ac:dyDescent="0.3">
      <c r="A3185"/>
    </row>
    <row r="3186" spans="1:1" x14ac:dyDescent="0.3">
      <c r="A3186"/>
    </row>
    <row r="3187" spans="1:1" x14ac:dyDescent="0.3">
      <c r="A3187"/>
    </row>
    <row r="3188" spans="1:1" x14ac:dyDescent="0.3">
      <c r="A3188"/>
    </row>
    <row r="3189" spans="1:1" x14ac:dyDescent="0.3">
      <c r="A3189"/>
    </row>
    <row r="3190" spans="1:1" x14ac:dyDescent="0.3">
      <c r="A3190"/>
    </row>
    <row r="3191" spans="1:1" x14ac:dyDescent="0.3">
      <c r="A3191"/>
    </row>
    <row r="3192" spans="1:1" x14ac:dyDescent="0.3">
      <c r="A3192"/>
    </row>
    <row r="3193" spans="1:1" x14ac:dyDescent="0.3">
      <c r="A3193"/>
    </row>
    <row r="3194" spans="1:1" x14ac:dyDescent="0.3">
      <c r="A3194"/>
    </row>
    <row r="3195" spans="1:1" x14ac:dyDescent="0.3">
      <c r="A3195"/>
    </row>
    <row r="3196" spans="1:1" x14ac:dyDescent="0.3">
      <c r="A3196"/>
    </row>
    <row r="3197" spans="1:1" x14ac:dyDescent="0.3">
      <c r="A3197"/>
    </row>
    <row r="3198" spans="1:1" x14ac:dyDescent="0.3">
      <c r="A3198"/>
    </row>
    <row r="3199" spans="1:1" x14ac:dyDescent="0.3">
      <c r="A3199"/>
    </row>
    <row r="3200" spans="1:1" x14ac:dyDescent="0.3">
      <c r="A3200"/>
    </row>
    <row r="3201" spans="1:1" x14ac:dyDescent="0.3">
      <c r="A3201"/>
    </row>
    <row r="3202" spans="1:1" x14ac:dyDescent="0.3">
      <c r="A3202"/>
    </row>
    <row r="3203" spans="1:1" x14ac:dyDescent="0.3">
      <c r="A3203"/>
    </row>
    <row r="3204" spans="1:1" x14ac:dyDescent="0.3">
      <c r="A3204"/>
    </row>
    <row r="3205" spans="1:1" x14ac:dyDescent="0.3">
      <c r="A3205"/>
    </row>
    <row r="3206" spans="1:1" x14ac:dyDescent="0.3">
      <c r="A3206"/>
    </row>
    <row r="3207" spans="1:1" x14ac:dyDescent="0.3">
      <c r="A3207"/>
    </row>
    <row r="3208" spans="1:1" x14ac:dyDescent="0.3">
      <c r="A3208"/>
    </row>
    <row r="3209" spans="1:1" x14ac:dyDescent="0.3">
      <c r="A3209"/>
    </row>
    <row r="3210" spans="1:1" x14ac:dyDescent="0.3">
      <c r="A3210"/>
    </row>
    <row r="3211" spans="1:1" x14ac:dyDescent="0.3">
      <c r="A3211"/>
    </row>
    <row r="3212" spans="1:1" x14ac:dyDescent="0.3">
      <c r="A3212"/>
    </row>
    <row r="3213" spans="1:1" x14ac:dyDescent="0.3">
      <c r="A3213"/>
    </row>
    <row r="3214" spans="1:1" x14ac:dyDescent="0.3">
      <c r="A3214"/>
    </row>
    <row r="3215" spans="1:1" x14ac:dyDescent="0.3">
      <c r="A3215"/>
    </row>
    <row r="3216" spans="1:1" x14ac:dyDescent="0.3">
      <c r="A3216"/>
    </row>
    <row r="3217" spans="1:1" x14ac:dyDescent="0.3">
      <c r="A3217"/>
    </row>
    <row r="3218" spans="1:1" x14ac:dyDescent="0.3">
      <c r="A3218"/>
    </row>
    <row r="3219" spans="1:1" x14ac:dyDescent="0.3">
      <c r="A3219"/>
    </row>
    <row r="3220" spans="1:1" x14ac:dyDescent="0.3">
      <c r="A3220"/>
    </row>
    <row r="3221" spans="1:1" x14ac:dyDescent="0.3">
      <c r="A3221"/>
    </row>
    <row r="3222" spans="1:1" x14ac:dyDescent="0.3">
      <c r="A3222"/>
    </row>
    <row r="3223" spans="1:1" x14ac:dyDescent="0.3">
      <c r="A3223"/>
    </row>
    <row r="3224" spans="1:1" x14ac:dyDescent="0.3">
      <c r="A3224"/>
    </row>
    <row r="3225" spans="1:1" x14ac:dyDescent="0.3">
      <c r="A3225"/>
    </row>
    <row r="3226" spans="1:1" x14ac:dyDescent="0.3">
      <c r="A3226"/>
    </row>
    <row r="3227" spans="1:1" x14ac:dyDescent="0.3">
      <c r="A3227"/>
    </row>
    <row r="3228" spans="1:1" x14ac:dyDescent="0.3">
      <c r="A3228"/>
    </row>
    <row r="3229" spans="1:1" x14ac:dyDescent="0.3">
      <c r="A3229"/>
    </row>
    <row r="3230" spans="1:1" x14ac:dyDescent="0.3">
      <c r="A3230"/>
    </row>
    <row r="3231" spans="1:1" x14ac:dyDescent="0.3">
      <c r="A3231"/>
    </row>
    <row r="3232" spans="1:1" x14ac:dyDescent="0.3">
      <c r="A3232"/>
    </row>
    <row r="3233" spans="1:1" x14ac:dyDescent="0.3">
      <c r="A3233"/>
    </row>
    <row r="3234" spans="1:1" x14ac:dyDescent="0.3">
      <c r="A3234"/>
    </row>
    <row r="3235" spans="1:1" x14ac:dyDescent="0.3">
      <c r="A3235"/>
    </row>
    <row r="3236" spans="1:1" x14ac:dyDescent="0.3">
      <c r="A3236"/>
    </row>
    <row r="3237" spans="1:1" x14ac:dyDescent="0.3">
      <c r="A3237"/>
    </row>
    <row r="3238" spans="1:1" x14ac:dyDescent="0.3">
      <c r="A3238"/>
    </row>
    <row r="3239" spans="1:1" x14ac:dyDescent="0.3">
      <c r="A3239"/>
    </row>
    <row r="3240" spans="1:1" x14ac:dyDescent="0.3">
      <c r="A3240"/>
    </row>
    <row r="3241" spans="1:1" x14ac:dyDescent="0.3">
      <c r="A3241"/>
    </row>
    <row r="3242" spans="1:1" x14ac:dyDescent="0.3">
      <c r="A3242"/>
    </row>
    <row r="3243" spans="1:1" x14ac:dyDescent="0.3">
      <c r="A3243"/>
    </row>
    <row r="3244" spans="1:1" x14ac:dyDescent="0.3">
      <c r="A3244"/>
    </row>
    <row r="3245" spans="1:1" x14ac:dyDescent="0.3">
      <c r="A3245"/>
    </row>
    <row r="3246" spans="1:1" x14ac:dyDescent="0.3">
      <c r="A3246"/>
    </row>
    <row r="3247" spans="1:1" x14ac:dyDescent="0.3">
      <c r="A3247"/>
    </row>
    <row r="3248" spans="1:1" x14ac:dyDescent="0.3">
      <c r="A3248"/>
    </row>
    <row r="3249" spans="1:1" x14ac:dyDescent="0.3">
      <c r="A3249"/>
    </row>
    <row r="3250" spans="1:1" x14ac:dyDescent="0.3">
      <c r="A3250"/>
    </row>
    <row r="3251" spans="1:1" x14ac:dyDescent="0.3">
      <c r="A3251"/>
    </row>
    <row r="3252" spans="1:1" x14ac:dyDescent="0.3">
      <c r="A3252"/>
    </row>
    <row r="3253" spans="1:1" x14ac:dyDescent="0.3">
      <c r="A3253"/>
    </row>
    <row r="3254" spans="1:1" x14ac:dyDescent="0.3">
      <c r="A3254"/>
    </row>
    <row r="3255" spans="1:1" x14ac:dyDescent="0.3">
      <c r="A3255"/>
    </row>
    <row r="3256" spans="1:1" x14ac:dyDescent="0.3">
      <c r="A3256"/>
    </row>
    <row r="3257" spans="1:1" x14ac:dyDescent="0.3">
      <c r="A3257"/>
    </row>
    <row r="3258" spans="1:1" x14ac:dyDescent="0.3">
      <c r="A3258"/>
    </row>
    <row r="3259" spans="1:1" x14ac:dyDescent="0.3">
      <c r="A3259"/>
    </row>
    <row r="3260" spans="1:1" x14ac:dyDescent="0.3">
      <c r="A3260"/>
    </row>
    <row r="3261" spans="1:1" x14ac:dyDescent="0.3">
      <c r="A3261"/>
    </row>
    <row r="3262" spans="1:1" x14ac:dyDescent="0.3">
      <c r="A3262"/>
    </row>
    <row r="3263" spans="1:1" x14ac:dyDescent="0.3">
      <c r="A3263"/>
    </row>
    <row r="3264" spans="1:1" x14ac:dyDescent="0.3">
      <c r="A3264"/>
    </row>
    <row r="3265" spans="1:1" x14ac:dyDescent="0.3">
      <c r="A3265"/>
    </row>
    <row r="3266" spans="1:1" x14ac:dyDescent="0.3">
      <c r="A3266"/>
    </row>
    <row r="3267" spans="1:1" x14ac:dyDescent="0.3">
      <c r="A3267"/>
    </row>
    <row r="3268" spans="1:1" x14ac:dyDescent="0.3">
      <c r="A3268"/>
    </row>
    <row r="3269" spans="1:1" x14ac:dyDescent="0.3">
      <c r="A3269"/>
    </row>
    <row r="3270" spans="1:1" x14ac:dyDescent="0.3">
      <c r="A3270"/>
    </row>
    <row r="3271" spans="1:1" x14ac:dyDescent="0.3">
      <c r="A3271"/>
    </row>
    <row r="3272" spans="1:1" x14ac:dyDescent="0.3">
      <c r="A3272"/>
    </row>
    <row r="3273" spans="1:1" x14ac:dyDescent="0.3">
      <c r="A3273"/>
    </row>
    <row r="3274" spans="1:1" x14ac:dyDescent="0.3">
      <c r="A3274"/>
    </row>
    <row r="3275" spans="1:1" x14ac:dyDescent="0.3">
      <c r="A3275"/>
    </row>
    <row r="3276" spans="1:1" x14ac:dyDescent="0.3">
      <c r="A3276"/>
    </row>
    <row r="3277" spans="1:1" x14ac:dyDescent="0.3">
      <c r="A3277"/>
    </row>
    <row r="3278" spans="1:1" x14ac:dyDescent="0.3">
      <c r="A3278"/>
    </row>
    <row r="3279" spans="1:1" x14ac:dyDescent="0.3">
      <c r="A3279"/>
    </row>
    <row r="3280" spans="1:1" x14ac:dyDescent="0.3">
      <c r="A3280"/>
    </row>
    <row r="3281" spans="1:1" x14ac:dyDescent="0.3">
      <c r="A3281"/>
    </row>
    <row r="3282" spans="1:1" x14ac:dyDescent="0.3">
      <c r="A3282"/>
    </row>
    <row r="3283" spans="1:1" x14ac:dyDescent="0.3">
      <c r="A3283"/>
    </row>
    <row r="3284" spans="1:1" x14ac:dyDescent="0.3">
      <c r="A3284"/>
    </row>
    <row r="3285" spans="1:1" x14ac:dyDescent="0.3">
      <c r="A3285"/>
    </row>
    <row r="3286" spans="1:1" x14ac:dyDescent="0.3">
      <c r="A3286"/>
    </row>
    <row r="3287" spans="1:1" x14ac:dyDescent="0.3">
      <c r="A3287"/>
    </row>
    <row r="3288" spans="1:1" x14ac:dyDescent="0.3">
      <c r="A3288"/>
    </row>
    <row r="3289" spans="1:1" x14ac:dyDescent="0.3">
      <c r="A3289"/>
    </row>
    <row r="3290" spans="1:1" x14ac:dyDescent="0.3">
      <c r="A3290"/>
    </row>
    <row r="3291" spans="1:1" x14ac:dyDescent="0.3">
      <c r="A3291"/>
    </row>
    <row r="3292" spans="1:1" x14ac:dyDescent="0.3">
      <c r="A3292"/>
    </row>
    <row r="3293" spans="1:1" x14ac:dyDescent="0.3">
      <c r="A3293"/>
    </row>
    <row r="3294" spans="1:1" x14ac:dyDescent="0.3">
      <c r="A3294"/>
    </row>
    <row r="3295" spans="1:1" x14ac:dyDescent="0.3">
      <c r="A3295"/>
    </row>
    <row r="3296" spans="1:1" x14ac:dyDescent="0.3">
      <c r="A3296"/>
    </row>
    <row r="3297" spans="1:1" x14ac:dyDescent="0.3">
      <c r="A3297"/>
    </row>
    <row r="3298" spans="1:1" x14ac:dyDescent="0.3">
      <c r="A3298"/>
    </row>
    <row r="3299" spans="1:1" x14ac:dyDescent="0.3">
      <c r="A3299"/>
    </row>
    <row r="3300" spans="1:1" x14ac:dyDescent="0.3">
      <c r="A3300"/>
    </row>
    <row r="3301" spans="1:1" x14ac:dyDescent="0.3">
      <c r="A3301"/>
    </row>
    <row r="3302" spans="1:1" x14ac:dyDescent="0.3">
      <c r="A3302"/>
    </row>
    <row r="3303" spans="1:1" x14ac:dyDescent="0.3">
      <c r="A3303"/>
    </row>
    <row r="3304" spans="1:1" x14ac:dyDescent="0.3">
      <c r="A3304"/>
    </row>
    <row r="3305" spans="1:1" x14ac:dyDescent="0.3">
      <c r="A3305"/>
    </row>
    <row r="3306" spans="1:1" x14ac:dyDescent="0.3">
      <c r="A3306"/>
    </row>
    <row r="3307" spans="1:1" x14ac:dyDescent="0.3">
      <c r="A3307"/>
    </row>
    <row r="3308" spans="1:1" x14ac:dyDescent="0.3">
      <c r="A3308"/>
    </row>
    <row r="3309" spans="1:1" x14ac:dyDescent="0.3">
      <c r="A3309"/>
    </row>
    <row r="3310" spans="1:1" x14ac:dyDescent="0.3">
      <c r="A3310"/>
    </row>
    <row r="3311" spans="1:1" x14ac:dyDescent="0.3">
      <c r="A3311"/>
    </row>
    <row r="3312" spans="1:1" x14ac:dyDescent="0.3">
      <c r="A3312"/>
    </row>
    <row r="3313" spans="1:1" x14ac:dyDescent="0.3">
      <c r="A3313"/>
    </row>
    <row r="3314" spans="1:1" x14ac:dyDescent="0.3">
      <c r="A3314"/>
    </row>
    <row r="3315" spans="1:1" x14ac:dyDescent="0.3">
      <c r="A3315"/>
    </row>
    <row r="3316" spans="1:1" x14ac:dyDescent="0.3">
      <c r="A3316"/>
    </row>
    <row r="3317" spans="1:1" x14ac:dyDescent="0.3">
      <c r="A3317"/>
    </row>
    <row r="3318" spans="1:1" x14ac:dyDescent="0.3">
      <c r="A3318"/>
    </row>
    <row r="3319" spans="1:1" x14ac:dyDescent="0.3">
      <c r="A3319"/>
    </row>
    <row r="3320" spans="1:1" x14ac:dyDescent="0.3">
      <c r="A3320"/>
    </row>
    <row r="3321" spans="1:1" x14ac:dyDescent="0.3">
      <c r="A3321"/>
    </row>
    <row r="3322" spans="1:1" x14ac:dyDescent="0.3">
      <c r="A3322"/>
    </row>
    <row r="3323" spans="1:1" x14ac:dyDescent="0.3">
      <c r="A3323"/>
    </row>
    <row r="3324" spans="1:1" x14ac:dyDescent="0.3">
      <c r="A3324"/>
    </row>
    <row r="3325" spans="1:1" x14ac:dyDescent="0.3">
      <c r="A3325"/>
    </row>
    <row r="3326" spans="1:1" x14ac:dyDescent="0.3">
      <c r="A3326"/>
    </row>
    <row r="3327" spans="1:1" x14ac:dyDescent="0.3">
      <c r="A3327"/>
    </row>
    <row r="3328" spans="1:1" x14ac:dyDescent="0.3">
      <c r="A3328"/>
    </row>
    <row r="3329" spans="1:1" x14ac:dyDescent="0.3">
      <c r="A3329"/>
    </row>
    <row r="3330" spans="1:1" x14ac:dyDescent="0.3">
      <c r="A3330"/>
    </row>
    <row r="3331" spans="1:1" x14ac:dyDescent="0.3">
      <c r="A3331"/>
    </row>
    <row r="3332" spans="1:1" x14ac:dyDescent="0.3">
      <c r="A3332"/>
    </row>
    <row r="3333" spans="1:1" x14ac:dyDescent="0.3">
      <c r="A3333"/>
    </row>
    <row r="3334" spans="1:1" x14ac:dyDescent="0.3">
      <c r="A3334"/>
    </row>
    <row r="3335" spans="1:1" x14ac:dyDescent="0.3">
      <c r="A3335"/>
    </row>
    <row r="3336" spans="1:1" x14ac:dyDescent="0.3">
      <c r="A3336"/>
    </row>
    <row r="3337" spans="1:1" x14ac:dyDescent="0.3">
      <c r="A3337"/>
    </row>
    <row r="3338" spans="1:1" x14ac:dyDescent="0.3">
      <c r="A3338"/>
    </row>
    <row r="3339" spans="1:1" x14ac:dyDescent="0.3">
      <c r="A3339"/>
    </row>
    <row r="3340" spans="1:1" x14ac:dyDescent="0.3">
      <c r="A3340"/>
    </row>
    <row r="3341" spans="1:1" x14ac:dyDescent="0.3">
      <c r="A3341"/>
    </row>
    <row r="3342" spans="1:1" x14ac:dyDescent="0.3">
      <c r="A3342"/>
    </row>
    <row r="3343" spans="1:1" x14ac:dyDescent="0.3">
      <c r="A3343"/>
    </row>
    <row r="3344" spans="1:1" x14ac:dyDescent="0.3">
      <c r="A3344"/>
    </row>
    <row r="3345" spans="1:1" x14ac:dyDescent="0.3">
      <c r="A3345"/>
    </row>
    <row r="3346" spans="1:1" x14ac:dyDescent="0.3">
      <c r="A3346"/>
    </row>
    <row r="3347" spans="1:1" x14ac:dyDescent="0.3">
      <c r="A3347"/>
    </row>
    <row r="3348" spans="1:1" x14ac:dyDescent="0.3">
      <c r="A3348"/>
    </row>
    <row r="3349" spans="1:1" x14ac:dyDescent="0.3">
      <c r="A3349"/>
    </row>
    <row r="3350" spans="1:1" x14ac:dyDescent="0.3">
      <c r="A3350"/>
    </row>
    <row r="3351" spans="1:1" x14ac:dyDescent="0.3">
      <c r="A3351"/>
    </row>
    <row r="3352" spans="1:1" x14ac:dyDescent="0.3">
      <c r="A3352"/>
    </row>
    <row r="3353" spans="1:1" x14ac:dyDescent="0.3">
      <c r="A3353"/>
    </row>
    <row r="3354" spans="1:1" x14ac:dyDescent="0.3">
      <c r="A3354"/>
    </row>
    <row r="3355" spans="1:1" x14ac:dyDescent="0.3">
      <c r="A3355"/>
    </row>
    <row r="3356" spans="1:1" x14ac:dyDescent="0.3">
      <c r="A3356"/>
    </row>
    <row r="3357" spans="1:1" x14ac:dyDescent="0.3">
      <c r="A3357"/>
    </row>
    <row r="3358" spans="1:1" x14ac:dyDescent="0.3">
      <c r="A3358"/>
    </row>
    <row r="3359" spans="1:1" x14ac:dyDescent="0.3">
      <c r="A3359"/>
    </row>
    <row r="3360" spans="1:1" x14ac:dyDescent="0.3">
      <c r="A3360"/>
    </row>
    <row r="3361" spans="1:1" x14ac:dyDescent="0.3">
      <c r="A3361"/>
    </row>
    <row r="3362" spans="1:1" x14ac:dyDescent="0.3">
      <c r="A3362"/>
    </row>
    <row r="3363" spans="1:1" x14ac:dyDescent="0.3">
      <c r="A3363"/>
    </row>
    <row r="3364" spans="1:1" x14ac:dyDescent="0.3">
      <c r="A3364"/>
    </row>
    <row r="3365" spans="1:1" x14ac:dyDescent="0.3">
      <c r="A3365"/>
    </row>
    <row r="3366" spans="1:1" x14ac:dyDescent="0.3">
      <c r="A3366"/>
    </row>
    <row r="3367" spans="1:1" x14ac:dyDescent="0.3">
      <c r="A3367"/>
    </row>
    <row r="3368" spans="1:1" x14ac:dyDescent="0.3">
      <c r="A3368"/>
    </row>
    <row r="3369" spans="1:1" x14ac:dyDescent="0.3">
      <c r="A3369"/>
    </row>
    <row r="3370" spans="1:1" x14ac:dyDescent="0.3">
      <c r="A3370"/>
    </row>
    <row r="3371" spans="1:1" x14ac:dyDescent="0.3">
      <c r="A3371"/>
    </row>
    <row r="3372" spans="1:1" x14ac:dyDescent="0.3">
      <c r="A3372"/>
    </row>
    <row r="3373" spans="1:1" x14ac:dyDescent="0.3">
      <c r="A3373"/>
    </row>
    <row r="3374" spans="1:1" x14ac:dyDescent="0.3">
      <c r="A3374"/>
    </row>
    <row r="3375" spans="1:1" x14ac:dyDescent="0.3">
      <c r="A3375"/>
    </row>
    <row r="3376" spans="1:1" x14ac:dyDescent="0.3">
      <c r="A3376"/>
    </row>
    <row r="3377" spans="1:1" x14ac:dyDescent="0.3">
      <c r="A3377"/>
    </row>
    <row r="3378" spans="1:1" x14ac:dyDescent="0.3">
      <c r="A3378"/>
    </row>
    <row r="3379" spans="1:1" x14ac:dyDescent="0.3">
      <c r="A3379"/>
    </row>
    <row r="3380" spans="1:1" x14ac:dyDescent="0.3">
      <c r="A3380"/>
    </row>
    <row r="3381" spans="1:1" x14ac:dyDescent="0.3">
      <c r="A3381"/>
    </row>
    <row r="3382" spans="1:1" x14ac:dyDescent="0.3">
      <c r="A3382"/>
    </row>
    <row r="3383" spans="1:1" x14ac:dyDescent="0.3">
      <c r="A3383"/>
    </row>
    <row r="3384" spans="1:1" x14ac:dyDescent="0.3">
      <c r="A3384"/>
    </row>
    <row r="3385" spans="1:1" x14ac:dyDescent="0.3">
      <c r="A3385"/>
    </row>
    <row r="3386" spans="1:1" x14ac:dyDescent="0.3">
      <c r="A3386"/>
    </row>
    <row r="3387" spans="1:1" x14ac:dyDescent="0.3">
      <c r="A3387"/>
    </row>
    <row r="3388" spans="1:1" x14ac:dyDescent="0.3">
      <c r="A3388"/>
    </row>
    <row r="3389" spans="1:1" x14ac:dyDescent="0.3">
      <c r="A3389"/>
    </row>
    <row r="3390" spans="1:1" x14ac:dyDescent="0.3">
      <c r="A3390"/>
    </row>
    <row r="3391" spans="1:1" x14ac:dyDescent="0.3">
      <c r="A3391"/>
    </row>
    <row r="3392" spans="1:1" x14ac:dyDescent="0.3">
      <c r="A3392"/>
    </row>
    <row r="3393" spans="1:1" x14ac:dyDescent="0.3">
      <c r="A3393"/>
    </row>
    <row r="3394" spans="1:1" x14ac:dyDescent="0.3">
      <c r="A3394"/>
    </row>
    <row r="3395" spans="1:1" x14ac:dyDescent="0.3">
      <c r="A3395"/>
    </row>
    <row r="3396" spans="1:1" x14ac:dyDescent="0.3">
      <c r="A3396"/>
    </row>
    <row r="3397" spans="1:1" x14ac:dyDescent="0.3">
      <c r="A3397"/>
    </row>
    <row r="3398" spans="1:1" x14ac:dyDescent="0.3">
      <c r="A3398"/>
    </row>
    <row r="3399" spans="1:1" x14ac:dyDescent="0.3">
      <c r="A3399"/>
    </row>
    <row r="3400" spans="1:1" x14ac:dyDescent="0.3">
      <c r="A3400"/>
    </row>
    <row r="3401" spans="1:1" x14ac:dyDescent="0.3">
      <c r="A3401"/>
    </row>
    <row r="3402" spans="1:1" x14ac:dyDescent="0.3">
      <c r="A3402"/>
    </row>
    <row r="3403" spans="1:1" x14ac:dyDescent="0.3">
      <c r="A3403"/>
    </row>
    <row r="3404" spans="1:1" x14ac:dyDescent="0.3">
      <c r="A3404"/>
    </row>
    <row r="3405" spans="1:1" x14ac:dyDescent="0.3">
      <c r="A3405"/>
    </row>
    <row r="3406" spans="1:1" x14ac:dyDescent="0.3">
      <c r="A3406"/>
    </row>
    <row r="3407" spans="1:1" x14ac:dyDescent="0.3">
      <c r="A3407"/>
    </row>
    <row r="3408" spans="1:1" x14ac:dyDescent="0.3">
      <c r="A3408"/>
    </row>
    <row r="3409" spans="1:1" x14ac:dyDescent="0.3">
      <c r="A3409"/>
    </row>
    <row r="3410" spans="1:1" x14ac:dyDescent="0.3">
      <c r="A3410"/>
    </row>
    <row r="3411" spans="1:1" x14ac:dyDescent="0.3">
      <c r="A3411"/>
    </row>
    <row r="3412" spans="1:1" x14ac:dyDescent="0.3">
      <c r="A3412"/>
    </row>
    <row r="3413" spans="1:1" x14ac:dyDescent="0.3">
      <c r="A3413"/>
    </row>
    <row r="3414" spans="1:1" x14ac:dyDescent="0.3">
      <c r="A3414"/>
    </row>
    <row r="3415" spans="1:1" x14ac:dyDescent="0.3">
      <c r="A3415"/>
    </row>
    <row r="3416" spans="1:1" x14ac:dyDescent="0.3">
      <c r="A3416"/>
    </row>
    <row r="3417" spans="1:1" x14ac:dyDescent="0.3">
      <c r="A3417"/>
    </row>
    <row r="3418" spans="1:1" x14ac:dyDescent="0.3">
      <c r="A3418"/>
    </row>
    <row r="3419" spans="1:1" x14ac:dyDescent="0.3">
      <c r="A3419"/>
    </row>
    <row r="3420" spans="1:1" x14ac:dyDescent="0.3">
      <c r="A3420"/>
    </row>
    <row r="3421" spans="1:1" x14ac:dyDescent="0.3">
      <c r="A3421"/>
    </row>
    <row r="3422" spans="1:1" x14ac:dyDescent="0.3">
      <c r="A3422"/>
    </row>
    <row r="3423" spans="1:1" x14ac:dyDescent="0.3">
      <c r="A3423"/>
    </row>
    <row r="3424" spans="1:1" x14ac:dyDescent="0.3">
      <c r="A3424"/>
    </row>
    <row r="3425" spans="1:1" x14ac:dyDescent="0.3">
      <c r="A3425"/>
    </row>
    <row r="3426" spans="1:1" x14ac:dyDescent="0.3">
      <c r="A3426"/>
    </row>
    <row r="3427" spans="1:1" x14ac:dyDescent="0.3">
      <c r="A3427"/>
    </row>
    <row r="3428" spans="1:1" x14ac:dyDescent="0.3">
      <c r="A3428"/>
    </row>
    <row r="3429" spans="1:1" x14ac:dyDescent="0.3">
      <c r="A3429"/>
    </row>
    <row r="3430" spans="1:1" x14ac:dyDescent="0.3">
      <c r="A3430"/>
    </row>
    <row r="3431" spans="1:1" x14ac:dyDescent="0.3">
      <c r="A3431"/>
    </row>
    <row r="3432" spans="1:1" x14ac:dyDescent="0.3">
      <c r="A3432"/>
    </row>
    <row r="3433" spans="1:1" x14ac:dyDescent="0.3">
      <c r="A3433"/>
    </row>
    <row r="3434" spans="1:1" x14ac:dyDescent="0.3">
      <c r="A3434"/>
    </row>
    <row r="3435" spans="1:1" x14ac:dyDescent="0.3">
      <c r="A3435"/>
    </row>
    <row r="3436" spans="1:1" x14ac:dyDescent="0.3">
      <c r="A3436"/>
    </row>
    <row r="3437" spans="1:1" x14ac:dyDescent="0.3">
      <c r="A3437"/>
    </row>
    <row r="3438" spans="1:1" x14ac:dyDescent="0.3">
      <c r="A3438"/>
    </row>
    <row r="3439" spans="1:1" x14ac:dyDescent="0.3">
      <c r="A3439"/>
    </row>
    <row r="3440" spans="1:1" x14ac:dyDescent="0.3">
      <c r="A3440"/>
    </row>
    <row r="3441" spans="1:1" x14ac:dyDescent="0.3">
      <c r="A3441"/>
    </row>
    <row r="3442" spans="1:1" x14ac:dyDescent="0.3">
      <c r="A3442"/>
    </row>
    <row r="3443" spans="1:1" x14ac:dyDescent="0.3">
      <c r="A3443"/>
    </row>
    <row r="3444" spans="1:1" x14ac:dyDescent="0.3">
      <c r="A3444"/>
    </row>
    <row r="3445" spans="1:1" x14ac:dyDescent="0.3">
      <c r="A3445"/>
    </row>
    <row r="3446" spans="1:1" x14ac:dyDescent="0.3">
      <c r="A3446"/>
    </row>
    <row r="3447" spans="1:1" x14ac:dyDescent="0.3">
      <c r="A3447"/>
    </row>
    <row r="3448" spans="1:1" x14ac:dyDescent="0.3">
      <c r="A3448"/>
    </row>
    <row r="3449" spans="1:1" x14ac:dyDescent="0.3">
      <c r="A3449"/>
    </row>
    <row r="3450" spans="1:1" x14ac:dyDescent="0.3">
      <c r="A3450"/>
    </row>
    <row r="3451" spans="1:1" x14ac:dyDescent="0.3">
      <c r="A3451"/>
    </row>
    <row r="3452" spans="1:1" x14ac:dyDescent="0.3">
      <c r="A3452"/>
    </row>
    <row r="3453" spans="1:1" x14ac:dyDescent="0.3">
      <c r="A3453"/>
    </row>
    <row r="3454" spans="1:1" x14ac:dyDescent="0.3">
      <c r="A3454"/>
    </row>
    <row r="3455" spans="1:1" x14ac:dyDescent="0.3">
      <c r="A3455"/>
    </row>
    <row r="3456" spans="1:1" x14ac:dyDescent="0.3">
      <c r="A3456"/>
    </row>
    <row r="3457" spans="1:1" x14ac:dyDescent="0.3">
      <c r="A3457"/>
    </row>
    <row r="3458" spans="1:1" x14ac:dyDescent="0.3">
      <c r="A3458"/>
    </row>
    <row r="3459" spans="1:1" x14ac:dyDescent="0.3">
      <c r="A3459"/>
    </row>
    <row r="3460" spans="1:1" x14ac:dyDescent="0.3">
      <c r="A3460"/>
    </row>
    <row r="3461" spans="1:1" x14ac:dyDescent="0.3">
      <c r="A3461"/>
    </row>
    <row r="3462" spans="1:1" x14ac:dyDescent="0.3">
      <c r="A3462"/>
    </row>
    <row r="3463" spans="1:1" x14ac:dyDescent="0.3">
      <c r="A3463"/>
    </row>
    <row r="3464" spans="1:1" x14ac:dyDescent="0.3">
      <c r="A3464"/>
    </row>
    <row r="3465" spans="1:1" x14ac:dyDescent="0.3">
      <c r="A3465"/>
    </row>
    <row r="3466" spans="1:1" x14ac:dyDescent="0.3">
      <c r="A3466"/>
    </row>
    <row r="3467" spans="1:1" x14ac:dyDescent="0.3">
      <c r="A3467"/>
    </row>
    <row r="3468" spans="1:1" x14ac:dyDescent="0.3">
      <c r="A3468"/>
    </row>
    <row r="3469" spans="1:1" x14ac:dyDescent="0.3">
      <c r="A3469"/>
    </row>
    <row r="3470" spans="1:1" x14ac:dyDescent="0.3">
      <c r="A3470"/>
    </row>
    <row r="3471" spans="1:1" x14ac:dyDescent="0.3">
      <c r="A3471"/>
    </row>
    <row r="3472" spans="1:1" x14ac:dyDescent="0.3">
      <c r="A3472"/>
    </row>
    <row r="3473" spans="1:1" x14ac:dyDescent="0.3">
      <c r="A3473"/>
    </row>
    <row r="3474" spans="1:1" x14ac:dyDescent="0.3">
      <c r="A3474"/>
    </row>
    <row r="3475" spans="1:1" x14ac:dyDescent="0.3">
      <c r="A3475"/>
    </row>
    <row r="3476" spans="1:1" x14ac:dyDescent="0.3">
      <c r="A3476"/>
    </row>
    <row r="3477" spans="1:1" x14ac:dyDescent="0.3">
      <c r="A3477"/>
    </row>
    <row r="3478" spans="1:1" x14ac:dyDescent="0.3">
      <c r="A3478"/>
    </row>
    <row r="3479" spans="1:1" x14ac:dyDescent="0.3">
      <c r="A3479"/>
    </row>
    <row r="3480" spans="1:1" x14ac:dyDescent="0.3">
      <c r="A3480"/>
    </row>
    <row r="3481" spans="1:1" x14ac:dyDescent="0.3">
      <c r="A3481"/>
    </row>
    <row r="3482" spans="1:1" x14ac:dyDescent="0.3">
      <c r="A3482"/>
    </row>
    <row r="3483" spans="1:1" x14ac:dyDescent="0.3">
      <c r="A3483"/>
    </row>
    <row r="3484" spans="1:1" x14ac:dyDescent="0.3">
      <c r="A3484"/>
    </row>
    <row r="3485" spans="1:1" x14ac:dyDescent="0.3">
      <c r="A3485"/>
    </row>
    <row r="3486" spans="1:1" x14ac:dyDescent="0.3">
      <c r="A3486"/>
    </row>
    <row r="3487" spans="1:1" x14ac:dyDescent="0.3">
      <c r="A3487"/>
    </row>
    <row r="3488" spans="1:1" x14ac:dyDescent="0.3">
      <c r="A3488"/>
    </row>
    <row r="3489" spans="1:1" x14ac:dyDescent="0.3">
      <c r="A3489"/>
    </row>
    <row r="3490" spans="1:1" x14ac:dyDescent="0.3">
      <c r="A3490"/>
    </row>
    <row r="3491" spans="1:1" x14ac:dyDescent="0.3">
      <c r="A3491"/>
    </row>
    <row r="3492" spans="1:1" x14ac:dyDescent="0.3">
      <c r="A3492"/>
    </row>
    <row r="3493" spans="1:1" x14ac:dyDescent="0.3">
      <c r="A3493"/>
    </row>
    <row r="3494" spans="1:1" x14ac:dyDescent="0.3">
      <c r="A3494"/>
    </row>
    <row r="3495" spans="1:1" x14ac:dyDescent="0.3">
      <c r="A3495"/>
    </row>
    <row r="3496" spans="1:1" x14ac:dyDescent="0.3">
      <c r="A3496"/>
    </row>
    <row r="3497" spans="1:1" x14ac:dyDescent="0.3">
      <c r="A3497"/>
    </row>
    <row r="3498" spans="1:1" x14ac:dyDescent="0.3">
      <c r="A3498"/>
    </row>
    <row r="3499" spans="1:1" x14ac:dyDescent="0.3">
      <c r="A3499"/>
    </row>
    <row r="3500" spans="1:1" x14ac:dyDescent="0.3">
      <c r="A3500"/>
    </row>
    <row r="3501" spans="1:1" x14ac:dyDescent="0.3">
      <c r="A3501"/>
    </row>
    <row r="3502" spans="1:1" x14ac:dyDescent="0.3">
      <c r="A3502"/>
    </row>
    <row r="3503" spans="1:1" x14ac:dyDescent="0.3">
      <c r="A3503"/>
    </row>
    <row r="3504" spans="1:1" x14ac:dyDescent="0.3">
      <c r="A3504"/>
    </row>
    <row r="3505" spans="1:1" x14ac:dyDescent="0.3">
      <c r="A3505"/>
    </row>
    <row r="3506" spans="1:1" x14ac:dyDescent="0.3">
      <c r="A3506"/>
    </row>
    <row r="3507" spans="1:1" x14ac:dyDescent="0.3">
      <c r="A3507"/>
    </row>
    <row r="3508" spans="1:1" x14ac:dyDescent="0.3">
      <c r="A3508"/>
    </row>
    <row r="3509" spans="1:1" x14ac:dyDescent="0.3">
      <c r="A3509"/>
    </row>
    <row r="3510" spans="1:1" x14ac:dyDescent="0.3">
      <c r="A3510"/>
    </row>
    <row r="3511" spans="1:1" x14ac:dyDescent="0.3">
      <c r="A3511"/>
    </row>
    <row r="3512" spans="1:1" x14ac:dyDescent="0.3">
      <c r="A3512"/>
    </row>
    <row r="3513" spans="1:1" x14ac:dyDescent="0.3">
      <c r="A3513"/>
    </row>
    <row r="3514" spans="1:1" x14ac:dyDescent="0.3">
      <c r="A3514"/>
    </row>
    <row r="3515" spans="1:1" x14ac:dyDescent="0.3">
      <c r="A3515"/>
    </row>
    <row r="3516" spans="1:1" x14ac:dyDescent="0.3">
      <c r="A3516"/>
    </row>
    <row r="3517" spans="1:1" x14ac:dyDescent="0.3">
      <c r="A3517"/>
    </row>
    <row r="3518" spans="1:1" x14ac:dyDescent="0.3">
      <c r="A3518"/>
    </row>
    <row r="3519" spans="1:1" x14ac:dyDescent="0.3">
      <c r="A3519"/>
    </row>
    <row r="3520" spans="1:1" x14ac:dyDescent="0.3">
      <c r="A3520"/>
    </row>
    <row r="3521" spans="1:1" x14ac:dyDescent="0.3">
      <c r="A3521"/>
    </row>
    <row r="3522" spans="1:1" x14ac:dyDescent="0.3">
      <c r="A3522"/>
    </row>
    <row r="3523" spans="1:1" x14ac:dyDescent="0.3">
      <c r="A3523"/>
    </row>
    <row r="3524" spans="1:1" x14ac:dyDescent="0.3">
      <c r="A3524"/>
    </row>
    <row r="3525" spans="1:1" x14ac:dyDescent="0.3">
      <c r="A3525"/>
    </row>
    <row r="3526" spans="1:1" x14ac:dyDescent="0.3">
      <c r="A3526"/>
    </row>
    <row r="3527" spans="1:1" x14ac:dyDescent="0.3">
      <c r="A3527"/>
    </row>
    <row r="3528" spans="1:1" x14ac:dyDescent="0.3">
      <c r="A3528"/>
    </row>
    <row r="3529" spans="1:1" x14ac:dyDescent="0.3">
      <c r="A3529"/>
    </row>
    <row r="3530" spans="1:1" x14ac:dyDescent="0.3">
      <c r="A3530"/>
    </row>
    <row r="3531" spans="1:1" x14ac:dyDescent="0.3">
      <c r="A3531"/>
    </row>
    <row r="3532" spans="1:1" x14ac:dyDescent="0.3">
      <c r="A3532"/>
    </row>
    <row r="3533" spans="1:1" x14ac:dyDescent="0.3">
      <c r="A3533"/>
    </row>
    <row r="3534" spans="1:1" x14ac:dyDescent="0.3">
      <c r="A3534"/>
    </row>
    <row r="3535" spans="1:1" x14ac:dyDescent="0.3">
      <c r="A3535"/>
    </row>
    <row r="3536" spans="1:1" x14ac:dyDescent="0.3">
      <c r="A3536"/>
    </row>
    <row r="3537" spans="1:1" x14ac:dyDescent="0.3">
      <c r="A3537"/>
    </row>
    <row r="3538" spans="1:1" x14ac:dyDescent="0.3">
      <c r="A3538"/>
    </row>
    <row r="3539" spans="1:1" x14ac:dyDescent="0.3">
      <c r="A3539"/>
    </row>
    <row r="3540" spans="1:1" x14ac:dyDescent="0.3">
      <c r="A3540"/>
    </row>
    <row r="3541" spans="1:1" x14ac:dyDescent="0.3">
      <c r="A3541"/>
    </row>
    <row r="3542" spans="1:1" x14ac:dyDescent="0.3">
      <c r="A3542"/>
    </row>
    <row r="3543" spans="1:1" x14ac:dyDescent="0.3">
      <c r="A3543"/>
    </row>
    <row r="3544" spans="1:1" x14ac:dyDescent="0.3">
      <c r="A3544"/>
    </row>
    <row r="3545" spans="1:1" x14ac:dyDescent="0.3">
      <c r="A3545"/>
    </row>
    <row r="3546" spans="1:1" x14ac:dyDescent="0.3">
      <c r="A3546"/>
    </row>
    <row r="3547" spans="1:1" x14ac:dyDescent="0.3">
      <c r="A3547"/>
    </row>
    <row r="3548" spans="1:1" x14ac:dyDescent="0.3">
      <c r="A3548"/>
    </row>
    <row r="3549" spans="1:1" x14ac:dyDescent="0.3">
      <c r="A3549"/>
    </row>
    <row r="3550" spans="1:1" x14ac:dyDescent="0.3">
      <c r="A3550"/>
    </row>
    <row r="3551" spans="1:1" x14ac:dyDescent="0.3">
      <c r="A3551"/>
    </row>
    <row r="3552" spans="1:1" x14ac:dyDescent="0.3">
      <c r="A3552"/>
    </row>
    <row r="3553" spans="1:1" x14ac:dyDescent="0.3">
      <c r="A3553"/>
    </row>
    <row r="3554" spans="1:1" x14ac:dyDescent="0.3">
      <c r="A3554"/>
    </row>
    <row r="3555" spans="1:1" x14ac:dyDescent="0.3">
      <c r="A3555"/>
    </row>
    <row r="3556" spans="1:1" x14ac:dyDescent="0.3">
      <c r="A3556"/>
    </row>
    <row r="3557" spans="1:1" x14ac:dyDescent="0.3">
      <c r="A3557"/>
    </row>
    <row r="3558" spans="1:1" x14ac:dyDescent="0.3">
      <c r="A3558"/>
    </row>
    <row r="3559" spans="1:1" x14ac:dyDescent="0.3">
      <c r="A3559"/>
    </row>
    <row r="3560" spans="1:1" x14ac:dyDescent="0.3">
      <c r="A3560"/>
    </row>
    <row r="3561" spans="1:1" x14ac:dyDescent="0.3">
      <c r="A3561"/>
    </row>
    <row r="3562" spans="1:1" x14ac:dyDescent="0.3">
      <c r="A3562"/>
    </row>
    <row r="3563" spans="1:1" x14ac:dyDescent="0.3">
      <c r="A3563"/>
    </row>
    <row r="3564" spans="1:1" x14ac:dyDescent="0.3">
      <c r="A3564"/>
    </row>
    <row r="3565" spans="1:1" x14ac:dyDescent="0.3">
      <c r="A3565"/>
    </row>
    <row r="3566" spans="1:1" x14ac:dyDescent="0.3">
      <c r="A3566"/>
    </row>
    <row r="3567" spans="1:1" x14ac:dyDescent="0.3">
      <c r="A3567"/>
    </row>
    <row r="3568" spans="1:1" x14ac:dyDescent="0.3">
      <c r="A3568"/>
    </row>
    <row r="3569" spans="1:1" x14ac:dyDescent="0.3">
      <c r="A3569"/>
    </row>
    <row r="3570" spans="1:1" x14ac:dyDescent="0.3">
      <c r="A3570"/>
    </row>
    <row r="3571" spans="1:1" x14ac:dyDescent="0.3">
      <c r="A3571"/>
    </row>
    <row r="3572" spans="1:1" x14ac:dyDescent="0.3">
      <c r="A3572"/>
    </row>
    <row r="3573" spans="1:1" x14ac:dyDescent="0.3">
      <c r="A3573"/>
    </row>
    <row r="3574" spans="1:1" x14ac:dyDescent="0.3">
      <c r="A3574"/>
    </row>
    <row r="3575" spans="1:1" x14ac:dyDescent="0.3">
      <c r="A3575"/>
    </row>
    <row r="3576" spans="1:1" x14ac:dyDescent="0.3">
      <c r="A3576"/>
    </row>
    <row r="3577" spans="1:1" x14ac:dyDescent="0.3">
      <c r="A3577"/>
    </row>
    <row r="3578" spans="1:1" x14ac:dyDescent="0.3">
      <c r="A3578"/>
    </row>
    <row r="3579" spans="1:1" x14ac:dyDescent="0.3">
      <c r="A3579"/>
    </row>
    <row r="3580" spans="1:1" x14ac:dyDescent="0.3">
      <c r="A3580"/>
    </row>
    <row r="3581" spans="1:1" x14ac:dyDescent="0.3">
      <c r="A3581"/>
    </row>
    <row r="3582" spans="1:1" x14ac:dyDescent="0.3">
      <c r="A3582"/>
    </row>
    <row r="3583" spans="1:1" x14ac:dyDescent="0.3">
      <c r="A3583"/>
    </row>
    <row r="3584" spans="1:1" x14ac:dyDescent="0.3">
      <c r="A3584"/>
    </row>
    <row r="3585" spans="1:1" x14ac:dyDescent="0.3">
      <c r="A3585"/>
    </row>
    <row r="3586" spans="1:1" x14ac:dyDescent="0.3">
      <c r="A3586"/>
    </row>
    <row r="3587" spans="1:1" x14ac:dyDescent="0.3">
      <c r="A3587"/>
    </row>
    <row r="3588" spans="1:1" x14ac:dyDescent="0.3">
      <c r="A3588"/>
    </row>
    <row r="3589" spans="1:1" x14ac:dyDescent="0.3">
      <c r="A3589"/>
    </row>
    <row r="3590" spans="1:1" x14ac:dyDescent="0.3">
      <c r="A3590"/>
    </row>
    <row r="3591" spans="1:1" x14ac:dyDescent="0.3">
      <c r="A3591"/>
    </row>
    <row r="3592" spans="1:1" x14ac:dyDescent="0.3">
      <c r="A3592"/>
    </row>
    <row r="3593" spans="1:1" x14ac:dyDescent="0.3">
      <c r="A3593"/>
    </row>
    <row r="3594" spans="1:1" x14ac:dyDescent="0.3">
      <c r="A3594"/>
    </row>
    <row r="3595" spans="1:1" x14ac:dyDescent="0.3">
      <c r="A3595"/>
    </row>
    <row r="3596" spans="1:1" x14ac:dyDescent="0.3">
      <c r="A3596"/>
    </row>
    <row r="3597" spans="1:1" x14ac:dyDescent="0.3">
      <c r="A3597"/>
    </row>
    <row r="3598" spans="1:1" x14ac:dyDescent="0.3">
      <c r="A3598"/>
    </row>
    <row r="3599" spans="1:1" x14ac:dyDescent="0.3">
      <c r="A3599"/>
    </row>
    <row r="3600" spans="1:1" x14ac:dyDescent="0.3">
      <c r="A3600"/>
    </row>
    <row r="3601" spans="1:1" x14ac:dyDescent="0.3">
      <c r="A3601"/>
    </row>
    <row r="3602" spans="1:1" x14ac:dyDescent="0.3">
      <c r="A3602"/>
    </row>
    <row r="3603" spans="1:1" x14ac:dyDescent="0.3">
      <c r="A3603"/>
    </row>
    <row r="3604" spans="1:1" x14ac:dyDescent="0.3">
      <c r="A3604"/>
    </row>
    <row r="3605" spans="1:1" x14ac:dyDescent="0.3">
      <c r="A3605"/>
    </row>
    <row r="3606" spans="1:1" x14ac:dyDescent="0.3">
      <c r="A3606"/>
    </row>
    <row r="3607" spans="1:1" x14ac:dyDescent="0.3">
      <c r="A3607"/>
    </row>
    <row r="3608" spans="1:1" x14ac:dyDescent="0.3">
      <c r="A3608"/>
    </row>
    <row r="3609" spans="1:1" x14ac:dyDescent="0.3">
      <c r="A3609"/>
    </row>
    <row r="3610" spans="1:1" x14ac:dyDescent="0.3">
      <c r="A3610"/>
    </row>
    <row r="3611" spans="1:1" x14ac:dyDescent="0.3">
      <c r="A3611"/>
    </row>
    <row r="3612" spans="1:1" x14ac:dyDescent="0.3">
      <c r="A3612"/>
    </row>
    <row r="3613" spans="1:1" x14ac:dyDescent="0.3">
      <c r="A3613"/>
    </row>
    <row r="3614" spans="1:1" x14ac:dyDescent="0.3">
      <c r="A3614"/>
    </row>
    <row r="3615" spans="1:1" x14ac:dyDescent="0.3">
      <c r="A3615"/>
    </row>
    <row r="3616" spans="1:1" x14ac:dyDescent="0.3">
      <c r="A3616"/>
    </row>
    <row r="3617" spans="1:1" x14ac:dyDescent="0.3">
      <c r="A3617"/>
    </row>
    <row r="3618" spans="1:1" x14ac:dyDescent="0.3">
      <c r="A3618"/>
    </row>
    <row r="3619" spans="1:1" x14ac:dyDescent="0.3">
      <c r="A3619"/>
    </row>
    <row r="3620" spans="1:1" x14ac:dyDescent="0.3">
      <c r="A3620"/>
    </row>
    <row r="3621" spans="1:1" x14ac:dyDescent="0.3">
      <c r="A3621"/>
    </row>
    <row r="3622" spans="1:1" x14ac:dyDescent="0.3">
      <c r="A3622"/>
    </row>
    <row r="3623" spans="1:1" x14ac:dyDescent="0.3">
      <c r="A3623"/>
    </row>
    <row r="3624" spans="1:1" x14ac:dyDescent="0.3">
      <c r="A3624"/>
    </row>
    <row r="3625" spans="1:1" x14ac:dyDescent="0.3">
      <c r="A3625"/>
    </row>
    <row r="3626" spans="1:1" x14ac:dyDescent="0.3">
      <c r="A3626"/>
    </row>
    <row r="3627" spans="1:1" x14ac:dyDescent="0.3">
      <c r="A3627"/>
    </row>
    <row r="3628" spans="1:1" x14ac:dyDescent="0.3">
      <c r="A3628"/>
    </row>
    <row r="3629" spans="1:1" x14ac:dyDescent="0.3">
      <c r="A3629"/>
    </row>
    <row r="3630" spans="1:1" x14ac:dyDescent="0.3">
      <c r="A3630"/>
    </row>
    <row r="3631" spans="1:1" x14ac:dyDescent="0.3">
      <c r="A3631"/>
    </row>
    <row r="3632" spans="1:1" x14ac:dyDescent="0.3">
      <c r="A3632"/>
    </row>
    <row r="3633" spans="1:1" x14ac:dyDescent="0.3">
      <c r="A3633"/>
    </row>
    <row r="3634" spans="1:1" x14ac:dyDescent="0.3">
      <c r="A3634"/>
    </row>
    <row r="3635" spans="1:1" x14ac:dyDescent="0.3">
      <c r="A3635"/>
    </row>
    <row r="3636" spans="1:1" x14ac:dyDescent="0.3">
      <c r="A3636"/>
    </row>
    <row r="3637" spans="1:1" x14ac:dyDescent="0.3">
      <c r="A3637"/>
    </row>
    <row r="3638" spans="1:1" x14ac:dyDescent="0.3">
      <c r="A3638"/>
    </row>
    <row r="3639" spans="1:1" x14ac:dyDescent="0.3">
      <c r="A3639"/>
    </row>
    <row r="3640" spans="1:1" x14ac:dyDescent="0.3">
      <c r="A3640"/>
    </row>
    <row r="3641" spans="1:1" x14ac:dyDescent="0.3">
      <c r="A3641"/>
    </row>
    <row r="3642" spans="1:1" x14ac:dyDescent="0.3">
      <c r="A3642"/>
    </row>
    <row r="3643" spans="1:1" x14ac:dyDescent="0.3">
      <c r="A3643"/>
    </row>
    <row r="3644" spans="1:1" x14ac:dyDescent="0.3">
      <c r="A3644"/>
    </row>
    <row r="3645" spans="1:1" x14ac:dyDescent="0.3">
      <c r="A3645"/>
    </row>
    <row r="3646" spans="1:1" x14ac:dyDescent="0.3">
      <c r="A3646"/>
    </row>
    <row r="3647" spans="1:1" x14ac:dyDescent="0.3">
      <c r="A3647"/>
    </row>
    <row r="3648" spans="1:1" x14ac:dyDescent="0.3">
      <c r="A3648"/>
    </row>
    <row r="3649" spans="1:1" x14ac:dyDescent="0.3">
      <c r="A3649"/>
    </row>
    <row r="3650" spans="1:1" x14ac:dyDescent="0.3">
      <c r="A3650"/>
    </row>
    <row r="3651" spans="1:1" x14ac:dyDescent="0.3">
      <c r="A3651"/>
    </row>
    <row r="3652" spans="1:1" x14ac:dyDescent="0.3">
      <c r="A3652"/>
    </row>
    <row r="3653" spans="1:1" x14ac:dyDescent="0.3">
      <c r="A3653"/>
    </row>
    <row r="3654" spans="1:1" x14ac:dyDescent="0.3">
      <c r="A3654"/>
    </row>
    <row r="3655" spans="1:1" x14ac:dyDescent="0.3">
      <c r="A3655"/>
    </row>
    <row r="3656" spans="1:1" x14ac:dyDescent="0.3">
      <c r="A3656"/>
    </row>
    <row r="3657" spans="1:1" x14ac:dyDescent="0.3">
      <c r="A3657"/>
    </row>
    <row r="3658" spans="1:1" x14ac:dyDescent="0.3">
      <c r="A3658"/>
    </row>
    <row r="3659" spans="1:1" x14ac:dyDescent="0.3">
      <c r="A3659"/>
    </row>
    <row r="3660" spans="1:1" x14ac:dyDescent="0.3">
      <c r="A3660"/>
    </row>
    <row r="3661" spans="1:1" x14ac:dyDescent="0.3">
      <c r="A3661"/>
    </row>
    <row r="3662" spans="1:1" x14ac:dyDescent="0.3">
      <c r="A3662"/>
    </row>
    <row r="3663" spans="1:1" x14ac:dyDescent="0.3">
      <c r="A3663"/>
    </row>
    <row r="3664" spans="1:1" x14ac:dyDescent="0.3">
      <c r="A3664"/>
    </row>
    <row r="3665" spans="1:1" x14ac:dyDescent="0.3">
      <c r="A3665"/>
    </row>
    <row r="3666" spans="1:1" x14ac:dyDescent="0.3">
      <c r="A3666"/>
    </row>
    <row r="3667" spans="1:1" x14ac:dyDescent="0.3">
      <c r="A3667"/>
    </row>
    <row r="3668" spans="1:1" x14ac:dyDescent="0.3">
      <c r="A3668"/>
    </row>
    <row r="3669" spans="1:1" x14ac:dyDescent="0.3">
      <c r="A3669"/>
    </row>
    <row r="3670" spans="1:1" x14ac:dyDescent="0.3">
      <c r="A3670"/>
    </row>
    <row r="3671" spans="1:1" x14ac:dyDescent="0.3">
      <c r="A3671"/>
    </row>
    <row r="3672" spans="1:1" x14ac:dyDescent="0.3">
      <c r="A3672"/>
    </row>
    <row r="3673" spans="1:1" x14ac:dyDescent="0.3">
      <c r="A3673"/>
    </row>
    <row r="3674" spans="1:1" x14ac:dyDescent="0.3">
      <c r="A3674"/>
    </row>
    <row r="3675" spans="1:1" x14ac:dyDescent="0.3">
      <c r="A3675"/>
    </row>
    <row r="3676" spans="1:1" x14ac:dyDescent="0.3">
      <c r="A3676"/>
    </row>
    <row r="3677" spans="1:1" x14ac:dyDescent="0.3">
      <c r="A3677"/>
    </row>
    <row r="3678" spans="1:1" x14ac:dyDescent="0.3">
      <c r="A3678"/>
    </row>
    <row r="3679" spans="1:1" x14ac:dyDescent="0.3">
      <c r="A3679"/>
    </row>
    <row r="3680" spans="1:1" x14ac:dyDescent="0.3">
      <c r="A3680"/>
    </row>
    <row r="3681" spans="1:1" x14ac:dyDescent="0.3">
      <c r="A3681"/>
    </row>
    <row r="3682" spans="1:1" x14ac:dyDescent="0.3">
      <c r="A3682"/>
    </row>
    <row r="3683" spans="1:1" x14ac:dyDescent="0.3">
      <c r="A3683"/>
    </row>
    <row r="3684" spans="1:1" x14ac:dyDescent="0.3">
      <c r="A3684"/>
    </row>
    <row r="3685" spans="1:1" x14ac:dyDescent="0.3">
      <c r="A3685"/>
    </row>
    <row r="3686" spans="1:1" x14ac:dyDescent="0.3">
      <c r="A3686"/>
    </row>
    <row r="3687" spans="1:1" x14ac:dyDescent="0.3">
      <c r="A3687"/>
    </row>
    <row r="3688" spans="1:1" x14ac:dyDescent="0.3">
      <c r="A3688"/>
    </row>
    <row r="3689" spans="1:1" x14ac:dyDescent="0.3">
      <c r="A3689"/>
    </row>
    <row r="3690" spans="1:1" x14ac:dyDescent="0.3">
      <c r="A3690"/>
    </row>
    <row r="3691" spans="1:1" x14ac:dyDescent="0.3">
      <c r="A3691"/>
    </row>
    <row r="3692" spans="1:1" x14ac:dyDescent="0.3">
      <c r="A3692"/>
    </row>
    <row r="3693" spans="1:1" x14ac:dyDescent="0.3">
      <c r="A3693"/>
    </row>
    <row r="3694" spans="1:1" x14ac:dyDescent="0.3">
      <c r="A3694"/>
    </row>
    <row r="3695" spans="1:1" x14ac:dyDescent="0.3">
      <c r="A3695"/>
    </row>
    <row r="3696" spans="1:1" x14ac:dyDescent="0.3">
      <c r="A3696"/>
    </row>
    <row r="3697" spans="1:1" x14ac:dyDescent="0.3">
      <c r="A3697"/>
    </row>
    <row r="3698" spans="1:1" x14ac:dyDescent="0.3">
      <c r="A3698"/>
    </row>
    <row r="3699" spans="1:1" x14ac:dyDescent="0.3">
      <c r="A3699"/>
    </row>
    <row r="3700" spans="1:1" x14ac:dyDescent="0.3">
      <c r="A3700"/>
    </row>
    <row r="3701" spans="1:1" x14ac:dyDescent="0.3">
      <c r="A3701"/>
    </row>
    <row r="3702" spans="1:1" x14ac:dyDescent="0.3">
      <c r="A3702"/>
    </row>
    <row r="3703" spans="1:1" x14ac:dyDescent="0.3">
      <c r="A3703"/>
    </row>
    <row r="3704" spans="1:1" x14ac:dyDescent="0.3">
      <c r="A3704"/>
    </row>
    <row r="3705" spans="1:1" x14ac:dyDescent="0.3">
      <c r="A3705"/>
    </row>
    <row r="3706" spans="1:1" x14ac:dyDescent="0.3">
      <c r="A3706"/>
    </row>
    <row r="3707" spans="1:1" x14ac:dyDescent="0.3">
      <c r="A3707"/>
    </row>
    <row r="3708" spans="1:1" x14ac:dyDescent="0.3">
      <c r="A3708"/>
    </row>
    <row r="3709" spans="1:1" x14ac:dyDescent="0.3">
      <c r="A3709"/>
    </row>
    <row r="3710" spans="1:1" x14ac:dyDescent="0.3">
      <c r="A3710"/>
    </row>
    <row r="3711" spans="1:1" x14ac:dyDescent="0.3">
      <c r="A3711"/>
    </row>
    <row r="3712" spans="1:1" x14ac:dyDescent="0.3">
      <c r="A3712"/>
    </row>
    <row r="3713" spans="1:1" x14ac:dyDescent="0.3">
      <c r="A3713"/>
    </row>
    <row r="3714" spans="1:1" x14ac:dyDescent="0.3">
      <c r="A3714"/>
    </row>
    <row r="3715" spans="1:1" x14ac:dyDescent="0.3">
      <c r="A3715"/>
    </row>
    <row r="3716" spans="1:1" x14ac:dyDescent="0.3">
      <c r="A3716"/>
    </row>
    <row r="3717" spans="1:1" x14ac:dyDescent="0.3">
      <c r="A3717"/>
    </row>
    <row r="3718" spans="1:1" x14ac:dyDescent="0.3">
      <c r="A3718"/>
    </row>
    <row r="3719" spans="1:1" x14ac:dyDescent="0.3">
      <c r="A3719"/>
    </row>
    <row r="3720" spans="1:1" x14ac:dyDescent="0.3">
      <c r="A3720"/>
    </row>
    <row r="3721" spans="1:1" x14ac:dyDescent="0.3">
      <c r="A3721"/>
    </row>
    <row r="3722" spans="1:1" x14ac:dyDescent="0.3">
      <c r="A3722"/>
    </row>
    <row r="3723" spans="1:1" x14ac:dyDescent="0.3">
      <c r="A3723"/>
    </row>
    <row r="3724" spans="1:1" x14ac:dyDescent="0.3">
      <c r="A3724"/>
    </row>
    <row r="3725" spans="1:1" x14ac:dyDescent="0.3">
      <c r="A3725"/>
    </row>
    <row r="3726" spans="1:1" x14ac:dyDescent="0.3">
      <c r="A3726"/>
    </row>
    <row r="3727" spans="1:1" x14ac:dyDescent="0.3">
      <c r="A3727"/>
    </row>
    <row r="3728" spans="1:1" x14ac:dyDescent="0.3">
      <c r="A3728"/>
    </row>
    <row r="3729" spans="1:1" x14ac:dyDescent="0.3">
      <c r="A3729"/>
    </row>
    <row r="3730" spans="1:1" x14ac:dyDescent="0.3">
      <c r="A3730"/>
    </row>
    <row r="3731" spans="1:1" x14ac:dyDescent="0.3">
      <c r="A3731"/>
    </row>
    <row r="3732" spans="1:1" x14ac:dyDescent="0.3">
      <c r="A3732"/>
    </row>
    <row r="3733" spans="1:1" x14ac:dyDescent="0.3">
      <c r="A3733"/>
    </row>
    <row r="3734" spans="1:1" x14ac:dyDescent="0.3">
      <c r="A3734"/>
    </row>
    <row r="3735" spans="1:1" x14ac:dyDescent="0.3">
      <c r="A3735"/>
    </row>
    <row r="3736" spans="1:1" x14ac:dyDescent="0.3">
      <c r="A3736"/>
    </row>
    <row r="3737" spans="1:1" x14ac:dyDescent="0.3">
      <c r="A3737"/>
    </row>
    <row r="3738" spans="1:1" x14ac:dyDescent="0.3">
      <c r="A3738"/>
    </row>
    <row r="3739" spans="1:1" x14ac:dyDescent="0.3">
      <c r="A3739"/>
    </row>
    <row r="3740" spans="1:1" x14ac:dyDescent="0.3">
      <c r="A3740"/>
    </row>
    <row r="3741" spans="1:1" x14ac:dyDescent="0.3">
      <c r="A3741"/>
    </row>
    <row r="3742" spans="1:1" x14ac:dyDescent="0.3">
      <c r="A3742"/>
    </row>
    <row r="3743" spans="1:1" x14ac:dyDescent="0.3">
      <c r="A3743"/>
    </row>
    <row r="3744" spans="1:1" x14ac:dyDescent="0.3">
      <c r="A3744"/>
    </row>
    <row r="3745" spans="1:1" x14ac:dyDescent="0.3">
      <c r="A3745"/>
    </row>
    <row r="3746" spans="1:1" x14ac:dyDescent="0.3">
      <c r="A3746"/>
    </row>
    <row r="3747" spans="1:1" x14ac:dyDescent="0.3">
      <c r="A3747"/>
    </row>
    <row r="3748" spans="1:1" x14ac:dyDescent="0.3">
      <c r="A3748"/>
    </row>
    <row r="3749" spans="1:1" x14ac:dyDescent="0.3">
      <c r="A3749"/>
    </row>
    <row r="3750" spans="1:1" x14ac:dyDescent="0.3">
      <c r="A3750"/>
    </row>
    <row r="3751" spans="1:1" x14ac:dyDescent="0.3">
      <c r="A3751"/>
    </row>
    <row r="3752" spans="1:1" x14ac:dyDescent="0.3">
      <c r="A3752"/>
    </row>
    <row r="3753" spans="1:1" x14ac:dyDescent="0.3">
      <c r="A3753"/>
    </row>
    <row r="3754" spans="1:1" x14ac:dyDescent="0.3">
      <c r="A3754"/>
    </row>
    <row r="3755" spans="1:1" x14ac:dyDescent="0.3">
      <c r="A3755"/>
    </row>
    <row r="3756" spans="1:1" x14ac:dyDescent="0.3">
      <c r="A3756"/>
    </row>
    <row r="3757" spans="1:1" x14ac:dyDescent="0.3">
      <c r="A3757"/>
    </row>
    <row r="3758" spans="1:1" x14ac:dyDescent="0.3">
      <c r="A3758"/>
    </row>
    <row r="3759" spans="1:1" x14ac:dyDescent="0.3">
      <c r="A3759"/>
    </row>
    <row r="3760" spans="1:1" x14ac:dyDescent="0.3">
      <c r="A3760"/>
    </row>
    <row r="3761" spans="1:1" x14ac:dyDescent="0.3">
      <c r="A3761"/>
    </row>
    <row r="3762" spans="1:1" x14ac:dyDescent="0.3">
      <c r="A3762"/>
    </row>
    <row r="3763" spans="1:1" x14ac:dyDescent="0.3">
      <c r="A3763"/>
    </row>
    <row r="3764" spans="1:1" x14ac:dyDescent="0.3">
      <c r="A3764"/>
    </row>
    <row r="3765" spans="1:1" x14ac:dyDescent="0.3">
      <c r="A3765"/>
    </row>
    <row r="3766" spans="1:1" x14ac:dyDescent="0.3">
      <c r="A3766"/>
    </row>
    <row r="3767" spans="1:1" x14ac:dyDescent="0.3">
      <c r="A3767"/>
    </row>
    <row r="3768" spans="1:1" x14ac:dyDescent="0.3">
      <c r="A3768"/>
    </row>
    <row r="3769" spans="1:1" x14ac:dyDescent="0.3">
      <c r="A3769"/>
    </row>
    <row r="3770" spans="1:1" x14ac:dyDescent="0.3">
      <c r="A3770"/>
    </row>
    <row r="3771" spans="1:1" x14ac:dyDescent="0.3">
      <c r="A3771"/>
    </row>
    <row r="3772" spans="1:1" x14ac:dyDescent="0.3">
      <c r="A3772"/>
    </row>
    <row r="3773" spans="1:1" x14ac:dyDescent="0.3">
      <c r="A3773"/>
    </row>
    <row r="3774" spans="1:1" x14ac:dyDescent="0.3">
      <c r="A3774"/>
    </row>
    <row r="3775" spans="1:1" x14ac:dyDescent="0.3">
      <c r="A3775"/>
    </row>
    <row r="3776" spans="1:1" x14ac:dyDescent="0.3">
      <c r="A3776"/>
    </row>
    <row r="3777" spans="1:1" x14ac:dyDescent="0.3">
      <c r="A3777"/>
    </row>
    <row r="3778" spans="1:1" x14ac:dyDescent="0.3">
      <c r="A3778"/>
    </row>
    <row r="3779" spans="1:1" x14ac:dyDescent="0.3">
      <c r="A3779"/>
    </row>
    <row r="3780" spans="1:1" x14ac:dyDescent="0.3">
      <c r="A3780"/>
    </row>
    <row r="3781" spans="1:1" x14ac:dyDescent="0.3">
      <c r="A3781"/>
    </row>
    <row r="3782" spans="1:1" x14ac:dyDescent="0.3">
      <c r="A3782"/>
    </row>
    <row r="3783" spans="1:1" x14ac:dyDescent="0.3">
      <c r="A3783"/>
    </row>
    <row r="3784" spans="1:1" x14ac:dyDescent="0.3">
      <c r="A3784"/>
    </row>
    <row r="3785" spans="1:1" x14ac:dyDescent="0.3">
      <c r="A3785"/>
    </row>
    <row r="3786" spans="1:1" x14ac:dyDescent="0.3">
      <c r="A3786"/>
    </row>
    <row r="3787" spans="1:1" x14ac:dyDescent="0.3">
      <c r="A3787"/>
    </row>
    <row r="3788" spans="1:1" x14ac:dyDescent="0.3">
      <c r="A3788"/>
    </row>
    <row r="3789" spans="1:1" x14ac:dyDescent="0.3">
      <c r="A3789"/>
    </row>
    <row r="3790" spans="1:1" x14ac:dyDescent="0.3">
      <c r="A3790"/>
    </row>
    <row r="3791" spans="1:1" x14ac:dyDescent="0.3">
      <c r="A3791"/>
    </row>
    <row r="3792" spans="1:1" x14ac:dyDescent="0.3">
      <c r="A3792"/>
    </row>
    <row r="3793" spans="1:1" x14ac:dyDescent="0.3">
      <c r="A3793"/>
    </row>
    <row r="3794" spans="1:1" x14ac:dyDescent="0.3">
      <c r="A3794"/>
    </row>
    <row r="3795" spans="1:1" x14ac:dyDescent="0.3">
      <c r="A3795"/>
    </row>
    <row r="3796" spans="1:1" x14ac:dyDescent="0.3">
      <c r="A3796"/>
    </row>
    <row r="3797" spans="1:1" x14ac:dyDescent="0.3">
      <c r="A3797"/>
    </row>
    <row r="3798" spans="1:1" x14ac:dyDescent="0.3">
      <c r="A3798"/>
    </row>
    <row r="3799" spans="1:1" x14ac:dyDescent="0.3">
      <c r="A3799"/>
    </row>
    <row r="3800" spans="1:1" x14ac:dyDescent="0.3">
      <c r="A3800"/>
    </row>
    <row r="3801" spans="1:1" x14ac:dyDescent="0.3">
      <c r="A3801"/>
    </row>
    <row r="3802" spans="1:1" x14ac:dyDescent="0.3">
      <c r="A3802"/>
    </row>
    <row r="3803" spans="1:1" x14ac:dyDescent="0.3">
      <c r="A3803"/>
    </row>
    <row r="3804" spans="1:1" x14ac:dyDescent="0.3">
      <c r="A3804"/>
    </row>
    <row r="3805" spans="1:1" x14ac:dyDescent="0.3">
      <c r="A3805"/>
    </row>
    <row r="3806" spans="1:1" x14ac:dyDescent="0.3">
      <c r="A3806"/>
    </row>
    <row r="3807" spans="1:1" x14ac:dyDescent="0.3">
      <c r="A3807"/>
    </row>
    <row r="3808" spans="1:1" x14ac:dyDescent="0.3">
      <c r="A3808"/>
    </row>
    <row r="3809" spans="1:1" x14ac:dyDescent="0.3">
      <c r="A3809"/>
    </row>
    <row r="3810" spans="1:1" x14ac:dyDescent="0.3">
      <c r="A3810"/>
    </row>
    <row r="3811" spans="1:1" x14ac:dyDescent="0.3">
      <c r="A3811"/>
    </row>
    <row r="3812" spans="1:1" x14ac:dyDescent="0.3">
      <c r="A3812"/>
    </row>
    <row r="3813" spans="1:1" x14ac:dyDescent="0.3">
      <c r="A3813"/>
    </row>
    <row r="3814" spans="1:1" x14ac:dyDescent="0.3">
      <c r="A3814"/>
    </row>
    <row r="3815" spans="1:1" x14ac:dyDescent="0.3">
      <c r="A3815"/>
    </row>
    <row r="3816" spans="1:1" x14ac:dyDescent="0.3">
      <c r="A3816"/>
    </row>
    <row r="3817" spans="1:1" x14ac:dyDescent="0.3">
      <c r="A3817"/>
    </row>
    <row r="3818" spans="1:1" x14ac:dyDescent="0.3">
      <c r="A3818"/>
    </row>
    <row r="3819" spans="1:1" x14ac:dyDescent="0.3">
      <c r="A3819"/>
    </row>
    <row r="3820" spans="1:1" x14ac:dyDescent="0.3">
      <c r="A3820"/>
    </row>
    <row r="3821" spans="1:1" x14ac:dyDescent="0.3">
      <c r="A3821"/>
    </row>
    <row r="3822" spans="1:1" x14ac:dyDescent="0.3">
      <c r="A3822"/>
    </row>
    <row r="3823" spans="1:1" x14ac:dyDescent="0.3">
      <c r="A3823"/>
    </row>
    <row r="3824" spans="1:1" x14ac:dyDescent="0.3">
      <c r="A3824"/>
    </row>
    <row r="3825" spans="1:1" x14ac:dyDescent="0.3">
      <c r="A3825"/>
    </row>
    <row r="3826" spans="1:1" x14ac:dyDescent="0.3">
      <c r="A3826"/>
    </row>
    <row r="3827" spans="1:1" x14ac:dyDescent="0.3">
      <c r="A3827"/>
    </row>
    <row r="3828" spans="1:1" x14ac:dyDescent="0.3">
      <c r="A3828"/>
    </row>
    <row r="3829" spans="1:1" x14ac:dyDescent="0.3">
      <c r="A3829"/>
    </row>
    <row r="3830" spans="1:1" x14ac:dyDescent="0.3">
      <c r="A3830"/>
    </row>
    <row r="3831" spans="1:1" x14ac:dyDescent="0.3">
      <c r="A3831"/>
    </row>
    <row r="3832" spans="1:1" x14ac:dyDescent="0.3">
      <c r="A3832"/>
    </row>
    <row r="3833" spans="1:1" x14ac:dyDescent="0.3">
      <c r="A3833"/>
    </row>
    <row r="3834" spans="1:1" x14ac:dyDescent="0.3">
      <c r="A3834"/>
    </row>
    <row r="3835" spans="1:1" x14ac:dyDescent="0.3">
      <c r="A3835"/>
    </row>
    <row r="3836" spans="1:1" x14ac:dyDescent="0.3">
      <c r="A3836"/>
    </row>
    <row r="3837" spans="1:1" x14ac:dyDescent="0.3">
      <c r="A3837"/>
    </row>
    <row r="3838" spans="1:1" x14ac:dyDescent="0.3">
      <c r="A3838"/>
    </row>
    <row r="3839" spans="1:1" x14ac:dyDescent="0.3">
      <c r="A3839"/>
    </row>
    <row r="3840" spans="1:1" x14ac:dyDescent="0.3">
      <c r="A3840"/>
    </row>
    <row r="3841" spans="1:1" x14ac:dyDescent="0.3">
      <c r="A3841"/>
    </row>
    <row r="3842" spans="1:1" x14ac:dyDescent="0.3">
      <c r="A3842"/>
    </row>
    <row r="3843" spans="1:1" x14ac:dyDescent="0.3">
      <c r="A3843"/>
    </row>
    <row r="3844" spans="1:1" x14ac:dyDescent="0.3">
      <c r="A3844"/>
    </row>
    <row r="3845" spans="1:1" x14ac:dyDescent="0.3">
      <c r="A3845"/>
    </row>
    <row r="3846" spans="1:1" x14ac:dyDescent="0.3">
      <c r="A3846"/>
    </row>
    <row r="3847" spans="1:1" x14ac:dyDescent="0.3">
      <c r="A3847"/>
    </row>
    <row r="3848" spans="1:1" x14ac:dyDescent="0.3">
      <c r="A3848"/>
    </row>
    <row r="3849" spans="1:1" x14ac:dyDescent="0.3">
      <c r="A3849"/>
    </row>
    <row r="3850" spans="1:1" x14ac:dyDescent="0.3">
      <c r="A3850"/>
    </row>
    <row r="3851" spans="1:1" x14ac:dyDescent="0.3">
      <c r="A3851"/>
    </row>
    <row r="3852" spans="1:1" x14ac:dyDescent="0.3">
      <c r="A3852"/>
    </row>
    <row r="3853" spans="1:1" x14ac:dyDescent="0.3">
      <c r="A3853"/>
    </row>
    <row r="3854" spans="1:1" x14ac:dyDescent="0.3">
      <c r="A3854"/>
    </row>
    <row r="3855" spans="1:1" x14ac:dyDescent="0.3">
      <c r="A3855"/>
    </row>
    <row r="3856" spans="1:1" x14ac:dyDescent="0.3">
      <c r="A3856"/>
    </row>
    <row r="3857" spans="1:1" x14ac:dyDescent="0.3">
      <c r="A3857"/>
    </row>
    <row r="3858" spans="1:1" x14ac:dyDescent="0.3">
      <c r="A3858"/>
    </row>
    <row r="3859" spans="1:1" x14ac:dyDescent="0.3">
      <c r="A3859"/>
    </row>
    <row r="3860" spans="1:1" x14ac:dyDescent="0.3">
      <c r="A3860"/>
    </row>
    <row r="3861" spans="1:1" x14ac:dyDescent="0.3">
      <c r="A3861"/>
    </row>
    <row r="3862" spans="1:1" x14ac:dyDescent="0.3">
      <c r="A3862"/>
    </row>
    <row r="3863" spans="1:1" x14ac:dyDescent="0.3">
      <c r="A3863"/>
    </row>
    <row r="3864" spans="1:1" x14ac:dyDescent="0.3">
      <c r="A3864"/>
    </row>
    <row r="3865" spans="1:1" x14ac:dyDescent="0.3">
      <c r="A3865"/>
    </row>
    <row r="3866" spans="1:1" x14ac:dyDescent="0.3">
      <c r="A3866"/>
    </row>
    <row r="3867" spans="1:1" x14ac:dyDescent="0.3">
      <c r="A3867"/>
    </row>
    <row r="3868" spans="1:1" x14ac:dyDescent="0.3">
      <c r="A3868"/>
    </row>
    <row r="3869" spans="1:1" x14ac:dyDescent="0.3">
      <c r="A3869"/>
    </row>
    <row r="3870" spans="1:1" x14ac:dyDescent="0.3">
      <c r="A3870"/>
    </row>
    <row r="3871" spans="1:1" x14ac:dyDescent="0.3">
      <c r="A3871"/>
    </row>
    <row r="3872" spans="1:1" x14ac:dyDescent="0.3">
      <c r="A3872"/>
    </row>
    <row r="3873" spans="1:1" x14ac:dyDescent="0.3">
      <c r="A3873"/>
    </row>
    <row r="3874" spans="1:1" x14ac:dyDescent="0.3">
      <c r="A3874"/>
    </row>
    <row r="3875" spans="1:1" x14ac:dyDescent="0.3">
      <c r="A3875"/>
    </row>
    <row r="3876" spans="1:1" x14ac:dyDescent="0.3">
      <c r="A3876"/>
    </row>
    <row r="3877" spans="1:1" x14ac:dyDescent="0.3">
      <c r="A3877"/>
    </row>
    <row r="3878" spans="1:1" x14ac:dyDescent="0.3">
      <c r="A3878"/>
    </row>
    <row r="3879" spans="1:1" x14ac:dyDescent="0.3">
      <c r="A3879"/>
    </row>
    <row r="3880" spans="1:1" x14ac:dyDescent="0.3">
      <c r="A3880"/>
    </row>
    <row r="3881" spans="1:1" x14ac:dyDescent="0.3">
      <c r="A3881"/>
    </row>
    <row r="3882" spans="1:1" x14ac:dyDescent="0.3">
      <c r="A3882"/>
    </row>
    <row r="3883" spans="1:1" x14ac:dyDescent="0.3">
      <c r="A3883"/>
    </row>
    <row r="3884" spans="1:1" x14ac:dyDescent="0.3">
      <c r="A3884"/>
    </row>
    <row r="3885" spans="1:1" x14ac:dyDescent="0.3">
      <c r="A3885"/>
    </row>
    <row r="3886" spans="1:1" x14ac:dyDescent="0.3">
      <c r="A3886"/>
    </row>
    <row r="3887" spans="1:1" x14ac:dyDescent="0.3">
      <c r="A3887"/>
    </row>
    <row r="3888" spans="1:1" x14ac:dyDescent="0.3">
      <c r="A3888"/>
    </row>
    <row r="3889" spans="1:1" x14ac:dyDescent="0.3">
      <c r="A3889"/>
    </row>
    <row r="3890" spans="1:1" x14ac:dyDescent="0.3">
      <c r="A3890"/>
    </row>
    <row r="3891" spans="1:1" x14ac:dyDescent="0.3">
      <c r="A3891"/>
    </row>
    <row r="3892" spans="1:1" x14ac:dyDescent="0.3">
      <c r="A3892"/>
    </row>
    <row r="3893" spans="1:1" x14ac:dyDescent="0.3">
      <c r="A3893"/>
    </row>
    <row r="3894" spans="1:1" x14ac:dyDescent="0.3">
      <c r="A3894"/>
    </row>
    <row r="3895" spans="1:1" x14ac:dyDescent="0.3">
      <c r="A3895"/>
    </row>
    <row r="3896" spans="1:1" x14ac:dyDescent="0.3">
      <c r="A3896"/>
    </row>
    <row r="3897" spans="1:1" x14ac:dyDescent="0.3">
      <c r="A3897"/>
    </row>
    <row r="3898" spans="1:1" x14ac:dyDescent="0.3">
      <c r="A3898"/>
    </row>
    <row r="3899" spans="1:1" x14ac:dyDescent="0.3">
      <c r="A3899"/>
    </row>
    <row r="3900" spans="1:1" x14ac:dyDescent="0.3">
      <c r="A3900"/>
    </row>
    <row r="3901" spans="1:1" x14ac:dyDescent="0.3">
      <c r="A3901"/>
    </row>
    <row r="3902" spans="1:1" x14ac:dyDescent="0.3">
      <c r="A3902"/>
    </row>
    <row r="3903" spans="1:1" x14ac:dyDescent="0.3">
      <c r="A3903"/>
    </row>
    <row r="3904" spans="1:1" x14ac:dyDescent="0.3">
      <c r="A3904"/>
    </row>
    <row r="3905" spans="1:1" x14ac:dyDescent="0.3">
      <c r="A3905"/>
    </row>
    <row r="3906" spans="1:1" x14ac:dyDescent="0.3">
      <c r="A3906"/>
    </row>
    <row r="3907" spans="1:1" x14ac:dyDescent="0.3">
      <c r="A3907"/>
    </row>
    <row r="3908" spans="1:1" x14ac:dyDescent="0.3">
      <c r="A3908"/>
    </row>
    <row r="3909" spans="1:1" x14ac:dyDescent="0.3">
      <c r="A3909"/>
    </row>
    <row r="3910" spans="1:1" x14ac:dyDescent="0.3">
      <c r="A3910"/>
    </row>
    <row r="3911" spans="1:1" x14ac:dyDescent="0.3">
      <c r="A3911"/>
    </row>
    <row r="3912" spans="1:1" x14ac:dyDescent="0.3">
      <c r="A3912"/>
    </row>
    <row r="3913" spans="1:1" x14ac:dyDescent="0.3">
      <c r="A3913"/>
    </row>
    <row r="3914" spans="1:1" x14ac:dyDescent="0.3">
      <c r="A3914"/>
    </row>
    <row r="3915" spans="1:1" x14ac:dyDescent="0.3">
      <c r="A3915"/>
    </row>
    <row r="3916" spans="1:1" x14ac:dyDescent="0.3">
      <c r="A3916"/>
    </row>
    <row r="3917" spans="1:1" x14ac:dyDescent="0.3">
      <c r="A3917"/>
    </row>
    <row r="3918" spans="1:1" x14ac:dyDescent="0.3">
      <c r="A3918"/>
    </row>
    <row r="3919" spans="1:1" x14ac:dyDescent="0.3">
      <c r="A3919"/>
    </row>
    <row r="3920" spans="1:1" x14ac:dyDescent="0.3">
      <c r="A3920"/>
    </row>
    <row r="3921" spans="1:1" x14ac:dyDescent="0.3">
      <c r="A3921"/>
    </row>
    <row r="3922" spans="1:1" x14ac:dyDescent="0.3">
      <c r="A3922"/>
    </row>
    <row r="3923" spans="1:1" x14ac:dyDescent="0.3">
      <c r="A3923"/>
    </row>
    <row r="3924" spans="1:1" x14ac:dyDescent="0.3">
      <c r="A3924"/>
    </row>
    <row r="3925" spans="1:1" x14ac:dyDescent="0.3">
      <c r="A3925"/>
    </row>
    <row r="3926" spans="1:1" x14ac:dyDescent="0.3">
      <c r="A3926"/>
    </row>
    <row r="3927" spans="1:1" x14ac:dyDescent="0.3">
      <c r="A3927"/>
    </row>
    <row r="3928" spans="1:1" x14ac:dyDescent="0.3">
      <c r="A3928"/>
    </row>
    <row r="3929" spans="1:1" x14ac:dyDescent="0.3">
      <c r="A3929"/>
    </row>
    <row r="3930" spans="1:1" x14ac:dyDescent="0.3">
      <c r="A3930"/>
    </row>
    <row r="3931" spans="1:1" x14ac:dyDescent="0.3">
      <c r="A3931"/>
    </row>
    <row r="3932" spans="1:1" x14ac:dyDescent="0.3">
      <c r="A3932"/>
    </row>
    <row r="3933" spans="1:1" x14ac:dyDescent="0.3">
      <c r="A3933"/>
    </row>
    <row r="3934" spans="1:1" x14ac:dyDescent="0.3">
      <c r="A3934"/>
    </row>
    <row r="3935" spans="1:1" x14ac:dyDescent="0.3">
      <c r="A3935"/>
    </row>
    <row r="3936" spans="1:1" x14ac:dyDescent="0.3">
      <c r="A3936"/>
    </row>
    <row r="3937" spans="1:1" x14ac:dyDescent="0.3">
      <c r="A3937"/>
    </row>
    <row r="3938" spans="1:1" x14ac:dyDescent="0.3">
      <c r="A3938"/>
    </row>
    <row r="3939" spans="1:1" x14ac:dyDescent="0.3">
      <c r="A3939"/>
    </row>
    <row r="3940" spans="1:1" x14ac:dyDescent="0.3">
      <c r="A3940"/>
    </row>
    <row r="3941" spans="1:1" x14ac:dyDescent="0.3">
      <c r="A3941"/>
    </row>
    <row r="3942" spans="1:1" x14ac:dyDescent="0.3">
      <c r="A3942"/>
    </row>
    <row r="3943" spans="1:1" x14ac:dyDescent="0.3">
      <c r="A3943"/>
    </row>
    <row r="3944" spans="1:1" x14ac:dyDescent="0.3">
      <c r="A3944"/>
    </row>
    <row r="3945" spans="1:1" x14ac:dyDescent="0.3">
      <c r="A3945"/>
    </row>
    <row r="3946" spans="1:1" x14ac:dyDescent="0.3">
      <c r="A3946"/>
    </row>
    <row r="3947" spans="1:1" x14ac:dyDescent="0.3">
      <c r="A3947"/>
    </row>
    <row r="3948" spans="1:1" x14ac:dyDescent="0.3">
      <c r="A3948"/>
    </row>
    <row r="3949" spans="1:1" x14ac:dyDescent="0.3">
      <c r="A3949"/>
    </row>
    <row r="3950" spans="1:1" x14ac:dyDescent="0.3">
      <c r="A3950"/>
    </row>
    <row r="3951" spans="1:1" x14ac:dyDescent="0.3">
      <c r="A3951"/>
    </row>
    <row r="3952" spans="1:1" x14ac:dyDescent="0.3">
      <c r="A3952"/>
    </row>
    <row r="3953" spans="1:1" x14ac:dyDescent="0.3">
      <c r="A3953"/>
    </row>
    <row r="3954" spans="1:1" x14ac:dyDescent="0.3">
      <c r="A3954"/>
    </row>
    <row r="3955" spans="1:1" x14ac:dyDescent="0.3">
      <c r="A3955"/>
    </row>
    <row r="3956" spans="1:1" x14ac:dyDescent="0.3">
      <c r="A3956"/>
    </row>
    <row r="3957" spans="1:1" x14ac:dyDescent="0.3">
      <c r="A3957"/>
    </row>
    <row r="3958" spans="1:1" x14ac:dyDescent="0.3">
      <c r="A3958"/>
    </row>
    <row r="3959" spans="1:1" x14ac:dyDescent="0.3">
      <c r="A3959"/>
    </row>
    <row r="3960" spans="1:1" x14ac:dyDescent="0.3">
      <c r="A3960"/>
    </row>
    <row r="3961" spans="1:1" x14ac:dyDescent="0.3">
      <c r="A3961"/>
    </row>
    <row r="3962" spans="1:1" x14ac:dyDescent="0.3">
      <c r="A3962"/>
    </row>
    <row r="3963" spans="1:1" x14ac:dyDescent="0.3">
      <c r="A3963"/>
    </row>
    <row r="3964" spans="1:1" x14ac:dyDescent="0.3">
      <c r="A3964"/>
    </row>
    <row r="3965" spans="1:1" x14ac:dyDescent="0.3">
      <c r="A3965"/>
    </row>
    <row r="3966" spans="1:1" x14ac:dyDescent="0.3">
      <c r="A3966"/>
    </row>
    <row r="3967" spans="1:1" x14ac:dyDescent="0.3">
      <c r="A3967"/>
    </row>
    <row r="3968" spans="1:1" x14ac:dyDescent="0.3">
      <c r="A3968"/>
    </row>
    <row r="3969" spans="1:1" x14ac:dyDescent="0.3">
      <c r="A3969"/>
    </row>
    <row r="3970" spans="1:1" x14ac:dyDescent="0.3">
      <c r="A3970"/>
    </row>
    <row r="3971" spans="1:1" x14ac:dyDescent="0.3">
      <c r="A3971"/>
    </row>
    <row r="3972" spans="1:1" x14ac:dyDescent="0.3">
      <c r="A3972"/>
    </row>
    <row r="3973" spans="1:1" x14ac:dyDescent="0.3">
      <c r="A3973"/>
    </row>
    <row r="3974" spans="1:1" x14ac:dyDescent="0.3">
      <c r="A3974"/>
    </row>
    <row r="3975" spans="1:1" x14ac:dyDescent="0.3">
      <c r="A3975"/>
    </row>
    <row r="3976" spans="1:1" x14ac:dyDescent="0.3">
      <c r="A3976"/>
    </row>
    <row r="3977" spans="1:1" x14ac:dyDescent="0.3">
      <c r="A3977"/>
    </row>
    <row r="3978" spans="1:1" x14ac:dyDescent="0.3">
      <c r="A3978"/>
    </row>
    <row r="3979" spans="1:1" x14ac:dyDescent="0.3">
      <c r="A3979"/>
    </row>
    <row r="3980" spans="1:1" x14ac:dyDescent="0.3">
      <c r="A3980"/>
    </row>
    <row r="3981" spans="1:1" x14ac:dyDescent="0.3">
      <c r="A3981"/>
    </row>
    <row r="3982" spans="1:1" x14ac:dyDescent="0.3">
      <c r="A3982"/>
    </row>
    <row r="3983" spans="1:1" x14ac:dyDescent="0.3">
      <c r="A3983"/>
    </row>
    <row r="3984" spans="1:1" x14ac:dyDescent="0.3">
      <c r="A3984"/>
    </row>
    <row r="3985" spans="1:1" x14ac:dyDescent="0.3">
      <c r="A3985"/>
    </row>
    <row r="3986" spans="1:1" x14ac:dyDescent="0.3">
      <c r="A3986"/>
    </row>
    <row r="3987" spans="1:1" x14ac:dyDescent="0.3">
      <c r="A3987"/>
    </row>
    <row r="3988" spans="1:1" x14ac:dyDescent="0.3">
      <c r="A3988"/>
    </row>
    <row r="3989" spans="1:1" x14ac:dyDescent="0.3">
      <c r="A3989"/>
    </row>
    <row r="3990" spans="1:1" x14ac:dyDescent="0.3">
      <c r="A3990"/>
    </row>
    <row r="3991" spans="1:1" x14ac:dyDescent="0.3">
      <c r="A3991"/>
    </row>
    <row r="3992" spans="1:1" x14ac:dyDescent="0.3">
      <c r="A3992"/>
    </row>
    <row r="3993" spans="1:1" x14ac:dyDescent="0.3">
      <c r="A3993"/>
    </row>
    <row r="3994" spans="1:1" x14ac:dyDescent="0.3">
      <c r="A3994"/>
    </row>
    <row r="3995" spans="1:1" x14ac:dyDescent="0.3">
      <c r="A3995"/>
    </row>
    <row r="3996" spans="1:1" x14ac:dyDescent="0.3">
      <c r="A3996"/>
    </row>
    <row r="3997" spans="1:1" x14ac:dyDescent="0.3">
      <c r="A3997"/>
    </row>
    <row r="3998" spans="1:1" x14ac:dyDescent="0.3">
      <c r="A3998"/>
    </row>
    <row r="3999" spans="1:1" x14ac:dyDescent="0.3">
      <c r="A3999"/>
    </row>
    <row r="4000" spans="1:1" x14ac:dyDescent="0.3">
      <c r="A4000"/>
    </row>
    <row r="4001" spans="1:1" x14ac:dyDescent="0.3">
      <c r="A4001"/>
    </row>
    <row r="4002" spans="1:1" x14ac:dyDescent="0.3">
      <c r="A4002"/>
    </row>
    <row r="4003" spans="1:1" x14ac:dyDescent="0.3">
      <c r="A4003"/>
    </row>
    <row r="4004" spans="1:1" x14ac:dyDescent="0.3">
      <c r="A4004"/>
    </row>
    <row r="4005" spans="1:1" x14ac:dyDescent="0.3">
      <c r="A4005"/>
    </row>
    <row r="4006" spans="1:1" x14ac:dyDescent="0.3">
      <c r="A4006"/>
    </row>
    <row r="4007" spans="1:1" x14ac:dyDescent="0.3">
      <c r="A4007"/>
    </row>
    <row r="4008" spans="1:1" x14ac:dyDescent="0.3">
      <c r="A4008"/>
    </row>
    <row r="4009" spans="1:1" x14ac:dyDescent="0.3">
      <c r="A4009"/>
    </row>
    <row r="4010" spans="1:1" x14ac:dyDescent="0.3">
      <c r="A4010"/>
    </row>
    <row r="4011" spans="1:1" x14ac:dyDescent="0.3">
      <c r="A4011"/>
    </row>
    <row r="4012" spans="1:1" x14ac:dyDescent="0.3">
      <c r="A4012"/>
    </row>
    <row r="4013" spans="1:1" x14ac:dyDescent="0.3">
      <c r="A4013"/>
    </row>
    <row r="4014" spans="1:1" x14ac:dyDescent="0.3">
      <c r="A4014"/>
    </row>
    <row r="4015" spans="1:1" x14ac:dyDescent="0.3">
      <c r="A4015"/>
    </row>
    <row r="4016" spans="1:1" x14ac:dyDescent="0.3">
      <c r="A4016"/>
    </row>
    <row r="4017" spans="1:1" x14ac:dyDescent="0.3">
      <c r="A4017"/>
    </row>
    <row r="4018" spans="1:1" x14ac:dyDescent="0.3">
      <c r="A4018"/>
    </row>
    <row r="4019" spans="1:1" x14ac:dyDescent="0.3">
      <c r="A4019"/>
    </row>
    <row r="4020" spans="1:1" x14ac:dyDescent="0.3">
      <c r="A4020"/>
    </row>
    <row r="4021" spans="1:1" x14ac:dyDescent="0.3">
      <c r="A4021"/>
    </row>
    <row r="4022" spans="1:1" x14ac:dyDescent="0.3">
      <c r="A4022"/>
    </row>
    <row r="4023" spans="1:1" x14ac:dyDescent="0.3">
      <c r="A4023"/>
    </row>
    <row r="4024" spans="1:1" x14ac:dyDescent="0.3">
      <c r="A4024"/>
    </row>
    <row r="4025" spans="1:1" x14ac:dyDescent="0.3">
      <c r="A4025"/>
    </row>
    <row r="4026" spans="1:1" x14ac:dyDescent="0.3">
      <c r="A4026"/>
    </row>
    <row r="4027" spans="1:1" x14ac:dyDescent="0.3">
      <c r="A4027"/>
    </row>
    <row r="4028" spans="1:1" x14ac:dyDescent="0.3">
      <c r="A4028"/>
    </row>
    <row r="4029" spans="1:1" x14ac:dyDescent="0.3">
      <c r="A4029"/>
    </row>
    <row r="4030" spans="1:1" x14ac:dyDescent="0.3">
      <c r="A4030"/>
    </row>
    <row r="4031" spans="1:1" x14ac:dyDescent="0.3">
      <c r="A4031"/>
    </row>
    <row r="4032" spans="1:1" x14ac:dyDescent="0.3">
      <c r="A4032"/>
    </row>
    <row r="4033" spans="1:1" x14ac:dyDescent="0.3">
      <c r="A4033"/>
    </row>
    <row r="4034" spans="1:1" x14ac:dyDescent="0.3">
      <c r="A4034"/>
    </row>
    <row r="4035" spans="1:1" x14ac:dyDescent="0.3">
      <c r="A4035"/>
    </row>
    <row r="4036" spans="1:1" x14ac:dyDescent="0.3">
      <c r="A4036"/>
    </row>
    <row r="4037" spans="1:1" x14ac:dyDescent="0.3">
      <c r="A4037"/>
    </row>
    <row r="4038" spans="1:1" x14ac:dyDescent="0.3">
      <c r="A4038"/>
    </row>
    <row r="4039" spans="1:1" x14ac:dyDescent="0.3">
      <c r="A4039"/>
    </row>
    <row r="4040" spans="1:1" x14ac:dyDescent="0.3">
      <c r="A4040"/>
    </row>
    <row r="4041" spans="1:1" x14ac:dyDescent="0.3">
      <c r="A4041"/>
    </row>
    <row r="4042" spans="1:1" x14ac:dyDescent="0.3">
      <c r="A4042"/>
    </row>
    <row r="4043" spans="1:1" x14ac:dyDescent="0.3">
      <c r="A4043"/>
    </row>
    <row r="4044" spans="1:1" x14ac:dyDescent="0.3">
      <c r="A4044"/>
    </row>
    <row r="4045" spans="1:1" x14ac:dyDescent="0.3">
      <c r="A4045"/>
    </row>
    <row r="4046" spans="1:1" x14ac:dyDescent="0.3">
      <c r="A4046"/>
    </row>
    <row r="4047" spans="1:1" x14ac:dyDescent="0.3">
      <c r="A4047"/>
    </row>
    <row r="4048" spans="1:1" x14ac:dyDescent="0.3">
      <c r="A4048"/>
    </row>
    <row r="4049" spans="1:1" x14ac:dyDescent="0.3">
      <c r="A4049"/>
    </row>
    <row r="4050" spans="1:1" x14ac:dyDescent="0.3">
      <c r="A4050"/>
    </row>
    <row r="4051" spans="1:1" x14ac:dyDescent="0.3">
      <c r="A4051"/>
    </row>
    <row r="4052" spans="1:1" x14ac:dyDescent="0.3">
      <c r="A4052"/>
    </row>
    <row r="4053" spans="1:1" x14ac:dyDescent="0.3">
      <c r="A4053"/>
    </row>
    <row r="4054" spans="1:1" x14ac:dyDescent="0.3">
      <c r="A4054"/>
    </row>
    <row r="4055" spans="1:1" x14ac:dyDescent="0.3">
      <c r="A4055"/>
    </row>
    <row r="4056" spans="1:1" x14ac:dyDescent="0.3">
      <c r="A4056"/>
    </row>
    <row r="4057" spans="1:1" x14ac:dyDescent="0.3">
      <c r="A4057"/>
    </row>
    <row r="4058" spans="1:1" x14ac:dyDescent="0.3">
      <c r="A4058"/>
    </row>
    <row r="4059" spans="1:1" x14ac:dyDescent="0.3">
      <c r="A4059"/>
    </row>
    <row r="4060" spans="1:1" x14ac:dyDescent="0.3">
      <c r="A4060"/>
    </row>
    <row r="4061" spans="1:1" x14ac:dyDescent="0.3">
      <c r="A4061"/>
    </row>
    <row r="4062" spans="1:1" x14ac:dyDescent="0.3">
      <c r="A4062"/>
    </row>
    <row r="4063" spans="1:1" x14ac:dyDescent="0.3">
      <c r="A4063"/>
    </row>
    <row r="4064" spans="1:1" x14ac:dyDescent="0.3">
      <c r="A4064"/>
    </row>
    <row r="4065" spans="1:1" x14ac:dyDescent="0.3">
      <c r="A4065"/>
    </row>
    <row r="4066" spans="1:1" x14ac:dyDescent="0.3">
      <c r="A4066"/>
    </row>
    <row r="4067" spans="1:1" x14ac:dyDescent="0.3">
      <c r="A4067"/>
    </row>
    <row r="4068" spans="1:1" x14ac:dyDescent="0.3">
      <c r="A4068"/>
    </row>
    <row r="4069" spans="1:1" x14ac:dyDescent="0.3">
      <c r="A4069"/>
    </row>
    <row r="4070" spans="1:1" x14ac:dyDescent="0.3">
      <c r="A4070"/>
    </row>
    <row r="4071" spans="1:1" x14ac:dyDescent="0.3">
      <c r="A4071"/>
    </row>
    <row r="4072" spans="1:1" x14ac:dyDescent="0.3">
      <c r="A4072"/>
    </row>
    <row r="4073" spans="1:1" x14ac:dyDescent="0.3">
      <c r="A4073"/>
    </row>
    <row r="4074" spans="1:1" x14ac:dyDescent="0.3">
      <c r="A4074"/>
    </row>
    <row r="4075" spans="1:1" x14ac:dyDescent="0.3">
      <c r="A4075"/>
    </row>
    <row r="4076" spans="1:1" x14ac:dyDescent="0.3">
      <c r="A4076"/>
    </row>
    <row r="4077" spans="1:1" x14ac:dyDescent="0.3">
      <c r="A4077"/>
    </row>
    <row r="4078" spans="1:1" x14ac:dyDescent="0.3">
      <c r="A4078"/>
    </row>
    <row r="4079" spans="1:1" x14ac:dyDescent="0.3">
      <c r="A4079"/>
    </row>
    <row r="4080" spans="1:1" x14ac:dyDescent="0.3">
      <c r="A4080"/>
    </row>
    <row r="4081" spans="1:1" x14ac:dyDescent="0.3">
      <c r="A4081"/>
    </row>
    <row r="4082" spans="1:1" x14ac:dyDescent="0.3">
      <c r="A4082"/>
    </row>
    <row r="4083" spans="1:1" x14ac:dyDescent="0.3">
      <c r="A4083"/>
    </row>
    <row r="4084" spans="1:1" x14ac:dyDescent="0.3">
      <c r="A4084"/>
    </row>
    <row r="4085" spans="1:1" x14ac:dyDescent="0.3">
      <c r="A4085"/>
    </row>
    <row r="4086" spans="1:1" x14ac:dyDescent="0.3">
      <c r="A4086"/>
    </row>
    <row r="4087" spans="1:1" x14ac:dyDescent="0.3">
      <c r="A4087"/>
    </row>
    <row r="4088" spans="1:1" x14ac:dyDescent="0.3">
      <c r="A4088"/>
    </row>
    <row r="4089" spans="1:1" x14ac:dyDescent="0.3">
      <c r="A4089"/>
    </row>
    <row r="4090" spans="1:1" x14ac:dyDescent="0.3">
      <c r="A4090"/>
    </row>
    <row r="4091" spans="1:1" x14ac:dyDescent="0.3">
      <c r="A4091"/>
    </row>
    <row r="4092" spans="1:1" x14ac:dyDescent="0.3">
      <c r="A4092"/>
    </row>
    <row r="4093" spans="1:1" x14ac:dyDescent="0.3">
      <c r="A4093"/>
    </row>
    <row r="4094" spans="1:1" x14ac:dyDescent="0.3">
      <c r="A4094"/>
    </row>
    <row r="4095" spans="1:1" x14ac:dyDescent="0.3">
      <c r="A4095"/>
    </row>
    <row r="4096" spans="1:1" x14ac:dyDescent="0.3">
      <c r="A4096"/>
    </row>
    <row r="4097" spans="1:1" x14ac:dyDescent="0.3">
      <c r="A4097"/>
    </row>
    <row r="4098" spans="1:1" x14ac:dyDescent="0.3">
      <c r="A4098"/>
    </row>
    <row r="4099" spans="1:1" x14ac:dyDescent="0.3">
      <c r="A4099"/>
    </row>
    <row r="4100" spans="1:1" x14ac:dyDescent="0.3">
      <c r="A4100"/>
    </row>
    <row r="4101" spans="1:1" x14ac:dyDescent="0.3">
      <c r="A4101"/>
    </row>
    <row r="4102" spans="1:1" x14ac:dyDescent="0.3">
      <c r="A4102"/>
    </row>
    <row r="4103" spans="1:1" x14ac:dyDescent="0.3">
      <c r="A4103"/>
    </row>
    <row r="4104" spans="1:1" x14ac:dyDescent="0.3">
      <c r="A4104"/>
    </row>
    <row r="4105" spans="1:1" x14ac:dyDescent="0.3">
      <c r="A4105"/>
    </row>
    <row r="4106" spans="1:1" x14ac:dyDescent="0.3">
      <c r="A4106"/>
    </row>
    <row r="4107" spans="1:1" x14ac:dyDescent="0.3">
      <c r="A4107"/>
    </row>
    <row r="4108" spans="1:1" x14ac:dyDescent="0.3">
      <c r="A4108"/>
    </row>
    <row r="4109" spans="1:1" x14ac:dyDescent="0.3">
      <c r="A4109"/>
    </row>
    <row r="4110" spans="1:1" x14ac:dyDescent="0.3">
      <c r="A4110"/>
    </row>
    <row r="4111" spans="1:1" x14ac:dyDescent="0.3">
      <c r="A4111"/>
    </row>
    <row r="4112" spans="1:1" x14ac:dyDescent="0.3">
      <c r="A4112"/>
    </row>
    <row r="4113" spans="1:1" x14ac:dyDescent="0.3">
      <c r="A4113"/>
    </row>
    <row r="4114" spans="1:1" x14ac:dyDescent="0.3">
      <c r="A4114"/>
    </row>
    <row r="4115" spans="1:1" x14ac:dyDescent="0.3">
      <c r="A4115"/>
    </row>
    <row r="4116" spans="1:1" x14ac:dyDescent="0.3">
      <c r="A4116"/>
    </row>
    <row r="4117" spans="1:1" x14ac:dyDescent="0.3">
      <c r="A4117"/>
    </row>
    <row r="4118" spans="1:1" x14ac:dyDescent="0.3">
      <c r="A4118"/>
    </row>
    <row r="4119" spans="1:1" x14ac:dyDescent="0.3">
      <c r="A4119"/>
    </row>
    <row r="4120" spans="1:1" x14ac:dyDescent="0.3">
      <c r="A4120"/>
    </row>
    <row r="4121" spans="1:1" x14ac:dyDescent="0.3">
      <c r="A4121"/>
    </row>
    <row r="4122" spans="1:1" x14ac:dyDescent="0.3">
      <c r="A4122"/>
    </row>
    <row r="4123" spans="1:1" x14ac:dyDescent="0.3">
      <c r="A4123"/>
    </row>
    <row r="4124" spans="1:1" x14ac:dyDescent="0.3">
      <c r="A4124"/>
    </row>
    <row r="4125" spans="1:1" x14ac:dyDescent="0.3">
      <c r="A4125"/>
    </row>
    <row r="4126" spans="1:1" x14ac:dyDescent="0.3">
      <c r="A4126"/>
    </row>
    <row r="4127" spans="1:1" x14ac:dyDescent="0.3">
      <c r="A4127"/>
    </row>
    <row r="4128" spans="1:1" x14ac:dyDescent="0.3">
      <c r="A4128"/>
    </row>
    <row r="4129" spans="1:1" x14ac:dyDescent="0.3">
      <c r="A4129"/>
    </row>
    <row r="4130" spans="1:1" x14ac:dyDescent="0.3">
      <c r="A4130"/>
    </row>
    <row r="4131" spans="1:1" x14ac:dyDescent="0.3">
      <c r="A4131"/>
    </row>
    <row r="4132" spans="1:1" x14ac:dyDescent="0.3">
      <c r="A4132"/>
    </row>
    <row r="4133" spans="1:1" x14ac:dyDescent="0.3">
      <c r="A4133"/>
    </row>
    <row r="4134" spans="1:1" x14ac:dyDescent="0.3">
      <c r="A4134"/>
    </row>
    <row r="4135" spans="1:1" x14ac:dyDescent="0.3">
      <c r="A4135"/>
    </row>
    <row r="4136" spans="1:1" x14ac:dyDescent="0.3">
      <c r="A4136"/>
    </row>
    <row r="4137" spans="1:1" x14ac:dyDescent="0.3">
      <c r="A4137"/>
    </row>
    <row r="4138" spans="1:1" x14ac:dyDescent="0.3">
      <c r="A4138"/>
    </row>
    <row r="4139" spans="1:1" x14ac:dyDescent="0.3">
      <c r="A4139"/>
    </row>
    <row r="4140" spans="1:1" x14ac:dyDescent="0.3">
      <c r="A4140"/>
    </row>
    <row r="4141" spans="1:1" x14ac:dyDescent="0.3">
      <c r="A4141"/>
    </row>
    <row r="4142" spans="1:1" x14ac:dyDescent="0.3">
      <c r="A4142"/>
    </row>
    <row r="4143" spans="1:1" x14ac:dyDescent="0.3">
      <c r="A4143"/>
    </row>
    <row r="4144" spans="1:1" x14ac:dyDescent="0.3">
      <c r="A4144"/>
    </row>
    <row r="4145" spans="1:1" x14ac:dyDescent="0.3">
      <c r="A4145"/>
    </row>
    <row r="4146" spans="1:1" x14ac:dyDescent="0.3">
      <c r="A4146"/>
    </row>
    <row r="4147" spans="1:1" x14ac:dyDescent="0.3">
      <c r="A4147"/>
    </row>
    <row r="4148" spans="1:1" x14ac:dyDescent="0.3">
      <c r="A4148"/>
    </row>
    <row r="4149" spans="1:1" x14ac:dyDescent="0.3">
      <c r="A4149"/>
    </row>
    <row r="4150" spans="1:1" x14ac:dyDescent="0.3">
      <c r="A4150"/>
    </row>
    <row r="4151" spans="1:1" x14ac:dyDescent="0.3">
      <c r="A4151"/>
    </row>
    <row r="4152" spans="1:1" x14ac:dyDescent="0.3">
      <c r="A4152"/>
    </row>
    <row r="4153" spans="1:1" x14ac:dyDescent="0.3">
      <c r="A4153"/>
    </row>
    <row r="4154" spans="1:1" x14ac:dyDescent="0.3">
      <c r="A4154"/>
    </row>
    <row r="4155" spans="1:1" x14ac:dyDescent="0.3">
      <c r="A4155"/>
    </row>
    <row r="4156" spans="1:1" x14ac:dyDescent="0.3">
      <c r="A4156"/>
    </row>
    <row r="4157" spans="1:1" x14ac:dyDescent="0.3">
      <c r="A4157"/>
    </row>
    <row r="4158" spans="1:1" x14ac:dyDescent="0.3">
      <c r="A4158"/>
    </row>
    <row r="4159" spans="1:1" x14ac:dyDescent="0.3">
      <c r="A4159"/>
    </row>
    <row r="4160" spans="1:1" x14ac:dyDescent="0.3">
      <c r="A4160"/>
    </row>
    <row r="4161" spans="1:1" x14ac:dyDescent="0.3">
      <c r="A4161"/>
    </row>
    <row r="4162" spans="1:1" x14ac:dyDescent="0.3">
      <c r="A4162"/>
    </row>
    <row r="4163" spans="1:1" x14ac:dyDescent="0.3">
      <c r="A4163"/>
    </row>
    <row r="4164" spans="1:1" x14ac:dyDescent="0.3">
      <c r="A4164"/>
    </row>
    <row r="4165" spans="1:1" x14ac:dyDescent="0.3">
      <c r="A4165"/>
    </row>
    <row r="4166" spans="1:1" x14ac:dyDescent="0.3">
      <c r="A4166"/>
    </row>
    <row r="4167" spans="1:1" x14ac:dyDescent="0.3">
      <c r="A4167"/>
    </row>
    <row r="4168" spans="1:1" x14ac:dyDescent="0.3">
      <c r="A4168"/>
    </row>
    <row r="4169" spans="1:1" x14ac:dyDescent="0.3">
      <c r="A4169"/>
    </row>
    <row r="4170" spans="1:1" x14ac:dyDescent="0.3">
      <c r="A4170"/>
    </row>
    <row r="4171" spans="1:1" x14ac:dyDescent="0.3">
      <c r="A4171"/>
    </row>
    <row r="4172" spans="1:1" x14ac:dyDescent="0.3">
      <c r="A4172"/>
    </row>
    <row r="4173" spans="1:1" x14ac:dyDescent="0.3">
      <c r="A4173"/>
    </row>
    <row r="4174" spans="1:1" x14ac:dyDescent="0.3">
      <c r="A4174"/>
    </row>
    <row r="4175" spans="1:1" x14ac:dyDescent="0.3">
      <c r="A4175"/>
    </row>
    <row r="4176" spans="1:1" x14ac:dyDescent="0.3">
      <c r="A4176"/>
    </row>
    <row r="4177" spans="1:1" x14ac:dyDescent="0.3">
      <c r="A4177"/>
    </row>
    <row r="4178" spans="1:1" x14ac:dyDescent="0.3">
      <c r="A4178"/>
    </row>
    <row r="4179" spans="1:1" x14ac:dyDescent="0.3">
      <c r="A4179"/>
    </row>
    <row r="4180" spans="1:1" x14ac:dyDescent="0.3">
      <c r="A4180"/>
    </row>
    <row r="4181" spans="1:1" x14ac:dyDescent="0.3">
      <c r="A4181"/>
    </row>
    <row r="4182" spans="1:1" x14ac:dyDescent="0.3">
      <c r="A4182"/>
    </row>
    <row r="4183" spans="1:1" x14ac:dyDescent="0.3">
      <c r="A4183"/>
    </row>
    <row r="4184" spans="1:1" x14ac:dyDescent="0.3">
      <c r="A4184"/>
    </row>
    <row r="4185" spans="1:1" x14ac:dyDescent="0.3">
      <c r="A4185"/>
    </row>
    <row r="4186" spans="1:1" x14ac:dyDescent="0.3">
      <c r="A4186"/>
    </row>
    <row r="4187" spans="1:1" x14ac:dyDescent="0.3">
      <c r="A4187"/>
    </row>
    <row r="4188" spans="1:1" x14ac:dyDescent="0.3">
      <c r="A4188"/>
    </row>
    <row r="4189" spans="1:1" x14ac:dyDescent="0.3">
      <c r="A4189"/>
    </row>
    <row r="4190" spans="1:1" x14ac:dyDescent="0.3">
      <c r="A4190"/>
    </row>
    <row r="4191" spans="1:1" x14ac:dyDescent="0.3">
      <c r="A4191"/>
    </row>
    <row r="4192" spans="1:1" x14ac:dyDescent="0.3">
      <c r="A4192"/>
    </row>
    <row r="4193" spans="1:1" x14ac:dyDescent="0.3">
      <c r="A4193"/>
    </row>
    <row r="4194" spans="1:1" x14ac:dyDescent="0.3">
      <c r="A4194"/>
    </row>
    <row r="4195" spans="1:1" x14ac:dyDescent="0.3">
      <c r="A4195"/>
    </row>
    <row r="4196" spans="1:1" x14ac:dyDescent="0.3">
      <c r="A4196"/>
    </row>
    <row r="4197" spans="1:1" x14ac:dyDescent="0.3">
      <c r="A4197"/>
    </row>
    <row r="4198" spans="1:1" x14ac:dyDescent="0.3">
      <c r="A4198"/>
    </row>
    <row r="4199" spans="1:1" x14ac:dyDescent="0.3">
      <c r="A4199"/>
    </row>
    <row r="4200" spans="1:1" x14ac:dyDescent="0.3">
      <c r="A4200"/>
    </row>
    <row r="4201" spans="1:1" x14ac:dyDescent="0.3">
      <c r="A4201"/>
    </row>
    <row r="4202" spans="1:1" x14ac:dyDescent="0.3">
      <c r="A4202"/>
    </row>
    <row r="4203" spans="1:1" x14ac:dyDescent="0.3">
      <c r="A4203"/>
    </row>
    <row r="4204" spans="1:1" x14ac:dyDescent="0.3">
      <c r="A4204"/>
    </row>
    <row r="4205" spans="1:1" x14ac:dyDescent="0.3">
      <c r="A4205"/>
    </row>
    <row r="4206" spans="1:1" x14ac:dyDescent="0.3">
      <c r="A4206"/>
    </row>
    <row r="4207" spans="1:1" x14ac:dyDescent="0.3">
      <c r="A4207"/>
    </row>
    <row r="4208" spans="1:1" x14ac:dyDescent="0.3">
      <c r="A4208"/>
    </row>
    <row r="4209" spans="1:1" x14ac:dyDescent="0.3">
      <c r="A4209"/>
    </row>
    <row r="4210" spans="1:1" x14ac:dyDescent="0.3">
      <c r="A4210"/>
    </row>
    <row r="4211" spans="1:1" x14ac:dyDescent="0.3">
      <c r="A4211"/>
    </row>
    <row r="4212" spans="1:1" x14ac:dyDescent="0.3">
      <c r="A4212"/>
    </row>
    <row r="4213" spans="1:1" x14ac:dyDescent="0.3">
      <c r="A4213"/>
    </row>
    <row r="4214" spans="1:1" x14ac:dyDescent="0.3">
      <c r="A4214"/>
    </row>
    <row r="4215" spans="1:1" x14ac:dyDescent="0.3">
      <c r="A4215"/>
    </row>
    <row r="4216" spans="1:1" x14ac:dyDescent="0.3">
      <c r="A4216"/>
    </row>
    <row r="4217" spans="1:1" x14ac:dyDescent="0.3">
      <c r="A4217"/>
    </row>
    <row r="4218" spans="1:1" x14ac:dyDescent="0.3">
      <c r="A4218"/>
    </row>
    <row r="4219" spans="1:1" x14ac:dyDescent="0.3">
      <c r="A4219"/>
    </row>
    <row r="4220" spans="1:1" x14ac:dyDescent="0.3">
      <c r="A4220"/>
    </row>
    <row r="4221" spans="1:1" x14ac:dyDescent="0.3">
      <c r="A4221"/>
    </row>
    <row r="4222" spans="1:1" x14ac:dyDescent="0.3">
      <c r="A4222"/>
    </row>
    <row r="4223" spans="1:1" x14ac:dyDescent="0.3">
      <c r="A4223"/>
    </row>
    <row r="4224" spans="1:1" x14ac:dyDescent="0.3">
      <c r="A4224"/>
    </row>
    <row r="4225" spans="1:1" x14ac:dyDescent="0.3">
      <c r="A4225"/>
    </row>
    <row r="4226" spans="1:1" x14ac:dyDescent="0.3">
      <c r="A4226"/>
    </row>
    <row r="4227" spans="1:1" x14ac:dyDescent="0.3">
      <c r="A4227"/>
    </row>
    <row r="4228" spans="1:1" x14ac:dyDescent="0.3">
      <c r="A4228"/>
    </row>
    <row r="4229" spans="1:1" x14ac:dyDescent="0.3">
      <c r="A4229"/>
    </row>
    <row r="4230" spans="1:1" x14ac:dyDescent="0.3">
      <c r="A4230"/>
    </row>
    <row r="4231" spans="1:1" x14ac:dyDescent="0.3">
      <c r="A4231"/>
    </row>
    <row r="4232" spans="1:1" x14ac:dyDescent="0.3">
      <c r="A4232"/>
    </row>
    <row r="4233" spans="1:1" x14ac:dyDescent="0.3">
      <c r="A4233"/>
    </row>
    <row r="4234" spans="1:1" x14ac:dyDescent="0.3">
      <c r="A4234"/>
    </row>
    <row r="4235" spans="1:1" x14ac:dyDescent="0.3">
      <c r="A4235"/>
    </row>
    <row r="4236" spans="1:1" x14ac:dyDescent="0.3">
      <c r="A4236"/>
    </row>
    <row r="4237" spans="1:1" x14ac:dyDescent="0.3">
      <c r="A4237"/>
    </row>
    <row r="4238" spans="1:1" x14ac:dyDescent="0.3">
      <c r="A4238"/>
    </row>
    <row r="4239" spans="1:1" x14ac:dyDescent="0.3">
      <c r="A4239"/>
    </row>
    <row r="4240" spans="1:1" x14ac:dyDescent="0.3">
      <c r="A4240"/>
    </row>
    <row r="4241" spans="1:1" x14ac:dyDescent="0.3">
      <c r="A4241"/>
    </row>
    <row r="4242" spans="1:1" x14ac:dyDescent="0.3">
      <c r="A4242"/>
    </row>
    <row r="4243" spans="1:1" x14ac:dyDescent="0.3">
      <c r="A4243"/>
    </row>
    <row r="4244" spans="1:1" x14ac:dyDescent="0.3">
      <c r="A4244"/>
    </row>
    <row r="4245" spans="1:1" x14ac:dyDescent="0.3">
      <c r="A4245"/>
    </row>
    <row r="4246" spans="1:1" x14ac:dyDescent="0.3">
      <c r="A4246"/>
    </row>
    <row r="4247" spans="1:1" x14ac:dyDescent="0.3">
      <c r="A4247"/>
    </row>
    <row r="4248" spans="1:1" x14ac:dyDescent="0.3">
      <c r="A4248"/>
    </row>
    <row r="4249" spans="1:1" x14ac:dyDescent="0.3">
      <c r="A4249"/>
    </row>
    <row r="4250" spans="1:1" x14ac:dyDescent="0.3">
      <c r="A4250"/>
    </row>
    <row r="4251" spans="1:1" x14ac:dyDescent="0.3">
      <c r="A4251"/>
    </row>
    <row r="4252" spans="1:1" x14ac:dyDescent="0.3">
      <c r="A4252"/>
    </row>
    <row r="4253" spans="1:1" x14ac:dyDescent="0.3">
      <c r="A4253"/>
    </row>
    <row r="4254" spans="1:1" x14ac:dyDescent="0.3">
      <c r="A4254"/>
    </row>
    <row r="4255" spans="1:1" x14ac:dyDescent="0.3">
      <c r="A4255"/>
    </row>
    <row r="4256" spans="1:1" x14ac:dyDescent="0.3">
      <c r="A4256"/>
    </row>
    <row r="4257" spans="1:1" x14ac:dyDescent="0.3">
      <c r="A4257"/>
    </row>
    <row r="4258" spans="1:1" x14ac:dyDescent="0.3">
      <c r="A4258"/>
    </row>
    <row r="4259" spans="1:1" x14ac:dyDescent="0.3">
      <c r="A4259"/>
    </row>
    <row r="4260" spans="1:1" x14ac:dyDescent="0.3">
      <c r="A4260"/>
    </row>
    <row r="4261" spans="1:1" x14ac:dyDescent="0.3">
      <c r="A4261"/>
    </row>
    <row r="4262" spans="1:1" x14ac:dyDescent="0.3">
      <c r="A4262"/>
    </row>
    <row r="4263" spans="1:1" x14ac:dyDescent="0.3">
      <c r="A4263"/>
    </row>
    <row r="4264" spans="1:1" x14ac:dyDescent="0.3">
      <c r="A4264"/>
    </row>
    <row r="4265" spans="1:1" x14ac:dyDescent="0.3">
      <c r="A4265"/>
    </row>
    <row r="4266" spans="1:1" x14ac:dyDescent="0.3">
      <c r="A4266"/>
    </row>
    <row r="4267" spans="1:1" x14ac:dyDescent="0.3">
      <c r="A4267"/>
    </row>
    <row r="4268" spans="1:1" x14ac:dyDescent="0.3">
      <c r="A4268"/>
    </row>
    <row r="4269" spans="1:1" x14ac:dyDescent="0.3">
      <c r="A4269"/>
    </row>
    <row r="4270" spans="1:1" x14ac:dyDescent="0.3">
      <c r="A4270"/>
    </row>
    <row r="4271" spans="1:1" x14ac:dyDescent="0.3">
      <c r="A4271"/>
    </row>
    <row r="4272" spans="1:1" x14ac:dyDescent="0.3">
      <c r="A4272"/>
    </row>
    <row r="4273" spans="1:1" x14ac:dyDescent="0.3">
      <c r="A4273"/>
    </row>
    <row r="4274" spans="1:1" x14ac:dyDescent="0.3">
      <c r="A4274"/>
    </row>
    <row r="4275" spans="1:1" x14ac:dyDescent="0.3">
      <c r="A4275"/>
    </row>
    <row r="4276" spans="1:1" x14ac:dyDescent="0.3">
      <c r="A4276"/>
    </row>
    <row r="4277" spans="1:1" x14ac:dyDescent="0.3">
      <c r="A4277"/>
    </row>
    <row r="4278" spans="1:1" x14ac:dyDescent="0.3">
      <c r="A4278"/>
    </row>
    <row r="4279" spans="1:1" x14ac:dyDescent="0.3">
      <c r="A4279"/>
    </row>
    <row r="4280" spans="1:1" x14ac:dyDescent="0.3">
      <c r="A4280"/>
    </row>
    <row r="4281" spans="1:1" x14ac:dyDescent="0.3">
      <c r="A4281"/>
    </row>
    <row r="4282" spans="1:1" x14ac:dyDescent="0.3">
      <c r="A4282"/>
    </row>
    <row r="4283" spans="1:1" x14ac:dyDescent="0.3">
      <c r="A4283"/>
    </row>
    <row r="4284" spans="1:1" x14ac:dyDescent="0.3">
      <c r="A4284"/>
    </row>
    <row r="4285" spans="1:1" x14ac:dyDescent="0.3">
      <c r="A4285"/>
    </row>
    <row r="4286" spans="1:1" x14ac:dyDescent="0.3">
      <c r="A4286"/>
    </row>
    <row r="4287" spans="1:1" x14ac:dyDescent="0.3">
      <c r="A4287"/>
    </row>
    <row r="4288" spans="1:1" x14ac:dyDescent="0.3">
      <c r="A4288"/>
    </row>
    <row r="4289" spans="1:1" x14ac:dyDescent="0.3">
      <c r="A4289"/>
    </row>
    <row r="4290" spans="1:1" x14ac:dyDescent="0.3">
      <c r="A4290"/>
    </row>
    <row r="4291" spans="1:1" x14ac:dyDescent="0.3">
      <c r="A4291"/>
    </row>
    <row r="4292" spans="1:1" x14ac:dyDescent="0.3">
      <c r="A4292"/>
    </row>
    <row r="4293" spans="1:1" x14ac:dyDescent="0.3">
      <c r="A4293"/>
    </row>
    <row r="4294" spans="1:1" x14ac:dyDescent="0.3">
      <c r="A4294"/>
    </row>
    <row r="4295" spans="1:1" x14ac:dyDescent="0.3">
      <c r="A4295"/>
    </row>
    <row r="4296" spans="1:1" x14ac:dyDescent="0.3">
      <c r="A4296"/>
    </row>
    <row r="4297" spans="1:1" x14ac:dyDescent="0.3">
      <c r="A4297"/>
    </row>
    <row r="4298" spans="1:1" x14ac:dyDescent="0.3">
      <c r="A4298"/>
    </row>
    <row r="4299" spans="1:1" x14ac:dyDescent="0.3">
      <c r="A4299"/>
    </row>
    <row r="4300" spans="1:1" x14ac:dyDescent="0.3">
      <c r="A4300"/>
    </row>
    <row r="4301" spans="1:1" x14ac:dyDescent="0.3">
      <c r="A4301"/>
    </row>
    <row r="4302" spans="1:1" x14ac:dyDescent="0.3">
      <c r="A4302"/>
    </row>
    <row r="4303" spans="1:1" x14ac:dyDescent="0.3">
      <c r="A4303"/>
    </row>
    <row r="4304" spans="1:1" x14ac:dyDescent="0.3">
      <c r="A4304"/>
    </row>
    <row r="4305" spans="1:1" x14ac:dyDescent="0.3">
      <c r="A4305"/>
    </row>
    <row r="4306" spans="1:1" x14ac:dyDescent="0.3">
      <c r="A4306"/>
    </row>
    <row r="4307" spans="1:1" x14ac:dyDescent="0.3">
      <c r="A4307"/>
    </row>
    <row r="4308" spans="1:1" x14ac:dyDescent="0.3">
      <c r="A4308"/>
    </row>
    <row r="4309" spans="1:1" x14ac:dyDescent="0.3">
      <c r="A4309"/>
    </row>
    <row r="4310" spans="1:1" x14ac:dyDescent="0.3">
      <c r="A4310"/>
    </row>
    <row r="4311" spans="1:1" x14ac:dyDescent="0.3">
      <c r="A4311"/>
    </row>
    <row r="4312" spans="1:1" x14ac:dyDescent="0.3">
      <c r="A4312"/>
    </row>
    <row r="4313" spans="1:1" x14ac:dyDescent="0.3">
      <c r="A4313"/>
    </row>
    <row r="4314" spans="1:1" x14ac:dyDescent="0.3">
      <c r="A4314"/>
    </row>
    <row r="4315" spans="1:1" x14ac:dyDescent="0.3">
      <c r="A4315"/>
    </row>
    <row r="4316" spans="1:1" x14ac:dyDescent="0.3">
      <c r="A4316"/>
    </row>
    <row r="4317" spans="1:1" x14ac:dyDescent="0.3">
      <c r="A4317"/>
    </row>
    <row r="4318" spans="1:1" x14ac:dyDescent="0.3">
      <c r="A4318"/>
    </row>
    <row r="4319" spans="1:1" x14ac:dyDescent="0.3">
      <c r="A4319"/>
    </row>
    <row r="4320" spans="1:1" x14ac:dyDescent="0.3">
      <c r="A4320"/>
    </row>
    <row r="4321" spans="1:1" x14ac:dyDescent="0.3">
      <c r="A4321"/>
    </row>
    <row r="4322" spans="1:1" x14ac:dyDescent="0.3">
      <c r="A4322"/>
    </row>
    <row r="4323" spans="1:1" x14ac:dyDescent="0.3">
      <c r="A4323"/>
    </row>
    <row r="4324" spans="1:1" x14ac:dyDescent="0.3">
      <c r="A4324"/>
    </row>
    <row r="4325" spans="1:1" x14ac:dyDescent="0.3">
      <c r="A4325"/>
    </row>
    <row r="4326" spans="1:1" x14ac:dyDescent="0.3">
      <c r="A4326"/>
    </row>
    <row r="4327" spans="1:1" x14ac:dyDescent="0.3">
      <c r="A4327"/>
    </row>
    <row r="4328" spans="1:1" x14ac:dyDescent="0.3">
      <c r="A4328"/>
    </row>
    <row r="4329" spans="1:1" x14ac:dyDescent="0.3">
      <c r="A4329"/>
    </row>
    <row r="4330" spans="1:1" x14ac:dyDescent="0.3">
      <c r="A4330"/>
    </row>
    <row r="4331" spans="1:1" x14ac:dyDescent="0.3">
      <c r="A4331"/>
    </row>
    <row r="4332" spans="1:1" x14ac:dyDescent="0.3">
      <c r="A4332"/>
    </row>
    <row r="4333" spans="1:1" x14ac:dyDescent="0.3">
      <c r="A4333"/>
    </row>
    <row r="4334" spans="1:1" x14ac:dyDescent="0.3">
      <c r="A4334"/>
    </row>
    <row r="4335" spans="1:1" x14ac:dyDescent="0.3">
      <c r="A4335"/>
    </row>
    <row r="4336" spans="1:1" x14ac:dyDescent="0.3">
      <c r="A4336"/>
    </row>
    <row r="4337" spans="1:1" x14ac:dyDescent="0.3">
      <c r="A4337"/>
    </row>
    <row r="4338" spans="1:1" x14ac:dyDescent="0.3">
      <c r="A4338"/>
    </row>
    <row r="4339" spans="1:1" x14ac:dyDescent="0.3">
      <c r="A4339"/>
    </row>
    <row r="4340" spans="1:1" x14ac:dyDescent="0.3">
      <c r="A4340"/>
    </row>
    <row r="4341" spans="1:1" x14ac:dyDescent="0.3">
      <c r="A4341"/>
    </row>
    <row r="4342" spans="1:1" x14ac:dyDescent="0.3">
      <c r="A4342"/>
    </row>
    <row r="4343" spans="1:1" x14ac:dyDescent="0.3">
      <c r="A4343"/>
    </row>
    <row r="4344" spans="1:1" x14ac:dyDescent="0.3">
      <c r="A4344"/>
    </row>
    <row r="4345" spans="1:1" x14ac:dyDescent="0.3">
      <c r="A4345"/>
    </row>
    <row r="4346" spans="1:1" x14ac:dyDescent="0.3">
      <c r="A4346"/>
    </row>
    <row r="4347" spans="1:1" x14ac:dyDescent="0.3">
      <c r="A4347"/>
    </row>
    <row r="4348" spans="1:1" x14ac:dyDescent="0.3">
      <c r="A4348"/>
    </row>
    <row r="4349" spans="1:1" x14ac:dyDescent="0.3">
      <c r="A4349"/>
    </row>
    <row r="4350" spans="1:1" x14ac:dyDescent="0.3">
      <c r="A4350"/>
    </row>
    <row r="4351" spans="1:1" x14ac:dyDescent="0.3">
      <c r="A4351"/>
    </row>
    <row r="4352" spans="1:1" x14ac:dyDescent="0.3">
      <c r="A4352"/>
    </row>
    <row r="4353" spans="1:1" x14ac:dyDescent="0.3">
      <c r="A4353"/>
    </row>
    <row r="4354" spans="1:1" x14ac:dyDescent="0.3">
      <c r="A4354"/>
    </row>
    <row r="4355" spans="1:1" x14ac:dyDescent="0.3">
      <c r="A4355"/>
    </row>
    <row r="4356" spans="1:1" x14ac:dyDescent="0.3">
      <c r="A4356"/>
    </row>
    <row r="4357" spans="1:1" x14ac:dyDescent="0.3">
      <c r="A4357"/>
    </row>
    <row r="4358" spans="1:1" x14ac:dyDescent="0.3">
      <c r="A4358"/>
    </row>
    <row r="4359" spans="1:1" x14ac:dyDescent="0.3">
      <c r="A4359"/>
    </row>
    <row r="4360" spans="1:1" x14ac:dyDescent="0.3">
      <c r="A4360"/>
    </row>
    <row r="4361" spans="1:1" x14ac:dyDescent="0.3">
      <c r="A4361"/>
    </row>
    <row r="4362" spans="1:1" x14ac:dyDescent="0.3">
      <c r="A4362"/>
    </row>
    <row r="4363" spans="1:1" x14ac:dyDescent="0.3">
      <c r="A4363"/>
    </row>
    <row r="4364" spans="1:1" x14ac:dyDescent="0.3">
      <c r="A4364"/>
    </row>
    <row r="4365" spans="1:1" x14ac:dyDescent="0.3">
      <c r="A4365"/>
    </row>
    <row r="4366" spans="1:1" x14ac:dyDescent="0.3">
      <c r="A4366"/>
    </row>
    <row r="4367" spans="1:1" x14ac:dyDescent="0.3">
      <c r="A4367"/>
    </row>
    <row r="4368" spans="1:1" x14ac:dyDescent="0.3">
      <c r="A4368"/>
    </row>
    <row r="4369" spans="1:1" x14ac:dyDescent="0.3">
      <c r="A4369"/>
    </row>
    <row r="4370" spans="1:1" x14ac:dyDescent="0.3">
      <c r="A4370"/>
    </row>
    <row r="4371" spans="1:1" x14ac:dyDescent="0.3">
      <c r="A4371"/>
    </row>
    <row r="4372" spans="1:1" x14ac:dyDescent="0.3">
      <c r="A4372"/>
    </row>
    <row r="4373" spans="1:1" x14ac:dyDescent="0.3">
      <c r="A4373"/>
    </row>
    <row r="4374" spans="1:1" x14ac:dyDescent="0.3">
      <c r="A4374"/>
    </row>
    <row r="4375" spans="1:1" x14ac:dyDescent="0.3">
      <c r="A4375"/>
    </row>
    <row r="4376" spans="1:1" x14ac:dyDescent="0.3">
      <c r="A4376"/>
    </row>
    <row r="4377" spans="1:1" x14ac:dyDescent="0.3">
      <c r="A4377"/>
    </row>
    <row r="4378" spans="1:1" x14ac:dyDescent="0.3">
      <c r="A4378"/>
    </row>
    <row r="4379" spans="1:1" x14ac:dyDescent="0.3">
      <c r="A4379"/>
    </row>
    <row r="4380" spans="1:1" x14ac:dyDescent="0.3">
      <c r="A4380"/>
    </row>
    <row r="4381" spans="1:1" x14ac:dyDescent="0.3">
      <c r="A4381"/>
    </row>
    <row r="4382" spans="1:1" x14ac:dyDescent="0.3">
      <c r="A4382"/>
    </row>
    <row r="4383" spans="1:1" x14ac:dyDescent="0.3">
      <c r="A4383"/>
    </row>
    <row r="4384" spans="1:1" x14ac:dyDescent="0.3">
      <c r="A4384"/>
    </row>
    <row r="4385" spans="1:1" x14ac:dyDescent="0.3">
      <c r="A4385"/>
    </row>
    <row r="4386" spans="1:1" x14ac:dyDescent="0.3">
      <c r="A4386"/>
    </row>
    <row r="4387" spans="1:1" x14ac:dyDescent="0.3">
      <c r="A4387"/>
    </row>
    <row r="4388" spans="1:1" x14ac:dyDescent="0.3">
      <c r="A4388"/>
    </row>
    <row r="4389" spans="1:1" x14ac:dyDescent="0.3">
      <c r="A4389"/>
    </row>
    <row r="4390" spans="1:1" x14ac:dyDescent="0.3">
      <c r="A4390"/>
    </row>
    <row r="4391" spans="1:1" x14ac:dyDescent="0.3">
      <c r="A4391"/>
    </row>
    <row r="4392" spans="1:1" x14ac:dyDescent="0.3">
      <c r="A4392"/>
    </row>
    <row r="4393" spans="1:1" x14ac:dyDescent="0.3">
      <c r="A4393"/>
    </row>
    <row r="4394" spans="1:1" x14ac:dyDescent="0.3">
      <c r="A4394"/>
    </row>
    <row r="4395" spans="1:1" x14ac:dyDescent="0.3">
      <c r="A4395"/>
    </row>
    <row r="4396" spans="1:1" x14ac:dyDescent="0.3">
      <c r="A4396"/>
    </row>
    <row r="4397" spans="1:1" x14ac:dyDescent="0.3">
      <c r="A4397"/>
    </row>
    <row r="4398" spans="1:1" x14ac:dyDescent="0.3">
      <c r="A4398"/>
    </row>
    <row r="4399" spans="1:1" x14ac:dyDescent="0.3">
      <c r="A4399"/>
    </row>
    <row r="4400" spans="1:1" x14ac:dyDescent="0.3">
      <c r="A4400"/>
    </row>
    <row r="4401" spans="1:1" x14ac:dyDescent="0.3">
      <c r="A4401"/>
    </row>
    <row r="4402" spans="1:1" x14ac:dyDescent="0.3">
      <c r="A4402"/>
    </row>
    <row r="4403" spans="1:1" x14ac:dyDescent="0.3">
      <c r="A4403"/>
    </row>
    <row r="4404" spans="1:1" x14ac:dyDescent="0.3">
      <c r="A4404"/>
    </row>
    <row r="4405" spans="1:1" x14ac:dyDescent="0.3">
      <c r="A4405"/>
    </row>
    <row r="4406" spans="1:1" x14ac:dyDescent="0.3">
      <c r="A4406"/>
    </row>
    <row r="4407" spans="1:1" x14ac:dyDescent="0.3">
      <c r="A4407"/>
    </row>
    <row r="4408" spans="1:1" x14ac:dyDescent="0.3">
      <c r="A4408"/>
    </row>
    <row r="4409" spans="1:1" x14ac:dyDescent="0.3">
      <c r="A4409"/>
    </row>
    <row r="4410" spans="1:1" x14ac:dyDescent="0.3">
      <c r="A4410"/>
    </row>
    <row r="4411" spans="1:1" x14ac:dyDescent="0.3">
      <c r="A4411"/>
    </row>
    <row r="4412" spans="1:1" x14ac:dyDescent="0.3">
      <c r="A4412"/>
    </row>
    <row r="4413" spans="1:1" x14ac:dyDescent="0.3">
      <c r="A4413"/>
    </row>
    <row r="4414" spans="1:1" x14ac:dyDescent="0.3">
      <c r="A4414"/>
    </row>
    <row r="4415" spans="1:1" x14ac:dyDescent="0.3">
      <c r="A4415"/>
    </row>
    <row r="4416" spans="1:1" x14ac:dyDescent="0.3">
      <c r="A4416"/>
    </row>
    <row r="4417" spans="1:1" x14ac:dyDescent="0.3">
      <c r="A4417"/>
    </row>
    <row r="4418" spans="1:1" x14ac:dyDescent="0.3">
      <c r="A4418"/>
    </row>
    <row r="4419" spans="1:1" x14ac:dyDescent="0.3">
      <c r="A4419"/>
    </row>
    <row r="4420" spans="1:1" x14ac:dyDescent="0.3">
      <c r="A4420"/>
    </row>
    <row r="4421" spans="1:1" x14ac:dyDescent="0.3">
      <c r="A4421"/>
    </row>
    <row r="4422" spans="1:1" x14ac:dyDescent="0.3">
      <c r="A4422"/>
    </row>
    <row r="4423" spans="1:1" x14ac:dyDescent="0.3">
      <c r="A4423"/>
    </row>
    <row r="4424" spans="1:1" x14ac:dyDescent="0.3">
      <c r="A4424"/>
    </row>
    <row r="4425" spans="1:1" x14ac:dyDescent="0.3">
      <c r="A4425"/>
    </row>
    <row r="4426" spans="1:1" x14ac:dyDescent="0.3">
      <c r="A4426"/>
    </row>
    <row r="4427" spans="1:1" x14ac:dyDescent="0.3">
      <c r="A4427"/>
    </row>
    <row r="4428" spans="1:1" x14ac:dyDescent="0.3">
      <c r="A4428"/>
    </row>
    <row r="4429" spans="1:1" x14ac:dyDescent="0.3">
      <c r="A4429"/>
    </row>
    <row r="4430" spans="1:1" x14ac:dyDescent="0.3">
      <c r="A4430"/>
    </row>
    <row r="4431" spans="1:1" x14ac:dyDescent="0.3">
      <c r="A4431"/>
    </row>
    <row r="4432" spans="1:1" x14ac:dyDescent="0.3">
      <c r="A4432"/>
    </row>
    <row r="4433" spans="1:1" x14ac:dyDescent="0.3">
      <c r="A4433"/>
    </row>
    <row r="4434" spans="1:1" x14ac:dyDescent="0.3">
      <c r="A4434"/>
    </row>
    <row r="4435" spans="1:1" x14ac:dyDescent="0.3">
      <c r="A4435"/>
    </row>
    <row r="4436" spans="1:1" x14ac:dyDescent="0.3">
      <c r="A4436"/>
    </row>
    <row r="4437" spans="1:1" x14ac:dyDescent="0.3">
      <c r="A4437"/>
    </row>
    <row r="4438" spans="1:1" x14ac:dyDescent="0.3">
      <c r="A4438"/>
    </row>
    <row r="4439" spans="1:1" x14ac:dyDescent="0.3">
      <c r="A4439"/>
    </row>
    <row r="4440" spans="1:1" x14ac:dyDescent="0.3">
      <c r="A4440"/>
    </row>
    <row r="4441" spans="1:1" x14ac:dyDescent="0.3">
      <c r="A4441"/>
    </row>
    <row r="4442" spans="1:1" x14ac:dyDescent="0.3">
      <c r="A4442"/>
    </row>
    <row r="4443" spans="1:1" x14ac:dyDescent="0.3">
      <c r="A4443"/>
    </row>
    <row r="4444" spans="1:1" x14ac:dyDescent="0.3">
      <c r="A4444"/>
    </row>
    <row r="4445" spans="1:1" x14ac:dyDescent="0.3">
      <c r="A4445"/>
    </row>
    <row r="4446" spans="1:1" x14ac:dyDescent="0.3">
      <c r="A4446"/>
    </row>
    <row r="4447" spans="1:1" x14ac:dyDescent="0.3">
      <c r="A4447"/>
    </row>
    <row r="4448" spans="1:1" x14ac:dyDescent="0.3">
      <c r="A4448"/>
    </row>
    <row r="4449" spans="1:1" x14ac:dyDescent="0.3">
      <c r="A4449"/>
    </row>
    <row r="4450" spans="1:1" x14ac:dyDescent="0.3">
      <c r="A4450"/>
    </row>
    <row r="4451" spans="1:1" x14ac:dyDescent="0.3">
      <c r="A4451"/>
    </row>
    <row r="4452" spans="1:1" x14ac:dyDescent="0.3">
      <c r="A4452"/>
    </row>
    <row r="4453" spans="1:1" x14ac:dyDescent="0.3">
      <c r="A4453"/>
    </row>
    <row r="4454" spans="1:1" x14ac:dyDescent="0.3">
      <c r="A4454"/>
    </row>
    <row r="4455" spans="1:1" x14ac:dyDescent="0.3">
      <c r="A4455"/>
    </row>
    <row r="4456" spans="1:1" x14ac:dyDescent="0.3">
      <c r="A4456"/>
    </row>
    <row r="4457" spans="1:1" x14ac:dyDescent="0.3">
      <c r="A4457"/>
    </row>
    <row r="4458" spans="1:1" x14ac:dyDescent="0.3">
      <c r="A4458"/>
    </row>
    <row r="4459" spans="1:1" x14ac:dyDescent="0.3">
      <c r="A4459"/>
    </row>
    <row r="4460" spans="1:1" x14ac:dyDescent="0.3">
      <c r="A4460"/>
    </row>
    <row r="4461" spans="1:1" x14ac:dyDescent="0.3">
      <c r="A4461"/>
    </row>
    <row r="4462" spans="1:1" x14ac:dyDescent="0.3">
      <c r="A4462"/>
    </row>
    <row r="4463" spans="1:1" x14ac:dyDescent="0.3">
      <c r="A4463"/>
    </row>
    <row r="4464" spans="1:1" x14ac:dyDescent="0.3">
      <c r="A4464"/>
    </row>
    <row r="4465" spans="1:1" x14ac:dyDescent="0.3">
      <c r="A4465"/>
    </row>
    <row r="4466" spans="1:1" x14ac:dyDescent="0.3">
      <c r="A4466"/>
    </row>
    <row r="4467" spans="1:1" x14ac:dyDescent="0.3">
      <c r="A4467"/>
    </row>
    <row r="4468" spans="1:1" x14ac:dyDescent="0.3">
      <c r="A4468"/>
    </row>
    <row r="4469" spans="1:1" x14ac:dyDescent="0.3">
      <c r="A4469"/>
    </row>
    <row r="4470" spans="1:1" x14ac:dyDescent="0.3">
      <c r="A4470"/>
    </row>
    <row r="4471" spans="1:1" x14ac:dyDescent="0.3">
      <c r="A4471"/>
    </row>
    <row r="4472" spans="1:1" x14ac:dyDescent="0.3">
      <c r="A4472"/>
    </row>
    <row r="4473" spans="1:1" x14ac:dyDescent="0.3">
      <c r="A4473"/>
    </row>
    <row r="4474" spans="1:1" x14ac:dyDescent="0.3">
      <c r="A4474"/>
    </row>
    <row r="4475" spans="1:1" x14ac:dyDescent="0.3">
      <c r="A4475"/>
    </row>
    <row r="4476" spans="1:1" x14ac:dyDescent="0.3">
      <c r="A4476"/>
    </row>
    <row r="4477" spans="1:1" x14ac:dyDescent="0.3">
      <c r="A4477"/>
    </row>
    <row r="4478" spans="1:1" x14ac:dyDescent="0.3">
      <c r="A4478"/>
    </row>
    <row r="4479" spans="1:1" x14ac:dyDescent="0.3">
      <c r="A4479"/>
    </row>
    <row r="4480" spans="1:1" x14ac:dyDescent="0.3">
      <c r="A4480"/>
    </row>
    <row r="4481" spans="1:1" x14ac:dyDescent="0.3">
      <c r="A4481"/>
    </row>
    <row r="4482" spans="1:1" x14ac:dyDescent="0.3">
      <c r="A4482"/>
    </row>
    <row r="4483" spans="1:1" x14ac:dyDescent="0.3">
      <c r="A4483"/>
    </row>
    <row r="4484" spans="1:1" x14ac:dyDescent="0.3">
      <c r="A4484"/>
    </row>
    <row r="4485" spans="1:1" x14ac:dyDescent="0.3">
      <c r="A4485"/>
    </row>
    <row r="4486" spans="1:1" x14ac:dyDescent="0.3">
      <c r="A4486"/>
    </row>
    <row r="4487" spans="1:1" x14ac:dyDescent="0.3">
      <c r="A4487"/>
    </row>
    <row r="4488" spans="1:1" x14ac:dyDescent="0.3">
      <c r="A4488"/>
    </row>
    <row r="4489" spans="1:1" x14ac:dyDescent="0.3">
      <c r="A4489"/>
    </row>
    <row r="4490" spans="1:1" x14ac:dyDescent="0.3">
      <c r="A4490"/>
    </row>
    <row r="4491" spans="1:1" x14ac:dyDescent="0.3">
      <c r="A4491"/>
    </row>
    <row r="4492" spans="1:1" x14ac:dyDescent="0.3">
      <c r="A4492"/>
    </row>
    <row r="4493" spans="1:1" x14ac:dyDescent="0.3">
      <c r="A4493"/>
    </row>
    <row r="4494" spans="1:1" x14ac:dyDescent="0.3">
      <c r="A4494"/>
    </row>
    <row r="4495" spans="1:1" x14ac:dyDescent="0.3">
      <c r="A4495"/>
    </row>
    <row r="4496" spans="1:1" x14ac:dyDescent="0.3">
      <c r="A4496"/>
    </row>
    <row r="4497" spans="1:1" x14ac:dyDescent="0.3">
      <c r="A4497"/>
    </row>
    <row r="4498" spans="1:1" x14ac:dyDescent="0.3">
      <c r="A4498"/>
    </row>
    <row r="4499" spans="1:1" x14ac:dyDescent="0.3">
      <c r="A4499"/>
    </row>
    <row r="4500" spans="1:1" x14ac:dyDescent="0.3">
      <c r="A4500"/>
    </row>
    <row r="4501" spans="1:1" x14ac:dyDescent="0.3">
      <c r="A4501"/>
    </row>
    <row r="4502" spans="1:1" x14ac:dyDescent="0.3">
      <c r="A4502"/>
    </row>
    <row r="4503" spans="1:1" x14ac:dyDescent="0.3">
      <c r="A4503"/>
    </row>
    <row r="4504" spans="1:1" x14ac:dyDescent="0.3">
      <c r="A4504"/>
    </row>
    <row r="4505" spans="1:1" x14ac:dyDescent="0.3">
      <c r="A4505"/>
    </row>
    <row r="4506" spans="1:1" x14ac:dyDescent="0.3">
      <c r="A4506"/>
    </row>
    <row r="4507" spans="1:1" x14ac:dyDescent="0.3">
      <c r="A4507"/>
    </row>
    <row r="4508" spans="1:1" x14ac:dyDescent="0.3">
      <c r="A4508"/>
    </row>
    <row r="4509" spans="1:1" x14ac:dyDescent="0.3">
      <c r="A4509"/>
    </row>
    <row r="4510" spans="1:1" x14ac:dyDescent="0.3">
      <c r="A4510"/>
    </row>
    <row r="4511" spans="1:1" x14ac:dyDescent="0.3">
      <c r="A4511"/>
    </row>
    <row r="4512" spans="1:1" x14ac:dyDescent="0.3">
      <c r="A4512"/>
    </row>
    <row r="4513" spans="1:1" x14ac:dyDescent="0.3">
      <c r="A4513"/>
    </row>
    <row r="4514" spans="1:1" x14ac:dyDescent="0.3">
      <c r="A4514"/>
    </row>
    <row r="4515" spans="1:1" x14ac:dyDescent="0.3">
      <c r="A4515"/>
    </row>
    <row r="4516" spans="1:1" x14ac:dyDescent="0.3">
      <c r="A4516"/>
    </row>
    <row r="4517" spans="1:1" x14ac:dyDescent="0.3">
      <c r="A4517"/>
    </row>
    <row r="4518" spans="1:1" x14ac:dyDescent="0.3">
      <c r="A4518"/>
    </row>
    <row r="4519" spans="1:1" x14ac:dyDescent="0.3">
      <c r="A4519"/>
    </row>
    <row r="4520" spans="1:1" x14ac:dyDescent="0.3">
      <c r="A4520"/>
    </row>
    <row r="4521" spans="1:1" x14ac:dyDescent="0.3">
      <c r="A4521"/>
    </row>
    <row r="4522" spans="1:1" x14ac:dyDescent="0.3">
      <c r="A4522"/>
    </row>
    <row r="4523" spans="1:1" x14ac:dyDescent="0.3">
      <c r="A4523"/>
    </row>
    <row r="4524" spans="1:1" x14ac:dyDescent="0.3">
      <c r="A4524"/>
    </row>
    <row r="4525" spans="1:1" x14ac:dyDescent="0.3">
      <c r="A4525"/>
    </row>
    <row r="4526" spans="1:1" x14ac:dyDescent="0.3">
      <c r="A4526"/>
    </row>
    <row r="4527" spans="1:1" x14ac:dyDescent="0.3">
      <c r="A4527"/>
    </row>
    <row r="4528" spans="1:1" x14ac:dyDescent="0.3">
      <c r="A4528"/>
    </row>
    <row r="4529" spans="1:1" x14ac:dyDescent="0.3">
      <c r="A4529"/>
    </row>
    <row r="4530" spans="1:1" x14ac:dyDescent="0.3">
      <c r="A4530"/>
    </row>
    <row r="4531" spans="1:1" x14ac:dyDescent="0.3">
      <c r="A4531"/>
    </row>
    <row r="4532" spans="1:1" x14ac:dyDescent="0.3">
      <c r="A4532"/>
    </row>
    <row r="4533" spans="1:1" x14ac:dyDescent="0.3">
      <c r="A4533"/>
    </row>
    <row r="4534" spans="1:1" x14ac:dyDescent="0.3">
      <c r="A4534"/>
    </row>
    <row r="4535" spans="1:1" x14ac:dyDescent="0.3">
      <c r="A4535"/>
    </row>
    <row r="4536" spans="1:1" x14ac:dyDescent="0.3">
      <c r="A4536"/>
    </row>
    <row r="4537" spans="1:1" x14ac:dyDescent="0.3">
      <c r="A4537"/>
    </row>
    <row r="4538" spans="1:1" x14ac:dyDescent="0.3">
      <c r="A4538"/>
    </row>
    <row r="4539" spans="1:1" x14ac:dyDescent="0.3">
      <c r="A4539"/>
    </row>
    <row r="4540" spans="1:1" x14ac:dyDescent="0.3">
      <c r="A4540"/>
    </row>
    <row r="4541" spans="1:1" x14ac:dyDescent="0.3">
      <c r="A4541"/>
    </row>
    <row r="4542" spans="1:1" x14ac:dyDescent="0.3">
      <c r="A4542"/>
    </row>
    <row r="4543" spans="1:1" x14ac:dyDescent="0.3">
      <c r="A4543"/>
    </row>
    <row r="4544" spans="1:1" x14ac:dyDescent="0.3">
      <c r="A4544"/>
    </row>
    <row r="4545" spans="1:1" x14ac:dyDescent="0.3">
      <c r="A4545"/>
    </row>
    <row r="4546" spans="1:1" x14ac:dyDescent="0.3">
      <c r="A4546"/>
    </row>
    <row r="4547" spans="1:1" x14ac:dyDescent="0.3">
      <c r="A4547"/>
    </row>
    <row r="4548" spans="1:1" x14ac:dyDescent="0.3">
      <c r="A4548"/>
    </row>
    <row r="4549" spans="1:1" x14ac:dyDescent="0.3">
      <c r="A4549"/>
    </row>
    <row r="4550" spans="1:1" x14ac:dyDescent="0.3">
      <c r="A4550"/>
    </row>
    <row r="4551" spans="1:1" x14ac:dyDescent="0.3">
      <c r="A4551"/>
    </row>
    <row r="4552" spans="1:1" x14ac:dyDescent="0.3">
      <c r="A4552"/>
    </row>
    <row r="4553" spans="1:1" x14ac:dyDescent="0.3">
      <c r="A4553"/>
    </row>
    <row r="4554" spans="1:1" x14ac:dyDescent="0.3">
      <c r="A4554"/>
    </row>
    <row r="4555" spans="1:1" x14ac:dyDescent="0.3">
      <c r="A4555"/>
    </row>
    <row r="4556" spans="1:1" x14ac:dyDescent="0.3">
      <c r="A4556"/>
    </row>
    <row r="4557" spans="1:1" x14ac:dyDescent="0.3">
      <c r="A4557"/>
    </row>
    <row r="4558" spans="1:1" x14ac:dyDescent="0.3">
      <c r="A4558"/>
    </row>
    <row r="4559" spans="1:1" x14ac:dyDescent="0.3">
      <c r="A4559"/>
    </row>
    <row r="4560" spans="1:1" x14ac:dyDescent="0.3">
      <c r="A4560"/>
    </row>
    <row r="4561" spans="1:1" x14ac:dyDescent="0.3">
      <c r="A4561"/>
    </row>
    <row r="4562" spans="1:1" x14ac:dyDescent="0.3">
      <c r="A4562"/>
    </row>
    <row r="4563" spans="1:1" x14ac:dyDescent="0.3">
      <c r="A4563"/>
    </row>
    <row r="4564" spans="1:1" x14ac:dyDescent="0.3">
      <c r="A4564"/>
    </row>
    <row r="4565" spans="1:1" x14ac:dyDescent="0.3">
      <c r="A4565"/>
    </row>
    <row r="4566" spans="1:1" x14ac:dyDescent="0.3">
      <c r="A4566"/>
    </row>
    <row r="4567" spans="1:1" x14ac:dyDescent="0.3">
      <c r="A4567"/>
    </row>
    <row r="4568" spans="1:1" x14ac:dyDescent="0.3">
      <c r="A4568"/>
    </row>
    <row r="4569" spans="1:1" x14ac:dyDescent="0.3">
      <c r="A4569"/>
    </row>
    <row r="4570" spans="1:1" x14ac:dyDescent="0.3">
      <c r="A4570"/>
    </row>
    <row r="4571" spans="1:1" x14ac:dyDescent="0.3">
      <c r="A4571"/>
    </row>
    <row r="4572" spans="1:1" x14ac:dyDescent="0.3">
      <c r="A4572"/>
    </row>
    <row r="4573" spans="1:1" x14ac:dyDescent="0.3">
      <c r="A4573"/>
    </row>
    <row r="4574" spans="1:1" x14ac:dyDescent="0.3">
      <c r="A4574"/>
    </row>
    <row r="4575" spans="1:1" x14ac:dyDescent="0.3">
      <c r="A4575"/>
    </row>
    <row r="4576" spans="1:1" x14ac:dyDescent="0.3">
      <c r="A4576"/>
    </row>
    <row r="4577" spans="1:1" x14ac:dyDescent="0.3">
      <c r="A4577"/>
    </row>
    <row r="4578" spans="1:1" x14ac:dyDescent="0.3">
      <c r="A4578"/>
    </row>
    <row r="4579" spans="1:1" x14ac:dyDescent="0.3">
      <c r="A4579"/>
    </row>
    <row r="4580" spans="1:1" x14ac:dyDescent="0.3">
      <c r="A4580"/>
    </row>
    <row r="4581" spans="1:1" x14ac:dyDescent="0.3">
      <c r="A4581"/>
    </row>
    <row r="4582" spans="1:1" x14ac:dyDescent="0.3">
      <c r="A4582"/>
    </row>
    <row r="4583" spans="1:1" x14ac:dyDescent="0.3">
      <c r="A4583"/>
    </row>
    <row r="4584" spans="1:1" x14ac:dyDescent="0.3">
      <c r="A4584"/>
    </row>
    <row r="4585" spans="1:1" x14ac:dyDescent="0.3">
      <c r="A4585"/>
    </row>
    <row r="4586" spans="1:1" x14ac:dyDescent="0.3">
      <c r="A4586"/>
    </row>
    <row r="4587" spans="1:1" x14ac:dyDescent="0.3">
      <c r="A4587"/>
    </row>
    <row r="4588" spans="1:1" x14ac:dyDescent="0.3">
      <c r="A4588"/>
    </row>
    <row r="4589" spans="1:1" x14ac:dyDescent="0.3">
      <c r="A4589"/>
    </row>
    <row r="4590" spans="1:1" x14ac:dyDescent="0.3">
      <c r="A4590"/>
    </row>
    <row r="4591" spans="1:1" x14ac:dyDescent="0.3">
      <c r="A4591"/>
    </row>
    <row r="4592" spans="1:1" x14ac:dyDescent="0.3">
      <c r="A4592"/>
    </row>
    <row r="4593" spans="1:1" x14ac:dyDescent="0.3">
      <c r="A4593"/>
    </row>
    <row r="4594" spans="1:1" x14ac:dyDescent="0.3">
      <c r="A4594"/>
    </row>
    <row r="4595" spans="1:1" x14ac:dyDescent="0.3">
      <c r="A4595"/>
    </row>
    <row r="4596" spans="1:1" x14ac:dyDescent="0.3">
      <c r="A4596"/>
    </row>
    <row r="4597" spans="1:1" x14ac:dyDescent="0.3">
      <c r="A4597"/>
    </row>
    <row r="4598" spans="1:1" x14ac:dyDescent="0.3">
      <c r="A4598"/>
    </row>
    <row r="4599" spans="1:1" x14ac:dyDescent="0.3">
      <c r="A4599"/>
    </row>
    <row r="4600" spans="1:1" x14ac:dyDescent="0.3">
      <c r="A4600"/>
    </row>
    <row r="4601" spans="1:1" x14ac:dyDescent="0.3">
      <c r="A4601"/>
    </row>
    <row r="4602" spans="1:1" x14ac:dyDescent="0.3">
      <c r="A4602"/>
    </row>
    <row r="4603" spans="1:1" x14ac:dyDescent="0.3">
      <c r="A4603"/>
    </row>
    <row r="4604" spans="1:1" x14ac:dyDescent="0.3">
      <c r="A4604"/>
    </row>
    <row r="4605" spans="1:1" x14ac:dyDescent="0.3">
      <c r="A4605"/>
    </row>
    <row r="4606" spans="1:1" x14ac:dyDescent="0.3">
      <c r="A4606"/>
    </row>
    <row r="4607" spans="1:1" x14ac:dyDescent="0.3">
      <c r="A4607"/>
    </row>
    <row r="4608" spans="1:1" x14ac:dyDescent="0.3">
      <c r="A4608"/>
    </row>
    <row r="4609" spans="1:1" x14ac:dyDescent="0.3">
      <c r="A4609"/>
    </row>
    <row r="4610" spans="1:1" x14ac:dyDescent="0.3">
      <c r="A4610"/>
    </row>
    <row r="4611" spans="1:1" x14ac:dyDescent="0.3">
      <c r="A4611"/>
    </row>
    <row r="4612" spans="1:1" x14ac:dyDescent="0.3">
      <c r="A4612"/>
    </row>
    <row r="4613" spans="1:1" x14ac:dyDescent="0.3">
      <c r="A4613"/>
    </row>
    <row r="4614" spans="1:1" x14ac:dyDescent="0.3">
      <c r="A4614"/>
    </row>
    <row r="4615" spans="1:1" x14ac:dyDescent="0.3">
      <c r="A4615"/>
    </row>
    <row r="4616" spans="1:1" x14ac:dyDescent="0.3">
      <c r="A4616"/>
    </row>
    <row r="4617" spans="1:1" x14ac:dyDescent="0.3">
      <c r="A4617"/>
    </row>
    <row r="4618" spans="1:1" x14ac:dyDescent="0.3">
      <c r="A4618"/>
    </row>
    <row r="4619" spans="1:1" x14ac:dyDescent="0.3">
      <c r="A4619"/>
    </row>
    <row r="4620" spans="1:1" x14ac:dyDescent="0.3">
      <c r="A4620"/>
    </row>
    <row r="4621" spans="1:1" x14ac:dyDescent="0.3">
      <c r="A4621"/>
    </row>
    <row r="4622" spans="1:1" x14ac:dyDescent="0.3">
      <c r="A4622"/>
    </row>
    <row r="4623" spans="1:1" x14ac:dyDescent="0.3">
      <c r="A4623"/>
    </row>
    <row r="4624" spans="1:1" x14ac:dyDescent="0.3">
      <c r="A4624"/>
    </row>
    <row r="4625" spans="1:1" x14ac:dyDescent="0.3">
      <c r="A4625"/>
    </row>
    <row r="4626" spans="1:1" x14ac:dyDescent="0.3">
      <c r="A4626"/>
    </row>
    <row r="4627" spans="1:1" x14ac:dyDescent="0.3">
      <c r="A4627"/>
    </row>
    <row r="4628" spans="1:1" x14ac:dyDescent="0.3">
      <c r="A4628"/>
    </row>
    <row r="4629" spans="1:1" x14ac:dyDescent="0.3">
      <c r="A4629"/>
    </row>
    <row r="4630" spans="1:1" x14ac:dyDescent="0.3">
      <c r="A4630"/>
    </row>
    <row r="4631" spans="1:1" x14ac:dyDescent="0.3">
      <c r="A4631"/>
    </row>
    <row r="4632" spans="1:1" x14ac:dyDescent="0.3">
      <c r="A4632"/>
    </row>
    <row r="4633" spans="1:1" x14ac:dyDescent="0.3">
      <c r="A4633"/>
    </row>
    <row r="4634" spans="1:1" x14ac:dyDescent="0.3">
      <c r="A4634"/>
    </row>
    <row r="4635" spans="1:1" x14ac:dyDescent="0.3">
      <c r="A4635"/>
    </row>
    <row r="4636" spans="1:1" x14ac:dyDescent="0.3">
      <c r="A4636"/>
    </row>
    <row r="4637" spans="1:1" x14ac:dyDescent="0.3">
      <c r="A4637"/>
    </row>
    <row r="4638" spans="1:1" x14ac:dyDescent="0.3">
      <c r="A4638"/>
    </row>
    <row r="4639" spans="1:1" x14ac:dyDescent="0.3">
      <c r="A4639"/>
    </row>
    <row r="4640" spans="1:1" x14ac:dyDescent="0.3">
      <c r="A4640"/>
    </row>
    <row r="4641" spans="1:1" x14ac:dyDescent="0.3">
      <c r="A4641"/>
    </row>
    <row r="4642" spans="1:1" x14ac:dyDescent="0.3">
      <c r="A4642"/>
    </row>
    <row r="4643" spans="1:1" x14ac:dyDescent="0.3">
      <c r="A4643"/>
    </row>
    <row r="4644" spans="1:1" x14ac:dyDescent="0.3">
      <c r="A4644"/>
    </row>
    <row r="4645" spans="1:1" x14ac:dyDescent="0.3">
      <c r="A4645"/>
    </row>
    <row r="4646" spans="1:1" x14ac:dyDescent="0.3">
      <c r="A4646"/>
    </row>
    <row r="4647" spans="1:1" x14ac:dyDescent="0.3">
      <c r="A4647"/>
    </row>
    <row r="4648" spans="1:1" x14ac:dyDescent="0.3">
      <c r="A4648"/>
    </row>
    <row r="4649" spans="1:1" x14ac:dyDescent="0.3">
      <c r="A4649"/>
    </row>
    <row r="4650" spans="1:1" x14ac:dyDescent="0.3">
      <c r="A4650"/>
    </row>
    <row r="4651" spans="1:1" x14ac:dyDescent="0.3">
      <c r="A4651"/>
    </row>
    <row r="4652" spans="1:1" x14ac:dyDescent="0.3">
      <c r="A4652"/>
    </row>
    <row r="4653" spans="1:1" x14ac:dyDescent="0.3">
      <c r="A4653"/>
    </row>
    <row r="4654" spans="1:1" x14ac:dyDescent="0.3">
      <c r="A4654"/>
    </row>
    <row r="4655" spans="1:1" x14ac:dyDescent="0.3">
      <c r="A4655"/>
    </row>
    <row r="4656" spans="1:1" x14ac:dyDescent="0.3">
      <c r="A4656"/>
    </row>
    <row r="4657" spans="1:1" x14ac:dyDescent="0.3">
      <c r="A4657"/>
    </row>
    <row r="4658" spans="1:1" x14ac:dyDescent="0.3">
      <c r="A4658"/>
    </row>
    <row r="4659" spans="1:1" x14ac:dyDescent="0.3">
      <c r="A4659"/>
    </row>
    <row r="4660" spans="1:1" x14ac:dyDescent="0.3">
      <c r="A4660"/>
    </row>
    <row r="4661" spans="1:1" x14ac:dyDescent="0.3">
      <c r="A4661"/>
    </row>
    <row r="4662" spans="1:1" x14ac:dyDescent="0.3">
      <c r="A4662"/>
    </row>
    <row r="4663" spans="1:1" x14ac:dyDescent="0.3">
      <c r="A4663"/>
    </row>
    <row r="4664" spans="1:1" x14ac:dyDescent="0.3">
      <c r="A4664"/>
    </row>
    <row r="4665" spans="1:1" x14ac:dyDescent="0.3">
      <c r="A4665"/>
    </row>
    <row r="4666" spans="1:1" x14ac:dyDescent="0.3">
      <c r="A4666"/>
    </row>
    <row r="4667" spans="1:1" x14ac:dyDescent="0.3">
      <c r="A4667"/>
    </row>
    <row r="4668" spans="1:1" x14ac:dyDescent="0.3">
      <c r="A4668"/>
    </row>
    <row r="4669" spans="1:1" x14ac:dyDescent="0.3">
      <c r="A4669"/>
    </row>
    <row r="4670" spans="1:1" x14ac:dyDescent="0.3">
      <c r="A4670"/>
    </row>
    <row r="4671" spans="1:1" x14ac:dyDescent="0.3">
      <c r="A4671"/>
    </row>
    <row r="4672" spans="1:1" x14ac:dyDescent="0.3">
      <c r="A4672"/>
    </row>
    <row r="4673" spans="1:1" x14ac:dyDescent="0.3">
      <c r="A4673"/>
    </row>
    <row r="4674" spans="1:1" x14ac:dyDescent="0.3">
      <c r="A4674"/>
    </row>
    <row r="4675" spans="1:1" x14ac:dyDescent="0.3">
      <c r="A4675"/>
    </row>
    <row r="4676" spans="1:1" x14ac:dyDescent="0.3">
      <c r="A4676"/>
    </row>
    <row r="4677" spans="1:1" x14ac:dyDescent="0.3">
      <c r="A4677"/>
    </row>
    <row r="4678" spans="1:1" x14ac:dyDescent="0.3">
      <c r="A4678"/>
    </row>
    <row r="4679" spans="1:1" x14ac:dyDescent="0.3">
      <c r="A4679"/>
    </row>
    <row r="4680" spans="1:1" x14ac:dyDescent="0.3">
      <c r="A4680"/>
    </row>
    <row r="4681" spans="1:1" x14ac:dyDescent="0.3">
      <c r="A4681"/>
    </row>
    <row r="4682" spans="1:1" x14ac:dyDescent="0.3">
      <c r="A4682"/>
    </row>
    <row r="4683" spans="1:1" x14ac:dyDescent="0.3">
      <c r="A4683"/>
    </row>
    <row r="4684" spans="1:1" x14ac:dyDescent="0.3">
      <c r="A4684"/>
    </row>
    <row r="4685" spans="1:1" x14ac:dyDescent="0.3">
      <c r="A4685"/>
    </row>
    <row r="4686" spans="1:1" x14ac:dyDescent="0.3">
      <c r="A4686"/>
    </row>
    <row r="4687" spans="1:1" x14ac:dyDescent="0.3">
      <c r="A4687"/>
    </row>
    <row r="4688" spans="1:1" x14ac:dyDescent="0.3">
      <c r="A4688"/>
    </row>
    <row r="4689" spans="1:1" x14ac:dyDescent="0.3">
      <c r="A4689"/>
    </row>
    <row r="4690" spans="1:1" x14ac:dyDescent="0.3">
      <c r="A4690"/>
    </row>
    <row r="4691" spans="1:1" x14ac:dyDescent="0.3">
      <c r="A4691"/>
    </row>
    <row r="4692" spans="1:1" x14ac:dyDescent="0.3">
      <c r="A4692"/>
    </row>
    <row r="4693" spans="1:1" x14ac:dyDescent="0.3">
      <c r="A4693"/>
    </row>
    <row r="4694" spans="1:1" x14ac:dyDescent="0.3">
      <c r="A4694"/>
    </row>
    <row r="4695" spans="1:1" x14ac:dyDescent="0.3">
      <c r="A4695"/>
    </row>
    <row r="4696" spans="1:1" x14ac:dyDescent="0.3">
      <c r="A4696"/>
    </row>
    <row r="4697" spans="1:1" x14ac:dyDescent="0.3">
      <c r="A4697"/>
    </row>
    <row r="4698" spans="1:1" x14ac:dyDescent="0.3">
      <c r="A4698"/>
    </row>
    <row r="4699" spans="1:1" x14ac:dyDescent="0.3">
      <c r="A4699"/>
    </row>
    <row r="4700" spans="1:1" x14ac:dyDescent="0.3">
      <c r="A4700"/>
    </row>
    <row r="4701" spans="1:1" x14ac:dyDescent="0.3">
      <c r="A4701"/>
    </row>
    <row r="4702" spans="1:1" x14ac:dyDescent="0.3">
      <c r="A4702"/>
    </row>
    <row r="4703" spans="1:1" x14ac:dyDescent="0.3">
      <c r="A4703"/>
    </row>
    <row r="4704" spans="1:1" x14ac:dyDescent="0.3">
      <c r="A4704"/>
    </row>
    <row r="4705" spans="1:1" x14ac:dyDescent="0.3">
      <c r="A4705"/>
    </row>
    <row r="4706" spans="1:1" x14ac:dyDescent="0.3">
      <c r="A4706"/>
    </row>
    <row r="4707" spans="1:1" x14ac:dyDescent="0.3">
      <c r="A4707"/>
    </row>
    <row r="4708" spans="1:1" x14ac:dyDescent="0.3">
      <c r="A4708"/>
    </row>
    <row r="4709" spans="1:1" x14ac:dyDescent="0.3">
      <c r="A4709"/>
    </row>
    <row r="4710" spans="1:1" x14ac:dyDescent="0.3">
      <c r="A4710"/>
    </row>
    <row r="4711" spans="1:1" x14ac:dyDescent="0.3">
      <c r="A4711"/>
    </row>
    <row r="4712" spans="1:1" x14ac:dyDescent="0.3">
      <c r="A4712"/>
    </row>
    <row r="4713" spans="1:1" x14ac:dyDescent="0.3">
      <c r="A4713"/>
    </row>
    <row r="4714" spans="1:1" x14ac:dyDescent="0.3">
      <c r="A4714"/>
    </row>
    <row r="4715" spans="1:1" x14ac:dyDescent="0.3">
      <c r="A4715"/>
    </row>
    <row r="4716" spans="1:1" x14ac:dyDescent="0.3">
      <c r="A4716"/>
    </row>
    <row r="4717" spans="1:1" x14ac:dyDescent="0.3">
      <c r="A4717"/>
    </row>
    <row r="4718" spans="1:1" x14ac:dyDescent="0.3">
      <c r="A4718"/>
    </row>
    <row r="4719" spans="1:1" x14ac:dyDescent="0.3">
      <c r="A4719"/>
    </row>
    <row r="4720" spans="1:1" x14ac:dyDescent="0.3">
      <c r="A4720"/>
    </row>
    <row r="4721" spans="1:1" x14ac:dyDescent="0.3">
      <c r="A4721"/>
    </row>
    <row r="4722" spans="1:1" x14ac:dyDescent="0.3">
      <c r="A4722"/>
    </row>
    <row r="4723" spans="1:1" x14ac:dyDescent="0.3">
      <c r="A4723"/>
    </row>
    <row r="4724" spans="1:1" x14ac:dyDescent="0.3">
      <c r="A4724"/>
    </row>
    <row r="4725" spans="1:1" x14ac:dyDescent="0.3">
      <c r="A4725"/>
    </row>
    <row r="4726" spans="1:1" x14ac:dyDescent="0.3">
      <c r="A4726"/>
    </row>
    <row r="4727" spans="1:1" x14ac:dyDescent="0.3">
      <c r="A4727"/>
    </row>
    <row r="4728" spans="1:1" x14ac:dyDescent="0.3">
      <c r="A4728"/>
    </row>
    <row r="4729" spans="1:1" x14ac:dyDescent="0.3">
      <c r="A4729"/>
    </row>
    <row r="4730" spans="1:1" x14ac:dyDescent="0.3">
      <c r="A4730"/>
    </row>
    <row r="4731" spans="1:1" x14ac:dyDescent="0.3">
      <c r="A4731"/>
    </row>
    <row r="4732" spans="1:1" x14ac:dyDescent="0.3">
      <c r="A4732"/>
    </row>
    <row r="4733" spans="1:1" x14ac:dyDescent="0.3">
      <c r="A4733"/>
    </row>
    <row r="4734" spans="1:1" x14ac:dyDescent="0.3">
      <c r="A4734"/>
    </row>
    <row r="4735" spans="1:1" x14ac:dyDescent="0.3">
      <c r="A4735"/>
    </row>
    <row r="4736" spans="1:1" x14ac:dyDescent="0.3">
      <c r="A4736"/>
    </row>
    <row r="4737" spans="1:1" x14ac:dyDescent="0.3">
      <c r="A4737"/>
    </row>
    <row r="4738" spans="1:1" x14ac:dyDescent="0.3">
      <c r="A4738"/>
    </row>
    <row r="4739" spans="1:1" x14ac:dyDescent="0.3">
      <c r="A4739"/>
    </row>
    <row r="4740" spans="1:1" x14ac:dyDescent="0.3">
      <c r="A4740"/>
    </row>
    <row r="4741" spans="1:1" x14ac:dyDescent="0.3">
      <c r="A4741"/>
    </row>
    <row r="4742" spans="1:1" x14ac:dyDescent="0.3">
      <c r="A4742"/>
    </row>
    <row r="4743" spans="1:1" x14ac:dyDescent="0.3">
      <c r="A4743"/>
    </row>
    <row r="4744" spans="1:1" x14ac:dyDescent="0.3">
      <c r="A4744"/>
    </row>
    <row r="4745" spans="1:1" x14ac:dyDescent="0.3">
      <c r="A4745"/>
    </row>
    <row r="4746" spans="1:1" x14ac:dyDescent="0.3">
      <c r="A4746"/>
    </row>
    <row r="4747" spans="1:1" x14ac:dyDescent="0.3">
      <c r="A4747"/>
    </row>
    <row r="4748" spans="1:1" x14ac:dyDescent="0.3">
      <c r="A4748"/>
    </row>
    <row r="4749" spans="1:1" x14ac:dyDescent="0.3">
      <c r="A4749"/>
    </row>
    <row r="4750" spans="1:1" x14ac:dyDescent="0.3">
      <c r="A4750"/>
    </row>
    <row r="4751" spans="1:1" x14ac:dyDescent="0.3">
      <c r="A4751"/>
    </row>
    <row r="4752" spans="1:1" x14ac:dyDescent="0.3">
      <c r="A4752"/>
    </row>
    <row r="4753" spans="1:1" x14ac:dyDescent="0.3">
      <c r="A4753"/>
    </row>
    <row r="4754" spans="1:1" x14ac:dyDescent="0.3">
      <c r="A4754"/>
    </row>
    <row r="4755" spans="1:1" x14ac:dyDescent="0.3">
      <c r="A4755"/>
    </row>
    <row r="4756" spans="1:1" x14ac:dyDescent="0.3">
      <c r="A4756"/>
    </row>
    <row r="4757" spans="1:1" x14ac:dyDescent="0.3">
      <c r="A4757"/>
    </row>
    <row r="4758" spans="1:1" x14ac:dyDescent="0.3">
      <c r="A4758"/>
    </row>
    <row r="4759" spans="1:1" x14ac:dyDescent="0.3">
      <c r="A4759"/>
    </row>
    <row r="4760" spans="1:1" x14ac:dyDescent="0.3">
      <c r="A4760"/>
    </row>
    <row r="4761" spans="1:1" x14ac:dyDescent="0.3">
      <c r="A4761"/>
    </row>
    <row r="4762" spans="1:1" x14ac:dyDescent="0.3">
      <c r="A4762"/>
    </row>
    <row r="4763" spans="1:1" x14ac:dyDescent="0.3">
      <c r="A4763"/>
    </row>
    <row r="4764" spans="1:1" x14ac:dyDescent="0.3">
      <c r="A4764"/>
    </row>
    <row r="4765" spans="1:1" x14ac:dyDescent="0.3">
      <c r="A4765"/>
    </row>
    <row r="4766" spans="1:1" x14ac:dyDescent="0.3">
      <c r="A4766"/>
    </row>
    <row r="4767" spans="1:1" x14ac:dyDescent="0.3">
      <c r="A4767"/>
    </row>
    <row r="4768" spans="1:1" x14ac:dyDescent="0.3">
      <c r="A4768"/>
    </row>
    <row r="4769" spans="1:1" x14ac:dyDescent="0.3">
      <c r="A4769"/>
    </row>
    <row r="4770" spans="1:1" x14ac:dyDescent="0.3">
      <c r="A4770"/>
    </row>
    <row r="4771" spans="1:1" x14ac:dyDescent="0.3">
      <c r="A4771"/>
    </row>
    <row r="4772" spans="1:1" x14ac:dyDescent="0.3">
      <c r="A4772"/>
    </row>
    <row r="4773" spans="1:1" x14ac:dyDescent="0.3">
      <c r="A4773"/>
    </row>
    <row r="4774" spans="1:1" x14ac:dyDescent="0.3">
      <c r="A4774"/>
    </row>
    <row r="4775" spans="1:1" x14ac:dyDescent="0.3">
      <c r="A4775"/>
    </row>
    <row r="4776" spans="1:1" x14ac:dyDescent="0.3">
      <c r="A4776"/>
    </row>
    <row r="4777" spans="1:1" x14ac:dyDescent="0.3">
      <c r="A4777"/>
    </row>
    <row r="4778" spans="1:1" x14ac:dyDescent="0.3">
      <c r="A4778"/>
    </row>
    <row r="4779" spans="1:1" x14ac:dyDescent="0.3">
      <c r="A4779"/>
    </row>
    <row r="4780" spans="1:1" x14ac:dyDescent="0.3">
      <c r="A4780"/>
    </row>
    <row r="4781" spans="1:1" x14ac:dyDescent="0.3">
      <c r="A4781"/>
    </row>
    <row r="4782" spans="1:1" x14ac:dyDescent="0.3">
      <c r="A4782"/>
    </row>
    <row r="4783" spans="1:1" x14ac:dyDescent="0.3">
      <c r="A4783"/>
    </row>
    <row r="4784" spans="1:1" x14ac:dyDescent="0.3">
      <c r="A4784"/>
    </row>
    <row r="4785" spans="1:1" x14ac:dyDescent="0.3">
      <c r="A4785"/>
    </row>
    <row r="4786" spans="1:1" x14ac:dyDescent="0.3">
      <c r="A4786"/>
    </row>
    <row r="4787" spans="1:1" x14ac:dyDescent="0.3">
      <c r="A4787"/>
    </row>
    <row r="4788" spans="1:1" x14ac:dyDescent="0.3">
      <c r="A4788"/>
    </row>
    <row r="4789" spans="1:1" x14ac:dyDescent="0.3">
      <c r="A4789"/>
    </row>
    <row r="4790" spans="1:1" x14ac:dyDescent="0.3">
      <c r="A4790"/>
    </row>
    <row r="4791" spans="1:1" x14ac:dyDescent="0.3">
      <c r="A4791"/>
    </row>
    <row r="4792" spans="1:1" x14ac:dyDescent="0.3">
      <c r="A4792"/>
    </row>
    <row r="4793" spans="1:1" x14ac:dyDescent="0.3">
      <c r="A4793"/>
    </row>
    <row r="4794" spans="1:1" x14ac:dyDescent="0.3">
      <c r="A4794"/>
    </row>
    <row r="4795" spans="1:1" x14ac:dyDescent="0.3">
      <c r="A4795"/>
    </row>
    <row r="4796" spans="1:1" x14ac:dyDescent="0.3">
      <c r="A4796"/>
    </row>
    <row r="4797" spans="1:1" x14ac:dyDescent="0.3">
      <c r="A4797"/>
    </row>
    <row r="4798" spans="1:1" x14ac:dyDescent="0.3">
      <c r="A4798"/>
    </row>
    <row r="4799" spans="1:1" x14ac:dyDescent="0.3">
      <c r="A4799"/>
    </row>
    <row r="4800" spans="1:1" x14ac:dyDescent="0.3">
      <c r="A4800"/>
    </row>
    <row r="4801" spans="1:1" x14ac:dyDescent="0.3">
      <c r="A4801"/>
    </row>
    <row r="4802" spans="1:1" x14ac:dyDescent="0.3">
      <c r="A4802"/>
    </row>
    <row r="4803" spans="1:1" x14ac:dyDescent="0.3">
      <c r="A4803"/>
    </row>
    <row r="4804" spans="1:1" x14ac:dyDescent="0.3">
      <c r="A4804"/>
    </row>
    <row r="4805" spans="1:1" x14ac:dyDescent="0.3">
      <c r="A4805"/>
    </row>
    <row r="4806" spans="1:1" x14ac:dyDescent="0.3">
      <c r="A4806"/>
    </row>
    <row r="4807" spans="1:1" x14ac:dyDescent="0.3">
      <c r="A4807"/>
    </row>
    <row r="4808" spans="1:1" x14ac:dyDescent="0.3">
      <c r="A4808"/>
    </row>
    <row r="4809" spans="1:1" x14ac:dyDescent="0.3">
      <c r="A4809"/>
    </row>
    <row r="4810" spans="1:1" x14ac:dyDescent="0.3">
      <c r="A4810"/>
    </row>
    <row r="4811" spans="1:1" x14ac:dyDescent="0.3">
      <c r="A4811"/>
    </row>
    <row r="4812" spans="1:1" x14ac:dyDescent="0.3">
      <c r="A4812"/>
    </row>
    <row r="4813" spans="1:1" x14ac:dyDescent="0.3">
      <c r="A4813"/>
    </row>
    <row r="4814" spans="1:1" x14ac:dyDescent="0.3">
      <c r="A4814"/>
    </row>
    <row r="4815" spans="1:1" x14ac:dyDescent="0.3">
      <c r="A4815"/>
    </row>
    <row r="4816" spans="1:1" x14ac:dyDescent="0.3">
      <c r="A4816"/>
    </row>
    <row r="4817" spans="1:1" x14ac:dyDescent="0.3">
      <c r="A4817"/>
    </row>
    <row r="4818" spans="1:1" x14ac:dyDescent="0.3">
      <c r="A4818"/>
    </row>
    <row r="4819" spans="1:1" x14ac:dyDescent="0.3">
      <c r="A4819"/>
    </row>
    <row r="4820" spans="1:1" x14ac:dyDescent="0.3">
      <c r="A4820"/>
    </row>
    <row r="4821" spans="1:1" x14ac:dyDescent="0.3">
      <c r="A4821"/>
    </row>
    <row r="4822" spans="1:1" x14ac:dyDescent="0.3">
      <c r="A4822"/>
    </row>
    <row r="4823" spans="1:1" x14ac:dyDescent="0.3">
      <c r="A4823"/>
    </row>
    <row r="4824" spans="1:1" x14ac:dyDescent="0.3">
      <c r="A4824"/>
    </row>
    <row r="4825" spans="1:1" x14ac:dyDescent="0.3">
      <c r="A4825"/>
    </row>
    <row r="4826" spans="1:1" x14ac:dyDescent="0.3">
      <c r="A4826"/>
    </row>
    <row r="4827" spans="1:1" x14ac:dyDescent="0.3">
      <c r="A4827"/>
    </row>
    <row r="4828" spans="1:1" x14ac:dyDescent="0.3">
      <c r="A4828"/>
    </row>
    <row r="4829" spans="1:1" x14ac:dyDescent="0.3">
      <c r="A4829"/>
    </row>
    <row r="4830" spans="1:1" x14ac:dyDescent="0.3">
      <c r="A4830"/>
    </row>
    <row r="4831" spans="1:1" x14ac:dyDescent="0.3">
      <c r="A4831"/>
    </row>
    <row r="4832" spans="1:1" x14ac:dyDescent="0.3">
      <c r="A4832"/>
    </row>
    <row r="4833" spans="1:1" x14ac:dyDescent="0.3">
      <c r="A4833"/>
    </row>
    <row r="4834" spans="1:1" x14ac:dyDescent="0.3">
      <c r="A4834"/>
    </row>
    <row r="4835" spans="1:1" x14ac:dyDescent="0.3">
      <c r="A4835"/>
    </row>
    <row r="4836" spans="1:1" x14ac:dyDescent="0.3">
      <c r="A4836"/>
    </row>
    <row r="4837" spans="1:1" x14ac:dyDescent="0.3">
      <c r="A4837"/>
    </row>
    <row r="4838" spans="1:1" x14ac:dyDescent="0.3">
      <c r="A4838"/>
    </row>
    <row r="4839" spans="1:1" x14ac:dyDescent="0.3">
      <c r="A4839"/>
    </row>
    <row r="4840" spans="1:1" x14ac:dyDescent="0.3">
      <c r="A4840"/>
    </row>
    <row r="4841" spans="1:1" x14ac:dyDescent="0.3">
      <c r="A4841"/>
    </row>
    <row r="4842" spans="1:1" x14ac:dyDescent="0.3">
      <c r="A4842"/>
    </row>
    <row r="4843" spans="1:1" x14ac:dyDescent="0.3">
      <c r="A4843"/>
    </row>
    <row r="4844" spans="1:1" x14ac:dyDescent="0.3">
      <c r="A4844"/>
    </row>
    <row r="4845" spans="1:1" x14ac:dyDescent="0.3">
      <c r="A4845"/>
    </row>
    <row r="4846" spans="1:1" x14ac:dyDescent="0.3">
      <c r="A4846"/>
    </row>
    <row r="4847" spans="1:1" x14ac:dyDescent="0.3">
      <c r="A4847"/>
    </row>
    <row r="4848" spans="1:1" x14ac:dyDescent="0.3">
      <c r="A4848"/>
    </row>
    <row r="4849" spans="1:1" x14ac:dyDescent="0.3">
      <c r="A4849"/>
    </row>
    <row r="4850" spans="1:1" x14ac:dyDescent="0.3">
      <c r="A4850"/>
    </row>
    <row r="4851" spans="1:1" x14ac:dyDescent="0.3">
      <c r="A4851"/>
    </row>
    <row r="4852" spans="1:1" x14ac:dyDescent="0.3">
      <c r="A4852"/>
    </row>
    <row r="4853" spans="1:1" x14ac:dyDescent="0.3">
      <c r="A4853"/>
    </row>
    <row r="4854" spans="1:1" x14ac:dyDescent="0.3">
      <c r="A4854"/>
    </row>
    <row r="4855" spans="1:1" x14ac:dyDescent="0.3">
      <c r="A4855"/>
    </row>
    <row r="4856" spans="1:1" x14ac:dyDescent="0.3">
      <c r="A4856"/>
    </row>
    <row r="4857" spans="1:1" x14ac:dyDescent="0.3">
      <c r="A4857"/>
    </row>
    <row r="4858" spans="1:1" x14ac:dyDescent="0.3">
      <c r="A4858"/>
    </row>
    <row r="4859" spans="1:1" x14ac:dyDescent="0.3">
      <c r="A4859"/>
    </row>
    <row r="4860" spans="1:1" x14ac:dyDescent="0.3">
      <c r="A4860"/>
    </row>
    <row r="4861" spans="1:1" x14ac:dyDescent="0.3">
      <c r="A4861"/>
    </row>
    <row r="4862" spans="1:1" x14ac:dyDescent="0.3">
      <c r="A4862"/>
    </row>
    <row r="4863" spans="1:1" x14ac:dyDescent="0.3">
      <c r="A4863"/>
    </row>
    <row r="4864" spans="1:1" x14ac:dyDescent="0.3">
      <c r="A4864"/>
    </row>
    <row r="4865" spans="1:1" x14ac:dyDescent="0.3">
      <c r="A4865"/>
    </row>
    <row r="4866" spans="1:1" x14ac:dyDescent="0.3">
      <c r="A4866"/>
    </row>
    <row r="4867" spans="1:1" x14ac:dyDescent="0.3">
      <c r="A4867"/>
    </row>
    <row r="4868" spans="1:1" x14ac:dyDescent="0.3">
      <c r="A4868"/>
    </row>
    <row r="4869" spans="1:1" x14ac:dyDescent="0.3">
      <c r="A4869"/>
    </row>
    <row r="4870" spans="1:1" x14ac:dyDescent="0.3">
      <c r="A4870"/>
    </row>
    <row r="4871" spans="1:1" x14ac:dyDescent="0.3">
      <c r="A4871"/>
    </row>
    <row r="4872" spans="1:1" x14ac:dyDescent="0.3">
      <c r="A4872"/>
    </row>
    <row r="4873" spans="1:1" x14ac:dyDescent="0.3">
      <c r="A4873"/>
    </row>
    <row r="4874" spans="1:1" x14ac:dyDescent="0.3">
      <c r="A4874"/>
    </row>
    <row r="4875" spans="1:1" x14ac:dyDescent="0.3">
      <c r="A4875"/>
    </row>
    <row r="4876" spans="1:1" x14ac:dyDescent="0.3">
      <c r="A4876"/>
    </row>
    <row r="4877" spans="1:1" x14ac:dyDescent="0.3">
      <c r="A4877"/>
    </row>
    <row r="4878" spans="1:1" x14ac:dyDescent="0.3">
      <c r="A4878"/>
    </row>
    <row r="4879" spans="1:1" x14ac:dyDescent="0.3">
      <c r="A4879"/>
    </row>
    <row r="4880" spans="1:1" x14ac:dyDescent="0.3">
      <c r="A4880"/>
    </row>
    <row r="4881" spans="1:1" x14ac:dyDescent="0.3">
      <c r="A4881"/>
    </row>
    <row r="4882" spans="1:1" x14ac:dyDescent="0.3">
      <c r="A4882"/>
    </row>
    <row r="4883" spans="1:1" x14ac:dyDescent="0.3">
      <c r="A4883"/>
    </row>
    <row r="4884" spans="1:1" x14ac:dyDescent="0.3">
      <c r="A4884"/>
    </row>
    <row r="4885" spans="1:1" x14ac:dyDescent="0.3">
      <c r="A4885"/>
    </row>
    <row r="4886" spans="1:1" x14ac:dyDescent="0.3">
      <c r="A4886"/>
    </row>
    <row r="4887" spans="1:1" x14ac:dyDescent="0.3">
      <c r="A4887"/>
    </row>
    <row r="4888" spans="1:1" x14ac:dyDescent="0.3">
      <c r="A4888"/>
    </row>
    <row r="4889" spans="1:1" x14ac:dyDescent="0.3">
      <c r="A4889"/>
    </row>
    <row r="4890" spans="1:1" x14ac:dyDescent="0.3">
      <c r="A4890"/>
    </row>
    <row r="4891" spans="1:1" x14ac:dyDescent="0.3">
      <c r="A4891"/>
    </row>
    <row r="4892" spans="1:1" x14ac:dyDescent="0.3">
      <c r="A4892"/>
    </row>
    <row r="4893" spans="1:1" x14ac:dyDescent="0.3">
      <c r="A4893"/>
    </row>
    <row r="4894" spans="1:1" x14ac:dyDescent="0.3">
      <c r="A4894"/>
    </row>
    <row r="4895" spans="1:1" x14ac:dyDescent="0.3">
      <c r="A4895"/>
    </row>
    <row r="4896" spans="1:1" x14ac:dyDescent="0.3">
      <c r="A4896"/>
    </row>
    <row r="4897" spans="1:1" x14ac:dyDescent="0.3">
      <c r="A4897"/>
    </row>
    <row r="4898" spans="1:1" x14ac:dyDescent="0.3">
      <c r="A4898"/>
    </row>
    <row r="4899" spans="1:1" x14ac:dyDescent="0.3">
      <c r="A4899"/>
    </row>
    <row r="4900" spans="1:1" x14ac:dyDescent="0.3">
      <c r="A4900"/>
    </row>
    <row r="4901" spans="1:1" x14ac:dyDescent="0.3">
      <c r="A4901"/>
    </row>
    <row r="4902" spans="1:1" x14ac:dyDescent="0.3">
      <c r="A4902"/>
    </row>
    <row r="4903" spans="1:1" x14ac:dyDescent="0.3">
      <c r="A4903"/>
    </row>
    <row r="4904" spans="1:1" x14ac:dyDescent="0.3">
      <c r="A4904"/>
    </row>
    <row r="4905" spans="1:1" x14ac:dyDescent="0.3">
      <c r="A4905"/>
    </row>
    <row r="4906" spans="1:1" x14ac:dyDescent="0.3">
      <c r="A4906"/>
    </row>
    <row r="4907" spans="1:1" x14ac:dyDescent="0.3">
      <c r="A4907"/>
    </row>
    <row r="4908" spans="1:1" x14ac:dyDescent="0.3">
      <c r="A4908"/>
    </row>
    <row r="4909" spans="1:1" x14ac:dyDescent="0.3">
      <c r="A4909"/>
    </row>
    <row r="4910" spans="1:1" x14ac:dyDescent="0.3">
      <c r="A4910"/>
    </row>
    <row r="4911" spans="1:1" x14ac:dyDescent="0.3">
      <c r="A4911"/>
    </row>
    <row r="4912" spans="1:1" x14ac:dyDescent="0.3">
      <c r="A4912"/>
    </row>
    <row r="4913" spans="1:1" x14ac:dyDescent="0.3">
      <c r="A4913"/>
    </row>
    <row r="4914" spans="1:1" x14ac:dyDescent="0.3">
      <c r="A4914"/>
    </row>
    <row r="4915" spans="1:1" x14ac:dyDescent="0.3">
      <c r="A4915"/>
    </row>
    <row r="4916" spans="1:1" x14ac:dyDescent="0.3">
      <c r="A4916"/>
    </row>
    <row r="4917" spans="1:1" x14ac:dyDescent="0.3">
      <c r="A4917"/>
    </row>
    <row r="4918" spans="1:1" x14ac:dyDescent="0.3">
      <c r="A4918"/>
    </row>
    <row r="4919" spans="1:1" x14ac:dyDescent="0.3">
      <c r="A4919"/>
    </row>
    <row r="4920" spans="1:1" x14ac:dyDescent="0.3">
      <c r="A4920"/>
    </row>
    <row r="4921" spans="1:1" x14ac:dyDescent="0.3">
      <c r="A4921"/>
    </row>
    <row r="4922" spans="1:1" x14ac:dyDescent="0.3">
      <c r="A4922"/>
    </row>
    <row r="4923" spans="1:1" x14ac:dyDescent="0.3">
      <c r="A4923"/>
    </row>
    <row r="4924" spans="1:1" x14ac:dyDescent="0.3">
      <c r="A4924"/>
    </row>
    <row r="4925" spans="1:1" x14ac:dyDescent="0.3">
      <c r="A4925"/>
    </row>
    <row r="4926" spans="1:1" x14ac:dyDescent="0.3">
      <c r="A4926"/>
    </row>
    <row r="4927" spans="1:1" x14ac:dyDescent="0.3">
      <c r="A4927"/>
    </row>
    <row r="4928" spans="1:1" x14ac:dyDescent="0.3">
      <c r="A4928"/>
    </row>
    <row r="4929" spans="1:1" x14ac:dyDescent="0.3">
      <c r="A4929"/>
    </row>
    <row r="4930" spans="1:1" x14ac:dyDescent="0.3">
      <c r="A4930"/>
    </row>
    <row r="4931" spans="1:1" x14ac:dyDescent="0.3">
      <c r="A4931"/>
    </row>
    <row r="4932" spans="1:1" x14ac:dyDescent="0.3">
      <c r="A4932"/>
    </row>
    <row r="4933" spans="1:1" x14ac:dyDescent="0.3">
      <c r="A4933"/>
    </row>
    <row r="4934" spans="1:1" x14ac:dyDescent="0.3">
      <c r="A4934"/>
    </row>
    <row r="4935" spans="1:1" x14ac:dyDescent="0.3">
      <c r="A4935"/>
    </row>
    <row r="4936" spans="1:1" x14ac:dyDescent="0.3">
      <c r="A4936"/>
    </row>
    <row r="4937" spans="1:1" x14ac:dyDescent="0.3">
      <c r="A4937"/>
    </row>
    <row r="4938" spans="1:1" x14ac:dyDescent="0.3">
      <c r="A4938"/>
    </row>
    <row r="4939" spans="1:1" x14ac:dyDescent="0.3">
      <c r="A4939"/>
    </row>
    <row r="4940" spans="1:1" x14ac:dyDescent="0.3">
      <c r="A4940"/>
    </row>
    <row r="4941" spans="1:1" x14ac:dyDescent="0.3">
      <c r="A4941"/>
    </row>
    <row r="4942" spans="1:1" x14ac:dyDescent="0.3">
      <c r="A4942"/>
    </row>
    <row r="4943" spans="1:1" x14ac:dyDescent="0.3">
      <c r="A4943"/>
    </row>
    <row r="4944" spans="1:1" x14ac:dyDescent="0.3">
      <c r="A4944"/>
    </row>
    <row r="4945" spans="1:1" x14ac:dyDescent="0.3">
      <c r="A4945"/>
    </row>
    <row r="4946" spans="1:1" x14ac:dyDescent="0.3">
      <c r="A4946"/>
    </row>
    <row r="4947" spans="1:1" x14ac:dyDescent="0.3">
      <c r="A4947"/>
    </row>
    <row r="4948" spans="1:1" x14ac:dyDescent="0.3">
      <c r="A4948"/>
    </row>
    <row r="4949" spans="1:1" x14ac:dyDescent="0.3">
      <c r="A4949"/>
    </row>
    <row r="4950" spans="1:1" x14ac:dyDescent="0.3">
      <c r="A4950"/>
    </row>
    <row r="4951" spans="1:1" x14ac:dyDescent="0.3">
      <c r="A4951"/>
    </row>
    <row r="4952" spans="1:1" x14ac:dyDescent="0.3">
      <c r="A4952"/>
    </row>
    <row r="4953" spans="1:1" x14ac:dyDescent="0.3">
      <c r="A4953"/>
    </row>
    <row r="4954" spans="1:1" x14ac:dyDescent="0.3">
      <c r="A4954"/>
    </row>
    <row r="4955" spans="1:1" x14ac:dyDescent="0.3">
      <c r="A4955"/>
    </row>
    <row r="4956" spans="1:1" x14ac:dyDescent="0.3">
      <c r="A4956"/>
    </row>
    <row r="4957" spans="1:1" x14ac:dyDescent="0.3">
      <c r="A4957"/>
    </row>
    <row r="4958" spans="1:1" x14ac:dyDescent="0.3">
      <c r="A4958"/>
    </row>
    <row r="4959" spans="1:1" x14ac:dyDescent="0.3">
      <c r="A4959"/>
    </row>
    <row r="4960" spans="1:1" x14ac:dyDescent="0.3">
      <c r="A4960"/>
    </row>
    <row r="4961" spans="1:1" x14ac:dyDescent="0.3">
      <c r="A4961"/>
    </row>
    <row r="4962" spans="1:1" x14ac:dyDescent="0.3">
      <c r="A4962"/>
    </row>
    <row r="4963" spans="1:1" x14ac:dyDescent="0.3">
      <c r="A4963"/>
    </row>
    <row r="4964" spans="1:1" x14ac:dyDescent="0.3">
      <c r="A4964"/>
    </row>
    <row r="4965" spans="1:1" x14ac:dyDescent="0.3">
      <c r="A4965"/>
    </row>
    <row r="4966" spans="1:1" x14ac:dyDescent="0.3">
      <c r="A4966"/>
    </row>
    <row r="4967" spans="1:1" x14ac:dyDescent="0.3">
      <c r="A4967"/>
    </row>
    <row r="4968" spans="1:1" x14ac:dyDescent="0.3">
      <c r="A4968"/>
    </row>
    <row r="4969" spans="1:1" x14ac:dyDescent="0.3">
      <c r="A4969"/>
    </row>
    <row r="4970" spans="1:1" x14ac:dyDescent="0.3">
      <c r="A4970"/>
    </row>
    <row r="4971" spans="1:1" x14ac:dyDescent="0.3">
      <c r="A4971"/>
    </row>
    <row r="4972" spans="1:1" x14ac:dyDescent="0.3">
      <c r="A4972"/>
    </row>
    <row r="4973" spans="1:1" x14ac:dyDescent="0.3">
      <c r="A4973"/>
    </row>
    <row r="4974" spans="1:1" x14ac:dyDescent="0.3">
      <c r="A4974"/>
    </row>
    <row r="4975" spans="1:1" x14ac:dyDescent="0.3">
      <c r="A4975"/>
    </row>
    <row r="4976" spans="1:1" x14ac:dyDescent="0.3">
      <c r="A4976"/>
    </row>
    <row r="4977" spans="1:1" x14ac:dyDescent="0.3">
      <c r="A4977"/>
    </row>
    <row r="4978" spans="1:1" x14ac:dyDescent="0.3">
      <c r="A4978"/>
    </row>
    <row r="4979" spans="1:1" x14ac:dyDescent="0.3">
      <c r="A4979"/>
    </row>
    <row r="4980" spans="1:1" x14ac:dyDescent="0.3">
      <c r="A4980"/>
    </row>
    <row r="4981" spans="1:1" x14ac:dyDescent="0.3">
      <c r="A4981"/>
    </row>
    <row r="4982" spans="1:1" x14ac:dyDescent="0.3">
      <c r="A4982"/>
    </row>
    <row r="4983" spans="1:1" x14ac:dyDescent="0.3">
      <c r="A4983"/>
    </row>
    <row r="4984" spans="1:1" x14ac:dyDescent="0.3">
      <c r="A4984"/>
    </row>
    <row r="4985" spans="1:1" x14ac:dyDescent="0.3">
      <c r="A4985"/>
    </row>
    <row r="4986" spans="1:1" x14ac:dyDescent="0.3">
      <c r="A4986"/>
    </row>
    <row r="4987" spans="1:1" x14ac:dyDescent="0.3">
      <c r="A4987"/>
    </row>
    <row r="4988" spans="1:1" x14ac:dyDescent="0.3">
      <c r="A4988"/>
    </row>
    <row r="4989" spans="1:1" x14ac:dyDescent="0.3">
      <c r="A4989"/>
    </row>
    <row r="4990" spans="1:1" x14ac:dyDescent="0.3">
      <c r="A4990"/>
    </row>
    <row r="4991" spans="1:1" x14ac:dyDescent="0.3">
      <c r="A4991"/>
    </row>
    <row r="4992" spans="1:1" x14ac:dyDescent="0.3">
      <c r="A4992"/>
    </row>
    <row r="4993" spans="1:1" x14ac:dyDescent="0.3">
      <c r="A4993"/>
    </row>
    <row r="4994" spans="1:1" x14ac:dyDescent="0.3">
      <c r="A4994"/>
    </row>
    <row r="4995" spans="1:1" x14ac:dyDescent="0.3">
      <c r="A4995"/>
    </row>
    <row r="4996" spans="1:1" x14ac:dyDescent="0.3">
      <c r="A4996"/>
    </row>
    <row r="4997" spans="1:1" x14ac:dyDescent="0.3">
      <c r="A4997"/>
    </row>
    <row r="4998" spans="1:1" x14ac:dyDescent="0.3">
      <c r="A4998"/>
    </row>
    <row r="4999" spans="1:1" x14ac:dyDescent="0.3">
      <c r="A4999"/>
    </row>
    <row r="5000" spans="1:1" x14ac:dyDescent="0.3">
      <c r="A5000"/>
    </row>
    <row r="5001" spans="1:1" x14ac:dyDescent="0.3">
      <c r="A5001"/>
    </row>
    <row r="5002" spans="1:1" x14ac:dyDescent="0.3">
      <c r="A5002"/>
    </row>
    <row r="5003" spans="1:1" x14ac:dyDescent="0.3">
      <c r="A5003"/>
    </row>
    <row r="5004" spans="1:1" x14ac:dyDescent="0.3">
      <c r="A5004"/>
    </row>
    <row r="5005" spans="1:1" x14ac:dyDescent="0.3">
      <c r="A5005"/>
    </row>
    <row r="5006" spans="1:1" x14ac:dyDescent="0.3">
      <c r="A5006"/>
    </row>
    <row r="5007" spans="1:1" x14ac:dyDescent="0.3">
      <c r="A5007"/>
    </row>
    <row r="5008" spans="1:1" x14ac:dyDescent="0.3">
      <c r="A5008"/>
    </row>
    <row r="5009" spans="1:1" x14ac:dyDescent="0.3">
      <c r="A5009"/>
    </row>
    <row r="5010" spans="1:1" x14ac:dyDescent="0.3">
      <c r="A5010"/>
    </row>
    <row r="5011" spans="1:1" x14ac:dyDescent="0.3">
      <c r="A5011"/>
    </row>
    <row r="5012" spans="1:1" x14ac:dyDescent="0.3">
      <c r="A5012"/>
    </row>
    <row r="5013" spans="1:1" x14ac:dyDescent="0.3">
      <c r="A5013"/>
    </row>
    <row r="5014" spans="1:1" x14ac:dyDescent="0.3">
      <c r="A5014"/>
    </row>
    <row r="5015" spans="1:1" x14ac:dyDescent="0.3">
      <c r="A5015"/>
    </row>
    <row r="5016" spans="1:1" x14ac:dyDescent="0.3">
      <c r="A5016"/>
    </row>
    <row r="5017" spans="1:1" x14ac:dyDescent="0.3">
      <c r="A5017"/>
    </row>
    <row r="5018" spans="1:1" x14ac:dyDescent="0.3">
      <c r="A5018"/>
    </row>
    <row r="5019" spans="1:1" x14ac:dyDescent="0.3">
      <c r="A5019"/>
    </row>
    <row r="5020" spans="1:1" x14ac:dyDescent="0.3">
      <c r="A5020"/>
    </row>
    <row r="5021" spans="1:1" x14ac:dyDescent="0.3">
      <c r="A5021"/>
    </row>
    <row r="5022" spans="1:1" x14ac:dyDescent="0.3">
      <c r="A5022"/>
    </row>
    <row r="5023" spans="1:1" x14ac:dyDescent="0.3">
      <c r="A5023"/>
    </row>
    <row r="5024" spans="1:1" x14ac:dyDescent="0.3">
      <c r="A5024"/>
    </row>
    <row r="5025" spans="1:1" x14ac:dyDescent="0.3">
      <c r="A5025"/>
    </row>
    <row r="5026" spans="1:1" x14ac:dyDescent="0.3">
      <c r="A5026"/>
    </row>
    <row r="5027" spans="1:1" x14ac:dyDescent="0.3">
      <c r="A5027"/>
    </row>
    <row r="5028" spans="1:1" x14ac:dyDescent="0.3">
      <c r="A5028"/>
    </row>
    <row r="5029" spans="1:1" x14ac:dyDescent="0.3">
      <c r="A5029"/>
    </row>
    <row r="5030" spans="1:1" x14ac:dyDescent="0.3">
      <c r="A5030"/>
    </row>
    <row r="5031" spans="1:1" x14ac:dyDescent="0.3">
      <c r="A5031"/>
    </row>
    <row r="5032" spans="1:1" x14ac:dyDescent="0.3">
      <c r="A5032"/>
    </row>
    <row r="5033" spans="1:1" x14ac:dyDescent="0.3">
      <c r="A5033"/>
    </row>
    <row r="5034" spans="1:1" x14ac:dyDescent="0.3">
      <c r="A5034"/>
    </row>
    <row r="5035" spans="1:1" x14ac:dyDescent="0.3">
      <c r="A5035"/>
    </row>
    <row r="5036" spans="1:1" x14ac:dyDescent="0.3">
      <c r="A5036"/>
    </row>
    <row r="5037" spans="1:1" x14ac:dyDescent="0.3">
      <c r="A5037"/>
    </row>
    <row r="5038" spans="1:1" x14ac:dyDescent="0.3">
      <c r="A5038"/>
    </row>
    <row r="5039" spans="1:1" x14ac:dyDescent="0.3">
      <c r="A5039"/>
    </row>
    <row r="5040" spans="1:1" x14ac:dyDescent="0.3">
      <c r="A5040"/>
    </row>
    <row r="5041" spans="1:1" x14ac:dyDescent="0.3">
      <c r="A5041"/>
    </row>
    <row r="5042" spans="1:1" x14ac:dyDescent="0.3">
      <c r="A5042"/>
    </row>
    <row r="5043" spans="1:1" x14ac:dyDescent="0.3">
      <c r="A5043"/>
    </row>
    <row r="5044" spans="1:1" x14ac:dyDescent="0.3">
      <c r="A5044"/>
    </row>
    <row r="5045" spans="1:1" x14ac:dyDescent="0.3">
      <c r="A5045"/>
    </row>
    <row r="5046" spans="1:1" x14ac:dyDescent="0.3">
      <c r="A5046"/>
    </row>
    <row r="5047" spans="1:1" x14ac:dyDescent="0.3">
      <c r="A5047"/>
    </row>
    <row r="5048" spans="1:1" x14ac:dyDescent="0.3">
      <c r="A5048"/>
    </row>
    <row r="5049" spans="1:1" x14ac:dyDescent="0.3">
      <c r="A5049"/>
    </row>
    <row r="5050" spans="1:1" x14ac:dyDescent="0.3">
      <c r="A5050"/>
    </row>
    <row r="5051" spans="1:1" x14ac:dyDescent="0.3">
      <c r="A5051"/>
    </row>
    <row r="5052" spans="1:1" x14ac:dyDescent="0.3">
      <c r="A5052"/>
    </row>
    <row r="5053" spans="1:1" x14ac:dyDescent="0.3">
      <c r="A5053"/>
    </row>
    <row r="5054" spans="1:1" x14ac:dyDescent="0.3">
      <c r="A5054"/>
    </row>
    <row r="5055" spans="1:1" x14ac:dyDescent="0.3">
      <c r="A5055"/>
    </row>
    <row r="5056" spans="1:1" x14ac:dyDescent="0.3">
      <c r="A5056"/>
    </row>
    <row r="5057" spans="1:1" x14ac:dyDescent="0.3">
      <c r="A5057"/>
    </row>
    <row r="5058" spans="1:1" x14ac:dyDescent="0.3">
      <c r="A5058"/>
    </row>
    <row r="5059" spans="1:1" x14ac:dyDescent="0.3">
      <c r="A5059"/>
    </row>
    <row r="5060" spans="1:1" x14ac:dyDescent="0.3">
      <c r="A5060"/>
    </row>
    <row r="5061" spans="1:1" x14ac:dyDescent="0.3">
      <c r="A5061"/>
    </row>
    <row r="5062" spans="1:1" x14ac:dyDescent="0.3">
      <c r="A5062"/>
    </row>
    <row r="5063" spans="1:1" x14ac:dyDescent="0.3">
      <c r="A5063"/>
    </row>
    <row r="5064" spans="1:1" x14ac:dyDescent="0.3">
      <c r="A5064"/>
    </row>
    <row r="5065" spans="1:1" x14ac:dyDescent="0.3">
      <c r="A5065"/>
    </row>
    <row r="5066" spans="1:1" x14ac:dyDescent="0.3">
      <c r="A5066"/>
    </row>
    <row r="5067" spans="1:1" x14ac:dyDescent="0.3">
      <c r="A5067"/>
    </row>
    <row r="5068" spans="1:1" x14ac:dyDescent="0.3">
      <c r="A5068"/>
    </row>
    <row r="5069" spans="1:1" x14ac:dyDescent="0.3">
      <c r="A5069"/>
    </row>
    <row r="5070" spans="1:1" x14ac:dyDescent="0.3">
      <c r="A5070"/>
    </row>
    <row r="5071" spans="1:1" x14ac:dyDescent="0.3">
      <c r="A5071"/>
    </row>
    <row r="5072" spans="1:1" x14ac:dyDescent="0.3">
      <c r="A5072"/>
    </row>
    <row r="5073" spans="1:1" x14ac:dyDescent="0.3">
      <c r="A5073"/>
    </row>
    <row r="5074" spans="1:1" x14ac:dyDescent="0.3">
      <c r="A5074"/>
    </row>
    <row r="5075" spans="1:1" x14ac:dyDescent="0.3">
      <c r="A5075"/>
    </row>
    <row r="5076" spans="1:1" x14ac:dyDescent="0.3">
      <c r="A5076"/>
    </row>
    <row r="5077" spans="1:1" x14ac:dyDescent="0.3">
      <c r="A5077"/>
    </row>
    <row r="5078" spans="1:1" x14ac:dyDescent="0.3">
      <c r="A5078"/>
    </row>
    <row r="5079" spans="1:1" x14ac:dyDescent="0.3">
      <c r="A5079"/>
    </row>
    <row r="5080" spans="1:1" x14ac:dyDescent="0.3">
      <c r="A5080"/>
    </row>
    <row r="5081" spans="1:1" x14ac:dyDescent="0.3">
      <c r="A5081"/>
    </row>
    <row r="5082" spans="1:1" x14ac:dyDescent="0.3">
      <c r="A5082"/>
    </row>
    <row r="5083" spans="1:1" x14ac:dyDescent="0.3">
      <c r="A5083"/>
    </row>
    <row r="5084" spans="1:1" x14ac:dyDescent="0.3">
      <c r="A5084"/>
    </row>
    <row r="5085" spans="1:1" x14ac:dyDescent="0.3">
      <c r="A5085"/>
    </row>
    <row r="5086" spans="1:1" x14ac:dyDescent="0.3">
      <c r="A5086"/>
    </row>
    <row r="5087" spans="1:1" x14ac:dyDescent="0.3">
      <c r="A5087"/>
    </row>
    <row r="5088" spans="1:1" x14ac:dyDescent="0.3">
      <c r="A5088"/>
    </row>
    <row r="5089" spans="1:1" x14ac:dyDescent="0.3">
      <c r="A5089"/>
    </row>
    <row r="5090" spans="1:1" x14ac:dyDescent="0.3">
      <c r="A5090"/>
    </row>
    <row r="5091" spans="1:1" x14ac:dyDescent="0.3">
      <c r="A5091"/>
    </row>
    <row r="5092" spans="1:1" x14ac:dyDescent="0.3">
      <c r="A5092"/>
    </row>
    <row r="5093" spans="1:1" x14ac:dyDescent="0.3">
      <c r="A5093"/>
    </row>
    <row r="5094" spans="1:1" x14ac:dyDescent="0.3">
      <c r="A5094"/>
    </row>
    <row r="5095" spans="1:1" x14ac:dyDescent="0.3">
      <c r="A5095"/>
    </row>
    <row r="5096" spans="1:1" x14ac:dyDescent="0.3">
      <c r="A5096"/>
    </row>
    <row r="5097" spans="1:1" x14ac:dyDescent="0.3">
      <c r="A5097"/>
    </row>
    <row r="5098" spans="1:1" x14ac:dyDescent="0.3">
      <c r="A5098"/>
    </row>
    <row r="5099" spans="1:1" x14ac:dyDescent="0.3">
      <c r="A5099"/>
    </row>
    <row r="5100" spans="1:1" x14ac:dyDescent="0.3">
      <c r="A5100"/>
    </row>
    <row r="5101" spans="1:1" x14ac:dyDescent="0.3">
      <c r="A5101"/>
    </row>
    <row r="5102" spans="1:1" x14ac:dyDescent="0.3">
      <c r="A5102"/>
    </row>
    <row r="5103" spans="1:1" x14ac:dyDescent="0.3">
      <c r="A5103"/>
    </row>
    <row r="5104" spans="1:1" x14ac:dyDescent="0.3">
      <c r="A5104"/>
    </row>
    <row r="5105" spans="1:1" x14ac:dyDescent="0.3">
      <c r="A5105"/>
    </row>
    <row r="5106" spans="1:1" x14ac:dyDescent="0.3">
      <c r="A5106"/>
    </row>
    <row r="5107" spans="1:1" x14ac:dyDescent="0.3">
      <c r="A5107"/>
    </row>
    <row r="5108" spans="1:1" x14ac:dyDescent="0.3">
      <c r="A5108"/>
    </row>
    <row r="5109" spans="1:1" x14ac:dyDescent="0.3">
      <c r="A5109"/>
    </row>
    <row r="5110" spans="1:1" x14ac:dyDescent="0.3">
      <c r="A5110"/>
    </row>
    <row r="5111" spans="1:1" x14ac:dyDescent="0.3">
      <c r="A5111"/>
    </row>
    <row r="5112" spans="1:1" x14ac:dyDescent="0.3">
      <c r="A5112"/>
    </row>
    <row r="5113" spans="1:1" x14ac:dyDescent="0.3">
      <c r="A5113"/>
    </row>
    <row r="5114" spans="1:1" x14ac:dyDescent="0.3">
      <c r="A5114"/>
    </row>
    <row r="5115" spans="1:1" x14ac:dyDescent="0.3">
      <c r="A5115"/>
    </row>
    <row r="5116" spans="1:1" x14ac:dyDescent="0.3">
      <c r="A5116"/>
    </row>
    <row r="5117" spans="1:1" x14ac:dyDescent="0.3">
      <c r="A5117"/>
    </row>
    <row r="5118" spans="1:1" x14ac:dyDescent="0.3">
      <c r="A5118"/>
    </row>
    <row r="5119" spans="1:1" x14ac:dyDescent="0.3">
      <c r="A5119"/>
    </row>
    <row r="5120" spans="1:1" x14ac:dyDescent="0.3">
      <c r="A5120"/>
    </row>
    <row r="5121" spans="1:1" x14ac:dyDescent="0.3">
      <c r="A5121"/>
    </row>
    <row r="5122" spans="1:1" x14ac:dyDescent="0.3">
      <c r="A5122"/>
    </row>
    <row r="5123" spans="1:1" x14ac:dyDescent="0.3">
      <c r="A5123"/>
    </row>
    <row r="5124" spans="1:1" x14ac:dyDescent="0.3">
      <c r="A5124"/>
    </row>
    <row r="5125" spans="1:1" x14ac:dyDescent="0.3">
      <c r="A5125"/>
    </row>
    <row r="5126" spans="1:1" x14ac:dyDescent="0.3">
      <c r="A5126"/>
    </row>
    <row r="5127" spans="1:1" x14ac:dyDescent="0.3">
      <c r="A5127"/>
    </row>
    <row r="5128" spans="1:1" x14ac:dyDescent="0.3">
      <c r="A5128"/>
    </row>
    <row r="5129" spans="1:1" x14ac:dyDescent="0.3">
      <c r="A5129"/>
    </row>
    <row r="5130" spans="1:1" x14ac:dyDescent="0.3">
      <c r="A5130"/>
    </row>
    <row r="5131" spans="1:1" x14ac:dyDescent="0.3">
      <c r="A5131"/>
    </row>
    <row r="5132" spans="1:1" x14ac:dyDescent="0.3">
      <c r="A5132"/>
    </row>
    <row r="5133" spans="1:1" x14ac:dyDescent="0.3">
      <c r="A5133"/>
    </row>
    <row r="5134" spans="1:1" x14ac:dyDescent="0.3">
      <c r="A5134"/>
    </row>
    <row r="5135" spans="1:1" x14ac:dyDescent="0.3">
      <c r="A5135"/>
    </row>
    <row r="5136" spans="1:1" x14ac:dyDescent="0.3">
      <c r="A5136"/>
    </row>
    <row r="5137" spans="1:1" x14ac:dyDescent="0.3">
      <c r="A5137"/>
    </row>
    <row r="5138" spans="1:1" x14ac:dyDescent="0.3">
      <c r="A5138"/>
    </row>
    <row r="5139" spans="1:1" x14ac:dyDescent="0.3">
      <c r="A5139"/>
    </row>
    <row r="5140" spans="1:1" x14ac:dyDescent="0.3">
      <c r="A5140"/>
    </row>
    <row r="5141" spans="1:1" x14ac:dyDescent="0.3">
      <c r="A5141"/>
    </row>
    <row r="5142" spans="1:1" x14ac:dyDescent="0.3">
      <c r="A5142"/>
    </row>
    <row r="5143" spans="1:1" x14ac:dyDescent="0.3">
      <c r="A5143"/>
    </row>
    <row r="5144" spans="1:1" x14ac:dyDescent="0.3">
      <c r="A5144"/>
    </row>
    <row r="5145" spans="1:1" x14ac:dyDescent="0.3">
      <c r="A5145"/>
    </row>
    <row r="5146" spans="1:1" x14ac:dyDescent="0.3">
      <c r="A5146"/>
    </row>
    <row r="5147" spans="1:1" x14ac:dyDescent="0.3">
      <c r="A5147"/>
    </row>
    <row r="5148" spans="1:1" x14ac:dyDescent="0.3">
      <c r="A5148"/>
    </row>
    <row r="5149" spans="1:1" x14ac:dyDescent="0.3">
      <c r="A5149"/>
    </row>
    <row r="5150" spans="1:1" x14ac:dyDescent="0.3">
      <c r="A5150"/>
    </row>
    <row r="5151" spans="1:1" x14ac:dyDescent="0.3">
      <c r="A5151"/>
    </row>
    <row r="5152" spans="1:1" x14ac:dyDescent="0.3">
      <c r="A5152"/>
    </row>
    <row r="5153" spans="1:1" x14ac:dyDescent="0.3">
      <c r="A5153"/>
    </row>
    <row r="5154" spans="1:1" x14ac:dyDescent="0.3">
      <c r="A5154"/>
    </row>
    <row r="5155" spans="1:1" x14ac:dyDescent="0.3">
      <c r="A5155"/>
    </row>
    <row r="5156" spans="1:1" x14ac:dyDescent="0.3">
      <c r="A5156"/>
    </row>
    <row r="5157" spans="1:1" x14ac:dyDescent="0.3">
      <c r="A5157"/>
    </row>
    <row r="5158" spans="1:1" x14ac:dyDescent="0.3">
      <c r="A5158"/>
    </row>
    <row r="5159" spans="1:1" x14ac:dyDescent="0.3">
      <c r="A5159"/>
    </row>
    <row r="5160" spans="1:1" x14ac:dyDescent="0.3">
      <c r="A5160"/>
    </row>
    <row r="5161" spans="1:1" x14ac:dyDescent="0.3">
      <c r="A5161"/>
    </row>
    <row r="5162" spans="1:1" x14ac:dyDescent="0.3">
      <c r="A5162"/>
    </row>
    <row r="5163" spans="1:1" x14ac:dyDescent="0.3">
      <c r="A5163"/>
    </row>
    <row r="5164" spans="1:1" x14ac:dyDescent="0.3">
      <c r="A5164"/>
    </row>
    <row r="5165" spans="1:1" x14ac:dyDescent="0.3">
      <c r="A5165"/>
    </row>
    <row r="5166" spans="1:1" x14ac:dyDescent="0.3">
      <c r="A5166"/>
    </row>
    <row r="5167" spans="1:1" x14ac:dyDescent="0.3">
      <c r="A5167"/>
    </row>
    <row r="5168" spans="1:1" x14ac:dyDescent="0.3">
      <c r="A5168"/>
    </row>
    <row r="5169" spans="1:1" x14ac:dyDescent="0.3">
      <c r="A5169"/>
    </row>
    <row r="5170" spans="1:1" x14ac:dyDescent="0.3">
      <c r="A5170"/>
    </row>
    <row r="5171" spans="1:1" x14ac:dyDescent="0.3">
      <c r="A5171"/>
    </row>
    <row r="5172" spans="1:1" x14ac:dyDescent="0.3">
      <c r="A5172"/>
    </row>
    <row r="5173" spans="1:1" x14ac:dyDescent="0.3">
      <c r="A5173"/>
    </row>
    <row r="5174" spans="1:1" x14ac:dyDescent="0.3">
      <c r="A5174"/>
    </row>
    <row r="5175" spans="1:1" x14ac:dyDescent="0.3">
      <c r="A5175"/>
    </row>
    <row r="5176" spans="1:1" x14ac:dyDescent="0.3">
      <c r="A5176"/>
    </row>
    <row r="5177" spans="1:1" x14ac:dyDescent="0.3">
      <c r="A5177"/>
    </row>
    <row r="5178" spans="1:1" x14ac:dyDescent="0.3">
      <c r="A5178"/>
    </row>
    <row r="5179" spans="1:1" x14ac:dyDescent="0.3">
      <c r="A5179"/>
    </row>
    <row r="5180" spans="1:1" x14ac:dyDescent="0.3">
      <c r="A5180"/>
    </row>
    <row r="5181" spans="1:1" x14ac:dyDescent="0.3">
      <c r="A5181"/>
    </row>
    <row r="5182" spans="1:1" x14ac:dyDescent="0.3">
      <c r="A5182"/>
    </row>
    <row r="5183" spans="1:1" x14ac:dyDescent="0.3">
      <c r="A5183"/>
    </row>
    <row r="5184" spans="1:1" x14ac:dyDescent="0.3">
      <c r="A5184"/>
    </row>
    <row r="5185" spans="1:1" x14ac:dyDescent="0.3">
      <c r="A5185"/>
    </row>
    <row r="5186" spans="1:1" x14ac:dyDescent="0.3">
      <c r="A5186"/>
    </row>
    <row r="5187" spans="1:1" x14ac:dyDescent="0.3">
      <c r="A5187"/>
    </row>
    <row r="5188" spans="1:1" x14ac:dyDescent="0.3">
      <c r="A5188"/>
    </row>
    <row r="5189" spans="1:1" x14ac:dyDescent="0.3">
      <c r="A5189"/>
    </row>
    <row r="5190" spans="1:1" x14ac:dyDescent="0.3">
      <c r="A5190"/>
    </row>
    <row r="5191" spans="1:1" x14ac:dyDescent="0.3">
      <c r="A5191"/>
    </row>
    <row r="5192" spans="1:1" x14ac:dyDescent="0.3">
      <c r="A5192"/>
    </row>
    <row r="5193" spans="1:1" x14ac:dyDescent="0.3">
      <c r="A5193"/>
    </row>
    <row r="5194" spans="1:1" x14ac:dyDescent="0.3">
      <c r="A5194"/>
    </row>
    <row r="5195" spans="1:1" x14ac:dyDescent="0.3">
      <c r="A5195"/>
    </row>
    <row r="5196" spans="1:1" x14ac:dyDescent="0.3">
      <c r="A5196"/>
    </row>
    <row r="5197" spans="1:1" x14ac:dyDescent="0.3">
      <c r="A5197"/>
    </row>
    <row r="5198" spans="1:1" x14ac:dyDescent="0.3">
      <c r="A5198"/>
    </row>
    <row r="5199" spans="1:1" x14ac:dyDescent="0.3">
      <c r="A5199"/>
    </row>
    <row r="5200" spans="1:1" x14ac:dyDescent="0.3">
      <c r="A5200"/>
    </row>
    <row r="5201" spans="1:1" x14ac:dyDescent="0.3">
      <c r="A5201"/>
    </row>
    <row r="5202" spans="1:1" x14ac:dyDescent="0.3">
      <c r="A5202"/>
    </row>
    <row r="5203" spans="1:1" x14ac:dyDescent="0.3">
      <c r="A5203"/>
    </row>
    <row r="5204" spans="1:1" x14ac:dyDescent="0.3">
      <c r="A5204"/>
    </row>
    <row r="5205" spans="1:1" x14ac:dyDescent="0.3">
      <c r="A5205"/>
    </row>
    <row r="5206" spans="1:1" x14ac:dyDescent="0.3">
      <c r="A5206"/>
    </row>
    <row r="5207" spans="1:1" x14ac:dyDescent="0.3">
      <c r="A5207"/>
    </row>
    <row r="5208" spans="1:1" x14ac:dyDescent="0.3">
      <c r="A5208"/>
    </row>
    <row r="5209" spans="1:1" x14ac:dyDescent="0.3">
      <c r="A5209"/>
    </row>
    <row r="5210" spans="1:1" x14ac:dyDescent="0.3">
      <c r="A5210"/>
    </row>
    <row r="5211" spans="1:1" x14ac:dyDescent="0.3">
      <c r="A5211"/>
    </row>
    <row r="5212" spans="1:1" x14ac:dyDescent="0.3">
      <c r="A5212"/>
    </row>
    <row r="5213" spans="1:1" x14ac:dyDescent="0.3">
      <c r="A5213"/>
    </row>
    <row r="5214" spans="1:1" x14ac:dyDescent="0.3">
      <c r="A5214"/>
    </row>
    <row r="5215" spans="1:1" x14ac:dyDescent="0.3">
      <c r="A5215"/>
    </row>
    <row r="5216" spans="1:1" x14ac:dyDescent="0.3">
      <c r="A5216"/>
    </row>
    <row r="5217" spans="1:1" x14ac:dyDescent="0.3">
      <c r="A5217"/>
    </row>
    <row r="5218" spans="1:1" x14ac:dyDescent="0.3">
      <c r="A5218"/>
    </row>
    <row r="5219" spans="1:1" x14ac:dyDescent="0.3">
      <c r="A5219"/>
    </row>
    <row r="5220" spans="1:1" x14ac:dyDescent="0.3">
      <c r="A5220"/>
    </row>
    <row r="5221" spans="1:1" x14ac:dyDescent="0.3">
      <c r="A5221"/>
    </row>
    <row r="5222" spans="1:1" x14ac:dyDescent="0.3">
      <c r="A5222"/>
    </row>
    <row r="5223" spans="1:1" x14ac:dyDescent="0.3">
      <c r="A5223"/>
    </row>
    <row r="5224" spans="1:1" x14ac:dyDescent="0.3">
      <c r="A5224"/>
    </row>
    <row r="5225" spans="1:1" x14ac:dyDescent="0.3">
      <c r="A5225"/>
    </row>
    <row r="5226" spans="1:1" x14ac:dyDescent="0.3">
      <c r="A5226"/>
    </row>
    <row r="5227" spans="1:1" x14ac:dyDescent="0.3">
      <c r="A5227"/>
    </row>
    <row r="5228" spans="1:1" x14ac:dyDescent="0.3">
      <c r="A5228"/>
    </row>
    <row r="5229" spans="1:1" x14ac:dyDescent="0.3">
      <c r="A5229"/>
    </row>
    <row r="5230" spans="1:1" x14ac:dyDescent="0.3">
      <c r="A5230"/>
    </row>
    <row r="5231" spans="1:1" x14ac:dyDescent="0.3">
      <c r="A5231"/>
    </row>
    <row r="5232" spans="1:1" x14ac:dyDescent="0.3">
      <c r="A5232"/>
    </row>
    <row r="5233" spans="1:1" x14ac:dyDescent="0.3">
      <c r="A5233"/>
    </row>
    <row r="5234" spans="1:1" x14ac:dyDescent="0.3">
      <c r="A5234"/>
    </row>
    <row r="5235" spans="1:1" x14ac:dyDescent="0.3">
      <c r="A5235"/>
    </row>
    <row r="5236" spans="1:1" x14ac:dyDescent="0.3">
      <c r="A5236"/>
    </row>
    <row r="5237" spans="1:1" x14ac:dyDescent="0.3">
      <c r="A5237"/>
    </row>
    <row r="5238" spans="1:1" x14ac:dyDescent="0.3">
      <c r="A5238"/>
    </row>
    <row r="5239" spans="1:1" x14ac:dyDescent="0.3">
      <c r="A5239"/>
    </row>
    <row r="5240" spans="1:1" x14ac:dyDescent="0.3">
      <c r="A5240"/>
    </row>
    <row r="5241" spans="1:1" x14ac:dyDescent="0.3">
      <c r="A5241"/>
    </row>
    <row r="5242" spans="1:1" x14ac:dyDescent="0.3">
      <c r="A5242"/>
    </row>
    <row r="5243" spans="1:1" x14ac:dyDescent="0.3">
      <c r="A5243"/>
    </row>
    <row r="5244" spans="1:1" x14ac:dyDescent="0.3">
      <c r="A5244"/>
    </row>
    <row r="5245" spans="1:1" x14ac:dyDescent="0.3">
      <c r="A5245"/>
    </row>
    <row r="5246" spans="1:1" x14ac:dyDescent="0.3">
      <c r="A5246"/>
    </row>
    <row r="5247" spans="1:1" x14ac:dyDescent="0.3">
      <c r="A5247"/>
    </row>
    <row r="5248" spans="1:1" x14ac:dyDescent="0.3">
      <c r="A5248"/>
    </row>
    <row r="5249" spans="1:1" x14ac:dyDescent="0.3">
      <c r="A5249"/>
    </row>
    <row r="5250" spans="1:1" x14ac:dyDescent="0.3">
      <c r="A5250"/>
    </row>
    <row r="5251" spans="1:1" x14ac:dyDescent="0.3">
      <c r="A5251"/>
    </row>
    <row r="5252" spans="1:1" x14ac:dyDescent="0.3">
      <c r="A5252"/>
    </row>
    <row r="5253" spans="1:1" x14ac:dyDescent="0.3">
      <c r="A5253"/>
    </row>
    <row r="5254" spans="1:1" x14ac:dyDescent="0.3">
      <c r="A5254"/>
    </row>
    <row r="5255" spans="1:1" x14ac:dyDescent="0.3">
      <c r="A5255"/>
    </row>
    <row r="5256" spans="1:1" x14ac:dyDescent="0.3">
      <c r="A5256"/>
    </row>
    <row r="5257" spans="1:1" x14ac:dyDescent="0.3">
      <c r="A5257"/>
    </row>
    <row r="5258" spans="1:1" x14ac:dyDescent="0.3">
      <c r="A5258"/>
    </row>
    <row r="5259" spans="1:1" x14ac:dyDescent="0.3">
      <c r="A5259"/>
    </row>
    <row r="5260" spans="1:1" x14ac:dyDescent="0.3">
      <c r="A5260"/>
    </row>
    <row r="5261" spans="1:1" x14ac:dyDescent="0.3">
      <c r="A5261"/>
    </row>
    <row r="5262" spans="1:1" x14ac:dyDescent="0.3">
      <c r="A5262"/>
    </row>
    <row r="5263" spans="1:1" x14ac:dyDescent="0.3">
      <c r="A5263"/>
    </row>
    <row r="5264" spans="1:1" x14ac:dyDescent="0.3">
      <c r="A5264"/>
    </row>
    <row r="5265" spans="1:1" x14ac:dyDescent="0.3">
      <c r="A5265"/>
    </row>
    <row r="5266" spans="1:1" x14ac:dyDescent="0.3">
      <c r="A5266"/>
    </row>
    <row r="5267" spans="1:1" x14ac:dyDescent="0.3">
      <c r="A5267"/>
    </row>
    <row r="5268" spans="1:1" x14ac:dyDescent="0.3">
      <c r="A5268"/>
    </row>
    <row r="5269" spans="1:1" x14ac:dyDescent="0.3">
      <c r="A5269"/>
    </row>
    <row r="5270" spans="1:1" x14ac:dyDescent="0.3">
      <c r="A5270"/>
    </row>
    <row r="5271" spans="1:1" x14ac:dyDescent="0.3">
      <c r="A5271"/>
    </row>
    <row r="5272" spans="1:1" x14ac:dyDescent="0.3">
      <c r="A5272"/>
    </row>
    <row r="5273" spans="1:1" x14ac:dyDescent="0.3">
      <c r="A5273"/>
    </row>
    <row r="5274" spans="1:1" x14ac:dyDescent="0.3">
      <c r="A5274"/>
    </row>
    <row r="5275" spans="1:1" x14ac:dyDescent="0.3">
      <c r="A5275"/>
    </row>
    <row r="5276" spans="1:1" x14ac:dyDescent="0.3">
      <c r="A5276"/>
    </row>
    <row r="5277" spans="1:1" x14ac:dyDescent="0.3">
      <c r="A5277"/>
    </row>
    <row r="5278" spans="1:1" x14ac:dyDescent="0.3">
      <c r="A5278"/>
    </row>
    <row r="5279" spans="1:1" x14ac:dyDescent="0.3">
      <c r="A5279"/>
    </row>
    <row r="5280" spans="1:1" x14ac:dyDescent="0.3">
      <c r="A5280"/>
    </row>
    <row r="5281" spans="1:1" x14ac:dyDescent="0.3">
      <c r="A5281"/>
    </row>
    <row r="5282" spans="1:1" x14ac:dyDescent="0.3">
      <c r="A5282"/>
    </row>
    <row r="5283" spans="1:1" x14ac:dyDescent="0.3">
      <c r="A5283"/>
    </row>
    <row r="5284" spans="1:1" x14ac:dyDescent="0.3">
      <c r="A5284"/>
    </row>
    <row r="5285" spans="1:1" x14ac:dyDescent="0.3">
      <c r="A5285"/>
    </row>
    <row r="5286" spans="1:1" x14ac:dyDescent="0.3">
      <c r="A5286"/>
    </row>
    <row r="5287" spans="1:1" x14ac:dyDescent="0.3">
      <c r="A5287"/>
    </row>
    <row r="5288" spans="1:1" x14ac:dyDescent="0.3">
      <c r="A5288"/>
    </row>
    <row r="5289" spans="1:1" x14ac:dyDescent="0.3">
      <c r="A5289"/>
    </row>
    <row r="5290" spans="1:1" x14ac:dyDescent="0.3">
      <c r="A5290"/>
    </row>
    <row r="5291" spans="1:1" x14ac:dyDescent="0.3">
      <c r="A5291"/>
    </row>
    <row r="5292" spans="1:1" x14ac:dyDescent="0.3">
      <c r="A5292"/>
    </row>
    <row r="5293" spans="1:1" x14ac:dyDescent="0.3">
      <c r="A5293"/>
    </row>
    <row r="5294" spans="1:1" x14ac:dyDescent="0.3">
      <c r="A5294"/>
    </row>
    <row r="5295" spans="1:1" x14ac:dyDescent="0.3">
      <c r="A5295"/>
    </row>
    <row r="5296" spans="1:1" x14ac:dyDescent="0.3">
      <c r="A5296"/>
    </row>
    <row r="5297" spans="1:1" x14ac:dyDescent="0.3">
      <c r="A5297"/>
    </row>
    <row r="5298" spans="1:1" x14ac:dyDescent="0.3">
      <c r="A5298"/>
    </row>
    <row r="5299" spans="1:1" x14ac:dyDescent="0.3">
      <c r="A5299"/>
    </row>
    <row r="5300" spans="1:1" x14ac:dyDescent="0.3">
      <c r="A5300"/>
    </row>
    <row r="5301" spans="1:1" x14ac:dyDescent="0.3">
      <c r="A5301"/>
    </row>
    <row r="5302" spans="1:1" x14ac:dyDescent="0.3">
      <c r="A5302"/>
    </row>
    <row r="5303" spans="1:1" x14ac:dyDescent="0.3">
      <c r="A5303"/>
    </row>
    <row r="5304" spans="1:1" x14ac:dyDescent="0.3">
      <c r="A5304"/>
    </row>
    <row r="5305" spans="1:1" x14ac:dyDescent="0.3">
      <c r="A5305"/>
    </row>
    <row r="5306" spans="1:1" x14ac:dyDescent="0.3">
      <c r="A5306"/>
    </row>
    <row r="5307" spans="1:1" x14ac:dyDescent="0.3">
      <c r="A5307"/>
    </row>
    <row r="5308" spans="1:1" x14ac:dyDescent="0.3">
      <c r="A5308"/>
    </row>
    <row r="5309" spans="1:1" x14ac:dyDescent="0.3">
      <c r="A5309"/>
    </row>
    <row r="5310" spans="1:1" x14ac:dyDescent="0.3">
      <c r="A5310"/>
    </row>
    <row r="5311" spans="1:1" x14ac:dyDescent="0.3">
      <c r="A5311"/>
    </row>
    <row r="5312" spans="1:1" x14ac:dyDescent="0.3">
      <c r="A5312"/>
    </row>
    <row r="5313" spans="1:1" x14ac:dyDescent="0.3">
      <c r="A5313"/>
    </row>
    <row r="5314" spans="1:1" x14ac:dyDescent="0.3">
      <c r="A5314"/>
    </row>
    <row r="5315" spans="1:1" x14ac:dyDescent="0.3">
      <c r="A5315"/>
    </row>
    <row r="5316" spans="1:1" x14ac:dyDescent="0.3">
      <c r="A5316"/>
    </row>
    <row r="5317" spans="1:1" x14ac:dyDescent="0.3">
      <c r="A5317"/>
    </row>
    <row r="5318" spans="1:1" x14ac:dyDescent="0.3">
      <c r="A5318"/>
    </row>
    <row r="5319" spans="1:1" x14ac:dyDescent="0.3">
      <c r="A5319"/>
    </row>
    <row r="5320" spans="1:1" x14ac:dyDescent="0.3">
      <c r="A5320"/>
    </row>
    <row r="5321" spans="1:1" x14ac:dyDescent="0.3">
      <c r="A5321"/>
    </row>
    <row r="5322" spans="1:1" x14ac:dyDescent="0.3">
      <c r="A5322"/>
    </row>
    <row r="5323" spans="1:1" x14ac:dyDescent="0.3">
      <c r="A5323"/>
    </row>
    <row r="5324" spans="1:1" x14ac:dyDescent="0.3">
      <c r="A5324"/>
    </row>
    <row r="5325" spans="1:1" x14ac:dyDescent="0.3">
      <c r="A5325"/>
    </row>
    <row r="5326" spans="1:1" x14ac:dyDescent="0.3">
      <c r="A5326"/>
    </row>
    <row r="5327" spans="1:1" x14ac:dyDescent="0.3">
      <c r="A5327"/>
    </row>
    <row r="5328" spans="1:1" x14ac:dyDescent="0.3">
      <c r="A5328"/>
    </row>
    <row r="5329" spans="1:1" x14ac:dyDescent="0.3">
      <c r="A5329"/>
    </row>
    <row r="5330" spans="1:1" x14ac:dyDescent="0.3">
      <c r="A5330"/>
    </row>
    <row r="5331" spans="1:1" x14ac:dyDescent="0.3">
      <c r="A5331"/>
    </row>
    <row r="5332" spans="1:1" x14ac:dyDescent="0.3">
      <c r="A5332"/>
    </row>
    <row r="5333" spans="1:1" x14ac:dyDescent="0.3">
      <c r="A5333"/>
    </row>
    <row r="5334" spans="1:1" x14ac:dyDescent="0.3">
      <c r="A5334"/>
    </row>
    <row r="5335" spans="1:1" x14ac:dyDescent="0.3">
      <c r="A5335"/>
    </row>
    <row r="5336" spans="1:1" x14ac:dyDescent="0.3">
      <c r="A5336"/>
    </row>
    <row r="5337" spans="1:1" x14ac:dyDescent="0.3">
      <c r="A5337"/>
    </row>
    <row r="5338" spans="1:1" x14ac:dyDescent="0.3">
      <c r="A5338"/>
    </row>
    <row r="5339" spans="1:1" x14ac:dyDescent="0.3">
      <c r="A5339"/>
    </row>
    <row r="5340" spans="1:1" x14ac:dyDescent="0.3">
      <c r="A5340"/>
    </row>
    <row r="5341" spans="1:1" x14ac:dyDescent="0.3">
      <c r="A5341"/>
    </row>
    <row r="5342" spans="1:1" x14ac:dyDescent="0.3">
      <c r="A5342"/>
    </row>
    <row r="5343" spans="1:1" x14ac:dyDescent="0.3">
      <c r="A5343"/>
    </row>
    <row r="5344" spans="1:1" x14ac:dyDescent="0.3">
      <c r="A5344"/>
    </row>
    <row r="5345" spans="1:1" x14ac:dyDescent="0.3">
      <c r="A5345"/>
    </row>
    <row r="5346" spans="1:1" x14ac:dyDescent="0.3">
      <c r="A5346"/>
    </row>
    <row r="5347" spans="1:1" x14ac:dyDescent="0.3">
      <c r="A5347"/>
    </row>
    <row r="5348" spans="1:1" x14ac:dyDescent="0.3">
      <c r="A5348"/>
    </row>
    <row r="5349" spans="1:1" x14ac:dyDescent="0.3">
      <c r="A5349"/>
    </row>
    <row r="5350" spans="1:1" x14ac:dyDescent="0.3">
      <c r="A5350"/>
    </row>
    <row r="5351" spans="1:1" x14ac:dyDescent="0.3">
      <c r="A5351"/>
    </row>
    <row r="5352" spans="1:1" x14ac:dyDescent="0.3">
      <c r="A5352"/>
    </row>
    <row r="5353" spans="1:1" x14ac:dyDescent="0.3">
      <c r="A5353"/>
    </row>
    <row r="5354" spans="1:1" x14ac:dyDescent="0.3">
      <c r="A5354"/>
    </row>
    <row r="5355" spans="1:1" x14ac:dyDescent="0.3">
      <c r="A5355"/>
    </row>
    <row r="5356" spans="1:1" x14ac:dyDescent="0.3">
      <c r="A5356"/>
    </row>
    <row r="5357" spans="1:1" x14ac:dyDescent="0.3">
      <c r="A5357"/>
    </row>
    <row r="5358" spans="1:1" x14ac:dyDescent="0.3">
      <c r="A5358"/>
    </row>
    <row r="5359" spans="1:1" x14ac:dyDescent="0.3">
      <c r="A5359"/>
    </row>
    <row r="5360" spans="1:1" x14ac:dyDescent="0.3">
      <c r="A5360"/>
    </row>
    <row r="5361" spans="1:1" x14ac:dyDescent="0.3">
      <c r="A5361"/>
    </row>
    <row r="5362" spans="1:1" x14ac:dyDescent="0.3">
      <c r="A5362"/>
    </row>
    <row r="5363" spans="1:1" x14ac:dyDescent="0.3">
      <c r="A5363"/>
    </row>
    <row r="5364" spans="1:1" x14ac:dyDescent="0.3">
      <c r="A5364"/>
    </row>
    <row r="5365" spans="1:1" x14ac:dyDescent="0.3">
      <c r="A5365"/>
    </row>
    <row r="5366" spans="1:1" x14ac:dyDescent="0.3">
      <c r="A5366"/>
    </row>
    <row r="5367" spans="1:1" x14ac:dyDescent="0.3">
      <c r="A5367"/>
    </row>
    <row r="5368" spans="1:1" x14ac:dyDescent="0.3">
      <c r="A5368"/>
    </row>
    <row r="5369" spans="1:1" x14ac:dyDescent="0.3">
      <c r="A5369"/>
    </row>
    <row r="5370" spans="1:1" x14ac:dyDescent="0.3">
      <c r="A5370"/>
    </row>
    <row r="5371" spans="1:1" x14ac:dyDescent="0.3">
      <c r="A5371"/>
    </row>
    <row r="5372" spans="1:1" x14ac:dyDescent="0.3">
      <c r="A5372"/>
    </row>
    <row r="5373" spans="1:1" x14ac:dyDescent="0.3">
      <c r="A5373"/>
    </row>
    <row r="5374" spans="1:1" x14ac:dyDescent="0.3">
      <c r="A5374"/>
    </row>
    <row r="5375" spans="1:1" x14ac:dyDescent="0.3">
      <c r="A5375"/>
    </row>
    <row r="5376" spans="1:1" x14ac:dyDescent="0.3">
      <c r="A5376"/>
    </row>
    <row r="5377" spans="1:1" x14ac:dyDescent="0.3">
      <c r="A5377"/>
    </row>
    <row r="5378" spans="1:1" x14ac:dyDescent="0.3">
      <c r="A5378"/>
    </row>
    <row r="5379" spans="1:1" x14ac:dyDescent="0.3">
      <c r="A5379"/>
    </row>
    <row r="5380" spans="1:1" x14ac:dyDescent="0.3">
      <c r="A5380"/>
    </row>
    <row r="5381" spans="1:1" x14ac:dyDescent="0.3">
      <c r="A5381"/>
    </row>
    <row r="5382" spans="1:1" x14ac:dyDescent="0.3">
      <c r="A5382"/>
    </row>
    <row r="5383" spans="1:1" x14ac:dyDescent="0.3">
      <c r="A5383"/>
    </row>
    <row r="5384" spans="1:1" x14ac:dyDescent="0.3">
      <c r="A5384"/>
    </row>
    <row r="5385" spans="1:1" x14ac:dyDescent="0.3">
      <c r="A5385"/>
    </row>
    <row r="5386" spans="1:1" x14ac:dyDescent="0.3">
      <c r="A5386"/>
    </row>
    <row r="5387" spans="1:1" x14ac:dyDescent="0.3">
      <c r="A5387"/>
    </row>
    <row r="5388" spans="1:1" x14ac:dyDescent="0.3">
      <c r="A5388"/>
    </row>
    <row r="5389" spans="1:1" x14ac:dyDescent="0.3">
      <c r="A5389"/>
    </row>
    <row r="5390" spans="1:1" x14ac:dyDescent="0.3">
      <c r="A5390"/>
    </row>
    <row r="5391" spans="1:1" x14ac:dyDescent="0.3">
      <c r="A5391"/>
    </row>
    <row r="5392" spans="1:1" x14ac:dyDescent="0.3">
      <c r="A5392"/>
    </row>
    <row r="5393" spans="1:1" x14ac:dyDescent="0.3">
      <c r="A5393"/>
    </row>
    <row r="5394" spans="1:1" x14ac:dyDescent="0.3">
      <c r="A5394"/>
    </row>
    <row r="5395" spans="1:1" x14ac:dyDescent="0.3">
      <c r="A5395"/>
    </row>
    <row r="5396" spans="1:1" x14ac:dyDescent="0.3">
      <c r="A5396"/>
    </row>
    <row r="5397" spans="1:1" x14ac:dyDescent="0.3">
      <c r="A5397"/>
    </row>
    <row r="5398" spans="1:1" x14ac:dyDescent="0.3">
      <c r="A5398"/>
    </row>
    <row r="5399" spans="1:1" x14ac:dyDescent="0.3">
      <c r="A5399"/>
    </row>
    <row r="5400" spans="1:1" x14ac:dyDescent="0.3">
      <c r="A5400"/>
    </row>
    <row r="5401" spans="1:1" x14ac:dyDescent="0.3">
      <c r="A5401"/>
    </row>
    <row r="5402" spans="1:1" x14ac:dyDescent="0.3">
      <c r="A5402"/>
    </row>
    <row r="5403" spans="1:1" x14ac:dyDescent="0.3">
      <c r="A5403"/>
    </row>
    <row r="5404" spans="1:1" x14ac:dyDescent="0.3">
      <c r="A5404"/>
    </row>
    <row r="5405" spans="1:1" x14ac:dyDescent="0.3">
      <c r="A5405"/>
    </row>
    <row r="5406" spans="1:1" x14ac:dyDescent="0.3">
      <c r="A5406"/>
    </row>
    <row r="5407" spans="1:1" x14ac:dyDescent="0.3">
      <c r="A5407"/>
    </row>
    <row r="5408" spans="1:1" x14ac:dyDescent="0.3">
      <c r="A5408"/>
    </row>
    <row r="5409" spans="1:1" x14ac:dyDescent="0.3">
      <c r="A5409"/>
    </row>
    <row r="5410" spans="1:1" x14ac:dyDescent="0.3">
      <c r="A5410"/>
    </row>
    <row r="5411" spans="1:1" x14ac:dyDescent="0.3">
      <c r="A5411"/>
    </row>
    <row r="5412" spans="1:1" x14ac:dyDescent="0.3">
      <c r="A5412"/>
    </row>
    <row r="5413" spans="1:1" x14ac:dyDescent="0.3">
      <c r="A5413"/>
    </row>
    <row r="5414" spans="1:1" x14ac:dyDescent="0.3">
      <c r="A5414"/>
    </row>
    <row r="5415" spans="1:1" x14ac:dyDescent="0.3">
      <c r="A5415"/>
    </row>
    <row r="5416" spans="1:1" x14ac:dyDescent="0.3">
      <c r="A5416"/>
    </row>
    <row r="5417" spans="1:1" x14ac:dyDescent="0.3">
      <c r="A5417"/>
    </row>
    <row r="5418" spans="1:1" x14ac:dyDescent="0.3">
      <c r="A5418"/>
    </row>
    <row r="5419" spans="1:1" x14ac:dyDescent="0.3">
      <c r="A5419"/>
    </row>
    <row r="5420" spans="1:1" x14ac:dyDescent="0.3">
      <c r="A5420"/>
    </row>
    <row r="5421" spans="1:1" x14ac:dyDescent="0.3">
      <c r="A5421"/>
    </row>
    <row r="5422" spans="1:1" x14ac:dyDescent="0.3">
      <c r="A5422"/>
    </row>
    <row r="5423" spans="1:1" x14ac:dyDescent="0.3">
      <c r="A5423"/>
    </row>
    <row r="5424" spans="1:1" x14ac:dyDescent="0.3">
      <c r="A5424"/>
    </row>
    <row r="5425" spans="1:1" x14ac:dyDescent="0.3">
      <c r="A5425"/>
    </row>
    <row r="5426" spans="1:1" x14ac:dyDescent="0.3">
      <c r="A5426"/>
    </row>
    <row r="5427" spans="1:1" x14ac:dyDescent="0.3">
      <c r="A5427"/>
    </row>
    <row r="5428" spans="1:1" x14ac:dyDescent="0.3">
      <c r="A5428"/>
    </row>
    <row r="5429" spans="1:1" x14ac:dyDescent="0.3">
      <c r="A5429"/>
    </row>
    <row r="5430" spans="1:1" x14ac:dyDescent="0.3">
      <c r="A5430"/>
    </row>
    <row r="5431" spans="1:1" x14ac:dyDescent="0.3">
      <c r="A5431"/>
    </row>
    <row r="5432" spans="1:1" x14ac:dyDescent="0.3">
      <c r="A5432"/>
    </row>
    <row r="5433" spans="1:1" x14ac:dyDescent="0.3">
      <c r="A5433"/>
    </row>
    <row r="5434" spans="1:1" x14ac:dyDescent="0.3">
      <c r="A5434"/>
    </row>
    <row r="5435" spans="1:1" x14ac:dyDescent="0.3">
      <c r="A5435"/>
    </row>
    <row r="5436" spans="1:1" x14ac:dyDescent="0.3">
      <c r="A5436"/>
    </row>
    <row r="5437" spans="1:1" x14ac:dyDescent="0.3">
      <c r="A5437"/>
    </row>
    <row r="5438" spans="1:1" x14ac:dyDescent="0.3">
      <c r="A5438"/>
    </row>
    <row r="5439" spans="1:1" x14ac:dyDescent="0.3">
      <c r="A5439"/>
    </row>
    <row r="5440" spans="1:1" x14ac:dyDescent="0.3">
      <c r="A5440"/>
    </row>
    <row r="5441" spans="1:1" x14ac:dyDescent="0.3">
      <c r="A5441"/>
    </row>
    <row r="5442" spans="1:1" x14ac:dyDescent="0.3">
      <c r="A5442"/>
    </row>
    <row r="5443" spans="1:1" x14ac:dyDescent="0.3">
      <c r="A5443"/>
    </row>
    <row r="5444" spans="1:1" x14ac:dyDescent="0.3">
      <c r="A5444"/>
    </row>
    <row r="5445" spans="1:1" x14ac:dyDescent="0.3">
      <c r="A5445"/>
    </row>
    <row r="5446" spans="1:1" x14ac:dyDescent="0.3">
      <c r="A5446"/>
    </row>
    <row r="5447" spans="1:1" x14ac:dyDescent="0.3">
      <c r="A5447"/>
    </row>
    <row r="5448" spans="1:1" x14ac:dyDescent="0.3">
      <c r="A5448"/>
    </row>
    <row r="5449" spans="1:1" x14ac:dyDescent="0.3">
      <c r="A5449"/>
    </row>
    <row r="5450" spans="1:1" x14ac:dyDescent="0.3">
      <c r="A5450"/>
    </row>
    <row r="5451" spans="1:1" x14ac:dyDescent="0.3">
      <c r="A5451"/>
    </row>
    <row r="5452" spans="1:1" x14ac:dyDescent="0.3">
      <c r="A5452"/>
    </row>
    <row r="5453" spans="1:1" x14ac:dyDescent="0.3">
      <c r="A5453"/>
    </row>
    <row r="5454" spans="1:1" x14ac:dyDescent="0.3">
      <c r="A5454"/>
    </row>
    <row r="5455" spans="1:1" x14ac:dyDescent="0.3">
      <c r="A5455"/>
    </row>
    <row r="5456" spans="1:1" x14ac:dyDescent="0.3">
      <c r="A5456"/>
    </row>
    <row r="5457" spans="1:1" x14ac:dyDescent="0.3">
      <c r="A5457"/>
    </row>
    <row r="5458" spans="1:1" x14ac:dyDescent="0.3">
      <c r="A5458"/>
    </row>
    <row r="5459" spans="1:1" x14ac:dyDescent="0.3">
      <c r="A5459"/>
    </row>
    <row r="5460" spans="1:1" x14ac:dyDescent="0.3">
      <c r="A5460"/>
    </row>
    <row r="5461" spans="1:1" x14ac:dyDescent="0.3">
      <c r="A5461"/>
    </row>
    <row r="5462" spans="1:1" x14ac:dyDescent="0.3">
      <c r="A5462"/>
    </row>
    <row r="5463" spans="1:1" x14ac:dyDescent="0.3">
      <c r="A5463"/>
    </row>
    <row r="5464" spans="1:1" x14ac:dyDescent="0.3">
      <c r="A5464"/>
    </row>
    <row r="5465" spans="1:1" x14ac:dyDescent="0.3">
      <c r="A5465"/>
    </row>
    <row r="5466" spans="1:1" x14ac:dyDescent="0.3">
      <c r="A5466"/>
    </row>
    <row r="5467" spans="1:1" x14ac:dyDescent="0.3">
      <c r="A5467"/>
    </row>
    <row r="5468" spans="1:1" x14ac:dyDescent="0.3">
      <c r="A5468"/>
    </row>
    <row r="5469" spans="1:1" x14ac:dyDescent="0.3">
      <c r="A5469"/>
    </row>
    <row r="5470" spans="1:1" x14ac:dyDescent="0.3">
      <c r="A5470"/>
    </row>
    <row r="5471" spans="1:1" x14ac:dyDescent="0.3">
      <c r="A5471"/>
    </row>
    <row r="5472" spans="1:1" x14ac:dyDescent="0.3">
      <c r="A5472"/>
    </row>
    <row r="5473" spans="1:1" x14ac:dyDescent="0.3">
      <c r="A5473"/>
    </row>
    <row r="5474" spans="1:1" x14ac:dyDescent="0.3">
      <c r="A5474"/>
    </row>
    <row r="5475" spans="1:1" x14ac:dyDescent="0.3">
      <c r="A5475"/>
    </row>
    <row r="5476" spans="1:1" x14ac:dyDescent="0.3">
      <c r="A5476"/>
    </row>
    <row r="5477" spans="1:1" x14ac:dyDescent="0.3">
      <c r="A5477"/>
    </row>
    <row r="5478" spans="1:1" x14ac:dyDescent="0.3">
      <c r="A5478"/>
    </row>
    <row r="5479" spans="1:1" x14ac:dyDescent="0.3">
      <c r="A5479"/>
    </row>
    <row r="5480" spans="1:1" x14ac:dyDescent="0.3">
      <c r="A5480"/>
    </row>
    <row r="5481" spans="1:1" x14ac:dyDescent="0.3">
      <c r="A5481"/>
    </row>
    <row r="5482" spans="1:1" x14ac:dyDescent="0.3">
      <c r="A5482"/>
    </row>
    <row r="5483" spans="1:1" x14ac:dyDescent="0.3">
      <c r="A5483"/>
    </row>
    <row r="5484" spans="1:1" x14ac:dyDescent="0.3">
      <c r="A5484"/>
    </row>
    <row r="5485" spans="1:1" x14ac:dyDescent="0.3">
      <c r="A5485"/>
    </row>
    <row r="5486" spans="1:1" x14ac:dyDescent="0.3">
      <c r="A5486"/>
    </row>
    <row r="5487" spans="1:1" x14ac:dyDescent="0.3">
      <c r="A5487"/>
    </row>
    <row r="5488" spans="1:1" x14ac:dyDescent="0.3">
      <c r="A5488"/>
    </row>
    <row r="5489" spans="1:1" x14ac:dyDescent="0.3">
      <c r="A5489"/>
    </row>
    <row r="5490" spans="1:1" x14ac:dyDescent="0.3">
      <c r="A5490"/>
    </row>
    <row r="5491" spans="1:1" x14ac:dyDescent="0.3">
      <c r="A5491"/>
    </row>
    <row r="5492" spans="1:1" x14ac:dyDescent="0.3">
      <c r="A5492"/>
    </row>
    <row r="5493" spans="1:1" x14ac:dyDescent="0.3">
      <c r="A5493"/>
    </row>
    <row r="5494" spans="1:1" x14ac:dyDescent="0.3">
      <c r="A5494"/>
    </row>
    <row r="5495" spans="1:1" x14ac:dyDescent="0.3">
      <c r="A5495"/>
    </row>
    <row r="5496" spans="1:1" x14ac:dyDescent="0.3">
      <c r="A5496"/>
    </row>
    <row r="5497" spans="1:1" x14ac:dyDescent="0.3">
      <c r="A5497"/>
    </row>
    <row r="5498" spans="1:1" x14ac:dyDescent="0.3">
      <c r="A5498"/>
    </row>
    <row r="5499" spans="1:1" x14ac:dyDescent="0.3">
      <c r="A5499"/>
    </row>
    <row r="5500" spans="1:1" x14ac:dyDescent="0.3">
      <c r="A5500"/>
    </row>
    <row r="5501" spans="1:1" x14ac:dyDescent="0.3">
      <c r="A5501"/>
    </row>
    <row r="5502" spans="1:1" x14ac:dyDescent="0.3">
      <c r="A5502"/>
    </row>
    <row r="5503" spans="1:1" x14ac:dyDescent="0.3">
      <c r="A5503"/>
    </row>
    <row r="5504" spans="1:1" x14ac:dyDescent="0.3">
      <c r="A5504"/>
    </row>
    <row r="5505" spans="1:1" x14ac:dyDescent="0.3">
      <c r="A5505"/>
    </row>
    <row r="5506" spans="1:1" x14ac:dyDescent="0.3">
      <c r="A5506"/>
    </row>
    <row r="5507" spans="1:1" x14ac:dyDescent="0.3">
      <c r="A5507"/>
    </row>
    <row r="5508" spans="1:1" x14ac:dyDescent="0.3">
      <c r="A5508"/>
    </row>
    <row r="5509" spans="1:1" x14ac:dyDescent="0.3">
      <c r="A5509"/>
    </row>
    <row r="5510" spans="1:1" x14ac:dyDescent="0.3">
      <c r="A5510"/>
    </row>
    <row r="5511" spans="1:1" x14ac:dyDescent="0.3">
      <c r="A5511"/>
    </row>
    <row r="5512" spans="1:1" x14ac:dyDescent="0.3">
      <c r="A5512"/>
    </row>
    <row r="5513" spans="1:1" x14ac:dyDescent="0.3">
      <c r="A5513"/>
    </row>
    <row r="5514" spans="1:1" x14ac:dyDescent="0.3">
      <c r="A5514"/>
    </row>
    <row r="5515" spans="1:1" x14ac:dyDescent="0.3">
      <c r="A5515"/>
    </row>
    <row r="5516" spans="1:1" x14ac:dyDescent="0.3">
      <c r="A5516"/>
    </row>
    <row r="5517" spans="1:1" x14ac:dyDescent="0.3">
      <c r="A5517"/>
    </row>
    <row r="5518" spans="1:1" x14ac:dyDescent="0.3">
      <c r="A5518"/>
    </row>
    <row r="5519" spans="1:1" x14ac:dyDescent="0.3">
      <c r="A5519"/>
    </row>
    <row r="5520" spans="1:1" x14ac:dyDescent="0.3">
      <c r="A5520"/>
    </row>
    <row r="5521" spans="1:1" x14ac:dyDescent="0.3">
      <c r="A5521"/>
    </row>
    <row r="5522" spans="1:1" x14ac:dyDescent="0.3">
      <c r="A5522"/>
    </row>
    <row r="5523" spans="1:1" x14ac:dyDescent="0.3">
      <c r="A5523"/>
    </row>
    <row r="5524" spans="1:1" x14ac:dyDescent="0.3">
      <c r="A5524"/>
    </row>
    <row r="5525" spans="1:1" x14ac:dyDescent="0.3">
      <c r="A5525"/>
    </row>
    <row r="5526" spans="1:1" x14ac:dyDescent="0.3">
      <c r="A5526"/>
    </row>
    <row r="5527" spans="1:1" x14ac:dyDescent="0.3">
      <c r="A5527"/>
    </row>
    <row r="5528" spans="1:1" x14ac:dyDescent="0.3">
      <c r="A5528"/>
    </row>
    <row r="5529" spans="1:1" x14ac:dyDescent="0.3">
      <c r="A5529"/>
    </row>
    <row r="5530" spans="1:1" x14ac:dyDescent="0.3">
      <c r="A5530"/>
    </row>
    <row r="5531" spans="1:1" x14ac:dyDescent="0.3">
      <c r="A5531"/>
    </row>
    <row r="5532" spans="1:1" x14ac:dyDescent="0.3">
      <c r="A5532"/>
    </row>
    <row r="5533" spans="1:1" x14ac:dyDescent="0.3">
      <c r="A5533"/>
    </row>
    <row r="5534" spans="1:1" x14ac:dyDescent="0.3">
      <c r="A5534"/>
    </row>
    <row r="5535" spans="1:1" x14ac:dyDescent="0.3">
      <c r="A5535"/>
    </row>
    <row r="5536" spans="1:1" x14ac:dyDescent="0.3">
      <c r="A5536"/>
    </row>
    <row r="5537" spans="1:1" x14ac:dyDescent="0.3">
      <c r="A5537"/>
    </row>
    <row r="5538" spans="1:1" x14ac:dyDescent="0.3">
      <c r="A5538"/>
    </row>
    <row r="5539" spans="1:1" x14ac:dyDescent="0.3">
      <c r="A5539"/>
    </row>
    <row r="5540" spans="1:1" x14ac:dyDescent="0.3">
      <c r="A5540"/>
    </row>
    <row r="5541" spans="1:1" x14ac:dyDescent="0.3">
      <c r="A5541"/>
    </row>
    <row r="5542" spans="1:1" x14ac:dyDescent="0.3">
      <c r="A5542"/>
    </row>
    <row r="5543" spans="1:1" x14ac:dyDescent="0.3">
      <c r="A5543"/>
    </row>
    <row r="5544" spans="1:1" x14ac:dyDescent="0.3">
      <c r="A5544"/>
    </row>
    <row r="5545" spans="1:1" x14ac:dyDescent="0.3">
      <c r="A5545"/>
    </row>
    <row r="5546" spans="1:1" x14ac:dyDescent="0.3">
      <c r="A5546"/>
    </row>
    <row r="5547" spans="1:1" x14ac:dyDescent="0.3">
      <c r="A5547"/>
    </row>
    <row r="5548" spans="1:1" x14ac:dyDescent="0.3">
      <c r="A5548"/>
    </row>
    <row r="5549" spans="1:1" x14ac:dyDescent="0.3">
      <c r="A5549"/>
    </row>
    <row r="5550" spans="1:1" x14ac:dyDescent="0.3">
      <c r="A5550"/>
    </row>
    <row r="5551" spans="1:1" x14ac:dyDescent="0.3">
      <c r="A5551"/>
    </row>
    <row r="5552" spans="1:1" x14ac:dyDescent="0.3">
      <c r="A5552"/>
    </row>
    <row r="5553" spans="1:1" x14ac:dyDescent="0.3">
      <c r="A5553"/>
    </row>
    <row r="5554" spans="1:1" x14ac:dyDescent="0.3">
      <c r="A5554"/>
    </row>
    <row r="5555" spans="1:1" x14ac:dyDescent="0.3">
      <c r="A5555"/>
    </row>
    <row r="5556" spans="1:1" x14ac:dyDescent="0.3">
      <c r="A5556"/>
    </row>
    <row r="5557" spans="1:1" x14ac:dyDescent="0.3">
      <c r="A5557"/>
    </row>
    <row r="5558" spans="1:1" x14ac:dyDescent="0.3">
      <c r="A5558"/>
    </row>
    <row r="5559" spans="1:1" x14ac:dyDescent="0.3">
      <c r="A5559"/>
    </row>
    <row r="5560" spans="1:1" x14ac:dyDescent="0.3">
      <c r="A5560"/>
    </row>
    <row r="5561" spans="1:1" x14ac:dyDescent="0.3">
      <c r="A5561"/>
    </row>
    <row r="5562" spans="1:1" x14ac:dyDescent="0.3">
      <c r="A5562"/>
    </row>
    <row r="5563" spans="1:1" x14ac:dyDescent="0.3">
      <c r="A5563"/>
    </row>
    <row r="5564" spans="1:1" x14ac:dyDescent="0.3">
      <c r="A5564"/>
    </row>
    <row r="5565" spans="1:1" x14ac:dyDescent="0.3">
      <c r="A5565"/>
    </row>
    <row r="5566" spans="1:1" x14ac:dyDescent="0.3">
      <c r="A5566"/>
    </row>
    <row r="5567" spans="1:1" x14ac:dyDescent="0.3">
      <c r="A5567"/>
    </row>
    <row r="5568" spans="1:1" x14ac:dyDescent="0.3">
      <c r="A5568"/>
    </row>
    <row r="5569" spans="1:1" x14ac:dyDescent="0.3">
      <c r="A5569"/>
    </row>
    <row r="5570" spans="1:1" x14ac:dyDescent="0.3">
      <c r="A5570"/>
    </row>
    <row r="5571" spans="1:1" x14ac:dyDescent="0.3">
      <c r="A5571"/>
    </row>
    <row r="5572" spans="1:1" x14ac:dyDescent="0.3">
      <c r="A5572"/>
    </row>
    <row r="5573" spans="1:1" x14ac:dyDescent="0.3">
      <c r="A5573"/>
    </row>
    <row r="5574" spans="1:1" x14ac:dyDescent="0.3">
      <c r="A5574"/>
    </row>
    <row r="5575" spans="1:1" x14ac:dyDescent="0.3">
      <c r="A5575"/>
    </row>
    <row r="5576" spans="1:1" x14ac:dyDescent="0.3">
      <c r="A5576"/>
    </row>
    <row r="5577" spans="1:1" x14ac:dyDescent="0.3">
      <c r="A5577"/>
    </row>
    <row r="5578" spans="1:1" x14ac:dyDescent="0.3">
      <c r="A5578"/>
    </row>
    <row r="5579" spans="1:1" x14ac:dyDescent="0.3">
      <c r="A5579"/>
    </row>
    <row r="5580" spans="1:1" x14ac:dyDescent="0.3">
      <c r="A5580"/>
    </row>
    <row r="5581" spans="1:1" x14ac:dyDescent="0.3">
      <c r="A5581"/>
    </row>
    <row r="5582" spans="1:1" x14ac:dyDescent="0.3">
      <c r="A5582"/>
    </row>
    <row r="5583" spans="1:1" x14ac:dyDescent="0.3">
      <c r="A5583"/>
    </row>
    <row r="5584" spans="1:1" x14ac:dyDescent="0.3">
      <c r="A5584"/>
    </row>
    <row r="5585" spans="1:1" x14ac:dyDescent="0.3">
      <c r="A5585"/>
    </row>
    <row r="5586" spans="1:1" x14ac:dyDescent="0.3">
      <c r="A5586"/>
    </row>
    <row r="5587" spans="1:1" x14ac:dyDescent="0.3">
      <c r="A5587"/>
    </row>
    <row r="5588" spans="1:1" x14ac:dyDescent="0.3">
      <c r="A5588"/>
    </row>
    <row r="5589" spans="1:1" x14ac:dyDescent="0.3">
      <c r="A5589"/>
    </row>
    <row r="5590" spans="1:1" x14ac:dyDescent="0.3">
      <c r="A5590"/>
    </row>
    <row r="5591" spans="1:1" x14ac:dyDescent="0.3">
      <c r="A5591"/>
    </row>
    <row r="5592" spans="1:1" x14ac:dyDescent="0.3">
      <c r="A5592"/>
    </row>
    <row r="5593" spans="1:1" x14ac:dyDescent="0.3">
      <c r="A5593"/>
    </row>
    <row r="5594" spans="1:1" x14ac:dyDescent="0.3">
      <c r="A5594"/>
    </row>
    <row r="5595" spans="1:1" x14ac:dyDescent="0.3">
      <c r="A5595"/>
    </row>
    <row r="5596" spans="1:1" x14ac:dyDescent="0.3">
      <c r="A5596"/>
    </row>
    <row r="5597" spans="1:1" x14ac:dyDescent="0.3">
      <c r="A5597"/>
    </row>
    <row r="5598" spans="1:1" x14ac:dyDescent="0.3">
      <c r="A5598"/>
    </row>
    <row r="5599" spans="1:1" x14ac:dyDescent="0.3">
      <c r="A5599"/>
    </row>
    <row r="5600" spans="1:1" x14ac:dyDescent="0.3">
      <c r="A5600"/>
    </row>
    <row r="5601" spans="1:1" x14ac:dyDescent="0.3">
      <c r="A5601"/>
    </row>
    <row r="5602" spans="1:1" x14ac:dyDescent="0.3">
      <c r="A5602"/>
    </row>
    <row r="5603" spans="1:1" x14ac:dyDescent="0.3">
      <c r="A5603"/>
    </row>
    <row r="5604" spans="1:1" x14ac:dyDescent="0.3">
      <c r="A5604"/>
    </row>
    <row r="5605" spans="1:1" x14ac:dyDescent="0.3">
      <c r="A5605"/>
    </row>
    <row r="5606" spans="1:1" x14ac:dyDescent="0.3">
      <c r="A5606"/>
    </row>
    <row r="5607" spans="1:1" x14ac:dyDescent="0.3">
      <c r="A5607"/>
    </row>
    <row r="5608" spans="1:1" x14ac:dyDescent="0.3">
      <c r="A5608"/>
    </row>
    <row r="5609" spans="1:1" x14ac:dyDescent="0.3">
      <c r="A5609"/>
    </row>
    <row r="5610" spans="1:1" x14ac:dyDescent="0.3">
      <c r="A5610"/>
    </row>
    <row r="5611" spans="1:1" x14ac:dyDescent="0.3">
      <c r="A5611"/>
    </row>
    <row r="5612" spans="1:1" x14ac:dyDescent="0.3">
      <c r="A5612"/>
    </row>
    <row r="5613" spans="1:1" x14ac:dyDescent="0.3">
      <c r="A5613"/>
    </row>
    <row r="5614" spans="1:1" x14ac:dyDescent="0.3">
      <c r="A5614"/>
    </row>
    <row r="5615" spans="1:1" x14ac:dyDescent="0.3">
      <c r="A5615"/>
    </row>
    <row r="5616" spans="1:1" x14ac:dyDescent="0.3">
      <c r="A5616"/>
    </row>
    <row r="5617" spans="1:1" x14ac:dyDescent="0.3">
      <c r="A5617"/>
    </row>
    <row r="5618" spans="1:1" x14ac:dyDescent="0.3">
      <c r="A5618"/>
    </row>
    <row r="5619" spans="1:1" x14ac:dyDescent="0.3">
      <c r="A5619"/>
    </row>
    <row r="5620" spans="1:1" x14ac:dyDescent="0.3">
      <c r="A5620"/>
    </row>
    <row r="5621" spans="1:1" x14ac:dyDescent="0.3">
      <c r="A5621"/>
    </row>
    <row r="5622" spans="1:1" x14ac:dyDescent="0.3">
      <c r="A5622"/>
    </row>
    <row r="5623" spans="1:1" x14ac:dyDescent="0.3">
      <c r="A5623"/>
    </row>
    <row r="5624" spans="1:1" x14ac:dyDescent="0.3">
      <c r="A5624"/>
    </row>
    <row r="5625" spans="1:1" x14ac:dyDescent="0.3">
      <c r="A5625"/>
    </row>
    <row r="5626" spans="1:1" x14ac:dyDescent="0.3">
      <c r="A5626"/>
    </row>
    <row r="5627" spans="1:1" x14ac:dyDescent="0.3">
      <c r="A5627"/>
    </row>
    <row r="5628" spans="1:1" x14ac:dyDescent="0.3">
      <c r="A5628"/>
    </row>
    <row r="5629" spans="1:1" x14ac:dyDescent="0.3">
      <c r="A5629"/>
    </row>
    <row r="5630" spans="1:1" x14ac:dyDescent="0.3">
      <c r="A5630"/>
    </row>
    <row r="5631" spans="1:1" x14ac:dyDescent="0.3">
      <c r="A5631"/>
    </row>
    <row r="5632" spans="1:1" x14ac:dyDescent="0.3">
      <c r="A5632"/>
    </row>
    <row r="5633" spans="1:1" x14ac:dyDescent="0.3">
      <c r="A5633"/>
    </row>
    <row r="5634" spans="1:1" x14ac:dyDescent="0.3">
      <c r="A5634"/>
    </row>
    <row r="5635" spans="1:1" x14ac:dyDescent="0.3">
      <c r="A5635"/>
    </row>
    <row r="5636" spans="1:1" x14ac:dyDescent="0.3">
      <c r="A5636"/>
    </row>
    <row r="5637" spans="1:1" x14ac:dyDescent="0.3">
      <c r="A5637"/>
    </row>
    <row r="5638" spans="1:1" x14ac:dyDescent="0.3">
      <c r="A5638"/>
    </row>
    <row r="5639" spans="1:1" x14ac:dyDescent="0.3">
      <c r="A5639"/>
    </row>
    <row r="5640" spans="1:1" x14ac:dyDescent="0.3">
      <c r="A5640"/>
    </row>
    <row r="5641" spans="1:1" x14ac:dyDescent="0.3">
      <c r="A5641"/>
    </row>
    <row r="5642" spans="1:1" x14ac:dyDescent="0.3">
      <c r="A5642"/>
    </row>
    <row r="5643" spans="1:1" x14ac:dyDescent="0.3">
      <c r="A5643"/>
    </row>
    <row r="5644" spans="1:1" x14ac:dyDescent="0.3">
      <c r="A5644"/>
    </row>
    <row r="5645" spans="1:1" x14ac:dyDescent="0.3">
      <c r="A5645"/>
    </row>
    <row r="5646" spans="1:1" x14ac:dyDescent="0.3">
      <c r="A5646"/>
    </row>
    <row r="5647" spans="1:1" x14ac:dyDescent="0.3">
      <c r="A5647"/>
    </row>
    <row r="5648" spans="1:1" x14ac:dyDescent="0.3">
      <c r="A5648"/>
    </row>
    <row r="5649" spans="1:1" x14ac:dyDescent="0.3">
      <c r="A5649"/>
    </row>
    <row r="5650" spans="1:1" x14ac:dyDescent="0.3">
      <c r="A5650"/>
    </row>
    <row r="5651" spans="1:1" x14ac:dyDescent="0.3">
      <c r="A5651"/>
    </row>
    <row r="5652" spans="1:1" x14ac:dyDescent="0.3">
      <c r="A5652"/>
    </row>
    <row r="5653" spans="1:1" x14ac:dyDescent="0.3">
      <c r="A5653"/>
    </row>
    <row r="5654" spans="1:1" x14ac:dyDescent="0.3">
      <c r="A5654"/>
    </row>
    <row r="5655" spans="1:1" x14ac:dyDescent="0.3">
      <c r="A5655"/>
    </row>
    <row r="5656" spans="1:1" x14ac:dyDescent="0.3">
      <c r="A5656"/>
    </row>
    <row r="5657" spans="1:1" x14ac:dyDescent="0.3">
      <c r="A5657"/>
    </row>
    <row r="5658" spans="1:1" x14ac:dyDescent="0.3">
      <c r="A5658"/>
    </row>
    <row r="5659" spans="1:1" x14ac:dyDescent="0.3">
      <c r="A5659"/>
    </row>
    <row r="5660" spans="1:1" x14ac:dyDescent="0.3">
      <c r="A5660"/>
    </row>
    <row r="5661" spans="1:1" x14ac:dyDescent="0.3">
      <c r="A5661"/>
    </row>
    <row r="5662" spans="1:1" x14ac:dyDescent="0.3">
      <c r="A5662"/>
    </row>
    <row r="5663" spans="1:1" x14ac:dyDescent="0.3">
      <c r="A5663"/>
    </row>
    <row r="5664" spans="1:1" x14ac:dyDescent="0.3">
      <c r="A5664"/>
    </row>
    <row r="5665" spans="1:1" x14ac:dyDescent="0.3">
      <c r="A5665"/>
    </row>
    <row r="5666" spans="1:1" x14ac:dyDescent="0.3">
      <c r="A5666"/>
    </row>
    <row r="5667" spans="1:1" x14ac:dyDescent="0.3">
      <c r="A5667"/>
    </row>
    <row r="5668" spans="1:1" x14ac:dyDescent="0.3">
      <c r="A5668"/>
    </row>
    <row r="5669" spans="1:1" x14ac:dyDescent="0.3">
      <c r="A5669"/>
    </row>
    <row r="5670" spans="1:1" x14ac:dyDescent="0.3">
      <c r="A5670"/>
    </row>
    <row r="5671" spans="1:1" x14ac:dyDescent="0.3">
      <c r="A5671"/>
    </row>
    <row r="5672" spans="1:1" x14ac:dyDescent="0.3">
      <c r="A5672"/>
    </row>
    <row r="5673" spans="1:1" x14ac:dyDescent="0.3">
      <c r="A5673"/>
    </row>
    <row r="5674" spans="1:1" x14ac:dyDescent="0.3">
      <c r="A5674"/>
    </row>
    <row r="5675" spans="1:1" x14ac:dyDescent="0.3">
      <c r="A5675"/>
    </row>
    <row r="5676" spans="1:1" x14ac:dyDescent="0.3">
      <c r="A5676"/>
    </row>
    <row r="5677" spans="1:1" x14ac:dyDescent="0.3">
      <c r="A5677"/>
    </row>
    <row r="5678" spans="1:1" x14ac:dyDescent="0.3">
      <c r="A5678"/>
    </row>
    <row r="5679" spans="1:1" x14ac:dyDescent="0.3">
      <c r="A5679"/>
    </row>
    <row r="5680" spans="1:1" x14ac:dyDescent="0.3">
      <c r="A5680"/>
    </row>
    <row r="5681" spans="1:1" x14ac:dyDescent="0.3">
      <c r="A5681"/>
    </row>
    <row r="5682" spans="1:1" x14ac:dyDescent="0.3">
      <c r="A5682"/>
    </row>
    <row r="5683" spans="1:1" x14ac:dyDescent="0.3">
      <c r="A5683"/>
    </row>
    <row r="5684" spans="1:1" x14ac:dyDescent="0.3">
      <c r="A5684"/>
    </row>
    <row r="5685" spans="1:1" x14ac:dyDescent="0.3">
      <c r="A5685"/>
    </row>
    <row r="5686" spans="1:1" x14ac:dyDescent="0.3">
      <c r="A5686"/>
    </row>
    <row r="5687" spans="1:1" x14ac:dyDescent="0.3">
      <c r="A5687"/>
    </row>
    <row r="5688" spans="1:1" x14ac:dyDescent="0.3">
      <c r="A5688"/>
    </row>
    <row r="5689" spans="1:1" x14ac:dyDescent="0.3">
      <c r="A5689"/>
    </row>
    <row r="5690" spans="1:1" x14ac:dyDescent="0.3">
      <c r="A5690"/>
    </row>
    <row r="5691" spans="1:1" x14ac:dyDescent="0.3">
      <c r="A5691"/>
    </row>
    <row r="5692" spans="1:1" x14ac:dyDescent="0.3">
      <c r="A5692"/>
    </row>
    <row r="5693" spans="1:1" x14ac:dyDescent="0.3">
      <c r="A5693"/>
    </row>
    <row r="5694" spans="1:1" x14ac:dyDescent="0.3">
      <c r="A5694"/>
    </row>
    <row r="5695" spans="1:1" x14ac:dyDescent="0.3">
      <c r="A5695"/>
    </row>
    <row r="5696" spans="1:1" x14ac:dyDescent="0.3">
      <c r="A5696"/>
    </row>
    <row r="5697" spans="1:1" x14ac:dyDescent="0.3">
      <c r="A5697"/>
    </row>
    <row r="5698" spans="1:1" x14ac:dyDescent="0.3">
      <c r="A5698"/>
    </row>
    <row r="5699" spans="1:1" x14ac:dyDescent="0.3">
      <c r="A5699"/>
    </row>
    <row r="5700" spans="1:1" x14ac:dyDescent="0.3">
      <c r="A5700"/>
    </row>
    <row r="5701" spans="1:1" x14ac:dyDescent="0.3">
      <c r="A5701"/>
    </row>
    <row r="5702" spans="1:1" x14ac:dyDescent="0.3">
      <c r="A5702"/>
    </row>
    <row r="5703" spans="1:1" x14ac:dyDescent="0.3">
      <c r="A5703"/>
    </row>
    <row r="5704" spans="1:1" x14ac:dyDescent="0.3">
      <c r="A5704"/>
    </row>
    <row r="5705" spans="1:1" x14ac:dyDescent="0.3">
      <c r="A5705"/>
    </row>
    <row r="5706" spans="1:1" x14ac:dyDescent="0.3">
      <c r="A5706"/>
    </row>
    <row r="5707" spans="1:1" x14ac:dyDescent="0.3">
      <c r="A5707"/>
    </row>
    <row r="5708" spans="1:1" x14ac:dyDescent="0.3">
      <c r="A5708"/>
    </row>
    <row r="5709" spans="1:1" x14ac:dyDescent="0.3">
      <c r="A5709"/>
    </row>
    <row r="5710" spans="1:1" x14ac:dyDescent="0.3">
      <c r="A5710"/>
    </row>
    <row r="5711" spans="1:1" x14ac:dyDescent="0.3">
      <c r="A5711"/>
    </row>
    <row r="5712" spans="1:1" x14ac:dyDescent="0.3">
      <c r="A5712"/>
    </row>
    <row r="5713" spans="1:1" x14ac:dyDescent="0.3">
      <c r="A5713"/>
    </row>
    <row r="5714" spans="1:1" x14ac:dyDescent="0.3">
      <c r="A5714"/>
    </row>
    <row r="5715" spans="1:1" x14ac:dyDescent="0.3">
      <c r="A5715"/>
    </row>
    <row r="5716" spans="1:1" x14ac:dyDescent="0.3">
      <c r="A5716"/>
    </row>
    <row r="5717" spans="1:1" x14ac:dyDescent="0.3">
      <c r="A5717"/>
    </row>
    <row r="5718" spans="1:1" x14ac:dyDescent="0.3">
      <c r="A5718"/>
    </row>
    <row r="5719" spans="1:1" x14ac:dyDescent="0.3">
      <c r="A5719"/>
    </row>
    <row r="5720" spans="1:1" x14ac:dyDescent="0.3">
      <c r="A5720"/>
    </row>
    <row r="5721" spans="1:1" x14ac:dyDescent="0.3">
      <c r="A5721"/>
    </row>
    <row r="5722" spans="1:1" x14ac:dyDescent="0.3">
      <c r="A5722"/>
    </row>
    <row r="5723" spans="1:1" x14ac:dyDescent="0.3">
      <c r="A5723"/>
    </row>
    <row r="5724" spans="1:1" x14ac:dyDescent="0.3">
      <c r="A5724"/>
    </row>
    <row r="5725" spans="1:1" x14ac:dyDescent="0.3">
      <c r="A5725"/>
    </row>
    <row r="5726" spans="1:1" x14ac:dyDescent="0.3">
      <c r="A5726"/>
    </row>
    <row r="5727" spans="1:1" x14ac:dyDescent="0.3">
      <c r="A5727"/>
    </row>
    <row r="5728" spans="1:1" x14ac:dyDescent="0.3">
      <c r="A5728"/>
    </row>
    <row r="5729" spans="1:1" x14ac:dyDescent="0.3">
      <c r="A5729"/>
    </row>
    <row r="5730" spans="1:1" x14ac:dyDescent="0.3">
      <c r="A5730"/>
    </row>
    <row r="5731" spans="1:1" x14ac:dyDescent="0.3">
      <c r="A5731"/>
    </row>
    <row r="5732" spans="1:1" x14ac:dyDescent="0.3">
      <c r="A5732"/>
    </row>
    <row r="5733" spans="1:1" x14ac:dyDescent="0.3">
      <c r="A5733"/>
    </row>
    <row r="5734" spans="1:1" x14ac:dyDescent="0.3">
      <c r="A5734"/>
    </row>
    <row r="5735" spans="1:1" x14ac:dyDescent="0.3">
      <c r="A5735"/>
    </row>
    <row r="5736" spans="1:1" x14ac:dyDescent="0.3">
      <c r="A5736"/>
    </row>
    <row r="5737" spans="1:1" x14ac:dyDescent="0.3">
      <c r="A5737"/>
    </row>
    <row r="5738" spans="1:1" x14ac:dyDescent="0.3">
      <c r="A5738"/>
    </row>
    <row r="5739" spans="1:1" x14ac:dyDescent="0.3">
      <c r="A5739"/>
    </row>
    <row r="5740" spans="1:1" x14ac:dyDescent="0.3">
      <c r="A5740"/>
    </row>
    <row r="5741" spans="1:1" x14ac:dyDescent="0.3">
      <c r="A5741"/>
    </row>
    <row r="5742" spans="1:1" x14ac:dyDescent="0.3">
      <c r="A5742"/>
    </row>
    <row r="5743" spans="1:1" x14ac:dyDescent="0.3">
      <c r="A5743"/>
    </row>
    <row r="5744" spans="1:1" x14ac:dyDescent="0.3">
      <c r="A5744"/>
    </row>
    <row r="5745" spans="1:1" x14ac:dyDescent="0.3">
      <c r="A5745"/>
    </row>
    <row r="5746" spans="1:1" x14ac:dyDescent="0.3">
      <c r="A5746"/>
    </row>
    <row r="5747" spans="1:1" x14ac:dyDescent="0.3">
      <c r="A5747"/>
    </row>
    <row r="5748" spans="1:1" x14ac:dyDescent="0.3">
      <c r="A5748"/>
    </row>
    <row r="5749" spans="1:1" x14ac:dyDescent="0.3">
      <c r="A5749"/>
    </row>
    <row r="5750" spans="1:1" x14ac:dyDescent="0.3">
      <c r="A5750"/>
    </row>
    <row r="5751" spans="1:1" x14ac:dyDescent="0.3">
      <c r="A5751"/>
    </row>
    <row r="5752" spans="1:1" x14ac:dyDescent="0.3">
      <c r="A5752"/>
    </row>
    <row r="5753" spans="1:1" x14ac:dyDescent="0.3">
      <c r="A5753"/>
    </row>
    <row r="5754" spans="1:1" x14ac:dyDescent="0.3">
      <c r="A5754"/>
    </row>
    <row r="5755" spans="1:1" x14ac:dyDescent="0.3">
      <c r="A5755"/>
    </row>
    <row r="5756" spans="1:1" x14ac:dyDescent="0.3">
      <c r="A5756"/>
    </row>
    <row r="5757" spans="1:1" x14ac:dyDescent="0.3">
      <c r="A5757"/>
    </row>
    <row r="5758" spans="1:1" x14ac:dyDescent="0.3">
      <c r="A5758"/>
    </row>
    <row r="5759" spans="1:1" x14ac:dyDescent="0.3">
      <c r="A5759"/>
    </row>
    <row r="5760" spans="1:1" x14ac:dyDescent="0.3">
      <c r="A5760"/>
    </row>
    <row r="5761" spans="1:1" x14ac:dyDescent="0.3">
      <c r="A5761"/>
    </row>
    <row r="5762" spans="1:1" x14ac:dyDescent="0.3">
      <c r="A5762"/>
    </row>
    <row r="5763" spans="1:1" x14ac:dyDescent="0.3">
      <c r="A5763"/>
    </row>
    <row r="5764" spans="1:1" x14ac:dyDescent="0.3">
      <c r="A5764"/>
    </row>
    <row r="5765" spans="1:1" x14ac:dyDescent="0.3">
      <c r="A5765"/>
    </row>
    <row r="5766" spans="1:1" x14ac:dyDescent="0.3">
      <c r="A5766"/>
    </row>
    <row r="5767" spans="1:1" x14ac:dyDescent="0.3">
      <c r="A5767"/>
    </row>
    <row r="5768" spans="1:1" x14ac:dyDescent="0.3">
      <c r="A5768"/>
    </row>
    <row r="5769" spans="1:1" x14ac:dyDescent="0.3">
      <c r="A5769"/>
    </row>
    <row r="5770" spans="1:1" x14ac:dyDescent="0.3">
      <c r="A5770"/>
    </row>
    <row r="5771" spans="1:1" x14ac:dyDescent="0.3">
      <c r="A5771"/>
    </row>
    <row r="5772" spans="1:1" x14ac:dyDescent="0.3">
      <c r="A5772"/>
    </row>
    <row r="5773" spans="1:1" x14ac:dyDescent="0.3">
      <c r="A5773"/>
    </row>
    <row r="5774" spans="1:1" x14ac:dyDescent="0.3">
      <c r="A5774"/>
    </row>
    <row r="5775" spans="1:1" x14ac:dyDescent="0.3">
      <c r="A5775"/>
    </row>
    <row r="5776" spans="1:1" x14ac:dyDescent="0.3">
      <c r="A5776"/>
    </row>
    <row r="5777" spans="1:1" x14ac:dyDescent="0.3">
      <c r="A5777"/>
    </row>
    <row r="5778" spans="1:1" x14ac:dyDescent="0.3">
      <c r="A5778"/>
    </row>
    <row r="5779" spans="1:1" x14ac:dyDescent="0.3">
      <c r="A5779"/>
    </row>
    <row r="5780" spans="1:1" x14ac:dyDescent="0.3">
      <c r="A5780"/>
    </row>
    <row r="5781" spans="1:1" x14ac:dyDescent="0.3">
      <c r="A5781"/>
    </row>
    <row r="5782" spans="1:1" x14ac:dyDescent="0.3">
      <c r="A5782"/>
    </row>
    <row r="5783" spans="1:1" x14ac:dyDescent="0.3">
      <c r="A5783"/>
    </row>
    <row r="5784" spans="1:1" x14ac:dyDescent="0.3">
      <c r="A5784"/>
    </row>
    <row r="5785" spans="1:1" x14ac:dyDescent="0.3">
      <c r="A5785"/>
    </row>
    <row r="5786" spans="1:1" x14ac:dyDescent="0.3">
      <c r="A5786"/>
    </row>
    <row r="5787" spans="1:1" x14ac:dyDescent="0.3">
      <c r="A5787"/>
    </row>
    <row r="5788" spans="1:1" x14ac:dyDescent="0.3">
      <c r="A5788"/>
    </row>
    <row r="5789" spans="1:1" x14ac:dyDescent="0.3">
      <c r="A5789"/>
    </row>
    <row r="5790" spans="1:1" x14ac:dyDescent="0.3">
      <c r="A5790"/>
    </row>
    <row r="5791" spans="1:1" x14ac:dyDescent="0.3">
      <c r="A5791"/>
    </row>
    <row r="5792" spans="1:1" x14ac:dyDescent="0.3">
      <c r="A5792"/>
    </row>
    <row r="5793" spans="1:1" x14ac:dyDescent="0.3">
      <c r="A5793"/>
    </row>
    <row r="5794" spans="1:1" x14ac:dyDescent="0.3">
      <c r="A5794"/>
    </row>
    <row r="5795" spans="1:1" x14ac:dyDescent="0.3">
      <c r="A5795"/>
    </row>
    <row r="5796" spans="1:1" x14ac:dyDescent="0.3">
      <c r="A5796"/>
    </row>
    <row r="5797" spans="1:1" x14ac:dyDescent="0.3">
      <c r="A5797"/>
    </row>
    <row r="5798" spans="1:1" x14ac:dyDescent="0.3">
      <c r="A5798"/>
    </row>
    <row r="5799" spans="1:1" x14ac:dyDescent="0.3">
      <c r="A5799"/>
    </row>
    <row r="5800" spans="1:1" x14ac:dyDescent="0.3">
      <c r="A5800"/>
    </row>
    <row r="5801" spans="1:1" x14ac:dyDescent="0.3">
      <c r="A5801"/>
    </row>
    <row r="5802" spans="1:1" x14ac:dyDescent="0.3">
      <c r="A5802"/>
    </row>
    <row r="5803" spans="1:1" x14ac:dyDescent="0.3">
      <c r="A5803"/>
    </row>
    <row r="5804" spans="1:1" x14ac:dyDescent="0.3">
      <c r="A5804"/>
    </row>
    <row r="5805" spans="1:1" x14ac:dyDescent="0.3">
      <c r="A5805"/>
    </row>
    <row r="5806" spans="1:1" x14ac:dyDescent="0.3">
      <c r="A5806"/>
    </row>
    <row r="5807" spans="1:1" x14ac:dyDescent="0.3">
      <c r="A5807"/>
    </row>
    <row r="5808" spans="1:1" x14ac:dyDescent="0.3">
      <c r="A5808"/>
    </row>
    <row r="5809" spans="1:1" x14ac:dyDescent="0.3">
      <c r="A5809"/>
    </row>
    <row r="5810" spans="1:1" x14ac:dyDescent="0.3">
      <c r="A5810"/>
    </row>
    <row r="5811" spans="1:1" x14ac:dyDescent="0.3">
      <c r="A5811"/>
    </row>
    <row r="5812" spans="1:1" x14ac:dyDescent="0.3">
      <c r="A5812"/>
    </row>
    <row r="5813" spans="1:1" x14ac:dyDescent="0.3">
      <c r="A5813"/>
    </row>
    <row r="5814" spans="1:1" x14ac:dyDescent="0.3">
      <c r="A5814"/>
    </row>
    <row r="5815" spans="1:1" x14ac:dyDescent="0.3">
      <c r="A5815"/>
    </row>
    <row r="5816" spans="1:1" x14ac:dyDescent="0.3">
      <c r="A5816"/>
    </row>
    <row r="5817" spans="1:1" x14ac:dyDescent="0.3">
      <c r="A5817"/>
    </row>
    <row r="5818" spans="1:1" x14ac:dyDescent="0.3">
      <c r="A5818"/>
    </row>
    <row r="5819" spans="1:1" x14ac:dyDescent="0.3">
      <c r="A5819"/>
    </row>
    <row r="5820" spans="1:1" x14ac:dyDescent="0.3">
      <c r="A5820"/>
    </row>
    <row r="5821" spans="1:1" x14ac:dyDescent="0.3">
      <c r="A5821"/>
    </row>
    <row r="5822" spans="1:1" x14ac:dyDescent="0.3">
      <c r="A5822"/>
    </row>
    <row r="5823" spans="1:1" x14ac:dyDescent="0.3">
      <c r="A5823"/>
    </row>
    <row r="5824" spans="1:1" x14ac:dyDescent="0.3">
      <c r="A5824"/>
    </row>
    <row r="5825" spans="1:1" x14ac:dyDescent="0.3">
      <c r="A5825"/>
    </row>
    <row r="5826" spans="1:1" x14ac:dyDescent="0.3">
      <c r="A5826"/>
    </row>
    <row r="5827" spans="1:1" x14ac:dyDescent="0.3">
      <c r="A5827"/>
    </row>
    <row r="5828" spans="1:1" x14ac:dyDescent="0.3">
      <c r="A5828"/>
    </row>
    <row r="5829" spans="1:1" x14ac:dyDescent="0.3">
      <c r="A5829"/>
    </row>
    <row r="5830" spans="1:1" x14ac:dyDescent="0.3">
      <c r="A5830"/>
    </row>
    <row r="5831" spans="1:1" x14ac:dyDescent="0.3">
      <c r="A5831"/>
    </row>
    <row r="5832" spans="1:1" x14ac:dyDescent="0.3">
      <c r="A5832"/>
    </row>
    <row r="5833" spans="1:1" x14ac:dyDescent="0.3">
      <c r="A5833"/>
    </row>
    <row r="5834" spans="1:1" x14ac:dyDescent="0.3">
      <c r="A5834"/>
    </row>
    <row r="5835" spans="1:1" x14ac:dyDescent="0.3">
      <c r="A5835"/>
    </row>
    <row r="5836" spans="1:1" x14ac:dyDescent="0.3">
      <c r="A5836"/>
    </row>
    <row r="5837" spans="1:1" x14ac:dyDescent="0.3">
      <c r="A5837"/>
    </row>
    <row r="5838" spans="1:1" x14ac:dyDescent="0.3">
      <c r="A5838"/>
    </row>
    <row r="5839" spans="1:1" x14ac:dyDescent="0.3">
      <c r="A5839"/>
    </row>
    <row r="5840" spans="1:1" x14ac:dyDescent="0.3">
      <c r="A5840"/>
    </row>
    <row r="5841" spans="1:1" x14ac:dyDescent="0.3">
      <c r="A5841"/>
    </row>
    <row r="5842" spans="1:1" x14ac:dyDescent="0.3">
      <c r="A5842"/>
    </row>
    <row r="5843" spans="1:1" x14ac:dyDescent="0.3">
      <c r="A5843"/>
    </row>
    <row r="5844" spans="1:1" x14ac:dyDescent="0.3">
      <c r="A5844"/>
    </row>
    <row r="5845" spans="1:1" x14ac:dyDescent="0.3">
      <c r="A5845"/>
    </row>
    <row r="5846" spans="1:1" x14ac:dyDescent="0.3">
      <c r="A5846"/>
    </row>
    <row r="5847" spans="1:1" x14ac:dyDescent="0.3">
      <c r="A5847"/>
    </row>
    <row r="5848" spans="1:1" x14ac:dyDescent="0.3">
      <c r="A5848"/>
    </row>
    <row r="5849" spans="1:1" x14ac:dyDescent="0.3">
      <c r="A5849"/>
    </row>
    <row r="5850" spans="1:1" x14ac:dyDescent="0.3">
      <c r="A5850"/>
    </row>
    <row r="5851" spans="1:1" x14ac:dyDescent="0.3">
      <c r="A5851"/>
    </row>
    <row r="5852" spans="1:1" x14ac:dyDescent="0.3">
      <c r="A5852"/>
    </row>
    <row r="5853" spans="1:1" x14ac:dyDescent="0.3">
      <c r="A5853"/>
    </row>
    <row r="5854" spans="1:1" x14ac:dyDescent="0.3">
      <c r="A5854"/>
    </row>
    <row r="5855" spans="1:1" x14ac:dyDescent="0.3">
      <c r="A5855"/>
    </row>
    <row r="5856" spans="1:1" x14ac:dyDescent="0.3">
      <c r="A5856"/>
    </row>
    <row r="5857" spans="1:1" x14ac:dyDescent="0.3">
      <c r="A5857"/>
    </row>
    <row r="5858" spans="1:1" x14ac:dyDescent="0.3">
      <c r="A5858"/>
    </row>
    <row r="5859" spans="1:1" x14ac:dyDescent="0.3">
      <c r="A5859"/>
    </row>
    <row r="5860" spans="1:1" x14ac:dyDescent="0.3">
      <c r="A5860"/>
    </row>
    <row r="5861" spans="1:1" x14ac:dyDescent="0.3">
      <c r="A5861"/>
    </row>
    <row r="5862" spans="1:1" x14ac:dyDescent="0.3">
      <c r="A5862"/>
    </row>
    <row r="5863" spans="1:1" x14ac:dyDescent="0.3">
      <c r="A5863"/>
    </row>
    <row r="5864" spans="1:1" x14ac:dyDescent="0.3">
      <c r="A5864"/>
    </row>
    <row r="5865" spans="1:1" x14ac:dyDescent="0.3">
      <c r="A5865"/>
    </row>
    <row r="5866" spans="1:1" x14ac:dyDescent="0.3">
      <c r="A5866"/>
    </row>
    <row r="5867" spans="1:1" x14ac:dyDescent="0.3">
      <c r="A5867"/>
    </row>
    <row r="5868" spans="1:1" x14ac:dyDescent="0.3">
      <c r="A5868"/>
    </row>
    <row r="5869" spans="1:1" x14ac:dyDescent="0.3">
      <c r="A5869"/>
    </row>
    <row r="5870" spans="1:1" x14ac:dyDescent="0.3">
      <c r="A5870"/>
    </row>
    <row r="5871" spans="1:1" x14ac:dyDescent="0.3">
      <c r="A5871"/>
    </row>
    <row r="5872" spans="1:1" x14ac:dyDescent="0.3">
      <c r="A5872"/>
    </row>
    <row r="5873" spans="1:1" x14ac:dyDescent="0.3">
      <c r="A5873"/>
    </row>
    <row r="5874" spans="1:1" x14ac:dyDescent="0.3">
      <c r="A5874"/>
    </row>
    <row r="5875" spans="1:1" x14ac:dyDescent="0.3">
      <c r="A5875"/>
    </row>
    <row r="5876" spans="1:1" x14ac:dyDescent="0.3">
      <c r="A5876"/>
    </row>
    <row r="5877" spans="1:1" x14ac:dyDescent="0.3">
      <c r="A5877"/>
    </row>
    <row r="5878" spans="1:1" x14ac:dyDescent="0.3">
      <c r="A5878"/>
    </row>
    <row r="5879" spans="1:1" x14ac:dyDescent="0.3">
      <c r="A5879"/>
    </row>
    <row r="5880" spans="1:1" x14ac:dyDescent="0.3">
      <c r="A5880"/>
    </row>
    <row r="5881" spans="1:1" x14ac:dyDescent="0.3">
      <c r="A5881"/>
    </row>
    <row r="5882" spans="1:1" x14ac:dyDescent="0.3">
      <c r="A5882"/>
    </row>
    <row r="5883" spans="1:1" x14ac:dyDescent="0.3">
      <c r="A5883"/>
    </row>
    <row r="5884" spans="1:1" x14ac:dyDescent="0.3">
      <c r="A5884"/>
    </row>
    <row r="5885" spans="1:1" x14ac:dyDescent="0.3">
      <c r="A5885"/>
    </row>
    <row r="5886" spans="1:1" x14ac:dyDescent="0.3">
      <c r="A5886"/>
    </row>
    <row r="5887" spans="1:1" x14ac:dyDescent="0.3">
      <c r="A5887"/>
    </row>
    <row r="5888" spans="1:1" x14ac:dyDescent="0.3">
      <c r="A5888"/>
    </row>
    <row r="5889" spans="1:1" x14ac:dyDescent="0.3">
      <c r="A5889"/>
    </row>
    <row r="5890" spans="1:1" x14ac:dyDescent="0.3">
      <c r="A5890"/>
    </row>
    <row r="5891" spans="1:1" x14ac:dyDescent="0.3">
      <c r="A5891"/>
    </row>
    <row r="5892" spans="1:1" x14ac:dyDescent="0.3">
      <c r="A5892"/>
    </row>
    <row r="5893" spans="1:1" x14ac:dyDescent="0.3">
      <c r="A5893"/>
    </row>
    <row r="5894" spans="1:1" x14ac:dyDescent="0.3">
      <c r="A5894"/>
    </row>
    <row r="5895" spans="1:1" x14ac:dyDescent="0.3">
      <c r="A5895"/>
    </row>
    <row r="5896" spans="1:1" x14ac:dyDescent="0.3">
      <c r="A5896"/>
    </row>
    <row r="5897" spans="1:1" x14ac:dyDescent="0.3">
      <c r="A5897"/>
    </row>
    <row r="5898" spans="1:1" x14ac:dyDescent="0.3">
      <c r="A5898"/>
    </row>
    <row r="5899" spans="1:1" x14ac:dyDescent="0.3">
      <c r="A5899"/>
    </row>
    <row r="5900" spans="1:1" x14ac:dyDescent="0.3">
      <c r="A5900"/>
    </row>
    <row r="5901" spans="1:1" x14ac:dyDescent="0.3">
      <c r="A5901"/>
    </row>
    <row r="5902" spans="1:1" x14ac:dyDescent="0.3">
      <c r="A5902"/>
    </row>
    <row r="5903" spans="1:1" x14ac:dyDescent="0.3">
      <c r="A5903"/>
    </row>
    <row r="5904" spans="1:1" x14ac:dyDescent="0.3">
      <c r="A5904"/>
    </row>
    <row r="5905" spans="1:1" x14ac:dyDescent="0.3">
      <c r="A5905"/>
    </row>
    <row r="5906" spans="1:1" x14ac:dyDescent="0.3">
      <c r="A5906"/>
    </row>
    <row r="5907" spans="1:1" x14ac:dyDescent="0.3">
      <c r="A5907"/>
    </row>
    <row r="5908" spans="1:1" x14ac:dyDescent="0.3">
      <c r="A5908"/>
    </row>
    <row r="5909" spans="1:1" x14ac:dyDescent="0.3">
      <c r="A5909"/>
    </row>
    <row r="5910" spans="1:1" x14ac:dyDescent="0.3">
      <c r="A5910"/>
    </row>
    <row r="5911" spans="1:1" x14ac:dyDescent="0.3">
      <c r="A5911"/>
    </row>
    <row r="5912" spans="1:1" x14ac:dyDescent="0.3">
      <c r="A5912"/>
    </row>
    <row r="5913" spans="1:1" x14ac:dyDescent="0.3">
      <c r="A5913"/>
    </row>
    <row r="5914" spans="1:1" x14ac:dyDescent="0.3">
      <c r="A5914"/>
    </row>
    <row r="5915" spans="1:1" x14ac:dyDescent="0.3">
      <c r="A5915"/>
    </row>
    <row r="5916" spans="1:1" x14ac:dyDescent="0.3">
      <c r="A5916"/>
    </row>
    <row r="5917" spans="1:1" x14ac:dyDescent="0.3">
      <c r="A5917"/>
    </row>
    <row r="5918" spans="1:1" x14ac:dyDescent="0.3">
      <c r="A5918"/>
    </row>
    <row r="5919" spans="1:1" x14ac:dyDescent="0.3">
      <c r="A5919"/>
    </row>
    <row r="5920" spans="1:1" x14ac:dyDescent="0.3">
      <c r="A5920"/>
    </row>
    <row r="5921" spans="1:1" x14ac:dyDescent="0.3">
      <c r="A5921"/>
    </row>
    <row r="5922" spans="1:1" x14ac:dyDescent="0.3">
      <c r="A5922"/>
    </row>
    <row r="5923" spans="1:1" x14ac:dyDescent="0.3">
      <c r="A5923"/>
    </row>
    <row r="5924" spans="1:1" x14ac:dyDescent="0.3">
      <c r="A5924"/>
    </row>
    <row r="5925" spans="1:1" x14ac:dyDescent="0.3">
      <c r="A5925"/>
    </row>
    <row r="5926" spans="1:1" x14ac:dyDescent="0.3">
      <c r="A5926"/>
    </row>
    <row r="5927" spans="1:1" x14ac:dyDescent="0.3">
      <c r="A5927"/>
    </row>
    <row r="5928" spans="1:1" x14ac:dyDescent="0.3">
      <c r="A5928"/>
    </row>
    <row r="5929" spans="1:1" x14ac:dyDescent="0.3">
      <c r="A5929"/>
    </row>
    <row r="5930" spans="1:1" x14ac:dyDescent="0.3">
      <c r="A5930"/>
    </row>
    <row r="5931" spans="1:1" x14ac:dyDescent="0.3">
      <c r="A5931"/>
    </row>
    <row r="5932" spans="1:1" x14ac:dyDescent="0.3">
      <c r="A5932"/>
    </row>
    <row r="5933" spans="1:1" x14ac:dyDescent="0.3">
      <c r="A5933"/>
    </row>
    <row r="5934" spans="1:1" x14ac:dyDescent="0.3">
      <c r="A5934"/>
    </row>
    <row r="5935" spans="1:1" x14ac:dyDescent="0.3">
      <c r="A5935"/>
    </row>
    <row r="5936" spans="1:1" x14ac:dyDescent="0.3">
      <c r="A5936"/>
    </row>
    <row r="5937" spans="1:1" x14ac:dyDescent="0.3">
      <c r="A5937"/>
    </row>
    <row r="5938" spans="1:1" x14ac:dyDescent="0.3">
      <c r="A5938"/>
    </row>
    <row r="5939" spans="1:1" x14ac:dyDescent="0.3">
      <c r="A5939"/>
    </row>
    <row r="5940" spans="1:1" x14ac:dyDescent="0.3">
      <c r="A5940"/>
    </row>
    <row r="5941" spans="1:1" x14ac:dyDescent="0.3">
      <c r="A5941"/>
    </row>
    <row r="5942" spans="1:1" x14ac:dyDescent="0.3">
      <c r="A5942"/>
    </row>
    <row r="5943" spans="1:1" x14ac:dyDescent="0.3">
      <c r="A5943"/>
    </row>
    <row r="5944" spans="1:1" x14ac:dyDescent="0.3">
      <c r="A5944"/>
    </row>
    <row r="5945" spans="1:1" x14ac:dyDescent="0.3">
      <c r="A5945"/>
    </row>
    <row r="5946" spans="1:1" x14ac:dyDescent="0.3">
      <c r="A5946"/>
    </row>
    <row r="5947" spans="1:1" x14ac:dyDescent="0.3">
      <c r="A5947"/>
    </row>
    <row r="5948" spans="1:1" x14ac:dyDescent="0.3">
      <c r="A5948"/>
    </row>
    <row r="5949" spans="1:1" x14ac:dyDescent="0.3">
      <c r="A5949"/>
    </row>
    <row r="5950" spans="1:1" x14ac:dyDescent="0.3">
      <c r="A5950"/>
    </row>
    <row r="5951" spans="1:1" x14ac:dyDescent="0.3">
      <c r="A5951"/>
    </row>
    <row r="5952" spans="1:1" x14ac:dyDescent="0.3">
      <c r="A5952"/>
    </row>
    <row r="5953" spans="1:1" x14ac:dyDescent="0.3">
      <c r="A5953"/>
    </row>
    <row r="5954" spans="1:1" x14ac:dyDescent="0.3">
      <c r="A5954"/>
    </row>
    <row r="5955" spans="1:1" x14ac:dyDescent="0.3">
      <c r="A5955"/>
    </row>
    <row r="5956" spans="1:1" x14ac:dyDescent="0.3">
      <c r="A5956"/>
    </row>
    <row r="5957" spans="1:1" x14ac:dyDescent="0.3">
      <c r="A5957"/>
    </row>
    <row r="5958" spans="1:1" x14ac:dyDescent="0.3">
      <c r="A5958"/>
    </row>
    <row r="5959" spans="1:1" x14ac:dyDescent="0.3">
      <c r="A5959"/>
    </row>
    <row r="5960" spans="1:1" x14ac:dyDescent="0.3">
      <c r="A5960"/>
    </row>
    <row r="5961" spans="1:1" x14ac:dyDescent="0.3">
      <c r="A5961"/>
    </row>
    <row r="5962" spans="1:1" x14ac:dyDescent="0.3">
      <c r="A5962"/>
    </row>
    <row r="5963" spans="1:1" x14ac:dyDescent="0.3">
      <c r="A5963"/>
    </row>
    <row r="5964" spans="1:1" x14ac:dyDescent="0.3">
      <c r="A5964"/>
    </row>
    <row r="5965" spans="1:1" x14ac:dyDescent="0.3">
      <c r="A5965"/>
    </row>
    <row r="5966" spans="1:1" x14ac:dyDescent="0.3">
      <c r="A5966"/>
    </row>
    <row r="5967" spans="1:1" x14ac:dyDescent="0.3">
      <c r="A5967"/>
    </row>
    <row r="5968" spans="1:1" x14ac:dyDescent="0.3">
      <c r="A5968"/>
    </row>
    <row r="5969" spans="1:1" x14ac:dyDescent="0.3">
      <c r="A5969"/>
    </row>
    <row r="5970" spans="1:1" x14ac:dyDescent="0.3">
      <c r="A5970"/>
    </row>
    <row r="5971" spans="1:1" x14ac:dyDescent="0.3">
      <c r="A5971"/>
    </row>
    <row r="5972" spans="1:1" x14ac:dyDescent="0.3">
      <c r="A5972"/>
    </row>
    <row r="5973" spans="1:1" x14ac:dyDescent="0.3">
      <c r="A5973"/>
    </row>
    <row r="5974" spans="1:1" x14ac:dyDescent="0.3">
      <c r="A5974"/>
    </row>
    <row r="5975" spans="1:1" x14ac:dyDescent="0.3">
      <c r="A5975"/>
    </row>
    <row r="5976" spans="1:1" x14ac:dyDescent="0.3">
      <c r="A5976"/>
    </row>
    <row r="5977" spans="1:1" x14ac:dyDescent="0.3">
      <c r="A5977"/>
    </row>
    <row r="5978" spans="1:1" x14ac:dyDescent="0.3">
      <c r="A5978"/>
    </row>
    <row r="5979" spans="1:1" x14ac:dyDescent="0.3">
      <c r="A5979"/>
    </row>
    <row r="5980" spans="1:1" x14ac:dyDescent="0.3">
      <c r="A5980"/>
    </row>
    <row r="5981" spans="1:1" x14ac:dyDescent="0.3">
      <c r="A5981"/>
    </row>
    <row r="5982" spans="1:1" x14ac:dyDescent="0.3">
      <c r="A5982"/>
    </row>
    <row r="5983" spans="1:1" x14ac:dyDescent="0.3">
      <c r="A5983"/>
    </row>
    <row r="5984" spans="1:1" x14ac:dyDescent="0.3">
      <c r="A5984"/>
    </row>
    <row r="5985" spans="1:1" x14ac:dyDescent="0.3">
      <c r="A5985"/>
    </row>
    <row r="5986" spans="1:1" x14ac:dyDescent="0.3">
      <c r="A5986"/>
    </row>
    <row r="5987" spans="1:1" x14ac:dyDescent="0.3">
      <c r="A5987"/>
    </row>
    <row r="5988" spans="1:1" x14ac:dyDescent="0.3">
      <c r="A5988"/>
    </row>
    <row r="5989" spans="1:1" x14ac:dyDescent="0.3">
      <c r="A5989"/>
    </row>
    <row r="5990" spans="1:1" x14ac:dyDescent="0.3">
      <c r="A5990"/>
    </row>
    <row r="5991" spans="1:1" x14ac:dyDescent="0.3">
      <c r="A5991"/>
    </row>
    <row r="5992" spans="1:1" x14ac:dyDescent="0.3">
      <c r="A5992"/>
    </row>
    <row r="5993" spans="1:1" x14ac:dyDescent="0.3">
      <c r="A5993"/>
    </row>
    <row r="5994" spans="1:1" x14ac:dyDescent="0.3">
      <c r="A5994"/>
    </row>
    <row r="5995" spans="1:1" x14ac:dyDescent="0.3">
      <c r="A5995"/>
    </row>
    <row r="5996" spans="1:1" x14ac:dyDescent="0.3">
      <c r="A5996"/>
    </row>
    <row r="5997" spans="1:1" x14ac:dyDescent="0.3">
      <c r="A5997"/>
    </row>
    <row r="5998" spans="1:1" x14ac:dyDescent="0.3">
      <c r="A5998"/>
    </row>
    <row r="5999" spans="1:1" x14ac:dyDescent="0.3">
      <c r="A5999"/>
    </row>
    <row r="6000" spans="1:1" x14ac:dyDescent="0.3">
      <c r="A6000"/>
    </row>
    <row r="6001" spans="1:1" x14ac:dyDescent="0.3">
      <c r="A6001"/>
    </row>
    <row r="6002" spans="1:1" x14ac:dyDescent="0.3">
      <c r="A6002"/>
    </row>
    <row r="6003" spans="1:1" x14ac:dyDescent="0.3">
      <c r="A6003"/>
    </row>
    <row r="6004" spans="1:1" x14ac:dyDescent="0.3">
      <c r="A6004"/>
    </row>
    <row r="6005" spans="1:1" x14ac:dyDescent="0.3">
      <c r="A6005"/>
    </row>
    <row r="6006" spans="1:1" x14ac:dyDescent="0.3">
      <c r="A6006"/>
    </row>
    <row r="6007" spans="1:1" x14ac:dyDescent="0.3">
      <c r="A6007"/>
    </row>
    <row r="6008" spans="1:1" x14ac:dyDescent="0.3">
      <c r="A6008"/>
    </row>
    <row r="6009" spans="1:1" x14ac:dyDescent="0.3">
      <c r="A6009"/>
    </row>
    <row r="6010" spans="1:1" x14ac:dyDescent="0.3">
      <c r="A6010"/>
    </row>
    <row r="6011" spans="1:1" x14ac:dyDescent="0.3">
      <c r="A6011"/>
    </row>
    <row r="6012" spans="1:1" x14ac:dyDescent="0.3">
      <c r="A6012"/>
    </row>
    <row r="6013" spans="1:1" x14ac:dyDescent="0.3">
      <c r="A6013"/>
    </row>
    <row r="6014" spans="1:1" x14ac:dyDescent="0.3">
      <c r="A6014"/>
    </row>
    <row r="6015" spans="1:1" x14ac:dyDescent="0.3">
      <c r="A6015"/>
    </row>
    <row r="6016" spans="1:1" x14ac:dyDescent="0.3">
      <c r="A6016"/>
    </row>
    <row r="6017" spans="1:1" x14ac:dyDescent="0.3">
      <c r="A6017"/>
    </row>
    <row r="6018" spans="1:1" x14ac:dyDescent="0.3">
      <c r="A6018"/>
    </row>
    <row r="6019" spans="1:1" x14ac:dyDescent="0.3">
      <c r="A6019"/>
    </row>
    <row r="6020" spans="1:1" x14ac:dyDescent="0.3">
      <c r="A6020"/>
    </row>
    <row r="6021" spans="1:1" x14ac:dyDescent="0.3">
      <c r="A6021"/>
    </row>
    <row r="6022" spans="1:1" x14ac:dyDescent="0.3">
      <c r="A6022"/>
    </row>
    <row r="6023" spans="1:1" x14ac:dyDescent="0.3">
      <c r="A6023"/>
    </row>
    <row r="6024" spans="1:1" x14ac:dyDescent="0.3">
      <c r="A6024"/>
    </row>
    <row r="6025" spans="1:1" x14ac:dyDescent="0.3">
      <c r="A6025"/>
    </row>
    <row r="6026" spans="1:1" x14ac:dyDescent="0.3">
      <c r="A6026"/>
    </row>
    <row r="6027" spans="1:1" x14ac:dyDescent="0.3">
      <c r="A6027"/>
    </row>
    <row r="6028" spans="1:1" x14ac:dyDescent="0.3">
      <c r="A6028"/>
    </row>
    <row r="6029" spans="1:1" x14ac:dyDescent="0.3">
      <c r="A6029"/>
    </row>
    <row r="6030" spans="1:1" x14ac:dyDescent="0.3">
      <c r="A6030"/>
    </row>
    <row r="6031" spans="1:1" x14ac:dyDescent="0.3">
      <c r="A6031"/>
    </row>
    <row r="6032" spans="1:1" x14ac:dyDescent="0.3">
      <c r="A6032"/>
    </row>
    <row r="6033" spans="1:1" x14ac:dyDescent="0.3">
      <c r="A6033"/>
    </row>
    <row r="6034" spans="1:1" x14ac:dyDescent="0.3">
      <c r="A6034"/>
    </row>
    <row r="6035" spans="1:1" x14ac:dyDescent="0.3">
      <c r="A6035"/>
    </row>
    <row r="6036" spans="1:1" x14ac:dyDescent="0.3">
      <c r="A6036"/>
    </row>
    <row r="6037" spans="1:1" x14ac:dyDescent="0.3">
      <c r="A6037"/>
    </row>
    <row r="6038" spans="1:1" x14ac:dyDescent="0.3">
      <c r="A6038"/>
    </row>
    <row r="6039" spans="1:1" x14ac:dyDescent="0.3">
      <c r="A6039"/>
    </row>
    <row r="6040" spans="1:1" x14ac:dyDescent="0.3">
      <c r="A6040"/>
    </row>
    <row r="6041" spans="1:1" x14ac:dyDescent="0.3">
      <c r="A6041"/>
    </row>
    <row r="6042" spans="1:1" x14ac:dyDescent="0.3">
      <c r="A6042"/>
    </row>
    <row r="6043" spans="1:1" x14ac:dyDescent="0.3">
      <c r="A6043"/>
    </row>
    <row r="6044" spans="1:1" x14ac:dyDescent="0.3">
      <c r="A6044"/>
    </row>
    <row r="6045" spans="1:1" x14ac:dyDescent="0.3">
      <c r="A6045"/>
    </row>
    <row r="6046" spans="1:1" x14ac:dyDescent="0.3">
      <c r="A6046"/>
    </row>
    <row r="6047" spans="1:1" x14ac:dyDescent="0.3">
      <c r="A6047"/>
    </row>
    <row r="6048" spans="1:1" x14ac:dyDescent="0.3">
      <c r="A6048"/>
    </row>
    <row r="6049" spans="1:1" x14ac:dyDescent="0.3">
      <c r="A6049"/>
    </row>
    <row r="6050" spans="1:1" x14ac:dyDescent="0.3">
      <c r="A6050"/>
    </row>
    <row r="6051" spans="1:1" x14ac:dyDescent="0.3">
      <c r="A6051"/>
    </row>
    <row r="6052" spans="1:1" x14ac:dyDescent="0.3">
      <c r="A6052"/>
    </row>
    <row r="6053" spans="1:1" x14ac:dyDescent="0.3">
      <c r="A6053"/>
    </row>
    <row r="6054" spans="1:1" x14ac:dyDescent="0.3">
      <c r="A6054"/>
    </row>
    <row r="6055" spans="1:1" x14ac:dyDescent="0.3">
      <c r="A6055"/>
    </row>
    <row r="6056" spans="1:1" x14ac:dyDescent="0.3">
      <c r="A6056"/>
    </row>
    <row r="6057" spans="1:1" x14ac:dyDescent="0.3">
      <c r="A6057"/>
    </row>
    <row r="6058" spans="1:1" x14ac:dyDescent="0.3">
      <c r="A6058"/>
    </row>
    <row r="6059" spans="1:1" x14ac:dyDescent="0.3">
      <c r="A6059"/>
    </row>
    <row r="6060" spans="1:1" x14ac:dyDescent="0.3">
      <c r="A6060"/>
    </row>
    <row r="6061" spans="1:1" x14ac:dyDescent="0.3">
      <c r="A6061"/>
    </row>
    <row r="6062" spans="1:1" x14ac:dyDescent="0.3">
      <c r="A6062"/>
    </row>
    <row r="6063" spans="1:1" x14ac:dyDescent="0.3">
      <c r="A6063"/>
    </row>
    <row r="6064" spans="1:1" x14ac:dyDescent="0.3">
      <c r="A6064"/>
    </row>
    <row r="6065" spans="1:1" x14ac:dyDescent="0.3">
      <c r="A6065"/>
    </row>
    <row r="6066" spans="1:1" x14ac:dyDescent="0.3">
      <c r="A6066"/>
    </row>
    <row r="6067" spans="1:1" x14ac:dyDescent="0.3">
      <c r="A6067"/>
    </row>
    <row r="6068" spans="1:1" x14ac:dyDescent="0.3">
      <c r="A6068"/>
    </row>
    <row r="6069" spans="1:1" x14ac:dyDescent="0.3">
      <c r="A6069"/>
    </row>
    <row r="6070" spans="1:1" x14ac:dyDescent="0.3">
      <c r="A6070"/>
    </row>
    <row r="6071" spans="1:1" x14ac:dyDescent="0.3">
      <c r="A6071"/>
    </row>
    <row r="6072" spans="1:1" x14ac:dyDescent="0.3">
      <c r="A6072"/>
    </row>
    <row r="6073" spans="1:1" x14ac:dyDescent="0.3">
      <c r="A6073"/>
    </row>
    <row r="6074" spans="1:1" x14ac:dyDescent="0.3">
      <c r="A6074"/>
    </row>
    <row r="6075" spans="1:1" x14ac:dyDescent="0.3">
      <c r="A6075"/>
    </row>
    <row r="6076" spans="1:1" x14ac:dyDescent="0.3">
      <c r="A6076"/>
    </row>
    <row r="6077" spans="1:1" x14ac:dyDescent="0.3">
      <c r="A6077"/>
    </row>
    <row r="6078" spans="1:1" x14ac:dyDescent="0.3">
      <c r="A6078"/>
    </row>
    <row r="6079" spans="1:1" x14ac:dyDescent="0.3">
      <c r="A6079"/>
    </row>
    <row r="6080" spans="1:1" x14ac:dyDescent="0.3">
      <c r="A6080"/>
    </row>
    <row r="6081" spans="1:1" x14ac:dyDescent="0.3">
      <c r="A6081"/>
    </row>
    <row r="6082" spans="1:1" x14ac:dyDescent="0.3">
      <c r="A6082"/>
    </row>
    <row r="6083" spans="1:1" x14ac:dyDescent="0.3">
      <c r="A6083"/>
    </row>
    <row r="6084" spans="1:1" x14ac:dyDescent="0.3">
      <c r="A6084"/>
    </row>
    <row r="6085" spans="1:1" x14ac:dyDescent="0.3">
      <c r="A6085"/>
    </row>
    <row r="6086" spans="1:1" x14ac:dyDescent="0.3">
      <c r="A6086"/>
    </row>
    <row r="6087" spans="1:1" x14ac:dyDescent="0.3">
      <c r="A6087"/>
    </row>
    <row r="6088" spans="1:1" x14ac:dyDescent="0.3">
      <c r="A6088"/>
    </row>
    <row r="6089" spans="1:1" x14ac:dyDescent="0.3">
      <c r="A6089"/>
    </row>
    <row r="6090" spans="1:1" x14ac:dyDescent="0.3">
      <c r="A6090"/>
    </row>
    <row r="6091" spans="1:1" x14ac:dyDescent="0.3">
      <c r="A6091"/>
    </row>
    <row r="6092" spans="1:1" x14ac:dyDescent="0.3">
      <c r="A6092"/>
    </row>
    <row r="6093" spans="1:1" x14ac:dyDescent="0.3">
      <c r="A6093"/>
    </row>
    <row r="6094" spans="1:1" x14ac:dyDescent="0.3">
      <c r="A6094"/>
    </row>
    <row r="6095" spans="1:1" x14ac:dyDescent="0.3">
      <c r="A6095"/>
    </row>
    <row r="6096" spans="1:1" x14ac:dyDescent="0.3">
      <c r="A6096"/>
    </row>
    <row r="6097" spans="1:1" x14ac:dyDescent="0.3">
      <c r="A6097"/>
    </row>
    <row r="6098" spans="1:1" x14ac:dyDescent="0.3">
      <c r="A6098"/>
    </row>
    <row r="6099" spans="1:1" x14ac:dyDescent="0.3">
      <c r="A6099"/>
    </row>
    <row r="6100" spans="1:1" x14ac:dyDescent="0.3">
      <c r="A6100"/>
    </row>
    <row r="6101" spans="1:1" x14ac:dyDescent="0.3">
      <c r="A6101"/>
    </row>
    <row r="6102" spans="1:1" x14ac:dyDescent="0.3">
      <c r="A6102"/>
    </row>
    <row r="6103" spans="1:1" x14ac:dyDescent="0.3">
      <c r="A6103"/>
    </row>
    <row r="6104" spans="1:1" x14ac:dyDescent="0.3">
      <c r="A6104"/>
    </row>
    <row r="6105" spans="1:1" x14ac:dyDescent="0.3">
      <c r="A6105"/>
    </row>
    <row r="6106" spans="1:1" x14ac:dyDescent="0.3">
      <c r="A6106"/>
    </row>
    <row r="6107" spans="1:1" x14ac:dyDescent="0.3">
      <c r="A6107"/>
    </row>
    <row r="6108" spans="1:1" x14ac:dyDescent="0.3">
      <c r="A6108"/>
    </row>
    <row r="6109" spans="1:1" x14ac:dyDescent="0.3">
      <c r="A6109"/>
    </row>
    <row r="6110" spans="1:1" x14ac:dyDescent="0.3">
      <c r="A6110"/>
    </row>
    <row r="6111" spans="1:1" x14ac:dyDescent="0.3">
      <c r="A6111"/>
    </row>
    <row r="6112" spans="1:1" x14ac:dyDescent="0.3">
      <c r="A6112"/>
    </row>
    <row r="6113" spans="1:1" x14ac:dyDescent="0.3">
      <c r="A6113"/>
    </row>
    <row r="6114" spans="1:1" x14ac:dyDescent="0.3">
      <c r="A6114"/>
    </row>
    <row r="6115" spans="1:1" x14ac:dyDescent="0.3">
      <c r="A6115"/>
    </row>
    <row r="6116" spans="1:1" x14ac:dyDescent="0.3">
      <c r="A6116"/>
    </row>
    <row r="6117" spans="1:1" x14ac:dyDescent="0.3">
      <c r="A6117"/>
    </row>
    <row r="6118" spans="1:1" x14ac:dyDescent="0.3">
      <c r="A6118"/>
    </row>
    <row r="6119" spans="1:1" x14ac:dyDescent="0.3">
      <c r="A6119"/>
    </row>
    <row r="6120" spans="1:1" x14ac:dyDescent="0.3">
      <c r="A6120"/>
    </row>
    <row r="6121" spans="1:1" x14ac:dyDescent="0.3">
      <c r="A6121"/>
    </row>
    <row r="6122" spans="1:1" x14ac:dyDescent="0.3">
      <c r="A6122"/>
    </row>
    <row r="6123" spans="1:1" x14ac:dyDescent="0.3">
      <c r="A6123"/>
    </row>
    <row r="6124" spans="1:1" x14ac:dyDescent="0.3">
      <c r="A6124"/>
    </row>
    <row r="6125" spans="1:1" x14ac:dyDescent="0.3">
      <c r="A6125"/>
    </row>
    <row r="6126" spans="1:1" x14ac:dyDescent="0.3">
      <c r="A6126"/>
    </row>
    <row r="6127" spans="1:1" x14ac:dyDescent="0.3">
      <c r="A6127"/>
    </row>
    <row r="6128" spans="1:1" x14ac:dyDescent="0.3">
      <c r="A6128"/>
    </row>
    <row r="6129" spans="1:1" x14ac:dyDescent="0.3">
      <c r="A6129"/>
    </row>
    <row r="6130" spans="1:1" x14ac:dyDescent="0.3">
      <c r="A6130"/>
    </row>
    <row r="6131" spans="1:1" x14ac:dyDescent="0.3">
      <c r="A6131"/>
    </row>
    <row r="6132" spans="1:1" x14ac:dyDescent="0.3">
      <c r="A6132"/>
    </row>
    <row r="6133" spans="1:1" x14ac:dyDescent="0.3">
      <c r="A6133"/>
    </row>
    <row r="6134" spans="1:1" x14ac:dyDescent="0.3">
      <c r="A6134"/>
    </row>
    <row r="6135" spans="1:1" x14ac:dyDescent="0.3">
      <c r="A6135"/>
    </row>
    <row r="6136" spans="1:1" x14ac:dyDescent="0.3">
      <c r="A6136"/>
    </row>
    <row r="6137" spans="1:1" x14ac:dyDescent="0.3">
      <c r="A6137"/>
    </row>
    <row r="6138" spans="1:1" x14ac:dyDescent="0.3">
      <c r="A6138"/>
    </row>
    <row r="6139" spans="1:1" x14ac:dyDescent="0.3">
      <c r="A6139"/>
    </row>
    <row r="6140" spans="1:1" x14ac:dyDescent="0.3">
      <c r="A6140"/>
    </row>
    <row r="6141" spans="1:1" x14ac:dyDescent="0.3">
      <c r="A6141"/>
    </row>
    <row r="6142" spans="1:1" x14ac:dyDescent="0.3">
      <c r="A6142"/>
    </row>
    <row r="6143" spans="1:1" x14ac:dyDescent="0.3">
      <c r="A6143"/>
    </row>
    <row r="6144" spans="1:1" x14ac:dyDescent="0.3">
      <c r="A6144"/>
    </row>
    <row r="6145" spans="1:1" x14ac:dyDescent="0.3">
      <c r="A6145"/>
    </row>
    <row r="6146" spans="1:1" x14ac:dyDescent="0.3">
      <c r="A6146"/>
    </row>
    <row r="6147" spans="1:1" x14ac:dyDescent="0.3">
      <c r="A6147"/>
    </row>
    <row r="6148" spans="1:1" x14ac:dyDescent="0.3">
      <c r="A6148"/>
    </row>
    <row r="6149" spans="1:1" x14ac:dyDescent="0.3">
      <c r="A6149"/>
    </row>
    <row r="6150" spans="1:1" x14ac:dyDescent="0.3">
      <c r="A6150"/>
    </row>
    <row r="6151" spans="1:1" x14ac:dyDescent="0.3">
      <c r="A6151"/>
    </row>
    <row r="6152" spans="1:1" x14ac:dyDescent="0.3">
      <c r="A6152"/>
    </row>
    <row r="6153" spans="1:1" x14ac:dyDescent="0.3">
      <c r="A6153"/>
    </row>
    <row r="6154" spans="1:1" x14ac:dyDescent="0.3">
      <c r="A6154"/>
    </row>
    <row r="6155" spans="1:1" x14ac:dyDescent="0.3">
      <c r="A6155"/>
    </row>
    <row r="6156" spans="1:1" x14ac:dyDescent="0.3">
      <c r="A6156"/>
    </row>
    <row r="6157" spans="1:1" x14ac:dyDescent="0.3">
      <c r="A6157"/>
    </row>
    <row r="6158" spans="1:1" x14ac:dyDescent="0.3">
      <c r="A6158"/>
    </row>
    <row r="6159" spans="1:1" x14ac:dyDescent="0.3">
      <c r="A6159"/>
    </row>
    <row r="6160" spans="1:1" x14ac:dyDescent="0.3">
      <c r="A6160"/>
    </row>
    <row r="6161" spans="1:1" x14ac:dyDescent="0.3">
      <c r="A6161"/>
    </row>
    <row r="6162" spans="1:1" x14ac:dyDescent="0.3">
      <c r="A6162"/>
    </row>
    <row r="6163" spans="1:1" x14ac:dyDescent="0.3">
      <c r="A6163"/>
    </row>
    <row r="6164" spans="1:1" x14ac:dyDescent="0.3">
      <c r="A6164"/>
    </row>
    <row r="6165" spans="1:1" x14ac:dyDescent="0.3">
      <c r="A6165"/>
    </row>
    <row r="6166" spans="1:1" x14ac:dyDescent="0.3">
      <c r="A6166"/>
    </row>
    <row r="6167" spans="1:1" x14ac:dyDescent="0.3">
      <c r="A6167"/>
    </row>
    <row r="6168" spans="1:1" x14ac:dyDescent="0.3">
      <c r="A6168"/>
    </row>
    <row r="6169" spans="1:1" x14ac:dyDescent="0.3">
      <c r="A6169"/>
    </row>
    <row r="6170" spans="1:1" x14ac:dyDescent="0.3">
      <c r="A6170"/>
    </row>
    <row r="6171" spans="1:1" x14ac:dyDescent="0.3">
      <c r="A6171"/>
    </row>
    <row r="6172" spans="1:1" x14ac:dyDescent="0.3">
      <c r="A6172"/>
    </row>
    <row r="6173" spans="1:1" x14ac:dyDescent="0.3">
      <c r="A6173"/>
    </row>
    <row r="6174" spans="1:1" x14ac:dyDescent="0.3">
      <c r="A6174"/>
    </row>
    <row r="6175" spans="1:1" x14ac:dyDescent="0.3">
      <c r="A6175"/>
    </row>
    <row r="6176" spans="1:1" x14ac:dyDescent="0.3">
      <c r="A6176"/>
    </row>
    <row r="6177" spans="1:1" x14ac:dyDescent="0.3">
      <c r="A6177"/>
    </row>
    <row r="6178" spans="1:1" x14ac:dyDescent="0.3">
      <c r="A6178"/>
    </row>
    <row r="6179" spans="1:1" x14ac:dyDescent="0.3">
      <c r="A6179"/>
    </row>
    <row r="6180" spans="1:1" x14ac:dyDescent="0.3">
      <c r="A6180"/>
    </row>
    <row r="6181" spans="1:1" x14ac:dyDescent="0.3">
      <c r="A6181"/>
    </row>
    <row r="6182" spans="1:1" x14ac:dyDescent="0.3">
      <c r="A6182"/>
    </row>
    <row r="6183" spans="1:1" x14ac:dyDescent="0.3">
      <c r="A6183"/>
    </row>
    <row r="6184" spans="1:1" x14ac:dyDescent="0.3">
      <c r="A6184"/>
    </row>
    <row r="6185" spans="1:1" x14ac:dyDescent="0.3">
      <c r="A6185"/>
    </row>
    <row r="6186" spans="1:1" x14ac:dyDescent="0.3">
      <c r="A6186"/>
    </row>
    <row r="6187" spans="1:1" x14ac:dyDescent="0.3">
      <c r="A6187"/>
    </row>
    <row r="6188" spans="1:1" x14ac:dyDescent="0.3">
      <c r="A6188"/>
    </row>
    <row r="6189" spans="1:1" x14ac:dyDescent="0.3">
      <c r="A6189"/>
    </row>
    <row r="6190" spans="1:1" x14ac:dyDescent="0.3">
      <c r="A6190"/>
    </row>
    <row r="6191" spans="1:1" x14ac:dyDescent="0.3">
      <c r="A6191"/>
    </row>
    <row r="6192" spans="1:1" x14ac:dyDescent="0.3">
      <c r="A6192"/>
    </row>
    <row r="6193" spans="1:1" x14ac:dyDescent="0.3">
      <c r="A6193"/>
    </row>
    <row r="6194" spans="1:1" x14ac:dyDescent="0.3">
      <c r="A6194"/>
    </row>
    <row r="6195" spans="1:1" x14ac:dyDescent="0.3">
      <c r="A6195"/>
    </row>
    <row r="6196" spans="1:1" x14ac:dyDescent="0.3">
      <c r="A6196"/>
    </row>
    <row r="6197" spans="1:1" x14ac:dyDescent="0.3">
      <c r="A6197"/>
    </row>
    <row r="6198" spans="1:1" x14ac:dyDescent="0.3">
      <c r="A6198"/>
    </row>
    <row r="6199" spans="1:1" x14ac:dyDescent="0.3">
      <c r="A6199"/>
    </row>
    <row r="6200" spans="1:1" x14ac:dyDescent="0.3">
      <c r="A6200"/>
    </row>
    <row r="6201" spans="1:1" x14ac:dyDescent="0.3">
      <c r="A6201"/>
    </row>
    <row r="6202" spans="1:1" x14ac:dyDescent="0.3">
      <c r="A6202"/>
    </row>
    <row r="6203" spans="1:1" x14ac:dyDescent="0.3">
      <c r="A6203"/>
    </row>
    <row r="6204" spans="1:1" x14ac:dyDescent="0.3">
      <c r="A6204"/>
    </row>
    <row r="6205" spans="1:1" x14ac:dyDescent="0.3">
      <c r="A6205"/>
    </row>
    <row r="6206" spans="1:1" x14ac:dyDescent="0.3">
      <c r="A6206"/>
    </row>
    <row r="6207" spans="1:1" x14ac:dyDescent="0.3">
      <c r="A6207"/>
    </row>
    <row r="6208" spans="1:1" x14ac:dyDescent="0.3">
      <c r="A6208"/>
    </row>
    <row r="6209" spans="1:1" x14ac:dyDescent="0.3">
      <c r="A6209"/>
    </row>
    <row r="6210" spans="1:1" x14ac:dyDescent="0.3">
      <c r="A6210"/>
    </row>
    <row r="6211" spans="1:1" x14ac:dyDescent="0.3">
      <c r="A6211"/>
    </row>
    <row r="6212" spans="1:1" x14ac:dyDescent="0.3">
      <c r="A6212"/>
    </row>
    <row r="6213" spans="1:1" x14ac:dyDescent="0.3">
      <c r="A6213"/>
    </row>
    <row r="6214" spans="1:1" x14ac:dyDescent="0.3">
      <c r="A6214"/>
    </row>
    <row r="6215" spans="1:1" x14ac:dyDescent="0.3">
      <c r="A6215"/>
    </row>
    <row r="6216" spans="1:1" x14ac:dyDescent="0.3">
      <c r="A6216"/>
    </row>
    <row r="6217" spans="1:1" x14ac:dyDescent="0.3">
      <c r="A6217"/>
    </row>
    <row r="6218" spans="1:1" x14ac:dyDescent="0.3">
      <c r="A6218"/>
    </row>
    <row r="6219" spans="1:1" x14ac:dyDescent="0.3">
      <c r="A6219"/>
    </row>
    <row r="6220" spans="1:1" x14ac:dyDescent="0.3">
      <c r="A6220"/>
    </row>
    <row r="6221" spans="1:1" x14ac:dyDescent="0.3">
      <c r="A6221"/>
    </row>
    <row r="6222" spans="1:1" x14ac:dyDescent="0.3">
      <c r="A6222"/>
    </row>
    <row r="6223" spans="1:1" x14ac:dyDescent="0.3">
      <c r="A6223"/>
    </row>
    <row r="6224" spans="1:1" x14ac:dyDescent="0.3">
      <c r="A6224"/>
    </row>
    <row r="6225" spans="1:1" x14ac:dyDescent="0.3">
      <c r="A6225"/>
    </row>
    <row r="6226" spans="1:1" x14ac:dyDescent="0.3">
      <c r="A6226"/>
    </row>
    <row r="6227" spans="1:1" x14ac:dyDescent="0.3">
      <c r="A6227"/>
    </row>
    <row r="6228" spans="1:1" x14ac:dyDescent="0.3">
      <c r="A6228"/>
    </row>
    <row r="6229" spans="1:1" x14ac:dyDescent="0.3">
      <c r="A6229"/>
    </row>
    <row r="6230" spans="1:1" x14ac:dyDescent="0.3">
      <c r="A6230"/>
    </row>
    <row r="6231" spans="1:1" x14ac:dyDescent="0.3">
      <c r="A6231"/>
    </row>
    <row r="6232" spans="1:1" x14ac:dyDescent="0.3">
      <c r="A6232"/>
    </row>
    <row r="6233" spans="1:1" x14ac:dyDescent="0.3">
      <c r="A6233"/>
    </row>
    <row r="6234" spans="1:1" x14ac:dyDescent="0.3">
      <c r="A6234"/>
    </row>
    <row r="6235" spans="1:1" x14ac:dyDescent="0.3">
      <c r="A6235"/>
    </row>
    <row r="6236" spans="1:1" x14ac:dyDescent="0.3">
      <c r="A6236"/>
    </row>
    <row r="6237" spans="1:1" x14ac:dyDescent="0.3">
      <c r="A6237"/>
    </row>
    <row r="6238" spans="1:1" x14ac:dyDescent="0.3">
      <c r="A6238"/>
    </row>
    <row r="6239" spans="1:1" x14ac:dyDescent="0.3">
      <c r="A6239"/>
    </row>
    <row r="6240" spans="1:1" x14ac:dyDescent="0.3">
      <c r="A6240"/>
    </row>
    <row r="6241" spans="1:1" x14ac:dyDescent="0.3">
      <c r="A6241"/>
    </row>
    <row r="6242" spans="1:1" x14ac:dyDescent="0.3">
      <c r="A6242"/>
    </row>
    <row r="6243" spans="1:1" x14ac:dyDescent="0.3">
      <c r="A6243"/>
    </row>
    <row r="6244" spans="1:1" x14ac:dyDescent="0.3">
      <c r="A6244"/>
    </row>
    <row r="6245" spans="1:1" x14ac:dyDescent="0.3">
      <c r="A6245"/>
    </row>
    <row r="6246" spans="1:1" x14ac:dyDescent="0.3">
      <c r="A6246"/>
    </row>
    <row r="6247" spans="1:1" x14ac:dyDescent="0.3">
      <c r="A6247"/>
    </row>
    <row r="6248" spans="1:1" x14ac:dyDescent="0.3">
      <c r="A6248"/>
    </row>
    <row r="6249" spans="1:1" x14ac:dyDescent="0.3">
      <c r="A6249"/>
    </row>
    <row r="6250" spans="1:1" x14ac:dyDescent="0.3">
      <c r="A6250"/>
    </row>
    <row r="6251" spans="1:1" x14ac:dyDescent="0.3">
      <c r="A6251"/>
    </row>
    <row r="6252" spans="1:1" x14ac:dyDescent="0.3">
      <c r="A6252"/>
    </row>
    <row r="6253" spans="1:1" x14ac:dyDescent="0.3">
      <c r="A6253"/>
    </row>
    <row r="6254" spans="1:1" x14ac:dyDescent="0.3">
      <c r="A6254"/>
    </row>
    <row r="6255" spans="1:1" x14ac:dyDescent="0.3">
      <c r="A6255"/>
    </row>
    <row r="6256" spans="1:1" x14ac:dyDescent="0.3">
      <c r="A6256"/>
    </row>
    <row r="6257" spans="1:1" x14ac:dyDescent="0.3">
      <c r="A6257"/>
    </row>
    <row r="6258" spans="1:1" x14ac:dyDescent="0.3">
      <c r="A6258"/>
    </row>
    <row r="6259" spans="1:1" x14ac:dyDescent="0.3">
      <c r="A6259"/>
    </row>
    <row r="6260" spans="1:1" x14ac:dyDescent="0.3">
      <c r="A6260"/>
    </row>
    <row r="6261" spans="1:1" x14ac:dyDescent="0.3">
      <c r="A6261"/>
    </row>
    <row r="6262" spans="1:1" x14ac:dyDescent="0.3">
      <c r="A6262"/>
    </row>
    <row r="6263" spans="1:1" x14ac:dyDescent="0.3">
      <c r="A6263"/>
    </row>
    <row r="6264" spans="1:1" x14ac:dyDescent="0.3">
      <c r="A6264"/>
    </row>
    <row r="6265" spans="1:1" x14ac:dyDescent="0.3">
      <c r="A6265"/>
    </row>
    <row r="6266" spans="1:1" x14ac:dyDescent="0.3">
      <c r="A6266"/>
    </row>
    <row r="6267" spans="1:1" x14ac:dyDescent="0.3">
      <c r="A6267"/>
    </row>
    <row r="6268" spans="1:1" x14ac:dyDescent="0.3">
      <c r="A6268"/>
    </row>
    <row r="6269" spans="1:1" x14ac:dyDescent="0.3">
      <c r="A6269"/>
    </row>
    <row r="6270" spans="1:1" x14ac:dyDescent="0.3">
      <c r="A6270"/>
    </row>
    <row r="6271" spans="1:1" x14ac:dyDescent="0.3">
      <c r="A6271"/>
    </row>
    <row r="6272" spans="1:1" x14ac:dyDescent="0.3">
      <c r="A6272"/>
    </row>
    <row r="6273" spans="1:1" x14ac:dyDescent="0.3">
      <c r="A6273"/>
    </row>
    <row r="6274" spans="1:1" x14ac:dyDescent="0.3">
      <c r="A6274"/>
    </row>
    <row r="6275" spans="1:1" x14ac:dyDescent="0.3">
      <c r="A6275"/>
    </row>
    <row r="6276" spans="1:1" x14ac:dyDescent="0.3">
      <c r="A6276"/>
    </row>
    <row r="6277" spans="1:1" x14ac:dyDescent="0.3">
      <c r="A6277"/>
    </row>
    <row r="6278" spans="1:1" x14ac:dyDescent="0.3">
      <c r="A6278"/>
    </row>
    <row r="6279" spans="1:1" x14ac:dyDescent="0.3">
      <c r="A6279"/>
    </row>
    <row r="6280" spans="1:1" x14ac:dyDescent="0.3">
      <c r="A6280"/>
    </row>
    <row r="6281" spans="1:1" x14ac:dyDescent="0.3">
      <c r="A6281"/>
    </row>
    <row r="6282" spans="1:1" x14ac:dyDescent="0.3">
      <c r="A6282"/>
    </row>
    <row r="6283" spans="1:1" x14ac:dyDescent="0.3">
      <c r="A6283"/>
    </row>
    <row r="6284" spans="1:1" x14ac:dyDescent="0.3">
      <c r="A6284"/>
    </row>
    <row r="6285" spans="1:1" x14ac:dyDescent="0.3">
      <c r="A6285"/>
    </row>
    <row r="6286" spans="1:1" x14ac:dyDescent="0.3">
      <c r="A6286"/>
    </row>
    <row r="6287" spans="1:1" x14ac:dyDescent="0.3">
      <c r="A6287"/>
    </row>
    <row r="6288" spans="1:1" x14ac:dyDescent="0.3">
      <c r="A6288"/>
    </row>
    <row r="6289" spans="1:1" x14ac:dyDescent="0.3">
      <c r="A6289"/>
    </row>
    <row r="6290" spans="1:1" x14ac:dyDescent="0.3">
      <c r="A6290"/>
    </row>
    <row r="6291" spans="1:1" x14ac:dyDescent="0.3">
      <c r="A6291"/>
    </row>
    <row r="6292" spans="1:1" x14ac:dyDescent="0.3">
      <c r="A6292"/>
    </row>
    <row r="6293" spans="1:1" x14ac:dyDescent="0.3">
      <c r="A6293"/>
    </row>
    <row r="6294" spans="1:1" x14ac:dyDescent="0.3">
      <c r="A6294"/>
    </row>
    <row r="6295" spans="1:1" x14ac:dyDescent="0.3">
      <c r="A6295"/>
    </row>
    <row r="6296" spans="1:1" x14ac:dyDescent="0.3">
      <c r="A6296"/>
    </row>
    <row r="6297" spans="1:1" x14ac:dyDescent="0.3">
      <c r="A6297"/>
    </row>
    <row r="6298" spans="1:1" x14ac:dyDescent="0.3">
      <c r="A6298"/>
    </row>
    <row r="6299" spans="1:1" x14ac:dyDescent="0.3">
      <c r="A6299"/>
    </row>
    <row r="6300" spans="1:1" x14ac:dyDescent="0.3">
      <c r="A6300"/>
    </row>
    <row r="6301" spans="1:1" x14ac:dyDescent="0.3">
      <c r="A6301"/>
    </row>
    <row r="6302" spans="1:1" x14ac:dyDescent="0.3">
      <c r="A6302"/>
    </row>
    <row r="6303" spans="1:1" x14ac:dyDescent="0.3">
      <c r="A6303"/>
    </row>
    <row r="6304" spans="1:1" x14ac:dyDescent="0.3">
      <c r="A6304"/>
    </row>
    <row r="6305" spans="1:1" x14ac:dyDescent="0.3">
      <c r="A6305"/>
    </row>
    <row r="6306" spans="1:1" x14ac:dyDescent="0.3">
      <c r="A6306"/>
    </row>
    <row r="6307" spans="1:1" x14ac:dyDescent="0.3">
      <c r="A6307"/>
    </row>
    <row r="6308" spans="1:1" x14ac:dyDescent="0.3">
      <c r="A6308"/>
    </row>
    <row r="6309" spans="1:1" x14ac:dyDescent="0.3">
      <c r="A6309"/>
    </row>
    <row r="6310" spans="1:1" x14ac:dyDescent="0.3">
      <c r="A6310"/>
    </row>
    <row r="6311" spans="1:1" x14ac:dyDescent="0.3">
      <c r="A6311"/>
    </row>
    <row r="6312" spans="1:1" x14ac:dyDescent="0.3">
      <c r="A6312"/>
    </row>
    <row r="6313" spans="1:1" x14ac:dyDescent="0.3">
      <c r="A6313"/>
    </row>
    <row r="6314" spans="1:1" x14ac:dyDescent="0.3">
      <c r="A6314"/>
    </row>
    <row r="6315" spans="1:1" x14ac:dyDescent="0.3">
      <c r="A6315"/>
    </row>
    <row r="6316" spans="1:1" x14ac:dyDescent="0.3">
      <c r="A6316"/>
    </row>
    <row r="6317" spans="1:1" x14ac:dyDescent="0.3">
      <c r="A6317"/>
    </row>
    <row r="6318" spans="1:1" x14ac:dyDescent="0.3">
      <c r="A6318"/>
    </row>
    <row r="6319" spans="1:1" x14ac:dyDescent="0.3">
      <c r="A6319"/>
    </row>
    <row r="6320" spans="1:1" x14ac:dyDescent="0.3">
      <c r="A6320"/>
    </row>
    <row r="6321" spans="1:1" x14ac:dyDescent="0.3">
      <c r="A6321"/>
    </row>
    <row r="6322" spans="1:1" x14ac:dyDescent="0.3">
      <c r="A6322"/>
    </row>
    <row r="6323" spans="1:1" x14ac:dyDescent="0.3">
      <c r="A6323"/>
    </row>
    <row r="6324" spans="1:1" x14ac:dyDescent="0.3">
      <c r="A6324"/>
    </row>
    <row r="6325" spans="1:1" x14ac:dyDescent="0.3">
      <c r="A6325"/>
    </row>
    <row r="6326" spans="1:1" x14ac:dyDescent="0.3">
      <c r="A6326"/>
    </row>
    <row r="6327" spans="1:1" x14ac:dyDescent="0.3">
      <c r="A6327"/>
    </row>
    <row r="6328" spans="1:1" x14ac:dyDescent="0.3">
      <c r="A6328"/>
    </row>
    <row r="6329" spans="1:1" x14ac:dyDescent="0.3">
      <c r="A6329"/>
    </row>
    <row r="6330" spans="1:1" x14ac:dyDescent="0.3">
      <c r="A6330"/>
    </row>
    <row r="6331" spans="1:1" x14ac:dyDescent="0.3">
      <c r="A6331"/>
    </row>
    <row r="6332" spans="1:1" x14ac:dyDescent="0.3">
      <c r="A6332"/>
    </row>
    <row r="6333" spans="1:1" x14ac:dyDescent="0.3">
      <c r="A6333"/>
    </row>
    <row r="6334" spans="1:1" x14ac:dyDescent="0.3">
      <c r="A6334"/>
    </row>
    <row r="6335" spans="1:1" x14ac:dyDescent="0.3">
      <c r="A6335"/>
    </row>
    <row r="6336" spans="1:1" x14ac:dyDescent="0.3">
      <c r="A6336"/>
    </row>
    <row r="6337" spans="1:1" x14ac:dyDescent="0.3">
      <c r="A6337"/>
    </row>
    <row r="6338" spans="1:1" x14ac:dyDescent="0.3">
      <c r="A6338"/>
    </row>
    <row r="6339" spans="1:1" x14ac:dyDescent="0.3">
      <c r="A6339"/>
    </row>
    <row r="6340" spans="1:1" x14ac:dyDescent="0.3">
      <c r="A6340"/>
    </row>
    <row r="6341" spans="1:1" x14ac:dyDescent="0.3">
      <c r="A6341"/>
    </row>
    <row r="6342" spans="1:1" x14ac:dyDescent="0.3">
      <c r="A6342"/>
    </row>
    <row r="6343" spans="1:1" x14ac:dyDescent="0.3">
      <c r="A6343"/>
    </row>
    <row r="6344" spans="1:1" x14ac:dyDescent="0.3">
      <c r="A6344"/>
    </row>
    <row r="6345" spans="1:1" x14ac:dyDescent="0.3">
      <c r="A6345"/>
    </row>
    <row r="6346" spans="1:1" x14ac:dyDescent="0.3">
      <c r="A6346"/>
    </row>
    <row r="6347" spans="1:1" x14ac:dyDescent="0.3">
      <c r="A6347"/>
    </row>
    <row r="6348" spans="1:1" x14ac:dyDescent="0.3">
      <c r="A6348"/>
    </row>
    <row r="6349" spans="1:1" x14ac:dyDescent="0.3">
      <c r="A6349"/>
    </row>
    <row r="6350" spans="1:1" x14ac:dyDescent="0.3">
      <c r="A6350"/>
    </row>
    <row r="6351" spans="1:1" x14ac:dyDescent="0.3">
      <c r="A6351"/>
    </row>
    <row r="6352" spans="1:1" x14ac:dyDescent="0.3">
      <c r="A6352"/>
    </row>
    <row r="6353" spans="1:1" x14ac:dyDescent="0.3">
      <c r="A6353"/>
    </row>
    <row r="6354" spans="1:1" x14ac:dyDescent="0.3">
      <c r="A6354"/>
    </row>
    <row r="6355" spans="1:1" x14ac:dyDescent="0.3">
      <c r="A6355"/>
    </row>
    <row r="6356" spans="1:1" x14ac:dyDescent="0.3">
      <c r="A6356"/>
    </row>
    <row r="6357" spans="1:1" x14ac:dyDescent="0.3">
      <c r="A6357"/>
    </row>
    <row r="6358" spans="1:1" x14ac:dyDescent="0.3">
      <c r="A6358"/>
    </row>
    <row r="6359" spans="1:1" x14ac:dyDescent="0.3">
      <c r="A6359"/>
    </row>
    <row r="6360" spans="1:1" x14ac:dyDescent="0.3">
      <c r="A6360"/>
    </row>
    <row r="6361" spans="1:1" x14ac:dyDescent="0.3">
      <c r="A6361"/>
    </row>
    <row r="6362" spans="1:1" x14ac:dyDescent="0.3">
      <c r="A6362"/>
    </row>
    <row r="6363" spans="1:1" x14ac:dyDescent="0.3">
      <c r="A6363"/>
    </row>
    <row r="6364" spans="1:1" x14ac:dyDescent="0.3">
      <c r="A6364"/>
    </row>
    <row r="6365" spans="1:1" x14ac:dyDescent="0.3">
      <c r="A6365"/>
    </row>
    <row r="6366" spans="1:1" x14ac:dyDescent="0.3">
      <c r="A6366"/>
    </row>
    <row r="6367" spans="1:1" x14ac:dyDescent="0.3">
      <c r="A6367"/>
    </row>
    <row r="6368" spans="1:1" x14ac:dyDescent="0.3">
      <c r="A6368"/>
    </row>
    <row r="6369" spans="1:1" x14ac:dyDescent="0.3">
      <c r="A6369"/>
    </row>
    <row r="6370" spans="1:1" x14ac:dyDescent="0.3">
      <c r="A6370"/>
    </row>
    <row r="6371" spans="1:1" x14ac:dyDescent="0.3">
      <c r="A6371"/>
    </row>
    <row r="6372" spans="1:1" x14ac:dyDescent="0.3">
      <c r="A6372"/>
    </row>
    <row r="6373" spans="1:1" x14ac:dyDescent="0.3">
      <c r="A6373"/>
    </row>
    <row r="6374" spans="1:1" x14ac:dyDescent="0.3">
      <c r="A6374"/>
    </row>
    <row r="6375" spans="1:1" x14ac:dyDescent="0.3">
      <c r="A6375"/>
    </row>
    <row r="6376" spans="1:1" x14ac:dyDescent="0.3">
      <c r="A6376"/>
    </row>
    <row r="6377" spans="1:1" x14ac:dyDescent="0.3">
      <c r="A6377"/>
    </row>
    <row r="6378" spans="1:1" x14ac:dyDescent="0.3">
      <c r="A6378"/>
    </row>
    <row r="6379" spans="1:1" x14ac:dyDescent="0.3">
      <c r="A6379"/>
    </row>
    <row r="6380" spans="1:1" x14ac:dyDescent="0.3">
      <c r="A6380"/>
    </row>
    <row r="6381" spans="1:1" x14ac:dyDescent="0.3">
      <c r="A6381"/>
    </row>
    <row r="6382" spans="1:1" x14ac:dyDescent="0.3">
      <c r="A6382"/>
    </row>
    <row r="6383" spans="1:1" x14ac:dyDescent="0.3">
      <c r="A6383"/>
    </row>
    <row r="6384" spans="1:1" x14ac:dyDescent="0.3">
      <c r="A6384"/>
    </row>
    <row r="6385" spans="1:1" x14ac:dyDescent="0.3">
      <c r="A6385"/>
    </row>
    <row r="6386" spans="1:1" x14ac:dyDescent="0.3">
      <c r="A6386"/>
    </row>
    <row r="6387" spans="1:1" x14ac:dyDescent="0.3">
      <c r="A6387"/>
    </row>
    <row r="6388" spans="1:1" x14ac:dyDescent="0.3">
      <c r="A6388"/>
    </row>
    <row r="6389" spans="1:1" x14ac:dyDescent="0.3">
      <c r="A6389"/>
    </row>
    <row r="6390" spans="1:1" x14ac:dyDescent="0.3">
      <c r="A6390"/>
    </row>
    <row r="6391" spans="1:1" x14ac:dyDescent="0.3">
      <c r="A6391"/>
    </row>
    <row r="6392" spans="1:1" x14ac:dyDescent="0.3">
      <c r="A6392"/>
    </row>
    <row r="6393" spans="1:1" x14ac:dyDescent="0.3">
      <c r="A6393"/>
    </row>
    <row r="6394" spans="1:1" x14ac:dyDescent="0.3">
      <c r="A6394"/>
    </row>
    <row r="6395" spans="1:1" x14ac:dyDescent="0.3">
      <c r="A6395"/>
    </row>
    <row r="6396" spans="1:1" x14ac:dyDescent="0.3">
      <c r="A6396"/>
    </row>
    <row r="6397" spans="1:1" x14ac:dyDescent="0.3">
      <c r="A6397"/>
    </row>
    <row r="6398" spans="1:1" x14ac:dyDescent="0.3">
      <c r="A6398"/>
    </row>
    <row r="6399" spans="1:1" x14ac:dyDescent="0.3">
      <c r="A6399"/>
    </row>
    <row r="6400" spans="1:1" x14ac:dyDescent="0.3">
      <c r="A6400"/>
    </row>
    <row r="6401" spans="1:1" x14ac:dyDescent="0.3">
      <c r="A6401"/>
    </row>
    <row r="6402" spans="1:1" x14ac:dyDescent="0.3">
      <c r="A6402"/>
    </row>
    <row r="6403" spans="1:1" x14ac:dyDescent="0.3">
      <c r="A6403"/>
    </row>
    <row r="6404" spans="1:1" x14ac:dyDescent="0.3">
      <c r="A6404"/>
    </row>
    <row r="6405" spans="1:1" x14ac:dyDescent="0.3">
      <c r="A6405"/>
    </row>
    <row r="6406" spans="1:1" x14ac:dyDescent="0.3">
      <c r="A6406"/>
    </row>
    <row r="6407" spans="1:1" x14ac:dyDescent="0.3">
      <c r="A6407"/>
    </row>
    <row r="6408" spans="1:1" x14ac:dyDescent="0.3">
      <c r="A6408"/>
    </row>
    <row r="6409" spans="1:1" x14ac:dyDescent="0.3">
      <c r="A6409"/>
    </row>
    <row r="6410" spans="1:1" x14ac:dyDescent="0.3">
      <c r="A6410"/>
    </row>
    <row r="6411" spans="1:1" x14ac:dyDescent="0.3">
      <c r="A6411"/>
    </row>
    <row r="6412" spans="1:1" x14ac:dyDescent="0.3">
      <c r="A6412"/>
    </row>
    <row r="6413" spans="1:1" x14ac:dyDescent="0.3">
      <c r="A6413"/>
    </row>
    <row r="6414" spans="1:1" x14ac:dyDescent="0.3">
      <c r="A6414"/>
    </row>
    <row r="6415" spans="1:1" x14ac:dyDescent="0.3">
      <c r="A6415"/>
    </row>
    <row r="6416" spans="1:1" x14ac:dyDescent="0.3">
      <c r="A6416"/>
    </row>
    <row r="6417" spans="1:1" x14ac:dyDescent="0.3">
      <c r="A6417"/>
    </row>
    <row r="6418" spans="1:1" x14ac:dyDescent="0.3">
      <c r="A6418"/>
    </row>
    <row r="6419" spans="1:1" x14ac:dyDescent="0.3">
      <c r="A6419"/>
    </row>
    <row r="6420" spans="1:1" x14ac:dyDescent="0.3">
      <c r="A6420"/>
    </row>
    <row r="6421" spans="1:1" x14ac:dyDescent="0.3">
      <c r="A6421"/>
    </row>
    <row r="6422" spans="1:1" x14ac:dyDescent="0.3">
      <c r="A6422"/>
    </row>
    <row r="6423" spans="1:1" x14ac:dyDescent="0.3">
      <c r="A6423"/>
    </row>
    <row r="6424" spans="1:1" x14ac:dyDescent="0.3">
      <c r="A6424"/>
    </row>
    <row r="6425" spans="1:1" x14ac:dyDescent="0.3">
      <c r="A6425"/>
    </row>
    <row r="6426" spans="1:1" x14ac:dyDescent="0.3">
      <c r="A6426"/>
    </row>
    <row r="6427" spans="1:1" x14ac:dyDescent="0.3">
      <c r="A6427"/>
    </row>
    <row r="6428" spans="1:1" x14ac:dyDescent="0.3">
      <c r="A6428"/>
    </row>
    <row r="6429" spans="1:1" x14ac:dyDescent="0.3">
      <c r="A6429"/>
    </row>
    <row r="6430" spans="1:1" x14ac:dyDescent="0.3">
      <c r="A6430"/>
    </row>
    <row r="6431" spans="1:1" x14ac:dyDescent="0.3">
      <c r="A6431"/>
    </row>
    <row r="6432" spans="1:1" x14ac:dyDescent="0.3">
      <c r="A6432"/>
    </row>
    <row r="6433" spans="1:1" x14ac:dyDescent="0.3">
      <c r="A6433"/>
    </row>
    <row r="6434" spans="1:1" x14ac:dyDescent="0.3">
      <c r="A6434"/>
    </row>
    <row r="6435" spans="1:1" x14ac:dyDescent="0.3">
      <c r="A6435"/>
    </row>
    <row r="6436" spans="1:1" x14ac:dyDescent="0.3">
      <c r="A6436"/>
    </row>
    <row r="6437" spans="1:1" x14ac:dyDescent="0.3">
      <c r="A6437"/>
    </row>
    <row r="6438" spans="1:1" x14ac:dyDescent="0.3">
      <c r="A6438"/>
    </row>
    <row r="6439" spans="1:1" x14ac:dyDescent="0.3">
      <c r="A6439"/>
    </row>
    <row r="6440" spans="1:1" x14ac:dyDescent="0.3">
      <c r="A6440"/>
    </row>
    <row r="6441" spans="1:1" x14ac:dyDescent="0.3">
      <c r="A6441"/>
    </row>
    <row r="6442" spans="1:1" x14ac:dyDescent="0.3">
      <c r="A6442"/>
    </row>
    <row r="6443" spans="1:1" x14ac:dyDescent="0.3">
      <c r="A6443"/>
    </row>
    <row r="6444" spans="1:1" x14ac:dyDescent="0.3">
      <c r="A6444"/>
    </row>
    <row r="6445" spans="1:1" x14ac:dyDescent="0.3">
      <c r="A6445"/>
    </row>
    <row r="6446" spans="1:1" x14ac:dyDescent="0.3">
      <c r="A6446"/>
    </row>
    <row r="6447" spans="1:1" x14ac:dyDescent="0.3">
      <c r="A6447"/>
    </row>
    <row r="6448" spans="1:1" x14ac:dyDescent="0.3">
      <c r="A6448"/>
    </row>
    <row r="6449" spans="1:1" x14ac:dyDescent="0.3">
      <c r="A6449"/>
    </row>
    <row r="6450" spans="1:1" x14ac:dyDescent="0.3">
      <c r="A6450"/>
    </row>
    <row r="6451" spans="1:1" x14ac:dyDescent="0.3">
      <c r="A6451"/>
    </row>
    <row r="6452" spans="1:1" x14ac:dyDescent="0.3">
      <c r="A6452"/>
    </row>
    <row r="6453" spans="1:1" x14ac:dyDescent="0.3">
      <c r="A6453"/>
    </row>
    <row r="6454" spans="1:1" x14ac:dyDescent="0.3">
      <c r="A6454"/>
    </row>
    <row r="6455" spans="1:1" x14ac:dyDescent="0.3">
      <c r="A6455"/>
    </row>
    <row r="6456" spans="1:1" x14ac:dyDescent="0.3">
      <c r="A6456"/>
    </row>
    <row r="6457" spans="1:1" x14ac:dyDescent="0.3">
      <c r="A6457"/>
    </row>
    <row r="6458" spans="1:1" x14ac:dyDescent="0.3">
      <c r="A6458"/>
    </row>
    <row r="6459" spans="1:1" x14ac:dyDescent="0.3">
      <c r="A6459"/>
    </row>
    <row r="6460" spans="1:1" x14ac:dyDescent="0.3">
      <c r="A6460"/>
    </row>
    <row r="6461" spans="1:1" x14ac:dyDescent="0.3">
      <c r="A6461"/>
    </row>
    <row r="6462" spans="1:1" x14ac:dyDescent="0.3">
      <c r="A6462"/>
    </row>
    <row r="6463" spans="1:1" x14ac:dyDescent="0.3">
      <c r="A6463"/>
    </row>
    <row r="6464" spans="1:1" x14ac:dyDescent="0.3">
      <c r="A6464"/>
    </row>
    <row r="6465" spans="1:1" x14ac:dyDescent="0.3">
      <c r="A6465"/>
    </row>
    <row r="6466" spans="1:1" x14ac:dyDescent="0.3">
      <c r="A6466"/>
    </row>
    <row r="6467" spans="1:1" x14ac:dyDescent="0.3">
      <c r="A6467"/>
    </row>
    <row r="6468" spans="1:1" x14ac:dyDescent="0.3">
      <c r="A6468"/>
    </row>
    <row r="6469" spans="1:1" x14ac:dyDescent="0.3">
      <c r="A6469"/>
    </row>
    <row r="6470" spans="1:1" x14ac:dyDescent="0.3">
      <c r="A6470"/>
    </row>
    <row r="6471" spans="1:1" x14ac:dyDescent="0.3">
      <c r="A6471"/>
    </row>
    <row r="6472" spans="1:1" x14ac:dyDescent="0.3">
      <c r="A6472"/>
    </row>
    <row r="6473" spans="1:1" x14ac:dyDescent="0.3">
      <c r="A6473"/>
    </row>
    <row r="6474" spans="1:1" x14ac:dyDescent="0.3">
      <c r="A6474"/>
    </row>
    <row r="6475" spans="1:1" x14ac:dyDescent="0.3">
      <c r="A6475"/>
    </row>
    <row r="6476" spans="1:1" x14ac:dyDescent="0.3">
      <c r="A6476"/>
    </row>
    <row r="6477" spans="1:1" x14ac:dyDescent="0.3">
      <c r="A6477"/>
    </row>
    <row r="6478" spans="1:1" x14ac:dyDescent="0.3">
      <c r="A6478"/>
    </row>
    <row r="6479" spans="1:1" x14ac:dyDescent="0.3">
      <c r="A6479"/>
    </row>
    <row r="6480" spans="1:1" x14ac:dyDescent="0.3">
      <c r="A6480"/>
    </row>
    <row r="6481" spans="1:1" x14ac:dyDescent="0.3">
      <c r="A6481"/>
    </row>
    <row r="6482" spans="1:1" x14ac:dyDescent="0.3">
      <c r="A6482"/>
    </row>
    <row r="6483" spans="1:1" x14ac:dyDescent="0.3">
      <c r="A6483"/>
    </row>
    <row r="6484" spans="1:1" x14ac:dyDescent="0.3">
      <c r="A6484"/>
    </row>
    <row r="6485" spans="1:1" x14ac:dyDescent="0.3">
      <c r="A6485"/>
    </row>
    <row r="6486" spans="1:1" x14ac:dyDescent="0.3">
      <c r="A6486"/>
    </row>
    <row r="6487" spans="1:1" x14ac:dyDescent="0.3">
      <c r="A6487"/>
    </row>
    <row r="6488" spans="1:1" x14ac:dyDescent="0.3">
      <c r="A6488"/>
    </row>
    <row r="6489" spans="1:1" x14ac:dyDescent="0.3">
      <c r="A6489"/>
    </row>
    <row r="6490" spans="1:1" x14ac:dyDescent="0.3">
      <c r="A6490"/>
    </row>
    <row r="6491" spans="1:1" x14ac:dyDescent="0.3">
      <c r="A6491"/>
    </row>
    <row r="6492" spans="1:1" x14ac:dyDescent="0.3">
      <c r="A6492"/>
    </row>
    <row r="6493" spans="1:1" x14ac:dyDescent="0.3">
      <c r="A6493"/>
    </row>
    <row r="6494" spans="1:1" x14ac:dyDescent="0.3">
      <c r="A6494"/>
    </row>
    <row r="6495" spans="1:1" x14ac:dyDescent="0.3">
      <c r="A6495"/>
    </row>
    <row r="6496" spans="1:1" x14ac:dyDescent="0.3">
      <c r="A6496"/>
    </row>
    <row r="6497" spans="1:1" x14ac:dyDescent="0.3">
      <c r="A6497"/>
    </row>
    <row r="6498" spans="1:1" x14ac:dyDescent="0.3">
      <c r="A6498"/>
    </row>
    <row r="6499" spans="1:1" x14ac:dyDescent="0.3">
      <c r="A6499"/>
    </row>
    <row r="6500" spans="1:1" x14ac:dyDescent="0.3">
      <c r="A6500"/>
    </row>
    <row r="6501" spans="1:1" x14ac:dyDescent="0.3">
      <c r="A6501"/>
    </row>
    <row r="6502" spans="1:1" x14ac:dyDescent="0.3">
      <c r="A6502"/>
    </row>
    <row r="6503" spans="1:1" x14ac:dyDescent="0.3">
      <c r="A6503"/>
    </row>
    <row r="6504" spans="1:1" x14ac:dyDescent="0.3">
      <c r="A6504"/>
    </row>
    <row r="6505" spans="1:1" x14ac:dyDescent="0.3">
      <c r="A6505"/>
    </row>
    <row r="6506" spans="1:1" x14ac:dyDescent="0.3">
      <c r="A6506"/>
    </row>
    <row r="6507" spans="1:1" x14ac:dyDescent="0.3">
      <c r="A6507"/>
    </row>
    <row r="6508" spans="1:1" x14ac:dyDescent="0.3">
      <c r="A6508"/>
    </row>
    <row r="6509" spans="1:1" x14ac:dyDescent="0.3">
      <c r="A6509"/>
    </row>
    <row r="6510" spans="1:1" x14ac:dyDescent="0.3">
      <c r="A6510"/>
    </row>
    <row r="6511" spans="1:1" x14ac:dyDescent="0.3">
      <c r="A6511"/>
    </row>
    <row r="6512" spans="1:1" x14ac:dyDescent="0.3">
      <c r="A6512"/>
    </row>
    <row r="6513" spans="1:1" x14ac:dyDescent="0.3">
      <c r="A6513"/>
    </row>
    <row r="6514" spans="1:1" x14ac:dyDescent="0.3">
      <c r="A6514"/>
    </row>
    <row r="6515" spans="1:1" x14ac:dyDescent="0.3">
      <c r="A6515"/>
    </row>
    <row r="6516" spans="1:1" x14ac:dyDescent="0.3">
      <c r="A6516"/>
    </row>
    <row r="6517" spans="1:1" x14ac:dyDescent="0.3">
      <c r="A6517"/>
    </row>
    <row r="6518" spans="1:1" x14ac:dyDescent="0.3">
      <c r="A6518"/>
    </row>
    <row r="6519" spans="1:1" x14ac:dyDescent="0.3">
      <c r="A6519"/>
    </row>
    <row r="6520" spans="1:1" x14ac:dyDescent="0.3">
      <c r="A6520"/>
    </row>
    <row r="6521" spans="1:1" x14ac:dyDescent="0.3">
      <c r="A6521"/>
    </row>
    <row r="6522" spans="1:1" x14ac:dyDescent="0.3">
      <c r="A6522"/>
    </row>
    <row r="6523" spans="1:1" x14ac:dyDescent="0.3">
      <c r="A6523"/>
    </row>
    <row r="6524" spans="1:1" x14ac:dyDescent="0.3">
      <c r="A6524"/>
    </row>
    <row r="6525" spans="1:1" x14ac:dyDescent="0.3">
      <c r="A6525"/>
    </row>
    <row r="6526" spans="1:1" x14ac:dyDescent="0.3">
      <c r="A6526"/>
    </row>
    <row r="6527" spans="1:1" x14ac:dyDescent="0.3">
      <c r="A6527"/>
    </row>
    <row r="6528" spans="1:1" x14ac:dyDescent="0.3">
      <c r="A6528"/>
    </row>
    <row r="6529" spans="1:1" x14ac:dyDescent="0.3">
      <c r="A6529"/>
    </row>
    <row r="6530" spans="1:1" x14ac:dyDescent="0.3">
      <c r="A6530"/>
    </row>
    <row r="6531" spans="1:1" x14ac:dyDescent="0.3">
      <c r="A6531"/>
    </row>
    <row r="6532" spans="1:1" x14ac:dyDescent="0.3">
      <c r="A6532"/>
    </row>
    <row r="6533" spans="1:1" x14ac:dyDescent="0.3">
      <c r="A6533"/>
    </row>
    <row r="6534" spans="1:1" x14ac:dyDescent="0.3">
      <c r="A6534"/>
    </row>
    <row r="6535" spans="1:1" x14ac:dyDescent="0.3">
      <c r="A6535"/>
    </row>
    <row r="6536" spans="1:1" x14ac:dyDescent="0.3">
      <c r="A6536"/>
    </row>
    <row r="6537" spans="1:1" x14ac:dyDescent="0.3">
      <c r="A6537"/>
    </row>
    <row r="6538" spans="1:1" x14ac:dyDescent="0.3">
      <c r="A6538"/>
    </row>
    <row r="6539" spans="1:1" x14ac:dyDescent="0.3">
      <c r="A6539"/>
    </row>
    <row r="6540" spans="1:1" x14ac:dyDescent="0.3">
      <c r="A6540"/>
    </row>
    <row r="6541" spans="1:1" x14ac:dyDescent="0.3">
      <c r="A6541"/>
    </row>
    <row r="6542" spans="1:1" x14ac:dyDescent="0.3">
      <c r="A6542"/>
    </row>
    <row r="6543" spans="1:1" x14ac:dyDescent="0.3">
      <c r="A6543"/>
    </row>
    <row r="6544" spans="1:1" x14ac:dyDescent="0.3">
      <c r="A6544"/>
    </row>
    <row r="6545" spans="1:1" x14ac:dyDescent="0.3">
      <c r="A6545"/>
    </row>
    <row r="6546" spans="1:1" x14ac:dyDescent="0.3">
      <c r="A6546"/>
    </row>
    <row r="6547" spans="1:1" x14ac:dyDescent="0.3">
      <c r="A6547"/>
    </row>
    <row r="6548" spans="1:1" x14ac:dyDescent="0.3">
      <c r="A6548"/>
    </row>
    <row r="6549" spans="1:1" x14ac:dyDescent="0.3">
      <c r="A6549"/>
    </row>
    <row r="6550" spans="1:1" x14ac:dyDescent="0.3">
      <c r="A6550"/>
    </row>
    <row r="6551" spans="1:1" x14ac:dyDescent="0.3">
      <c r="A6551"/>
    </row>
    <row r="6552" spans="1:1" x14ac:dyDescent="0.3">
      <c r="A6552"/>
    </row>
    <row r="6553" spans="1:1" x14ac:dyDescent="0.3">
      <c r="A6553"/>
    </row>
    <row r="6554" spans="1:1" x14ac:dyDescent="0.3">
      <c r="A6554"/>
    </row>
    <row r="6555" spans="1:1" x14ac:dyDescent="0.3">
      <c r="A6555"/>
    </row>
    <row r="6556" spans="1:1" x14ac:dyDescent="0.3">
      <c r="A6556"/>
    </row>
    <row r="6557" spans="1:1" x14ac:dyDescent="0.3">
      <c r="A6557"/>
    </row>
    <row r="6558" spans="1:1" x14ac:dyDescent="0.3">
      <c r="A6558"/>
    </row>
    <row r="6559" spans="1:1" x14ac:dyDescent="0.3">
      <c r="A6559"/>
    </row>
    <row r="6560" spans="1:1" x14ac:dyDescent="0.3">
      <c r="A6560"/>
    </row>
    <row r="6561" spans="1:1" x14ac:dyDescent="0.3">
      <c r="A6561"/>
    </row>
    <row r="6562" spans="1:1" x14ac:dyDescent="0.3">
      <c r="A6562"/>
    </row>
    <row r="6563" spans="1:1" x14ac:dyDescent="0.3">
      <c r="A6563"/>
    </row>
    <row r="6564" spans="1:1" x14ac:dyDescent="0.3">
      <c r="A6564"/>
    </row>
    <row r="6565" spans="1:1" x14ac:dyDescent="0.3">
      <c r="A6565"/>
    </row>
    <row r="6566" spans="1:1" x14ac:dyDescent="0.3">
      <c r="A6566"/>
    </row>
    <row r="6567" spans="1:1" x14ac:dyDescent="0.3">
      <c r="A6567"/>
    </row>
    <row r="6568" spans="1:1" x14ac:dyDescent="0.3">
      <c r="A6568"/>
    </row>
    <row r="6569" spans="1:1" x14ac:dyDescent="0.3">
      <c r="A6569"/>
    </row>
    <row r="6570" spans="1:1" x14ac:dyDescent="0.3">
      <c r="A6570"/>
    </row>
    <row r="6571" spans="1:1" x14ac:dyDescent="0.3">
      <c r="A6571"/>
    </row>
    <row r="6572" spans="1:1" x14ac:dyDescent="0.3">
      <c r="A6572"/>
    </row>
    <row r="6573" spans="1:1" x14ac:dyDescent="0.3">
      <c r="A6573"/>
    </row>
    <row r="6574" spans="1:1" x14ac:dyDescent="0.3">
      <c r="A6574"/>
    </row>
    <row r="6575" spans="1:1" x14ac:dyDescent="0.3">
      <c r="A6575"/>
    </row>
    <row r="6576" spans="1:1" x14ac:dyDescent="0.3">
      <c r="A6576"/>
    </row>
    <row r="6577" spans="1:1" x14ac:dyDescent="0.3">
      <c r="A6577"/>
    </row>
    <row r="6578" spans="1:1" x14ac:dyDescent="0.3">
      <c r="A6578"/>
    </row>
    <row r="6579" spans="1:1" x14ac:dyDescent="0.3">
      <c r="A6579"/>
    </row>
    <row r="6580" spans="1:1" x14ac:dyDescent="0.3">
      <c r="A6580"/>
    </row>
    <row r="6581" spans="1:1" x14ac:dyDescent="0.3">
      <c r="A6581"/>
    </row>
    <row r="6582" spans="1:1" x14ac:dyDescent="0.3">
      <c r="A6582"/>
    </row>
    <row r="6583" spans="1:1" x14ac:dyDescent="0.3">
      <c r="A6583"/>
    </row>
    <row r="6584" spans="1:1" x14ac:dyDescent="0.3">
      <c r="A6584"/>
    </row>
    <row r="6585" spans="1:1" x14ac:dyDescent="0.3">
      <c r="A6585"/>
    </row>
    <row r="6586" spans="1:1" x14ac:dyDescent="0.3">
      <c r="A6586"/>
    </row>
    <row r="6587" spans="1:1" x14ac:dyDescent="0.3">
      <c r="A6587"/>
    </row>
    <row r="6588" spans="1:1" x14ac:dyDescent="0.3">
      <c r="A6588"/>
    </row>
    <row r="6589" spans="1:1" x14ac:dyDescent="0.3">
      <c r="A6589"/>
    </row>
    <row r="6590" spans="1:1" x14ac:dyDescent="0.3">
      <c r="A6590"/>
    </row>
    <row r="6591" spans="1:1" x14ac:dyDescent="0.3">
      <c r="A6591"/>
    </row>
    <row r="6592" spans="1:1" x14ac:dyDescent="0.3">
      <c r="A6592"/>
    </row>
    <row r="6593" spans="1:1" x14ac:dyDescent="0.3">
      <c r="A6593"/>
    </row>
    <row r="6594" spans="1:1" x14ac:dyDescent="0.3">
      <c r="A6594"/>
    </row>
    <row r="6595" spans="1:1" x14ac:dyDescent="0.3">
      <c r="A6595"/>
    </row>
    <row r="6596" spans="1:1" x14ac:dyDescent="0.3">
      <c r="A6596"/>
    </row>
    <row r="6597" spans="1:1" x14ac:dyDescent="0.3">
      <c r="A6597"/>
    </row>
    <row r="6598" spans="1:1" x14ac:dyDescent="0.3">
      <c r="A6598"/>
    </row>
    <row r="6599" spans="1:1" x14ac:dyDescent="0.3">
      <c r="A6599"/>
    </row>
    <row r="6600" spans="1:1" x14ac:dyDescent="0.3">
      <c r="A6600"/>
    </row>
    <row r="6601" spans="1:1" x14ac:dyDescent="0.3">
      <c r="A6601"/>
    </row>
    <row r="6602" spans="1:1" x14ac:dyDescent="0.3">
      <c r="A6602"/>
    </row>
    <row r="6603" spans="1:1" x14ac:dyDescent="0.3">
      <c r="A6603"/>
    </row>
    <row r="6604" spans="1:1" x14ac:dyDescent="0.3">
      <c r="A6604"/>
    </row>
    <row r="6605" spans="1:1" x14ac:dyDescent="0.3">
      <c r="A6605"/>
    </row>
    <row r="6606" spans="1:1" x14ac:dyDescent="0.3">
      <c r="A6606"/>
    </row>
    <row r="6607" spans="1:1" x14ac:dyDescent="0.3">
      <c r="A6607"/>
    </row>
    <row r="6608" spans="1:1" x14ac:dyDescent="0.3">
      <c r="A6608"/>
    </row>
    <row r="6609" spans="1:1" x14ac:dyDescent="0.3">
      <c r="A6609"/>
    </row>
    <row r="6610" spans="1:1" x14ac:dyDescent="0.3">
      <c r="A6610"/>
    </row>
    <row r="6611" spans="1:1" x14ac:dyDescent="0.3">
      <c r="A6611"/>
    </row>
    <row r="6612" spans="1:1" x14ac:dyDescent="0.3">
      <c r="A6612"/>
    </row>
    <row r="6613" spans="1:1" x14ac:dyDescent="0.3">
      <c r="A6613"/>
    </row>
    <row r="6614" spans="1:1" x14ac:dyDescent="0.3">
      <c r="A6614"/>
    </row>
    <row r="6615" spans="1:1" x14ac:dyDescent="0.3">
      <c r="A6615"/>
    </row>
    <row r="6616" spans="1:1" x14ac:dyDescent="0.3">
      <c r="A6616"/>
    </row>
    <row r="6617" spans="1:1" x14ac:dyDescent="0.3">
      <c r="A6617"/>
    </row>
    <row r="6618" spans="1:1" x14ac:dyDescent="0.3">
      <c r="A6618"/>
    </row>
    <row r="6619" spans="1:1" x14ac:dyDescent="0.3">
      <c r="A6619"/>
    </row>
    <row r="6620" spans="1:1" x14ac:dyDescent="0.3">
      <c r="A6620"/>
    </row>
    <row r="6621" spans="1:1" x14ac:dyDescent="0.3">
      <c r="A6621"/>
    </row>
    <row r="6622" spans="1:1" x14ac:dyDescent="0.3">
      <c r="A6622"/>
    </row>
    <row r="6623" spans="1:1" x14ac:dyDescent="0.3">
      <c r="A6623"/>
    </row>
    <row r="6624" spans="1:1" x14ac:dyDescent="0.3">
      <c r="A6624"/>
    </row>
    <row r="6625" spans="1:1" x14ac:dyDescent="0.3">
      <c r="A6625"/>
    </row>
    <row r="6626" spans="1:1" x14ac:dyDescent="0.3">
      <c r="A6626"/>
    </row>
    <row r="6627" spans="1:1" x14ac:dyDescent="0.3">
      <c r="A6627"/>
    </row>
    <row r="6628" spans="1:1" x14ac:dyDescent="0.3">
      <c r="A6628"/>
    </row>
    <row r="6629" spans="1:1" x14ac:dyDescent="0.3">
      <c r="A6629"/>
    </row>
    <row r="6630" spans="1:1" x14ac:dyDescent="0.3">
      <c r="A6630"/>
    </row>
    <row r="6631" spans="1:1" x14ac:dyDescent="0.3">
      <c r="A6631"/>
    </row>
    <row r="6632" spans="1:1" x14ac:dyDescent="0.3">
      <c r="A6632"/>
    </row>
    <row r="6633" spans="1:1" x14ac:dyDescent="0.3">
      <c r="A6633"/>
    </row>
    <row r="6634" spans="1:1" x14ac:dyDescent="0.3">
      <c r="A6634"/>
    </row>
    <row r="6635" spans="1:1" x14ac:dyDescent="0.3">
      <c r="A6635"/>
    </row>
    <row r="6636" spans="1:1" x14ac:dyDescent="0.3">
      <c r="A6636"/>
    </row>
    <row r="6637" spans="1:1" x14ac:dyDescent="0.3">
      <c r="A6637"/>
    </row>
    <row r="6638" spans="1:1" x14ac:dyDescent="0.3">
      <c r="A6638"/>
    </row>
    <row r="6639" spans="1:1" x14ac:dyDescent="0.3">
      <c r="A6639"/>
    </row>
    <row r="6640" spans="1:1" x14ac:dyDescent="0.3">
      <c r="A6640"/>
    </row>
    <row r="6641" spans="1:1" x14ac:dyDescent="0.3">
      <c r="A6641"/>
    </row>
    <row r="6642" spans="1:1" x14ac:dyDescent="0.3">
      <c r="A6642"/>
    </row>
    <row r="6643" spans="1:1" x14ac:dyDescent="0.3">
      <c r="A6643"/>
    </row>
    <row r="6644" spans="1:1" x14ac:dyDescent="0.3">
      <c r="A6644"/>
    </row>
    <row r="6645" spans="1:1" x14ac:dyDescent="0.3">
      <c r="A6645"/>
    </row>
    <row r="6646" spans="1:1" x14ac:dyDescent="0.3">
      <c r="A6646"/>
    </row>
    <row r="6647" spans="1:1" x14ac:dyDescent="0.3">
      <c r="A6647"/>
    </row>
    <row r="6648" spans="1:1" x14ac:dyDescent="0.3">
      <c r="A6648"/>
    </row>
    <row r="6649" spans="1:1" x14ac:dyDescent="0.3">
      <c r="A6649"/>
    </row>
    <row r="6650" spans="1:1" x14ac:dyDescent="0.3">
      <c r="A6650"/>
    </row>
    <row r="6651" spans="1:1" x14ac:dyDescent="0.3">
      <c r="A6651"/>
    </row>
    <row r="6652" spans="1:1" x14ac:dyDescent="0.3">
      <c r="A6652"/>
    </row>
    <row r="6653" spans="1:1" x14ac:dyDescent="0.3">
      <c r="A6653"/>
    </row>
    <row r="6654" spans="1:1" x14ac:dyDescent="0.3">
      <c r="A6654"/>
    </row>
    <row r="6655" spans="1:1" x14ac:dyDescent="0.3">
      <c r="A6655"/>
    </row>
    <row r="6656" spans="1:1" x14ac:dyDescent="0.3">
      <c r="A6656"/>
    </row>
    <row r="6657" spans="1:1" x14ac:dyDescent="0.3">
      <c r="A6657"/>
    </row>
    <row r="6658" spans="1:1" x14ac:dyDescent="0.3">
      <c r="A6658"/>
    </row>
    <row r="6659" spans="1:1" x14ac:dyDescent="0.3">
      <c r="A6659"/>
    </row>
    <row r="6660" spans="1:1" x14ac:dyDescent="0.3">
      <c r="A6660"/>
    </row>
    <row r="6661" spans="1:1" x14ac:dyDescent="0.3">
      <c r="A6661"/>
    </row>
    <row r="6662" spans="1:1" x14ac:dyDescent="0.3">
      <c r="A6662"/>
    </row>
    <row r="6663" spans="1:1" x14ac:dyDescent="0.3">
      <c r="A6663"/>
    </row>
    <row r="6664" spans="1:1" x14ac:dyDescent="0.3">
      <c r="A6664"/>
    </row>
    <row r="6665" spans="1:1" x14ac:dyDescent="0.3">
      <c r="A6665"/>
    </row>
    <row r="6666" spans="1:1" x14ac:dyDescent="0.3">
      <c r="A6666"/>
    </row>
    <row r="6667" spans="1:1" x14ac:dyDescent="0.3">
      <c r="A6667"/>
    </row>
    <row r="6668" spans="1:1" x14ac:dyDescent="0.3">
      <c r="A6668"/>
    </row>
    <row r="6669" spans="1:1" x14ac:dyDescent="0.3">
      <c r="A6669"/>
    </row>
    <row r="6670" spans="1:1" x14ac:dyDescent="0.3">
      <c r="A6670"/>
    </row>
    <row r="6671" spans="1:1" x14ac:dyDescent="0.3">
      <c r="A6671"/>
    </row>
    <row r="6672" spans="1:1" x14ac:dyDescent="0.3">
      <c r="A6672"/>
    </row>
    <row r="6673" spans="1:1" x14ac:dyDescent="0.3">
      <c r="A6673"/>
    </row>
    <row r="6674" spans="1:1" x14ac:dyDescent="0.3">
      <c r="A6674"/>
    </row>
    <row r="6675" spans="1:1" x14ac:dyDescent="0.3">
      <c r="A6675"/>
    </row>
    <row r="6676" spans="1:1" x14ac:dyDescent="0.3">
      <c r="A6676"/>
    </row>
    <row r="6677" spans="1:1" x14ac:dyDescent="0.3">
      <c r="A6677"/>
    </row>
    <row r="6678" spans="1:1" x14ac:dyDescent="0.3">
      <c r="A6678"/>
    </row>
    <row r="6679" spans="1:1" x14ac:dyDescent="0.3">
      <c r="A6679"/>
    </row>
    <row r="6680" spans="1:1" x14ac:dyDescent="0.3">
      <c r="A6680"/>
    </row>
    <row r="6681" spans="1:1" x14ac:dyDescent="0.3">
      <c r="A6681"/>
    </row>
    <row r="6682" spans="1:1" x14ac:dyDescent="0.3">
      <c r="A6682"/>
    </row>
    <row r="6683" spans="1:1" x14ac:dyDescent="0.3">
      <c r="A6683"/>
    </row>
    <row r="6684" spans="1:1" x14ac:dyDescent="0.3">
      <c r="A6684"/>
    </row>
    <row r="6685" spans="1:1" x14ac:dyDescent="0.3">
      <c r="A6685"/>
    </row>
    <row r="6686" spans="1:1" x14ac:dyDescent="0.3">
      <c r="A6686"/>
    </row>
    <row r="6687" spans="1:1" x14ac:dyDescent="0.3">
      <c r="A6687"/>
    </row>
    <row r="6688" spans="1:1" x14ac:dyDescent="0.3">
      <c r="A6688"/>
    </row>
    <row r="6689" spans="1:1" x14ac:dyDescent="0.3">
      <c r="A6689"/>
    </row>
    <row r="6690" spans="1:1" x14ac:dyDescent="0.3">
      <c r="A6690"/>
    </row>
    <row r="6691" spans="1:1" x14ac:dyDescent="0.3">
      <c r="A6691"/>
    </row>
    <row r="6692" spans="1:1" x14ac:dyDescent="0.3">
      <c r="A6692"/>
    </row>
    <row r="6693" spans="1:1" x14ac:dyDescent="0.3">
      <c r="A6693"/>
    </row>
    <row r="6694" spans="1:1" x14ac:dyDescent="0.3">
      <c r="A6694"/>
    </row>
    <row r="6695" spans="1:1" x14ac:dyDescent="0.3">
      <c r="A6695"/>
    </row>
    <row r="6696" spans="1:1" x14ac:dyDescent="0.3">
      <c r="A6696"/>
    </row>
    <row r="6697" spans="1:1" x14ac:dyDescent="0.3">
      <c r="A6697"/>
    </row>
    <row r="6698" spans="1:1" x14ac:dyDescent="0.3">
      <c r="A6698"/>
    </row>
    <row r="6699" spans="1:1" x14ac:dyDescent="0.3">
      <c r="A6699"/>
    </row>
    <row r="6700" spans="1:1" x14ac:dyDescent="0.3">
      <c r="A6700"/>
    </row>
    <row r="6701" spans="1:1" x14ac:dyDescent="0.3">
      <c r="A6701"/>
    </row>
    <row r="6702" spans="1:1" x14ac:dyDescent="0.3">
      <c r="A6702"/>
    </row>
    <row r="6703" spans="1:1" x14ac:dyDescent="0.3">
      <c r="A6703"/>
    </row>
    <row r="6704" spans="1:1" x14ac:dyDescent="0.3">
      <c r="A6704"/>
    </row>
    <row r="6705" spans="1:1" x14ac:dyDescent="0.3">
      <c r="A6705"/>
    </row>
    <row r="6706" spans="1:1" x14ac:dyDescent="0.3">
      <c r="A6706"/>
    </row>
    <row r="6707" spans="1:1" x14ac:dyDescent="0.3">
      <c r="A6707"/>
    </row>
    <row r="6708" spans="1:1" x14ac:dyDescent="0.3">
      <c r="A6708"/>
    </row>
    <row r="6709" spans="1:1" x14ac:dyDescent="0.3">
      <c r="A6709"/>
    </row>
    <row r="6710" spans="1:1" x14ac:dyDescent="0.3">
      <c r="A6710"/>
    </row>
    <row r="6711" spans="1:1" x14ac:dyDescent="0.3">
      <c r="A6711"/>
    </row>
    <row r="6712" spans="1:1" x14ac:dyDescent="0.3">
      <c r="A6712"/>
    </row>
    <row r="6713" spans="1:1" x14ac:dyDescent="0.3">
      <c r="A6713"/>
    </row>
    <row r="6714" spans="1:1" x14ac:dyDescent="0.3">
      <c r="A6714"/>
    </row>
    <row r="6715" spans="1:1" x14ac:dyDescent="0.3">
      <c r="A6715"/>
    </row>
    <row r="6716" spans="1:1" x14ac:dyDescent="0.3">
      <c r="A6716"/>
    </row>
    <row r="6717" spans="1:1" x14ac:dyDescent="0.3">
      <c r="A6717"/>
    </row>
    <row r="6718" spans="1:1" x14ac:dyDescent="0.3">
      <c r="A6718"/>
    </row>
    <row r="6719" spans="1:1" x14ac:dyDescent="0.3">
      <c r="A6719"/>
    </row>
    <row r="6720" spans="1:1" x14ac:dyDescent="0.3">
      <c r="A6720"/>
    </row>
    <row r="6721" spans="1:1" x14ac:dyDescent="0.3">
      <c r="A6721"/>
    </row>
    <row r="6722" spans="1:1" x14ac:dyDescent="0.3">
      <c r="A6722"/>
    </row>
    <row r="6723" spans="1:1" x14ac:dyDescent="0.3">
      <c r="A6723"/>
    </row>
    <row r="6724" spans="1:1" x14ac:dyDescent="0.3">
      <c r="A6724"/>
    </row>
    <row r="6725" spans="1:1" x14ac:dyDescent="0.3">
      <c r="A6725"/>
    </row>
    <row r="6726" spans="1:1" x14ac:dyDescent="0.3">
      <c r="A6726"/>
    </row>
    <row r="6727" spans="1:1" x14ac:dyDescent="0.3">
      <c r="A6727"/>
    </row>
    <row r="6728" spans="1:1" x14ac:dyDescent="0.3">
      <c r="A6728"/>
    </row>
    <row r="6729" spans="1:1" x14ac:dyDescent="0.3">
      <c r="A6729"/>
    </row>
    <row r="6730" spans="1:1" x14ac:dyDescent="0.3">
      <c r="A6730"/>
    </row>
    <row r="6731" spans="1:1" x14ac:dyDescent="0.3">
      <c r="A6731"/>
    </row>
    <row r="6732" spans="1:1" x14ac:dyDescent="0.3">
      <c r="A6732"/>
    </row>
    <row r="6733" spans="1:1" x14ac:dyDescent="0.3">
      <c r="A6733"/>
    </row>
    <row r="6734" spans="1:1" x14ac:dyDescent="0.3">
      <c r="A6734"/>
    </row>
    <row r="6735" spans="1:1" x14ac:dyDescent="0.3">
      <c r="A6735"/>
    </row>
    <row r="6736" spans="1:1" x14ac:dyDescent="0.3">
      <c r="A6736"/>
    </row>
    <row r="6737" spans="1:1" x14ac:dyDescent="0.3">
      <c r="A6737"/>
    </row>
    <row r="6738" spans="1:1" x14ac:dyDescent="0.3">
      <c r="A6738"/>
    </row>
    <row r="6739" spans="1:1" x14ac:dyDescent="0.3">
      <c r="A6739"/>
    </row>
    <row r="6740" spans="1:1" x14ac:dyDescent="0.3">
      <c r="A6740"/>
    </row>
    <row r="6741" spans="1:1" x14ac:dyDescent="0.3">
      <c r="A6741"/>
    </row>
    <row r="6742" spans="1:1" x14ac:dyDescent="0.3">
      <c r="A6742"/>
    </row>
    <row r="6743" spans="1:1" x14ac:dyDescent="0.3">
      <c r="A6743"/>
    </row>
    <row r="6744" spans="1:1" x14ac:dyDescent="0.3">
      <c r="A6744"/>
    </row>
    <row r="6745" spans="1:1" x14ac:dyDescent="0.3">
      <c r="A6745"/>
    </row>
    <row r="6746" spans="1:1" x14ac:dyDescent="0.3">
      <c r="A6746"/>
    </row>
    <row r="6747" spans="1:1" x14ac:dyDescent="0.3">
      <c r="A6747"/>
    </row>
    <row r="6748" spans="1:1" x14ac:dyDescent="0.3">
      <c r="A6748"/>
    </row>
    <row r="6749" spans="1:1" x14ac:dyDescent="0.3">
      <c r="A6749"/>
    </row>
    <row r="6750" spans="1:1" x14ac:dyDescent="0.3">
      <c r="A6750"/>
    </row>
    <row r="6751" spans="1:1" x14ac:dyDescent="0.3">
      <c r="A6751"/>
    </row>
    <row r="6752" spans="1:1" x14ac:dyDescent="0.3">
      <c r="A6752"/>
    </row>
    <row r="6753" spans="1:1" x14ac:dyDescent="0.3">
      <c r="A6753"/>
    </row>
    <row r="6754" spans="1:1" x14ac:dyDescent="0.3">
      <c r="A6754"/>
    </row>
    <row r="6755" spans="1:1" x14ac:dyDescent="0.3">
      <c r="A6755"/>
    </row>
    <row r="6756" spans="1:1" x14ac:dyDescent="0.3">
      <c r="A6756"/>
    </row>
    <row r="6757" spans="1:1" x14ac:dyDescent="0.3">
      <c r="A6757"/>
    </row>
    <row r="6758" spans="1:1" x14ac:dyDescent="0.3">
      <c r="A6758"/>
    </row>
    <row r="6759" spans="1:1" x14ac:dyDescent="0.3">
      <c r="A6759"/>
    </row>
    <row r="6760" spans="1:1" x14ac:dyDescent="0.3">
      <c r="A6760"/>
    </row>
    <row r="6761" spans="1:1" x14ac:dyDescent="0.3">
      <c r="A6761"/>
    </row>
    <row r="6762" spans="1:1" x14ac:dyDescent="0.3">
      <c r="A6762"/>
    </row>
    <row r="6763" spans="1:1" x14ac:dyDescent="0.3">
      <c r="A6763"/>
    </row>
    <row r="6764" spans="1:1" x14ac:dyDescent="0.3">
      <c r="A6764"/>
    </row>
    <row r="6765" spans="1:1" x14ac:dyDescent="0.3">
      <c r="A6765"/>
    </row>
    <row r="6766" spans="1:1" x14ac:dyDescent="0.3">
      <c r="A6766"/>
    </row>
    <row r="6767" spans="1:1" x14ac:dyDescent="0.3">
      <c r="A6767"/>
    </row>
    <row r="6768" spans="1:1" x14ac:dyDescent="0.3">
      <c r="A6768"/>
    </row>
    <row r="6769" spans="1:1" x14ac:dyDescent="0.3">
      <c r="A6769"/>
    </row>
    <row r="6770" spans="1:1" x14ac:dyDescent="0.3">
      <c r="A6770"/>
    </row>
    <row r="6771" spans="1:1" x14ac:dyDescent="0.3">
      <c r="A6771"/>
    </row>
    <row r="6772" spans="1:1" x14ac:dyDescent="0.3">
      <c r="A6772"/>
    </row>
    <row r="6773" spans="1:1" x14ac:dyDescent="0.3">
      <c r="A6773"/>
    </row>
    <row r="6774" spans="1:1" x14ac:dyDescent="0.3">
      <c r="A6774"/>
    </row>
    <row r="6775" spans="1:1" x14ac:dyDescent="0.3">
      <c r="A6775"/>
    </row>
    <row r="6776" spans="1:1" x14ac:dyDescent="0.3">
      <c r="A6776"/>
    </row>
    <row r="6777" spans="1:1" x14ac:dyDescent="0.3">
      <c r="A6777"/>
    </row>
    <row r="6778" spans="1:1" x14ac:dyDescent="0.3">
      <c r="A6778"/>
    </row>
    <row r="6779" spans="1:1" x14ac:dyDescent="0.3">
      <c r="A6779"/>
    </row>
    <row r="6780" spans="1:1" x14ac:dyDescent="0.3">
      <c r="A6780"/>
    </row>
    <row r="6781" spans="1:1" x14ac:dyDescent="0.3">
      <c r="A6781"/>
    </row>
    <row r="6782" spans="1:1" x14ac:dyDescent="0.3">
      <c r="A6782"/>
    </row>
    <row r="6783" spans="1:1" x14ac:dyDescent="0.3">
      <c r="A6783"/>
    </row>
    <row r="6784" spans="1:1" x14ac:dyDescent="0.3">
      <c r="A6784"/>
    </row>
    <row r="6785" spans="1:1" x14ac:dyDescent="0.3">
      <c r="A6785"/>
    </row>
    <row r="6786" spans="1:1" x14ac:dyDescent="0.3">
      <c r="A6786"/>
    </row>
    <row r="6787" spans="1:1" x14ac:dyDescent="0.3">
      <c r="A6787"/>
    </row>
    <row r="6788" spans="1:1" x14ac:dyDescent="0.3">
      <c r="A6788"/>
    </row>
    <row r="6789" spans="1:1" x14ac:dyDescent="0.3">
      <c r="A6789"/>
    </row>
    <row r="6790" spans="1:1" x14ac:dyDescent="0.3">
      <c r="A6790"/>
    </row>
    <row r="6791" spans="1:1" x14ac:dyDescent="0.3">
      <c r="A6791"/>
    </row>
    <row r="6792" spans="1:1" x14ac:dyDescent="0.3">
      <c r="A6792"/>
    </row>
    <row r="6793" spans="1:1" x14ac:dyDescent="0.3">
      <c r="A6793"/>
    </row>
    <row r="6794" spans="1:1" x14ac:dyDescent="0.3">
      <c r="A6794"/>
    </row>
    <row r="6795" spans="1:1" x14ac:dyDescent="0.3">
      <c r="A6795"/>
    </row>
    <row r="6796" spans="1:1" x14ac:dyDescent="0.3">
      <c r="A6796"/>
    </row>
    <row r="6797" spans="1:1" x14ac:dyDescent="0.3">
      <c r="A6797"/>
    </row>
    <row r="6798" spans="1:1" x14ac:dyDescent="0.3">
      <c r="A6798"/>
    </row>
    <row r="6799" spans="1:1" x14ac:dyDescent="0.3">
      <c r="A6799"/>
    </row>
    <row r="6800" spans="1:1" x14ac:dyDescent="0.3">
      <c r="A6800"/>
    </row>
    <row r="6801" spans="1:1" x14ac:dyDescent="0.3">
      <c r="A6801"/>
    </row>
    <row r="6802" spans="1:1" x14ac:dyDescent="0.3">
      <c r="A6802"/>
    </row>
    <row r="6803" spans="1:1" x14ac:dyDescent="0.3">
      <c r="A6803"/>
    </row>
    <row r="6804" spans="1:1" x14ac:dyDescent="0.3">
      <c r="A6804"/>
    </row>
    <row r="6805" spans="1:1" x14ac:dyDescent="0.3">
      <c r="A6805"/>
    </row>
    <row r="6806" spans="1:1" x14ac:dyDescent="0.3">
      <c r="A6806"/>
    </row>
    <row r="6807" spans="1:1" x14ac:dyDescent="0.3">
      <c r="A6807"/>
    </row>
    <row r="6808" spans="1:1" x14ac:dyDescent="0.3">
      <c r="A6808"/>
    </row>
    <row r="6809" spans="1:1" x14ac:dyDescent="0.3">
      <c r="A6809"/>
    </row>
    <row r="6810" spans="1:1" x14ac:dyDescent="0.3">
      <c r="A6810"/>
    </row>
    <row r="6811" spans="1:1" x14ac:dyDescent="0.3">
      <c r="A6811"/>
    </row>
    <row r="6812" spans="1:1" x14ac:dyDescent="0.3">
      <c r="A6812"/>
    </row>
    <row r="6813" spans="1:1" x14ac:dyDescent="0.3">
      <c r="A6813"/>
    </row>
    <row r="6814" spans="1:1" x14ac:dyDescent="0.3">
      <c r="A6814"/>
    </row>
    <row r="6815" spans="1:1" x14ac:dyDescent="0.3">
      <c r="A6815"/>
    </row>
    <row r="6816" spans="1:1" x14ac:dyDescent="0.3">
      <c r="A6816"/>
    </row>
    <row r="6817" spans="1:1" x14ac:dyDescent="0.3">
      <c r="A6817"/>
    </row>
    <row r="6818" spans="1:1" x14ac:dyDescent="0.3">
      <c r="A6818"/>
    </row>
    <row r="6819" spans="1:1" x14ac:dyDescent="0.3">
      <c r="A6819"/>
    </row>
    <row r="6820" spans="1:1" x14ac:dyDescent="0.3">
      <c r="A6820"/>
    </row>
    <row r="6821" spans="1:1" x14ac:dyDescent="0.3">
      <c r="A6821"/>
    </row>
    <row r="6822" spans="1:1" x14ac:dyDescent="0.3">
      <c r="A6822"/>
    </row>
    <row r="6823" spans="1:1" x14ac:dyDescent="0.3">
      <c r="A6823"/>
    </row>
    <row r="6824" spans="1:1" x14ac:dyDescent="0.3">
      <c r="A6824"/>
    </row>
    <row r="6825" spans="1:1" x14ac:dyDescent="0.3">
      <c r="A6825"/>
    </row>
    <row r="6826" spans="1:1" x14ac:dyDescent="0.3">
      <c r="A6826"/>
    </row>
    <row r="6827" spans="1:1" x14ac:dyDescent="0.3">
      <c r="A6827"/>
    </row>
    <row r="6828" spans="1:1" x14ac:dyDescent="0.3">
      <c r="A6828"/>
    </row>
    <row r="6829" spans="1:1" x14ac:dyDescent="0.3">
      <c r="A6829"/>
    </row>
    <row r="6830" spans="1:1" x14ac:dyDescent="0.3">
      <c r="A6830"/>
    </row>
    <row r="6831" spans="1:1" x14ac:dyDescent="0.3">
      <c r="A6831"/>
    </row>
    <row r="6832" spans="1:1" x14ac:dyDescent="0.3">
      <c r="A6832"/>
    </row>
    <row r="6833" spans="1:1" x14ac:dyDescent="0.3">
      <c r="A6833"/>
    </row>
    <row r="6834" spans="1:1" x14ac:dyDescent="0.3">
      <c r="A6834"/>
    </row>
    <row r="6835" spans="1:1" x14ac:dyDescent="0.3">
      <c r="A6835"/>
    </row>
    <row r="6836" spans="1:1" x14ac:dyDescent="0.3">
      <c r="A6836"/>
    </row>
    <row r="6837" spans="1:1" x14ac:dyDescent="0.3">
      <c r="A6837"/>
    </row>
    <row r="6838" spans="1:1" x14ac:dyDescent="0.3">
      <c r="A6838"/>
    </row>
    <row r="6839" spans="1:1" x14ac:dyDescent="0.3">
      <c r="A6839"/>
    </row>
    <row r="6840" spans="1:1" x14ac:dyDescent="0.3">
      <c r="A6840"/>
    </row>
    <row r="6841" spans="1:1" x14ac:dyDescent="0.3">
      <c r="A6841"/>
    </row>
    <row r="6842" spans="1:1" x14ac:dyDescent="0.3">
      <c r="A6842"/>
    </row>
    <row r="6843" spans="1:1" x14ac:dyDescent="0.3">
      <c r="A6843"/>
    </row>
    <row r="6844" spans="1:1" x14ac:dyDescent="0.3">
      <c r="A6844"/>
    </row>
    <row r="6845" spans="1:1" x14ac:dyDescent="0.3">
      <c r="A6845"/>
    </row>
    <row r="6846" spans="1:1" x14ac:dyDescent="0.3">
      <c r="A6846"/>
    </row>
    <row r="6847" spans="1:1" x14ac:dyDescent="0.3">
      <c r="A6847"/>
    </row>
    <row r="6848" spans="1:1" x14ac:dyDescent="0.3">
      <c r="A6848"/>
    </row>
    <row r="6849" spans="1:1" x14ac:dyDescent="0.3">
      <c r="A6849"/>
    </row>
    <row r="6850" spans="1:1" x14ac:dyDescent="0.3">
      <c r="A6850"/>
    </row>
    <row r="6851" spans="1:1" x14ac:dyDescent="0.3">
      <c r="A6851"/>
    </row>
    <row r="6852" spans="1:1" x14ac:dyDescent="0.3">
      <c r="A6852"/>
    </row>
    <row r="6853" spans="1:1" x14ac:dyDescent="0.3">
      <c r="A6853"/>
    </row>
    <row r="6854" spans="1:1" x14ac:dyDescent="0.3">
      <c r="A6854"/>
    </row>
    <row r="6855" spans="1:1" x14ac:dyDescent="0.3">
      <c r="A6855"/>
    </row>
    <row r="6856" spans="1:1" x14ac:dyDescent="0.3">
      <c r="A6856"/>
    </row>
    <row r="6857" spans="1:1" x14ac:dyDescent="0.3">
      <c r="A6857"/>
    </row>
    <row r="6858" spans="1:1" x14ac:dyDescent="0.3">
      <c r="A6858"/>
    </row>
    <row r="6859" spans="1:1" x14ac:dyDescent="0.3">
      <c r="A6859"/>
    </row>
    <row r="6860" spans="1:1" x14ac:dyDescent="0.3">
      <c r="A6860"/>
    </row>
    <row r="6861" spans="1:1" x14ac:dyDescent="0.3">
      <c r="A6861"/>
    </row>
    <row r="6862" spans="1:1" x14ac:dyDescent="0.3">
      <c r="A6862"/>
    </row>
    <row r="6863" spans="1:1" x14ac:dyDescent="0.3">
      <c r="A6863"/>
    </row>
    <row r="6864" spans="1:1" x14ac:dyDescent="0.3">
      <c r="A6864"/>
    </row>
    <row r="6865" spans="1:1" x14ac:dyDescent="0.3">
      <c r="A6865"/>
    </row>
    <row r="6866" spans="1:1" x14ac:dyDescent="0.3">
      <c r="A6866"/>
    </row>
    <row r="6867" spans="1:1" x14ac:dyDescent="0.3">
      <c r="A6867"/>
    </row>
    <row r="6868" spans="1:1" x14ac:dyDescent="0.3">
      <c r="A6868"/>
    </row>
    <row r="6869" spans="1:1" x14ac:dyDescent="0.3">
      <c r="A6869"/>
    </row>
    <row r="6870" spans="1:1" x14ac:dyDescent="0.3">
      <c r="A6870"/>
    </row>
    <row r="6871" spans="1:1" x14ac:dyDescent="0.3">
      <c r="A6871"/>
    </row>
    <row r="6872" spans="1:1" x14ac:dyDescent="0.3">
      <c r="A6872"/>
    </row>
    <row r="6873" spans="1:1" x14ac:dyDescent="0.3">
      <c r="A6873"/>
    </row>
    <row r="6874" spans="1:1" x14ac:dyDescent="0.3">
      <c r="A6874"/>
    </row>
    <row r="6875" spans="1:1" x14ac:dyDescent="0.3">
      <c r="A6875"/>
    </row>
    <row r="6876" spans="1:1" x14ac:dyDescent="0.3">
      <c r="A6876"/>
    </row>
    <row r="6877" spans="1:1" x14ac:dyDescent="0.3">
      <c r="A6877"/>
    </row>
    <row r="6878" spans="1:1" x14ac:dyDescent="0.3">
      <c r="A6878"/>
    </row>
    <row r="6879" spans="1:1" x14ac:dyDescent="0.3">
      <c r="A6879"/>
    </row>
    <row r="6880" spans="1:1" x14ac:dyDescent="0.3">
      <c r="A6880"/>
    </row>
    <row r="6881" spans="1:1" x14ac:dyDescent="0.3">
      <c r="A6881"/>
    </row>
    <row r="6882" spans="1:1" x14ac:dyDescent="0.3">
      <c r="A6882"/>
    </row>
    <row r="6883" spans="1:1" x14ac:dyDescent="0.3">
      <c r="A6883"/>
    </row>
    <row r="6884" spans="1:1" x14ac:dyDescent="0.3">
      <c r="A6884"/>
    </row>
    <row r="6885" spans="1:1" x14ac:dyDescent="0.3">
      <c r="A6885"/>
    </row>
    <row r="6886" spans="1:1" x14ac:dyDescent="0.3">
      <c r="A6886"/>
    </row>
    <row r="6887" spans="1:1" x14ac:dyDescent="0.3">
      <c r="A6887"/>
    </row>
    <row r="6888" spans="1:1" x14ac:dyDescent="0.3">
      <c r="A6888"/>
    </row>
    <row r="6889" spans="1:1" x14ac:dyDescent="0.3">
      <c r="A6889"/>
    </row>
    <row r="6890" spans="1:1" x14ac:dyDescent="0.3">
      <c r="A6890"/>
    </row>
    <row r="6891" spans="1:1" x14ac:dyDescent="0.3">
      <c r="A6891"/>
    </row>
    <row r="6892" spans="1:1" x14ac:dyDescent="0.3">
      <c r="A6892"/>
    </row>
    <row r="6893" spans="1:1" x14ac:dyDescent="0.3">
      <c r="A6893"/>
    </row>
    <row r="6894" spans="1:1" x14ac:dyDescent="0.3">
      <c r="A6894"/>
    </row>
    <row r="6895" spans="1:1" x14ac:dyDescent="0.3">
      <c r="A6895"/>
    </row>
    <row r="6896" spans="1:1" x14ac:dyDescent="0.3">
      <c r="A6896"/>
    </row>
    <row r="6897" spans="1:1" x14ac:dyDescent="0.3">
      <c r="A6897"/>
    </row>
    <row r="6898" spans="1:1" x14ac:dyDescent="0.3">
      <c r="A6898"/>
    </row>
    <row r="6899" spans="1:1" x14ac:dyDescent="0.3">
      <c r="A6899"/>
    </row>
    <row r="6900" spans="1:1" x14ac:dyDescent="0.3">
      <c r="A6900"/>
    </row>
    <row r="6901" spans="1:1" x14ac:dyDescent="0.3">
      <c r="A6901"/>
    </row>
    <row r="6902" spans="1:1" x14ac:dyDescent="0.3">
      <c r="A6902"/>
    </row>
    <row r="6903" spans="1:1" x14ac:dyDescent="0.3">
      <c r="A6903"/>
    </row>
    <row r="6904" spans="1:1" x14ac:dyDescent="0.3">
      <c r="A6904"/>
    </row>
    <row r="6905" spans="1:1" x14ac:dyDescent="0.3">
      <c r="A6905"/>
    </row>
    <row r="6906" spans="1:1" x14ac:dyDescent="0.3">
      <c r="A6906"/>
    </row>
    <row r="6907" spans="1:1" x14ac:dyDescent="0.3">
      <c r="A6907"/>
    </row>
    <row r="6908" spans="1:1" x14ac:dyDescent="0.3">
      <c r="A6908"/>
    </row>
    <row r="6909" spans="1:1" x14ac:dyDescent="0.3">
      <c r="A6909"/>
    </row>
    <row r="6910" spans="1:1" x14ac:dyDescent="0.3">
      <c r="A6910"/>
    </row>
    <row r="6911" spans="1:1" x14ac:dyDescent="0.3">
      <c r="A6911"/>
    </row>
    <row r="6912" spans="1:1" x14ac:dyDescent="0.3">
      <c r="A6912"/>
    </row>
    <row r="6913" spans="1:1" x14ac:dyDescent="0.3">
      <c r="A6913"/>
    </row>
    <row r="6914" spans="1:1" x14ac:dyDescent="0.3">
      <c r="A6914"/>
    </row>
    <row r="6915" spans="1:1" x14ac:dyDescent="0.3">
      <c r="A6915"/>
    </row>
    <row r="6916" spans="1:1" x14ac:dyDescent="0.3">
      <c r="A6916"/>
    </row>
    <row r="6917" spans="1:1" x14ac:dyDescent="0.3">
      <c r="A6917"/>
    </row>
    <row r="6918" spans="1:1" x14ac:dyDescent="0.3">
      <c r="A6918"/>
    </row>
    <row r="6919" spans="1:1" x14ac:dyDescent="0.3">
      <c r="A6919"/>
    </row>
    <row r="6920" spans="1:1" x14ac:dyDescent="0.3">
      <c r="A6920"/>
    </row>
    <row r="6921" spans="1:1" x14ac:dyDescent="0.3">
      <c r="A6921"/>
    </row>
    <row r="6922" spans="1:1" x14ac:dyDescent="0.3">
      <c r="A6922"/>
    </row>
    <row r="6923" spans="1:1" x14ac:dyDescent="0.3">
      <c r="A6923"/>
    </row>
    <row r="6924" spans="1:1" x14ac:dyDescent="0.3">
      <c r="A6924"/>
    </row>
    <row r="6925" spans="1:1" x14ac:dyDescent="0.3">
      <c r="A6925"/>
    </row>
    <row r="6926" spans="1:1" x14ac:dyDescent="0.3">
      <c r="A6926"/>
    </row>
    <row r="6927" spans="1:1" x14ac:dyDescent="0.3">
      <c r="A6927"/>
    </row>
    <row r="6928" spans="1:1" x14ac:dyDescent="0.3">
      <c r="A6928"/>
    </row>
    <row r="6929" spans="1:1" x14ac:dyDescent="0.3">
      <c r="A6929"/>
    </row>
    <row r="6930" spans="1:1" x14ac:dyDescent="0.3">
      <c r="A6930"/>
    </row>
    <row r="6931" spans="1:1" x14ac:dyDescent="0.3">
      <c r="A6931"/>
    </row>
    <row r="6932" spans="1:1" x14ac:dyDescent="0.3">
      <c r="A6932"/>
    </row>
    <row r="6933" spans="1:1" x14ac:dyDescent="0.3">
      <c r="A6933"/>
    </row>
    <row r="6934" spans="1:1" x14ac:dyDescent="0.3">
      <c r="A6934"/>
    </row>
    <row r="6935" spans="1:1" x14ac:dyDescent="0.3">
      <c r="A6935"/>
    </row>
    <row r="6936" spans="1:1" x14ac:dyDescent="0.3">
      <c r="A6936"/>
    </row>
    <row r="6937" spans="1:1" x14ac:dyDescent="0.3">
      <c r="A6937"/>
    </row>
    <row r="6938" spans="1:1" x14ac:dyDescent="0.3">
      <c r="A6938"/>
    </row>
    <row r="6939" spans="1:1" x14ac:dyDescent="0.3">
      <c r="A6939"/>
    </row>
    <row r="6940" spans="1:1" x14ac:dyDescent="0.3">
      <c r="A6940"/>
    </row>
    <row r="6941" spans="1:1" x14ac:dyDescent="0.3">
      <c r="A6941"/>
    </row>
    <row r="6942" spans="1:1" x14ac:dyDescent="0.3">
      <c r="A6942"/>
    </row>
    <row r="6943" spans="1:1" x14ac:dyDescent="0.3">
      <c r="A6943"/>
    </row>
    <row r="6944" spans="1:1" x14ac:dyDescent="0.3">
      <c r="A6944"/>
    </row>
    <row r="6945" spans="1:1" x14ac:dyDescent="0.3">
      <c r="A6945"/>
    </row>
    <row r="6946" spans="1:1" x14ac:dyDescent="0.3">
      <c r="A6946"/>
    </row>
    <row r="6947" spans="1:1" x14ac:dyDescent="0.3">
      <c r="A6947"/>
    </row>
    <row r="6948" spans="1:1" x14ac:dyDescent="0.3">
      <c r="A6948"/>
    </row>
    <row r="6949" spans="1:1" x14ac:dyDescent="0.3">
      <c r="A6949"/>
    </row>
    <row r="6950" spans="1:1" x14ac:dyDescent="0.3">
      <c r="A6950"/>
    </row>
    <row r="6951" spans="1:1" x14ac:dyDescent="0.3">
      <c r="A6951"/>
    </row>
    <row r="6952" spans="1:1" x14ac:dyDescent="0.3">
      <c r="A6952"/>
    </row>
    <row r="6953" spans="1:1" x14ac:dyDescent="0.3">
      <c r="A6953"/>
    </row>
    <row r="6954" spans="1:1" x14ac:dyDescent="0.3">
      <c r="A6954"/>
    </row>
    <row r="6955" spans="1:1" x14ac:dyDescent="0.3">
      <c r="A6955"/>
    </row>
    <row r="6956" spans="1:1" x14ac:dyDescent="0.3">
      <c r="A6956"/>
    </row>
    <row r="6957" spans="1:1" x14ac:dyDescent="0.3">
      <c r="A6957"/>
    </row>
    <row r="6958" spans="1:1" x14ac:dyDescent="0.3">
      <c r="A6958"/>
    </row>
    <row r="6959" spans="1:1" x14ac:dyDescent="0.3">
      <c r="A6959"/>
    </row>
    <row r="6960" spans="1:1" x14ac:dyDescent="0.3">
      <c r="A6960"/>
    </row>
    <row r="6961" spans="1:1" x14ac:dyDescent="0.3">
      <c r="A6961"/>
    </row>
    <row r="6962" spans="1:1" x14ac:dyDescent="0.3">
      <c r="A6962"/>
    </row>
    <row r="6963" spans="1:1" x14ac:dyDescent="0.3">
      <c r="A6963"/>
    </row>
    <row r="6964" spans="1:1" x14ac:dyDescent="0.3">
      <c r="A6964"/>
    </row>
    <row r="6965" spans="1:1" x14ac:dyDescent="0.3">
      <c r="A6965"/>
    </row>
    <row r="6966" spans="1:1" x14ac:dyDescent="0.3">
      <c r="A6966"/>
    </row>
    <row r="6967" spans="1:1" x14ac:dyDescent="0.3">
      <c r="A6967"/>
    </row>
    <row r="6968" spans="1:1" x14ac:dyDescent="0.3">
      <c r="A6968"/>
    </row>
    <row r="6969" spans="1:1" x14ac:dyDescent="0.3">
      <c r="A6969"/>
    </row>
    <row r="6970" spans="1:1" x14ac:dyDescent="0.3">
      <c r="A6970"/>
    </row>
    <row r="6971" spans="1:1" x14ac:dyDescent="0.3">
      <c r="A6971"/>
    </row>
    <row r="6972" spans="1:1" x14ac:dyDescent="0.3">
      <c r="A6972"/>
    </row>
    <row r="6973" spans="1:1" x14ac:dyDescent="0.3">
      <c r="A6973"/>
    </row>
    <row r="6974" spans="1:1" x14ac:dyDescent="0.3">
      <c r="A6974"/>
    </row>
    <row r="6975" spans="1:1" x14ac:dyDescent="0.3">
      <c r="A6975"/>
    </row>
    <row r="6976" spans="1:1" x14ac:dyDescent="0.3">
      <c r="A6976"/>
    </row>
    <row r="6977" spans="1:1" x14ac:dyDescent="0.3">
      <c r="A6977"/>
    </row>
    <row r="6978" spans="1:1" x14ac:dyDescent="0.3">
      <c r="A6978"/>
    </row>
    <row r="6979" spans="1:1" x14ac:dyDescent="0.3">
      <c r="A6979"/>
    </row>
    <row r="6980" spans="1:1" x14ac:dyDescent="0.3">
      <c r="A6980"/>
    </row>
    <row r="6981" spans="1:1" x14ac:dyDescent="0.3">
      <c r="A6981"/>
    </row>
    <row r="6982" spans="1:1" x14ac:dyDescent="0.3">
      <c r="A6982"/>
    </row>
    <row r="6983" spans="1:1" x14ac:dyDescent="0.3">
      <c r="A6983"/>
    </row>
    <row r="6984" spans="1:1" x14ac:dyDescent="0.3">
      <c r="A6984"/>
    </row>
    <row r="6985" spans="1:1" x14ac:dyDescent="0.3">
      <c r="A6985"/>
    </row>
    <row r="6986" spans="1:1" x14ac:dyDescent="0.3">
      <c r="A6986"/>
    </row>
    <row r="6987" spans="1:1" x14ac:dyDescent="0.3">
      <c r="A6987"/>
    </row>
    <row r="6988" spans="1:1" x14ac:dyDescent="0.3">
      <c r="A6988"/>
    </row>
    <row r="6989" spans="1:1" x14ac:dyDescent="0.3">
      <c r="A6989"/>
    </row>
    <row r="6990" spans="1:1" x14ac:dyDescent="0.3">
      <c r="A6990"/>
    </row>
    <row r="6991" spans="1:1" x14ac:dyDescent="0.3">
      <c r="A6991"/>
    </row>
    <row r="6992" spans="1:1" x14ac:dyDescent="0.3">
      <c r="A6992"/>
    </row>
    <row r="6993" spans="1:1" x14ac:dyDescent="0.3">
      <c r="A6993"/>
    </row>
    <row r="6994" spans="1:1" x14ac:dyDescent="0.3">
      <c r="A6994"/>
    </row>
    <row r="6995" spans="1:1" x14ac:dyDescent="0.3">
      <c r="A6995"/>
    </row>
    <row r="6996" spans="1:1" x14ac:dyDescent="0.3">
      <c r="A6996"/>
    </row>
    <row r="6997" spans="1:1" x14ac:dyDescent="0.3">
      <c r="A6997"/>
    </row>
    <row r="6998" spans="1:1" x14ac:dyDescent="0.3">
      <c r="A6998"/>
    </row>
    <row r="6999" spans="1:1" x14ac:dyDescent="0.3">
      <c r="A6999"/>
    </row>
    <row r="7000" spans="1:1" x14ac:dyDescent="0.3">
      <c r="A7000"/>
    </row>
    <row r="7001" spans="1:1" x14ac:dyDescent="0.3">
      <c r="A7001"/>
    </row>
    <row r="7002" spans="1:1" x14ac:dyDescent="0.3">
      <c r="A7002"/>
    </row>
    <row r="7003" spans="1:1" x14ac:dyDescent="0.3">
      <c r="A7003"/>
    </row>
    <row r="7004" spans="1:1" x14ac:dyDescent="0.3">
      <c r="A7004"/>
    </row>
    <row r="7005" spans="1:1" x14ac:dyDescent="0.3">
      <c r="A7005"/>
    </row>
    <row r="7006" spans="1:1" x14ac:dyDescent="0.3">
      <c r="A7006"/>
    </row>
    <row r="7007" spans="1:1" x14ac:dyDescent="0.3">
      <c r="A7007"/>
    </row>
    <row r="7008" spans="1:1" x14ac:dyDescent="0.3">
      <c r="A7008"/>
    </row>
    <row r="7009" spans="1:1" x14ac:dyDescent="0.3">
      <c r="A7009"/>
    </row>
    <row r="7010" spans="1:1" x14ac:dyDescent="0.3">
      <c r="A7010"/>
    </row>
    <row r="7011" spans="1:1" x14ac:dyDescent="0.3">
      <c r="A7011"/>
    </row>
    <row r="7012" spans="1:1" x14ac:dyDescent="0.3">
      <c r="A7012"/>
    </row>
    <row r="7013" spans="1:1" x14ac:dyDescent="0.3">
      <c r="A7013"/>
    </row>
    <row r="7014" spans="1:1" x14ac:dyDescent="0.3">
      <c r="A7014"/>
    </row>
    <row r="7015" spans="1:1" x14ac:dyDescent="0.3">
      <c r="A7015"/>
    </row>
    <row r="7016" spans="1:1" x14ac:dyDescent="0.3">
      <c r="A7016"/>
    </row>
    <row r="7017" spans="1:1" x14ac:dyDescent="0.3">
      <c r="A7017"/>
    </row>
    <row r="7018" spans="1:1" x14ac:dyDescent="0.3">
      <c r="A7018"/>
    </row>
    <row r="7019" spans="1:1" x14ac:dyDescent="0.3">
      <c r="A7019"/>
    </row>
    <row r="7020" spans="1:1" x14ac:dyDescent="0.3">
      <c r="A7020"/>
    </row>
    <row r="7021" spans="1:1" x14ac:dyDescent="0.3">
      <c r="A7021"/>
    </row>
    <row r="7022" spans="1:1" x14ac:dyDescent="0.3">
      <c r="A7022"/>
    </row>
    <row r="7023" spans="1:1" x14ac:dyDescent="0.3">
      <c r="A7023"/>
    </row>
    <row r="7024" spans="1:1" x14ac:dyDescent="0.3">
      <c r="A7024"/>
    </row>
    <row r="7025" spans="1:1" x14ac:dyDescent="0.3">
      <c r="A7025"/>
    </row>
    <row r="7026" spans="1:1" x14ac:dyDescent="0.3">
      <c r="A7026"/>
    </row>
    <row r="7027" spans="1:1" x14ac:dyDescent="0.3">
      <c r="A7027"/>
    </row>
    <row r="7028" spans="1:1" x14ac:dyDescent="0.3">
      <c r="A7028"/>
    </row>
    <row r="7029" spans="1:1" x14ac:dyDescent="0.3">
      <c r="A7029"/>
    </row>
    <row r="7030" spans="1:1" x14ac:dyDescent="0.3">
      <c r="A7030"/>
    </row>
    <row r="7031" spans="1:1" x14ac:dyDescent="0.3">
      <c r="A7031"/>
    </row>
    <row r="7032" spans="1:1" x14ac:dyDescent="0.3">
      <c r="A7032"/>
    </row>
    <row r="7033" spans="1:1" x14ac:dyDescent="0.3">
      <c r="A7033"/>
    </row>
    <row r="7034" spans="1:1" x14ac:dyDescent="0.3">
      <c r="A7034"/>
    </row>
    <row r="7035" spans="1:1" x14ac:dyDescent="0.3">
      <c r="A7035"/>
    </row>
    <row r="7036" spans="1:1" x14ac:dyDescent="0.3">
      <c r="A7036"/>
    </row>
    <row r="7037" spans="1:1" x14ac:dyDescent="0.3">
      <c r="A7037"/>
    </row>
    <row r="7038" spans="1:1" x14ac:dyDescent="0.3">
      <c r="A7038"/>
    </row>
    <row r="7039" spans="1:1" x14ac:dyDescent="0.3">
      <c r="A7039"/>
    </row>
    <row r="7040" spans="1:1" x14ac:dyDescent="0.3">
      <c r="A7040"/>
    </row>
    <row r="7041" spans="1:1" x14ac:dyDescent="0.3">
      <c r="A7041"/>
    </row>
    <row r="7042" spans="1:1" x14ac:dyDescent="0.3">
      <c r="A7042"/>
    </row>
    <row r="7043" spans="1:1" x14ac:dyDescent="0.3">
      <c r="A7043"/>
    </row>
    <row r="7044" spans="1:1" x14ac:dyDescent="0.3">
      <c r="A7044"/>
    </row>
    <row r="7045" spans="1:1" x14ac:dyDescent="0.3">
      <c r="A7045"/>
    </row>
    <row r="7046" spans="1:1" x14ac:dyDescent="0.3">
      <c r="A7046"/>
    </row>
    <row r="7047" spans="1:1" x14ac:dyDescent="0.3">
      <c r="A7047"/>
    </row>
    <row r="7048" spans="1:1" x14ac:dyDescent="0.3">
      <c r="A7048"/>
    </row>
    <row r="7049" spans="1:1" x14ac:dyDescent="0.3">
      <c r="A7049"/>
    </row>
    <row r="7050" spans="1:1" x14ac:dyDescent="0.3">
      <c r="A7050"/>
    </row>
    <row r="7051" spans="1:1" x14ac:dyDescent="0.3">
      <c r="A7051"/>
    </row>
    <row r="7052" spans="1:1" x14ac:dyDescent="0.3">
      <c r="A7052"/>
    </row>
    <row r="7053" spans="1:1" x14ac:dyDescent="0.3">
      <c r="A7053"/>
    </row>
    <row r="7054" spans="1:1" x14ac:dyDescent="0.3">
      <c r="A7054"/>
    </row>
    <row r="7055" spans="1:1" x14ac:dyDescent="0.3">
      <c r="A7055"/>
    </row>
    <row r="7056" spans="1:1" x14ac:dyDescent="0.3">
      <c r="A7056"/>
    </row>
    <row r="7057" spans="1:1" x14ac:dyDescent="0.3">
      <c r="A7057"/>
    </row>
    <row r="7058" spans="1:1" x14ac:dyDescent="0.3">
      <c r="A7058"/>
    </row>
    <row r="7059" spans="1:1" x14ac:dyDescent="0.3">
      <c r="A7059"/>
    </row>
    <row r="7060" spans="1:1" x14ac:dyDescent="0.3">
      <c r="A7060"/>
    </row>
    <row r="7061" spans="1:1" x14ac:dyDescent="0.3">
      <c r="A7061"/>
    </row>
    <row r="7062" spans="1:1" x14ac:dyDescent="0.3">
      <c r="A7062"/>
    </row>
    <row r="7063" spans="1:1" x14ac:dyDescent="0.3">
      <c r="A7063"/>
    </row>
    <row r="7064" spans="1:1" x14ac:dyDescent="0.3">
      <c r="A7064"/>
    </row>
    <row r="7065" spans="1:1" x14ac:dyDescent="0.3">
      <c r="A7065"/>
    </row>
    <row r="7066" spans="1:1" x14ac:dyDescent="0.3">
      <c r="A7066"/>
    </row>
    <row r="7067" spans="1:1" x14ac:dyDescent="0.3">
      <c r="A7067"/>
    </row>
    <row r="7068" spans="1:1" x14ac:dyDescent="0.3">
      <c r="A7068"/>
    </row>
    <row r="7069" spans="1:1" x14ac:dyDescent="0.3">
      <c r="A7069"/>
    </row>
    <row r="7070" spans="1:1" x14ac:dyDescent="0.3">
      <c r="A7070"/>
    </row>
    <row r="7071" spans="1:1" x14ac:dyDescent="0.3">
      <c r="A7071"/>
    </row>
    <row r="7072" spans="1:1" x14ac:dyDescent="0.3">
      <c r="A7072"/>
    </row>
    <row r="7073" spans="1:1" x14ac:dyDescent="0.3">
      <c r="A7073"/>
    </row>
    <row r="7074" spans="1:1" x14ac:dyDescent="0.3">
      <c r="A7074"/>
    </row>
    <row r="7075" spans="1:1" x14ac:dyDescent="0.3">
      <c r="A7075"/>
    </row>
    <row r="7076" spans="1:1" x14ac:dyDescent="0.3">
      <c r="A7076"/>
    </row>
    <row r="7077" spans="1:1" x14ac:dyDescent="0.3">
      <c r="A7077"/>
    </row>
    <row r="7078" spans="1:1" x14ac:dyDescent="0.3">
      <c r="A7078"/>
    </row>
    <row r="7079" spans="1:1" x14ac:dyDescent="0.3">
      <c r="A7079"/>
    </row>
    <row r="7080" spans="1:1" x14ac:dyDescent="0.3">
      <c r="A7080"/>
    </row>
    <row r="7081" spans="1:1" x14ac:dyDescent="0.3">
      <c r="A7081"/>
    </row>
    <row r="7082" spans="1:1" x14ac:dyDescent="0.3">
      <c r="A7082"/>
    </row>
    <row r="7083" spans="1:1" x14ac:dyDescent="0.3">
      <c r="A7083"/>
    </row>
    <row r="7084" spans="1:1" x14ac:dyDescent="0.3">
      <c r="A7084"/>
    </row>
    <row r="7085" spans="1:1" x14ac:dyDescent="0.3">
      <c r="A7085"/>
    </row>
    <row r="7086" spans="1:1" x14ac:dyDescent="0.3">
      <c r="A7086"/>
    </row>
    <row r="7087" spans="1:1" x14ac:dyDescent="0.3">
      <c r="A7087"/>
    </row>
    <row r="7088" spans="1:1" x14ac:dyDescent="0.3">
      <c r="A7088"/>
    </row>
    <row r="7089" spans="1:1" x14ac:dyDescent="0.3">
      <c r="A7089"/>
    </row>
    <row r="7090" spans="1:1" x14ac:dyDescent="0.3">
      <c r="A7090"/>
    </row>
    <row r="7091" spans="1:1" x14ac:dyDescent="0.3">
      <c r="A7091"/>
    </row>
    <row r="7092" spans="1:1" x14ac:dyDescent="0.3">
      <c r="A7092"/>
    </row>
    <row r="7093" spans="1:1" x14ac:dyDescent="0.3">
      <c r="A7093"/>
    </row>
    <row r="7094" spans="1:1" x14ac:dyDescent="0.3">
      <c r="A7094"/>
    </row>
    <row r="7095" spans="1:1" x14ac:dyDescent="0.3">
      <c r="A7095"/>
    </row>
    <row r="7096" spans="1:1" x14ac:dyDescent="0.3">
      <c r="A7096"/>
    </row>
    <row r="7097" spans="1:1" x14ac:dyDescent="0.3">
      <c r="A7097"/>
    </row>
    <row r="7098" spans="1:1" x14ac:dyDescent="0.3">
      <c r="A7098"/>
    </row>
    <row r="7099" spans="1:1" x14ac:dyDescent="0.3">
      <c r="A7099"/>
    </row>
    <row r="7100" spans="1:1" x14ac:dyDescent="0.3">
      <c r="A7100"/>
    </row>
    <row r="7101" spans="1:1" x14ac:dyDescent="0.3">
      <c r="A7101"/>
    </row>
    <row r="7102" spans="1:1" x14ac:dyDescent="0.3">
      <c r="A7102"/>
    </row>
    <row r="7103" spans="1:1" x14ac:dyDescent="0.3">
      <c r="A7103"/>
    </row>
    <row r="7104" spans="1:1" x14ac:dyDescent="0.3">
      <c r="A7104"/>
    </row>
    <row r="7105" spans="1:1" x14ac:dyDescent="0.3">
      <c r="A7105"/>
    </row>
    <row r="7106" spans="1:1" x14ac:dyDescent="0.3">
      <c r="A7106"/>
    </row>
    <row r="7107" spans="1:1" x14ac:dyDescent="0.3">
      <c r="A7107"/>
    </row>
    <row r="7108" spans="1:1" x14ac:dyDescent="0.3">
      <c r="A7108"/>
    </row>
    <row r="7109" spans="1:1" x14ac:dyDescent="0.3">
      <c r="A7109"/>
    </row>
    <row r="7110" spans="1:1" x14ac:dyDescent="0.3">
      <c r="A7110"/>
    </row>
    <row r="7111" spans="1:1" x14ac:dyDescent="0.3">
      <c r="A7111"/>
    </row>
    <row r="7112" spans="1:1" x14ac:dyDescent="0.3">
      <c r="A7112"/>
    </row>
    <row r="7113" spans="1:1" x14ac:dyDescent="0.3">
      <c r="A7113"/>
    </row>
    <row r="7114" spans="1:1" x14ac:dyDescent="0.3">
      <c r="A7114"/>
    </row>
    <row r="7115" spans="1:1" x14ac:dyDescent="0.3">
      <c r="A7115"/>
    </row>
    <row r="7116" spans="1:1" x14ac:dyDescent="0.3">
      <c r="A7116"/>
    </row>
    <row r="7117" spans="1:1" x14ac:dyDescent="0.3">
      <c r="A7117"/>
    </row>
    <row r="7118" spans="1:1" x14ac:dyDescent="0.3">
      <c r="A7118"/>
    </row>
    <row r="7119" spans="1:1" x14ac:dyDescent="0.3">
      <c r="A7119"/>
    </row>
    <row r="7120" spans="1:1" x14ac:dyDescent="0.3">
      <c r="A7120"/>
    </row>
    <row r="7121" spans="1:1" x14ac:dyDescent="0.3">
      <c r="A7121"/>
    </row>
    <row r="7122" spans="1:1" x14ac:dyDescent="0.3">
      <c r="A7122"/>
    </row>
    <row r="7123" spans="1:1" x14ac:dyDescent="0.3">
      <c r="A7123"/>
    </row>
    <row r="7124" spans="1:1" x14ac:dyDescent="0.3">
      <c r="A7124"/>
    </row>
    <row r="7125" spans="1:1" x14ac:dyDescent="0.3">
      <c r="A7125"/>
    </row>
    <row r="7126" spans="1:1" x14ac:dyDescent="0.3">
      <c r="A7126"/>
    </row>
    <row r="7127" spans="1:1" x14ac:dyDescent="0.3">
      <c r="A7127"/>
    </row>
    <row r="7128" spans="1:1" x14ac:dyDescent="0.3">
      <c r="A7128"/>
    </row>
    <row r="7129" spans="1:1" x14ac:dyDescent="0.3">
      <c r="A7129"/>
    </row>
    <row r="7130" spans="1:1" x14ac:dyDescent="0.3">
      <c r="A7130"/>
    </row>
    <row r="7131" spans="1:1" x14ac:dyDescent="0.3">
      <c r="A7131"/>
    </row>
    <row r="7132" spans="1:1" x14ac:dyDescent="0.3">
      <c r="A7132"/>
    </row>
    <row r="7133" spans="1:1" x14ac:dyDescent="0.3">
      <c r="A7133"/>
    </row>
    <row r="7134" spans="1:1" x14ac:dyDescent="0.3">
      <c r="A7134"/>
    </row>
    <row r="7135" spans="1:1" x14ac:dyDescent="0.3">
      <c r="A7135"/>
    </row>
    <row r="7136" spans="1:1" x14ac:dyDescent="0.3">
      <c r="A7136"/>
    </row>
    <row r="7137" spans="1:1" x14ac:dyDescent="0.3">
      <c r="A7137"/>
    </row>
    <row r="7138" spans="1:1" x14ac:dyDescent="0.3">
      <c r="A7138"/>
    </row>
    <row r="7139" spans="1:1" x14ac:dyDescent="0.3">
      <c r="A7139"/>
    </row>
    <row r="7140" spans="1:1" x14ac:dyDescent="0.3">
      <c r="A7140"/>
    </row>
    <row r="7141" spans="1:1" x14ac:dyDescent="0.3">
      <c r="A7141"/>
    </row>
    <row r="7142" spans="1:1" x14ac:dyDescent="0.3">
      <c r="A7142"/>
    </row>
    <row r="7143" spans="1:1" x14ac:dyDescent="0.3">
      <c r="A7143"/>
    </row>
    <row r="7144" spans="1:1" x14ac:dyDescent="0.3">
      <c r="A7144"/>
    </row>
    <row r="7145" spans="1:1" x14ac:dyDescent="0.3">
      <c r="A7145"/>
    </row>
    <row r="7146" spans="1:1" x14ac:dyDescent="0.3">
      <c r="A7146"/>
    </row>
    <row r="7147" spans="1:1" x14ac:dyDescent="0.3">
      <c r="A7147"/>
    </row>
    <row r="7148" spans="1:1" x14ac:dyDescent="0.3">
      <c r="A7148"/>
    </row>
    <row r="7149" spans="1:1" x14ac:dyDescent="0.3">
      <c r="A7149"/>
    </row>
    <row r="7150" spans="1:1" x14ac:dyDescent="0.3">
      <c r="A7150"/>
    </row>
    <row r="7151" spans="1:1" x14ac:dyDescent="0.3">
      <c r="A7151"/>
    </row>
    <row r="7152" spans="1:1" x14ac:dyDescent="0.3">
      <c r="A7152"/>
    </row>
    <row r="7153" spans="1:1" x14ac:dyDescent="0.3">
      <c r="A7153"/>
    </row>
    <row r="7154" spans="1:1" x14ac:dyDescent="0.3">
      <c r="A7154"/>
    </row>
    <row r="7155" spans="1:1" x14ac:dyDescent="0.3">
      <c r="A7155"/>
    </row>
    <row r="7156" spans="1:1" x14ac:dyDescent="0.3">
      <c r="A7156"/>
    </row>
    <row r="7157" spans="1:1" x14ac:dyDescent="0.3">
      <c r="A7157"/>
    </row>
    <row r="7158" spans="1:1" x14ac:dyDescent="0.3">
      <c r="A7158"/>
    </row>
    <row r="7159" spans="1:1" x14ac:dyDescent="0.3">
      <c r="A7159"/>
    </row>
    <row r="7160" spans="1:1" x14ac:dyDescent="0.3">
      <c r="A7160"/>
    </row>
    <row r="7161" spans="1:1" x14ac:dyDescent="0.3">
      <c r="A7161"/>
    </row>
    <row r="7162" spans="1:1" x14ac:dyDescent="0.3">
      <c r="A7162"/>
    </row>
    <row r="7163" spans="1:1" x14ac:dyDescent="0.3">
      <c r="A7163"/>
    </row>
    <row r="7164" spans="1:1" x14ac:dyDescent="0.3">
      <c r="A7164"/>
    </row>
    <row r="7165" spans="1:1" x14ac:dyDescent="0.3">
      <c r="A7165"/>
    </row>
    <row r="7166" spans="1:1" x14ac:dyDescent="0.3">
      <c r="A7166"/>
    </row>
    <row r="7167" spans="1:1" x14ac:dyDescent="0.3">
      <c r="A7167"/>
    </row>
    <row r="7168" spans="1:1" x14ac:dyDescent="0.3">
      <c r="A7168"/>
    </row>
    <row r="7169" spans="1:1" x14ac:dyDescent="0.3">
      <c r="A7169"/>
    </row>
    <row r="7170" spans="1:1" x14ac:dyDescent="0.3">
      <c r="A7170"/>
    </row>
    <row r="7171" spans="1:1" x14ac:dyDescent="0.3">
      <c r="A7171"/>
    </row>
    <row r="7172" spans="1:1" x14ac:dyDescent="0.3">
      <c r="A7172"/>
    </row>
    <row r="7173" spans="1:1" x14ac:dyDescent="0.3">
      <c r="A7173"/>
    </row>
    <row r="7174" spans="1:1" x14ac:dyDescent="0.3">
      <c r="A7174"/>
    </row>
    <row r="7175" spans="1:1" x14ac:dyDescent="0.3">
      <c r="A7175"/>
    </row>
    <row r="7176" spans="1:1" x14ac:dyDescent="0.3">
      <c r="A7176"/>
    </row>
    <row r="7177" spans="1:1" x14ac:dyDescent="0.3">
      <c r="A7177"/>
    </row>
    <row r="7178" spans="1:1" x14ac:dyDescent="0.3">
      <c r="A7178"/>
    </row>
    <row r="7179" spans="1:1" x14ac:dyDescent="0.3">
      <c r="A7179"/>
    </row>
    <row r="7180" spans="1:1" x14ac:dyDescent="0.3">
      <c r="A7180"/>
    </row>
    <row r="7181" spans="1:1" x14ac:dyDescent="0.3">
      <c r="A7181"/>
    </row>
    <row r="7182" spans="1:1" x14ac:dyDescent="0.3">
      <c r="A7182"/>
    </row>
    <row r="7183" spans="1:1" x14ac:dyDescent="0.3">
      <c r="A7183"/>
    </row>
    <row r="7184" spans="1:1" x14ac:dyDescent="0.3">
      <c r="A7184"/>
    </row>
    <row r="7185" spans="1:1" x14ac:dyDescent="0.3">
      <c r="A7185"/>
    </row>
    <row r="7186" spans="1:1" x14ac:dyDescent="0.3">
      <c r="A7186"/>
    </row>
    <row r="7187" spans="1:1" x14ac:dyDescent="0.3">
      <c r="A7187"/>
    </row>
    <row r="7188" spans="1:1" x14ac:dyDescent="0.3">
      <c r="A7188"/>
    </row>
    <row r="7189" spans="1:1" x14ac:dyDescent="0.3">
      <c r="A7189"/>
    </row>
    <row r="7190" spans="1:1" x14ac:dyDescent="0.3">
      <c r="A7190"/>
    </row>
    <row r="7191" spans="1:1" x14ac:dyDescent="0.3">
      <c r="A7191"/>
    </row>
    <row r="7192" spans="1:1" x14ac:dyDescent="0.3">
      <c r="A7192"/>
    </row>
    <row r="7193" spans="1:1" x14ac:dyDescent="0.3">
      <c r="A7193"/>
    </row>
    <row r="7194" spans="1:1" x14ac:dyDescent="0.3">
      <c r="A7194"/>
    </row>
    <row r="7195" spans="1:1" x14ac:dyDescent="0.3">
      <c r="A7195"/>
    </row>
    <row r="7196" spans="1:1" x14ac:dyDescent="0.3">
      <c r="A7196"/>
    </row>
    <row r="7197" spans="1:1" x14ac:dyDescent="0.3">
      <c r="A7197"/>
    </row>
    <row r="7198" spans="1:1" x14ac:dyDescent="0.3">
      <c r="A7198"/>
    </row>
    <row r="7199" spans="1:1" x14ac:dyDescent="0.3">
      <c r="A7199"/>
    </row>
    <row r="7200" spans="1:1" x14ac:dyDescent="0.3">
      <c r="A7200"/>
    </row>
    <row r="7201" spans="1:1" x14ac:dyDescent="0.3">
      <c r="A7201"/>
    </row>
    <row r="7202" spans="1:1" x14ac:dyDescent="0.3">
      <c r="A7202"/>
    </row>
    <row r="7203" spans="1:1" x14ac:dyDescent="0.3">
      <c r="A7203"/>
    </row>
    <row r="7204" spans="1:1" x14ac:dyDescent="0.3">
      <c r="A7204"/>
    </row>
    <row r="7205" spans="1:1" x14ac:dyDescent="0.3">
      <c r="A7205"/>
    </row>
    <row r="7206" spans="1:1" x14ac:dyDescent="0.3">
      <c r="A7206"/>
    </row>
    <row r="7207" spans="1:1" x14ac:dyDescent="0.3">
      <c r="A7207"/>
    </row>
    <row r="7208" spans="1:1" x14ac:dyDescent="0.3">
      <c r="A7208"/>
    </row>
    <row r="7209" spans="1:1" x14ac:dyDescent="0.3">
      <c r="A7209"/>
    </row>
    <row r="7210" spans="1:1" x14ac:dyDescent="0.3">
      <c r="A7210"/>
    </row>
    <row r="7211" spans="1:1" x14ac:dyDescent="0.3">
      <c r="A7211"/>
    </row>
    <row r="7212" spans="1:1" x14ac:dyDescent="0.3">
      <c r="A7212"/>
    </row>
    <row r="7213" spans="1:1" x14ac:dyDescent="0.3">
      <c r="A7213"/>
    </row>
    <row r="7214" spans="1:1" x14ac:dyDescent="0.3">
      <c r="A7214"/>
    </row>
    <row r="7215" spans="1:1" x14ac:dyDescent="0.3">
      <c r="A7215"/>
    </row>
    <row r="7216" spans="1:1" x14ac:dyDescent="0.3">
      <c r="A7216"/>
    </row>
    <row r="7217" spans="1:1" x14ac:dyDescent="0.3">
      <c r="A7217"/>
    </row>
    <row r="7218" spans="1:1" x14ac:dyDescent="0.3">
      <c r="A7218"/>
    </row>
    <row r="7219" spans="1:1" x14ac:dyDescent="0.3">
      <c r="A7219"/>
    </row>
    <row r="7220" spans="1:1" x14ac:dyDescent="0.3">
      <c r="A7220"/>
    </row>
    <row r="7221" spans="1:1" x14ac:dyDescent="0.3">
      <c r="A7221"/>
    </row>
    <row r="7222" spans="1:1" x14ac:dyDescent="0.3">
      <c r="A7222"/>
    </row>
    <row r="7223" spans="1:1" x14ac:dyDescent="0.3">
      <c r="A7223"/>
    </row>
    <row r="7224" spans="1:1" x14ac:dyDescent="0.3">
      <c r="A7224"/>
    </row>
    <row r="7225" spans="1:1" x14ac:dyDescent="0.3">
      <c r="A7225"/>
    </row>
    <row r="7226" spans="1:1" x14ac:dyDescent="0.3">
      <c r="A7226"/>
    </row>
    <row r="7227" spans="1:1" x14ac:dyDescent="0.3">
      <c r="A7227"/>
    </row>
    <row r="7228" spans="1:1" x14ac:dyDescent="0.3">
      <c r="A7228"/>
    </row>
    <row r="7229" spans="1:1" x14ac:dyDescent="0.3">
      <c r="A7229"/>
    </row>
    <row r="7230" spans="1:1" x14ac:dyDescent="0.3">
      <c r="A7230"/>
    </row>
    <row r="7231" spans="1:1" x14ac:dyDescent="0.3">
      <c r="A7231"/>
    </row>
    <row r="7232" spans="1:1" x14ac:dyDescent="0.3">
      <c r="A7232"/>
    </row>
    <row r="7233" spans="1:1" x14ac:dyDescent="0.3">
      <c r="A7233"/>
    </row>
    <row r="7234" spans="1:1" x14ac:dyDescent="0.3">
      <c r="A7234"/>
    </row>
    <row r="7235" spans="1:1" x14ac:dyDescent="0.3">
      <c r="A7235"/>
    </row>
    <row r="7236" spans="1:1" x14ac:dyDescent="0.3">
      <c r="A7236"/>
    </row>
    <row r="7237" spans="1:1" x14ac:dyDescent="0.3">
      <c r="A7237"/>
    </row>
    <row r="7238" spans="1:1" x14ac:dyDescent="0.3">
      <c r="A7238"/>
    </row>
    <row r="7239" spans="1:1" x14ac:dyDescent="0.3">
      <c r="A7239"/>
    </row>
    <row r="7240" spans="1:1" x14ac:dyDescent="0.3">
      <c r="A7240"/>
    </row>
    <row r="7241" spans="1:1" x14ac:dyDescent="0.3">
      <c r="A7241"/>
    </row>
    <row r="7242" spans="1:1" x14ac:dyDescent="0.3">
      <c r="A7242"/>
    </row>
    <row r="7243" spans="1:1" x14ac:dyDescent="0.3">
      <c r="A7243"/>
    </row>
    <row r="7244" spans="1:1" x14ac:dyDescent="0.3">
      <c r="A7244"/>
    </row>
    <row r="7245" spans="1:1" x14ac:dyDescent="0.3">
      <c r="A7245"/>
    </row>
    <row r="7246" spans="1:1" x14ac:dyDescent="0.3">
      <c r="A7246"/>
    </row>
    <row r="7247" spans="1:1" x14ac:dyDescent="0.3">
      <c r="A7247"/>
    </row>
    <row r="7248" spans="1:1" x14ac:dyDescent="0.3">
      <c r="A7248"/>
    </row>
    <row r="7249" spans="1:1" x14ac:dyDescent="0.3">
      <c r="A7249"/>
    </row>
    <row r="7250" spans="1:1" x14ac:dyDescent="0.3">
      <c r="A7250"/>
    </row>
    <row r="7251" spans="1:1" x14ac:dyDescent="0.3">
      <c r="A7251"/>
    </row>
    <row r="7252" spans="1:1" x14ac:dyDescent="0.3">
      <c r="A7252"/>
    </row>
    <row r="7253" spans="1:1" x14ac:dyDescent="0.3">
      <c r="A7253"/>
    </row>
    <row r="7254" spans="1:1" x14ac:dyDescent="0.3">
      <c r="A7254"/>
    </row>
    <row r="7255" spans="1:1" x14ac:dyDescent="0.3">
      <c r="A7255"/>
    </row>
    <row r="7256" spans="1:1" x14ac:dyDescent="0.3">
      <c r="A7256"/>
    </row>
    <row r="7257" spans="1:1" x14ac:dyDescent="0.3">
      <c r="A7257"/>
    </row>
    <row r="7258" spans="1:1" x14ac:dyDescent="0.3">
      <c r="A7258"/>
    </row>
    <row r="7259" spans="1:1" x14ac:dyDescent="0.3">
      <c r="A7259"/>
    </row>
    <row r="7260" spans="1:1" x14ac:dyDescent="0.3">
      <c r="A7260"/>
    </row>
    <row r="7261" spans="1:1" x14ac:dyDescent="0.3">
      <c r="A7261"/>
    </row>
    <row r="7262" spans="1:1" x14ac:dyDescent="0.3">
      <c r="A7262"/>
    </row>
    <row r="7263" spans="1:1" x14ac:dyDescent="0.3">
      <c r="A7263"/>
    </row>
    <row r="7264" spans="1:1" x14ac:dyDescent="0.3">
      <c r="A7264"/>
    </row>
    <row r="7265" spans="1:1" x14ac:dyDescent="0.3">
      <c r="A7265"/>
    </row>
    <row r="7266" spans="1:1" x14ac:dyDescent="0.3">
      <c r="A7266"/>
    </row>
    <row r="7267" spans="1:1" x14ac:dyDescent="0.3">
      <c r="A7267"/>
    </row>
    <row r="7268" spans="1:1" x14ac:dyDescent="0.3">
      <c r="A7268"/>
    </row>
    <row r="7269" spans="1:1" x14ac:dyDescent="0.3">
      <c r="A7269"/>
    </row>
    <row r="7270" spans="1:1" x14ac:dyDescent="0.3">
      <c r="A7270"/>
    </row>
    <row r="7271" spans="1:1" x14ac:dyDescent="0.3">
      <c r="A7271"/>
    </row>
    <row r="7272" spans="1:1" x14ac:dyDescent="0.3">
      <c r="A7272"/>
    </row>
    <row r="7273" spans="1:1" x14ac:dyDescent="0.3">
      <c r="A7273"/>
    </row>
    <row r="7274" spans="1:1" x14ac:dyDescent="0.3">
      <c r="A7274"/>
    </row>
    <row r="7275" spans="1:1" x14ac:dyDescent="0.3">
      <c r="A7275"/>
    </row>
    <row r="7276" spans="1:1" x14ac:dyDescent="0.3">
      <c r="A7276"/>
    </row>
    <row r="7277" spans="1:1" x14ac:dyDescent="0.3">
      <c r="A7277"/>
    </row>
    <row r="7278" spans="1:1" x14ac:dyDescent="0.3">
      <c r="A7278"/>
    </row>
    <row r="7279" spans="1:1" x14ac:dyDescent="0.3">
      <c r="A7279"/>
    </row>
    <row r="7280" spans="1:1" x14ac:dyDescent="0.3">
      <c r="A7280"/>
    </row>
    <row r="7281" spans="1:1" x14ac:dyDescent="0.3">
      <c r="A7281"/>
    </row>
    <row r="7282" spans="1:1" x14ac:dyDescent="0.3">
      <c r="A7282"/>
    </row>
    <row r="7283" spans="1:1" x14ac:dyDescent="0.3">
      <c r="A7283"/>
    </row>
    <row r="7284" spans="1:1" x14ac:dyDescent="0.3">
      <c r="A7284"/>
    </row>
    <row r="7285" spans="1:1" x14ac:dyDescent="0.3">
      <c r="A7285"/>
    </row>
    <row r="7286" spans="1:1" x14ac:dyDescent="0.3">
      <c r="A7286"/>
    </row>
    <row r="7287" spans="1:1" x14ac:dyDescent="0.3">
      <c r="A7287"/>
    </row>
    <row r="7288" spans="1:1" x14ac:dyDescent="0.3">
      <c r="A7288"/>
    </row>
    <row r="7289" spans="1:1" x14ac:dyDescent="0.3">
      <c r="A7289"/>
    </row>
    <row r="7290" spans="1:1" x14ac:dyDescent="0.3">
      <c r="A7290"/>
    </row>
    <row r="7291" spans="1:1" x14ac:dyDescent="0.3">
      <c r="A7291"/>
    </row>
    <row r="7292" spans="1:1" x14ac:dyDescent="0.3">
      <c r="A7292"/>
    </row>
    <row r="7293" spans="1:1" x14ac:dyDescent="0.3">
      <c r="A7293"/>
    </row>
    <row r="7294" spans="1:1" x14ac:dyDescent="0.3">
      <c r="A7294"/>
    </row>
    <row r="7295" spans="1:1" x14ac:dyDescent="0.3">
      <c r="A7295"/>
    </row>
    <row r="7296" spans="1:1" x14ac:dyDescent="0.3">
      <c r="A7296"/>
    </row>
    <row r="7297" spans="1:1" x14ac:dyDescent="0.3">
      <c r="A7297"/>
    </row>
    <row r="7298" spans="1:1" x14ac:dyDescent="0.3">
      <c r="A7298"/>
    </row>
    <row r="7299" spans="1:1" x14ac:dyDescent="0.3">
      <c r="A7299"/>
    </row>
    <row r="7300" spans="1:1" x14ac:dyDescent="0.3">
      <c r="A7300"/>
    </row>
    <row r="7301" spans="1:1" x14ac:dyDescent="0.3">
      <c r="A7301"/>
    </row>
    <row r="7302" spans="1:1" x14ac:dyDescent="0.3">
      <c r="A7302"/>
    </row>
    <row r="7303" spans="1:1" x14ac:dyDescent="0.3">
      <c r="A7303"/>
    </row>
    <row r="7304" spans="1:1" x14ac:dyDescent="0.3">
      <c r="A7304"/>
    </row>
    <row r="7305" spans="1:1" x14ac:dyDescent="0.3">
      <c r="A7305"/>
    </row>
    <row r="7306" spans="1:1" x14ac:dyDescent="0.3">
      <c r="A7306"/>
    </row>
    <row r="7307" spans="1:1" x14ac:dyDescent="0.3">
      <c r="A7307"/>
    </row>
    <row r="7308" spans="1:1" x14ac:dyDescent="0.3">
      <c r="A7308"/>
    </row>
    <row r="7309" spans="1:1" x14ac:dyDescent="0.3">
      <c r="A7309"/>
    </row>
    <row r="7310" spans="1:1" x14ac:dyDescent="0.3">
      <c r="A7310"/>
    </row>
    <row r="7311" spans="1:1" x14ac:dyDescent="0.3">
      <c r="A7311"/>
    </row>
    <row r="7312" spans="1:1" x14ac:dyDescent="0.3">
      <c r="A7312"/>
    </row>
    <row r="7313" spans="1:1" x14ac:dyDescent="0.3">
      <c r="A7313"/>
    </row>
    <row r="7314" spans="1:1" x14ac:dyDescent="0.3">
      <c r="A7314"/>
    </row>
    <row r="7315" spans="1:1" x14ac:dyDescent="0.3">
      <c r="A7315"/>
    </row>
    <row r="7316" spans="1:1" x14ac:dyDescent="0.3">
      <c r="A7316"/>
    </row>
    <row r="7317" spans="1:1" x14ac:dyDescent="0.3">
      <c r="A7317"/>
    </row>
    <row r="7318" spans="1:1" x14ac:dyDescent="0.3">
      <c r="A7318"/>
    </row>
    <row r="7319" spans="1:1" x14ac:dyDescent="0.3">
      <c r="A7319"/>
    </row>
    <row r="7320" spans="1:1" x14ac:dyDescent="0.3">
      <c r="A7320"/>
    </row>
    <row r="7321" spans="1:1" x14ac:dyDescent="0.3">
      <c r="A7321"/>
    </row>
    <row r="7322" spans="1:1" x14ac:dyDescent="0.3">
      <c r="A7322"/>
    </row>
    <row r="7323" spans="1:1" x14ac:dyDescent="0.3">
      <c r="A7323"/>
    </row>
    <row r="7324" spans="1:1" x14ac:dyDescent="0.3">
      <c r="A7324"/>
    </row>
    <row r="7325" spans="1:1" x14ac:dyDescent="0.3">
      <c r="A7325"/>
    </row>
    <row r="7326" spans="1:1" x14ac:dyDescent="0.3">
      <c r="A7326"/>
    </row>
    <row r="7327" spans="1:1" x14ac:dyDescent="0.3">
      <c r="A7327"/>
    </row>
    <row r="7328" spans="1:1" x14ac:dyDescent="0.3">
      <c r="A7328"/>
    </row>
    <row r="7329" spans="1:1" x14ac:dyDescent="0.3">
      <c r="A7329"/>
    </row>
    <row r="7330" spans="1:1" x14ac:dyDescent="0.3">
      <c r="A7330"/>
    </row>
    <row r="7331" spans="1:1" x14ac:dyDescent="0.3">
      <c r="A7331"/>
    </row>
    <row r="7332" spans="1:1" x14ac:dyDescent="0.3">
      <c r="A7332"/>
    </row>
    <row r="7333" spans="1:1" x14ac:dyDescent="0.3">
      <c r="A7333"/>
    </row>
    <row r="7334" spans="1:1" x14ac:dyDescent="0.3">
      <c r="A7334"/>
    </row>
    <row r="7335" spans="1:1" x14ac:dyDescent="0.3">
      <c r="A7335"/>
    </row>
    <row r="7336" spans="1:1" x14ac:dyDescent="0.3">
      <c r="A7336"/>
    </row>
    <row r="7337" spans="1:1" x14ac:dyDescent="0.3">
      <c r="A7337"/>
    </row>
    <row r="7338" spans="1:1" x14ac:dyDescent="0.3">
      <c r="A7338"/>
    </row>
    <row r="7339" spans="1:1" x14ac:dyDescent="0.3">
      <c r="A7339"/>
    </row>
    <row r="7340" spans="1:1" x14ac:dyDescent="0.3">
      <c r="A7340"/>
    </row>
    <row r="7341" spans="1:1" x14ac:dyDescent="0.3">
      <c r="A7341"/>
    </row>
    <row r="7342" spans="1:1" x14ac:dyDescent="0.3">
      <c r="A7342"/>
    </row>
    <row r="7343" spans="1:1" x14ac:dyDescent="0.3">
      <c r="A7343"/>
    </row>
    <row r="7344" spans="1:1" x14ac:dyDescent="0.3">
      <c r="A7344"/>
    </row>
    <row r="7345" spans="1:1" x14ac:dyDescent="0.3">
      <c r="A7345"/>
    </row>
    <row r="7346" spans="1:1" x14ac:dyDescent="0.3">
      <c r="A7346"/>
    </row>
    <row r="7347" spans="1:1" x14ac:dyDescent="0.3">
      <c r="A7347"/>
    </row>
    <row r="7348" spans="1:1" x14ac:dyDescent="0.3">
      <c r="A7348"/>
    </row>
    <row r="7349" spans="1:1" x14ac:dyDescent="0.3">
      <c r="A7349"/>
    </row>
    <row r="7350" spans="1:1" x14ac:dyDescent="0.3">
      <c r="A7350"/>
    </row>
    <row r="7351" spans="1:1" x14ac:dyDescent="0.3">
      <c r="A7351"/>
    </row>
    <row r="7352" spans="1:1" x14ac:dyDescent="0.3">
      <c r="A7352"/>
    </row>
    <row r="7353" spans="1:1" x14ac:dyDescent="0.3">
      <c r="A7353"/>
    </row>
    <row r="7354" spans="1:1" x14ac:dyDescent="0.3">
      <c r="A7354"/>
    </row>
    <row r="7355" spans="1:1" x14ac:dyDescent="0.3">
      <c r="A7355"/>
    </row>
    <row r="7356" spans="1:1" x14ac:dyDescent="0.3">
      <c r="A7356"/>
    </row>
    <row r="7357" spans="1:1" x14ac:dyDescent="0.3">
      <c r="A7357"/>
    </row>
    <row r="7358" spans="1:1" x14ac:dyDescent="0.3">
      <c r="A7358"/>
    </row>
    <row r="7359" spans="1:1" x14ac:dyDescent="0.3">
      <c r="A7359"/>
    </row>
    <row r="7360" spans="1:1" x14ac:dyDescent="0.3">
      <c r="A7360"/>
    </row>
    <row r="7361" spans="1:1" x14ac:dyDescent="0.3">
      <c r="A7361"/>
    </row>
    <row r="7362" spans="1:1" x14ac:dyDescent="0.3">
      <c r="A7362"/>
    </row>
    <row r="7363" spans="1:1" x14ac:dyDescent="0.3">
      <c r="A7363"/>
    </row>
    <row r="7364" spans="1:1" x14ac:dyDescent="0.3">
      <c r="A7364"/>
    </row>
    <row r="7365" spans="1:1" x14ac:dyDescent="0.3">
      <c r="A7365"/>
    </row>
    <row r="7366" spans="1:1" x14ac:dyDescent="0.3">
      <c r="A7366"/>
    </row>
    <row r="7367" spans="1:1" x14ac:dyDescent="0.3">
      <c r="A7367"/>
    </row>
    <row r="7368" spans="1:1" x14ac:dyDescent="0.3">
      <c r="A7368"/>
    </row>
    <row r="7369" spans="1:1" x14ac:dyDescent="0.3">
      <c r="A7369"/>
    </row>
    <row r="7370" spans="1:1" x14ac:dyDescent="0.3">
      <c r="A7370"/>
    </row>
    <row r="7371" spans="1:1" x14ac:dyDescent="0.3">
      <c r="A7371"/>
    </row>
    <row r="7372" spans="1:1" x14ac:dyDescent="0.3">
      <c r="A7372"/>
    </row>
    <row r="7373" spans="1:1" x14ac:dyDescent="0.3">
      <c r="A7373"/>
    </row>
    <row r="7374" spans="1:1" x14ac:dyDescent="0.3">
      <c r="A7374"/>
    </row>
    <row r="7375" spans="1:1" x14ac:dyDescent="0.3">
      <c r="A7375"/>
    </row>
    <row r="7376" spans="1:1" x14ac:dyDescent="0.3">
      <c r="A7376"/>
    </row>
    <row r="7377" spans="1:1" x14ac:dyDescent="0.3">
      <c r="A7377"/>
    </row>
    <row r="7378" spans="1:1" x14ac:dyDescent="0.3">
      <c r="A7378"/>
    </row>
    <row r="7379" spans="1:1" x14ac:dyDescent="0.3">
      <c r="A7379"/>
    </row>
    <row r="7380" spans="1:1" x14ac:dyDescent="0.3">
      <c r="A7380"/>
    </row>
    <row r="7381" spans="1:1" x14ac:dyDescent="0.3">
      <c r="A7381"/>
    </row>
    <row r="7382" spans="1:1" x14ac:dyDescent="0.3">
      <c r="A7382"/>
    </row>
    <row r="7383" spans="1:1" x14ac:dyDescent="0.3">
      <c r="A7383"/>
    </row>
    <row r="7384" spans="1:1" x14ac:dyDescent="0.3">
      <c r="A7384"/>
    </row>
    <row r="7385" spans="1:1" x14ac:dyDescent="0.3">
      <c r="A7385"/>
    </row>
    <row r="7386" spans="1:1" x14ac:dyDescent="0.3">
      <c r="A7386"/>
    </row>
    <row r="7387" spans="1:1" x14ac:dyDescent="0.3">
      <c r="A7387"/>
    </row>
    <row r="7388" spans="1:1" x14ac:dyDescent="0.3">
      <c r="A7388"/>
    </row>
    <row r="7389" spans="1:1" x14ac:dyDescent="0.3">
      <c r="A7389"/>
    </row>
    <row r="7390" spans="1:1" x14ac:dyDescent="0.3">
      <c r="A7390"/>
    </row>
    <row r="7391" spans="1:1" x14ac:dyDescent="0.3">
      <c r="A7391"/>
    </row>
    <row r="7392" spans="1:1" x14ac:dyDescent="0.3">
      <c r="A7392"/>
    </row>
    <row r="7393" spans="1:1" x14ac:dyDescent="0.3">
      <c r="A7393"/>
    </row>
    <row r="7394" spans="1:1" x14ac:dyDescent="0.3">
      <c r="A7394"/>
    </row>
    <row r="7395" spans="1:1" x14ac:dyDescent="0.3">
      <c r="A7395"/>
    </row>
    <row r="7396" spans="1:1" x14ac:dyDescent="0.3">
      <c r="A7396"/>
    </row>
    <row r="7397" spans="1:1" x14ac:dyDescent="0.3">
      <c r="A7397"/>
    </row>
    <row r="7398" spans="1:1" x14ac:dyDescent="0.3">
      <c r="A7398"/>
    </row>
    <row r="7399" spans="1:1" x14ac:dyDescent="0.3">
      <c r="A7399"/>
    </row>
    <row r="7400" spans="1:1" x14ac:dyDescent="0.3">
      <c r="A7400"/>
    </row>
    <row r="7401" spans="1:1" x14ac:dyDescent="0.3">
      <c r="A7401"/>
    </row>
    <row r="7402" spans="1:1" x14ac:dyDescent="0.3">
      <c r="A7402"/>
    </row>
    <row r="7403" spans="1:1" x14ac:dyDescent="0.3">
      <c r="A7403"/>
    </row>
    <row r="7404" spans="1:1" x14ac:dyDescent="0.3">
      <c r="A7404"/>
    </row>
    <row r="7405" spans="1:1" x14ac:dyDescent="0.3">
      <c r="A7405"/>
    </row>
    <row r="7406" spans="1:1" x14ac:dyDescent="0.3">
      <c r="A7406"/>
    </row>
    <row r="7407" spans="1:1" x14ac:dyDescent="0.3">
      <c r="A7407"/>
    </row>
    <row r="7408" spans="1:1" x14ac:dyDescent="0.3">
      <c r="A7408"/>
    </row>
    <row r="7409" spans="1:1" x14ac:dyDescent="0.3">
      <c r="A7409"/>
    </row>
    <row r="7410" spans="1:1" x14ac:dyDescent="0.3">
      <c r="A7410"/>
    </row>
    <row r="7411" spans="1:1" x14ac:dyDescent="0.3">
      <c r="A7411"/>
    </row>
    <row r="7412" spans="1:1" x14ac:dyDescent="0.3">
      <c r="A7412"/>
    </row>
    <row r="7413" spans="1:1" x14ac:dyDescent="0.3">
      <c r="A7413"/>
    </row>
    <row r="7414" spans="1:1" x14ac:dyDescent="0.3">
      <c r="A7414"/>
    </row>
    <row r="7415" spans="1:1" x14ac:dyDescent="0.3">
      <c r="A7415"/>
    </row>
    <row r="7416" spans="1:1" x14ac:dyDescent="0.3">
      <c r="A7416"/>
    </row>
    <row r="7417" spans="1:1" x14ac:dyDescent="0.3">
      <c r="A7417"/>
    </row>
    <row r="7418" spans="1:1" x14ac:dyDescent="0.3">
      <c r="A7418"/>
    </row>
    <row r="7419" spans="1:1" x14ac:dyDescent="0.3">
      <c r="A7419"/>
    </row>
    <row r="7420" spans="1:1" x14ac:dyDescent="0.3">
      <c r="A7420"/>
    </row>
    <row r="7421" spans="1:1" x14ac:dyDescent="0.3">
      <c r="A7421"/>
    </row>
    <row r="7422" spans="1:1" x14ac:dyDescent="0.3">
      <c r="A7422"/>
    </row>
    <row r="7423" spans="1:1" x14ac:dyDescent="0.3">
      <c r="A7423"/>
    </row>
    <row r="7424" spans="1:1" x14ac:dyDescent="0.3">
      <c r="A7424"/>
    </row>
    <row r="7425" spans="1:1" x14ac:dyDescent="0.3">
      <c r="A7425"/>
    </row>
    <row r="7426" spans="1:1" x14ac:dyDescent="0.3">
      <c r="A7426"/>
    </row>
    <row r="7427" spans="1:1" x14ac:dyDescent="0.3">
      <c r="A7427"/>
    </row>
    <row r="7428" spans="1:1" x14ac:dyDescent="0.3">
      <c r="A7428"/>
    </row>
    <row r="7429" spans="1:1" x14ac:dyDescent="0.3">
      <c r="A7429"/>
    </row>
    <row r="7430" spans="1:1" x14ac:dyDescent="0.3">
      <c r="A7430"/>
    </row>
    <row r="7431" spans="1:1" x14ac:dyDescent="0.3">
      <c r="A7431"/>
    </row>
    <row r="7432" spans="1:1" x14ac:dyDescent="0.3">
      <c r="A7432"/>
    </row>
    <row r="7433" spans="1:1" x14ac:dyDescent="0.3">
      <c r="A7433"/>
    </row>
    <row r="7434" spans="1:1" x14ac:dyDescent="0.3">
      <c r="A7434"/>
    </row>
    <row r="7435" spans="1:1" x14ac:dyDescent="0.3">
      <c r="A7435"/>
    </row>
    <row r="7436" spans="1:1" x14ac:dyDescent="0.3">
      <c r="A7436"/>
    </row>
    <row r="7437" spans="1:1" x14ac:dyDescent="0.3">
      <c r="A7437"/>
    </row>
    <row r="7438" spans="1:1" x14ac:dyDescent="0.3">
      <c r="A7438"/>
    </row>
    <row r="7439" spans="1:1" x14ac:dyDescent="0.3">
      <c r="A7439"/>
    </row>
    <row r="7440" spans="1:1" x14ac:dyDescent="0.3">
      <c r="A7440"/>
    </row>
    <row r="7441" spans="1:1" x14ac:dyDescent="0.3">
      <c r="A7441"/>
    </row>
    <row r="7442" spans="1:1" x14ac:dyDescent="0.3">
      <c r="A7442"/>
    </row>
    <row r="7443" spans="1:1" x14ac:dyDescent="0.3">
      <c r="A7443"/>
    </row>
    <row r="7444" spans="1:1" x14ac:dyDescent="0.3">
      <c r="A7444"/>
    </row>
    <row r="7445" spans="1:1" x14ac:dyDescent="0.3">
      <c r="A7445"/>
    </row>
    <row r="7446" spans="1:1" x14ac:dyDescent="0.3">
      <c r="A7446"/>
    </row>
    <row r="7447" spans="1:1" x14ac:dyDescent="0.3">
      <c r="A7447"/>
    </row>
    <row r="7448" spans="1:1" x14ac:dyDescent="0.3">
      <c r="A7448"/>
    </row>
    <row r="7449" spans="1:1" x14ac:dyDescent="0.3">
      <c r="A7449"/>
    </row>
    <row r="7450" spans="1:1" x14ac:dyDescent="0.3">
      <c r="A7450"/>
    </row>
    <row r="7451" spans="1:1" x14ac:dyDescent="0.3">
      <c r="A7451"/>
    </row>
    <row r="7452" spans="1:1" x14ac:dyDescent="0.3">
      <c r="A7452"/>
    </row>
    <row r="7453" spans="1:1" x14ac:dyDescent="0.3">
      <c r="A7453"/>
    </row>
    <row r="7454" spans="1:1" x14ac:dyDescent="0.3">
      <c r="A7454"/>
    </row>
    <row r="7455" spans="1:1" x14ac:dyDescent="0.3">
      <c r="A7455"/>
    </row>
    <row r="7456" spans="1:1" x14ac:dyDescent="0.3">
      <c r="A7456"/>
    </row>
    <row r="7457" spans="1:1" x14ac:dyDescent="0.3">
      <c r="A7457"/>
    </row>
    <row r="7458" spans="1:1" x14ac:dyDescent="0.3">
      <c r="A7458"/>
    </row>
    <row r="7459" spans="1:1" x14ac:dyDescent="0.3">
      <c r="A7459"/>
    </row>
    <row r="7460" spans="1:1" x14ac:dyDescent="0.3">
      <c r="A7460"/>
    </row>
    <row r="7461" spans="1:1" x14ac:dyDescent="0.3">
      <c r="A7461"/>
    </row>
    <row r="7462" spans="1:1" x14ac:dyDescent="0.3">
      <c r="A7462"/>
    </row>
    <row r="7463" spans="1:1" x14ac:dyDescent="0.3">
      <c r="A7463"/>
    </row>
    <row r="7464" spans="1:1" x14ac:dyDescent="0.3">
      <c r="A7464"/>
    </row>
    <row r="7465" spans="1:1" x14ac:dyDescent="0.3">
      <c r="A7465"/>
    </row>
    <row r="7466" spans="1:1" x14ac:dyDescent="0.3">
      <c r="A7466"/>
    </row>
    <row r="7467" spans="1:1" x14ac:dyDescent="0.3">
      <c r="A7467"/>
    </row>
    <row r="7468" spans="1:1" x14ac:dyDescent="0.3">
      <c r="A7468"/>
    </row>
    <row r="7469" spans="1:1" x14ac:dyDescent="0.3">
      <c r="A7469"/>
    </row>
    <row r="7470" spans="1:1" x14ac:dyDescent="0.3">
      <c r="A7470"/>
    </row>
    <row r="7471" spans="1:1" x14ac:dyDescent="0.3">
      <c r="A7471"/>
    </row>
    <row r="7472" spans="1:1" x14ac:dyDescent="0.3">
      <c r="A7472"/>
    </row>
    <row r="7473" spans="1:1" x14ac:dyDescent="0.3">
      <c r="A7473"/>
    </row>
    <row r="7474" spans="1:1" x14ac:dyDescent="0.3">
      <c r="A7474"/>
    </row>
    <row r="7475" spans="1:1" x14ac:dyDescent="0.3">
      <c r="A7475"/>
    </row>
    <row r="7476" spans="1:1" x14ac:dyDescent="0.3">
      <c r="A7476"/>
    </row>
    <row r="7477" spans="1:1" x14ac:dyDescent="0.3">
      <c r="A7477"/>
    </row>
    <row r="7478" spans="1:1" x14ac:dyDescent="0.3">
      <c r="A7478"/>
    </row>
    <row r="7479" spans="1:1" x14ac:dyDescent="0.3">
      <c r="A7479"/>
    </row>
    <row r="7480" spans="1:1" x14ac:dyDescent="0.3">
      <c r="A7480"/>
    </row>
    <row r="7481" spans="1:1" x14ac:dyDescent="0.3">
      <c r="A7481"/>
    </row>
    <row r="7482" spans="1:1" x14ac:dyDescent="0.3">
      <c r="A7482"/>
    </row>
    <row r="7483" spans="1:1" x14ac:dyDescent="0.3">
      <c r="A7483"/>
    </row>
    <row r="7484" spans="1:1" x14ac:dyDescent="0.3">
      <c r="A7484"/>
    </row>
    <row r="7485" spans="1:1" x14ac:dyDescent="0.3">
      <c r="A7485"/>
    </row>
    <row r="7486" spans="1:1" x14ac:dyDescent="0.3">
      <c r="A7486"/>
    </row>
    <row r="7487" spans="1:1" x14ac:dyDescent="0.3">
      <c r="A7487"/>
    </row>
    <row r="7488" spans="1:1" x14ac:dyDescent="0.3">
      <c r="A7488"/>
    </row>
    <row r="7489" spans="1:1" x14ac:dyDescent="0.3">
      <c r="A7489"/>
    </row>
    <row r="7490" spans="1:1" x14ac:dyDescent="0.3">
      <c r="A7490"/>
    </row>
    <row r="7491" spans="1:1" x14ac:dyDescent="0.3">
      <c r="A7491"/>
    </row>
    <row r="7492" spans="1:1" x14ac:dyDescent="0.3">
      <c r="A7492"/>
    </row>
    <row r="7493" spans="1:1" x14ac:dyDescent="0.3">
      <c r="A7493"/>
    </row>
    <row r="7494" spans="1:1" x14ac:dyDescent="0.3">
      <c r="A7494"/>
    </row>
    <row r="7495" spans="1:1" x14ac:dyDescent="0.3">
      <c r="A7495"/>
    </row>
    <row r="7496" spans="1:1" x14ac:dyDescent="0.3">
      <c r="A7496"/>
    </row>
    <row r="7497" spans="1:1" x14ac:dyDescent="0.3">
      <c r="A7497"/>
    </row>
    <row r="7498" spans="1:1" x14ac:dyDescent="0.3">
      <c r="A7498"/>
    </row>
    <row r="7499" spans="1:1" x14ac:dyDescent="0.3">
      <c r="A7499"/>
    </row>
    <row r="7500" spans="1:1" x14ac:dyDescent="0.3">
      <c r="A7500"/>
    </row>
    <row r="7501" spans="1:1" x14ac:dyDescent="0.3">
      <c r="A7501"/>
    </row>
    <row r="7502" spans="1:1" x14ac:dyDescent="0.3">
      <c r="A7502"/>
    </row>
    <row r="7503" spans="1:1" x14ac:dyDescent="0.3">
      <c r="A7503"/>
    </row>
    <row r="7504" spans="1:1" x14ac:dyDescent="0.3">
      <c r="A7504"/>
    </row>
    <row r="7505" spans="1:1" x14ac:dyDescent="0.3">
      <c r="A7505"/>
    </row>
    <row r="7506" spans="1:1" x14ac:dyDescent="0.3">
      <c r="A7506"/>
    </row>
    <row r="7507" spans="1:1" x14ac:dyDescent="0.3">
      <c r="A7507"/>
    </row>
    <row r="7508" spans="1:1" x14ac:dyDescent="0.3">
      <c r="A7508"/>
    </row>
    <row r="7509" spans="1:1" x14ac:dyDescent="0.3">
      <c r="A7509"/>
    </row>
    <row r="7510" spans="1:1" x14ac:dyDescent="0.3">
      <c r="A7510"/>
    </row>
    <row r="7511" spans="1:1" x14ac:dyDescent="0.3">
      <c r="A7511"/>
    </row>
    <row r="7512" spans="1:1" x14ac:dyDescent="0.3">
      <c r="A7512"/>
    </row>
    <row r="7513" spans="1:1" x14ac:dyDescent="0.3">
      <c r="A7513"/>
    </row>
    <row r="7514" spans="1:1" x14ac:dyDescent="0.3">
      <c r="A7514"/>
    </row>
    <row r="7515" spans="1:1" x14ac:dyDescent="0.3">
      <c r="A7515"/>
    </row>
    <row r="7516" spans="1:1" x14ac:dyDescent="0.3">
      <c r="A7516"/>
    </row>
    <row r="7517" spans="1:1" x14ac:dyDescent="0.3">
      <c r="A7517"/>
    </row>
    <row r="7518" spans="1:1" x14ac:dyDescent="0.3">
      <c r="A7518"/>
    </row>
    <row r="7519" spans="1:1" x14ac:dyDescent="0.3">
      <c r="A7519"/>
    </row>
    <row r="7520" spans="1:1" x14ac:dyDescent="0.3">
      <c r="A7520"/>
    </row>
    <row r="7521" spans="1:1" x14ac:dyDescent="0.3">
      <c r="A7521"/>
    </row>
    <row r="7522" spans="1:1" x14ac:dyDescent="0.3">
      <c r="A7522"/>
    </row>
    <row r="7523" spans="1:1" x14ac:dyDescent="0.3">
      <c r="A7523"/>
    </row>
    <row r="7524" spans="1:1" x14ac:dyDescent="0.3">
      <c r="A7524"/>
    </row>
    <row r="7525" spans="1:1" x14ac:dyDescent="0.3">
      <c r="A7525"/>
    </row>
    <row r="7526" spans="1:1" x14ac:dyDescent="0.3">
      <c r="A7526"/>
    </row>
    <row r="7527" spans="1:1" x14ac:dyDescent="0.3">
      <c r="A7527"/>
    </row>
    <row r="7528" spans="1:1" x14ac:dyDescent="0.3">
      <c r="A7528"/>
    </row>
    <row r="7529" spans="1:1" x14ac:dyDescent="0.3">
      <c r="A7529"/>
    </row>
    <row r="7530" spans="1:1" x14ac:dyDescent="0.3">
      <c r="A7530"/>
    </row>
    <row r="7531" spans="1:1" x14ac:dyDescent="0.3">
      <c r="A7531"/>
    </row>
    <row r="7532" spans="1:1" x14ac:dyDescent="0.3">
      <c r="A7532"/>
    </row>
    <row r="7533" spans="1:1" x14ac:dyDescent="0.3">
      <c r="A7533"/>
    </row>
    <row r="7534" spans="1:1" x14ac:dyDescent="0.3">
      <c r="A7534"/>
    </row>
    <row r="7535" spans="1:1" x14ac:dyDescent="0.3">
      <c r="A7535"/>
    </row>
    <row r="7536" spans="1:1" x14ac:dyDescent="0.3">
      <c r="A7536"/>
    </row>
    <row r="7537" spans="1:1" x14ac:dyDescent="0.3">
      <c r="A7537"/>
    </row>
    <row r="7538" spans="1:1" x14ac:dyDescent="0.3">
      <c r="A7538"/>
    </row>
    <row r="7539" spans="1:1" x14ac:dyDescent="0.3">
      <c r="A7539"/>
    </row>
    <row r="7540" spans="1:1" x14ac:dyDescent="0.3">
      <c r="A7540"/>
    </row>
    <row r="7541" spans="1:1" x14ac:dyDescent="0.3">
      <c r="A7541"/>
    </row>
    <row r="7542" spans="1:1" x14ac:dyDescent="0.3">
      <c r="A7542"/>
    </row>
    <row r="7543" spans="1:1" x14ac:dyDescent="0.3">
      <c r="A7543"/>
    </row>
    <row r="7544" spans="1:1" x14ac:dyDescent="0.3">
      <c r="A7544"/>
    </row>
    <row r="7545" spans="1:1" x14ac:dyDescent="0.3">
      <c r="A7545"/>
    </row>
    <row r="7546" spans="1:1" x14ac:dyDescent="0.3">
      <c r="A7546"/>
    </row>
    <row r="7547" spans="1:1" x14ac:dyDescent="0.3">
      <c r="A7547"/>
    </row>
    <row r="7548" spans="1:1" x14ac:dyDescent="0.3">
      <c r="A7548"/>
    </row>
    <row r="7549" spans="1:1" x14ac:dyDescent="0.3">
      <c r="A7549"/>
    </row>
    <row r="7550" spans="1:1" x14ac:dyDescent="0.3">
      <c r="A7550"/>
    </row>
    <row r="7551" spans="1:1" x14ac:dyDescent="0.3">
      <c r="A7551"/>
    </row>
    <row r="7552" spans="1:1" x14ac:dyDescent="0.3">
      <c r="A7552"/>
    </row>
    <row r="7553" spans="1:1" x14ac:dyDescent="0.3">
      <c r="A7553"/>
    </row>
    <row r="7554" spans="1:1" x14ac:dyDescent="0.3">
      <c r="A7554"/>
    </row>
    <row r="7555" spans="1:1" x14ac:dyDescent="0.3">
      <c r="A7555"/>
    </row>
    <row r="7556" spans="1:1" x14ac:dyDescent="0.3">
      <c r="A7556"/>
    </row>
    <row r="7557" spans="1:1" x14ac:dyDescent="0.3">
      <c r="A7557"/>
    </row>
    <row r="7558" spans="1:1" x14ac:dyDescent="0.3">
      <c r="A7558"/>
    </row>
    <row r="7559" spans="1:1" x14ac:dyDescent="0.3">
      <c r="A7559"/>
    </row>
    <row r="7560" spans="1:1" x14ac:dyDescent="0.3">
      <c r="A7560"/>
    </row>
    <row r="7561" spans="1:1" x14ac:dyDescent="0.3">
      <c r="A7561"/>
    </row>
    <row r="7562" spans="1:1" x14ac:dyDescent="0.3">
      <c r="A7562"/>
    </row>
    <row r="7563" spans="1:1" x14ac:dyDescent="0.3">
      <c r="A7563"/>
    </row>
    <row r="7564" spans="1:1" x14ac:dyDescent="0.3">
      <c r="A7564"/>
    </row>
    <row r="7565" spans="1:1" x14ac:dyDescent="0.3">
      <c r="A7565"/>
    </row>
    <row r="7566" spans="1:1" x14ac:dyDescent="0.3">
      <c r="A7566"/>
    </row>
    <row r="7567" spans="1:1" x14ac:dyDescent="0.3">
      <c r="A7567"/>
    </row>
    <row r="7568" spans="1:1" x14ac:dyDescent="0.3">
      <c r="A7568"/>
    </row>
    <row r="7569" spans="1:1" x14ac:dyDescent="0.3">
      <c r="A7569"/>
    </row>
    <row r="7570" spans="1:1" x14ac:dyDescent="0.3">
      <c r="A7570"/>
    </row>
    <row r="7571" spans="1:1" x14ac:dyDescent="0.3">
      <c r="A7571"/>
    </row>
    <row r="7572" spans="1:1" x14ac:dyDescent="0.3">
      <c r="A7572"/>
    </row>
    <row r="7573" spans="1:1" x14ac:dyDescent="0.3">
      <c r="A7573"/>
    </row>
    <row r="7574" spans="1:1" x14ac:dyDescent="0.3">
      <c r="A7574"/>
    </row>
    <row r="7575" spans="1:1" x14ac:dyDescent="0.3">
      <c r="A7575"/>
    </row>
    <row r="7576" spans="1:1" x14ac:dyDescent="0.3">
      <c r="A7576"/>
    </row>
    <row r="7577" spans="1:1" x14ac:dyDescent="0.3">
      <c r="A7577"/>
    </row>
    <row r="7578" spans="1:1" x14ac:dyDescent="0.3">
      <c r="A7578"/>
    </row>
    <row r="7579" spans="1:1" x14ac:dyDescent="0.3">
      <c r="A7579"/>
    </row>
    <row r="7580" spans="1:1" x14ac:dyDescent="0.3">
      <c r="A7580"/>
    </row>
    <row r="7581" spans="1:1" x14ac:dyDescent="0.3">
      <c r="A7581"/>
    </row>
    <row r="7582" spans="1:1" x14ac:dyDescent="0.3">
      <c r="A7582"/>
    </row>
    <row r="7583" spans="1:1" x14ac:dyDescent="0.3">
      <c r="A7583"/>
    </row>
    <row r="7584" spans="1:1" x14ac:dyDescent="0.3">
      <c r="A7584"/>
    </row>
    <row r="7585" spans="1:1" x14ac:dyDescent="0.3">
      <c r="A7585"/>
    </row>
    <row r="7586" spans="1:1" x14ac:dyDescent="0.3">
      <c r="A7586"/>
    </row>
    <row r="7587" spans="1:1" x14ac:dyDescent="0.3">
      <c r="A7587"/>
    </row>
    <row r="7588" spans="1:1" x14ac:dyDescent="0.3">
      <c r="A7588"/>
    </row>
    <row r="7589" spans="1:1" x14ac:dyDescent="0.3">
      <c r="A7589"/>
    </row>
    <row r="7590" spans="1:1" x14ac:dyDescent="0.3">
      <c r="A7590"/>
    </row>
    <row r="7591" spans="1:1" x14ac:dyDescent="0.3">
      <c r="A7591"/>
    </row>
    <row r="7592" spans="1:1" x14ac:dyDescent="0.3">
      <c r="A7592"/>
    </row>
    <row r="7593" spans="1:1" x14ac:dyDescent="0.3">
      <c r="A7593"/>
    </row>
    <row r="7594" spans="1:1" x14ac:dyDescent="0.3">
      <c r="A7594"/>
    </row>
    <row r="7595" spans="1:1" x14ac:dyDescent="0.3">
      <c r="A7595"/>
    </row>
    <row r="7596" spans="1:1" x14ac:dyDescent="0.3">
      <c r="A7596"/>
    </row>
    <row r="7597" spans="1:1" x14ac:dyDescent="0.3">
      <c r="A7597"/>
    </row>
    <row r="7598" spans="1:1" x14ac:dyDescent="0.3">
      <c r="A7598"/>
    </row>
    <row r="7599" spans="1:1" x14ac:dyDescent="0.3">
      <c r="A7599"/>
    </row>
    <row r="7600" spans="1:1" x14ac:dyDescent="0.3">
      <c r="A7600"/>
    </row>
    <row r="7601" spans="1:1" x14ac:dyDescent="0.3">
      <c r="A7601"/>
    </row>
    <row r="7602" spans="1:1" x14ac:dyDescent="0.3">
      <c r="A7602"/>
    </row>
    <row r="7603" spans="1:1" x14ac:dyDescent="0.3">
      <c r="A7603"/>
    </row>
    <row r="7604" spans="1:1" x14ac:dyDescent="0.3">
      <c r="A7604"/>
    </row>
    <row r="7605" spans="1:1" x14ac:dyDescent="0.3">
      <c r="A7605"/>
    </row>
    <row r="7606" spans="1:1" x14ac:dyDescent="0.3">
      <c r="A7606"/>
    </row>
    <row r="7607" spans="1:1" x14ac:dyDescent="0.3">
      <c r="A7607"/>
    </row>
    <row r="7608" spans="1:1" x14ac:dyDescent="0.3">
      <c r="A7608"/>
    </row>
    <row r="7609" spans="1:1" x14ac:dyDescent="0.3">
      <c r="A7609"/>
    </row>
    <row r="7610" spans="1:1" x14ac:dyDescent="0.3">
      <c r="A7610"/>
    </row>
    <row r="7611" spans="1:1" x14ac:dyDescent="0.3">
      <c r="A7611"/>
    </row>
    <row r="7612" spans="1:1" x14ac:dyDescent="0.3">
      <c r="A7612"/>
    </row>
    <row r="7613" spans="1:1" x14ac:dyDescent="0.3">
      <c r="A7613"/>
    </row>
    <row r="7614" spans="1:1" x14ac:dyDescent="0.3">
      <c r="A7614"/>
    </row>
    <row r="7615" spans="1:1" x14ac:dyDescent="0.3">
      <c r="A7615"/>
    </row>
    <row r="7616" spans="1:1" x14ac:dyDescent="0.3">
      <c r="A7616"/>
    </row>
    <row r="7617" spans="1:1" x14ac:dyDescent="0.3">
      <c r="A7617"/>
    </row>
    <row r="7618" spans="1:1" x14ac:dyDescent="0.3">
      <c r="A7618"/>
    </row>
    <row r="7619" spans="1:1" x14ac:dyDescent="0.3">
      <c r="A7619"/>
    </row>
    <row r="7620" spans="1:1" x14ac:dyDescent="0.3">
      <c r="A7620"/>
    </row>
    <row r="7621" spans="1:1" x14ac:dyDescent="0.3">
      <c r="A7621"/>
    </row>
    <row r="7622" spans="1:1" x14ac:dyDescent="0.3">
      <c r="A7622"/>
    </row>
    <row r="7623" spans="1:1" x14ac:dyDescent="0.3">
      <c r="A7623"/>
    </row>
    <row r="7624" spans="1:1" x14ac:dyDescent="0.3">
      <c r="A7624"/>
    </row>
    <row r="7625" spans="1:1" x14ac:dyDescent="0.3">
      <c r="A7625"/>
    </row>
    <row r="7626" spans="1:1" x14ac:dyDescent="0.3">
      <c r="A7626"/>
    </row>
    <row r="7627" spans="1:1" x14ac:dyDescent="0.3">
      <c r="A7627"/>
    </row>
    <row r="7628" spans="1:1" x14ac:dyDescent="0.3">
      <c r="A7628"/>
    </row>
    <row r="7629" spans="1:1" x14ac:dyDescent="0.3">
      <c r="A7629"/>
    </row>
    <row r="7630" spans="1:1" x14ac:dyDescent="0.3">
      <c r="A7630"/>
    </row>
    <row r="7631" spans="1:1" x14ac:dyDescent="0.3">
      <c r="A7631"/>
    </row>
    <row r="7632" spans="1:1" x14ac:dyDescent="0.3">
      <c r="A7632"/>
    </row>
    <row r="7633" spans="1:1" x14ac:dyDescent="0.3">
      <c r="A7633"/>
    </row>
    <row r="7634" spans="1:1" x14ac:dyDescent="0.3">
      <c r="A7634"/>
    </row>
    <row r="7635" spans="1:1" x14ac:dyDescent="0.3">
      <c r="A7635"/>
    </row>
    <row r="7636" spans="1:1" x14ac:dyDescent="0.3">
      <c r="A7636"/>
    </row>
    <row r="7637" spans="1:1" x14ac:dyDescent="0.3">
      <c r="A7637"/>
    </row>
    <row r="7638" spans="1:1" x14ac:dyDescent="0.3">
      <c r="A7638"/>
    </row>
    <row r="7639" spans="1:1" x14ac:dyDescent="0.3">
      <c r="A7639"/>
    </row>
    <row r="7640" spans="1:1" x14ac:dyDescent="0.3">
      <c r="A7640"/>
    </row>
    <row r="7641" spans="1:1" x14ac:dyDescent="0.3">
      <c r="A7641"/>
    </row>
    <row r="7642" spans="1:1" x14ac:dyDescent="0.3">
      <c r="A7642"/>
    </row>
    <row r="7643" spans="1:1" x14ac:dyDescent="0.3">
      <c r="A7643"/>
    </row>
    <row r="7644" spans="1:1" x14ac:dyDescent="0.3">
      <c r="A7644"/>
    </row>
    <row r="7645" spans="1:1" x14ac:dyDescent="0.3">
      <c r="A7645"/>
    </row>
    <row r="7646" spans="1:1" x14ac:dyDescent="0.3">
      <c r="A7646"/>
    </row>
    <row r="7647" spans="1:1" x14ac:dyDescent="0.3">
      <c r="A7647"/>
    </row>
    <row r="7648" spans="1:1" x14ac:dyDescent="0.3">
      <c r="A7648"/>
    </row>
    <row r="7649" spans="1:1" x14ac:dyDescent="0.3">
      <c r="A7649"/>
    </row>
    <row r="7650" spans="1:1" x14ac:dyDescent="0.3">
      <c r="A7650"/>
    </row>
    <row r="7651" spans="1:1" x14ac:dyDescent="0.3">
      <c r="A7651"/>
    </row>
    <row r="7652" spans="1:1" x14ac:dyDescent="0.3">
      <c r="A7652"/>
    </row>
    <row r="7653" spans="1:1" x14ac:dyDescent="0.3">
      <c r="A7653"/>
    </row>
    <row r="7654" spans="1:1" x14ac:dyDescent="0.3">
      <c r="A7654"/>
    </row>
    <row r="7655" spans="1:1" x14ac:dyDescent="0.3">
      <c r="A7655"/>
    </row>
    <row r="7656" spans="1:1" x14ac:dyDescent="0.3">
      <c r="A7656"/>
    </row>
    <row r="7657" spans="1:1" x14ac:dyDescent="0.3">
      <c r="A7657"/>
    </row>
    <row r="7658" spans="1:1" x14ac:dyDescent="0.3">
      <c r="A7658"/>
    </row>
    <row r="7659" spans="1:1" x14ac:dyDescent="0.3">
      <c r="A7659"/>
    </row>
    <row r="7660" spans="1:1" x14ac:dyDescent="0.3">
      <c r="A7660"/>
    </row>
    <row r="7661" spans="1:1" x14ac:dyDescent="0.3">
      <c r="A7661"/>
    </row>
    <row r="7662" spans="1:1" x14ac:dyDescent="0.3">
      <c r="A7662"/>
    </row>
    <row r="7663" spans="1:1" x14ac:dyDescent="0.3">
      <c r="A7663"/>
    </row>
    <row r="7664" spans="1:1" x14ac:dyDescent="0.3">
      <c r="A7664"/>
    </row>
    <row r="7665" spans="1:1" x14ac:dyDescent="0.3">
      <c r="A7665"/>
    </row>
    <row r="7666" spans="1:1" x14ac:dyDescent="0.3">
      <c r="A7666"/>
    </row>
    <row r="7667" spans="1:1" x14ac:dyDescent="0.3">
      <c r="A7667"/>
    </row>
    <row r="7668" spans="1:1" x14ac:dyDescent="0.3">
      <c r="A7668"/>
    </row>
    <row r="7669" spans="1:1" x14ac:dyDescent="0.3">
      <c r="A7669"/>
    </row>
    <row r="7670" spans="1:1" x14ac:dyDescent="0.3">
      <c r="A7670"/>
    </row>
    <row r="7671" spans="1:1" x14ac:dyDescent="0.3">
      <c r="A7671"/>
    </row>
    <row r="7672" spans="1:1" x14ac:dyDescent="0.3">
      <c r="A7672"/>
    </row>
    <row r="7673" spans="1:1" x14ac:dyDescent="0.3">
      <c r="A7673"/>
    </row>
    <row r="7674" spans="1:1" x14ac:dyDescent="0.3">
      <c r="A7674"/>
    </row>
    <row r="7675" spans="1:1" x14ac:dyDescent="0.3">
      <c r="A7675"/>
    </row>
    <row r="7676" spans="1:1" x14ac:dyDescent="0.3">
      <c r="A7676"/>
    </row>
    <row r="7677" spans="1:1" x14ac:dyDescent="0.3">
      <c r="A7677"/>
    </row>
    <row r="7678" spans="1:1" x14ac:dyDescent="0.3">
      <c r="A7678"/>
    </row>
    <row r="7679" spans="1:1" x14ac:dyDescent="0.3">
      <c r="A7679"/>
    </row>
    <row r="7680" spans="1:1" x14ac:dyDescent="0.3">
      <c r="A7680"/>
    </row>
    <row r="7681" spans="1:1" x14ac:dyDescent="0.3">
      <c r="A7681"/>
    </row>
    <row r="7682" spans="1:1" x14ac:dyDescent="0.3">
      <c r="A7682"/>
    </row>
    <row r="7683" spans="1:1" x14ac:dyDescent="0.3">
      <c r="A7683"/>
    </row>
    <row r="7684" spans="1:1" x14ac:dyDescent="0.3">
      <c r="A7684"/>
    </row>
    <row r="7685" spans="1:1" x14ac:dyDescent="0.3">
      <c r="A7685"/>
    </row>
    <row r="7686" spans="1:1" x14ac:dyDescent="0.3">
      <c r="A7686"/>
    </row>
    <row r="7687" spans="1:1" x14ac:dyDescent="0.3">
      <c r="A7687"/>
    </row>
    <row r="7688" spans="1:1" x14ac:dyDescent="0.3">
      <c r="A7688"/>
    </row>
    <row r="7689" spans="1:1" x14ac:dyDescent="0.3">
      <c r="A7689"/>
    </row>
    <row r="7690" spans="1:1" x14ac:dyDescent="0.3">
      <c r="A7690"/>
    </row>
    <row r="7691" spans="1:1" x14ac:dyDescent="0.3">
      <c r="A7691"/>
    </row>
    <row r="7692" spans="1:1" x14ac:dyDescent="0.3">
      <c r="A7692"/>
    </row>
    <row r="7693" spans="1:1" x14ac:dyDescent="0.3">
      <c r="A7693"/>
    </row>
    <row r="7694" spans="1:1" x14ac:dyDescent="0.3">
      <c r="A7694"/>
    </row>
    <row r="7695" spans="1:1" x14ac:dyDescent="0.3">
      <c r="A7695"/>
    </row>
    <row r="7696" spans="1:1" x14ac:dyDescent="0.3">
      <c r="A7696"/>
    </row>
    <row r="7697" spans="1:1" x14ac:dyDescent="0.3">
      <c r="A7697"/>
    </row>
    <row r="7698" spans="1:1" x14ac:dyDescent="0.3">
      <c r="A7698"/>
    </row>
    <row r="7699" spans="1:1" x14ac:dyDescent="0.3">
      <c r="A7699"/>
    </row>
    <row r="7700" spans="1:1" x14ac:dyDescent="0.3">
      <c r="A7700"/>
    </row>
    <row r="7701" spans="1:1" x14ac:dyDescent="0.3">
      <c r="A7701"/>
    </row>
    <row r="7702" spans="1:1" x14ac:dyDescent="0.3">
      <c r="A7702"/>
    </row>
    <row r="7703" spans="1:1" x14ac:dyDescent="0.3">
      <c r="A7703"/>
    </row>
    <row r="7704" spans="1:1" x14ac:dyDescent="0.3">
      <c r="A7704"/>
    </row>
    <row r="7705" spans="1:1" x14ac:dyDescent="0.3">
      <c r="A7705"/>
    </row>
    <row r="7706" spans="1:1" x14ac:dyDescent="0.3">
      <c r="A7706"/>
    </row>
    <row r="7707" spans="1:1" x14ac:dyDescent="0.3">
      <c r="A7707"/>
    </row>
    <row r="7708" spans="1:1" x14ac:dyDescent="0.3">
      <c r="A7708"/>
    </row>
    <row r="7709" spans="1:1" x14ac:dyDescent="0.3">
      <c r="A7709"/>
    </row>
    <row r="7710" spans="1:1" x14ac:dyDescent="0.3">
      <c r="A7710"/>
    </row>
    <row r="7711" spans="1:1" x14ac:dyDescent="0.3">
      <c r="A7711"/>
    </row>
    <row r="7712" spans="1:1" x14ac:dyDescent="0.3">
      <c r="A7712"/>
    </row>
    <row r="7713" spans="1:1" x14ac:dyDescent="0.3">
      <c r="A7713"/>
    </row>
    <row r="7714" spans="1:1" x14ac:dyDescent="0.3">
      <c r="A7714"/>
    </row>
    <row r="7715" spans="1:1" x14ac:dyDescent="0.3">
      <c r="A7715"/>
    </row>
    <row r="7716" spans="1:1" x14ac:dyDescent="0.3">
      <c r="A7716"/>
    </row>
    <row r="7717" spans="1:1" x14ac:dyDescent="0.3">
      <c r="A7717"/>
    </row>
    <row r="7718" spans="1:1" x14ac:dyDescent="0.3">
      <c r="A7718"/>
    </row>
    <row r="7719" spans="1:1" x14ac:dyDescent="0.3">
      <c r="A7719"/>
    </row>
    <row r="7720" spans="1:1" x14ac:dyDescent="0.3">
      <c r="A7720"/>
    </row>
    <row r="7721" spans="1:1" x14ac:dyDescent="0.3">
      <c r="A7721"/>
    </row>
    <row r="7722" spans="1:1" x14ac:dyDescent="0.3">
      <c r="A7722"/>
    </row>
    <row r="7723" spans="1:1" x14ac:dyDescent="0.3">
      <c r="A7723"/>
    </row>
    <row r="7724" spans="1:1" x14ac:dyDescent="0.3">
      <c r="A7724"/>
    </row>
    <row r="7725" spans="1:1" x14ac:dyDescent="0.3">
      <c r="A7725"/>
    </row>
    <row r="7726" spans="1:1" x14ac:dyDescent="0.3">
      <c r="A7726"/>
    </row>
    <row r="7727" spans="1:1" x14ac:dyDescent="0.3">
      <c r="A7727"/>
    </row>
    <row r="7728" spans="1:1" x14ac:dyDescent="0.3">
      <c r="A7728"/>
    </row>
    <row r="7729" spans="1:1" x14ac:dyDescent="0.3">
      <c r="A7729"/>
    </row>
    <row r="7730" spans="1:1" x14ac:dyDescent="0.3">
      <c r="A7730"/>
    </row>
    <row r="7731" spans="1:1" x14ac:dyDescent="0.3">
      <c r="A7731"/>
    </row>
    <row r="7732" spans="1:1" x14ac:dyDescent="0.3">
      <c r="A7732"/>
    </row>
    <row r="7733" spans="1:1" x14ac:dyDescent="0.3">
      <c r="A7733"/>
    </row>
    <row r="7734" spans="1:1" x14ac:dyDescent="0.3">
      <c r="A7734"/>
    </row>
    <row r="7735" spans="1:1" x14ac:dyDescent="0.3">
      <c r="A7735"/>
    </row>
    <row r="7736" spans="1:1" x14ac:dyDescent="0.3">
      <c r="A7736"/>
    </row>
    <row r="7737" spans="1:1" x14ac:dyDescent="0.3">
      <c r="A7737"/>
    </row>
    <row r="7738" spans="1:1" x14ac:dyDescent="0.3">
      <c r="A7738"/>
    </row>
    <row r="7739" spans="1:1" x14ac:dyDescent="0.3">
      <c r="A7739"/>
    </row>
    <row r="7740" spans="1:1" x14ac:dyDescent="0.3">
      <c r="A7740"/>
    </row>
    <row r="7741" spans="1:1" x14ac:dyDescent="0.3">
      <c r="A7741"/>
    </row>
    <row r="7742" spans="1:1" x14ac:dyDescent="0.3">
      <c r="A7742"/>
    </row>
    <row r="7743" spans="1:1" x14ac:dyDescent="0.3">
      <c r="A7743"/>
    </row>
    <row r="7744" spans="1:1" x14ac:dyDescent="0.3">
      <c r="A7744"/>
    </row>
    <row r="7745" spans="1:1" x14ac:dyDescent="0.3">
      <c r="A7745"/>
    </row>
    <row r="7746" spans="1:1" x14ac:dyDescent="0.3">
      <c r="A7746"/>
    </row>
    <row r="7747" spans="1:1" x14ac:dyDescent="0.3">
      <c r="A7747"/>
    </row>
    <row r="7748" spans="1:1" x14ac:dyDescent="0.3">
      <c r="A7748"/>
    </row>
    <row r="7749" spans="1:1" x14ac:dyDescent="0.3">
      <c r="A7749"/>
    </row>
    <row r="7750" spans="1:1" x14ac:dyDescent="0.3">
      <c r="A7750"/>
    </row>
    <row r="7751" spans="1:1" x14ac:dyDescent="0.3">
      <c r="A7751"/>
    </row>
    <row r="7752" spans="1:1" x14ac:dyDescent="0.3">
      <c r="A7752"/>
    </row>
    <row r="7753" spans="1:1" x14ac:dyDescent="0.3">
      <c r="A7753"/>
    </row>
    <row r="7754" spans="1:1" x14ac:dyDescent="0.3">
      <c r="A7754"/>
    </row>
    <row r="7755" spans="1:1" x14ac:dyDescent="0.3">
      <c r="A7755"/>
    </row>
    <row r="7756" spans="1:1" x14ac:dyDescent="0.3">
      <c r="A7756"/>
    </row>
    <row r="7757" spans="1:1" x14ac:dyDescent="0.3">
      <c r="A7757"/>
    </row>
    <row r="7758" spans="1:1" x14ac:dyDescent="0.3">
      <c r="A7758"/>
    </row>
    <row r="7759" spans="1:1" x14ac:dyDescent="0.3">
      <c r="A7759"/>
    </row>
    <row r="7760" spans="1:1" x14ac:dyDescent="0.3">
      <c r="A7760"/>
    </row>
    <row r="7761" spans="1:1" x14ac:dyDescent="0.3">
      <c r="A7761"/>
    </row>
    <row r="7762" spans="1:1" x14ac:dyDescent="0.3">
      <c r="A7762"/>
    </row>
    <row r="7763" spans="1:1" x14ac:dyDescent="0.3">
      <c r="A7763"/>
    </row>
    <row r="7764" spans="1:1" x14ac:dyDescent="0.3">
      <c r="A7764"/>
    </row>
    <row r="7765" spans="1:1" x14ac:dyDescent="0.3">
      <c r="A7765"/>
    </row>
    <row r="7766" spans="1:1" x14ac:dyDescent="0.3">
      <c r="A7766"/>
    </row>
    <row r="7767" spans="1:1" x14ac:dyDescent="0.3">
      <c r="A7767"/>
    </row>
    <row r="7768" spans="1:1" x14ac:dyDescent="0.3">
      <c r="A7768"/>
    </row>
    <row r="7769" spans="1:1" x14ac:dyDescent="0.3">
      <c r="A7769"/>
    </row>
    <row r="7770" spans="1:1" x14ac:dyDescent="0.3">
      <c r="A7770"/>
    </row>
    <row r="7771" spans="1:1" x14ac:dyDescent="0.3">
      <c r="A7771"/>
    </row>
    <row r="7772" spans="1:1" x14ac:dyDescent="0.3">
      <c r="A7772"/>
    </row>
    <row r="7773" spans="1:1" x14ac:dyDescent="0.3">
      <c r="A7773"/>
    </row>
    <row r="7774" spans="1:1" x14ac:dyDescent="0.3">
      <c r="A7774"/>
    </row>
    <row r="7775" spans="1:1" x14ac:dyDescent="0.3">
      <c r="A7775"/>
    </row>
    <row r="7776" spans="1:1" x14ac:dyDescent="0.3">
      <c r="A7776"/>
    </row>
    <row r="7777" spans="1:1" x14ac:dyDescent="0.3">
      <c r="A7777"/>
    </row>
    <row r="7778" spans="1:1" x14ac:dyDescent="0.3">
      <c r="A7778"/>
    </row>
    <row r="7779" spans="1:1" x14ac:dyDescent="0.3">
      <c r="A7779"/>
    </row>
    <row r="7780" spans="1:1" x14ac:dyDescent="0.3">
      <c r="A7780"/>
    </row>
    <row r="7781" spans="1:1" x14ac:dyDescent="0.3">
      <c r="A7781"/>
    </row>
    <row r="7782" spans="1:1" x14ac:dyDescent="0.3">
      <c r="A7782"/>
    </row>
    <row r="7783" spans="1:1" x14ac:dyDescent="0.3">
      <c r="A7783"/>
    </row>
    <row r="7784" spans="1:1" x14ac:dyDescent="0.3">
      <c r="A7784"/>
    </row>
    <row r="7785" spans="1:1" x14ac:dyDescent="0.3">
      <c r="A7785"/>
    </row>
    <row r="7786" spans="1:1" x14ac:dyDescent="0.3">
      <c r="A7786"/>
    </row>
    <row r="7787" spans="1:1" x14ac:dyDescent="0.3">
      <c r="A7787"/>
    </row>
    <row r="7788" spans="1:1" x14ac:dyDescent="0.3">
      <c r="A7788"/>
    </row>
    <row r="7789" spans="1:1" x14ac:dyDescent="0.3">
      <c r="A7789"/>
    </row>
    <row r="7790" spans="1:1" x14ac:dyDescent="0.3">
      <c r="A7790"/>
    </row>
    <row r="7791" spans="1:1" x14ac:dyDescent="0.3">
      <c r="A7791"/>
    </row>
    <row r="7792" spans="1:1" x14ac:dyDescent="0.3">
      <c r="A7792"/>
    </row>
    <row r="7793" spans="1:1" x14ac:dyDescent="0.3">
      <c r="A7793"/>
    </row>
    <row r="7794" spans="1:1" x14ac:dyDescent="0.3">
      <c r="A7794"/>
    </row>
    <row r="7795" spans="1:1" x14ac:dyDescent="0.3">
      <c r="A7795"/>
    </row>
    <row r="7796" spans="1:1" x14ac:dyDescent="0.3">
      <c r="A7796"/>
    </row>
    <row r="7797" spans="1:1" x14ac:dyDescent="0.3">
      <c r="A7797"/>
    </row>
    <row r="7798" spans="1:1" x14ac:dyDescent="0.3">
      <c r="A7798"/>
    </row>
    <row r="7799" spans="1:1" x14ac:dyDescent="0.3">
      <c r="A7799"/>
    </row>
    <row r="7800" spans="1:1" x14ac:dyDescent="0.3">
      <c r="A7800"/>
    </row>
    <row r="7801" spans="1:1" x14ac:dyDescent="0.3">
      <c r="A7801"/>
    </row>
    <row r="7802" spans="1:1" x14ac:dyDescent="0.3">
      <c r="A7802"/>
    </row>
    <row r="7803" spans="1:1" x14ac:dyDescent="0.3">
      <c r="A7803"/>
    </row>
    <row r="7804" spans="1:1" x14ac:dyDescent="0.3">
      <c r="A7804"/>
    </row>
    <row r="7805" spans="1:1" x14ac:dyDescent="0.3">
      <c r="A7805"/>
    </row>
    <row r="7806" spans="1:1" x14ac:dyDescent="0.3">
      <c r="A7806"/>
    </row>
    <row r="7807" spans="1:1" x14ac:dyDescent="0.3">
      <c r="A7807"/>
    </row>
    <row r="7808" spans="1:1" x14ac:dyDescent="0.3">
      <c r="A7808"/>
    </row>
    <row r="7809" spans="1:1" x14ac:dyDescent="0.3">
      <c r="A7809"/>
    </row>
    <row r="7810" spans="1:1" x14ac:dyDescent="0.3">
      <c r="A7810"/>
    </row>
    <row r="7811" spans="1:1" x14ac:dyDescent="0.3">
      <c r="A7811"/>
    </row>
    <row r="7812" spans="1:1" x14ac:dyDescent="0.3">
      <c r="A7812"/>
    </row>
    <row r="7813" spans="1:1" x14ac:dyDescent="0.3">
      <c r="A7813"/>
    </row>
    <row r="7814" spans="1:1" x14ac:dyDescent="0.3">
      <c r="A7814"/>
    </row>
    <row r="7815" spans="1:1" x14ac:dyDescent="0.3">
      <c r="A7815"/>
    </row>
    <row r="7816" spans="1:1" x14ac:dyDescent="0.3">
      <c r="A7816"/>
    </row>
    <row r="7817" spans="1:1" x14ac:dyDescent="0.3">
      <c r="A7817"/>
    </row>
    <row r="7818" spans="1:1" x14ac:dyDescent="0.3">
      <c r="A7818"/>
    </row>
    <row r="7819" spans="1:1" x14ac:dyDescent="0.3">
      <c r="A7819"/>
    </row>
    <row r="7820" spans="1:1" x14ac:dyDescent="0.3">
      <c r="A7820"/>
    </row>
    <row r="7821" spans="1:1" x14ac:dyDescent="0.3">
      <c r="A7821"/>
    </row>
    <row r="7822" spans="1:1" x14ac:dyDescent="0.3">
      <c r="A7822"/>
    </row>
    <row r="7823" spans="1:1" x14ac:dyDescent="0.3">
      <c r="A7823"/>
    </row>
    <row r="7824" spans="1:1" x14ac:dyDescent="0.3">
      <c r="A7824"/>
    </row>
    <row r="7825" spans="1:1" x14ac:dyDescent="0.3">
      <c r="A7825"/>
    </row>
    <row r="7826" spans="1:1" x14ac:dyDescent="0.3">
      <c r="A7826"/>
    </row>
    <row r="7827" spans="1:1" x14ac:dyDescent="0.3">
      <c r="A7827"/>
    </row>
    <row r="7828" spans="1:1" x14ac:dyDescent="0.3">
      <c r="A7828"/>
    </row>
    <row r="7829" spans="1:1" x14ac:dyDescent="0.3">
      <c r="A7829"/>
    </row>
    <row r="7830" spans="1:1" x14ac:dyDescent="0.3">
      <c r="A7830"/>
    </row>
    <row r="7831" spans="1:1" x14ac:dyDescent="0.3">
      <c r="A7831"/>
    </row>
    <row r="7832" spans="1:1" x14ac:dyDescent="0.3">
      <c r="A7832"/>
    </row>
    <row r="7833" spans="1:1" x14ac:dyDescent="0.3">
      <c r="A7833"/>
    </row>
    <row r="7834" spans="1:1" x14ac:dyDescent="0.3">
      <c r="A7834"/>
    </row>
    <row r="7835" spans="1:1" x14ac:dyDescent="0.3">
      <c r="A7835"/>
    </row>
    <row r="7836" spans="1:1" x14ac:dyDescent="0.3">
      <c r="A7836"/>
    </row>
    <row r="7837" spans="1:1" x14ac:dyDescent="0.3">
      <c r="A7837"/>
    </row>
    <row r="7838" spans="1:1" x14ac:dyDescent="0.3">
      <c r="A7838"/>
    </row>
    <row r="7839" spans="1:1" x14ac:dyDescent="0.3">
      <c r="A7839"/>
    </row>
    <row r="7840" spans="1:1" x14ac:dyDescent="0.3">
      <c r="A7840"/>
    </row>
    <row r="7841" spans="1:1" x14ac:dyDescent="0.3">
      <c r="A7841"/>
    </row>
    <row r="7842" spans="1:1" x14ac:dyDescent="0.3">
      <c r="A7842"/>
    </row>
    <row r="7843" spans="1:1" x14ac:dyDescent="0.3">
      <c r="A7843"/>
    </row>
    <row r="7844" spans="1:1" x14ac:dyDescent="0.3">
      <c r="A7844"/>
    </row>
    <row r="7845" spans="1:1" x14ac:dyDescent="0.3">
      <c r="A7845"/>
    </row>
    <row r="7846" spans="1:1" x14ac:dyDescent="0.3">
      <c r="A7846"/>
    </row>
    <row r="7847" spans="1:1" x14ac:dyDescent="0.3">
      <c r="A7847"/>
    </row>
    <row r="7848" spans="1:1" x14ac:dyDescent="0.3">
      <c r="A7848"/>
    </row>
    <row r="7849" spans="1:1" x14ac:dyDescent="0.3">
      <c r="A7849"/>
    </row>
    <row r="7850" spans="1:1" x14ac:dyDescent="0.3">
      <c r="A7850"/>
    </row>
    <row r="7851" spans="1:1" x14ac:dyDescent="0.3">
      <c r="A7851"/>
    </row>
    <row r="7852" spans="1:1" x14ac:dyDescent="0.3">
      <c r="A7852"/>
    </row>
    <row r="7853" spans="1:1" x14ac:dyDescent="0.3">
      <c r="A7853"/>
    </row>
    <row r="7854" spans="1:1" x14ac:dyDescent="0.3">
      <c r="A7854"/>
    </row>
    <row r="7855" spans="1:1" x14ac:dyDescent="0.3">
      <c r="A7855"/>
    </row>
    <row r="7856" spans="1:1" x14ac:dyDescent="0.3">
      <c r="A7856"/>
    </row>
    <row r="7857" spans="1:1" x14ac:dyDescent="0.3">
      <c r="A7857"/>
    </row>
    <row r="7858" spans="1:1" x14ac:dyDescent="0.3">
      <c r="A7858"/>
    </row>
    <row r="7859" spans="1:1" x14ac:dyDescent="0.3">
      <c r="A7859"/>
    </row>
    <row r="7860" spans="1:1" x14ac:dyDescent="0.3">
      <c r="A7860"/>
    </row>
    <row r="7861" spans="1:1" x14ac:dyDescent="0.3">
      <c r="A7861"/>
    </row>
    <row r="7862" spans="1:1" x14ac:dyDescent="0.3">
      <c r="A7862"/>
    </row>
    <row r="7863" spans="1:1" x14ac:dyDescent="0.3">
      <c r="A7863"/>
    </row>
    <row r="7864" spans="1:1" x14ac:dyDescent="0.3">
      <c r="A7864"/>
    </row>
    <row r="7865" spans="1:1" x14ac:dyDescent="0.3">
      <c r="A7865"/>
    </row>
    <row r="7866" spans="1:1" x14ac:dyDescent="0.3">
      <c r="A7866"/>
    </row>
    <row r="7867" spans="1:1" x14ac:dyDescent="0.3">
      <c r="A7867"/>
    </row>
    <row r="7868" spans="1:1" x14ac:dyDescent="0.3">
      <c r="A7868"/>
    </row>
    <row r="7869" spans="1:1" x14ac:dyDescent="0.3">
      <c r="A7869"/>
    </row>
    <row r="7870" spans="1:1" x14ac:dyDescent="0.3">
      <c r="A7870"/>
    </row>
    <row r="7871" spans="1:1" x14ac:dyDescent="0.3">
      <c r="A7871"/>
    </row>
    <row r="7872" spans="1:1" x14ac:dyDescent="0.3">
      <c r="A7872"/>
    </row>
    <row r="7873" spans="1:1" x14ac:dyDescent="0.3">
      <c r="A7873"/>
    </row>
    <row r="7874" spans="1:1" x14ac:dyDescent="0.3">
      <c r="A7874"/>
    </row>
    <row r="7875" spans="1:1" x14ac:dyDescent="0.3">
      <c r="A7875"/>
    </row>
    <row r="7876" spans="1:1" x14ac:dyDescent="0.3">
      <c r="A7876"/>
    </row>
    <row r="7877" spans="1:1" x14ac:dyDescent="0.3">
      <c r="A7877"/>
    </row>
    <row r="7878" spans="1:1" x14ac:dyDescent="0.3">
      <c r="A7878"/>
    </row>
    <row r="7879" spans="1:1" x14ac:dyDescent="0.3">
      <c r="A7879"/>
    </row>
    <row r="7880" spans="1:1" x14ac:dyDescent="0.3">
      <c r="A7880"/>
    </row>
    <row r="7881" spans="1:1" x14ac:dyDescent="0.3">
      <c r="A7881"/>
    </row>
    <row r="7882" spans="1:1" x14ac:dyDescent="0.3">
      <c r="A7882"/>
    </row>
    <row r="7883" spans="1:1" x14ac:dyDescent="0.3">
      <c r="A7883"/>
    </row>
    <row r="7884" spans="1:1" x14ac:dyDescent="0.3">
      <c r="A7884"/>
    </row>
    <row r="7885" spans="1:1" x14ac:dyDescent="0.3">
      <c r="A7885"/>
    </row>
    <row r="7886" spans="1:1" x14ac:dyDescent="0.3">
      <c r="A7886"/>
    </row>
    <row r="7887" spans="1:1" x14ac:dyDescent="0.3">
      <c r="A7887"/>
    </row>
    <row r="7888" spans="1:1" x14ac:dyDescent="0.3">
      <c r="A7888"/>
    </row>
    <row r="7889" spans="1:1" x14ac:dyDescent="0.3">
      <c r="A7889"/>
    </row>
    <row r="7890" spans="1:1" x14ac:dyDescent="0.3">
      <c r="A7890"/>
    </row>
    <row r="7891" spans="1:1" x14ac:dyDescent="0.3">
      <c r="A7891"/>
    </row>
    <row r="7892" spans="1:1" x14ac:dyDescent="0.3">
      <c r="A7892"/>
    </row>
    <row r="7893" spans="1:1" x14ac:dyDescent="0.3">
      <c r="A7893"/>
    </row>
    <row r="7894" spans="1:1" x14ac:dyDescent="0.3">
      <c r="A7894"/>
    </row>
    <row r="7895" spans="1:1" x14ac:dyDescent="0.3">
      <c r="A7895"/>
    </row>
    <row r="7896" spans="1:1" x14ac:dyDescent="0.3">
      <c r="A7896"/>
    </row>
    <row r="7897" spans="1:1" x14ac:dyDescent="0.3">
      <c r="A7897"/>
    </row>
    <row r="7898" spans="1:1" x14ac:dyDescent="0.3">
      <c r="A7898"/>
    </row>
    <row r="7899" spans="1:1" x14ac:dyDescent="0.3">
      <c r="A7899"/>
    </row>
    <row r="7900" spans="1:1" x14ac:dyDescent="0.3">
      <c r="A7900"/>
    </row>
    <row r="7901" spans="1:1" x14ac:dyDescent="0.3">
      <c r="A7901"/>
    </row>
    <row r="7902" spans="1:1" x14ac:dyDescent="0.3">
      <c r="A7902"/>
    </row>
    <row r="7903" spans="1:1" x14ac:dyDescent="0.3">
      <c r="A7903"/>
    </row>
    <row r="7904" spans="1:1" x14ac:dyDescent="0.3">
      <c r="A7904"/>
    </row>
    <row r="7905" spans="1:1" x14ac:dyDescent="0.3">
      <c r="A7905"/>
    </row>
    <row r="7906" spans="1:1" x14ac:dyDescent="0.3">
      <c r="A7906"/>
    </row>
    <row r="7907" spans="1:1" x14ac:dyDescent="0.3">
      <c r="A7907"/>
    </row>
    <row r="7908" spans="1:1" x14ac:dyDescent="0.3">
      <c r="A7908"/>
    </row>
    <row r="7909" spans="1:1" x14ac:dyDescent="0.3">
      <c r="A7909"/>
    </row>
    <row r="7910" spans="1:1" x14ac:dyDescent="0.3">
      <c r="A7910"/>
    </row>
    <row r="7911" spans="1:1" x14ac:dyDescent="0.3">
      <c r="A7911"/>
    </row>
    <row r="7912" spans="1:1" x14ac:dyDescent="0.3">
      <c r="A7912"/>
    </row>
    <row r="7913" spans="1:1" x14ac:dyDescent="0.3">
      <c r="A7913"/>
    </row>
    <row r="7914" spans="1:1" x14ac:dyDescent="0.3">
      <c r="A7914"/>
    </row>
    <row r="7915" spans="1:1" x14ac:dyDescent="0.3">
      <c r="A7915"/>
    </row>
    <row r="7916" spans="1:1" x14ac:dyDescent="0.3">
      <c r="A7916"/>
    </row>
    <row r="7917" spans="1:1" x14ac:dyDescent="0.3">
      <c r="A7917"/>
    </row>
    <row r="7918" spans="1:1" x14ac:dyDescent="0.3">
      <c r="A7918"/>
    </row>
    <row r="7919" spans="1:1" x14ac:dyDescent="0.3">
      <c r="A7919"/>
    </row>
    <row r="7920" spans="1:1" x14ac:dyDescent="0.3">
      <c r="A7920"/>
    </row>
    <row r="7921" spans="1:1" x14ac:dyDescent="0.3">
      <c r="A7921"/>
    </row>
    <row r="7922" spans="1:1" x14ac:dyDescent="0.3">
      <c r="A7922"/>
    </row>
    <row r="7923" spans="1:1" x14ac:dyDescent="0.3">
      <c r="A7923"/>
    </row>
    <row r="7924" spans="1:1" x14ac:dyDescent="0.3">
      <c r="A7924"/>
    </row>
    <row r="7925" spans="1:1" x14ac:dyDescent="0.3">
      <c r="A7925"/>
    </row>
    <row r="7926" spans="1:1" x14ac:dyDescent="0.3">
      <c r="A7926"/>
    </row>
    <row r="7927" spans="1:1" x14ac:dyDescent="0.3">
      <c r="A7927"/>
    </row>
    <row r="7928" spans="1:1" x14ac:dyDescent="0.3">
      <c r="A7928"/>
    </row>
    <row r="7929" spans="1:1" x14ac:dyDescent="0.3">
      <c r="A7929"/>
    </row>
    <row r="7930" spans="1:1" x14ac:dyDescent="0.3">
      <c r="A7930"/>
    </row>
    <row r="7931" spans="1:1" x14ac:dyDescent="0.3">
      <c r="A7931"/>
    </row>
    <row r="7932" spans="1:1" x14ac:dyDescent="0.3">
      <c r="A7932"/>
    </row>
    <row r="7933" spans="1:1" x14ac:dyDescent="0.3">
      <c r="A7933"/>
    </row>
    <row r="7934" spans="1:1" x14ac:dyDescent="0.3">
      <c r="A7934"/>
    </row>
    <row r="7935" spans="1:1" x14ac:dyDescent="0.3">
      <c r="A7935"/>
    </row>
    <row r="7936" spans="1:1" x14ac:dyDescent="0.3">
      <c r="A7936"/>
    </row>
    <row r="7937" spans="1:1" x14ac:dyDescent="0.3">
      <c r="A7937"/>
    </row>
    <row r="7938" spans="1:1" x14ac:dyDescent="0.3">
      <c r="A7938"/>
    </row>
    <row r="7939" spans="1:1" x14ac:dyDescent="0.3">
      <c r="A7939"/>
    </row>
    <row r="7940" spans="1:1" x14ac:dyDescent="0.3">
      <c r="A7940"/>
    </row>
    <row r="7941" spans="1:1" x14ac:dyDescent="0.3">
      <c r="A7941"/>
    </row>
    <row r="7942" spans="1:1" x14ac:dyDescent="0.3">
      <c r="A7942"/>
    </row>
    <row r="7943" spans="1:1" x14ac:dyDescent="0.3">
      <c r="A7943"/>
    </row>
    <row r="7944" spans="1:1" x14ac:dyDescent="0.3">
      <c r="A7944"/>
    </row>
    <row r="7945" spans="1:1" x14ac:dyDescent="0.3">
      <c r="A7945"/>
    </row>
    <row r="7946" spans="1:1" x14ac:dyDescent="0.3">
      <c r="A7946"/>
    </row>
    <row r="7947" spans="1:1" x14ac:dyDescent="0.3">
      <c r="A7947"/>
    </row>
    <row r="7948" spans="1:1" x14ac:dyDescent="0.3">
      <c r="A7948"/>
    </row>
    <row r="7949" spans="1:1" x14ac:dyDescent="0.3">
      <c r="A7949"/>
    </row>
    <row r="7950" spans="1:1" x14ac:dyDescent="0.3">
      <c r="A7950"/>
    </row>
    <row r="7951" spans="1:1" x14ac:dyDescent="0.3">
      <c r="A7951"/>
    </row>
    <row r="7952" spans="1:1" x14ac:dyDescent="0.3">
      <c r="A7952"/>
    </row>
    <row r="7953" spans="1:1" x14ac:dyDescent="0.3">
      <c r="A7953"/>
    </row>
    <row r="7954" spans="1:1" x14ac:dyDescent="0.3">
      <c r="A7954"/>
    </row>
    <row r="7955" spans="1:1" x14ac:dyDescent="0.3">
      <c r="A7955"/>
    </row>
    <row r="7956" spans="1:1" x14ac:dyDescent="0.3">
      <c r="A7956"/>
    </row>
    <row r="7957" spans="1:1" x14ac:dyDescent="0.3">
      <c r="A7957"/>
    </row>
    <row r="7958" spans="1:1" x14ac:dyDescent="0.3">
      <c r="A7958"/>
    </row>
    <row r="7959" spans="1:1" x14ac:dyDescent="0.3">
      <c r="A7959"/>
    </row>
    <row r="7960" spans="1:1" x14ac:dyDescent="0.3">
      <c r="A7960"/>
    </row>
    <row r="7961" spans="1:1" x14ac:dyDescent="0.3">
      <c r="A7961"/>
    </row>
    <row r="7962" spans="1:1" x14ac:dyDescent="0.3">
      <c r="A7962"/>
    </row>
    <row r="7963" spans="1:1" x14ac:dyDescent="0.3">
      <c r="A7963"/>
    </row>
    <row r="7964" spans="1:1" x14ac:dyDescent="0.3">
      <c r="A7964"/>
    </row>
    <row r="7965" spans="1:1" x14ac:dyDescent="0.3">
      <c r="A7965"/>
    </row>
    <row r="7966" spans="1:1" x14ac:dyDescent="0.3">
      <c r="A7966"/>
    </row>
    <row r="7967" spans="1:1" x14ac:dyDescent="0.3">
      <c r="A7967"/>
    </row>
    <row r="7968" spans="1:1" x14ac:dyDescent="0.3">
      <c r="A7968"/>
    </row>
    <row r="7969" spans="1:1" x14ac:dyDescent="0.3">
      <c r="A7969"/>
    </row>
    <row r="7970" spans="1:1" x14ac:dyDescent="0.3">
      <c r="A7970"/>
    </row>
    <row r="7971" spans="1:1" x14ac:dyDescent="0.3">
      <c r="A7971"/>
    </row>
    <row r="7972" spans="1:1" x14ac:dyDescent="0.3">
      <c r="A7972"/>
    </row>
    <row r="7973" spans="1:1" x14ac:dyDescent="0.3">
      <c r="A7973"/>
    </row>
    <row r="7974" spans="1:1" x14ac:dyDescent="0.3">
      <c r="A7974"/>
    </row>
    <row r="7975" spans="1:1" x14ac:dyDescent="0.3">
      <c r="A7975"/>
    </row>
    <row r="7976" spans="1:1" x14ac:dyDescent="0.3">
      <c r="A7976"/>
    </row>
    <row r="7977" spans="1:1" x14ac:dyDescent="0.3">
      <c r="A7977"/>
    </row>
    <row r="7978" spans="1:1" x14ac:dyDescent="0.3">
      <c r="A7978"/>
    </row>
    <row r="7979" spans="1:1" x14ac:dyDescent="0.3">
      <c r="A7979"/>
    </row>
    <row r="7980" spans="1:1" x14ac:dyDescent="0.3">
      <c r="A7980"/>
    </row>
    <row r="7981" spans="1:1" x14ac:dyDescent="0.3">
      <c r="A7981"/>
    </row>
    <row r="7982" spans="1:1" x14ac:dyDescent="0.3">
      <c r="A7982"/>
    </row>
    <row r="7983" spans="1:1" x14ac:dyDescent="0.3">
      <c r="A7983"/>
    </row>
    <row r="7984" spans="1:1" x14ac:dyDescent="0.3">
      <c r="A7984"/>
    </row>
    <row r="7985" spans="1:1" x14ac:dyDescent="0.3">
      <c r="A7985"/>
    </row>
    <row r="7986" spans="1:1" x14ac:dyDescent="0.3">
      <c r="A7986"/>
    </row>
    <row r="7987" spans="1:1" x14ac:dyDescent="0.3">
      <c r="A7987"/>
    </row>
    <row r="7988" spans="1:1" x14ac:dyDescent="0.3">
      <c r="A7988"/>
    </row>
    <row r="7989" spans="1:1" x14ac:dyDescent="0.3">
      <c r="A7989"/>
    </row>
    <row r="7990" spans="1:1" x14ac:dyDescent="0.3">
      <c r="A7990"/>
    </row>
    <row r="7991" spans="1:1" x14ac:dyDescent="0.3">
      <c r="A7991"/>
    </row>
    <row r="7992" spans="1:1" x14ac:dyDescent="0.3">
      <c r="A7992"/>
    </row>
    <row r="7993" spans="1:1" x14ac:dyDescent="0.3">
      <c r="A7993"/>
    </row>
    <row r="7994" spans="1:1" x14ac:dyDescent="0.3">
      <c r="A7994"/>
    </row>
    <row r="7995" spans="1:1" x14ac:dyDescent="0.3">
      <c r="A7995"/>
    </row>
    <row r="7996" spans="1:1" x14ac:dyDescent="0.3">
      <c r="A7996"/>
    </row>
    <row r="7997" spans="1:1" x14ac:dyDescent="0.3">
      <c r="A7997"/>
    </row>
    <row r="7998" spans="1:1" x14ac:dyDescent="0.3">
      <c r="A7998"/>
    </row>
    <row r="7999" spans="1:1" x14ac:dyDescent="0.3">
      <c r="A7999"/>
    </row>
    <row r="8000" spans="1:1" x14ac:dyDescent="0.3">
      <c r="A8000"/>
    </row>
    <row r="8001" spans="1:1" x14ac:dyDescent="0.3">
      <c r="A8001"/>
    </row>
    <row r="8002" spans="1:1" x14ac:dyDescent="0.3">
      <c r="A8002"/>
    </row>
    <row r="8003" spans="1:1" x14ac:dyDescent="0.3">
      <c r="A8003"/>
    </row>
    <row r="8004" spans="1:1" x14ac:dyDescent="0.3">
      <c r="A8004"/>
    </row>
    <row r="8005" spans="1:1" x14ac:dyDescent="0.3">
      <c r="A8005"/>
    </row>
    <row r="8006" spans="1:1" x14ac:dyDescent="0.3">
      <c r="A8006"/>
    </row>
    <row r="8007" spans="1:1" x14ac:dyDescent="0.3">
      <c r="A8007"/>
    </row>
    <row r="8008" spans="1:1" x14ac:dyDescent="0.3">
      <c r="A8008"/>
    </row>
    <row r="8009" spans="1:1" x14ac:dyDescent="0.3">
      <c r="A8009"/>
    </row>
    <row r="8010" spans="1:1" x14ac:dyDescent="0.3">
      <c r="A8010"/>
    </row>
    <row r="8011" spans="1:1" x14ac:dyDescent="0.3">
      <c r="A8011"/>
    </row>
    <row r="8012" spans="1:1" x14ac:dyDescent="0.3">
      <c r="A8012"/>
    </row>
    <row r="8013" spans="1:1" x14ac:dyDescent="0.3">
      <c r="A8013"/>
    </row>
    <row r="8014" spans="1:1" x14ac:dyDescent="0.3">
      <c r="A8014"/>
    </row>
    <row r="8015" spans="1:1" x14ac:dyDescent="0.3">
      <c r="A8015"/>
    </row>
    <row r="8016" spans="1:1" x14ac:dyDescent="0.3">
      <c r="A8016"/>
    </row>
    <row r="8017" spans="1:1" x14ac:dyDescent="0.3">
      <c r="A8017"/>
    </row>
    <row r="8018" spans="1:1" x14ac:dyDescent="0.3">
      <c r="A8018"/>
    </row>
    <row r="8019" spans="1:1" x14ac:dyDescent="0.3">
      <c r="A8019"/>
    </row>
    <row r="8020" spans="1:1" x14ac:dyDescent="0.3">
      <c r="A8020"/>
    </row>
    <row r="8021" spans="1:1" x14ac:dyDescent="0.3">
      <c r="A8021"/>
    </row>
    <row r="8022" spans="1:1" x14ac:dyDescent="0.3">
      <c r="A8022"/>
    </row>
    <row r="8023" spans="1:1" x14ac:dyDescent="0.3">
      <c r="A8023"/>
    </row>
    <row r="8024" spans="1:1" x14ac:dyDescent="0.3">
      <c r="A8024"/>
    </row>
    <row r="8025" spans="1:1" x14ac:dyDescent="0.3">
      <c r="A8025"/>
    </row>
    <row r="8026" spans="1:1" x14ac:dyDescent="0.3">
      <c r="A8026"/>
    </row>
    <row r="8027" spans="1:1" x14ac:dyDescent="0.3">
      <c r="A8027"/>
    </row>
    <row r="8028" spans="1:1" x14ac:dyDescent="0.3">
      <c r="A8028"/>
    </row>
    <row r="8029" spans="1:1" x14ac:dyDescent="0.3">
      <c r="A8029"/>
    </row>
    <row r="8030" spans="1:1" x14ac:dyDescent="0.3">
      <c r="A8030"/>
    </row>
    <row r="8031" spans="1:1" x14ac:dyDescent="0.3">
      <c r="A8031"/>
    </row>
    <row r="8032" spans="1:1" x14ac:dyDescent="0.3">
      <c r="A8032"/>
    </row>
    <row r="8033" spans="1:1" x14ac:dyDescent="0.3">
      <c r="A8033"/>
    </row>
    <row r="8034" spans="1:1" x14ac:dyDescent="0.3">
      <c r="A8034"/>
    </row>
    <row r="8035" spans="1:1" x14ac:dyDescent="0.3">
      <c r="A8035"/>
    </row>
    <row r="8036" spans="1:1" x14ac:dyDescent="0.3">
      <c r="A8036"/>
    </row>
    <row r="8037" spans="1:1" x14ac:dyDescent="0.3">
      <c r="A8037"/>
    </row>
    <row r="8038" spans="1:1" x14ac:dyDescent="0.3">
      <c r="A8038"/>
    </row>
    <row r="8039" spans="1:1" x14ac:dyDescent="0.3">
      <c r="A8039"/>
    </row>
    <row r="8040" spans="1:1" x14ac:dyDescent="0.3">
      <c r="A8040"/>
    </row>
    <row r="8041" spans="1:1" x14ac:dyDescent="0.3">
      <c r="A8041"/>
    </row>
    <row r="8042" spans="1:1" x14ac:dyDescent="0.3">
      <c r="A8042"/>
    </row>
    <row r="8043" spans="1:1" x14ac:dyDescent="0.3">
      <c r="A8043"/>
    </row>
    <row r="8044" spans="1:1" x14ac:dyDescent="0.3">
      <c r="A8044"/>
    </row>
    <row r="8045" spans="1:1" x14ac:dyDescent="0.3">
      <c r="A8045"/>
    </row>
    <row r="8046" spans="1:1" x14ac:dyDescent="0.3">
      <c r="A8046"/>
    </row>
    <row r="8047" spans="1:1" x14ac:dyDescent="0.3">
      <c r="A8047"/>
    </row>
    <row r="8048" spans="1:1" x14ac:dyDescent="0.3">
      <c r="A8048"/>
    </row>
    <row r="8049" spans="1:1" x14ac:dyDescent="0.3">
      <c r="A8049"/>
    </row>
    <row r="8050" spans="1:1" x14ac:dyDescent="0.3">
      <c r="A8050"/>
    </row>
    <row r="8051" spans="1:1" x14ac:dyDescent="0.3">
      <c r="A8051"/>
    </row>
    <row r="8052" spans="1:1" x14ac:dyDescent="0.3">
      <c r="A8052"/>
    </row>
    <row r="8053" spans="1:1" x14ac:dyDescent="0.3">
      <c r="A8053"/>
    </row>
    <row r="8054" spans="1:1" x14ac:dyDescent="0.3">
      <c r="A8054"/>
    </row>
    <row r="8055" spans="1:1" x14ac:dyDescent="0.3">
      <c r="A8055"/>
    </row>
    <row r="8056" spans="1:1" x14ac:dyDescent="0.3">
      <c r="A8056"/>
    </row>
    <row r="8057" spans="1:1" x14ac:dyDescent="0.3">
      <c r="A8057"/>
    </row>
    <row r="8058" spans="1:1" x14ac:dyDescent="0.3">
      <c r="A8058"/>
    </row>
    <row r="8059" spans="1:1" x14ac:dyDescent="0.3">
      <c r="A8059"/>
    </row>
    <row r="8060" spans="1:1" x14ac:dyDescent="0.3">
      <c r="A8060"/>
    </row>
    <row r="8061" spans="1:1" x14ac:dyDescent="0.3">
      <c r="A8061"/>
    </row>
    <row r="8062" spans="1:1" x14ac:dyDescent="0.3">
      <c r="A8062"/>
    </row>
    <row r="8063" spans="1:1" x14ac:dyDescent="0.3">
      <c r="A8063"/>
    </row>
    <row r="8064" spans="1:1" x14ac:dyDescent="0.3">
      <c r="A8064"/>
    </row>
    <row r="8065" spans="1:1" x14ac:dyDescent="0.3">
      <c r="A8065"/>
    </row>
    <row r="8066" spans="1:1" x14ac:dyDescent="0.3">
      <c r="A8066"/>
    </row>
    <row r="8067" spans="1:1" x14ac:dyDescent="0.3">
      <c r="A8067"/>
    </row>
    <row r="8068" spans="1:1" x14ac:dyDescent="0.3">
      <c r="A8068"/>
    </row>
    <row r="8069" spans="1:1" x14ac:dyDescent="0.3">
      <c r="A8069"/>
    </row>
    <row r="8070" spans="1:1" x14ac:dyDescent="0.3">
      <c r="A8070"/>
    </row>
    <row r="8071" spans="1:1" x14ac:dyDescent="0.3">
      <c r="A8071"/>
    </row>
    <row r="8072" spans="1:1" x14ac:dyDescent="0.3">
      <c r="A8072"/>
    </row>
    <row r="8073" spans="1:1" x14ac:dyDescent="0.3">
      <c r="A8073"/>
    </row>
    <row r="8074" spans="1:1" x14ac:dyDescent="0.3">
      <c r="A8074"/>
    </row>
    <row r="8075" spans="1:1" x14ac:dyDescent="0.3">
      <c r="A8075"/>
    </row>
    <row r="8076" spans="1:1" x14ac:dyDescent="0.3">
      <c r="A8076"/>
    </row>
    <row r="8077" spans="1:1" x14ac:dyDescent="0.3">
      <c r="A8077"/>
    </row>
    <row r="8078" spans="1:1" x14ac:dyDescent="0.3">
      <c r="A8078"/>
    </row>
    <row r="8079" spans="1:1" x14ac:dyDescent="0.3">
      <c r="A8079"/>
    </row>
    <row r="8080" spans="1:1" x14ac:dyDescent="0.3">
      <c r="A8080"/>
    </row>
    <row r="8081" spans="1:1" x14ac:dyDescent="0.3">
      <c r="A8081"/>
    </row>
    <row r="8082" spans="1:1" x14ac:dyDescent="0.3">
      <c r="A8082"/>
    </row>
    <row r="8083" spans="1:1" x14ac:dyDescent="0.3">
      <c r="A8083"/>
    </row>
    <row r="8084" spans="1:1" x14ac:dyDescent="0.3">
      <c r="A8084"/>
    </row>
    <row r="8085" spans="1:1" x14ac:dyDescent="0.3">
      <c r="A8085"/>
    </row>
    <row r="8086" spans="1:1" x14ac:dyDescent="0.3">
      <c r="A8086"/>
    </row>
    <row r="8087" spans="1:1" x14ac:dyDescent="0.3">
      <c r="A8087"/>
    </row>
    <row r="8088" spans="1:1" x14ac:dyDescent="0.3">
      <c r="A8088"/>
    </row>
    <row r="8089" spans="1:1" x14ac:dyDescent="0.3">
      <c r="A8089"/>
    </row>
    <row r="8090" spans="1:1" x14ac:dyDescent="0.3">
      <c r="A8090"/>
    </row>
    <row r="8091" spans="1:1" x14ac:dyDescent="0.3">
      <c r="A8091"/>
    </row>
    <row r="8092" spans="1:1" x14ac:dyDescent="0.3">
      <c r="A8092"/>
    </row>
    <row r="8093" spans="1:1" x14ac:dyDescent="0.3">
      <c r="A8093"/>
    </row>
    <row r="8094" spans="1:1" x14ac:dyDescent="0.3">
      <c r="A8094"/>
    </row>
    <row r="8095" spans="1:1" x14ac:dyDescent="0.3">
      <c r="A8095"/>
    </row>
    <row r="8096" spans="1:1" x14ac:dyDescent="0.3">
      <c r="A8096"/>
    </row>
    <row r="8097" spans="1:1" x14ac:dyDescent="0.3">
      <c r="A8097"/>
    </row>
    <row r="8098" spans="1:1" x14ac:dyDescent="0.3">
      <c r="A8098"/>
    </row>
    <row r="8099" spans="1:1" x14ac:dyDescent="0.3">
      <c r="A8099"/>
    </row>
    <row r="8100" spans="1:1" x14ac:dyDescent="0.3">
      <c r="A8100"/>
    </row>
    <row r="8101" spans="1:1" x14ac:dyDescent="0.3">
      <c r="A8101"/>
    </row>
    <row r="8102" spans="1:1" x14ac:dyDescent="0.3">
      <c r="A8102"/>
    </row>
    <row r="8103" spans="1:1" x14ac:dyDescent="0.3">
      <c r="A8103"/>
    </row>
    <row r="8104" spans="1:1" x14ac:dyDescent="0.3">
      <c r="A8104"/>
    </row>
    <row r="8105" spans="1:1" x14ac:dyDescent="0.3">
      <c r="A8105"/>
    </row>
    <row r="8106" spans="1:1" x14ac:dyDescent="0.3">
      <c r="A8106"/>
    </row>
    <row r="8107" spans="1:1" x14ac:dyDescent="0.3">
      <c r="A8107"/>
    </row>
    <row r="8108" spans="1:1" x14ac:dyDescent="0.3">
      <c r="A8108"/>
    </row>
    <row r="8109" spans="1:1" x14ac:dyDescent="0.3">
      <c r="A8109"/>
    </row>
    <row r="8110" spans="1:1" x14ac:dyDescent="0.3">
      <c r="A8110"/>
    </row>
    <row r="8111" spans="1:1" x14ac:dyDescent="0.3">
      <c r="A8111"/>
    </row>
    <row r="8112" spans="1:1" x14ac:dyDescent="0.3">
      <c r="A8112"/>
    </row>
    <row r="8113" spans="1:1" x14ac:dyDescent="0.3">
      <c r="A8113"/>
    </row>
    <row r="8114" spans="1:1" x14ac:dyDescent="0.3">
      <c r="A8114"/>
    </row>
    <row r="8115" spans="1:1" x14ac:dyDescent="0.3">
      <c r="A8115"/>
    </row>
    <row r="8116" spans="1:1" x14ac:dyDescent="0.3">
      <c r="A8116"/>
    </row>
    <row r="8117" spans="1:1" x14ac:dyDescent="0.3">
      <c r="A8117"/>
    </row>
    <row r="8118" spans="1:1" x14ac:dyDescent="0.3">
      <c r="A8118"/>
    </row>
    <row r="8119" spans="1:1" x14ac:dyDescent="0.3">
      <c r="A8119"/>
    </row>
    <row r="8120" spans="1:1" x14ac:dyDescent="0.3">
      <c r="A8120"/>
    </row>
    <row r="8121" spans="1:1" x14ac:dyDescent="0.3">
      <c r="A8121"/>
    </row>
    <row r="8122" spans="1:1" x14ac:dyDescent="0.3">
      <c r="A8122"/>
    </row>
    <row r="8123" spans="1:1" x14ac:dyDescent="0.3">
      <c r="A8123"/>
    </row>
    <row r="8124" spans="1:1" x14ac:dyDescent="0.3">
      <c r="A8124"/>
    </row>
    <row r="8125" spans="1:1" x14ac:dyDescent="0.3">
      <c r="A8125"/>
    </row>
    <row r="8126" spans="1:1" x14ac:dyDescent="0.3">
      <c r="A8126"/>
    </row>
    <row r="8127" spans="1:1" x14ac:dyDescent="0.3">
      <c r="A8127"/>
    </row>
    <row r="8128" spans="1:1" x14ac:dyDescent="0.3">
      <c r="A8128"/>
    </row>
    <row r="8129" spans="1:1" x14ac:dyDescent="0.3">
      <c r="A8129"/>
    </row>
    <row r="8130" spans="1:1" x14ac:dyDescent="0.3">
      <c r="A8130"/>
    </row>
    <row r="8131" spans="1:1" x14ac:dyDescent="0.3">
      <c r="A8131"/>
    </row>
    <row r="8132" spans="1:1" x14ac:dyDescent="0.3">
      <c r="A8132"/>
    </row>
    <row r="8133" spans="1:1" x14ac:dyDescent="0.3">
      <c r="A8133"/>
    </row>
    <row r="8134" spans="1:1" x14ac:dyDescent="0.3">
      <c r="A8134"/>
    </row>
    <row r="8135" spans="1:1" x14ac:dyDescent="0.3">
      <c r="A8135"/>
    </row>
    <row r="8136" spans="1:1" x14ac:dyDescent="0.3">
      <c r="A8136"/>
    </row>
    <row r="8137" spans="1:1" x14ac:dyDescent="0.3">
      <c r="A8137"/>
    </row>
    <row r="8138" spans="1:1" x14ac:dyDescent="0.3">
      <c r="A8138"/>
    </row>
    <row r="8139" spans="1:1" x14ac:dyDescent="0.3">
      <c r="A8139"/>
    </row>
    <row r="8140" spans="1:1" x14ac:dyDescent="0.3">
      <c r="A8140"/>
    </row>
    <row r="8141" spans="1:1" x14ac:dyDescent="0.3">
      <c r="A8141"/>
    </row>
    <row r="8142" spans="1:1" x14ac:dyDescent="0.3">
      <c r="A8142"/>
    </row>
    <row r="8143" spans="1:1" x14ac:dyDescent="0.3">
      <c r="A8143"/>
    </row>
    <row r="8144" spans="1:1" x14ac:dyDescent="0.3">
      <c r="A8144"/>
    </row>
    <row r="8145" spans="1:1" x14ac:dyDescent="0.3">
      <c r="A8145"/>
    </row>
    <row r="8146" spans="1:1" x14ac:dyDescent="0.3">
      <c r="A8146"/>
    </row>
    <row r="8147" spans="1:1" x14ac:dyDescent="0.3">
      <c r="A8147"/>
    </row>
    <row r="8148" spans="1:1" x14ac:dyDescent="0.3">
      <c r="A8148"/>
    </row>
    <row r="8149" spans="1:1" x14ac:dyDescent="0.3">
      <c r="A8149"/>
    </row>
    <row r="8150" spans="1:1" x14ac:dyDescent="0.3">
      <c r="A8150"/>
    </row>
    <row r="8151" spans="1:1" x14ac:dyDescent="0.3">
      <c r="A8151"/>
    </row>
    <row r="8152" spans="1:1" x14ac:dyDescent="0.3">
      <c r="A8152"/>
    </row>
    <row r="8153" spans="1:1" x14ac:dyDescent="0.3">
      <c r="A8153"/>
    </row>
    <row r="8154" spans="1:1" x14ac:dyDescent="0.3">
      <c r="A8154"/>
    </row>
    <row r="8155" spans="1:1" x14ac:dyDescent="0.3">
      <c r="A8155"/>
    </row>
    <row r="8156" spans="1:1" x14ac:dyDescent="0.3">
      <c r="A8156"/>
    </row>
    <row r="8157" spans="1:1" x14ac:dyDescent="0.3">
      <c r="A8157"/>
    </row>
    <row r="8158" spans="1:1" x14ac:dyDescent="0.3">
      <c r="A8158"/>
    </row>
    <row r="8159" spans="1:1" x14ac:dyDescent="0.3">
      <c r="A8159"/>
    </row>
    <row r="8160" spans="1:1" x14ac:dyDescent="0.3">
      <c r="A8160"/>
    </row>
    <row r="8161" spans="1:1" x14ac:dyDescent="0.3">
      <c r="A8161"/>
    </row>
    <row r="8162" spans="1:1" x14ac:dyDescent="0.3">
      <c r="A8162"/>
    </row>
    <row r="8163" spans="1:1" x14ac:dyDescent="0.3">
      <c r="A8163"/>
    </row>
    <row r="8164" spans="1:1" x14ac:dyDescent="0.3">
      <c r="A8164"/>
    </row>
    <row r="8165" spans="1:1" x14ac:dyDescent="0.3">
      <c r="A8165"/>
    </row>
    <row r="8166" spans="1:1" x14ac:dyDescent="0.3">
      <c r="A8166"/>
    </row>
    <row r="8167" spans="1:1" x14ac:dyDescent="0.3">
      <c r="A8167"/>
    </row>
    <row r="8168" spans="1:1" x14ac:dyDescent="0.3">
      <c r="A8168"/>
    </row>
    <row r="8169" spans="1:1" x14ac:dyDescent="0.3">
      <c r="A8169"/>
    </row>
    <row r="8170" spans="1:1" x14ac:dyDescent="0.3">
      <c r="A8170"/>
    </row>
    <row r="8171" spans="1:1" x14ac:dyDescent="0.3">
      <c r="A8171"/>
    </row>
    <row r="8172" spans="1:1" x14ac:dyDescent="0.3">
      <c r="A8172"/>
    </row>
    <row r="8173" spans="1:1" x14ac:dyDescent="0.3">
      <c r="A8173"/>
    </row>
    <row r="8174" spans="1:1" x14ac:dyDescent="0.3">
      <c r="A8174"/>
    </row>
    <row r="8175" spans="1:1" x14ac:dyDescent="0.3">
      <c r="A8175"/>
    </row>
    <row r="8176" spans="1:1" x14ac:dyDescent="0.3">
      <c r="A8176"/>
    </row>
    <row r="8177" spans="1:1" x14ac:dyDescent="0.3">
      <c r="A8177"/>
    </row>
    <row r="8178" spans="1:1" x14ac:dyDescent="0.3">
      <c r="A8178"/>
    </row>
    <row r="8179" spans="1:1" x14ac:dyDescent="0.3">
      <c r="A8179"/>
    </row>
    <row r="8180" spans="1:1" x14ac:dyDescent="0.3">
      <c r="A8180"/>
    </row>
    <row r="8181" spans="1:1" x14ac:dyDescent="0.3">
      <c r="A8181"/>
    </row>
    <row r="8182" spans="1:1" x14ac:dyDescent="0.3">
      <c r="A8182"/>
    </row>
    <row r="8183" spans="1:1" x14ac:dyDescent="0.3">
      <c r="A8183"/>
    </row>
    <row r="8184" spans="1:1" x14ac:dyDescent="0.3">
      <c r="A8184"/>
    </row>
    <row r="8185" spans="1:1" x14ac:dyDescent="0.3">
      <c r="A8185"/>
    </row>
    <row r="8186" spans="1:1" x14ac:dyDescent="0.3">
      <c r="A8186"/>
    </row>
    <row r="8187" spans="1:1" x14ac:dyDescent="0.3">
      <c r="A8187"/>
    </row>
    <row r="8188" spans="1:1" x14ac:dyDescent="0.3">
      <c r="A8188"/>
    </row>
    <row r="8189" spans="1:1" x14ac:dyDescent="0.3">
      <c r="A8189"/>
    </row>
    <row r="8190" spans="1:1" x14ac:dyDescent="0.3">
      <c r="A8190"/>
    </row>
    <row r="8191" spans="1:1" x14ac:dyDescent="0.3">
      <c r="A8191"/>
    </row>
    <row r="8192" spans="1:1" x14ac:dyDescent="0.3">
      <c r="A8192"/>
    </row>
    <row r="8193" spans="1:1" x14ac:dyDescent="0.3">
      <c r="A8193"/>
    </row>
    <row r="8194" spans="1:1" x14ac:dyDescent="0.3">
      <c r="A8194"/>
    </row>
    <row r="8195" spans="1:1" x14ac:dyDescent="0.3">
      <c r="A8195"/>
    </row>
    <row r="8196" spans="1:1" x14ac:dyDescent="0.3">
      <c r="A8196"/>
    </row>
    <row r="8197" spans="1:1" x14ac:dyDescent="0.3">
      <c r="A8197"/>
    </row>
    <row r="8198" spans="1:1" x14ac:dyDescent="0.3">
      <c r="A8198"/>
    </row>
    <row r="8199" spans="1:1" x14ac:dyDescent="0.3">
      <c r="A8199"/>
    </row>
    <row r="8200" spans="1:1" x14ac:dyDescent="0.3">
      <c r="A8200"/>
    </row>
    <row r="8201" spans="1:1" x14ac:dyDescent="0.3">
      <c r="A8201"/>
    </row>
    <row r="8202" spans="1:1" x14ac:dyDescent="0.3">
      <c r="A8202"/>
    </row>
    <row r="8203" spans="1:1" x14ac:dyDescent="0.3">
      <c r="A8203"/>
    </row>
    <row r="8204" spans="1:1" x14ac:dyDescent="0.3">
      <c r="A8204"/>
    </row>
    <row r="8205" spans="1:1" x14ac:dyDescent="0.3">
      <c r="A8205"/>
    </row>
    <row r="8206" spans="1:1" x14ac:dyDescent="0.3">
      <c r="A8206"/>
    </row>
    <row r="8207" spans="1:1" x14ac:dyDescent="0.3">
      <c r="A8207"/>
    </row>
    <row r="8208" spans="1:1" x14ac:dyDescent="0.3">
      <c r="A8208"/>
    </row>
    <row r="8209" spans="1:1" x14ac:dyDescent="0.3">
      <c r="A8209"/>
    </row>
    <row r="8210" spans="1:1" x14ac:dyDescent="0.3">
      <c r="A8210"/>
    </row>
    <row r="8211" spans="1:1" x14ac:dyDescent="0.3">
      <c r="A8211"/>
    </row>
    <row r="8212" spans="1:1" x14ac:dyDescent="0.3">
      <c r="A8212"/>
    </row>
    <row r="8213" spans="1:1" x14ac:dyDescent="0.3">
      <c r="A8213"/>
    </row>
    <row r="8214" spans="1:1" x14ac:dyDescent="0.3">
      <c r="A8214"/>
    </row>
    <row r="8215" spans="1:1" x14ac:dyDescent="0.3">
      <c r="A8215"/>
    </row>
    <row r="8216" spans="1:1" x14ac:dyDescent="0.3">
      <c r="A8216"/>
    </row>
    <row r="8217" spans="1:1" x14ac:dyDescent="0.3">
      <c r="A8217"/>
    </row>
    <row r="8218" spans="1:1" x14ac:dyDescent="0.3">
      <c r="A8218"/>
    </row>
    <row r="8219" spans="1:1" x14ac:dyDescent="0.3">
      <c r="A8219"/>
    </row>
    <row r="8220" spans="1:1" x14ac:dyDescent="0.3">
      <c r="A8220"/>
    </row>
    <row r="8221" spans="1:1" x14ac:dyDescent="0.3">
      <c r="A8221"/>
    </row>
    <row r="8222" spans="1:1" x14ac:dyDescent="0.3">
      <c r="A8222"/>
    </row>
    <row r="8223" spans="1:1" x14ac:dyDescent="0.3">
      <c r="A8223"/>
    </row>
    <row r="8224" spans="1:1" x14ac:dyDescent="0.3">
      <c r="A8224"/>
    </row>
    <row r="8225" spans="1:1" x14ac:dyDescent="0.3">
      <c r="A8225"/>
    </row>
    <row r="8226" spans="1:1" x14ac:dyDescent="0.3">
      <c r="A8226"/>
    </row>
    <row r="8227" spans="1:1" x14ac:dyDescent="0.3">
      <c r="A8227"/>
    </row>
    <row r="8228" spans="1:1" x14ac:dyDescent="0.3">
      <c r="A8228"/>
    </row>
    <row r="8229" spans="1:1" x14ac:dyDescent="0.3">
      <c r="A8229"/>
    </row>
    <row r="8230" spans="1:1" x14ac:dyDescent="0.3">
      <c r="A8230"/>
    </row>
    <row r="8231" spans="1:1" x14ac:dyDescent="0.3">
      <c r="A8231"/>
    </row>
    <row r="8232" spans="1:1" x14ac:dyDescent="0.3">
      <c r="A8232"/>
    </row>
    <row r="8233" spans="1:1" x14ac:dyDescent="0.3">
      <c r="A8233"/>
    </row>
    <row r="8234" spans="1:1" x14ac:dyDescent="0.3">
      <c r="A8234"/>
    </row>
    <row r="8235" spans="1:1" x14ac:dyDescent="0.3">
      <c r="A8235"/>
    </row>
    <row r="8236" spans="1:1" x14ac:dyDescent="0.3">
      <c r="A8236"/>
    </row>
    <row r="8237" spans="1:1" x14ac:dyDescent="0.3">
      <c r="A8237"/>
    </row>
    <row r="8238" spans="1:1" x14ac:dyDescent="0.3">
      <c r="A8238"/>
    </row>
    <row r="8239" spans="1:1" x14ac:dyDescent="0.3">
      <c r="A8239"/>
    </row>
    <row r="8240" spans="1:1" x14ac:dyDescent="0.3">
      <c r="A8240"/>
    </row>
    <row r="8241" spans="1:1" x14ac:dyDescent="0.3">
      <c r="A8241"/>
    </row>
    <row r="8242" spans="1:1" x14ac:dyDescent="0.3">
      <c r="A8242"/>
    </row>
    <row r="8243" spans="1:1" x14ac:dyDescent="0.3">
      <c r="A8243"/>
    </row>
    <row r="8244" spans="1:1" x14ac:dyDescent="0.3">
      <c r="A8244"/>
    </row>
    <row r="8245" spans="1:1" x14ac:dyDescent="0.3">
      <c r="A8245"/>
    </row>
    <row r="8246" spans="1:1" x14ac:dyDescent="0.3">
      <c r="A8246"/>
    </row>
    <row r="8247" spans="1:1" x14ac:dyDescent="0.3">
      <c r="A8247"/>
    </row>
    <row r="8248" spans="1:1" x14ac:dyDescent="0.3">
      <c r="A8248"/>
    </row>
    <row r="8249" spans="1:1" x14ac:dyDescent="0.3">
      <c r="A8249"/>
    </row>
    <row r="8250" spans="1:1" x14ac:dyDescent="0.3">
      <c r="A8250"/>
    </row>
    <row r="8251" spans="1:1" x14ac:dyDescent="0.3">
      <c r="A8251"/>
    </row>
    <row r="8252" spans="1:1" x14ac:dyDescent="0.3">
      <c r="A8252"/>
    </row>
    <row r="8253" spans="1:1" x14ac:dyDescent="0.3">
      <c r="A8253"/>
    </row>
    <row r="8254" spans="1:1" x14ac:dyDescent="0.3">
      <c r="A8254"/>
    </row>
    <row r="8255" spans="1:1" x14ac:dyDescent="0.3">
      <c r="A8255"/>
    </row>
    <row r="8256" spans="1:1" x14ac:dyDescent="0.3">
      <c r="A8256"/>
    </row>
    <row r="8257" spans="1:1" x14ac:dyDescent="0.3">
      <c r="A8257"/>
    </row>
    <row r="8258" spans="1:1" x14ac:dyDescent="0.3">
      <c r="A8258"/>
    </row>
    <row r="8259" spans="1:1" x14ac:dyDescent="0.3">
      <c r="A8259"/>
    </row>
    <row r="8260" spans="1:1" x14ac:dyDescent="0.3">
      <c r="A8260"/>
    </row>
    <row r="8261" spans="1:1" x14ac:dyDescent="0.3">
      <c r="A8261"/>
    </row>
    <row r="8262" spans="1:1" x14ac:dyDescent="0.3">
      <c r="A8262"/>
    </row>
    <row r="8263" spans="1:1" x14ac:dyDescent="0.3">
      <c r="A8263"/>
    </row>
    <row r="8264" spans="1:1" x14ac:dyDescent="0.3">
      <c r="A8264"/>
    </row>
    <row r="8265" spans="1:1" x14ac:dyDescent="0.3">
      <c r="A8265"/>
    </row>
    <row r="8266" spans="1:1" x14ac:dyDescent="0.3">
      <c r="A8266"/>
    </row>
    <row r="8267" spans="1:1" x14ac:dyDescent="0.3">
      <c r="A8267"/>
    </row>
    <row r="8268" spans="1:1" x14ac:dyDescent="0.3">
      <c r="A8268"/>
    </row>
    <row r="8269" spans="1:1" x14ac:dyDescent="0.3">
      <c r="A8269"/>
    </row>
    <row r="8270" spans="1:1" x14ac:dyDescent="0.3">
      <c r="A8270"/>
    </row>
    <row r="8271" spans="1:1" x14ac:dyDescent="0.3">
      <c r="A8271"/>
    </row>
    <row r="8272" spans="1:1" x14ac:dyDescent="0.3">
      <c r="A8272"/>
    </row>
    <row r="8273" spans="1:1" x14ac:dyDescent="0.3">
      <c r="A8273"/>
    </row>
    <row r="8274" spans="1:1" x14ac:dyDescent="0.3">
      <c r="A8274"/>
    </row>
    <row r="8275" spans="1:1" x14ac:dyDescent="0.3">
      <c r="A8275"/>
    </row>
    <row r="8276" spans="1:1" x14ac:dyDescent="0.3">
      <c r="A8276"/>
    </row>
    <row r="8277" spans="1:1" x14ac:dyDescent="0.3">
      <c r="A8277"/>
    </row>
    <row r="8278" spans="1:1" x14ac:dyDescent="0.3">
      <c r="A8278"/>
    </row>
    <row r="8279" spans="1:1" x14ac:dyDescent="0.3">
      <c r="A8279"/>
    </row>
    <row r="8280" spans="1:1" x14ac:dyDescent="0.3">
      <c r="A8280"/>
    </row>
    <row r="8281" spans="1:1" x14ac:dyDescent="0.3">
      <c r="A8281"/>
    </row>
    <row r="8282" spans="1:1" x14ac:dyDescent="0.3">
      <c r="A8282"/>
    </row>
    <row r="8283" spans="1:1" x14ac:dyDescent="0.3">
      <c r="A8283"/>
    </row>
    <row r="8284" spans="1:1" x14ac:dyDescent="0.3">
      <c r="A8284"/>
    </row>
    <row r="8285" spans="1:1" x14ac:dyDescent="0.3">
      <c r="A8285"/>
    </row>
    <row r="8286" spans="1:1" x14ac:dyDescent="0.3">
      <c r="A8286"/>
    </row>
    <row r="8287" spans="1:1" x14ac:dyDescent="0.3">
      <c r="A8287"/>
    </row>
    <row r="8288" spans="1:1" x14ac:dyDescent="0.3">
      <c r="A8288"/>
    </row>
    <row r="8289" spans="1:1" x14ac:dyDescent="0.3">
      <c r="A8289"/>
    </row>
    <row r="8290" spans="1:1" x14ac:dyDescent="0.3">
      <c r="A8290"/>
    </row>
    <row r="8291" spans="1:1" x14ac:dyDescent="0.3">
      <c r="A8291"/>
    </row>
    <row r="8292" spans="1:1" x14ac:dyDescent="0.3">
      <c r="A8292"/>
    </row>
    <row r="8293" spans="1:1" x14ac:dyDescent="0.3">
      <c r="A8293"/>
    </row>
    <row r="8294" spans="1:1" x14ac:dyDescent="0.3">
      <c r="A8294"/>
    </row>
    <row r="8295" spans="1:1" x14ac:dyDescent="0.3">
      <c r="A8295"/>
    </row>
    <row r="8296" spans="1:1" x14ac:dyDescent="0.3">
      <c r="A8296"/>
    </row>
    <row r="8297" spans="1:1" x14ac:dyDescent="0.3">
      <c r="A8297"/>
    </row>
    <row r="8298" spans="1:1" x14ac:dyDescent="0.3">
      <c r="A8298"/>
    </row>
    <row r="8299" spans="1:1" x14ac:dyDescent="0.3">
      <c r="A8299"/>
    </row>
    <row r="8300" spans="1:1" x14ac:dyDescent="0.3">
      <c r="A8300"/>
    </row>
    <row r="8301" spans="1:1" x14ac:dyDescent="0.3">
      <c r="A8301"/>
    </row>
    <row r="8302" spans="1:1" x14ac:dyDescent="0.3">
      <c r="A8302"/>
    </row>
    <row r="8303" spans="1:1" x14ac:dyDescent="0.3">
      <c r="A8303"/>
    </row>
    <row r="8304" spans="1:1" x14ac:dyDescent="0.3">
      <c r="A8304"/>
    </row>
    <row r="8305" spans="1:1" x14ac:dyDescent="0.3">
      <c r="A8305"/>
    </row>
    <row r="8306" spans="1:1" x14ac:dyDescent="0.3">
      <c r="A8306"/>
    </row>
    <row r="8307" spans="1:1" x14ac:dyDescent="0.3">
      <c r="A8307"/>
    </row>
    <row r="8308" spans="1:1" x14ac:dyDescent="0.3">
      <c r="A8308"/>
    </row>
    <row r="8309" spans="1:1" x14ac:dyDescent="0.3">
      <c r="A8309"/>
    </row>
    <row r="8310" spans="1:1" x14ac:dyDescent="0.3">
      <c r="A8310"/>
    </row>
    <row r="8311" spans="1:1" x14ac:dyDescent="0.3">
      <c r="A8311"/>
    </row>
    <row r="8312" spans="1:1" x14ac:dyDescent="0.3">
      <c r="A8312"/>
    </row>
    <row r="8313" spans="1:1" x14ac:dyDescent="0.3">
      <c r="A8313"/>
    </row>
    <row r="8314" spans="1:1" x14ac:dyDescent="0.3">
      <c r="A8314"/>
    </row>
    <row r="8315" spans="1:1" x14ac:dyDescent="0.3">
      <c r="A8315"/>
    </row>
    <row r="8316" spans="1:1" x14ac:dyDescent="0.3">
      <c r="A8316"/>
    </row>
    <row r="8317" spans="1:1" x14ac:dyDescent="0.3">
      <c r="A8317"/>
    </row>
    <row r="8318" spans="1:1" x14ac:dyDescent="0.3">
      <c r="A8318"/>
    </row>
    <row r="8319" spans="1:1" x14ac:dyDescent="0.3">
      <c r="A8319"/>
    </row>
    <row r="8320" spans="1:1" x14ac:dyDescent="0.3">
      <c r="A8320"/>
    </row>
    <row r="8321" spans="1:1" x14ac:dyDescent="0.3">
      <c r="A8321"/>
    </row>
    <row r="8322" spans="1:1" x14ac:dyDescent="0.3">
      <c r="A8322"/>
    </row>
    <row r="8323" spans="1:1" x14ac:dyDescent="0.3">
      <c r="A8323"/>
    </row>
    <row r="8324" spans="1:1" x14ac:dyDescent="0.3">
      <c r="A8324"/>
    </row>
    <row r="8325" spans="1:1" x14ac:dyDescent="0.3">
      <c r="A8325"/>
    </row>
    <row r="8326" spans="1:1" x14ac:dyDescent="0.3">
      <c r="A8326"/>
    </row>
    <row r="8327" spans="1:1" x14ac:dyDescent="0.3">
      <c r="A8327"/>
    </row>
    <row r="8328" spans="1:1" x14ac:dyDescent="0.3">
      <c r="A8328"/>
    </row>
    <row r="8329" spans="1:1" x14ac:dyDescent="0.3">
      <c r="A8329"/>
    </row>
    <row r="8330" spans="1:1" x14ac:dyDescent="0.3">
      <c r="A8330"/>
    </row>
    <row r="8331" spans="1:1" x14ac:dyDescent="0.3">
      <c r="A8331"/>
    </row>
    <row r="8332" spans="1:1" x14ac:dyDescent="0.3">
      <c r="A8332"/>
    </row>
    <row r="8333" spans="1:1" x14ac:dyDescent="0.3">
      <c r="A8333"/>
    </row>
    <row r="8334" spans="1:1" x14ac:dyDescent="0.3">
      <c r="A8334"/>
    </row>
    <row r="8335" spans="1:1" x14ac:dyDescent="0.3">
      <c r="A8335"/>
    </row>
    <row r="8336" spans="1:1" x14ac:dyDescent="0.3">
      <c r="A8336"/>
    </row>
    <row r="8337" spans="1:1" x14ac:dyDescent="0.3">
      <c r="A8337"/>
    </row>
    <row r="8338" spans="1:1" x14ac:dyDescent="0.3">
      <c r="A8338"/>
    </row>
    <row r="8339" spans="1:1" x14ac:dyDescent="0.3">
      <c r="A8339"/>
    </row>
    <row r="8340" spans="1:1" x14ac:dyDescent="0.3">
      <c r="A8340"/>
    </row>
    <row r="8341" spans="1:1" x14ac:dyDescent="0.3">
      <c r="A8341"/>
    </row>
    <row r="8342" spans="1:1" x14ac:dyDescent="0.3">
      <c r="A8342"/>
    </row>
    <row r="8343" spans="1:1" x14ac:dyDescent="0.3">
      <c r="A8343"/>
    </row>
    <row r="8344" spans="1:1" x14ac:dyDescent="0.3">
      <c r="A8344"/>
    </row>
    <row r="8345" spans="1:1" x14ac:dyDescent="0.3">
      <c r="A8345"/>
    </row>
    <row r="8346" spans="1:1" x14ac:dyDescent="0.3">
      <c r="A8346"/>
    </row>
    <row r="8347" spans="1:1" x14ac:dyDescent="0.3">
      <c r="A8347"/>
    </row>
    <row r="8348" spans="1:1" x14ac:dyDescent="0.3">
      <c r="A8348"/>
    </row>
    <row r="8349" spans="1:1" x14ac:dyDescent="0.3">
      <c r="A8349"/>
    </row>
    <row r="8350" spans="1:1" x14ac:dyDescent="0.3">
      <c r="A8350"/>
    </row>
    <row r="8351" spans="1:1" x14ac:dyDescent="0.3">
      <c r="A8351"/>
    </row>
    <row r="8352" spans="1:1" x14ac:dyDescent="0.3">
      <c r="A8352"/>
    </row>
    <row r="8353" spans="1:1" x14ac:dyDescent="0.3">
      <c r="A8353"/>
    </row>
    <row r="8354" spans="1:1" x14ac:dyDescent="0.3">
      <c r="A8354"/>
    </row>
    <row r="8355" spans="1:1" x14ac:dyDescent="0.3">
      <c r="A8355"/>
    </row>
    <row r="8356" spans="1:1" x14ac:dyDescent="0.3">
      <c r="A8356"/>
    </row>
    <row r="8357" spans="1:1" x14ac:dyDescent="0.3">
      <c r="A8357"/>
    </row>
    <row r="8358" spans="1:1" x14ac:dyDescent="0.3">
      <c r="A8358"/>
    </row>
    <row r="8359" spans="1:1" x14ac:dyDescent="0.3">
      <c r="A8359"/>
    </row>
    <row r="8360" spans="1:1" x14ac:dyDescent="0.3">
      <c r="A8360"/>
    </row>
    <row r="8361" spans="1:1" x14ac:dyDescent="0.3">
      <c r="A8361"/>
    </row>
    <row r="8362" spans="1:1" x14ac:dyDescent="0.3">
      <c r="A8362"/>
    </row>
    <row r="8363" spans="1:1" x14ac:dyDescent="0.3">
      <c r="A8363"/>
    </row>
    <row r="8364" spans="1:1" x14ac:dyDescent="0.3">
      <c r="A8364"/>
    </row>
    <row r="8365" spans="1:1" x14ac:dyDescent="0.3">
      <c r="A8365"/>
    </row>
    <row r="8366" spans="1:1" x14ac:dyDescent="0.3">
      <c r="A8366"/>
    </row>
    <row r="8367" spans="1:1" x14ac:dyDescent="0.3">
      <c r="A8367"/>
    </row>
    <row r="8368" spans="1:1" x14ac:dyDescent="0.3">
      <c r="A8368"/>
    </row>
    <row r="8369" spans="1:1" x14ac:dyDescent="0.3">
      <c r="A8369"/>
    </row>
    <row r="8370" spans="1:1" x14ac:dyDescent="0.3">
      <c r="A8370"/>
    </row>
    <row r="8371" spans="1:1" x14ac:dyDescent="0.3">
      <c r="A8371"/>
    </row>
    <row r="8372" spans="1:1" x14ac:dyDescent="0.3">
      <c r="A8372"/>
    </row>
    <row r="8373" spans="1:1" x14ac:dyDescent="0.3">
      <c r="A8373"/>
    </row>
    <row r="8374" spans="1:1" x14ac:dyDescent="0.3">
      <c r="A8374"/>
    </row>
    <row r="8375" spans="1:1" x14ac:dyDescent="0.3">
      <c r="A8375"/>
    </row>
    <row r="8376" spans="1:1" x14ac:dyDescent="0.3">
      <c r="A8376"/>
    </row>
    <row r="8377" spans="1:1" x14ac:dyDescent="0.3">
      <c r="A8377"/>
    </row>
    <row r="8378" spans="1:1" x14ac:dyDescent="0.3">
      <c r="A8378"/>
    </row>
    <row r="8379" spans="1:1" x14ac:dyDescent="0.3">
      <c r="A8379"/>
    </row>
    <row r="8380" spans="1:1" x14ac:dyDescent="0.3">
      <c r="A8380"/>
    </row>
    <row r="8381" spans="1:1" x14ac:dyDescent="0.3">
      <c r="A8381"/>
    </row>
    <row r="8382" spans="1:1" x14ac:dyDescent="0.3">
      <c r="A8382"/>
    </row>
    <row r="8383" spans="1:1" x14ac:dyDescent="0.3">
      <c r="A8383"/>
    </row>
    <row r="8384" spans="1:1" x14ac:dyDescent="0.3">
      <c r="A8384"/>
    </row>
    <row r="8385" spans="1:1" x14ac:dyDescent="0.3">
      <c r="A8385"/>
    </row>
    <row r="8386" spans="1:1" x14ac:dyDescent="0.3">
      <c r="A8386"/>
    </row>
    <row r="8387" spans="1:1" x14ac:dyDescent="0.3">
      <c r="A8387"/>
    </row>
    <row r="8388" spans="1:1" x14ac:dyDescent="0.3">
      <c r="A8388"/>
    </row>
    <row r="8389" spans="1:1" x14ac:dyDescent="0.3">
      <c r="A8389"/>
    </row>
    <row r="8390" spans="1:1" x14ac:dyDescent="0.3">
      <c r="A8390"/>
    </row>
    <row r="8391" spans="1:1" x14ac:dyDescent="0.3">
      <c r="A8391"/>
    </row>
    <row r="8392" spans="1:1" x14ac:dyDescent="0.3">
      <c r="A8392"/>
    </row>
    <row r="8393" spans="1:1" x14ac:dyDescent="0.3">
      <c r="A8393"/>
    </row>
    <row r="8394" spans="1:1" x14ac:dyDescent="0.3">
      <c r="A8394"/>
    </row>
    <row r="8395" spans="1:1" x14ac:dyDescent="0.3">
      <c r="A8395"/>
    </row>
    <row r="8396" spans="1:1" x14ac:dyDescent="0.3">
      <c r="A8396"/>
    </row>
    <row r="8397" spans="1:1" x14ac:dyDescent="0.3">
      <c r="A8397"/>
    </row>
    <row r="8398" spans="1:1" x14ac:dyDescent="0.3">
      <c r="A8398"/>
    </row>
    <row r="8399" spans="1:1" x14ac:dyDescent="0.3">
      <c r="A8399"/>
    </row>
    <row r="8400" spans="1:1" x14ac:dyDescent="0.3">
      <c r="A8400"/>
    </row>
    <row r="8401" spans="1:1" x14ac:dyDescent="0.3">
      <c r="A8401"/>
    </row>
    <row r="8402" spans="1:1" x14ac:dyDescent="0.3">
      <c r="A8402"/>
    </row>
    <row r="8403" spans="1:1" x14ac:dyDescent="0.3">
      <c r="A8403"/>
    </row>
    <row r="8404" spans="1:1" x14ac:dyDescent="0.3">
      <c r="A8404"/>
    </row>
    <row r="8405" spans="1:1" x14ac:dyDescent="0.3">
      <c r="A8405"/>
    </row>
    <row r="8406" spans="1:1" x14ac:dyDescent="0.3">
      <c r="A8406"/>
    </row>
    <row r="8407" spans="1:1" x14ac:dyDescent="0.3">
      <c r="A8407"/>
    </row>
    <row r="8408" spans="1:1" x14ac:dyDescent="0.3">
      <c r="A8408"/>
    </row>
    <row r="8409" spans="1:1" x14ac:dyDescent="0.3">
      <c r="A8409"/>
    </row>
    <row r="8410" spans="1:1" x14ac:dyDescent="0.3">
      <c r="A8410"/>
    </row>
    <row r="8411" spans="1:1" x14ac:dyDescent="0.3">
      <c r="A8411"/>
    </row>
    <row r="8412" spans="1:1" x14ac:dyDescent="0.3">
      <c r="A8412"/>
    </row>
    <row r="8413" spans="1:1" x14ac:dyDescent="0.3">
      <c r="A8413"/>
    </row>
    <row r="8414" spans="1:1" x14ac:dyDescent="0.3">
      <c r="A8414"/>
    </row>
    <row r="8415" spans="1:1" x14ac:dyDescent="0.3">
      <c r="A8415"/>
    </row>
    <row r="8416" spans="1:1" x14ac:dyDescent="0.3">
      <c r="A8416"/>
    </row>
    <row r="8417" spans="1:1" x14ac:dyDescent="0.3">
      <c r="A8417"/>
    </row>
    <row r="8418" spans="1:1" x14ac:dyDescent="0.3">
      <c r="A8418"/>
    </row>
    <row r="8419" spans="1:1" x14ac:dyDescent="0.3">
      <c r="A8419"/>
    </row>
    <row r="8420" spans="1:1" x14ac:dyDescent="0.3">
      <c r="A8420"/>
    </row>
    <row r="8421" spans="1:1" x14ac:dyDescent="0.3">
      <c r="A8421"/>
    </row>
    <row r="8422" spans="1:1" x14ac:dyDescent="0.3">
      <c r="A8422"/>
    </row>
    <row r="8423" spans="1:1" x14ac:dyDescent="0.3">
      <c r="A8423"/>
    </row>
    <row r="8424" spans="1:1" x14ac:dyDescent="0.3">
      <c r="A8424"/>
    </row>
    <row r="8425" spans="1:1" x14ac:dyDescent="0.3">
      <c r="A8425"/>
    </row>
    <row r="8426" spans="1:1" x14ac:dyDescent="0.3">
      <c r="A8426"/>
    </row>
    <row r="8427" spans="1:1" x14ac:dyDescent="0.3">
      <c r="A8427"/>
    </row>
    <row r="8428" spans="1:1" x14ac:dyDescent="0.3">
      <c r="A8428"/>
    </row>
    <row r="8429" spans="1:1" x14ac:dyDescent="0.3">
      <c r="A8429"/>
    </row>
    <row r="8430" spans="1:1" x14ac:dyDescent="0.3">
      <c r="A8430"/>
    </row>
    <row r="8431" spans="1:1" x14ac:dyDescent="0.3">
      <c r="A8431"/>
    </row>
    <row r="8432" spans="1:1" x14ac:dyDescent="0.3">
      <c r="A8432"/>
    </row>
    <row r="8433" spans="1:1" x14ac:dyDescent="0.3">
      <c r="A8433"/>
    </row>
    <row r="8434" spans="1:1" x14ac:dyDescent="0.3">
      <c r="A8434"/>
    </row>
    <row r="8435" spans="1:1" x14ac:dyDescent="0.3">
      <c r="A8435"/>
    </row>
    <row r="8436" spans="1:1" x14ac:dyDescent="0.3">
      <c r="A8436"/>
    </row>
    <row r="8437" spans="1:1" x14ac:dyDescent="0.3">
      <c r="A8437"/>
    </row>
    <row r="8438" spans="1:1" x14ac:dyDescent="0.3">
      <c r="A8438"/>
    </row>
    <row r="8439" spans="1:1" x14ac:dyDescent="0.3">
      <c r="A8439"/>
    </row>
    <row r="8440" spans="1:1" x14ac:dyDescent="0.3">
      <c r="A8440"/>
    </row>
    <row r="8441" spans="1:1" x14ac:dyDescent="0.3">
      <c r="A8441"/>
    </row>
    <row r="8442" spans="1:1" x14ac:dyDescent="0.3">
      <c r="A8442"/>
    </row>
    <row r="8443" spans="1:1" x14ac:dyDescent="0.3">
      <c r="A8443"/>
    </row>
    <row r="8444" spans="1:1" x14ac:dyDescent="0.3">
      <c r="A8444"/>
    </row>
    <row r="8445" spans="1:1" x14ac:dyDescent="0.3">
      <c r="A8445"/>
    </row>
    <row r="8446" spans="1:1" x14ac:dyDescent="0.3">
      <c r="A8446"/>
    </row>
    <row r="8447" spans="1:1" x14ac:dyDescent="0.3">
      <c r="A8447"/>
    </row>
    <row r="8448" spans="1:1" x14ac:dyDescent="0.3">
      <c r="A8448"/>
    </row>
    <row r="8449" spans="1:1" x14ac:dyDescent="0.3">
      <c r="A8449"/>
    </row>
    <row r="8450" spans="1:1" x14ac:dyDescent="0.3">
      <c r="A8450"/>
    </row>
    <row r="8451" spans="1:1" x14ac:dyDescent="0.3">
      <c r="A8451"/>
    </row>
    <row r="8452" spans="1:1" x14ac:dyDescent="0.3">
      <c r="A8452"/>
    </row>
    <row r="8453" spans="1:1" x14ac:dyDescent="0.3">
      <c r="A8453"/>
    </row>
    <row r="8454" spans="1:1" x14ac:dyDescent="0.3">
      <c r="A8454"/>
    </row>
    <row r="8455" spans="1:1" x14ac:dyDescent="0.3">
      <c r="A8455"/>
    </row>
    <row r="8456" spans="1:1" x14ac:dyDescent="0.3">
      <c r="A8456"/>
    </row>
    <row r="8457" spans="1:1" x14ac:dyDescent="0.3">
      <c r="A8457"/>
    </row>
    <row r="8458" spans="1:1" x14ac:dyDescent="0.3">
      <c r="A8458"/>
    </row>
    <row r="8459" spans="1:1" x14ac:dyDescent="0.3">
      <c r="A8459"/>
    </row>
    <row r="8460" spans="1:1" x14ac:dyDescent="0.3">
      <c r="A8460"/>
    </row>
    <row r="8461" spans="1:1" x14ac:dyDescent="0.3">
      <c r="A8461"/>
    </row>
    <row r="8462" spans="1:1" x14ac:dyDescent="0.3">
      <c r="A8462"/>
    </row>
    <row r="8463" spans="1:1" x14ac:dyDescent="0.3">
      <c r="A8463"/>
    </row>
    <row r="8464" spans="1:1" x14ac:dyDescent="0.3">
      <c r="A8464"/>
    </row>
    <row r="8465" spans="1:1" x14ac:dyDescent="0.3">
      <c r="A8465"/>
    </row>
    <row r="8466" spans="1:1" x14ac:dyDescent="0.3">
      <c r="A8466"/>
    </row>
    <row r="8467" spans="1:1" x14ac:dyDescent="0.3">
      <c r="A8467"/>
    </row>
    <row r="8468" spans="1:1" x14ac:dyDescent="0.3">
      <c r="A8468"/>
    </row>
    <row r="8469" spans="1:1" x14ac:dyDescent="0.3">
      <c r="A8469"/>
    </row>
    <row r="8470" spans="1:1" x14ac:dyDescent="0.3">
      <c r="A8470"/>
    </row>
    <row r="8471" spans="1:1" x14ac:dyDescent="0.3">
      <c r="A8471"/>
    </row>
    <row r="8472" spans="1:1" x14ac:dyDescent="0.3">
      <c r="A8472"/>
    </row>
    <row r="8473" spans="1:1" x14ac:dyDescent="0.3">
      <c r="A8473"/>
    </row>
    <row r="8474" spans="1:1" x14ac:dyDescent="0.3">
      <c r="A8474"/>
    </row>
    <row r="8475" spans="1:1" x14ac:dyDescent="0.3">
      <c r="A8475"/>
    </row>
    <row r="8476" spans="1:1" x14ac:dyDescent="0.3">
      <c r="A8476"/>
    </row>
    <row r="8477" spans="1:1" x14ac:dyDescent="0.3">
      <c r="A8477"/>
    </row>
    <row r="8478" spans="1:1" x14ac:dyDescent="0.3">
      <c r="A8478"/>
    </row>
    <row r="8479" spans="1:1" x14ac:dyDescent="0.3">
      <c r="A8479"/>
    </row>
    <row r="8480" spans="1:1" x14ac:dyDescent="0.3">
      <c r="A8480"/>
    </row>
    <row r="8481" spans="1:1" x14ac:dyDescent="0.3">
      <c r="A8481"/>
    </row>
    <row r="8482" spans="1:1" x14ac:dyDescent="0.3">
      <c r="A8482"/>
    </row>
    <row r="8483" spans="1:1" x14ac:dyDescent="0.3">
      <c r="A8483"/>
    </row>
    <row r="8484" spans="1:1" x14ac:dyDescent="0.3">
      <c r="A8484"/>
    </row>
    <row r="8485" spans="1:1" x14ac:dyDescent="0.3">
      <c r="A8485"/>
    </row>
    <row r="8486" spans="1:1" x14ac:dyDescent="0.3">
      <c r="A8486"/>
    </row>
    <row r="8487" spans="1:1" x14ac:dyDescent="0.3">
      <c r="A8487"/>
    </row>
    <row r="8488" spans="1:1" x14ac:dyDescent="0.3">
      <c r="A8488"/>
    </row>
    <row r="8489" spans="1:1" x14ac:dyDescent="0.3">
      <c r="A8489"/>
    </row>
    <row r="8490" spans="1:1" x14ac:dyDescent="0.3">
      <c r="A8490"/>
    </row>
    <row r="8491" spans="1:1" x14ac:dyDescent="0.3">
      <c r="A8491"/>
    </row>
    <row r="8492" spans="1:1" x14ac:dyDescent="0.3">
      <c r="A8492"/>
    </row>
    <row r="8493" spans="1:1" x14ac:dyDescent="0.3">
      <c r="A8493"/>
    </row>
    <row r="8494" spans="1:1" x14ac:dyDescent="0.3">
      <c r="A8494"/>
    </row>
    <row r="8495" spans="1:1" x14ac:dyDescent="0.3">
      <c r="A8495"/>
    </row>
    <row r="8496" spans="1:1" x14ac:dyDescent="0.3">
      <c r="A8496"/>
    </row>
    <row r="8497" spans="1:1" x14ac:dyDescent="0.3">
      <c r="A8497"/>
    </row>
    <row r="8498" spans="1:1" x14ac:dyDescent="0.3">
      <c r="A8498"/>
    </row>
    <row r="8499" spans="1:1" x14ac:dyDescent="0.3">
      <c r="A8499"/>
    </row>
    <row r="8500" spans="1:1" x14ac:dyDescent="0.3">
      <c r="A8500"/>
    </row>
    <row r="8501" spans="1:1" x14ac:dyDescent="0.3">
      <c r="A8501"/>
    </row>
    <row r="8502" spans="1:1" x14ac:dyDescent="0.3">
      <c r="A8502"/>
    </row>
    <row r="8503" spans="1:1" x14ac:dyDescent="0.3">
      <c r="A8503"/>
    </row>
    <row r="8504" spans="1:1" x14ac:dyDescent="0.3">
      <c r="A8504"/>
    </row>
    <row r="8505" spans="1:1" x14ac:dyDescent="0.3">
      <c r="A8505"/>
    </row>
    <row r="8506" spans="1:1" x14ac:dyDescent="0.3">
      <c r="A8506"/>
    </row>
    <row r="8507" spans="1:1" x14ac:dyDescent="0.3">
      <c r="A8507"/>
    </row>
    <row r="8508" spans="1:1" x14ac:dyDescent="0.3">
      <c r="A8508"/>
    </row>
    <row r="8509" spans="1:1" x14ac:dyDescent="0.3">
      <c r="A8509"/>
    </row>
    <row r="8510" spans="1:1" x14ac:dyDescent="0.3">
      <c r="A8510"/>
    </row>
    <row r="8511" spans="1:1" x14ac:dyDescent="0.3">
      <c r="A8511"/>
    </row>
    <row r="8512" spans="1:1" x14ac:dyDescent="0.3">
      <c r="A8512"/>
    </row>
    <row r="8513" spans="1:1" x14ac:dyDescent="0.3">
      <c r="A8513"/>
    </row>
    <row r="8514" spans="1:1" x14ac:dyDescent="0.3">
      <c r="A8514"/>
    </row>
    <row r="8515" spans="1:1" x14ac:dyDescent="0.3">
      <c r="A8515"/>
    </row>
    <row r="8516" spans="1:1" x14ac:dyDescent="0.3">
      <c r="A8516"/>
    </row>
    <row r="8517" spans="1:1" x14ac:dyDescent="0.3">
      <c r="A8517"/>
    </row>
    <row r="8518" spans="1:1" x14ac:dyDescent="0.3">
      <c r="A8518"/>
    </row>
    <row r="8519" spans="1:1" x14ac:dyDescent="0.3">
      <c r="A8519"/>
    </row>
    <row r="8520" spans="1:1" x14ac:dyDescent="0.3">
      <c r="A8520"/>
    </row>
    <row r="8521" spans="1:1" x14ac:dyDescent="0.3">
      <c r="A8521"/>
    </row>
    <row r="8522" spans="1:1" x14ac:dyDescent="0.3">
      <c r="A8522"/>
    </row>
    <row r="8523" spans="1:1" x14ac:dyDescent="0.3">
      <c r="A8523"/>
    </row>
    <row r="8524" spans="1:1" x14ac:dyDescent="0.3">
      <c r="A8524"/>
    </row>
    <row r="8525" spans="1:1" x14ac:dyDescent="0.3">
      <c r="A8525"/>
    </row>
    <row r="8526" spans="1:1" x14ac:dyDescent="0.3">
      <c r="A8526"/>
    </row>
    <row r="8527" spans="1:1" x14ac:dyDescent="0.3">
      <c r="A8527"/>
    </row>
    <row r="8528" spans="1:1" x14ac:dyDescent="0.3">
      <c r="A8528"/>
    </row>
    <row r="8529" spans="1:1" x14ac:dyDescent="0.3">
      <c r="A8529"/>
    </row>
    <row r="8530" spans="1:1" x14ac:dyDescent="0.3">
      <c r="A8530"/>
    </row>
    <row r="8531" spans="1:1" x14ac:dyDescent="0.3">
      <c r="A8531"/>
    </row>
    <row r="8532" spans="1:1" x14ac:dyDescent="0.3">
      <c r="A8532"/>
    </row>
    <row r="8533" spans="1:1" x14ac:dyDescent="0.3">
      <c r="A8533"/>
    </row>
    <row r="8534" spans="1:1" x14ac:dyDescent="0.3">
      <c r="A8534"/>
    </row>
    <row r="8535" spans="1:1" x14ac:dyDescent="0.3">
      <c r="A8535"/>
    </row>
    <row r="8536" spans="1:1" x14ac:dyDescent="0.3">
      <c r="A8536"/>
    </row>
    <row r="8537" spans="1:1" x14ac:dyDescent="0.3">
      <c r="A8537"/>
    </row>
    <row r="8538" spans="1:1" x14ac:dyDescent="0.3">
      <c r="A8538"/>
    </row>
    <row r="8539" spans="1:1" x14ac:dyDescent="0.3">
      <c r="A8539"/>
    </row>
    <row r="8540" spans="1:1" x14ac:dyDescent="0.3">
      <c r="A8540"/>
    </row>
    <row r="8541" spans="1:1" x14ac:dyDescent="0.3">
      <c r="A8541"/>
    </row>
    <row r="8542" spans="1:1" x14ac:dyDescent="0.3">
      <c r="A8542"/>
    </row>
    <row r="8543" spans="1:1" x14ac:dyDescent="0.3">
      <c r="A8543"/>
    </row>
    <row r="8544" spans="1:1" x14ac:dyDescent="0.3">
      <c r="A8544"/>
    </row>
    <row r="8545" spans="1:1" x14ac:dyDescent="0.3">
      <c r="A8545"/>
    </row>
    <row r="8546" spans="1:1" x14ac:dyDescent="0.3">
      <c r="A8546"/>
    </row>
    <row r="8547" spans="1:1" x14ac:dyDescent="0.3">
      <c r="A8547"/>
    </row>
    <row r="8548" spans="1:1" x14ac:dyDescent="0.3">
      <c r="A8548"/>
    </row>
    <row r="8549" spans="1:1" x14ac:dyDescent="0.3">
      <c r="A8549"/>
    </row>
    <row r="8550" spans="1:1" x14ac:dyDescent="0.3">
      <c r="A8550"/>
    </row>
    <row r="8551" spans="1:1" x14ac:dyDescent="0.3">
      <c r="A8551"/>
    </row>
    <row r="8552" spans="1:1" x14ac:dyDescent="0.3">
      <c r="A8552"/>
    </row>
    <row r="8553" spans="1:1" x14ac:dyDescent="0.3">
      <c r="A8553"/>
    </row>
    <row r="8554" spans="1:1" x14ac:dyDescent="0.3">
      <c r="A8554"/>
    </row>
    <row r="8555" spans="1:1" x14ac:dyDescent="0.3">
      <c r="A8555"/>
    </row>
    <row r="8556" spans="1:1" x14ac:dyDescent="0.3">
      <c r="A8556"/>
    </row>
    <row r="8557" spans="1:1" x14ac:dyDescent="0.3">
      <c r="A8557"/>
    </row>
    <row r="8558" spans="1:1" x14ac:dyDescent="0.3">
      <c r="A8558"/>
    </row>
    <row r="8559" spans="1:1" x14ac:dyDescent="0.3">
      <c r="A8559"/>
    </row>
    <row r="8560" spans="1:1" x14ac:dyDescent="0.3">
      <c r="A8560"/>
    </row>
    <row r="8561" spans="1:1" x14ac:dyDescent="0.3">
      <c r="A8561"/>
    </row>
    <row r="8562" spans="1:1" x14ac:dyDescent="0.3">
      <c r="A8562"/>
    </row>
    <row r="8563" spans="1:1" x14ac:dyDescent="0.3">
      <c r="A8563"/>
    </row>
    <row r="8564" spans="1:1" x14ac:dyDescent="0.3">
      <c r="A8564"/>
    </row>
    <row r="8565" spans="1:1" x14ac:dyDescent="0.3">
      <c r="A8565"/>
    </row>
    <row r="8566" spans="1:1" x14ac:dyDescent="0.3">
      <c r="A8566"/>
    </row>
    <row r="8567" spans="1:1" x14ac:dyDescent="0.3">
      <c r="A8567"/>
    </row>
    <row r="8568" spans="1:1" x14ac:dyDescent="0.3">
      <c r="A8568"/>
    </row>
    <row r="8569" spans="1:1" x14ac:dyDescent="0.3">
      <c r="A8569"/>
    </row>
    <row r="8570" spans="1:1" x14ac:dyDescent="0.3">
      <c r="A8570"/>
    </row>
    <row r="8571" spans="1:1" x14ac:dyDescent="0.3">
      <c r="A8571"/>
    </row>
    <row r="8572" spans="1:1" x14ac:dyDescent="0.3">
      <c r="A8572"/>
    </row>
    <row r="8573" spans="1:1" x14ac:dyDescent="0.3">
      <c r="A8573"/>
    </row>
    <row r="8574" spans="1:1" x14ac:dyDescent="0.3">
      <c r="A8574"/>
    </row>
    <row r="8575" spans="1:1" x14ac:dyDescent="0.3">
      <c r="A8575"/>
    </row>
    <row r="8576" spans="1:1" x14ac:dyDescent="0.3">
      <c r="A8576"/>
    </row>
    <row r="8577" spans="1:1" x14ac:dyDescent="0.3">
      <c r="A8577"/>
    </row>
    <row r="8578" spans="1:1" x14ac:dyDescent="0.3">
      <c r="A8578"/>
    </row>
    <row r="8579" spans="1:1" x14ac:dyDescent="0.3">
      <c r="A8579"/>
    </row>
    <row r="8580" spans="1:1" x14ac:dyDescent="0.3">
      <c r="A8580"/>
    </row>
    <row r="8581" spans="1:1" x14ac:dyDescent="0.3">
      <c r="A8581"/>
    </row>
    <row r="8582" spans="1:1" x14ac:dyDescent="0.3">
      <c r="A8582"/>
    </row>
    <row r="8583" spans="1:1" x14ac:dyDescent="0.3">
      <c r="A8583"/>
    </row>
    <row r="8584" spans="1:1" x14ac:dyDescent="0.3">
      <c r="A8584"/>
    </row>
    <row r="8585" spans="1:1" x14ac:dyDescent="0.3">
      <c r="A8585"/>
    </row>
    <row r="8586" spans="1:1" x14ac:dyDescent="0.3">
      <c r="A8586"/>
    </row>
    <row r="8587" spans="1:1" x14ac:dyDescent="0.3">
      <c r="A8587"/>
    </row>
    <row r="8588" spans="1:1" x14ac:dyDescent="0.3">
      <c r="A8588"/>
    </row>
    <row r="8589" spans="1:1" x14ac:dyDescent="0.3">
      <c r="A8589"/>
    </row>
    <row r="8590" spans="1:1" x14ac:dyDescent="0.3">
      <c r="A8590"/>
    </row>
    <row r="8591" spans="1:1" x14ac:dyDescent="0.3">
      <c r="A8591"/>
    </row>
    <row r="8592" spans="1:1" x14ac:dyDescent="0.3">
      <c r="A8592"/>
    </row>
    <row r="8593" spans="1:1" x14ac:dyDescent="0.3">
      <c r="A8593"/>
    </row>
    <row r="8594" spans="1:1" x14ac:dyDescent="0.3">
      <c r="A8594"/>
    </row>
    <row r="8595" spans="1:1" x14ac:dyDescent="0.3">
      <c r="A8595"/>
    </row>
    <row r="8596" spans="1:1" x14ac:dyDescent="0.3">
      <c r="A8596"/>
    </row>
    <row r="8597" spans="1:1" x14ac:dyDescent="0.3">
      <c r="A8597"/>
    </row>
    <row r="8598" spans="1:1" x14ac:dyDescent="0.3">
      <c r="A8598"/>
    </row>
    <row r="8599" spans="1:1" x14ac:dyDescent="0.3">
      <c r="A8599"/>
    </row>
    <row r="8600" spans="1:1" x14ac:dyDescent="0.3">
      <c r="A8600"/>
    </row>
    <row r="8601" spans="1:1" x14ac:dyDescent="0.3">
      <c r="A8601"/>
    </row>
    <row r="8602" spans="1:1" x14ac:dyDescent="0.3">
      <c r="A8602"/>
    </row>
    <row r="8603" spans="1:1" x14ac:dyDescent="0.3">
      <c r="A8603"/>
    </row>
    <row r="8604" spans="1:1" x14ac:dyDescent="0.3">
      <c r="A8604"/>
    </row>
    <row r="8605" spans="1:1" x14ac:dyDescent="0.3">
      <c r="A8605"/>
    </row>
    <row r="8606" spans="1:1" x14ac:dyDescent="0.3">
      <c r="A8606"/>
    </row>
    <row r="8607" spans="1:1" x14ac:dyDescent="0.3">
      <c r="A8607"/>
    </row>
    <row r="8608" spans="1:1" x14ac:dyDescent="0.3">
      <c r="A8608"/>
    </row>
    <row r="8609" spans="1:1" x14ac:dyDescent="0.3">
      <c r="A8609"/>
    </row>
    <row r="8610" spans="1:1" x14ac:dyDescent="0.3">
      <c r="A8610"/>
    </row>
    <row r="8611" spans="1:1" x14ac:dyDescent="0.3">
      <c r="A8611"/>
    </row>
    <row r="8612" spans="1:1" x14ac:dyDescent="0.3">
      <c r="A8612"/>
    </row>
    <row r="8613" spans="1:1" x14ac:dyDescent="0.3">
      <c r="A8613"/>
    </row>
    <row r="8614" spans="1:1" x14ac:dyDescent="0.3">
      <c r="A8614"/>
    </row>
    <row r="8615" spans="1:1" x14ac:dyDescent="0.3">
      <c r="A8615"/>
    </row>
    <row r="8616" spans="1:1" x14ac:dyDescent="0.3">
      <c r="A8616"/>
    </row>
    <row r="8617" spans="1:1" x14ac:dyDescent="0.3">
      <c r="A8617"/>
    </row>
    <row r="8618" spans="1:1" x14ac:dyDescent="0.3">
      <c r="A8618"/>
    </row>
    <row r="8619" spans="1:1" x14ac:dyDescent="0.3">
      <c r="A8619"/>
    </row>
    <row r="8620" spans="1:1" x14ac:dyDescent="0.3">
      <c r="A8620"/>
    </row>
    <row r="8621" spans="1:1" x14ac:dyDescent="0.3">
      <c r="A8621"/>
    </row>
    <row r="8622" spans="1:1" x14ac:dyDescent="0.3">
      <c r="A8622"/>
    </row>
    <row r="8623" spans="1:1" x14ac:dyDescent="0.3">
      <c r="A8623"/>
    </row>
    <row r="8624" spans="1:1" x14ac:dyDescent="0.3">
      <c r="A8624"/>
    </row>
    <row r="8625" spans="1:1" x14ac:dyDescent="0.3">
      <c r="A8625"/>
    </row>
    <row r="8626" spans="1:1" x14ac:dyDescent="0.3">
      <c r="A8626"/>
    </row>
    <row r="8627" spans="1:1" x14ac:dyDescent="0.3">
      <c r="A8627"/>
    </row>
    <row r="8628" spans="1:1" x14ac:dyDescent="0.3">
      <c r="A8628"/>
    </row>
    <row r="8629" spans="1:1" x14ac:dyDescent="0.3">
      <c r="A8629"/>
    </row>
    <row r="8630" spans="1:1" x14ac:dyDescent="0.3">
      <c r="A8630"/>
    </row>
    <row r="8631" spans="1:1" x14ac:dyDescent="0.3">
      <c r="A8631"/>
    </row>
    <row r="8632" spans="1:1" x14ac:dyDescent="0.3">
      <c r="A8632"/>
    </row>
    <row r="8633" spans="1:1" x14ac:dyDescent="0.3">
      <c r="A8633"/>
    </row>
    <row r="8634" spans="1:1" x14ac:dyDescent="0.3">
      <c r="A8634"/>
    </row>
    <row r="8635" spans="1:1" x14ac:dyDescent="0.3">
      <c r="A8635"/>
    </row>
    <row r="8636" spans="1:1" x14ac:dyDescent="0.3">
      <c r="A8636"/>
    </row>
    <row r="8637" spans="1:1" x14ac:dyDescent="0.3">
      <c r="A8637"/>
    </row>
    <row r="8638" spans="1:1" x14ac:dyDescent="0.3">
      <c r="A8638"/>
    </row>
    <row r="8639" spans="1:1" x14ac:dyDescent="0.3">
      <c r="A8639"/>
    </row>
    <row r="8640" spans="1:1" x14ac:dyDescent="0.3">
      <c r="A8640"/>
    </row>
    <row r="8641" spans="1:1" x14ac:dyDescent="0.3">
      <c r="A8641"/>
    </row>
    <row r="8642" spans="1:1" x14ac:dyDescent="0.3">
      <c r="A8642"/>
    </row>
    <row r="8643" spans="1:1" x14ac:dyDescent="0.3">
      <c r="A8643"/>
    </row>
    <row r="8644" spans="1:1" x14ac:dyDescent="0.3">
      <c r="A8644"/>
    </row>
    <row r="8645" spans="1:1" x14ac:dyDescent="0.3">
      <c r="A8645"/>
    </row>
    <row r="8646" spans="1:1" x14ac:dyDescent="0.3">
      <c r="A8646"/>
    </row>
    <row r="8647" spans="1:1" x14ac:dyDescent="0.3">
      <c r="A8647"/>
    </row>
    <row r="8648" spans="1:1" x14ac:dyDescent="0.3">
      <c r="A8648"/>
    </row>
    <row r="8649" spans="1:1" x14ac:dyDescent="0.3">
      <c r="A8649"/>
    </row>
    <row r="8650" spans="1:1" x14ac:dyDescent="0.3">
      <c r="A8650"/>
    </row>
    <row r="8651" spans="1:1" x14ac:dyDescent="0.3">
      <c r="A8651"/>
    </row>
    <row r="8652" spans="1:1" x14ac:dyDescent="0.3">
      <c r="A8652"/>
    </row>
    <row r="8653" spans="1:1" x14ac:dyDescent="0.3">
      <c r="A8653"/>
    </row>
    <row r="8654" spans="1:1" x14ac:dyDescent="0.3">
      <c r="A8654"/>
    </row>
    <row r="8655" spans="1:1" x14ac:dyDescent="0.3">
      <c r="A8655"/>
    </row>
    <row r="8656" spans="1:1" x14ac:dyDescent="0.3">
      <c r="A8656"/>
    </row>
    <row r="8657" spans="1:1" x14ac:dyDescent="0.3">
      <c r="A8657"/>
    </row>
    <row r="8658" spans="1:1" x14ac:dyDescent="0.3">
      <c r="A8658"/>
    </row>
    <row r="8659" spans="1:1" x14ac:dyDescent="0.3">
      <c r="A8659"/>
    </row>
    <row r="8660" spans="1:1" x14ac:dyDescent="0.3">
      <c r="A8660"/>
    </row>
    <row r="8661" spans="1:1" x14ac:dyDescent="0.3">
      <c r="A8661"/>
    </row>
    <row r="8662" spans="1:1" x14ac:dyDescent="0.3">
      <c r="A8662"/>
    </row>
    <row r="8663" spans="1:1" x14ac:dyDescent="0.3">
      <c r="A8663"/>
    </row>
    <row r="8664" spans="1:1" x14ac:dyDescent="0.3">
      <c r="A8664"/>
    </row>
    <row r="8665" spans="1:1" x14ac:dyDescent="0.3">
      <c r="A8665"/>
    </row>
    <row r="8666" spans="1:1" x14ac:dyDescent="0.3">
      <c r="A8666"/>
    </row>
    <row r="8667" spans="1:1" x14ac:dyDescent="0.3">
      <c r="A8667"/>
    </row>
    <row r="8668" spans="1:1" x14ac:dyDescent="0.3">
      <c r="A8668"/>
    </row>
    <row r="8669" spans="1:1" x14ac:dyDescent="0.3">
      <c r="A8669"/>
    </row>
    <row r="8670" spans="1:1" x14ac:dyDescent="0.3">
      <c r="A8670"/>
    </row>
    <row r="8671" spans="1:1" x14ac:dyDescent="0.3">
      <c r="A8671"/>
    </row>
    <row r="8672" spans="1:1" x14ac:dyDescent="0.3">
      <c r="A8672"/>
    </row>
    <row r="8673" spans="1:1" x14ac:dyDescent="0.3">
      <c r="A8673"/>
    </row>
    <row r="8674" spans="1:1" x14ac:dyDescent="0.3">
      <c r="A8674"/>
    </row>
    <row r="8675" spans="1:1" x14ac:dyDescent="0.3">
      <c r="A8675"/>
    </row>
    <row r="8676" spans="1:1" x14ac:dyDescent="0.3">
      <c r="A8676"/>
    </row>
    <row r="8677" spans="1:1" x14ac:dyDescent="0.3">
      <c r="A8677"/>
    </row>
    <row r="8678" spans="1:1" x14ac:dyDescent="0.3">
      <c r="A8678"/>
    </row>
    <row r="8679" spans="1:1" x14ac:dyDescent="0.3">
      <c r="A8679"/>
    </row>
    <row r="8680" spans="1:1" x14ac:dyDescent="0.3">
      <c r="A8680"/>
    </row>
    <row r="8681" spans="1:1" x14ac:dyDescent="0.3">
      <c r="A8681"/>
    </row>
    <row r="8682" spans="1:1" x14ac:dyDescent="0.3">
      <c r="A8682"/>
    </row>
    <row r="8683" spans="1:1" x14ac:dyDescent="0.3">
      <c r="A8683"/>
    </row>
    <row r="8684" spans="1:1" x14ac:dyDescent="0.3">
      <c r="A8684"/>
    </row>
    <row r="8685" spans="1:1" x14ac:dyDescent="0.3">
      <c r="A8685"/>
    </row>
    <row r="8686" spans="1:1" x14ac:dyDescent="0.3">
      <c r="A8686"/>
    </row>
    <row r="8687" spans="1:1" x14ac:dyDescent="0.3">
      <c r="A8687"/>
    </row>
    <row r="8688" spans="1:1" x14ac:dyDescent="0.3">
      <c r="A8688"/>
    </row>
    <row r="8689" spans="1:1" x14ac:dyDescent="0.3">
      <c r="A8689"/>
    </row>
    <row r="8690" spans="1:1" x14ac:dyDescent="0.3">
      <c r="A8690"/>
    </row>
    <row r="8691" spans="1:1" x14ac:dyDescent="0.3">
      <c r="A8691"/>
    </row>
    <row r="8692" spans="1:1" x14ac:dyDescent="0.3">
      <c r="A8692"/>
    </row>
    <row r="8693" spans="1:1" x14ac:dyDescent="0.3">
      <c r="A8693"/>
    </row>
    <row r="8694" spans="1:1" x14ac:dyDescent="0.3">
      <c r="A8694"/>
    </row>
    <row r="8695" spans="1:1" x14ac:dyDescent="0.3">
      <c r="A8695"/>
    </row>
    <row r="8696" spans="1:1" x14ac:dyDescent="0.3">
      <c r="A8696"/>
    </row>
    <row r="8697" spans="1:1" x14ac:dyDescent="0.3">
      <c r="A8697"/>
    </row>
    <row r="8698" spans="1:1" x14ac:dyDescent="0.3">
      <c r="A8698"/>
    </row>
    <row r="8699" spans="1:1" x14ac:dyDescent="0.3">
      <c r="A8699"/>
    </row>
    <row r="8700" spans="1:1" x14ac:dyDescent="0.3">
      <c r="A8700"/>
    </row>
    <row r="8701" spans="1:1" x14ac:dyDescent="0.3">
      <c r="A8701"/>
    </row>
    <row r="8702" spans="1:1" x14ac:dyDescent="0.3">
      <c r="A8702"/>
    </row>
    <row r="8703" spans="1:1" x14ac:dyDescent="0.3">
      <c r="A8703"/>
    </row>
    <row r="8704" spans="1:1" x14ac:dyDescent="0.3">
      <c r="A8704"/>
    </row>
    <row r="8705" spans="1:1" x14ac:dyDescent="0.3">
      <c r="A8705"/>
    </row>
    <row r="8706" spans="1:1" x14ac:dyDescent="0.3">
      <c r="A8706"/>
    </row>
    <row r="8707" spans="1:1" x14ac:dyDescent="0.3">
      <c r="A8707"/>
    </row>
    <row r="8708" spans="1:1" x14ac:dyDescent="0.3">
      <c r="A8708"/>
    </row>
    <row r="8709" spans="1:1" x14ac:dyDescent="0.3">
      <c r="A8709"/>
    </row>
    <row r="8710" spans="1:1" x14ac:dyDescent="0.3">
      <c r="A8710"/>
    </row>
    <row r="8711" spans="1:1" x14ac:dyDescent="0.3">
      <c r="A8711"/>
    </row>
    <row r="8712" spans="1:1" x14ac:dyDescent="0.3">
      <c r="A8712"/>
    </row>
    <row r="8713" spans="1:1" x14ac:dyDescent="0.3">
      <c r="A8713"/>
    </row>
    <row r="8714" spans="1:1" x14ac:dyDescent="0.3">
      <c r="A8714"/>
    </row>
    <row r="8715" spans="1:1" x14ac:dyDescent="0.3">
      <c r="A8715"/>
    </row>
    <row r="8716" spans="1:1" x14ac:dyDescent="0.3">
      <c r="A8716"/>
    </row>
    <row r="8717" spans="1:1" x14ac:dyDescent="0.3">
      <c r="A8717"/>
    </row>
    <row r="8718" spans="1:1" x14ac:dyDescent="0.3">
      <c r="A8718"/>
    </row>
    <row r="8719" spans="1:1" x14ac:dyDescent="0.3">
      <c r="A8719"/>
    </row>
    <row r="8720" spans="1:1" x14ac:dyDescent="0.3">
      <c r="A8720"/>
    </row>
    <row r="8721" spans="1:1" x14ac:dyDescent="0.3">
      <c r="A8721"/>
    </row>
    <row r="8722" spans="1:1" x14ac:dyDescent="0.3">
      <c r="A8722"/>
    </row>
    <row r="8723" spans="1:1" x14ac:dyDescent="0.3">
      <c r="A8723"/>
    </row>
    <row r="8724" spans="1:1" x14ac:dyDescent="0.3">
      <c r="A8724"/>
    </row>
    <row r="8725" spans="1:1" x14ac:dyDescent="0.3">
      <c r="A8725"/>
    </row>
    <row r="8726" spans="1:1" x14ac:dyDescent="0.3">
      <c r="A8726"/>
    </row>
    <row r="8727" spans="1:1" x14ac:dyDescent="0.3">
      <c r="A8727"/>
    </row>
    <row r="8728" spans="1:1" x14ac:dyDescent="0.3">
      <c r="A8728"/>
    </row>
    <row r="8729" spans="1:1" x14ac:dyDescent="0.3">
      <c r="A8729"/>
    </row>
    <row r="8730" spans="1:1" x14ac:dyDescent="0.3">
      <c r="A8730"/>
    </row>
    <row r="8731" spans="1:1" x14ac:dyDescent="0.3">
      <c r="A8731"/>
    </row>
    <row r="8732" spans="1:1" x14ac:dyDescent="0.3">
      <c r="A8732"/>
    </row>
    <row r="8733" spans="1:1" x14ac:dyDescent="0.3">
      <c r="A8733"/>
    </row>
    <row r="8734" spans="1:1" x14ac:dyDescent="0.3">
      <c r="A8734"/>
    </row>
    <row r="8735" spans="1:1" x14ac:dyDescent="0.3">
      <c r="A8735"/>
    </row>
    <row r="8736" spans="1:1" x14ac:dyDescent="0.3">
      <c r="A8736"/>
    </row>
    <row r="8737" spans="1:1" x14ac:dyDescent="0.3">
      <c r="A8737"/>
    </row>
    <row r="8738" spans="1:1" x14ac:dyDescent="0.3">
      <c r="A8738"/>
    </row>
    <row r="8739" spans="1:1" x14ac:dyDescent="0.3">
      <c r="A8739"/>
    </row>
    <row r="8740" spans="1:1" x14ac:dyDescent="0.3">
      <c r="A8740"/>
    </row>
    <row r="8741" spans="1:1" x14ac:dyDescent="0.3">
      <c r="A8741"/>
    </row>
    <row r="8742" spans="1:1" x14ac:dyDescent="0.3">
      <c r="A8742"/>
    </row>
    <row r="8743" spans="1:1" x14ac:dyDescent="0.3">
      <c r="A8743"/>
    </row>
    <row r="8744" spans="1:1" x14ac:dyDescent="0.3">
      <c r="A8744"/>
    </row>
    <row r="8745" spans="1:1" x14ac:dyDescent="0.3">
      <c r="A8745"/>
    </row>
    <row r="8746" spans="1:1" x14ac:dyDescent="0.3">
      <c r="A8746"/>
    </row>
    <row r="8747" spans="1:1" x14ac:dyDescent="0.3">
      <c r="A8747"/>
    </row>
    <row r="8748" spans="1:1" x14ac:dyDescent="0.3">
      <c r="A8748"/>
    </row>
    <row r="8749" spans="1:1" x14ac:dyDescent="0.3">
      <c r="A8749"/>
    </row>
    <row r="8750" spans="1:1" x14ac:dyDescent="0.3">
      <c r="A8750"/>
    </row>
    <row r="8751" spans="1:1" x14ac:dyDescent="0.3">
      <c r="A8751"/>
    </row>
    <row r="8752" spans="1:1" x14ac:dyDescent="0.3">
      <c r="A8752"/>
    </row>
    <row r="8753" spans="1:1" x14ac:dyDescent="0.3">
      <c r="A8753"/>
    </row>
    <row r="8754" spans="1:1" x14ac:dyDescent="0.3">
      <c r="A8754"/>
    </row>
    <row r="8755" spans="1:1" x14ac:dyDescent="0.3">
      <c r="A8755"/>
    </row>
    <row r="8756" spans="1:1" x14ac:dyDescent="0.3">
      <c r="A8756"/>
    </row>
    <row r="8757" spans="1:1" x14ac:dyDescent="0.3">
      <c r="A8757"/>
    </row>
    <row r="8758" spans="1:1" x14ac:dyDescent="0.3">
      <c r="A8758"/>
    </row>
    <row r="8759" spans="1:1" x14ac:dyDescent="0.3">
      <c r="A8759"/>
    </row>
    <row r="8760" spans="1:1" x14ac:dyDescent="0.3">
      <c r="A8760"/>
    </row>
    <row r="8761" spans="1:1" x14ac:dyDescent="0.3">
      <c r="A8761"/>
    </row>
    <row r="8762" spans="1:1" x14ac:dyDescent="0.3">
      <c r="A8762"/>
    </row>
    <row r="8763" spans="1:1" x14ac:dyDescent="0.3">
      <c r="A8763"/>
    </row>
    <row r="8764" spans="1:1" x14ac:dyDescent="0.3">
      <c r="A8764"/>
    </row>
    <row r="8765" spans="1:1" x14ac:dyDescent="0.3">
      <c r="A8765"/>
    </row>
    <row r="8766" spans="1:1" x14ac:dyDescent="0.3">
      <c r="A8766"/>
    </row>
    <row r="8767" spans="1:1" x14ac:dyDescent="0.3">
      <c r="A8767"/>
    </row>
    <row r="8768" spans="1:1" x14ac:dyDescent="0.3">
      <c r="A8768"/>
    </row>
    <row r="8769" spans="1:1" x14ac:dyDescent="0.3">
      <c r="A8769"/>
    </row>
    <row r="8770" spans="1:1" x14ac:dyDescent="0.3">
      <c r="A8770"/>
    </row>
    <row r="8771" spans="1:1" x14ac:dyDescent="0.3">
      <c r="A8771"/>
    </row>
    <row r="8772" spans="1:1" x14ac:dyDescent="0.3">
      <c r="A8772"/>
    </row>
    <row r="8773" spans="1:1" x14ac:dyDescent="0.3">
      <c r="A8773"/>
    </row>
    <row r="8774" spans="1:1" x14ac:dyDescent="0.3">
      <c r="A8774"/>
    </row>
    <row r="8775" spans="1:1" x14ac:dyDescent="0.3">
      <c r="A8775"/>
    </row>
    <row r="8776" spans="1:1" x14ac:dyDescent="0.3">
      <c r="A8776"/>
    </row>
    <row r="8777" spans="1:1" x14ac:dyDescent="0.3">
      <c r="A8777"/>
    </row>
    <row r="8778" spans="1:1" x14ac:dyDescent="0.3">
      <c r="A8778"/>
    </row>
    <row r="8779" spans="1:1" x14ac:dyDescent="0.3">
      <c r="A8779"/>
    </row>
    <row r="8780" spans="1:1" x14ac:dyDescent="0.3">
      <c r="A8780"/>
    </row>
    <row r="8781" spans="1:1" x14ac:dyDescent="0.3">
      <c r="A8781"/>
    </row>
    <row r="8782" spans="1:1" x14ac:dyDescent="0.3">
      <c r="A8782"/>
    </row>
    <row r="8783" spans="1:1" x14ac:dyDescent="0.3">
      <c r="A8783"/>
    </row>
    <row r="8784" spans="1:1" x14ac:dyDescent="0.3">
      <c r="A8784"/>
    </row>
    <row r="8785" spans="1:1" x14ac:dyDescent="0.3">
      <c r="A8785"/>
    </row>
    <row r="8786" spans="1:1" x14ac:dyDescent="0.3">
      <c r="A8786"/>
    </row>
    <row r="8787" spans="1:1" x14ac:dyDescent="0.3">
      <c r="A8787"/>
    </row>
    <row r="8788" spans="1:1" x14ac:dyDescent="0.3">
      <c r="A8788"/>
    </row>
    <row r="8789" spans="1:1" x14ac:dyDescent="0.3">
      <c r="A8789"/>
    </row>
    <row r="8790" spans="1:1" x14ac:dyDescent="0.3">
      <c r="A8790"/>
    </row>
    <row r="8791" spans="1:1" x14ac:dyDescent="0.3">
      <c r="A8791"/>
    </row>
    <row r="8792" spans="1:1" x14ac:dyDescent="0.3">
      <c r="A8792"/>
    </row>
    <row r="8793" spans="1:1" x14ac:dyDescent="0.3">
      <c r="A8793"/>
    </row>
    <row r="8794" spans="1:1" x14ac:dyDescent="0.3">
      <c r="A8794"/>
    </row>
    <row r="8795" spans="1:1" x14ac:dyDescent="0.3">
      <c r="A8795"/>
    </row>
    <row r="8796" spans="1:1" x14ac:dyDescent="0.3">
      <c r="A8796"/>
    </row>
    <row r="8797" spans="1:1" x14ac:dyDescent="0.3">
      <c r="A8797"/>
    </row>
    <row r="8798" spans="1:1" x14ac:dyDescent="0.3">
      <c r="A8798"/>
    </row>
    <row r="8799" spans="1:1" x14ac:dyDescent="0.3">
      <c r="A8799"/>
    </row>
    <row r="8800" spans="1:1" x14ac:dyDescent="0.3">
      <c r="A8800"/>
    </row>
    <row r="8801" spans="1:1" x14ac:dyDescent="0.3">
      <c r="A8801"/>
    </row>
    <row r="8802" spans="1:1" x14ac:dyDescent="0.3">
      <c r="A8802"/>
    </row>
    <row r="8803" spans="1:1" x14ac:dyDescent="0.3">
      <c r="A8803"/>
    </row>
    <row r="8804" spans="1:1" x14ac:dyDescent="0.3">
      <c r="A8804"/>
    </row>
    <row r="8805" spans="1:1" x14ac:dyDescent="0.3">
      <c r="A8805"/>
    </row>
    <row r="8806" spans="1:1" x14ac:dyDescent="0.3">
      <c r="A8806"/>
    </row>
    <row r="8807" spans="1:1" x14ac:dyDescent="0.3">
      <c r="A8807"/>
    </row>
    <row r="8808" spans="1:1" x14ac:dyDescent="0.3">
      <c r="A8808"/>
    </row>
    <row r="8809" spans="1:1" x14ac:dyDescent="0.3">
      <c r="A8809"/>
    </row>
    <row r="8810" spans="1:1" x14ac:dyDescent="0.3">
      <c r="A8810"/>
    </row>
    <row r="8811" spans="1:1" x14ac:dyDescent="0.3">
      <c r="A8811"/>
    </row>
    <row r="8812" spans="1:1" x14ac:dyDescent="0.3">
      <c r="A8812"/>
    </row>
    <row r="8813" spans="1:1" x14ac:dyDescent="0.3">
      <c r="A8813"/>
    </row>
    <row r="8814" spans="1:1" x14ac:dyDescent="0.3">
      <c r="A8814"/>
    </row>
    <row r="8815" spans="1:1" x14ac:dyDescent="0.3">
      <c r="A8815"/>
    </row>
    <row r="8816" spans="1:1" x14ac:dyDescent="0.3">
      <c r="A8816"/>
    </row>
    <row r="8817" spans="1:1" x14ac:dyDescent="0.3">
      <c r="A8817"/>
    </row>
    <row r="8818" spans="1:1" x14ac:dyDescent="0.3">
      <c r="A8818"/>
    </row>
    <row r="8819" spans="1:1" x14ac:dyDescent="0.3">
      <c r="A8819"/>
    </row>
    <row r="8820" spans="1:1" x14ac:dyDescent="0.3">
      <c r="A8820"/>
    </row>
    <row r="8821" spans="1:1" x14ac:dyDescent="0.3">
      <c r="A8821"/>
    </row>
    <row r="8822" spans="1:1" x14ac:dyDescent="0.3">
      <c r="A8822"/>
    </row>
    <row r="8823" spans="1:1" x14ac:dyDescent="0.3">
      <c r="A8823"/>
    </row>
    <row r="8824" spans="1:1" x14ac:dyDescent="0.3">
      <c r="A8824"/>
    </row>
    <row r="8825" spans="1:1" x14ac:dyDescent="0.3">
      <c r="A8825"/>
    </row>
    <row r="8826" spans="1:1" x14ac:dyDescent="0.3">
      <c r="A8826"/>
    </row>
    <row r="8827" spans="1:1" x14ac:dyDescent="0.3">
      <c r="A8827"/>
    </row>
    <row r="8828" spans="1:1" x14ac:dyDescent="0.3">
      <c r="A8828"/>
    </row>
    <row r="8829" spans="1:1" x14ac:dyDescent="0.3">
      <c r="A8829"/>
    </row>
    <row r="8830" spans="1:1" x14ac:dyDescent="0.3">
      <c r="A8830"/>
    </row>
    <row r="8831" spans="1:1" x14ac:dyDescent="0.3">
      <c r="A8831"/>
    </row>
    <row r="8832" spans="1:1" x14ac:dyDescent="0.3">
      <c r="A8832"/>
    </row>
    <row r="8833" spans="1:1" x14ac:dyDescent="0.3">
      <c r="A8833"/>
    </row>
    <row r="8834" spans="1:1" x14ac:dyDescent="0.3">
      <c r="A8834"/>
    </row>
    <row r="8835" spans="1:1" x14ac:dyDescent="0.3">
      <c r="A8835"/>
    </row>
    <row r="8836" spans="1:1" x14ac:dyDescent="0.3">
      <c r="A8836"/>
    </row>
    <row r="8837" spans="1:1" x14ac:dyDescent="0.3">
      <c r="A8837"/>
    </row>
    <row r="8838" spans="1:1" x14ac:dyDescent="0.3">
      <c r="A8838"/>
    </row>
    <row r="8839" spans="1:1" x14ac:dyDescent="0.3">
      <c r="A8839"/>
    </row>
    <row r="8840" spans="1:1" x14ac:dyDescent="0.3">
      <c r="A8840"/>
    </row>
    <row r="8841" spans="1:1" x14ac:dyDescent="0.3">
      <c r="A8841"/>
    </row>
    <row r="8842" spans="1:1" x14ac:dyDescent="0.3">
      <c r="A8842"/>
    </row>
    <row r="8843" spans="1:1" x14ac:dyDescent="0.3">
      <c r="A8843"/>
    </row>
    <row r="8844" spans="1:1" x14ac:dyDescent="0.3">
      <c r="A8844"/>
    </row>
    <row r="8845" spans="1:1" x14ac:dyDescent="0.3">
      <c r="A8845"/>
    </row>
    <row r="8846" spans="1:1" x14ac:dyDescent="0.3">
      <c r="A8846"/>
    </row>
    <row r="8847" spans="1:1" x14ac:dyDescent="0.3">
      <c r="A8847"/>
    </row>
    <row r="8848" spans="1:1" x14ac:dyDescent="0.3">
      <c r="A8848"/>
    </row>
    <row r="8849" spans="1:1" x14ac:dyDescent="0.3">
      <c r="A8849"/>
    </row>
    <row r="8850" spans="1:1" x14ac:dyDescent="0.3">
      <c r="A8850"/>
    </row>
    <row r="8851" spans="1:1" x14ac:dyDescent="0.3">
      <c r="A8851"/>
    </row>
    <row r="8852" spans="1:1" x14ac:dyDescent="0.3">
      <c r="A8852"/>
    </row>
    <row r="8853" spans="1:1" x14ac:dyDescent="0.3">
      <c r="A8853"/>
    </row>
    <row r="8854" spans="1:1" x14ac:dyDescent="0.3">
      <c r="A8854"/>
    </row>
    <row r="8855" spans="1:1" x14ac:dyDescent="0.3">
      <c r="A8855"/>
    </row>
    <row r="8856" spans="1:1" x14ac:dyDescent="0.3">
      <c r="A8856"/>
    </row>
    <row r="8857" spans="1:1" x14ac:dyDescent="0.3">
      <c r="A8857"/>
    </row>
    <row r="8858" spans="1:1" x14ac:dyDescent="0.3">
      <c r="A8858"/>
    </row>
    <row r="8859" spans="1:1" x14ac:dyDescent="0.3">
      <c r="A8859"/>
    </row>
    <row r="8860" spans="1:1" x14ac:dyDescent="0.3">
      <c r="A8860"/>
    </row>
    <row r="8861" spans="1:1" x14ac:dyDescent="0.3">
      <c r="A8861"/>
    </row>
    <row r="8862" spans="1:1" x14ac:dyDescent="0.3">
      <c r="A8862"/>
    </row>
    <row r="8863" spans="1:1" x14ac:dyDescent="0.3">
      <c r="A8863"/>
    </row>
    <row r="8864" spans="1:1" x14ac:dyDescent="0.3">
      <c r="A8864"/>
    </row>
    <row r="8865" spans="1:1" x14ac:dyDescent="0.3">
      <c r="A8865"/>
    </row>
    <row r="8866" spans="1:1" x14ac:dyDescent="0.3">
      <c r="A8866"/>
    </row>
    <row r="8867" spans="1:1" x14ac:dyDescent="0.3">
      <c r="A8867"/>
    </row>
    <row r="8868" spans="1:1" x14ac:dyDescent="0.3">
      <c r="A8868"/>
    </row>
    <row r="8869" spans="1:1" x14ac:dyDescent="0.3">
      <c r="A8869"/>
    </row>
    <row r="8870" spans="1:1" x14ac:dyDescent="0.3">
      <c r="A8870"/>
    </row>
    <row r="8871" spans="1:1" x14ac:dyDescent="0.3">
      <c r="A8871"/>
    </row>
    <row r="8872" spans="1:1" x14ac:dyDescent="0.3">
      <c r="A8872"/>
    </row>
    <row r="8873" spans="1:1" x14ac:dyDescent="0.3">
      <c r="A8873"/>
    </row>
    <row r="8874" spans="1:1" x14ac:dyDescent="0.3">
      <c r="A8874"/>
    </row>
    <row r="8875" spans="1:1" x14ac:dyDescent="0.3">
      <c r="A8875"/>
    </row>
    <row r="8876" spans="1:1" x14ac:dyDescent="0.3">
      <c r="A8876"/>
    </row>
    <row r="8877" spans="1:1" x14ac:dyDescent="0.3">
      <c r="A8877"/>
    </row>
    <row r="8878" spans="1:1" x14ac:dyDescent="0.3">
      <c r="A8878"/>
    </row>
    <row r="8879" spans="1:1" x14ac:dyDescent="0.3">
      <c r="A8879"/>
    </row>
    <row r="8880" spans="1:1" x14ac:dyDescent="0.3">
      <c r="A8880"/>
    </row>
    <row r="8881" spans="1:1" x14ac:dyDescent="0.3">
      <c r="A8881"/>
    </row>
    <row r="8882" spans="1:1" x14ac:dyDescent="0.3">
      <c r="A8882"/>
    </row>
    <row r="8883" spans="1:1" x14ac:dyDescent="0.3">
      <c r="A8883"/>
    </row>
    <row r="8884" spans="1:1" x14ac:dyDescent="0.3">
      <c r="A8884"/>
    </row>
    <row r="8885" spans="1:1" x14ac:dyDescent="0.3">
      <c r="A8885"/>
    </row>
    <row r="8886" spans="1:1" x14ac:dyDescent="0.3">
      <c r="A8886"/>
    </row>
    <row r="8887" spans="1:1" x14ac:dyDescent="0.3">
      <c r="A8887"/>
    </row>
    <row r="8888" spans="1:1" x14ac:dyDescent="0.3">
      <c r="A8888"/>
    </row>
    <row r="8889" spans="1:1" x14ac:dyDescent="0.3">
      <c r="A8889"/>
    </row>
    <row r="8890" spans="1:1" x14ac:dyDescent="0.3">
      <c r="A8890"/>
    </row>
    <row r="8891" spans="1:1" x14ac:dyDescent="0.3">
      <c r="A8891"/>
    </row>
    <row r="8892" spans="1:1" x14ac:dyDescent="0.3">
      <c r="A8892"/>
    </row>
    <row r="8893" spans="1:1" x14ac:dyDescent="0.3">
      <c r="A8893"/>
    </row>
    <row r="8894" spans="1:1" x14ac:dyDescent="0.3">
      <c r="A8894"/>
    </row>
    <row r="8895" spans="1:1" x14ac:dyDescent="0.3">
      <c r="A8895"/>
    </row>
    <row r="8896" spans="1:1" x14ac:dyDescent="0.3">
      <c r="A8896"/>
    </row>
    <row r="8897" spans="1:1" x14ac:dyDescent="0.3">
      <c r="A8897"/>
    </row>
    <row r="8898" spans="1:1" x14ac:dyDescent="0.3">
      <c r="A8898"/>
    </row>
    <row r="8899" spans="1:1" x14ac:dyDescent="0.3">
      <c r="A8899"/>
    </row>
    <row r="8900" spans="1:1" x14ac:dyDescent="0.3">
      <c r="A8900"/>
    </row>
    <row r="8901" spans="1:1" x14ac:dyDescent="0.3">
      <c r="A8901"/>
    </row>
    <row r="8902" spans="1:1" x14ac:dyDescent="0.3">
      <c r="A8902"/>
    </row>
    <row r="8903" spans="1:1" x14ac:dyDescent="0.3">
      <c r="A8903"/>
    </row>
    <row r="8904" spans="1:1" x14ac:dyDescent="0.3">
      <c r="A8904"/>
    </row>
    <row r="8905" spans="1:1" x14ac:dyDescent="0.3">
      <c r="A8905"/>
    </row>
    <row r="8906" spans="1:1" x14ac:dyDescent="0.3">
      <c r="A8906"/>
    </row>
    <row r="8907" spans="1:1" x14ac:dyDescent="0.3">
      <c r="A8907"/>
    </row>
    <row r="8908" spans="1:1" x14ac:dyDescent="0.3">
      <c r="A8908"/>
    </row>
    <row r="8909" spans="1:1" x14ac:dyDescent="0.3">
      <c r="A8909"/>
    </row>
    <row r="8910" spans="1:1" x14ac:dyDescent="0.3">
      <c r="A8910"/>
    </row>
    <row r="8911" spans="1:1" x14ac:dyDescent="0.3">
      <c r="A8911"/>
    </row>
    <row r="8912" spans="1:1" x14ac:dyDescent="0.3">
      <c r="A8912"/>
    </row>
    <row r="8913" spans="1:1" x14ac:dyDescent="0.3">
      <c r="A8913"/>
    </row>
    <row r="8914" spans="1:1" x14ac:dyDescent="0.3">
      <c r="A8914"/>
    </row>
    <row r="8915" spans="1:1" x14ac:dyDescent="0.3">
      <c r="A8915"/>
    </row>
    <row r="8916" spans="1:1" x14ac:dyDescent="0.3">
      <c r="A8916"/>
    </row>
    <row r="8917" spans="1:1" x14ac:dyDescent="0.3">
      <c r="A8917"/>
    </row>
    <row r="8918" spans="1:1" x14ac:dyDescent="0.3">
      <c r="A8918"/>
    </row>
    <row r="8919" spans="1:1" x14ac:dyDescent="0.3">
      <c r="A8919"/>
    </row>
    <row r="8920" spans="1:1" x14ac:dyDescent="0.3">
      <c r="A8920"/>
    </row>
    <row r="8921" spans="1:1" x14ac:dyDescent="0.3">
      <c r="A8921"/>
    </row>
    <row r="8922" spans="1:1" x14ac:dyDescent="0.3">
      <c r="A8922"/>
    </row>
    <row r="8923" spans="1:1" x14ac:dyDescent="0.3">
      <c r="A8923"/>
    </row>
    <row r="8924" spans="1:1" x14ac:dyDescent="0.3">
      <c r="A8924"/>
    </row>
    <row r="8925" spans="1:1" x14ac:dyDescent="0.3">
      <c r="A8925"/>
    </row>
    <row r="8926" spans="1:1" x14ac:dyDescent="0.3">
      <c r="A8926"/>
    </row>
    <row r="8927" spans="1:1" x14ac:dyDescent="0.3">
      <c r="A8927"/>
    </row>
    <row r="8928" spans="1:1" x14ac:dyDescent="0.3">
      <c r="A8928"/>
    </row>
    <row r="8929" spans="1:1" x14ac:dyDescent="0.3">
      <c r="A8929"/>
    </row>
    <row r="8930" spans="1:1" x14ac:dyDescent="0.3">
      <c r="A8930"/>
    </row>
    <row r="8931" spans="1:1" x14ac:dyDescent="0.3">
      <c r="A8931"/>
    </row>
    <row r="8932" spans="1:1" x14ac:dyDescent="0.3">
      <c r="A8932"/>
    </row>
    <row r="8933" spans="1:1" x14ac:dyDescent="0.3">
      <c r="A8933"/>
    </row>
    <row r="8934" spans="1:1" x14ac:dyDescent="0.3">
      <c r="A8934"/>
    </row>
    <row r="8935" spans="1:1" x14ac:dyDescent="0.3">
      <c r="A8935"/>
    </row>
    <row r="8936" spans="1:1" x14ac:dyDescent="0.3">
      <c r="A8936"/>
    </row>
    <row r="8937" spans="1:1" x14ac:dyDescent="0.3">
      <c r="A8937"/>
    </row>
    <row r="8938" spans="1:1" x14ac:dyDescent="0.3">
      <c r="A8938"/>
    </row>
    <row r="8939" spans="1:1" x14ac:dyDescent="0.3">
      <c r="A8939"/>
    </row>
    <row r="8940" spans="1:1" x14ac:dyDescent="0.3">
      <c r="A8940"/>
    </row>
    <row r="8941" spans="1:1" x14ac:dyDescent="0.3">
      <c r="A8941"/>
    </row>
    <row r="8942" spans="1:1" x14ac:dyDescent="0.3">
      <c r="A8942"/>
    </row>
    <row r="8943" spans="1:1" x14ac:dyDescent="0.3">
      <c r="A8943"/>
    </row>
    <row r="8944" spans="1:1" x14ac:dyDescent="0.3">
      <c r="A8944"/>
    </row>
    <row r="8945" spans="1:1" x14ac:dyDescent="0.3">
      <c r="A8945"/>
    </row>
    <row r="8946" spans="1:1" x14ac:dyDescent="0.3">
      <c r="A8946"/>
    </row>
    <row r="8947" spans="1:1" x14ac:dyDescent="0.3">
      <c r="A8947"/>
    </row>
    <row r="8948" spans="1:1" x14ac:dyDescent="0.3">
      <c r="A8948"/>
    </row>
    <row r="8949" spans="1:1" x14ac:dyDescent="0.3">
      <c r="A8949"/>
    </row>
    <row r="8950" spans="1:1" x14ac:dyDescent="0.3">
      <c r="A8950"/>
    </row>
    <row r="8951" spans="1:1" x14ac:dyDescent="0.3">
      <c r="A8951"/>
    </row>
    <row r="8952" spans="1:1" x14ac:dyDescent="0.3">
      <c r="A8952"/>
    </row>
    <row r="8953" spans="1:1" x14ac:dyDescent="0.3">
      <c r="A8953"/>
    </row>
    <row r="8954" spans="1:1" x14ac:dyDescent="0.3">
      <c r="A8954"/>
    </row>
    <row r="8955" spans="1:1" x14ac:dyDescent="0.3">
      <c r="A8955"/>
    </row>
    <row r="8956" spans="1:1" x14ac:dyDescent="0.3">
      <c r="A8956"/>
    </row>
    <row r="8957" spans="1:1" x14ac:dyDescent="0.3">
      <c r="A8957"/>
    </row>
    <row r="8958" spans="1:1" x14ac:dyDescent="0.3">
      <c r="A8958"/>
    </row>
    <row r="8959" spans="1:1" x14ac:dyDescent="0.3">
      <c r="A8959"/>
    </row>
    <row r="8960" spans="1:1" x14ac:dyDescent="0.3">
      <c r="A8960"/>
    </row>
    <row r="8961" spans="1:1" x14ac:dyDescent="0.3">
      <c r="A8961"/>
    </row>
    <row r="8962" spans="1:1" x14ac:dyDescent="0.3">
      <c r="A8962"/>
    </row>
    <row r="8963" spans="1:1" x14ac:dyDescent="0.3">
      <c r="A8963"/>
    </row>
    <row r="8964" spans="1:1" x14ac:dyDescent="0.3">
      <c r="A8964"/>
    </row>
    <row r="8965" spans="1:1" x14ac:dyDescent="0.3">
      <c r="A8965"/>
    </row>
    <row r="8966" spans="1:1" x14ac:dyDescent="0.3">
      <c r="A8966"/>
    </row>
    <row r="8967" spans="1:1" x14ac:dyDescent="0.3">
      <c r="A8967"/>
    </row>
    <row r="8968" spans="1:1" x14ac:dyDescent="0.3">
      <c r="A8968"/>
    </row>
    <row r="8969" spans="1:1" x14ac:dyDescent="0.3">
      <c r="A8969"/>
    </row>
    <row r="8970" spans="1:1" x14ac:dyDescent="0.3">
      <c r="A8970"/>
    </row>
    <row r="8971" spans="1:1" x14ac:dyDescent="0.3">
      <c r="A8971"/>
    </row>
    <row r="8972" spans="1:1" x14ac:dyDescent="0.3">
      <c r="A8972"/>
    </row>
    <row r="8973" spans="1:1" x14ac:dyDescent="0.3">
      <c r="A8973"/>
    </row>
    <row r="8974" spans="1:1" x14ac:dyDescent="0.3">
      <c r="A8974"/>
    </row>
    <row r="8975" spans="1:1" x14ac:dyDescent="0.3">
      <c r="A8975"/>
    </row>
    <row r="8976" spans="1:1" x14ac:dyDescent="0.3">
      <c r="A8976"/>
    </row>
    <row r="8977" spans="1:1" x14ac:dyDescent="0.3">
      <c r="A8977"/>
    </row>
    <row r="8978" spans="1:1" x14ac:dyDescent="0.3">
      <c r="A8978"/>
    </row>
    <row r="8979" spans="1:1" x14ac:dyDescent="0.3">
      <c r="A8979"/>
    </row>
    <row r="8980" spans="1:1" x14ac:dyDescent="0.3">
      <c r="A8980"/>
    </row>
    <row r="8981" spans="1:1" x14ac:dyDescent="0.3">
      <c r="A8981"/>
    </row>
    <row r="8982" spans="1:1" x14ac:dyDescent="0.3">
      <c r="A8982"/>
    </row>
    <row r="8983" spans="1:1" x14ac:dyDescent="0.3">
      <c r="A8983"/>
    </row>
    <row r="8984" spans="1:1" x14ac:dyDescent="0.3">
      <c r="A8984"/>
    </row>
    <row r="8985" spans="1:1" x14ac:dyDescent="0.3">
      <c r="A8985"/>
    </row>
    <row r="8986" spans="1:1" x14ac:dyDescent="0.3">
      <c r="A8986"/>
    </row>
    <row r="8987" spans="1:1" x14ac:dyDescent="0.3">
      <c r="A8987"/>
    </row>
    <row r="8988" spans="1:1" x14ac:dyDescent="0.3">
      <c r="A8988"/>
    </row>
    <row r="8989" spans="1:1" x14ac:dyDescent="0.3">
      <c r="A8989"/>
    </row>
    <row r="8990" spans="1:1" x14ac:dyDescent="0.3">
      <c r="A8990"/>
    </row>
    <row r="8991" spans="1:1" x14ac:dyDescent="0.3">
      <c r="A8991"/>
    </row>
    <row r="8992" spans="1:1" x14ac:dyDescent="0.3">
      <c r="A8992"/>
    </row>
    <row r="8993" spans="1:1" x14ac:dyDescent="0.3">
      <c r="A8993"/>
    </row>
    <row r="8994" spans="1:1" x14ac:dyDescent="0.3">
      <c r="A8994"/>
    </row>
    <row r="8995" spans="1:1" x14ac:dyDescent="0.3">
      <c r="A8995"/>
    </row>
    <row r="8996" spans="1:1" x14ac:dyDescent="0.3">
      <c r="A8996"/>
    </row>
    <row r="8997" spans="1:1" x14ac:dyDescent="0.3">
      <c r="A8997"/>
    </row>
    <row r="8998" spans="1:1" x14ac:dyDescent="0.3">
      <c r="A8998"/>
    </row>
    <row r="8999" spans="1:1" x14ac:dyDescent="0.3">
      <c r="A8999"/>
    </row>
    <row r="9000" spans="1:1" x14ac:dyDescent="0.3">
      <c r="A9000"/>
    </row>
    <row r="9001" spans="1:1" x14ac:dyDescent="0.3">
      <c r="A9001"/>
    </row>
    <row r="9002" spans="1:1" x14ac:dyDescent="0.3">
      <c r="A9002"/>
    </row>
    <row r="9003" spans="1:1" x14ac:dyDescent="0.3">
      <c r="A9003"/>
    </row>
    <row r="9004" spans="1:1" x14ac:dyDescent="0.3">
      <c r="A9004"/>
    </row>
    <row r="9005" spans="1:1" x14ac:dyDescent="0.3">
      <c r="A9005"/>
    </row>
    <row r="9006" spans="1:1" x14ac:dyDescent="0.3">
      <c r="A9006"/>
    </row>
    <row r="9007" spans="1:1" x14ac:dyDescent="0.3">
      <c r="A9007"/>
    </row>
    <row r="9008" spans="1:1" x14ac:dyDescent="0.3">
      <c r="A9008"/>
    </row>
    <row r="9009" spans="1:1" x14ac:dyDescent="0.3">
      <c r="A9009"/>
    </row>
    <row r="9010" spans="1:1" x14ac:dyDescent="0.3">
      <c r="A9010"/>
    </row>
    <row r="9011" spans="1:1" x14ac:dyDescent="0.3">
      <c r="A9011"/>
    </row>
    <row r="9012" spans="1:1" x14ac:dyDescent="0.3">
      <c r="A9012"/>
    </row>
    <row r="9013" spans="1:1" x14ac:dyDescent="0.3">
      <c r="A9013"/>
    </row>
    <row r="9014" spans="1:1" x14ac:dyDescent="0.3">
      <c r="A9014"/>
    </row>
    <row r="9015" spans="1:1" x14ac:dyDescent="0.3">
      <c r="A9015"/>
    </row>
    <row r="9016" spans="1:1" x14ac:dyDescent="0.3">
      <c r="A9016"/>
    </row>
    <row r="9017" spans="1:1" x14ac:dyDescent="0.3">
      <c r="A9017"/>
    </row>
    <row r="9018" spans="1:1" x14ac:dyDescent="0.3">
      <c r="A9018"/>
    </row>
    <row r="9019" spans="1:1" x14ac:dyDescent="0.3">
      <c r="A9019"/>
    </row>
    <row r="9020" spans="1:1" x14ac:dyDescent="0.3">
      <c r="A9020"/>
    </row>
    <row r="9021" spans="1:1" x14ac:dyDescent="0.3">
      <c r="A9021"/>
    </row>
    <row r="9022" spans="1:1" x14ac:dyDescent="0.3">
      <c r="A9022"/>
    </row>
    <row r="9023" spans="1:1" x14ac:dyDescent="0.3">
      <c r="A9023"/>
    </row>
    <row r="9024" spans="1:1" x14ac:dyDescent="0.3">
      <c r="A9024"/>
    </row>
    <row r="9025" spans="1:1" x14ac:dyDescent="0.3">
      <c r="A9025"/>
    </row>
    <row r="9026" spans="1:1" x14ac:dyDescent="0.3">
      <c r="A9026"/>
    </row>
    <row r="9027" spans="1:1" x14ac:dyDescent="0.3">
      <c r="A9027"/>
    </row>
    <row r="9028" spans="1:1" x14ac:dyDescent="0.3">
      <c r="A9028"/>
    </row>
    <row r="9029" spans="1:1" x14ac:dyDescent="0.3">
      <c r="A9029"/>
    </row>
    <row r="9030" spans="1:1" x14ac:dyDescent="0.3">
      <c r="A9030"/>
    </row>
    <row r="9031" spans="1:1" x14ac:dyDescent="0.3">
      <c r="A9031"/>
    </row>
    <row r="9032" spans="1:1" x14ac:dyDescent="0.3">
      <c r="A9032"/>
    </row>
    <row r="9033" spans="1:1" x14ac:dyDescent="0.3">
      <c r="A9033"/>
    </row>
    <row r="9034" spans="1:1" x14ac:dyDescent="0.3">
      <c r="A9034"/>
    </row>
    <row r="9035" spans="1:1" x14ac:dyDescent="0.3">
      <c r="A9035"/>
    </row>
    <row r="9036" spans="1:1" x14ac:dyDescent="0.3">
      <c r="A9036"/>
    </row>
    <row r="9037" spans="1:1" x14ac:dyDescent="0.3">
      <c r="A9037"/>
    </row>
    <row r="9038" spans="1:1" x14ac:dyDescent="0.3">
      <c r="A9038"/>
    </row>
    <row r="9039" spans="1:1" x14ac:dyDescent="0.3">
      <c r="A9039"/>
    </row>
    <row r="9040" spans="1:1" x14ac:dyDescent="0.3">
      <c r="A9040"/>
    </row>
    <row r="9041" spans="1:1" x14ac:dyDescent="0.3">
      <c r="A9041"/>
    </row>
    <row r="9042" spans="1:1" x14ac:dyDescent="0.3">
      <c r="A9042"/>
    </row>
    <row r="9043" spans="1:1" x14ac:dyDescent="0.3">
      <c r="A9043"/>
    </row>
    <row r="9044" spans="1:1" x14ac:dyDescent="0.3">
      <c r="A9044"/>
    </row>
    <row r="9045" spans="1:1" x14ac:dyDescent="0.3">
      <c r="A9045"/>
    </row>
    <row r="9046" spans="1:1" x14ac:dyDescent="0.3">
      <c r="A9046"/>
    </row>
    <row r="9047" spans="1:1" x14ac:dyDescent="0.3">
      <c r="A9047"/>
    </row>
    <row r="9048" spans="1:1" x14ac:dyDescent="0.3">
      <c r="A9048"/>
    </row>
    <row r="9049" spans="1:1" x14ac:dyDescent="0.3">
      <c r="A9049"/>
    </row>
    <row r="9050" spans="1:1" x14ac:dyDescent="0.3">
      <c r="A9050"/>
    </row>
    <row r="9051" spans="1:1" x14ac:dyDescent="0.3">
      <c r="A9051"/>
    </row>
    <row r="9052" spans="1:1" x14ac:dyDescent="0.3">
      <c r="A9052"/>
    </row>
    <row r="9053" spans="1:1" x14ac:dyDescent="0.3">
      <c r="A9053"/>
    </row>
    <row r="9054" spans="1:1" x14ac:dyDescent="0.3">
      <c r="A9054"/>
    </row>
    <row r="9055" spans="1:1" x14ac:dyDescent="0.3">
      <c r="A9055"/>
    </row>
    <row r="9056" spans="1:1" x14ac:dyDescent="0.3">
      <c r="A9056"/>
    </row>
    <row r="9057" spans="1:1" x14ac:dyDescent="0.3">
      <c r="A9057"/>
    </row>
    <row r="9058" spans="1:1" x14ac:dyDescent="0.3">
      <c r="A9058"/>
    </row>
    <row r="9059" spans="1:1" x14ac:dyDescent="0.3">
      <c r="A9059"/>
    </row>
    <row r="9060" spans="1:1" x14ac:dyDescent="0.3">
      <c r="A9060"/>
    </row>
    <row r="9061" spans="1:1" x14ac:dyDescent="0.3">
      <c r="A9061"/>
    </row>
    <row r="9062" spans="1:1" x14ac:dyDescent="0.3">
      <c r="A9062"/>
    </row>
    <row r="9063" spans="1:1" x14ac:dyDescent="0.3">
      <c r="A9063"/>
    </row>
    <row r="9064" spans="1:1" x14ac:dyDescent="0.3">
      <c r="A9064"/>
    </row>
    <row r="9065" spans="1:1" x14ac:dyDescent="0.3">
      <c r="A9065"/>
    </row>
    <row r="9066" spans="1:1" x14ac:dyDescent="0.3">
      <c r="A9066"/>
    </row>
    <row r="9067" spans="1:1" x14ac:dyDescent="0.3">
      <c r="A9067"/>
    </row>
    <row r="9068" spans="1:1" x14ac:dyDescent="0.3">
      <c r="A9068"/>
    </row>
    <row r="9069" spans="1:1" x14ac:dyDescent="0.3">
      <c r="A9069"/>
    </row>
    <row r="9070" spans="1:1" x14ac:dyDescent="0.3">
      <c r="A9070"/>
    </row>
    <row r="9071" spans="1:1" x14ac:dyDescent="0.3">
      <c r="A9071"/>
    </row>
    <row r="9072" spans="1:1" x14ac:dyDescent="0.3">
      <c r="A9072"/>
    </row>
    <row r="9073" spans="1:1" x14ac:dyDescent="0.3">
      <c r="A9073"/>
    </row>
    <row r="9074" spans="1:1" x14ac:dyDescent="0.3">
      <c r="A9074"/>
    </row>
    <row r="9075" spans="1:1" x14ac:dyDescent="0.3">
      <c r="A9075"/>
    </row>
    <row r="9076" spans="1:1" x14ac:dyDescent="0.3">
      <c r="A9076"/>
    </row>
    <row r="9077" spans="1:1" x14ac:dyDescent="0.3">
      <c r="A9077"/>
    </row>
    <row r="9078" spans="1:1" x14ac:dyDescent="0.3">
      <c r="A9078"/>
    </row>
    <row r="9079" spans="1:1" x14ac:dyDescent="0.3">
      <c r="A9079"/>
    </row>
    <row r="9080" spans="1:1" x14ac:dyDescent="0.3">
      <c r="A9080"/>
    </row>
    <row r="9081" spans="1:1" x14ac:dyDescent="0.3">
      <c r="A9081"/>
    </row>
    <row r="9082" spans="1:1" x14ac:dyDescent="0.3">
      <c r="A9082"/>
    </row>
    <row r="9083" spans="1:1" x14ac:dyDescent="0.3">
      <c r="A9083"/>
    </row>
    <row r="9084" spans="1:1" x14ac:dyDescent="0.3">
      <c r="A9084"/>
    </row>
    <row r="9085" spans="1:1" x14ac:dyDescent="0.3">
      <c r="A9085"/>
    </row>
    <row r="9086" spans="1:1" x14ac:dyDescent="0.3">
      <c r="A9086"/>
    </row>
    <row r="9087" spans="1:1" x14ac:dyDescent="0.3">
      <c r="A9087"/>
    </row>
    <row r="9088" spans="1:1" x14ac:dyDescent="0.3">
      <c r="A9088"/>
    </row>
    <row r="9089" spans="1:1" x14ac:dyDescent="0.3">
      <c r="A9089"/>
    </row>
    <row r="9090" spans="1:1" x14ac:dyDescent="0.3">
      <c r="A9090"/>
    </row>
    <row r="9091" spans="1:1" x14ac:dyDescent="0.3">
      <c r="A9091"/>
    </row>
    <row r="9092" spans="1:1" x14ac:dyDescent="0.3">
      <c r="A9092"/>
    </row>
    <row r="9093" spans="1:1" x14ac:dyDescent="0.3">
      <c r="A9093"/>
    </row>
    <row r="9094" spans="1:1" x14ac:dyDescent="0.3">
      <c r="A9094"/>
    </row>
    <row r="9095" spans="1:1" x14ac:dyDescent="0.3">
      <c r="A9095"/>
    </row>
    <row r="9096" spans="1:1" x14ac:dyDescent="0.3">
      <c r="A9096"/>
    </row>
    <row r="9097" spans="1:1" x14ac:dyDescent="0.3">
      <c r="A9097"/>
    </row>
    <row r="9098" spans="1:1" x14ac:dyDescent="0.3">
      <c r="A9098"/>
    </row>
    <row r="9099" spans="1:1" x14ac:dyDescent="0.3">
      <c r="A9099"/>
    </row>
    <row r="9100" spans="1:1" x14ac:dyDescent="0.3">
      <c r="A9100"/>
    </row>
    <row r="9101" spans="1:1" x14ac:dyDescent="0.3">
      <c r="A9101"/>
    </row>
    <row r="9102" spans="1:1" x14ac:dyDescent="0.3">
      <c r="A9102"/>
    </row>
    <row r="9103" spans="1:1" x14ac:dyDescent="0.3">
      <c r="A9103"/>
    </row>
    <row r="9104" spans="1:1" x14ac:dyDescent="0.3">
      <c r="A9104"/>
    </row>
    <row r="9105" spans="1:1" x14ac:dyDescent="0.3">
      <c r="A9105"/>
    </row>
    <row r="9106" spans="1:1" x14ac:dyDescent="0.3">
      <c r="A9106"/>
    </row>
    <row r="9107" spans="1:1" x14ac:dyDescent="0.3">
      <c r="A9107"/>
    </row>
    <row r="9108" spans="1:1" x14ac:dyDescent="0.3">
      <c r="A9108"/>
    </row>
    <row r="9109" spans="1:1" x14ac:dyDescent="0.3">
      <c r="A9109"/>
    </row>
    <row r="9110" spans="1:1" x14ac:dyDescent="0.3">
      <c r="A9110"/>
    </row>
    <row r="9111" spans="1:1" x14ac:dyDescent="0.3">
      <c r="A9111"/>
    </row>
    <row r="9112" spans="1:1" x14ac:dyDescent="0.3">
      <c r="A9112"/>
    </row>
    <row r="9113" spans="1:1" x14ac:dyDescent="0.3">
      <c r="A9113"/>
    </row>
    <row r="9114" spans="1:1" x14ac:dyDescent="0.3">
      <c r="A9114"/>
    </row>
    <row r="9115" spans="1:1" x14ac:dyDescent="0.3">
      <c r="A9115"/>
    </row>
    <row r="9116" spans="1:1" x14ac:dyDescent="0.3">
      <c r="A9116"/>
    </row>
    <row r="9117" spans="1:1" x14ac:dyDescent="0.3">
      <c r="A9117"/>
    </row>
    <row r="9118" spans="1:1" x14ac:dyDescent="0.3">
      <c r="A9118"/>
    </row>
    <row r="9119" spans="1:1" x14ac:dyDescent="0.3">
      <c r="A9119"/>
    </row>
    <row r="9120" spans="1:1" x14ac:dyDescent="0.3">
      <c r="A9120"/>
    </row>
    <row r="9121" spans="1:1" x14ac:dyDescent="0.3">
      <c r="A9121"/>
    </row>
    <row r="9122" spans="1:1" x14ac:dyDescent="0.3">
      <c r="A9122"/>
    </row>
    <row r="9123" spans="1:1" x14ac:dyDescent="0.3">
      <c r="A9123"/>
    </row>
    <row r="9124" spans="1:1" x14ac:dyDescent="0.3">
      <c r="A9124"/>
    </row>
    <row r="9125" spans="1:1" x14ac:dyDescent="0.3">
      <c r="A9125"/>
    </row>
    <row r="9126" spans="1:1" x14ac:dyDescent="0.3">
      <c r="A9126"/>
    </row>
    <row r="9127" spans="1:1" x14ac:dyDescent="0.3">
      <c r="A9127"/>
    </row>
    <row r="9128" spans="1:1" x14ac:dyDescent="0.3">
      <c r="A9128"/>
    </row>
    <row r="9129" spans="1:1" x14ac:dyDescent="0.3">
      <c r="A9129"/>
    </row>
    <row r="9130" spans="1:1" x14ac:dyDescent="0.3">
      <c r="A9130"/>
    </row>
    <row r="9131" spans="1:1" x14ac:dyDescent="0.3">
      <c r="A9131"/>
    </row>
    <row r="9132" spans="1:1" x14ac:dyDescent="0.3">
      <c r="A9132"/>
    </row>
    <row r="9133" spans="1:1" x14ac:dyDescent="0.3">
      <c r="A9133"/>
    </row>
    <row r="9134" spans="1:1" x14ac:dyDescent="0.3">
      <c r="A9134"/>
    </row>
    <row r="9135" spans="1:1" x14ac:dyDescent="0.3">
      <c r="A9135"/>
    </row>
    <row r="9136" spans="1:1" x14ac:dyDescent="0.3">
      <c r="A9136"/>
    </row>
    <row r="9137" spans="1:1" x14ac:dyDescent="0.3">
      <c r="A9137"/>
    </row>
    <row r="9138" spans="1:1" x14ac:dyDescent="0.3">
      <c r="A9138"/>
    </row>
    <row r="9139" spans="1:1" x14ac:dyDescent="0.3">
      <c r="A9139"/>
    </row>
    <row r="9140" spans="1:1" x14ac:dyDescent="0.3">
      <c r="A9140"/>
    </row>
    <row r="9141" spans="1:1" x14ac:dyDescent="0.3">
      <c r="A9141"/>
    </row>
    <row r="9142" spans="1:1" x14ac:dyDescent="0.3">
      <c r="A9142"/>
    </row>
    <row r="9143" spans="1:1" x14ac:dyDescent="0.3">
      <c r="A9143"/>
    </row>
    <row r="9144" spans="1:1" x14ac:dyDescent="0.3">
      <c r="A9144"/>
    </row>
    <row r="9145" spans="1:1" x14ac:dyDescent="0.3">
      <c r="A9145"/>
    </row>
    <row r="9146" spans="1:1" x14ac:dyDescent="0.3">
      <c r="A9146"/>
    </row>
    <row r="9147" spans="1:1" x14ac:dyDescent="0.3">
      <c r="A9147"/>
    </row>
    <row r="9148" spans="1:1" x14ac:dyDescent="0.3">
      <c r="A9148"/>
    </row>
    <row r="9149" spans="1:1" x14ac:dyDescent="0.3">
      <c r="A9149"/>
    </row>
    <row r="9150" spans="1:1" x14ac:dyDescent="0.3">
      <c r="A9150"/>
    </row>
    <row r="9151" spans="1:1" x14ac:dyDescent="0.3">
      <c r="A9151"/>
    </row>
    <row r="9152" spans="1:1" x14ac:dyDescent="0.3">
      <c r="A9152"/>
    </row>
    <row r="9153" spans="1:1" x14ac:dyDescent="0.3">
      <c r="A9153"/>
    </row>
    <row r="9154" spans="1:1" x14ac:dyDescent="0.3">
      <c r="A9154"/>
    </row>
    <row r="9155" spans="1:1" x14ac:dyDescent="0.3">
      <c r="A9155"/>
    </row>
    <row r="9156" spans="1:1" x14ac:dyDescent="0.3">
      <c r="A9156"/>
    </row>
    <row r="9157" spans="1:1" x14ac:dyDescent="0.3">
      <c r="A9157"/>
    </row>
    <row r="9158" spans="1:1" x14ac:dyDescent="0.3">
      <c r="A9158"/>
    </row>
    <row r="9159" spans="1:1" x14ac:dyDescent="0.3">
      <c r="A9159"/>
    </row>
    <row r="9160" spans="1:1" x14ac:dyDescent="0.3">
      <c r="A9160"/>
    </row>
    <row r="9161" spans="1:1" x14ac:dyDescent="0.3">
      <c r="A9161"/>
    </row>
    <row r="9162" spans="1:1" x14ac:dyDescent="0.3">
      <c r="A9162"/>
    </row>
    <row r="9163" spans="1:1" x14ac:dyDescent="0.3">
      <c r="A9163"/>
    </row>
    <row r="9164" spans="1:1" x14ac:dyDescent="0.3">
      <c r="A9164"/>
    </row>
    <row r="9165" spans="1:1" x14ac:dyDescent="0.3">
      <c r="A9165"/>
    </row>
    <row r="9166" spans="1:1" x14ac:dyDescent="0.3">
      <c r="A9166"/>
    </row>
    <row r="9167" spans="1:1" x14ac:dyDescent="0.3">
      <c r="A9167"/>
    </row>
    <row r="9168" spans="1:1" x14ac:dyDescent="0.3">
      <c r="A9168"/>
    </row>
    <row r="9169" spans="1:1" x14ac:dyDescent="0.3">
      <c r="A9169"/>
    </row>
    <row r="9170" spans="1:1" x14ac:dyDescent="0.3">
      <c r="A9170"/>
    </row>
    <row r="9171" spans="1:1" x14ac:dyDescent="0.3">
      <c r="A9171"/>
    </row>
    <row r="9172" spans="1:1" x14ac:dyDescent="0.3">
      <c r="A9172"/>
    </row>
    <row r="9173" spans="1:1" x14ac:dyDescent="0.3">
      <c r="A9173"/>
    </row>
    <row r="9174" spans="1:1" x14ac:dyDescent="0.3">
      <c r="A9174"/>
    </row>
    <row r="9175" spans="1:1" x14ac:dyDescent="0.3">
      <c r="A9175"/>
    </row>
    <row r="9176" spans="1:1" x14ac:dyDescent="0.3">
      <c r="A9176"/>
    </row>
    <row r="9177" spans="1:1" x14ac:dyDescent="0.3">
      <c r="A9177"/>
    </row>
    <row r="9178" spans="1:1" x14ac:dyDescent="0.3">
      <c r="A9178"/>
    </row>
    <row r="9179" spans="1:1" x14ac:dyDescent="0.3">
      <c r="A9179"/>
    </row>
    <row r="9180" spans="1:1" x14ac:dyDescent="0.3">
      <c r="A9180"/>
    </row>
    <row r="9181" spans="1:1" x14ac:dyDescent="0.3">
      <c r="A9181"/>
    </row>
    <row r="9182" spans="1:1" x14ac:dyDescent="0.3">
      <c r="A9182"/>
    </row>
    <row r="9183" spans="1:1" x14ac:dyDescent="0.3">
      <c r="A9183"/>
    </row>
    <row r="9184" spans="1:1" x14ac:dyDescent="0.3">
      <c r="A9184"/>
    </row>
    <row r="9185" spans="1:1" x14ac:dyDescent="0.3">
      <c r="A9185"/>
    </row>
    <row r="9186" spans="1:1" x14ac:dyDescent="0.3">
      <c r="A9186"/>
    </row>
    <row r="9187" spans="1:1" x14ac:dyDescent="0.3">
      <c r="A9187"/>
    </row>
    <row r="9188" spans="1:1" x14ac:dyDescent="0.3">
      <c r="A9188"/>
    </row>
    <row r="9189" spans="1:1" x14ac:dyDescent="0.3">
      <c r="A9189"/>
    </row>
    <row r="9190" spans="1:1" x14ac:dyDescent="0.3">
      <c r="A9190"/>
    </row>
    <row r="9191" spans="1:1" x14ac:dyDescent="0.3">
      <c r="A9191"/>
    </row>
    <row r="9192" spans="1:1" x14ac:dyDescent="0.3">
      <c r="A9192"/>
    </row>
    <row r="9193" spans="1:1" x14ac:dyDescent="0.3">
      <c r="A9193"/>
    </row>
    <row r="9194" spans="1:1" x14ac:dyDescent="0.3">
      <c r="A9194"/>
    </row>
    <row r="9195" spans="1:1" x14ac:dyDescent="0.3">
      <c r="A9195"/>
    </row>
    <row r="9196" spans="1:1" x14ac:dyDescent="0.3">
      <c r="A9196"/>
    </row>
    <row r="9197" spans="1:1" x14ac:dyDescent="0.3">
      <c r="A9197"/>
    </row>
    <row r="9198" spans="1:1" x14ac:dyDescent="0.3">
      <c r="A9198"/>
    </row>
    <row r="9199" spans="1:1" x14ac:dyDescent="0.3">
      <c r="A9199"/>
    </row>
    <row r="9200" spans="1:1" x14ac:dyDescent="0.3">
      <c r="A9200"/>
    </row>
    <row r="9201" spans="1:1" x14ac:dyDescent="0.3">
      <c r="A9201"/>
    </row>
    <row r="9202" spans="1:1" x14ac:dyDescent="0.3">
      <c r="A9202"/>
    </row>
    <row r="9203" spans="1:1" x14ac:dyDescent="0.3">
      <c r="A9203"/>
    </row>
    <row r="9204" spans="1:1" x14ac:dyDescent="0.3">
      <c r="A9204"/>
    </row>
    <row r="9205" spans="1:1" x14ac:dyDescent="0.3">
      <c r="A9205"/>
    </row>
    <row r="9206" spans="1:1" x14ac:dyDescent="0.3">
      <c r="A9206"/>
    </row>
    <row r="9207" spans="1:1" x14ac:dyDescent="0.3">
      <c r="A9207"/>
    </row>
    <row r="9208" spans="1:1" x14ac:dyDescent="0.3">
      <c r="A9208"/>
    </row>
    <row r="9209" spans="1:1" x14ac:dyDescent="0.3">
      <c r="A9209"/>
    </row>
    <row r="9210" spans="1:1" x14ac:dyDescent="0.3">
      <c r="A9210"/>
    </row>
    <row r="9211" spans="1:1" x14ac:dyDescent="0.3">
      <c r="A9211"/>
    </row>
    <row r="9212" spans="1:1" x14ac:dyDescent="0.3">
      <c r="A9212"/>
    </row>
    <row r="9213" spans="1:1" x14ac:dyDescent="0.3">
      <c r="A9213"/>
    </row>
    <row r="9214" spans="1:1" x14ac:dyDescent="0.3">
      <c r="A9214"/>
    </row>
    <row r="9215" spans="1:1" x14ac:dyDescent="0.3">
      <c r="A9215"/>
    </row>
    <row r="9216" spans="1:1" x14ac:dyDescent="0.3">
      <c r="A9216"/>
    </row>
    <row r="9217" spans="1:1" x14ac:dyDescent="0.3">
      <c r="A9217"/>
    </row>
    <row r="9218" spans="1:1" x14ac:dyDescent="0.3">
      <c r="A9218"/>
    </row>
    <row r="9219" spans="1:1" x14ac:dyDescent="0.3">
      <c r="A9219"/>
    </row>
    <row r="9220" spans="1:1" x14ac:dyDescent="0.3">
      <c r="A9220"/>
    </row>
    <row r="9221" spans="1:1" x14ac:dyDescent="0.3">
      <c r="A9221"/>
    </row>
    <row r="9222" spans="1:1" x14ac:dyDescent="0.3">
      <c r="A9222"/>
    </row>
    <row r="9223" spans="1:1" x14ac:dyDescent="0.3">
      <c r="A9223"/>
    </row>
    <row r="9224" spans="1:1" x14ac:dyDescent="0.3">
      <c r="A9224"/>
    </row>
    <row r="9225" spans="1:1" x14ac:dyDescent="0.3">
      <c r="A9225"/>
    </row>
    <row r="9226" spans="1:1" x14ac:dyDescent="0.3">
      <c r="A9226"/>
    </row>
    <row r="9227" spans="1:1" x14ac:dyDescent="0.3">
      <c r="A9227"/>
    </row>
    <row r="9228" spans="1:1" x14ac:dyDescent="0.3">
      <c r="A9228"/>
    </row>
    <row r="9229" spans="1:1" x14ac:dyDescent="0.3">
      <c r="A9229"/>
    </row>
    <row r="9230" spans="1:1" x14ac:dyDescent="0.3">
      <c r="A9230"/>
    </row>
    <row r="9231" spans="1:1" x14ac:dyDescent="0.3">
      <c r="A9231"/>
    </row>
    <row r="9232" spans="1:1" x14ac:dyDescent="0.3">
      <c r="A9232"/>
    </row>
    <row r="9233" spans="1:1" x14ac:dyDescent="0.3">
      <c r="A9233"/>
    </row>
    <row r="9234" spans="1:1" x14ac:dyDescent="0.3">
      <c r="A9234"/>
    </row>
    <row r="9235" spans="1:1" x14ac:dyDescent="0.3">
      <c r="A9235"/>
    </row>
    <row r="9236" spans="1:1" x14ac:dyDescent="0.3">
      <c r="A9236"/>
    </row>
    <row r="9237" spans="1:1" x14ac:dyDescent="0.3">
      <c r="A9237"/>
    </row>
    <row r="9238" spans="1:1" x14ac:dyDescent="0.3">
      <c r="A9238"/>
    </row>
    <row r="9239" spans="1:1" x14ac:dyDescent="0.3">
      <c r="A9239"/>
    </row>
    <row r="9240" spans="1:1" x14ac:dyDescent="0.3">
      <c r="A9240"/>
    </row>
    <row r="9241" spans="1:1" x14ac:dyDescent="0.3">
      <c r="A9241"/>
    </row>
    <row r="9242" spans="1:1" x14ac:dyDescent="0.3">
      <c r="A9242"/>
    </row>
    <row r="9243" spans="1:1" x14ac:dyDescent="0.3">
      <c r="A9243"/>
    </row>
    <row r="9244" spans="1:1" x14ac:dyDescent="0.3">
      <c r="A9244"/>
    </row>
    <row r="9245" spans="1:1" x14ac:dyDescent="0.3">
      <c r="A9245"/>
    </row>
    <row r="9246" spans="1:1" x14ac:dyDescent="0.3">
      <c r="A9246"/>
    </row>
    <row r="9247" spans="1:1" x14ac:dyDescent="0.3">
      <c r="A9247"/>
    </row>
    <row r="9248" spans="1:1" x14ac:dyDescent="0.3">
      <c r="A9248"/>
    </row>
    <row r="9249" spans="1:1" x14ac:dyDescent="0.3">
      <c r="A9249"/>
    </row>
    <row r="9250" spans="1:1" x14ac:dyDescent="0.3">
      <c r="A9250"/>
    </row>
    <row r="9251" spans="1:1" x14ac:dyDescent="0.3">
      <c r="A9251"/>
    </row>
    <row r="9252" spans="1:1" x14ac:dyDescent="0.3">
      <c r="A9252"/>
    </row>
    <row r="9253" spans="1:1" x14ac:dyDescent="0.3">
      <c r="A9253"/>
    </row>
    <row r="9254" spans="1:1" x14ac:dyDescent="0.3">
      <c r="A9254"/>
    </row>
    <row r="9255" spans="1:1" x14ac:dyDescent="0.3">
      <c r="A9255"/>
    </row>
    <row r="9256" spans="1:1" x14ac:dyDescent="0.3">
      <c r="A9256"/>
    </row>
    <row r="9257" spans="1:1" x14ac:dyDescent="0.3">
      <c r="A9257"/>
    </row>
    <row r="9258" spans="1:1" x14ac:dyDescent="0.3">
      <c r="A9258"/>
    </row>
    <row r="9259" spans="1:1" x14ac:dyDescent="0.3">
      <c r="A9259"/>
    </row>
    <row r="9260" spans="1:1" x14ac:dyDescent="0.3">
      <c r="A9260"/>
    </row>
    <row r="9261" spans="1:1" x14ac:dyDescent="0.3">
      <c r="A9261"/>
    </row>
    <row r="9262" spans="1:1" x14ac:dyDescent="0.3">
      <c r="A9262"/>
    </row>
    <row r="9263" spans="1:1" x14ac:dyDescent="0.3">
      <c r="A9263"/>
    </row>
    <row r="9264" spans="1:1" x14ac:dyDescent="0.3">
      <c r="A9264"/>
    </row>
    <row r="9265" spans="1:1" x14ac:dyDescent="0.3">
      <c r="A9265"/>
    </row>
    <row r="9266" spans="1:1" x14ac:dyDescent="0.3">
      <c r="A9266"/>
    </row>
    <row r="9267" spans="1:1" x14ac:dyDescent="0.3">
      <c r="A9267"/>
    </row>
    <row r="9268" spans="1:1" x14ac:dyDescent="0.3">
      <c r="A9268"/>
    </row>
    <row r="9269" spans="1:1" x14ac:dyDescent="0.3">
      <c r="A9269"/>
    </row>
    <row r="9270" spans="1:1" x14ac:dyDescent="0.3">
      <c r="A9270"/>
    </row>
    <row r="9271" spans="1:1" x14ac:dyDescent="0.3">
      <c r="A9271"/>
    </row>
    <row r="9272" spans="1:1" x14ac:dyDescent="0.3">
      <c r="A9272"/>
    </row>
    <row r="9273" spans="1:1" x14ac:dyDescent="0.3">
      <c r="A9273"/>
    </row>
    <row r="9274" spans="1:1" x14ac:dyDescent="0.3">
      <c r="A9274"/>
    </row>
    <row r="9275" spans="1:1" x14ac:dyDescent="0.3">
      <c r="A9275"/>
    </row>
    <row r="9276" spans="1:1" x14ac:dyDescent="0.3">
      <c r="A9276"/>
    </row>
    <row r="9277" spans="1:1" x14ac:dyDescent="0.3">
      <c r="A9277"/>
    </row>
    <row r="9278" spans="1:1" x14ac:dyDescent="0.3">
      <c r="A9278"/>
    </row>
    <row r="9279" spans="1:1" x14ac:dyDescent="0.3">
      <c r="A9279"/>
    </row>
    <row r="9280" spans="1:1" x14ac:dyDescent="0.3">
      <c r="A9280"/>
    </row>
    <row r="9281" spans="1:1" x14ac:dyDescent="0.3">
      <c r="A9281"/>
    </row>
    <row r="9282" spans="1:1" x14ac:dyDescent="0.3">
      <c r="A9282"/>
    </row>
    <row r="9283" spans="1:1" x14ac:dyDescent="0.3">
      <c r="A9283"/>
    </row>
    <row r="9284" spans="1:1" x14ac:dyDescent="0.3">
      <c r="A9284"/>
    </row>
    <row r="9285" spans="1:1" x14ac:dyDescent="0.3">
      <c r="A9285"/>
    </row>
    <row r="9286" spans="1:1" x14ac:dyDescent="0.3">
      <c r="A9286"/>
    </row>
    <row r="9287" spans="1:1" x14ac:dyDescent="0.3">
      <c r="A9287"/>
    </row>
    <row r="9288" spans="1:1" x14ac:dyDescent="0.3">
      <c r="A9288"/>
    </row>
    <row r="9289" spans="1:1" x14ac:dyDescent="0.3">
      <c r="A9289"/>
    </row>
    <row r="9290" spans="1:1" x14ac:dyDescent="0.3">
      <c r="A9290"/>
    </row>
    <row r="9291" spans="1:1" x14ac:dyDescent="0.3">
      <c r="A9291"/>
    </row>
    <row r="9292" spans="1:1" x14ac:dyDescent="0.3">
      <c r="A9292"/>
    </row>
    <row r="9293" spans="1:1" x14ac:dyDescent="0.3">
      <c r="A9293"/>
    </row>
    <row r="9294" spans="1:1" x14ac:dyDescent="0.3">
      <c r="A9294"/>
    </row>
    <row r="9295" spans="1:1" x14ac:dyDescent="0.3">
      <c r="A9295"/>
    </row>
    <row r="9296" spans="1:1" x14ac:dyDescent="0.3">
      <c r="A9296"/>
    </row>
    <row r="9297" spans="1:1" x14ac:dyDescent="0.3">
      <c r="A9297"/>
    </row>
    <row r="9298" spans="1:1" x14ac:dyDescent="0.3">
      <c r="A9298"/>
    </row>
    <row r="9299" spans="1:1" x14ac:dyDescent="0.3">
      <c r="A9299"/>
    </row>
    <row r="9300" spans="1:1" x14ac:dyDescent="0.3">
      <c r="A9300"/>
    </row>
    <row r="9301" spans="1:1" x14ac:dyDescent="0.3">
      <c r="A9301"/>
    </row>
    <row r="9302" spans="1:1" x14ac:dyDescent="0.3">
      <c r="A9302"/>
    </row>
    <row r="9303" spans="1:1" x14ac:dyDescent="0.3">
      <c r="A9303"/>
    </row>
    <row r="9304" spans="1:1" x14ac:dyDescent="0.3">
      <c r="A9304"/>
    </row>
    <row r="9305" spans="1:1" x14ac:dyDescent="0.3">
      <c r="A9305"/>
    </row>
    <row r="9306" spans="1:1" x14ac:dyDescent="0.3">
      <c r="A9306"/>
    </row>
    <row r="9307" spans="1:1" x14ac:dyDescent="0.3">
      <c r="A9307"/>
    </row>
    <row r="9308" spans="1:1" x14ac:dyDescent="0.3">
      <c r="A9308"/>
    </row>
    <row r="9309" spans="1:1" x14ac:dyDescent="0.3">
      <c r="A9309"/>
    </row>
    <row r="9310" spans="1:1" x14ac:dyDescent="0.3">
      <c r="A9310"/>
    </row>
    <row r="9311" spans="1:1" x14ac:dyDescent="0.3">
      <c r="A9311"/>
    </row>
    <row r="9312" spans="1:1" x14ac:dyDescent="0.3">
      <c r="A9312"/>
    </row>
    <row r="9313" spans="1:1" x14ac:dyDescent="0.3">
      <c r="A9313"/>
    </row>
    <row r="9314" spans="1:1" x14ac:dyDescent="0.3">
      <c r="A9314"/>
    </row>
    <row r="9315" spans="1:1" x14ac:dyDescent="0.3">
      <c r="A9315"/>
    </row>
    <row r="9316" spans="1:1" x14ac:dyDescent="0.3">
      <c r="A9316"/>
    </row>
    <row r="9317" spans="1:1" x14ac:dyDescent="0.3">
      <c r="A9317"/>
    </row>
    <row r="9318" spans="1:1" x14ac:dyDescent="0.3">
      <c r="A9318"/>
    </row>
    <row r="9319" spans="1:1" x14ac:dyDescent="0.3">
      <c r="A9319"/>
    </row>
    <row r="9320" spans="1:1" x14ac:dyDescent="0.3">
      <c r="A9320"/>
    </row>
    <row r="9321" spans="1:1" x14ac:dyDescent="0.3">
      <c r="A9321"/>
    </row>
    <row r="9322" spans="1:1" x14ac:dyDescent="0.3">
      <c r="A9322"/>
    </row>
    <row r="9323" spans="1:1" x14ac:dyDescent="0.3">
      <c r="A9323"/>
    </row>
    <row r="9324" spans="1:1" x14ac:dyDescent="0.3">
      <c r="A9324"/>
    </row>
    <row r="9325" spans="1:1" x14ac:dyDescent="0.3">
      <c r="A9325"/>
    </row>
    <row r="9326" spans="1:1" x14ac:dyDescent="0.3">
      <c r="A9326"/>
    </row>
    <row r="9327" spans="1:1" x14ac:dyDescent="0.3">
      <c r="A9327"/>
    </row>
    <row r="9328" spans="1:1" x14ac:dyDescent="0.3">
      <c r="A9328"/>
    </row>
    <row r="9329" spans="1:1" x14ac:dyDescent="0.3">
      <c r="A9329"/>
    </row>
    <row r="9330" spans="1:1" x14ac:dyDescent="0.3">
      <c r="A9330"/>
    </row>
    <row r="9331" spans="1:1" x14ac:dyDescent="0.3">
      <c r="A9331"/>
    </row>
    <row r="9332" spans="1:1" x14ac:dyDescent="0.3">
      <c r="A9332"/>
    </row>
    <row r="9333" spans="1:1" x14ac:dyDescent="0.3">
      <c r="A9333"/>
    </row>
    <row r="9334" spans="1:1" x14ac:dyDescent="0.3">
      <c r="A9334"/>
    </row>
    <row r="9335" spans="1:1" x14ac:dyDescent="0.3">
      <c r="A9335"/>
    </row>
    <row r="9336" spans="1:1" x14ac:dyDescent="0.3">
      <c r="A9336"/>
    </row>
    <row r="9337" spans="1:1" x14ac:dyDescent="0.3">
      <c r="A9337"/>
    </row>
    <row r="9338" spans="1:1" x14ac:dyDescent="0.3">
      <c r="A9338"/>
    </row>
    <row r="9339" spans="1:1" x14ac:dyDescent="0.3">
      <c r="A9339"/>
    </row>
    <row r="9340" spans="1:1" x14ac:dyDescent="0.3">
      <c r="A9340"/>
    </row>
    <row r="9341" spans="1:1" x14ac:dyDescent="0.3">
      <c r="A9341"/>
    </row>
    <row r="9342" spans="1:1" x14ac:dyDescent="0.3">
      <c r="A9342"/>
    </row>
    <row r="9343" spans="1:1" x14ac:dyDescent="0.3">
      <c r="A9343"/>
    </row>
    <row r="9344" spans="1:1" x14ac:dyDescent="0.3">
      <c r="A9344"/>
    </row>
    <row r="9345" spans="1:1" x14ac:dyDescent="0.3">
      <c r="A9345"/>
    </row>
    <row r="9346" spans="1:1" x14ac:dyDescent="0.3">
      <c r="A9346"/>
    </row>
    <row r="9347" spans="1:1" x14ac:dyDescent="0.3">
      <c r="A9347"/>
    </row>
    <row r="9348" spans="1:1" x14ac:dyDescent="0.3">
      <c r="A9348"/>
    </row>
    <row r="9349" spans="1:1" x14ac:dyDescent="0.3">
      <c r="A9349"/>
    </row>
    <row r="9350" spans="1:1" x14ac:dyDescent="0.3">
      <c r="A9350"/>
    </row>
    <row r="9351" spans="1:1" x14ac:dyDescent="0.3">
      <c r="A9351"/>
    </row>
    <row r="9352" spans="1:1" x14ac:dyDescent="0.3">
      <c r="A9352"/>
    </row>
    <row r="9353" spans="1:1" x14ac:dyDescent="0.3">
      <c r="A9353"/>
    </row>
    <row r="9354" spans="1:1" x14ac:dyDescent="0.3">
      <c r="A9354"/>
    </row>
    <row r="9355" spans="1:1" x14ac:dyDescent="0.3">
      <c r="A9355"/>
    </row>
    <row r="9356" spans="1:1" x14ac:dyDescent="0.3">
      <c r="A9356"/>
    </row>
    <row r="9357" spans="1:1" x14ac:dyDescent="0.3">
      <c r="A9357"/>
    </row>
    <row r="9358" spans="1:1" x14ac:dyDescent="0.3">
      <c r="A9358"/>
    </row>
    <row r="9359" spans="1:1" x14ac:dyDescent="0.3">
      <c r="A9359"/>
    </row>
    <row r="9360" spans="1:1" x14ac:dyDescent="0.3">
      <c r="A9360"/>
    </row>
    <row r="9361" spans="1:1" x14ac:dyDescent="0.3">
      <c r="A9361"/>
    </row>
    <row r="9362" spans="1:1" x14ac:dyDescent="0.3">
      <c r="A9362"/>
    </row>
    <row r="9363" spans="1:1" x14ac:dyDescent="0.3">
      <c r="A9363"/>
    </row>
    <row r="9364" spans="1:1" x14ac:dyDescent="0.3">
      <c r="A9364"/>
    </row>
    <row r="9365" spans="1:1" x14ac:dyDescent="0.3">
      <c r="A9365"/>
    </row>
    <row r="9366" spans="1:1" x14ac:dyDescent="0.3">
      <c r="A9366"/>
    </row>
    <row r="9367" spans="1:1" x14ac:dyDescent="0.3">
      <c r="A9367"/>
    </row>
    <row r="9368" spans="1:1" x14ac:dyDescent="0.3">
      <c r="A9368"/>
    </row>
    <row r="9369" spans="1:1" x14ac:dyDescent="0.3">
      <c r="A9369"/>
    </row>
    <row r="9370" spans="1:1" x14ac:dyDescent="0.3">
      <c r="A9370"/>
    </row>
    <row r="9371" spans="1:1" x14ac:dyDescent="0.3">
      <c r="A9371"/>
    </row>
    <row r="9372" spans="1:1" x14ac:dyDescent="0.3">
      <c r="A9372"/>
    </row>
    <row r="9373" spans="1:1" x14ac:dyDescent="0.3">
      <c r="A9373"/>
    </row>
    <row r="9374" spans="1:1" x14ac:dyDescent="0.3">
      <c r="A9374"/>
    </row>
    <row r="9375" spans="1:1" x14ac:dyDescent="0.3">
      <c r="A9375"/>
    </row>
    <row r="9376" spans="1:1" x14ac:dyDescent="0.3">
      <c r="A9376"/>
    </row>
    <row r="9377" spans="1:1" x14ac:dyDescent="0.3">
      <c r="A9377"/>
    </row>
    <row r="9378" spans="1:1" x14ac:dyDescent="0.3">
      <c r="A9378"/>
    </row>
    <row r="9379" spans="1:1" x14ac:dyDescent="0.3">
      <c r="A9379"/>
    </row>
    <row r="9380" spans="1:1" x14ac:dyDescent="0.3">
      <c r="A9380"/>
    </row>
    <row r="9381" spans="1:1" x14ac:dyDescent="0.3">
      <c r="A9381"/>
    </row>
    <row r="9382" spans="1:1" x14ac:dyDescent="0.3">
      <c r="A9382"/>
    </row>
    <row r="9383" spans="1:1" x14ac:dyDescent="0.3">
      <c r="A9383"/>
    </row>
    <row r="9384" spans="1:1" x14ac:dyDescent="0.3">
      <c r="A9384"/>
    </row>
    <row r="9385" spans="1:1" x14ac:dyDescent="0.3">
      <c r="A9385"/>
    </row>
    <row r="9386" spans="1:1" x14ac:dyDescent="0.3">
      <c r="A9386"/>
    </row>
    <row r="9387" spans="1:1" x14ac:dyDescent="0.3">
      <c r="A9387"/>
    </row>
    <row r="9388" spans="1:1" x14ac:dyDescent="0.3">
      <c r="A9388"/>
    </row>
    <row r="9389" spans="1:1" x14ac:dyDescent="0.3">
      <c r="A9389"/>
    </row>
    <row r="9390" spans="1:1" x14ac:dyDescent="0.3">
      <c r="A9390"/>
    </row>
    <row r="9391" spans="1:1" x14ac:dyDescent="0.3">
      <c r="A9391"/>
    </row>
    <row r="9392" spans="1:1" x14ac:dyDescent="0.3">
      <c r="A9392"/>
    </row>
    <row r="9393" spans="1:1" x14ac:dyDescent="0.3">
      <c r="A9393"/>
    </row>
    <row r="9394" spans="1:1" x14ac:dyDescent="0.3">
      <c r="A9394"/>
    </row>
    <row r="9395" spans="1:1" x14ac:dyDescent="0.3">
      <c r="A9395"/>
    </row>
    <row r="9396" spans="1:1" x14ac:dyDescent="0.3">
      <c r="A9396"/>
    </row>
    <row r="9397" spans="1:1" x14ac:dyDescent="0.3">
      <c r="A9397"/>
    </row>
    <row r="9398" spans="1:1" x14ac:dyDescent="0.3">
      <c r="A9398"/>
    </row>
    <row r="9399" spans="1:1" x14ac:dyDescent="0.3">
      <c r="A9399"/>
    </row>
    <row r="9400" spans="1:1" x14ac:dyDescent="0.3">
      <c r="A9400"/>
    </row>
    <row r="9401" spans="1:1" x14ac:dyDescent="0.3">
      <c r="A9401"/>
    </row>
    <row r="9402" spans="1:1" x14ac:dyDescent="0.3">
      <c r="A9402"/>
    </row>
    <row r="9403" spans="1:1" x14ac:dyDescent="0.3">
      <c r="A9403"/>
    </row>
    <row r="9404" spans="1:1" x14ac:dyDescent="0.3">
      <c r="A9404"/>
    </row>
    <row r="9405" spans="1:1" x14ac:dyDescent="0.3">
      <c r="A9405"/>
    </row>
    <row r="9406" spans="1:1" x14ac:dyDescent="0.3">
      <c r="A9406"/>
    </row>
    <row r="9407" spans="1:1" x14ac:dyDescent="0.3">
      <c r="A9407"/>
    </row>
    <row r="9408" spans="1:1" x14ac:dyDescent="0.3">
      <c r="A9408"/>
    </row>
    <row r="9409" spans="1:1" x14ac:dyDescent="0.3">
      <c r="A9409"/>
    </row>
    <row r="9410" spans="1:1" x14ac:dyDescent="0.3">
      <c r="A9410"/>
    </row>
    <row r="9411" spans="1:1" x14ac:dyDescent="0.3">
      <c r="A9411"/>
    </row>
    <row r="9412" spans="1:1" x14ac:dyDescent="0.3">
      <c r="A9412"/>
    </row>
    <row r="9413" spans="1:1" x14ac:dyDescent="0.3">
      <c r="A9413"/>
    </row>
    <row r="9414" spans="1:1" x14ac:dyDescent="0.3">
      <c r="A9414"/>
    </row>
    <row r="9415" spans="1:1" x14ac:dyDescent="0.3">
      <c r="A9415"/>
    </row>
    <row r="9416" spans="1:1" x14ac:dyDescent="0.3">
      <c r="A9416"/>
    </row>
    <row r="9417" spans="1:1" x14ac:dyDescent="0.3">
      <c r="A9417"/>
    </row>
    <row r="9418" spans="1:1" x14ac:dyDescent="0.3">
      <c r="A9418"/>
    </row>
    <row r="9419" spans="1:1" x14ac:dyDescent="0.3">
      <c r="A9419"/>
    </row>
    <row r="9420" spans="1:1" x14ac:dyDescent="0.3">
      <c r="A9420"/>
    </row>
    <row r="9421" spans="1:1" x14ac:dyDescent="0.3">
      <c r="A9421"/>
    </row>
    <row r="9422" spans="1:1" x14ac:dyDescent="0.3">
      <c r="A9422"/>
    </row>
    <row r="9423" spans="1:1" x14ac:dyDescent="0.3">
      <c r="A9423"/>
    </row>
    <row r="9424" spans="1:1" x14ac:dyDescent="0.3">
      <c r="A9424"/>
    </row>
    <row r="9425" spans="1:1" x14ac:dyDescent="0.3">
      <c r="A9425"/>
    </row>
    <row r="9426" spans="1:1" x14ac:dyDescent="0.3">
      <c r="A9426"/>
    </row>
    <row r="9427" spans="1:1" x14ac:dyDescent="0.3">
      <c r="A9427"/>
    </row>
    <row r="9428" spans="1:1" x14ac:dyDescent="0.3">
      <c r="A9428"/>
    </row>
    <row r="9429" spans="1:1" x14ac:dyDescent="0.3">
      <c r="A9429"/>
    </row>
    <row r="9430" spans="1:1" x14ac:dyDescent="0.3">
      <c r="A9430"/>
    </row>
    <row r="9431" spans="1:1" x14ac:dyDescent="0.3">
      <c r="A9431"/>
    </row>
    <row r="9432" spans="1:1" x14ac:dyDescent="0.3">
      <c r="A9432"/>
    </row>
    <row r="9433" spans="1:1" x14ac:dyDescent="0.3">
      <c r="A9433"/>
    </row>
    <row r="9434" spans="1:1" x14ac:dyDescent="0.3">
      <c r="A9434"/>
    </row>
    <row r="9435" spans="1:1" x14ac:dyDescent="0.3">
      <c r="A9435"/>
    </row>
    <row r="9436" spans="1:1" x14ac:dyDescent="0.3">
      <c r="A9436"/>
    </row>
    <row r="9437" spans="1:1" x14ac:dyDescent="0.3">
      <c r="A9437"/>
    </row>
    <row r="9438" spans="1:1" x14ac:dyDescent="0.3">
      <c r="A9438"/>
    </row>
    <row r="9439" spans="1:1" x14ac:dyDescent="0.3">
      <c r="A9439"/>
    </row>
    <row r="9440" spans="1:1" x14ac:dyDescent="0.3">
      <c r="A9440"/>
    </row>
    <row r="9441" spans="1:1" x14ac:dyDescent="0.3">
      <c r="A9441"/>
    </row>
    <row r="9442" spans="1:1" x14ac:dyDescent="0.3">
      <c r="A9442"/>
    </row>
    <row r="9443" spans="1:1" x14ac:dyDescent="0.3">
      <c r="A9443"/>
    </row>
    <row r="9444" spans="1:1" x14ac:dyDescent="0.3">
      <c r="A9444"/>
    </row>
    <row r="9445" spans="1:1" x14ac:dyDescent="0.3">
      <c r="A9445"/>
    </row>
    <row r="9446" spans="1:1" x14ac:dyDescent="0.3">
      <c r="A9446"/>
    </row>
    <row r="9447" spans="1:1" x14ac:dyDescent="0.3">
      <c r="A9447"/>
    </row>
    <row r="9448" spans="1:1" x14ac:dyDescent="0.3">
      <c r="A9448"/>
    </row>
    <row r="9449" spans="1:1" x14ac:dyDescent="0.3">
      <c r="A9449"/>
    </row>
    <row r="9450" spans="1:1" x14ac:dyDescent="0.3">
      <c r="A9450"/>
    </row>
    <row r="9451" spans="1:1" x14ac:dyDescent="0.3">
      <c r="A9451"/>
    </row>
    <row r="9452" spans="1:1" x14ac:dyDescent="0.3">
      <c r="A9452"/>
    </row>
    <row r="9453" spans="1:1" x14ac:dyDescent="0.3">
      <c r="A9453"/>
    </row>
    <row r="9454" spans="1:1" x14ac:dyDescent="0.3">
      <c r="A9454"/>
    </row>
    <row r="9455" spans="1:1" x14ac:dyDescent="0.3">
      <c r="A9455"/>
    </row>
    <row r="9456" spans="1:1" x14ac:dyDescent="0.3">
      <c r="A9456"/>
    </row>
    <row r="9457" spans="1:1" x14ac:dyDescent="0.3">
      <c r="A9457"/>
    </row>
    <row r="9458" spans="1:1" x14ac:dyDescent="0.3">
      <c r="A9458"/>
    </row>
    <row r="9459" spans="1:1" x14ac:dyDescent="0.3">
      <c r="A9459"/>
    </row>
    <row r="9460" spans="1:1" x14ac:dyDescent="0.3">
      <c r="A9460"/>
    </row>
    <row r="9461" spans="1:1" x14ac:dyDescent="0.3">
      <c r="A9461"/>
    </row>
    <row r="9462" spans="1:1" x14ac:dyDescent="0.3">
      <c r="A9462"/>
    </row>
    <row r="9463" spans="1:1" x14ac:dyDescent="0.3">
      <c r="A9463"/>
    </row>
    <row r="9464" spans="1:1" x14ac:dyDescent="0.3">
      <c r="A9464"/>
    </row>
    <row r="9465" spans="1:1" x14ac:dyDescent="0.3">
      <c r="A9465"/>
    </row>
    <row r="9466" spans="1:1" x14ac:dyDescent="0.3">
      <c r="A9466"/>
    </row>
    <row r="9467" spans="1:1" x14ac:dyDescent="0.3">
      <c r="A9467"/>
    </row>
    <row r="9468" spans="1:1" x14ac:dyDescent="0.3">
      <c r="A9468"/>
    </row>
    <row r="9469" spans="1:1" x14ac:dyDescent="0.3">
      <c r="A9469"/>
    </row>
    <row r="9470" spans="1:1" x14ac:dyDescent="0.3">
      <c r="A9470"/>
    </row>
    <row r="9471" spans="1:1" x14ac:dyDescent="0.3">
      <c r="A9471"/>
    </row>
    <row r="9472" spans="1:1" x14ac:dyDescent="0.3">
      <c r="A9472"/>
    </row>
    <row r="9473" spans="1:1" x14ac:dyDescent="0.3">
      <c r="A9473"/>
    </row>
    <row r="9474" spans="1:1" x14ac:dyDescent="0.3">
      <c r="A9474"/>
    </row>
    <row r="9475" spans="1:1" x14ac:dyDescent="0.3">
      <c r="A9475"/>
    </row>
    <row r="9476" spans="1:1" x14ac:dyDescent="0.3">
      <c r="A9476"/>
    </row>
    <row r="9477" spans="1:1" x14ac:dyDescent="0.3">
      <c r="A9477"/>
    </row>
    <row r="9478" spans="1:1" x14ac:dyDescent="0.3">
      <c r="A9478"/>
    </row>
    <row r="9479" spans="1:1" x14ac:dyDescent="0.3">
      <c r="A9479"/>
    </row>
    <row r="9480" spans="1:1" x14ac:dyDescent="0.3">
      <c r="A9480"/>
    </row>
    <row r="9481" spans="1:1" x14ac:dyDescent="0.3">
      <c r="A9481"/>
    </row>
    <row r="9482" spans="1:1" x14ac:dyDescent="0.3">
      <c r="A9482"/>
    </row>
    <row r="9483" spans="1:1" x14ac:dyDescent="0.3">
      <c r="A9483"/>
    </row>
    <row r="9484" spans="1:1" x14ac:dyDescent="0.3">
      <c r="A9484"/>
    </row>
    <row r="9485" spans="1:1" x14ac:dyDescent="0.3">
      <c r="A9485"/>
    </row>
    <row r="9486" spans="1:1" x14ac:dyDescent="0.3">
      <c r="A9486"/>
    </row>
    <row r="9487" spans="1:1" x14ac:dyDescent="0.3">
      <c r="A9487"/>
    </row>
    <row r="9488" spans="1:1" x14ac:dyDescent="0.3">
      <c r="A9488"/>
    </row>
    <row r="9489" spans="1:1" x14ac:dyDescent="0.3">
      <c r="A9489"/>
    </row>
    <row r="9490" spans="1:1" x14ac:dyDescent="0.3">
      <c r="A9490"/>
    </row>
    <row r="9491" spans="1:1" x14ac:dyDescent="0.3">
      <c r="A9491"/>
    </row>
    <row r="9492" spans="1:1" x14ac:dyDescent="0.3">
      <c r="A9492"/>
    </row>
    <row r="9493" spans="1:1" x14ac:dyDescent="0.3">
      <c r="A9493"/>
    </row>
    <row r="9494" spans="1:1" x14ac:dyDescent="0.3">
      <c r="A9494"/>
    </row>
    <row r="9495" spans="1:1" x14ac:dyDescent="0.3">
      <c r="A9495"/>
    </row>
    <row r="9496" spans="1:1" x14ac:dyDescent="0.3">
      <c r="A9496"/>
    </row>
    <row r="9497" spans="1:1" x14ac:dyDescent="0.3">
      <c r="A9497"/>
    </row>
    <row r="9498" spans="1:1" x14ac:dyDescent="0.3">
      <c r="A9498"/>
    </row>
    <row r="9499" spans="1:1" x14ac:dyDescent="0.3">
      <c r="A9499"/>
    </row>
    <row r="9500" spans="1:1" x14ac:dyDescent="0.3">
      <c r="A9500"/>
    </row>
    <row r="9501" spans="1:1" x14ac:dyDescent="0.3">
      <c r="A9501"/>
    </row>
    <row r="9502" spans="1:1" x14ac:dyDescent="0.3">
      <c r="A9502"/>
    </row>
    <row r="9503" spans="1:1" x14ac:dyDescent="0.3">
      <c r="A9503"/>
    </row>
    <row r="9504" spans="1:1" x14ac:dyDescent="0.3">
      <c r="A9504"/>
    </row>
    <row r="9505" spans="1:1" x14ac:dyDescent="0.3">
      <c r="A9505"/>
    </row>
    <row r="9506" spans="1:1" x14ac:dyDescent="0.3">
      <c r="A9506"/>
    </row>
    <row r="9507" spans="1:1" x14ac:dyDescent="0.3">
      <c r="A9507"/>
    </row>
    <row r="9508" spans="1:1" x14ac:dyDescent="0.3">
      <c r="A9508"/>
    </row>
    <row r="9509" spans="1:1" x14ac:dyDescent="0.3">
      <c r="A9509"/>
    </row>
    <row r="9510" spans="1:1" x14ac:dyDescent="0.3">
      <c r="A9510"/>
    </row>
    <row r="9511" spans="1:1" x14ac:dyDescent="0.3">
      <c r="A9511"/>
    </row>
    <row r="9512" spans="1:1" x14ac:dyDescent="0.3">
      <c r="A9512"/>
    </row>
    <row r="9513" spans="1:1" x14ac:dyDescent="0.3">
      <c r="A9513"/>
    </row>
    <row r="9514" spans="1:1" x14ac:dyDescent="0.3">
      <c r="A9514"/>
    </row>
    <row r="9515" spans="1:1" x14ac:dyDescent="0.3">
      <c r="A9515"/>
    </row>
    <row r="9516" spans="1:1" x14ac:dyDescent="0.3">
      <c r="A9516"/>
    </row>
    <row r="9517" spans="1:1" x14ac:dyDescent="0.3">
      <c r="A9517"/>
    </row>
    <row r="9518" spans="1:1" x14ac:dyDescent="0.3">
      <c r="A9518"/>
    </row>
    <row r="9519" spans="1:1" x14ac:dyDescent="0.3">
      <c r="A9519"/>
    </row>
    <row r="9520" spans="1:1" x14ac:dyDescent="0.3">
      <c r="A9520"/>
    </row>
    <row r="9521" spans="1:1" x14ac:dyDescent="0.3">
      <c r="A9521"/>
    </row>
    <row r="9522" spans="1:1" x14ac:dyDescent="0.3">
      <c r="A9522"/>
    </row>
    <row r="9523" spans="1:1" x14ac:dyDescent="0.3">
      <c r="A9523"/>
    </row>
    <row r="9524" spans="1:1" x14ac:dyDescent="0.3">
      <c r="A9524"/>
    </row>
    <row r="9525" spans="1:1" x14ac:dyDescent="0.3">
      <c r="A9525"/>
    </row>
    <row r="9526" spans="1:1" x14ac:dyDescent="0.3">
      <c r="A9526"/>
    </row>
    <row r="9527" spans="1:1" x14ac:dyDescent="0.3">
      <c r="A9527"/>
    </row>
    <row r="9528" spans="1:1" x14ac:dyDescent="0.3">
      <c r="A9528"/>
    </row>
    <row r="9529" spans="1:1" x14ac:dyDescent="0.3">
      <c r="A9529"/>
    </row>
    <row r="9530" spans="1:1" x14ac:dyDescent="0.3">
      <c r="A9530"/>
    </row>
    <row r="9531" spans="1:1" x14ac:dyDescent="0.3">
      <c r="A9531"/>
    </row>
    <row r="9532" spans="1:1" x14ac:dyDescent="0.3">
      <c r="A9532"/>
    </row>
    <row r="9533" spans="1:1" x14ac:dyDescent="0.3">
      <c r="A9533"/>
    </row>
    <row r="9534" spans="1:1" x14ac:dyDescent="0.3">
      <c r="A9534"/>
    </row>
    <row r="9535" spans="1:1" x14ac:dyDescent="0.3">
      <c r="A9535"/>
    </row>
    <row r="9536" spans="1:1" x14ac:dyDescent="0.3">
      <c r="A9536"/>
    </row>
    <row r="9537" spans="1:1" x14ac:dyDescent="0.3">
      <c r="A9537"/>
    </row>
    <row r="9538" spans="1:1" x14ac:dyDescent="0.3">
      <c r="A9538"/>
    </row>
    <row r="9539" spans="1:1" x14ac:dyDescent="0.3">
      <c r="A9539"/>
    </row>
    <row r="9540" spans="1:1" x14ac:dyDescent="0.3">
      <c r="A9540"/>
    </row>
    <row r="9541" spans="1:1" x14ac:dyDescent="0.3">
      <c r="A9541"/>
    </row>
    <row r="9542" spans="1:1" x14ac:dyDescent="0.3">
      <c r="A9542"/>
    </row>
    <row r="9543" spans="1:1" x14ac:dyDescent="0.3">
      <c r="A9543"/>
    </row>
    <row r="9544" spans="1:1" x14ac:dyDescent="0.3">
      <c r="A9544"/>
    </row>
    <row r="9545" spans="1:1" x14ac:dyDescent="0.3">
      <c r="A9545"/>
    </row>
    <row r="9546" spans="1:1" x14ac:dyDescent="0.3">
      <c r="A9546"/>
    </row>
    <row r="9547" spans="1:1" x14ac:dyDescent="0.3">
      <c r="A9547"/>
    </row>
    <row r="9548" spans="1:1" x14ac:dyDescent="0.3">
      <c r="A9548"/>
    </row>
    <row r="9549" spans="1:1" x14ac:dyDescent="0.3">
      <c r="A9549"/>
    </row>
    <row r="9550" spans="1:1" x14ac:dyDescent="0.3">
      <c r="A9550"/>
    </row>
    <row r="9551" spans="1:1" x14ac:dyDescent="0.3">
      <c r="A9551"/>
    </row>
    <row r="9552" spans="1:1" x14ac:dyDescent="0.3">
      <c r="A9552"/>
    </row>
    <row r="9553" spans="1:1" x14ac:dyDescent="0.3">
      <c r="A9553"/>
    </row>
    <row r="9554" spans="1:1" x14ac:dyDescent="0.3">
      <c r="A9554"/>
    </row>
    <row r="9555" spans="1:1" x14ac:dyDescent="0.3">
      <c r="A9555"/>
    </row>
    <row r="9556" spans="1:1" x14ac:dyDescent="0.3">
      <c r="A9556"/>
    </row>
    <row r="9557" spans="1:1" x14ac:dyDescent="0.3">
      <c r="A9557"/>
    </row>
    <row r="9558" spans="1:1" x14ac:dyDescent="0.3">
      <c r="A9558"/>
    </row>
    <row r="9559" spans="1:1" x14ac:dyDescent="0.3">
      <c r="A9559"/>
    </row>
    <row r="9560" spans="1:1" x14ac:dyDescent="0.3">
      <c r="A9560"/>
    </row>
    <row r="9561" spans="1:1" x14ac:dyDescent="0.3">
      <c r="A9561"/>
    </row>
    <row r="9562" spans="1:1" x14ac:dyDescent="0.3">
      <c r="A9562"/>
    </row>
    <row r="9563" spans="1:1" x14ac:dyDescent="0.3">
      <c r="A9563"/>
    </row>
    <row r="9564" spans="1:1" x14ac:dyDescent="0.3">
      <c r="A9564"/>
    </row>
    <row r="9565" spans="1:1" x14ac:dyDescent="0.3">
      <c r="A9565"/>
    </row>
    <row r="9566" spans="1:1" x14ac:dyDescent="0.3">
      <c r="A9566"/>
    </row>
    <row r="9567" spans="1:1" x14ac:dyDescent="0.3">
      <c r="A9567"/>
    </row>
    <row r="9568" spans="1:1" x14ac:dyDescent="0.3">
      <c r="A9568"/>
    </row>
    <row r="9569" spans="1:1" x14ac:dyDescent="0.3">
      <c r="A9569"/>
    </row>
    <row r="9570" spans="1:1" x14ac:dyDescent="0.3">
      <c r="A9570"/>
    </row>
    <row r="9571" spans="1:1" x14ac:dyDescent="0.3">
      <c r="A9571"/>
    </row>
    <row r="9572" spans="1:1" x14ac:dyDescent="0.3">
      <c r="A9572"/>
    </row>
    <row r="9573" spans="1:1" x14ac:dyDescent="0.3">
      <c r="A9573"/>
    </row>
    <row r="9574" spans="1:1" x14ac:dyDescent="0.3">
      <c r="A9574"/>
    </row>
    <row r="9575" spans="1:1" x14ac:dyDescent="0.3">
      <c r="A9575"/>
    </row>
    <row r="9576" spans="1:1" x14ac:dyDescent="0.3">
      <c r="A9576"/>
    </row>
    <row r="9577" spans="1:1" x14ac:dyDescent="0.3">
      <c r="A9577"/>
    </row>
    <row r="9578" spans="1:1" x14ac:dyDescent="0.3">
      <c r="A9578"/>
    </row>
    <row r="9579" spans="1:1" x14ac:dyDescent="0.3">
      <c r="A9579"/>
    </row>
    <row r="9580" spans="1:1" x14ac:dyDescent="0.3">
      <c r="A9580"/>
    </row>
    <row r="9581" spans="1:1" x14ac:dyDescent="0.3">
      <c r="A9581"/>
    </row>
    <row r="9582" spans="1:1" x14ac:dyDescent="0.3">
      <c r="A9582"/>
    </row>
    <row r="9583" spans="1:1" x14ac:dyDescent="0.3">
      <c r="A9583"/>
    </row>
    <row r="9584" spans="1:1" x14ac:dyDescent="0.3">
      <c r="A9584"/>
    </row>
    <row r="9585" spans="1:1" x14ac:dyDescent="0.3">
      <c r="A9585"/>
    </row>
    <row r="9586" spans="1:1" x14ac:dyDescent="0.3">
      <c r="A9586"/>
    </row>
    <row r="9587" spans="1:1" x14ac:dyDescent="0.3">
      <c r="A9587"/>
    </row>
    <row r="9588" spans="1:1" x14ac:dyDescent="0.3">
      <c r="A9588"/>
    </row>
    <row r="9589" spans="1:1" x14ac:dyDescent="0.3">
      <c r="A9589"/>
    </row>
    <row r="9590" spans="1:1" x14ac:dyDescent="0.3">
      <c r="A9590"/>
    </row>
    <row r="9591" spans="1:1" x14ac:dyDescent="0.3">
      <c r="A9591"/>
    </row>
    <row r="9592" spans="1:1" x14ac:dyDescent="0.3">
      <c r="A9592"/>
    </row>
    <row r="9593" spans="1:1" x14ac:dyDescent="0.3">
      <c r="A9593"/>
    </row>
    <row r="9594" spans="1:1" x14ac:dyDescent="0.3">
      <c r="A9594"/>
    </row>
    <row r="9595" spans="1:1" x14ac:dyDescent="0.3">
      <c r="A9595"/>
    </row>
    <row r="9596" spans="1:1" x14ac:dyDescent="0.3">
      <c r="A9596"/>
    </row>
    <row r="9597" spans="1:1" x14ac:dyDescent="0.3">
      <c r="A9597"/>
    </row>
    <row r="9598" spans="1:1" x14ac:dyDescent="0.3">
      <c r="A9598"/>
    </row>
    <row r="9599" spans="1:1" x14ac:dyDescent="0.3">
      <c r="A9599"/>
    </row>
    <row r="9600" spans="1:1" x14ac:dyDescent="0.3">
      <c r="A9600"/>
    </row>
    <row r="9601" spans="1:1" x14ac:dyDescent="0.3">
      <c r="A9601"/>
    </row>
    <row r="9602" spans="1:1" x14ac:dyDescent="0.3">
      <c r="A9602"/>
    </row>
    <row r="9603" spans="1:1" x14ac:dyDescent="0.3">
      <c r="A9603"/>
    </row>
    <row r="9604" spans="1:1" x14ac:dyDescent="0.3">
      <c r="A9604"/>
    </row>
    <row r="9605" spans="1:1" x14ac:dyDescent="0.3">
      <c r="A9605"/>
    </row>
    <row r="9606" spans="1:1" x14ac:dyDescent="0.3">
      <c r="A9606"/>
    </row>
    <row r="9607" spans="1:1" x14ac:dyDescent="0.3">
      <c r="A9607"/>
    </row>
    <row r="9608" spans="1:1" x14ac:dyDescent="0.3">
      <c r="A9608"/>
    </row>
    <row r="9609" spans="1:1" x14ac:dyDescent="0.3">
      <c r="A9609"/>
    </row>
    <row r="9610" spans="1:1" x14ac:dyDescent="0.3">
      <c r="A9610"/>
    </row>
    <row r="9611" spans="1:1" x14ac:dyDescent="0.3">
      <c r="A9611"/>
    </row>
    <row r="9612" spans="1:1" x14ac:dyDescent="0.3">
      <c r="A9612"/>
    </row>
    <row r="9613" spans="1:1" x14ac:dyDescent="0.3">
      <c r="A9613"/>
    </row>
    <row r="9614" spans="1:1" x14ac:dyDescent="0.3">
      <c r="A9614"/>
    </row>
    <row r="9615" spans="1:1" x14ac:dyDescent="0.3">
      <c r="A9615"/>
    </row>
    <row r="9616" spans="1:1" x14ac:dyDescent="0.3">
      <c r="A9616"/>
    </row>
    <row r="9617" spans="1:1" x14ac:dyDescent="0.3">
      <c r="A9617"/>
    </row>
    <row r="9618" spans="1:1" x14ac:dyDescent="0.3">
      <c r="A9618"/>
    </row>
    <row r="9619" spans="1:1" x14ac:dyDescent="0.3">
      <c r="A9619"/>
    </row>
    <row r="9620" spans="1:1" x14ac:dyDescent="0.3">
      <c r="A9620"/>
    </row>
    <row r="9621" spans="1:1" x14ac:dyDescent="0.3">
      <c r="A9621"/>
    </row>
    <row r="9622" spans="1:1" x14ac:dyDescent="0.3">
      <c r="A9622"/>
    </row>
    <row r="9623" spans="1:1" x14ac:dyDescent="0.3">
      <c r="A9623"/>
    </row>
    <row r="9624" spans="1:1" x14ac:dyDescent="0.3">
      <c r="A9624"/>
    </row>
    <row r="9625" spans="1:1" x14ac:dyDescent="0.3">
      <c r="A9625"/>
    </row>
    <row r="9626" spans="1:1" x14ac:dyDescent="0.3">
      <c r="A9626"/>
    </row>
    <row r="9627" spans="1:1" x14ac:dyDescent="0.3">
      <c r="A9627"/>
    </row>
    <row r="9628" spans="1:1" x14ac:dyDescent="0.3">
      <c r="A9628"/>
    </row>
    <row r="9629" spans="1:1" x14ac:dyDescent="0.3">
      <c r="A9629"/>
    </row>
    <row r="9630" spans="1:1" x14ac:dyDescent="0.3">
      <c r="A9630"/>
    </row>
    <row r="9631" spans="1:1" x14ac:dyDescent="0.3">
      <c r="A9631"/>
    </row>
    <row r="9632" spans="1:1" x14ac:dyDescent="0.3">
      <c r="A9632"/>
    </row>
    <row r="9633" spans="1:1" x14ac:dyDescent="0.3">
      <c r="A9633"/>
    </row>
    <row r="9634" spans="1:1" x14ac:dyDescent="0.3">
      <c r="A9634"/>
    </row>
    <row r="9635" spans="1:1" x14ac:dyDescent="0.3">
      <c r="A9635"/>
    </row>
    <row r="9636" spans="1:1" x14ac:dyDescent="0.3">
      <c r="A9636"/>
    </row>
    <row r="9637" spans="1:1" x14ac:dyDescent="0.3">
      <c r="A9637"/>
    </row>
    <row r="9638" spans="1:1" x14ac:dyDescent="0.3">
      <c r="A9638"/>
    </row>
    <row r="9639" spans="1:1" x14ac:dyDescent="0.3">
      <c r="A9639"/>
    </row>
    <row r="9640" spans="1:1" x14ac:dyDescent="0.3">
      <c r="A9640"/>
    </row>
    <row r="9641" spans="1:1" x14ac:dyDescent="0.3">
      <c r="A9641"/>
    </row>
    <row r="9642" spans="1:1" x14ac:dyDescent="0.3">
      <c r="A9642"/>
    </row>
    <row r="9643" spans="1:1" x14ac:dyDescent="0.3">
      <c r="A9643"/>
    </row>
    <row r="9644" spans="1:1" x14ac:dyDescent="0.3">
      <c r="A9644"/>
    </row>
    <row r="9645" spans="1:1" x14ac:dyDescent="0.3">
      <c r="A9645"/>
    </row>
    <row r="9646" spans="1:1" x14ac:dyDescent="0.3">
      <c r="A9646"/>
    </row>
    <row r="9647" spans="1:1" x14ac:dyDescent="0.3">
      <c r="A9647"/>
    </row>
    <row r="9648" spans="1:1" x14ac:dyDescent="0.3">
      <c r="A9648"/>
    </row>
    <row r="9649" spans="1:1" x14ac:dyDescent="0.3">
      <c r="A9649"/>
    </row>
    <row r="9650" spans="1:1" x14ac:dyDescent="0.3">
      <c r="A9650"/>
    </row>
    <row r="9651" spans="1:1" x14ac:dyDescent="0.3">
      <c r="A9651"/>
    </row>
    <row r="9652" spans="1:1" x14ac:dyDescent="0.3">
      <c r="A9652"/>
    </row>
    <row r="9653" spans="1:1" x14ac:dyDescent="0.3">
      <c r="A9653"/>
    </row>
    <row r="9654" spans="1:1" x14ac:dyDescent="0.3">
      <c r="A9654"/>
    </row>
    <row r="9655" spans="1:1" x14ac:dyDescent="0.3">
      <c r="A9655"/>
    </row>
    <row r="9656" spans="1:1" x14ac:dyDescent="0.3">
      <c r="A9656"/>
    </row>
    <row r="9657" spans="1:1" x14ac:dyDescent="0.3">
      <c r="A9657"/>
    </row>
    <row r="9658" spans="1:1" x14ac:dyDescent="0.3">
      <c r="A9658"/>
    </row>
    <row r="9659" spans="1:1" x14ac:dyDescent="0.3">
      <c r="A9659"/>
    </row>
    <row r="9660" spans="1:1" x14ac:dyDescent="0.3">
      <c r="A9660"/>
    </row>
    <row r="9661" spans="1:1" x14ac:dyDescent="0.3">
      <c r="A9661"/>
    </row>
    <row r="9662" spans="1:1" x14ac:dyDescent="0.3">
      <c r="A9662"/>
    </row>
    <row r="9663" spans="1:1" x14ac:dyDescent="0.3">
      <c r="A9663"/>
    </row>
    <row r="9664" spans="1:1" x14ac:dyDescent="0.3">
      <c r="A9664"/>
    </row>
    <row r="9665" spans="1:1" x14ac:dyDescent="0.3">
      <c r="A9665"/>
    </row>
    <row r="9666" spans="1:1" x14ac:dyDescent="0.3">
      <c r="A9666"/>
    </row>
    <row r="9667" spans="1:1" x14ac:dyDescent="0.3">
      <c r="A9667"/>
    </row>
    <row r="9668" spans="1:1" x14ac:dyDescent="0.3">
      <c r="A9668"/>
    </row>
    <row r="9669" spans="1:1" x14ac:dyDescent="0.3">
      <c r="A9669"/>
    </row>
    <row r="9670" spans="1:1" x14ac:dyDescent="0.3">
      <c r="A9670"/>
    </row>
    <row r="9671" spans="1:1" x14ac:dyDescent="0.3">
      <c r="A9671"/>
    </row>
    <row r="9672" spans="1:1" x14ac:dyDescent="0.3">
      <c r="A9672"/>
    </row>
    <row r="9673" spans="1:1" x14ac:dyDescent="0.3">
      <c r="A9673"/>
    </row>
    <row r="9674" spans="1:1" x14ac:dyDescent="0.3">
      <c r="A9674"/>
    </row>
    <row r="9675" spans="1:1" x14ac:dyDescent="0.3">
      <c r="A9675"/>
    </row>
    <row r="9676" spans="1:1" x14ac:dyDescent="0.3">
      <c r="A9676"/>
    </row>
    <row r="9677" spans="1:1" x14ac:dyDescent="0.3">
      <c r="A9677"/>
    </row>
    <row r="9678" spans="1:1" x14ac:dyDescent="0.3">
      <c r="A9678"/>
    </row>
    <row r="9679" spans="1:1" x14ac:dyDescent="0.3">
      <c r="A9679"/>
    </row>
    <row r="9680" spans="1:1" x14ac:dyDescent="0.3">
      <c r="A9680"/>
    </row>
    <row r="9681" spans="1:1" x14ac:dyDescent="0.3">
      <c r="A9681"/>
    </row>
    <row r="9682" spans="1:1" x14ac:dyDescent="0.3">
      <c r="A9682"/>
    </row>
    <row r="9683" spans="1:1" x14ac:dyDescent="0.3">
      <c r="A9683"/>
    </row>
    <row r="9684" spans="1:1" x14ac:dyDescent="0.3">
      <c r="A9684"/>
    </row>
    <row r="9685" spans="1:1" x14ac:dyDescent="0.3">
      <c r="A9685"/>
    </row>
    <row r="9686" spans="1:1" x14ac:dyDescent="0.3">
      <c r="A9686"/>
    </row>
    <row r="9687" spans="1:1" x14ac:dyDescent="0.3">
      <c r="A9687"/>
    </row>
    <row r="9688" spans="1:1" x14ac:dyDescent="0.3">
      <c r="A9688"/>
    </row>
    <row r="9689" spans="1:1" x14ac:dyDescent="0.3">
      <c r="A9689"/>
    </row>
    <row r="9690" spans="1:1" x14ac:dyDescent="0.3">
      <c r="A9690"/>
    </row>
    <row r="9691" spans="1:1" x14ac:dyDescent="0.3">
      <c r="A9691"/>
    </row>
    <row r="9692" spans="1:1" x14ac:dyDescent="0.3">
      <c r="A9692"/>
    </row>
    <row r="9693" spans="1:1" x14ac:dyDescent="0.3">
      <c r="A9693"/>
    </row>
    <row r="9694" spans="1:1" x14ac:dyDescent="0.3">
      <c r="A9694"/>
    </row>
    <row r="9695" spans="1:1" x14ac:dyDescent="0.3">
      <c r="A9695"/>
    </row>
    <row r="9696" spans="1:1" x14ac:dyDescent="0.3">
      <c r="A9696"/>
    </row>
    <row r="9697" spans="1:1" x14ac:dyDescent="0.3">
      <c r="A9697"/>
    </row>
    <row r="9698" spans="1:1" x14ac:dyDescent="0.3">
      <c r="A9698"/>
    </row>
    <row r="9699" spans="1:1" x14ac:dyDescent="0.3">
      <c r="A9699"/>
    </row>
    <row r="9700" spans="1:1" x14ac:dyDescent="0.3">
      <c r="A9700"/>
    </row>
    <row r="9701" spans="1:1" x14ac:dyDescent="0.3">
      <c r="A9701"/>
    </row>
    <row r="9702" spans="1:1" x14ac:dyDescent="0.3">
      <c r="A9702"/>
    </row>
    <row r="9703" spans="1:1" x14ac:dyDescent="0.3">
      <c r="A9703"/>
    </row>
    <row r="9704" spans="1:1" x14ac:dyDescent="0.3">
      <c r="A9704"/>
    </row>
    <row r="9705" spans="1:1" x14ac:dyDescent="0.3">
      <c r="A9705"/>
    </row>
    <row r="9706" spans="1:1" x14ac:dyDescent="0.3">
      <c r="A9706"/>
    </row>
    <row r="9707" spans="1:1" x14ac:dyDescent="0.3">
      <c r="A9707"/>
    </row>
    <row r="9708" spans="1:1" x14ac:dyDescent="0.3">
      <c r="A9708"/>
    </row>
    <row r="9709" spans="1:1" x14ac:dyDescent="0.3">
      <c r="A9709"/>
    </row>
    <row r="9710" spans="1:1" x14ac:dyDescent="0.3">
      <c r="A9710"/>
    </row>
    <row r="9711" spans="1:1" x14ac:dyDescent="0.3">
      <c r="A9711"/>
    </row>
    <row r="9712" spans="1:1" x14ac:dyDescent="0.3">
      <c r="A9712"/>
    </row>
    <row r="9713" spans="1:1" x14ac:dyDescent="0.3">
      <c r="A9713"/>
    </row>
    <row r="9714" spans="1:1" x14ac:dyDescent="0.3">
      <c r="A9714"/>
    </row>
    <row r="9715" spans="1:1" x14ac:dyDescent="0.3">
      <c r="A9715"/>
    </row>
    <row r="9716" spans="1:1" x14ac:dyDescent="0.3">
      <c r="A9716"/>
    </row>
    <row r="9717" spans="1:1" x14ac:dyDescent="0.3">
      <c r="A9717"/>
    </row>
    <row r="9718" spans="1:1" x14ac:dyDescent="0.3">
      <c r="A9718"/>
    </row>
    <row r="9719" spans="1:1" x14ac:dyDescent="0.3">
      <c r="A9719"/>
    </row>
    <row r="9720" spans="1:1" x14ac:dyDescent="0.3">
      <c r="A9720"/>
    </row>
    <row r="9721" spans="1:1" x14ac:dyDescent="0.3">
      <c r="A9721"/>
    </row>
    <row r="9722" spans="1:1" x14ac:dyDescent="0.3">
      <c r="A9722"/>
    </row>
    <row r="9723" spans="1:1" x14ac:dyDescent="0.3">
      <c r="A9723"/>
    </row>
    <row r="9724" spans="1:1" x14ac:dyDescent="0.3">
      <c r="A9724"/>
    </row>
    <row r="9725" spans="1:1" x14ac:dyDescent="0.3">
      <c r="A9725"/>
    </row>
    <row r="9726" spans="1:1" x14ac:dyDescent="0.3">
      <c r="A9726"/>
    </row>
    <row r="9727" spans="1:1" x14ac:dyDescent="0.3">
      <c r="A9727"/>
    </row>
    <row r="9728" spans="1:1" x14ac:dyDescent="0.3">
      <c r="A9728"/>
    </row>
    <row r="9729" spans="1:1" x14ac:dyDescent="0.3">
      <c r="A9729"/>
    </row>
    <row r="9730" spans="1:1" x14ac:dyDescent="0.3">
      <c r="A9730"/>
    </row>
    <row r="9731" spans="1:1" x14ac:dyDescent="0.3">
      <c r="A9731"/>
    </row>
    <row r="9732" spans="1:1" x14ac:dyDescent="0.3">
      <c r="A9732"/>
    </row>
    <row r="9733" spans="1:1" x14ac:dyDescent="0.3">
      <c r="A9733"/>
    </row>
    <row r="9734" spans="1:1" x14ac:dyDescent="0.3">
      <c r="A9734"/>
    </row>
    <row r="9735" spans="1:1" x14ac:dyDescent="0.3">
      <c r="A9735"/>
    </row>
    <row r="9736" spans="1:1" x14ac:dyDescent="0.3">
      <c r="A9736"/>
    </row>
    <row r="9737" spans="1:1" x14ac:dyDescent="0.3">
      <c r="A9737"/>
    </row>
    <row r="9738" spans="1:1" x14ac:dyDescent="0.3">
      <c r="A9738"/>
    </row>
    <row r="9739" spans="1:1" x14ac:dyDescent="0.3">
      <c r="A9739"/>
    </row>
    <row r="9740" spans="1:1" x14ac:dyDescent="0.3">
      <c r="A9740"/>
    </row>
    <row r="9741" spans="1:1" x14ac:dyDescent="0.3">
      <c r="A9741"/>
    </row>
    <row r="9742" spans="1:1" x14ac:dyDescent="0.3">
      <c r="A9742"/>
    </row>
    <row r="9743" spans="1:1" x14ac:dyDescent="0.3">
      <c r="A9743"/>
    </row>
    <row r="9744" spans="1:1" x14ac:dyDescent="0.3">
      <c r="A9744"/>
    </row>
    <row r="9745" spans="1:1" x14ac:dyDescent="0.3">
      <c r="A9745"/>
    </row>
    <row r="9746" spans="1:1" x14ac:dyDescent="0.3">
      <c r="A9746"/>
    </row>
    <row r="9747" spans="1:1" x14ac:dyDescent="0.3">
      <c r="A9747"/>
    </row>
    <row r="9748" spans="1:1" x14ac:dyDescent="0.3">
      <c r="A9748"/>
    </row>
    <row r="9749" spans="1:1" x14ac:dyDescent="0.3">
      <c r="A9749"/>
    </row>
    <row r="9750" spans="1:1" x14ac:dyDescent="0.3">
      <c r="A9750"/>
    </row>
    <row r="9751" spans="1:1" x14ac:dyDescent="0.3">
      <c r="A9751"/>
    </row>
    <row r="9752" spans="1:1" x14ac:dyDescent="0.3">
      <c r="A9752"/>
    </row>
    <row r="9753" spans="1:1" x14ac:dyDescent="0.3">
      <c r="A9753"/>
    </row>
    <row r="9754" spans="1:1" x14ac:dyDescent="0.3">
      <c r="A9754"/>
    </row>
    <row r="9755" spans="1:1" x14ac:dyDescent="0.3">
      <c r="A9755"/>
    </row>
    <row r="9756" spans="1:1" x14ac:dyDescent="0.3">
      <c r="A9756"/>
    </row>
    <row r="9757" spans="1:1" x14ac:dyDescent="0.3">
      <c r="A9757"/>
    </row>
    <row r="9758" spans="1:1" x14ac:dyDescent="0.3">
      <c r="A9758"/>
    </row>
    <row r="9759" spans="1:1" x14ac:dyDescent="0.3">
      <c r="A9759"/>
    </row>
    <row r="9760" spans="1:1" x14ac:dyDescent="0.3">
      <c r="A9760"/>
    </row>
    <row r="9761" spans="1:1" x14ac:dyDescent="0.3">
      <c r="A9761"/>
    </row>
    <row r="9762" spans="1:1" x14ac:dyDescent="0.3">
      <c r="A9762"/>
    </row>
    <row r="9763" spans="1:1" x14ac:dyDescent="0.3">
      <c r="A9763"/>
    </row>
    <row r="9764" spans="1:1" x14ac:dyDescent="0.3">
      <c r="A9764"/>
    </row>
    <row r="9765" spans="1:1" x14ac:dyDescent="0.3">
      <c r="A9765"/>
    </row>
    <row r="9766" spans="1:1" x14ac:dyDescent="0.3">
      <c r="A9766"/>
    </row>
    <row r="9767" spans="1:1" x14ac:dyDescent="0.3">
      <c r="A9767"/>
    </row>
    <row r="9768" spans="1:1" x14ac:dyDescent="0.3">
      <c r="A9768"/>
    </row>
    <row r="9769" spans="1:1" x14ac:dyDescent="0.3">
      <c r="A9769"/>
    </row>
    <row r="9770" spans="1:1" x14ac:dyDescent="0.3">
      <c r="A9770"/>
    </row>
    <row r="9771" spans="1:1" x14ac:dyDescent="0.3">
      <c r="A9771"/>
    </row>
    <row r="9772" spans="1:1" x14ac:dyDescent="0.3">
      <c r="A9772"/>
    </row>
    <row r="9773" spans="1:1" x14ac:dyDescent="0.3">
      <c r="A9773"/>
    </row>
    <row r="9774" spans="1:1" x14ac:dyDescent="0.3">
      <c r="A9774"/>
    </row>
    <row r="9775" spans="1:1" x14ac:dyDescent="0.3">
      <c r="A9775"/>
    </row>
    <row r="9776" spans="1:1" x14ac:dyDescent="0.3">
      <c r="A9776"/>
    </row>
    <row r="9777" spans="1:1" x14ac:dyDescent="0.3">
      <c r="A9777"/>
    </row>
    <row r="9778" spans="1:1" x14ac:dyDescent="0.3">
      <c r="A9778"/>
    </row>
    <row r="9779" spans="1:1" x14ac:dyDescent="0.3">
      <c r="A9779"/>
    </row>
    <row r="9780" spans="1:1" x14ac:dyDescent="0.3">
      <c r="A9780"/>
    </row>
    <row r="9781" spans="1:1" x14ac:dyDescent="0.3">
      <c r="A9781"/>
    </row>
    <row r="9782" spans="1:1" x14ac:dyDescent="0.3">
      <c r="A9782"/>
    </row>
    <row r="9783" spans="1:1" x14ac:dyDescent="0.3">
      <c r="A9783"/>
    </row>
    <row r="9784" spans="1:1" x14ac:dyDescent="0.3">
      <c r="A9784"/>
    </row>
    <row r="9785" spans="1:1" x14ac:dyDescent="0.3">
      <c r="A9785"/>
    </row>
    <row r="9786" spans="1:1" x14ac:dyDescent="0.3">
      <c r="A9786"/>
    </row>
    <row r="9787" spans="1:1" x14ac:dyDescent="0.3">
      <c r="A9787"/>
    </row>
    <row r="9788" spans="1:1" x14ac:dyDescent="0.3">
      <c r="A9788"/>
    </row>
    <row r="9789" spans="1:1" x14ac:dyDescent="0.3">
      <c r="A9789"/>
    </row>
    <row r="9790" spans="1:1" x14ac:dyDescent="0.3">
      <c r="A9790"/>
    </row>
    <row r="9791" spans="1:1" x14ac:dyDescent="0.3">
      <c r="A9791"/>
    </row>
    <row r="9792" spans="1:1" x14ac:dyDescent="0.3">
      <c r="A9792"/>
    </row>
    <row r="9793" spans="1:1" x14ac:dyDescent="0.3">
      <c r="A9793"/>
    </row>
    <row r="9794" spans="1:1" x14ac:dyDescent="0.3">
      <c r="A9794"/>
    </row>
    <row r="9795" spans="1:1" x14ac:dyDescent="0.3">
      <c r="A9795"/>
    </row>
    <row r="9796" spans="1:1" x14ac:dyDescent="0.3">
      <c r="A9796"/>
    </row>
    <row r="9797" spans="1:1" x14ac:dyDescent="0.3">
      <c r="A9797"/>
    </row>
    <row r="9798" spans="1:1" x14ac:dyDescent="0.3">
      <c r="A9798"/>
    </row>
    <row r="9799" spans="1:1" x14ac:dyDescent="0.3">
      <c r="A9799"/>
    </row>
    <row r="9800" spans="1:1" x14ac:dyDescent="0.3">
      <c r="A9800"/>
    </row>
    <row r="9801" spans="1:1" x14ac:dyDescent="0.3">
      <c r="A9801"/>
    </row>
    <row r="9802" spans="1:1" x14ac:dyDescent="0.3">
      <c r="A9802"/>
    </row>
    <row r="9803" spans="1:1" x14ac:dyDescent="0.3">
      <c r="A9803"/>
    </row>
    <row r="9804" spans="1:1" x14ac:dyDescent="0.3">
      <c r="A9804"/>
    </row>
    <row r="9805" spans="1:1" x14ac:dyDescent="0.3">
      <c r="A9805"/>
    </row>
    <row r="9806" spans="1:1" x14ac:dyDescent="0.3">
      <c r="A9806"/>
    </row>
    <row r="9807" spans="1:1" x14ac:dyDescent="0.3">
      <c r="A9807"/>
    </row>
    <row r="9808" spans="1:1" x14ac:dyDescent="0.3">
      <c r="A9808"/>
    </row>
    <row r="9809" spans="1:1" x14ac:dyDescent="0.3">
      <c r="A9809"/>
    </row>
    <row r="9810" spans="1:1" x14ac:dyDescent="0.3">
      <c r="A9810"/>
    </row>
    <row r="9811" spans="1:1" x14ac:dyDescent="0.3">
      <c r="A9811"/>
    </row>
    <row r="9812" spans="1:1" x14ac:dyDescent="0.3">
      <c r="A9812"/>
    </row>
    <row r="9813" spans="1:1" x14ac:dyDescent="0.3">
      <c r="A9813"/>
    </row>
    <row r="9814" spans="1:1" x14ac:dyDescent="0.3">
      <c r="A9814"/>
    </row>
    <row r="9815" spans="1:1" x14ac:dyDescent="0.3">
      <c r="A9815"/>
    </row>
    <row r="9816" spans="1:1" x14ac:dyDescent="0.3">
      <c r="A9816"/>
    </row>
    <row r="9817" spans="1:1" x14ac:dyDescent="0.3">
      <c r="A9817"/>
    </row>
    <row r="9818" spans="1:1" x14ac:dyDescent="0.3">
      <c r="A9818"/>
    </row>
    <row r="9819" spans="1:1" x14ac:dyDescent="0.3">
      <c r="A9819"/>
    </row>
    <row r="9820" spans="1:1" x14ac:dyDescent="0.3">
      <c r="A9820"/>
    </row>
    <row r="9821" spans="1:1" x14ac:dyDescent="0.3">
      <c r="A9821"/>
    </row>
    <row r="9822" spans="1:1" x14ac:dyDescent="0.3">
      <c r="A9822"/>
    </row>
    <row r="9823" spans="1:1" x14ac:dyDescent="0.3">
      <c r="A9823"/>
    </row>
    <row r="9824" spans="1:1" x14ac:dyDescent="0.3">
      <c r="A9824"/>
    </row>
    <row r="9825" spans="1:1" x14ac:dyDescent="0.3">
      <c r="A9825"/>
    </row>
    <row r="9826" spans="1:1" x14ac:dyDescent="0.3">
      <c r="A9826"/>
    </row>
    <row r="9827" spans="1:1" x14ac:dyDescent="0.3">
      <c r="A9827"/>
    </row>
    <row r="9828" spans="1:1" x14ac:dyDescent="0.3">
      <c r="A9828"/>
    </row>
    <row r="9829" spans="1:1" x14ac:dyDescent="0.3">
      <c r="A9829"/>
    </row>
    <row r="9830" spans="1:1" x14ac:dyDescent="0.3">
      <c r="A9830"/>
    </row>
    <row r="9831" spans="1:1" x14ac:dyDescent="0.3">
      <c r="A9831"/>
    </row>
    <row r="9832" spans="1:1" x14ac:dyDescent="0.3">
      <c r="A9832"/>
    </row>
    <row r="9833" spans="1:1" x14ac:dyDescent="0.3">
      <c r="A9833"/>
    </row>
    <row r="9834" spans="1:1" x14ac:dyDescent="0.3">
      <c r="A9834"/>
    </row>
    <row r="9835" spans="1:1" x14ac:dyDescent="0.3">
      <c r="A9835"/>
    </row>
    <row r="9836" spans="1:1" x14ac:dyDescent="0.3">
      <c r="A9836"/>
    </row>
    <row r="9837" spans="1:1" x14ac:dyDescent="0.3">
      <c r="A9837"/>
    </row>
    <row r="9838" spans="1:1" x14ac:dyDescent="0.3">
      <c r="A9838"/>
    </row>
    <row r="9839" spans="1:1" x14ac:dyDescent="0.3">
      <c r="A9839"/>
    </row>
    <row r="9840" spans="1:1" x14ac:dyDescent="0.3">
      <c r="A9840"/>
    </row>
    <row r="9841" spans="1:1" x14ac:dyDescent="0.3">
      <c r="A9841"/>
    </row>
    <row r="9842" spans="1:1" x14ac:dyDescent="0.3">
      <c r="A9842"/>
    </row>
    <row r="9843" spans="1:1" x14ac:dyDescent="0.3">
      <c r="A9843"/>
    </row>
    <row r="9844" spans="1:1" x14ac:dyDescent="0.3">
      <c r="A9844"/>
    </row>
    <row r="9845" spans="1:1" x14ac:dyDescent="0.3">
      <c r="A9845"/>
    </row>
    <row r="9846" spans="1:1" x14ac:dyDescent="0.3">
      <c r="A9846"/>
    </row>
    <row r="9847" spans="1:1" x14ac:dyDescent="0.3">
      <c r="A9847"/>
    </row>
    <row r="9848" spans="1:1" x14ac:dyDescent="0.3">
      <c r="A9848"/>
    </row>
    <row r="9849" spans="1:1" x14ac:dyDescent="0.3">
      <c r="A9849"/>
    </row>
    <row r="9850" spans="1:1" x14ac:dyDescent="0.3">
      <c r="A9850"/>
    </row>
    <row r="9851" spans="1:1" x14ac:dyDescent="0.3">
      <c r="A9851"/>
    </row>
    <row r="9852" spans="1:1" x14ac:dyDescent="0.3">
      <c r="A9852"/>
    </row>
    <row r="9853" spans="1:1" x14ac:dyDescent="0.3">
      <c r="A9853"/>
    </row>
    <row r="9854" spans="1:1" x14ac:dyDescent="0.3">
      <c r="A9854"/>
    </row>
    <row r="9855" spans="1:1" x14ac:dyDescent="0.3">
      <c r="A9855"/>
    </row>
    <row r="9856" spans="1:1" x14ac:dyDescent="0.3">
      <c r="A9856"/>
    </row>
    <row r="9857" spans="1:1" x14ac:dyDescent="0.3">
      <c r="A9857"/>
    </row>
    <row r="9858" spans="1:1" x14ac:dyDescent="0.3">
      <c r="A9858"/>
    </row>
    <row r="9859" spans="1:1" x14ac:dyDescent="0.3">
      <c r="A9859"/>
    </row>
    <row r="9860" spans="1:1" x14ac:dyDescent="0.3">
      <c r="A9860"/>
    </row>
    <row r="9861" spans="1:1" x14ac:dyDescent="0.3">
      <c r="A9861"/>
    </row>
    <row r="9862" spans="1:1" x14ac:dyDescent="0.3">
      <c r="A9862"/>
    </row>
    <row r="9863" spans="1:1" x14ac:dyDescent="0.3">
      <c r="A9863"/>
    </row>
    <row r="9864" spans="1:1" x14ac:dyDescent="0.3">
      <c r="A9864"/>
    </row>
    <row r="9865" spans="1:1" x14ac:dyDescent="0.3">
      <c r="A9865"/>
    </row>
    <row r="9866" spans="1:1" x14ac:dyDescent="0.3">
      <c r="A9866"/>
    </row>
    <row r="9867" spans="1:1" x14ac:dyDescent="0.3">
      <c r="A9867"/>
    </row>
    <row r="9868" spans="1:1" x14ac:dyDescent="0.3">
      <c r="A9868"/>
    </row>
    <row r="9869" spans="1:1" x14ac:dyDescent="0.3">
      <c r="A9869"/>
    </row>
    <row r="9870" spans="1:1" x14ac:dyDescent="0.3">
      <c r="A9870"/>
    </row>
    <row r="9871" spans="1:1" x14ac:dyDescent="0.3">
      <c r="A9871"/>
    </row>
    <row r="9872" spans="1:1" x14ac:dyDescent="0.3">
      <c r="A9872"/>
    </row>
    <row r="9873" spans="1:1" x14ac:dyDescent="0.3">
      <c r="A9873"/>
    </row>
    <row r="9874" spans="1:1" x14ac:dyDescent="0.3">
      <c r="A9874"/>
    </row>
    <row r="9875" spans="1:1" x14ac:dyDescent="0.3">
      <c r="A9875"/>
    </row>
    <row r="9876" spans="1:1" x14ac:dyDescent="0.3">
      <c r="A9876"/>
    </row>
    <row r="9877" spans="1:1" x14ac:dyDescent="0.3">
      <c r="A9877"/>
    </row>
    <row r="9878" spans="1:1" x14ac:dyDescent="0.3">
      <c r="A9878"/>
    </row>
    <row r="9879" spans="1:1" x14ac:dyDescent="0.3">
      <c r="A9879"/>
    </row>
    <row r="9880" spans="1:1" x14ac:dyDescent="0.3">
      <c r="A9880"/>
    </row>
    <row r="9881" spans="1:1" x14ac:dyDescent="0.3">
      <c r="A9881"/>
    </row>
    <row r="9882" spans="1:1" x14ac:dyDescent="0.3">
      <c r="A9882"/>
    </row>
    <row r="9883" spans="1:1" x14ac:dyDescent="0.3">
      <c r="A9883"/>
    </row>
    <row r="9884" spans="1:1" x14ac:dyDescent="0.3">
      <c r="A9884"/>
    </row>
    <row r="9885" spans="1:1" x14ac:dyDescent="0.3">
      <c r="A9885"/>
    </row>
    <row r="9886" spans="1:1" x14ac:dyDescent="0.3">
      <c r="A9886"/>
    </row>
    <row r="9887" spans="1:1" x14ac:dyDescent="0.3">
      <c r="A9887"/>
    </row>
    <row r="9888" spans="1:1" x14ac:dyDescent="0.3">
      <c r="A9888"/>
    </row>
    <row r="9889" spans="1:1" x14ac:dyDescent="0.3">
      <c r="A9889"/>
    </row>
    <row r="9890" spans="1:1" x14ac:dyDescent="0.3">
      <c r="A9890"/>
    </row>
    <row r="9891" spans="1:1" x14ac:dyDescent="0.3">
      <c r="A9891"/>
    </row>
    <row r="9892" spans="1:1" x14ac:dyDescent="0.3">
      <c r="A9892"/>
    </row>
    <row r="9893" spans="1:1" x14ac:dyDescent="0.3">
      <c r="A9893"/>
    </row>
    <row r="9894" spans="1:1" x14ac:dyDescent="0.3">
      <c r="A9894"/>
    </row>
    <row r="9895" spans="1:1" x14ac:dyDescent="0.3">
      <c r="A9895"/>
    </row>
    <row r="9896" spans="1:1" x14ac:dyDescent="0.3">
      <c r="A9896"/>
    </row>
    <row r="9897" spans="1:1" x14ac:dyDescent="0.3">
      <c r="A9897"/>
    </row>
    <row r="9898" spans="1:1" x14ac:dyDescent="0.3">
      <c r="A9898"/>
    </row>
    <row r="9899" spans="1:1" x14ac:dyDescent="0.3">
      <c r="A9899"/>
    </row>
    <row r="9900" spans="1:1" x14ac:dyDescent="0.3">
      <c r="A9900"/>
    </row>
    <row r="9901" spans="1:1" x14ac:dyDescent="0.3">
      <c r="A9901"/>
    </row>
    <row r="9902" spans="1:1" x14ac:dyDescent="0.3">
      <c r="A9902"/>
    </row>
    <row r="9903" spans="1:1" x14ac:dyDescent="0.3">
      <c r="A9903"/>
    </row>
    <row r="9904" spans="1:1" x14ac:dyDescent="0.3">
      <c r="A9904"/>
    </row>
    <row r="9905" spans="1:1" x14ac:dyDescent="0.3">
      <c r="A9905"/>
    </row>
    <row r="9906" spans="1:1" x14ac:dyDescent="0.3">
      <c r="A9906"/>
    </row>
    <row r="9907" spans="1:1" x14ac:dyDescent="0.3">
      <c r="A9907"/>
    </row>
    <row r="9908" spans="1:1" x14ac:dyDescent="0.3">
      <c r="A9908"/>
    </row>
    <row r="9909" spans="1:1" x14ac:dyDescent="0.3">
      <c r="A9909"/>
    </row>
    <row r="9910" spans="1:1" x14ac:dyDescent="0.3">
      <c r="A9910"/>
    </row>
    <row r="9911" spans="1:1" x14ac:dyDescent="0.3">
      <c r="A9911"/>
    </row>
    <row r="9912" spans="1:1" x14ac:dyDescent="0.3">
      <c r="A9912"/>
    </row>
    <row r="9913" spans="1:1" x14ac:dyDescent="0.3">
      <c r="A9913"/>
    </row>
    <row r="9914" spans="1:1" x14ac:dyDescent="0.3">
      <c r="A9914"/>
    </row>
    <row r="9915" spans="1:1" x14ac:dyDescent="0.3">
      <c r="A9915"/>
    </row>
    <row r="9916" spans="1:1" x14ac:dyDescent="0.3">
      <c r="A9916"/>
    </row>
    <row r="9917" spans="1:1" x14ac:dyDescent="0.3">
      <c r="A9917"/>
    </row>
    <row r="9918" spans="1:1" x14ac:dyDescent="0.3">
      <c r="A9918"/>
    </row>
    <row r="9919" spans="1:1" x14ac:dyDescent="0.3">
      <c r="A9919"/>
    </row>
    <row r="9920" spans="1:1" x14ac:dyDescent="0.3">
      <c r="A9920"/>
    </row>
    <row r="9921" spans="1:1" x14ac:dyDescent="0.3">
      <c r="A9921"/>
    </row>
    <row r="9922" spans="1:1" x14ac:dyDescent="0.3">
      <c r="A9922"/>
    </row>
    <row r="9923" spans="1:1" x14ac:dyDescent="0.3">
      <c r="A9923"/>
    </row>
    <row r="9924" spans="1:1" x14ac:dyDescent="0.3">
      <c r="A9924"/>
    </row>
    <row r="9925" spans="1:1" x14ac:dyDescent="0.3">
      <c r="A9925"/>
    </row>
    <row r="9926" spans="1:1" x14ac:dyDescent="0.3">
      <c r="A9926"/>
    </row>
    <row r="9927" spans="1:1" x14ac:dyDescent="0.3">
      <c r="A9927"/>
    </row>
    <row r="9928" spans="1:1" x14ac:dyDescent="0.3">
      <c r="A9928"/>
    </row>
    <row r="9929" spans="1:1" x14ac:dyDescent="0.3">
      <c r="A9929"/>
    </row>
    <row r="9930" spans="1:1" x14ac:dyDescent="0.3">
      <c r="A9930"/>
    </row>
    <row r="9931" spans="1:1" x14ac:dyDescent="0.3">
      <c r="A9931"/>
    </row>
    <row r="9932" spans="1:1" x14ac:dyDescent="0.3">
      <c r="A9932"/>
    </row>
    <row r="9933" spans="1:1" x14ac:dyDescent="0.3">
      <c r="A9933"/>
    </row>
    <row r="9934" spans="1:1" x14ac:dyDescent="0.3">
      <c r="A9934"/>
    </row>
    <row r="9935" spans="1:1" x14ac:dyDescent="0.3">
      <c r="A9935"/>
    </row>
    <row r="9936" spans="1:1" x14ac:dyDescent="0.3">
      <c r="A9936"/>
    </row>
    <row r="9937" spans="1:1" x14ac:dyDescent="0.3">
      <c r="A9937"/>
    </row>
    <row r="9938" spans="1:1" x14ac:dyDescent="0.3">
      <c r="A9938"/>
    </row>
    <row r="9939" spans="1:1" x14ac:dyDescent="0.3">
      <c r="A9939"/>
    </row>
    <row r="9940" spans="1:1" x14ac:dyDescent="0.3">
      <c r="A9940"/>
    </row>
    <row r="9941" spans="1:1" x14ac:dyDescent="0.3">
      <c r="A9941"/>
    </row>
    <row r="9942" spans="1:1" x14ac:dyDescent="0.3">
      <c r="A9942"/>
    </row>
    <row r="9943" spans="1:1" x14ac:dyDescent="0.3">
      <c r="A9943"/>
    </row>
    <row r="9944" spans="1:1" x14ac:dyDescent="0.3">
      <c r="A9944"/>
    </row>
    <row r="9945" spans="1:1" x14ac:dyDescent="0.3">
      <c r="A9945"/>
    </row>
    <row r="9946" spans="1:1" x14ac:dyDescent="0.3">
      <c r="A9946"/>
    </row>
    <row r="9947" spans="1:1" x14ac:dyDescent="0.3">
      <c r="A9947"/>
    </row>
    <row r="9948" spans="1:1" x14ac:dyDescent="0.3">
      <c r="A9948"/>
    </row>
    <row r="9949" spans="1:1" x14ac:dyDescent="0.3">
      <c r="A9949"/>
    </row>
    <row r="9950" spans="1:1" x14ac:dyDescent="0.3">
      <c r="A9950"/>
    </row>
    <row r="9951" spans="1:1" x14ac:dyDescent="0.3">
      <c r="A9951"/>
    </row>
    <row r="9952" spans="1:1" x14ac:dyDescent="0.3">
      <c r="A9952"/>
    </row>
    <row r="9953" spans="1:1" x14ac:dyDescent="0.3">
      <c r="A9953"/>
    </row>
    <row r="9954" spans="1:1" x14ac:dyDescent="0.3">
      <c r="A9954"/>
    </row>
    <row r="9955" spans="1:1" x14ac:dyDescent="0.3">
      <c r="A9955"/>
    </row>
    <row r="9956" spans="1:1" x14ac:dyDescent="0.3">
      <c r="A9956"/>
    </row>
    <row r="9957" spans="1:1" x14ac:dyDescent="0.3">
      <c r="A9957"/>
    </row>
    <row r="9958" spans="1:1" x14ac:dyDescent="0.3">
      <c r="A9958"/>
    </row>
    <row r="9959" spans="1:1" x14ac:dyDescent="0.3">
      <c r="A9959"/>
    </row>
    <row r="9960" spans="1:1" x14ac:dyDescent="0.3">
      <c r="A9960"/>
    </row>
    <row r="9961" spans="1:1" x14ac:dyDescent="0.3">
      <c r="A9961"/>
    </row>
    <row r="9962" spans="1:1" x14ac:dyDescent="0.3">
      <c r="A9962"/>
    </row>
    <row r="9963" spans="1:1" x14ac:dyDescent="0.3">
      <c r="A9963"/>
    </row>
    <row r="9964" spans="1:1" x14ac:dyDescent="0.3">
      <c r="A9964"/>
    </row>
    <row r="9965" spans="1:1" x14ac:dyDescent="0.3">
      <c r="A9965"/>
    </row>
    <row r="9966" spans="1:1" x14ac:dyDescent="0.3">
      <c r="A9966"/>
    </row>
    <row r="9967" spans="1:1" x14ac:dyDescent="0.3">
      <c r="A9967"/>
    </row>
    <row r="9968" spans="1:1" x14ac:dyDescent="0.3">
      <c r="A9968"/>
    </row>
    <row r="9969" spans="1:1" x14ac:dyDescent="0.3">
      <c r="A9969"/>
    </row>
    <row r="9970" spans="1:1" x14ac:dyDescent="0.3">
      <c r="A9970"/>
    </row>
    <row r="9971" spans="1:1" x14ac:dyDescent="0.3">
      <c r="A9971"/>
    </row>
    <row r="9972" spans="1:1" x14ac:dyDescent="0.3">
      <c r="A9972"/>
    </row>
    <row r="9973" spans="1:1" x14ac:dyDescent="0.3">
      <c r="A9973"/>
    </row>
    <row r="9974" spans="1:1" x14ac:dyDescent="0.3">
      <c r="A9974"/>
    </row>
    <row r="9975" spans="1:1" x14ac:dyDescent="0.3">
      <c r="A9975"/>
    </row>
    <row r="9976" spans="1:1" x14ac:dyDescent="0.3">
      <c r="A9976"/>
    </row>
    <row r="9977" spans="1:1" x14ac:dyDescent="0.3">
      <c r="A9977"/>
    </row>
    <row r="9978" spans="1:1" x14ac:dyDescent="0.3">
      <c r="A9978"/>
    </row>
    <row r="9979" spans="1:1" x14ac:dyDescent="0.3">
      <c r="A9979"/>
    </row>
    <row r="9980" spans="1:1" x14ac:dyDescent="0.3">
      <c r="A9980"/>
    </row>
    <row r="9981" spans="1:1" x14ac:dyDescent="0.3">
      <c r="A9981"/>
    </row>
    <row r="9982" spans="1:1" x14ac:dyDescent="0.3">
      <c r="A9982"/>
    </row>
    <row r="9983" spans="1:1" x14ac:dyDescent="0.3">
      <c r="A9983"/>
    </row>
    <row r="9984" spans="1:1" x14ac:dyDescent="0.3">
      <c r="A9984"/>
    </row>
    <row r="9985" spans="1:1" x14ac:dyDescent="0.3">
      <c r="A9985"/>
    </row>
    <row r="9986" spans="1:1" x14ac:dyDescent="0.3">
      <c r="A9986"/>
    </row>
    <row r="9987" spans="1:1" x14ac:dyDescent="0.3">
      <c r="A9987"/>
    </row>
    <row r="9988" spans="1:1" x14ac:dyDescent="0.3">
      <c r="A9988"/>
    </row>
    <row r="9989" spans="1:1" x14ac:dyDescent="0.3">
      <c r="A9989"/>
    </row>
    <row r="9990" spans="1:1" x14ac:dyDescent="0.3">
      <c r="A9990"/>
    </row>
    <row r="9991" spans="1:1" x14ac:dyDescent="0.3">
      <c r="A9991"/>
    </row>
    <row r="9992" spans="1:1" x14ac:dyDescent="0.3">
      <c r="A9992"/>
    </row>
    <row r="9993" spans="1:1" x14ac:dyDescent="0.3">
      <c r="A9993"/>
    </row>
    <row r="9994" spans="1:1" x14ac:dyDescent="0.3">
      <c r="A9994"/>
    </row>
    <row r="9995" spans="1:1" x14ac:dyDescent="0.3">
      <c r="A9995"/>
    </row>
    <row r="9996" spans="1:1" x14ac:dyDescent="0.3">
      <c r="A9996"/>
    </row>
    <row r="9997" spans="1:1" x14ac:dyDescent="0.3">
      <c r="A9997"/>
    </row>
    <row r="9998" spans="1:1" x14ac:dyDescent="0.3">
      <c r="A9998"/>
    </row>
    <row r="9999" spans="1:1" x14ac:dyDescent="0.3">
      <c r="A9999"/>
    </row>
    <row r="10000" spans="1:1" x14ac:dyDescent="0.3">
      <c r="A10000"/>
    </row>
    <row r="10001" spans="1:1" x14ac:dyDescent="0.3">
      <c r="A10001"/>
    </row>
    <row r="10002" spans="1:1" x14ac:dyDescent="0.3">
      <c r="A10002"/>
    </row>
    <row r="10003" spans="1:1" x14ac:dyDescent="0.3">
      <c r="A10003"/>
    </row>
    <row r="10004" spans="1:1" x14ac:dyDescent="0.3">
      <c r="A10004"/>
    </row>
    <row r="10005" spans="1:1" x14ac:dyDescent="0.3">
      <c r="A10005"/>
    </row>
    <row r="10006" spans="1:1" x14ac:dyDescent="0.3">
      <c r="A10006"/>
    </row>
    <row r="10007" spans="1:1" x14ac:dyDescent="0.3">
      <c r="A10007"/>
    </row>
    <row r="10008" spans="1:1" x14ac:dyDescent="0.3">
      <c r="A10008"/>
    </row>
    <row r="10009" spans="1:1" x14ac:dyDescent="0.3">
      <c r="A10009"/>
    </row>
    <row r="10010" spans="1:1" x14ac:dyDescent="0.3">
      <c r="A10010"/>
    </row>
    <row r="10011" spans="1:1" x14ac:dyDescent="0.3">
      <c r="A10011"/>
    </row>
    <row r="10012" spans="1:1" x14ac:dyDescent="0.3">
      <c r="A10012"/>
    </row>
    <row r="10013" spans="1:1" x14ac:dyDescent="0.3">
      <c r="A10013"/>
    </row>
    <row r="10014" spans="1:1" x14ac:dyDescent="0.3">
      <c r="A10014"/>
    </row>
    <row r="10015" spans="1:1" x14ac:dyDescent="0.3">
      <c r="A10015"/>
    </row>
    <row r="10016" spans="1:1" x14ac:dyDescent="0.3">
      <c r="A10016"/>
    </row>
    <row r="10017" spans="1:1" x14ac:dyDescent="0.3">
      <c r="A10017"/>
    </row>
    <row r="10018" spans="1:1" x14ac:dyDescent="0.3">
      <c r="A10018"/>
    </row>
    <row r="10019" spans="1:1" x14ac:dyDescent="0.3">
      <c r="A10019"/>
    </row>
    <row r="10020" spans="1:1" x14ac:dyDescent="0.3">
      <c r="A10020"/>
    </row>
    <row r="10021" spans="1:1" x14ac:dyDescent="0.3">
      <c r="A10021"/>
    </row>
    <row r="10022" spans="1:1" x14ac:dyDescent="0.3">
      <c r="A10022"/>
    </row>
    <row r="10023" spans="1:1" x14ac:dyDescent="0.3">
      <c r="A10023"/>
    </row>
    <row r="10024" spans="1:1" x14ac:dyDescent="0.3">
      <c r="A10024"/>
    </row>
    <row r="10025" spans="1:1" x14ac:dyDescent="0.3">
      <c r="A10025"/>
    </row>
    <row r="10026" spans="1:1" x14ac:dyDescent="0.3">
      <c r="A10026"/>
    </row>
    <row r="10027" spans="1:1" x14ac:dyDescent="0.3">
      <c r="A10027"/>
    </row>
    <row r="10028" spans="1:1" x14ac:dyDescent="0.3">
      <c r="A10028"/>
    </row>
    <row r="10029" spans="1:1" x14ac:dyDescent="0.3">
      <c r="A10029"/>
    </row>
    <row r="10030" spans="1:1" x14ac:dyDescent="0.3">
      <c r="A10030"/>
    </row>
    <row r="10031" spans="1:1" x14ac:dyDescent="0.3">
      <c r="A10031"/>
    </row>
    <row r="10032" spans="1:1" x14ac:dyDescent="0.3">
      <c r="A10032"/>
    </row>
    <row r="10033" spans="1:1" x14ac:dyDescent="0.3">
      <c r="A10033"/>
    </row>
    <row r="10034" spans="1:1" x14ac:dyDescent="0.3">
      <c r="A10034"/>
    </row>
    <row r="10035" spans="1:1" x14ac:dyDescent="0.3">
      <c r="A10035"/>
    </row>
    <row r="10036" spans="1:1" x14ac:dyDescent="0.3">
      <c r="A10036"/>
    </row>
    <row r="10037" spans="1:1" x14ac:dyDescent="0.3">
      <c r="A10037"/>
    </row>
    <row r="10038" spans="1:1" x14ac:dyDescent="0.3">
      <c r="A10038"/>
    </row>
    <row r="10039" spans="1:1" x14ac:dyDescent="0.3">
      <c r="A10039"/>
    </row>
    <row r="10040" spans="1:1" x14ac:dyDescent="0.3">
      <c r="A10040"/>
    </row>
    <row r="10041" spans="1:1" x14ac:dyDescent="0.3">
      <c r="A10041"/>
    </row>
    <row r="10042" spans="1:1" x14ac:dyDescent="0.3">
      <c r="A10042"/>
    </row>
    <row r="10043" spans="1:1" x14ac:dyDescent="0.3">
      <c r="A10043"/>
    </row>
    <row r="10044" spans="1:1" x14ac:dyDescent="0.3">
      <c r="A10044"/>
    </row>
    <row r="10045" spans="1:1" x14ac:dyDescent="0.3">
      <c r="A10045"/>
    </row>
    <row r="10046" spans="1:1" x14ac:dyDescent="0.3">
      <c r="A10046"/>
    </row>
    <row r="10047" spans="1:1" x14ac:dyDescent="0.3">
      <c r="A10047"/>
    </row>
    <row r="10048" spans="1:1" x14ac:dyDescent="0.3">
      <c r="A10048"/>
    </row>
    <row r="10049" spans="1:1" x14ac:dyDescent="0.3">
      <c r="A10049"/>
    </row>
    <row r="10050" spans="1:1" x14ac:dyDescent="0.3">
      <c r="A10050"/>
    </row>
    <row r="10051" spans="1:1" x14ac:dyDescent="0.3">
      <c r="A10051"/>
    </row>
    <row r="10052" spans="1:1" x14ac:dyDescent="0.3">
      <c r="A10052"/>
    </row>
    <row r="10053" spans="1:1" x14ac:dyDescent="0.3">
      <c r="A10053"/>
    </row>
    <row r="10054" spans="1:1" x14ac:dyDescent="0.3">
      <c r="A10054"/>
    </row>
    <row r="10055" spans="1:1" x14ac:dyDescent="0.3">
      <c r="A10055"/>
    </row>
    <row r="10056" spans="1:1" x14ac:dyDescent="0.3">
      <c r="A10056"/>
    </row>
    <row r="10057" spans="1:1" x14ac:dyDescent="0.3">
      <c r="A10057"/>
    </row>
    <row r="10058" spans="1:1" x14ac:dyDescent="0.3">
      <c r="A10058"/>
    </row>
    <row r="10059" spans="1:1" x14ac:dyDescent="0.3">
      <c r="A10059"/>
    </row>
    <row r="10060" spans="1:1" x14ac:dyDescent="0.3">
      <c r="A10060"/>
    </row>
    <row r="10061" spans="1:1" x14ac:dyDescent="0.3">
      <c r="A10061"/>
    </row>
    <row r="10062" spans="1:1" x14ac:dyDescent="0.3">
      <c r="A10062"/>
    </row>
    <row r="10063" spans="1:1" x14ac:dyDescent="0.3">
      <c r="A10063"/>
    </row>
    <row r="10064" spans="1:1" x14ac:dyDescent="0.3">
      <c r="A10064"/>
    </row>
    <row r="10065" spans="1:1" x14ac:dyDescent="0.3">
      <c r="A10065"/>
    </row>
    <row r="10066" spans="1:1" x14ac:dyDescent="0.3">
      <c r="A10066"/>
    </row>
    <row r="10067" spans="1:1" x14ac:dyDescent="0.3">
      <c r="A10067"/>
    </row>
    <row r="10068" spans="1:1" x14ac:dyDescent="0.3">
      <c r="A10068"/>
    </row>
    <row r="10069" spans="1:1" x14ac:dyDescent="0.3">
      <c r="A10069"/>
    </row>
    <row r="10070" spans="1:1" x14ac:dyDescent="0.3">
      <c r="A10070"/>
    </row>
    <row r="10071" spans="1:1" x14ac:dyDescent="0.3">
      <c r="A10071"/>
    </row>
    <row r="10072" spans="1:1" x14ac:dyDescent="0.3">
      <c r="A10072"/>
    </row>
    <row r="10073" spans="1:1" x14ac:dyDescent="0.3">
      <c r="A10073"/>
    </row>
    <row r="10074" spans="1:1" x14ac:dyDescent="0.3">
      <c r="A10074"/>
    </row>
    <row r="10075" spans="1:1" x14ac:dyDescent="0.3">
      <c r="A10075"/>
    </row>
    <row r="10076" spans="1:1" x14ac:dyDescent="0.3">
      <c r="A10076"/>
    </row>
    <row r="10077" spans="1:1" x14ac:dyDescent="0.3">
      <c r="A10077"/>
    </row>
    <row r="10078" spans="1:1" x14ac:dyDescent="0.3">
      <c r="A10078"/>
    </row>
    <row r="10079" spans="1:1" x14ac:dyDescent="0.3">
      <c r="A10079"/>
    </row>
    <row r="10080" spans="1:1" x14ac:dyDescent="0.3">
      <c r="A10080"/>
    </row>
    <row r="10081" spans="1:1" x14ac:dyDescent="0.3">
      <c r="A10081"/>
    </row>
    <row r="10082" spans="1:1" x14ac:dyDescent="0.3">
      <c r="A10082"/>
    </row>
    <row r="10083" spans="1:1" x14ac:dyDescent="0.3">
      <c r="A10083"/>
    </row>
    <row r="10084" spans="1:1" x14ac:dyDescent="0.3">
      <c r="A10084"/>
    </row>
    <row r="10085" spans="1:1" x14ac:dyDescent="0.3">
      <c r="A10085"/>
    </row>
    <row r="10086" spans="1:1" x14ac:dyDescent="0.3">
      <c r="A10086"/>
    </row>
    <row r="10087" spans="1:1" x14ac:dyDescent="0.3">
      <c r="A10087"/>
    </row>
    <row r="10088" spans="1:1" x14ac:dyDescent="0.3">
      <c r="A10088"/>
    </row>
    <row r="10089" spans="1:1" x14ac:dyDescent="0.3">
      <c r="A10089"/>
    </row>
    <row r="10090" spans="1:1" x14ac:dyDescent="0.3">
      <c r="A10090"/>
    </row>
    <row r="10091" spans="1:1" x14ac:dyDescent="0.3">
      <c r="A10091"/>
    </row>
    <row r="10092" spans="1:1" x14ac:dyDescent="0.3">
      <c r="A10092"/>
    </row>
    <row r="10093" spans="1:1" x14ac:dyDescent="0.3">
      <c r="A10093"/>
    </row>
    <row r="10094" spans="1:1" x14ac:dyDescent="0.3">
      <c r="A10094"/>
    </row>
    <row r="10095" spans="1:1" x14ac:dyDescent="0.3">
      <c r="A10095"/>
    </row>
    <row r="10096" spans="1:1" x14ac:dyDescent="0.3">
      <c r="A10096"/>
    </row>
    <row r="10097" spans="1:1" x14ac:dyDescent="0.3">
      <c r="A10097"/>
    </row>
    <row r="10098" spans="1:1" x14ac:dyDescent="0.3">
      <c r="A10098"/>
    </row>
    <row r="10099" spans="1:1" x14ac:dyDescent="0.3">
      <c r="A10099"/>
    </row>
    <row r="10100" spans="1:1" x14ac:dyDescent="0.3">
      <c r="A10100"/>
    </row>
    <row r="10101" spans="1:1" x14ac:dyDescent="0.3">
      <c r="A10101"/>
    </row>
    <row r="10102" spans="1:1" x14ac:dyDescent="0.3">
      <c r="A10102"/>
    </row>
    <row r="10103" spans="1:1" x14ac:dyDescent="0.3">
      <c r="A10103"/>
    </row>
    <row r="10104" spans="1:1" x14ac:dyDescent="0.3">
      <c r="A10104"/>
    </row>
    <row r="10105" spans="1:1" x14ac:dyDescent="0.3">
      <c r="A10105"/>
    </row>
    <row r="10106" spans="1:1" x14ac:dyDescent="0.3">
      <c r="A10106"/>
    </row>
    <row r="10107" spans="1:1" x14ac:dyDescent="0.3">
      <c r="A10107"/>
    </row>
    <row r="10108" spans="1:1" x14ac:dyDescent="0.3">
      <c r="A10108"/>
    </row>
    <row r="10109" spans="1:1" x14ac:dyDescent="0.3">
      <c r="A10109"/>
    </row>
    <row r="10110" spans="1:1" x14ac:dyDescent="0.3">
      <c r="A10110"/>
    </row>
    <row r="10111" spans="1:1" x14ac:dyDescent="0.3">
      <c r="A10111"/>
    </row>
    <row r="10112" spans="1:1" x14ac:dyDescent="0.3">
      <c r="A10112"/>
    </row>
    <row r="10113" spans="1:1" x14ac:dyDescent="0.3">
      <c r="A10113"/>
    </row>
    <row r="10114" spans="1:1" x14ac:dyDescent="0.3">
      <c r="A10114"/>
    </row>
    <row r="10115" spans="1:1" x14ac:dyDescent="0.3">
      <c r="A10115"/>
    </row>
    <row r="10116" spans="1:1" x14ac:dyDescent="0.3">
      <c r="A10116"/>
    </row>
    <row r="10117" spans="1:1" x14ac:dyDescent="0.3">
      <c r="A10117"/>
    </row>
    <row r="10118" spans="1:1" x14ac:dyDescent="0.3">
      <c r="A10118"/>
    </row>
    <row r="10119" spans="1:1" x14ac:dyDescent="0.3">
      <c r="A10119"/>
    </row>
    <row r="10120" spans="1:1" x14ac:dyDescent="0.3">
      <c r="A10120"/>
    </row>
    <row r="10121" spans="1:1" x14ac:dyDescent="0.3">
      <c r="A10121"/>
    </row>
    <row r="10122" spans="1:1" x14ac:dyDescent="0.3">
      <c r="A10122"/>
    </row>
    <row r="10123" spans="1:1" x14ac:dyDescent="0.3">
      <c r="A10123"/>
    </row>
    <row r="10124" spans="1:1" x14ac:dyDescent="0.3">
      <c r="A10124"/>
    </row>
    <row r="10125" spans="1:1" x14ac:dyDescent="0.3">
      <c r="A10125"/>
    </row>
    <row r="10126" spans="1:1" x14ac:dyDescent="0.3">
      <c r="A10126"/>
    </row>
    <row r="10127" spans="1:1" x14ac:dyDescent="0.3">
      <c r="A10127"/>
    </row>
    <row r="10128" spans="1:1" x14ac:dyDescent="0.3">
      <c r="A10128"/>
    </row>
    <row r="10129" spans="1:1" x14ac:dyDescent="0.3">
      <c r="A10129"/>
    </row>
    <row r="10130" spans="1:1" x14ac:dyDescent="0.3">
      <c r="A10130"/>
    </row>
    <row r="10131" spans="1:1" x14ac:dyDescent="0.3">
      <c r="A10131"/>
    </row>
    <row r="10132" spans="1:1" x14ac:dyDescent="0.3">
      <c r="A10132"/>
    </row>
    <row r="10133" spans="1:1" x14ac:dyDescent="0.3">
      <c r="A10133"/>
    </row>
    <row r="10134" spans="1:1" x14ac:dyDescent="0.3">
      <c r="A10134"/>
    </row>
    <row r="10135" spans="1:1" x14ac:dyDescent="0.3">
      <c r="A10135"/>
    </row>
    <row r="10136" spans="1:1" x14ac:dyDescent="0.3">
      <c r="A10136"/>
    </row>
    <row r="10137" spans="1:1" x14ac:dyDescent="0.3">
      <c r="A10137"/>
    </row>
    <row r="10138" spans="1:1" x14ac:dyDescent="0.3">
      <c r="A10138"/>
    </row>
    <row r="10139" spans="1:1" x14ac:dyDescent="0.3">
      <c r="A10139"/>
    </row>
    <row r="10140" spans="1:1" x14ac:dyDescent="0.3">
      <c r="A10140"/>
    </row>
    <row r="10141" spans="1:1" x14ac:dyDescent="0.3">
      <c r="A10141"/>
    </row>
    <row r="10142" spans="1:1" x14ac:dyDescent="0.3">
      <c r="A10142"/>
    </row>
    <row r="10143" spans="1:1" x14ac:dyDescent="0.3">
      <c r="A10143"/>
    </row>
    <row r="10144" spans="1:1" x14ac:dyDescent="0.3">
      <c r="A10144"/>
    </row>
    <row r="10145" spans="1:1" x14ac:dyDescent="0.3">
      <c r="A10145"/>
    </row>
    <row r="10146" spans="1:1" x14ac:dyDescent="0.3">
      <c r="A10146"/>
    </row>
    <row r="10147" spans="1:1" x14ac:dyDescent="0.3">
      <c r="A10147"/>
    </row>
    <row r="10148" spans="1:1" x14ac:dyDescent="0.3">
      <c r="A10148"/>
    </row>
    <row r="10149" spans="1:1" x14ac:dyDescent="0.3">
      <c r="A10149"/>
    </row>
    <row r="10150" spans="1:1" x14ac:dyDescent="0.3">
      <c r="A10150"/>
    </row>
    <row r="10151" spans="1:1" x14ac:dyDescent="0.3">
      <c r="A10151"/>
    </row>
    <row r="10152" spans="1:1" x14ac:dyDescent="0.3">
      <c r="A10152"/>
    </row>
    <row r="10153" spans="1:1" x14ac:dyDescent="0.3">
      <c r="A10153"/>
    </row>
    <row r="10154" spans="1:1" x14ac:dyDescent="0.3">
      <c r="A10154"/>
    </row>
    <row r="10155" spans="1:1" x14ac:dyDescent="0.3">
      <c r="A10155"/>
    </row>
    <row r="10156" spans="1:1" x14ac:dyDescent="0.3">
      <c r="A10156"/>
    </row>
    <row r="10157" spans="1:1" x14ac:dyDescent="0.3">
      <c r="A10157"/>
    </row>
    <row r="10158" spans="1:1" x14ac:dyDescent="0.3">
      <c r="A10158"/>
    </row>
    <row r="10159" spans="1:1" x14ac:dyDescent="0.3">
      <c r="A10159"/>
    </row>
    <row r="10160" spans="1:1" x14ac:dyDescent="0.3">
      <c r="A10160"/>
    </row>
    <row r="10161" spans="1:1" x14ac:dyDescent="0.3">
      <c r="A10161"/>
    </row>
    <row r="10162" spans="1:1" x14ac:dyDescent="0.3">
      <c r="A10162"/>
    </row>
    <row r="10163" spans="1:1" x14ac:dyDescent="0.3">
      <c r="A10163"/>
    </row>
    <row r="10164" spans="1:1" x14ac:dyDescent="0.3">
      <c r="A10164"/>
    </row>
    <row r="10165" spans="1:1" x14ac:dyDescent="0.3">
      <c r="A10165"/>
    </row>
    <row r="10166" spans="1:1" x14ac:dyDescent="0.3">
      <c r="A10166"/>
    </row>
    <row r="10167" spans="1:1" x14ac:dyDescent="0.3">
      <c r="A10167"/>
    </row>
    <row r="10168" spans="1:1" x14ac:dyDescent="0.3">
      <c r="A10168"/>
    </row>
    <row r="10169" spans="1:1" x14ac:dyDescent="0.3">
      <c r="A10169"/>
    </row>
    <row r="10170" spans="1:1" x14ac:dyDescent="0.3">
      <c r="A10170"/>
    </row>
    <row r="10171" spans="1:1" x14ac:dyDescent="0.3">
      <c r="A10171"/>
    </row>
    <row r="10172" spans="1:1" x14ac:dyDescent="0.3">
      <c r="A10172"/>
    </row>
    <row r="10173" spans="1:1" x14ac:dyDescent="0.3">
      <c r="A10173"/>
    </row>
    <row r="10174" spans="1:1" x14ac:dyDescent="0.3">
      <c r="A10174"/>
    </row>
    <row r="10175" spans="1:1" x14ac:dyDescent="0.3">
      <c r="A10175"/>
    </row>
    <row r="10176" spans="1:1" x14ac:dyDescent="0.3">
      <c r="A10176"/>
    </row>
    <row r="10177" spans="1:1" x14ac:dyDescent="0.3">
      <c r="A10177"/>
    </row>
    <row r="10178" spans="1:1" x14ac:dyDescent="0.3">
      <c r="A10178"/>
    </row>
    <row r="10179" spans="1:1" x14ac:dyDescent="0.3">
      <c r="A10179"/>
    </row>
    <row r="10180" spans="1:1" x14ac:dyDescent="0.3">
      <c r="A10180"/>
    </row>
    <row r="10181" spans="1:1" x14ac:dyDescent="0.3">
      <c r="A10181"/>
    </row>
    <row r="10182" spans="1:1" x14ac:dyDescent="0.3">
      <c r="A10182"/>
    </row>
    <row r="10183" spans="1:1" x14ac:dyDescent="0.3">
      <c r="A10183"/>
    </row>
    <row r="10184" spans="1:1" x14ac:dyDescent="0.3">
      <c r="A10184"/>
    </row>
    <row r="10185" spans="1:1" x14ac:dyDescent="0.3">
      <c r="A10185"/>
    </row>
    <row r="10186" spans="1:1" x14ac:dyDescent="0.3">
      <c r="A10186"/>
    </row>
    <row r="10187" spans="1:1" x14ac:dyDescent="0.3">
      <c r="A10187"/>
    </row>
    <row r="10188" spans="1:1" x14ac:dyDescent="0.3">
      <c r="A10188"/>
    </row>
    <row r="10189" spans="1:1" x14ac:dyDescent="0.3">
      <c r="A10189"/>
    </row>
    <row r="10190" spans="1:1" x14ac:dyDescent="0.3">
      <c r="A10190"/>
    </row>
    <row r="10191" spans="1:1" x14ac:dyDescent="0.3">
      <c r="A10191"/>
    </row>
    <row r="10192" spans="1:1" x14ac:dyDescent="0.3">
      <c r="A10192"/>
    </row>
    <row r="10193" spans="1:1" x14ac:dyDescent="0.3">
      <c r="A10193"/>
    </row>
    <row r="10194" spans="1:1" x14ac:dyDescent="0.3">
      <c r="A10194"/>
    </row>
    <row r="10195" spans="1:1" x14ac:dyDescent="0.3">
      <c r="A10195"/>
    </row>
    <row r="10196" spans="1:1" x14ac:dyDescent="0.3">
      <c r="A10196"/>
    </row>
    <row r="10197" spans="1:1" x14ac:dyDescent="0.3">
      <c r="A10197"/>
    </row>
    <row r="10198" spans="1:1" x14ac:dyDescent="0.3">
      <c r="A10198"/>
    </row>
    <row r="10199" spans="1:1" x14ac:dyDescent="0.3">
      <c r="A10199"/>
    </row>
    <row r="10200" spans="1:1" x14ac:dyDescent="0.3">
      <c r="A10200"/>
    </row>
    <row r="10201" spans="1:1" x14ac:dyDescent="0.3">
      <c r="A10201"/>
    </row>
    <row r="10202" spans="1:1" x14ac:dyDescent="0.3">
      <c r="A10202"/>
    </row>
    <row r="10203" spans="1:1" x14ac:dyDescent="0.3">
      <c r="A10203"/>
    </row>
    <row r="10204" spans="1:1" x14ac:dyDescent="0.3">
      <c r="A10204"/>
    </row>
    <row r="10205" spans="1:1" x14ac:dyDescent="0.3">
      <c r="A10205"/>
    </row>
    <row r="10206" spans="1:1" x14ac:dyDescent="0.3">
      <c r="A10206"/>
    </row>
    <row r="10207" spans="1:1" x14ac:dyDescent="0.3">
      <c r="A10207"/>
    </row>
    <row r="10208" spans="1:1" x14ac:dyDescent="0.3">
      <c r="A10208"/>
    </row>
    <row r="10209" spans="1:1" x14ac:dyDescent="0.3">
      <c r="A10209"/>
    </row>
    <row r="10210" spans="1:1" x14ac:dyDescent="0.3">
      <c r="A10210"/>
    </row>
    <row r="10211" spans="1:1" x14ac:dyDescent="0.3">
      <c r="A10211"/>
    </row>
    <row r="10212" spans="1:1" x14ac:dyDescent="0.3">
      <c r="A10212"/>
    </row>
    <row r="10213" spans="1:1" x14ac:dyDescent="0.3">
      <c r="A10213"/>
    </row>
    <row r="10214" spans="1:1" x14ac:dyDescent="0.3">
      <c r="A10214"/>
    </row>
    <row r="10215" spans="1:1" x14ac:dyDescent="0.3">
      <c r="A10215"/>
    </row>
    <row r="10216" spans="1:1" x14ac:dyDescent="0.3">
      <c r="A10216"/>
    </row>
    <row r="10217" spans="1:1" x14ac:dyDescent="0.3">
      <c r="A10217"/>
    </row>
    <row r="10218" spans="1:1" x14ac:dyDescent="0.3">
      <c r="A10218"/>
    </row>
    <row r="10219" spans="1:1" x14ac:dyDescent="0.3">
      <c r="A10219"/>
    </row>
    <row r="10220" spans="1:1" x14ac:dyDescent="0.3">
      <c r="A10220"/>
    </row>
    <row r="10221" spans="1:1" x14ac:dyDescent="0.3">
      <c r="A10221"/>
    </row>
    <row r="10222" spans="1:1" x14ac:dyDescent="0.3">
      <c r="A10222"/>
    </row>
    <row r="10223" spans="1:1" x14ac:dyDescent="0.3">
      <c r="A10223"/>
    </row>
    <row r="10224" spans="1:1" x14ac:dyDescent="0.3">
      <c r="A10224"/>
    </row>
    <row r="10225" spans="1:1" x14ac:dyDescent="0.3">
      <c r="A10225"/>
    </row>
    <row r="10226" spans="1:1" x14ac:dyDescent="0.3">
      <c r="A10226"/>
    </row>
    <row r="10227" spans="1:1" x14ac:dyDescent="0.3">
      <c r="A10227"/>
    </row>
    <row r="10228" spans="1:1" x14ac:dyDescent="0.3">
      <c r="A10228"/>
    </row>
    <row r="10229" spans="1:1" x14ac:dyDescent="0.3">
      <c r="A10229"/>
    </row>
    <row r="10230" spans="1:1" x14ac:dyDescent="0.3">
      <c r="A10230"/>
    </row>
    <row r="10231" spans="1:1" x14ac:dyDescent="0.3">
      <c r="A10231"/>
    </row>
    <row r="10232" spans="1:1" x14ac:dyDescent="0.3">
      <c r="A10232"/>
    </row>
    <row r="10233" spans="1:1" x14ac:dyDescent="0.3">
      <c r="A10233"/>
    </row>
    <row r="10234" spans="1:1" x14ac:dyDescent="0.3">
      <c r="A10234"/>
    </row>
    <row r="10235" spans="1:1" x14ac:dyDescent="0.3">
      <c r="A10235"/>
    </row>
    <row r="10236" spans="1:1" x14ac:dyDescent="0.3">
      <c r="A10236"/>
    </row>
    <row r="10237" spans="1:1" x14ac:dyDescent="0.3">
      <c r="A10237"/>
    </row>
    <row r="10238" spans="1:1" x14ac:dyDescent="0.3">
      <c r="A10238"/>
    </row>
    <row r="10239" spans="1:1" x14ac:dyDescent="0.3">
      <c r="A10239"/>
    </row>
    <row r="10240" spans="1:1" x14ac:dyDescent="0.3">
      <c r="A10240"/>
    </row>
    <row r="10241" spans="1:1" x14ac:dyDescent="0.3">
      <c r="A10241"/>
    </row>
    <row r="10242" spans="1:1" x14ac:dyDescent="0.3">
      <c r="A10242"/>
    </row>
    <row r="10243" spans="1:1" x14ac:dyDescent="0.3">
      <c r="A10243"/>
    </row>
    <row r="10244" spans="1:1" x14ac:dyDescent="0.3">
      <c r="A10244"/>
    </row>
    <row r="10245" spans="1:1" x14ac:dyDescent="0.3">
      <c r="A10245"/>
    </row>
    <row r="10246" spans="1:1" x14ac:dyDescent="0.3">
      <c r="A10246"/>
    </row>
    <row r="10247" spans="1:1" x14ac:dyDescent="0.3">
      <c r="A10247"/>
    </row>
    <row r="10248" spans="1:1" x14ac:dyDescent="0.3">
      <c r="A10248"/>
    </row>
    <row r="10249" spans="1:1" x14ac:dyDescent="0.3">
      <c r="A10249"/>
    </row>
    <row r="10250" spans="1:1" x14ac:dyDescent="0.3">
      <c r="A10250"/>
    </row>
    <row r="10251" spans="1:1" x14ac:dyDescent="0.3">
      <c r="A10251"/>
    </row>
    <row r="10252" spans="1:1" x14ac:dyDescent="0.3">
      <c r="A10252"/>
    </row>
    <row r="10253" spans="1:1" x14ac:dyDescent="0.3">
      <c r="A10253"/>
    </row>
    <row r="10254" spans="1:1" x14ac:dyDescent="0.3">
      <c r="A10254"/>
    </row>
    <row r="10255" spans="1:1" x14ac:dyDescent="0.3">
      <c r="A10255"/>
    </row>
    <row r="10256" spans="1:1" x14ac:dyDescent="0.3">
      <c r="A10256"/>
    </row>
    <row r="10257" spans="1:1" x14ac:dyDescent="0.3">
      <c r="A10257"/>
    </row>
    <row r="10258" spans="1:1" x14ac:dyDescent="0.3">
      <c r="A10258"/>
    </row>
    <row r="10259" spans="1:1" x14ac:dyDescent="0.3">
      <c r="A10259"/>
    </row>
    <row r="10260" spans="1:1" x14ac:dyDescent="0.3">
      <c r="A10260"/>
    </row>
    <row r="10261" spans="1:1" x14ac:dyDescent="0.3">
      <c r="A10261"/>
    </row>
    <row r="10262" spans="1:1" x14ac:dyDescent="0.3">
      <c r="A10262"/>
    </row>
    <row r="10263" spans="1:1" x14ac:dyDescent="0.3">
      <c r="A10263"/>
    </row>
    <row r="10264" spans="1:1" x14ac:dyDescent="0.3">
      <c r="A10264"/>
    </row>
    <row r="10265" spans="1:1" x14ac:dyDescent="0.3">
      <c r="A10265"/>
    </row>
    <row r="10266" spans="1:1" x14ac:dyDescent="0.3">
      <c r="A10266"/>
    </row>
    <row r="10267" spans="1:1" x14ac:dyDescent="0.3">
      <c r="A10267"/>
    </row>
    <row r="10268" spans="1:1" x14ac:dyDescent="0.3">
      <c r="A10268"/>
    </row>
    <row r="10269" spans="1:1" x14ac:dyDescent="0.3">
      <c r="A10269"/>
    </row>
    <row r="10270" spans="1:1" x14ac:dyDescent="0.3">
      <c r="A10270"/>
    </row>
    <row r="10271" spans="1:1" x14ac:dyDescent="0.3">
      <c r="A10271"/>
    </row>
    <row r="10272" spans="1:1" x14ac:dyDescent="0.3">
      <c r="A10272"/>
    </row>
    <row r="10273" spans="1:1" x14ac:dyDescent="0.3">
      <c r="A10273"/>
    </row>
    <row r="10274" spans="1:1" x14ac:dyDescent="0.3">
      <c r="A10274"/>
    </row>
    <row r="10275" spans="1:1" x14ac:dyDescent="0.3">
      <c r="A10275"/>
    </row>
    <row r="10276" spans="1:1" x14ac:dyDescent="0.3">
      <c r="A10276"/>
    </row>
    <row r="10277" spans="1:1" x14ac:dyDescent="0.3">
      <c r="A10277"/>
    </row>
    <row r="10278" spans="1:1" x14ac:dyDescent="0.3">
      <c r="A10278"/>
    </row>
    <row r="10279" spans="1:1" x14ac:dyDescent="0.3">
      <c r="A10279"/>
    </row>
    <row r="10280" spans="1:1" x14ac:dyDescent="0.3">
      <c r="A10280"/>
    </row>
    <row r="10281" spans="1:1" x14ac:dyDescent="0.3">
      <c r="A10281"/>
    </row>
    <row r="10282" spans="1:1" x14ac:dyDescent="0.3">
      <c r="A10282"/>
    </row>
    <row r="10283" spans="1:1" x14ac:dyDescent="0.3">
      <c r="A10283"/>
    </row>
    <row r="10284" spans="1:1" x14ac:dyDescent="0.3">
      <c r="A10284"/>
    </row>
    <row r="10285" spans="1:1" x14ac:dyDescent="0.3">
      <c r="A10285"/>
    </row>
    <row r="10286" spans="1:1" x14ac:dyDescent="0.3">
      <c r="A10286"/>
    </row>
    <row r="10287" spans="1:1" x14ac:dyDescent="0.3">
      <c r="A10287"/>
    </row>
    <row r="10288" spans="1:1" x14ac:dyDescent="0.3">
      <c r="A10288"/>
    </row>
    <row r="10289" spans="1:1" x14ac:dyDescent="0.3">
      <c r="A10289"/>
    </row>
    <row r="10290" spans="1:1" x14ac:dyDescent="0.3">
      <c r="A10290"/>
    </row>
    <row r="10291" spans="1:1" x14ac:dyDescent="0.3">
      <c r="A10291"/>
    </row>
    <row r="10292" spans="1:1" x14ac:dyDescent="0.3">
      <c r="A10292"/>
    </row>
    <row r="10293" spans="1:1" x14ac:dyDescent="0.3">
      <c r="A10293"/>
    </row>
    <row r="10294" spans="1:1" x14ac:dyDescent="0.3">
      <c r="A10294"/>
    </row>
    <row r="10295" spans="1:1" x14ac:dyDescent="0.3">
      <c r="A10295"/>
    </row>
    <row r="10296" spans="1:1" x14ac:dyDescent="0.3">
      <c r="A10296"/>
    </row>
    <row r="10297" spans="1:1" x14ac:dyDescent="0.3">
      <c r="A10297"/>
    </row>
    <row r="10298" spans="1:1" x14ac:dyDescent="0.3">
      <c r="A10298"/>
    </row>
    <row r="10299" spans="1:1" x14ac:dyDescent="0.3">
      <c r="A10299"/>
    </row>
    <row r="10300" spans="1:1" x14ac:dyDescent="0.3">
      <c r="A10300"/>
    </row>
    <row r="10301" spans="1:1" x14ac:dyDescent="0.3">
      <c r="A10301"/>
    </row>
    <row r="10302" spans="1:1" x14ac:dyDescent="0.3">
      <c r="A10302"/>
    </row>
    <row r="10303" spans="1:1" x14ac:dyDescent="0.3">
      <c r="A10303"/>
    </row>
    <row r="10304" spans="1:1" x14ac:dyDescent="0.3">
      <c r="A10304"/>
    </row>
    <row r="10305" spans="1:1" x14ac:dyDescent="0.3">
      <c r="A10305"/>
    </row>
    <row r="10306" spans="1:1" x14ac:dyDescent="0.3">
      <c r="A10306"/>
    </row>
    <row r="10307" spans="1:1" x14ac:dyDescent="0.3">
      <c r="A10307"/>
    </row>
    <row r="10308" spans="1:1" x14ac:dyDescent="0.3">
      <c r="A10308"/>
    </row>
    <row r="10309" spans="1:1" x14ac:dyDescent="0.3">
      <c r="A10309"/>
    </row>
    <row r="10310" spans="1:1" x14ac:dyDescent="0.3">
      <c r="A10310"/>
    </row>
    <row r="10311" spans="1:1" x14ac:dyDescent="0.3">
      <c r="A10311"/>
    </row>
    <row r="10312" spans="1:1" x14ac:dyDescent="0.3">
      <c r="A10312"/>
    </row>
    <row r="10313" spans="1:1" x14ac:dyDescent="0.3">
      <c r="A10313"/>
    </row>
    <row r="10314" spans="1:1" x14ac:dyDescent="0.3">
      <c r="A10314"/>
    </row>
    <row r="10315" spans="1:1" x14ac:dyDescent="0.3">
      <c r="A10315"/>
    </row>
    <row r="10316" spans="1:1" x14ac:dyDescent="0.3">
      <c r="A10316"/>
    </row>
    <row r="10317" spans="1:1" x14ac:dyDescent="0.3">
      <c r="A10317"/>
    </row>
    <row r="10318" spans="1:1" x14ac:dyDescent="0.3">
      <c r="A10318"/>
    </row>
    <row r="10319" spans="1:1" x14ac:dyDescent="0.3">
      <c r="A10319"/>
    </row>
    <row r="10320" spans="1:1" x14ac:dyDescent="0.3">
      <c r="A10320"/>
    </row>
    <row r="10321" spans="1:1" x14ac:dyDescent="0.3">
      <c r="A10321"/>
    </row>
    <row r="10322" spans="1:1" x14ac:dyDescent="0.3">
      <c r="A10322"/>
    </row>
    <row r="10323" spans="1:1" x14ac:dyDescent="0.3">
      <c r="A10323"/>
    </row>
    <row r="10324" spans="1:1" x14ac:dyDescent="0.3">
      <c r="A10324"/>
    </row>
    <row r="10325" spans="1:1" x14ac:dyDescent="0.3">
      <c r="A10325"/>
    </row>
    <row r="10326" spans="1:1" x14ac:dyDescent="0.3">
      <c r="A10326"/>
    </row>
    <row r="10327" spans="1:1" x14ac:dyDescent="0.3">
      <c r="A10327"/>
    </row>
    <row r="10328" spans="1:1" x14ac:dyDescent="0.3">
      <c r="A10328"/>
    </row>
    <row r="10329" spans="1:1" x14ac:dyDescent="0.3">
      <c r="A10329"/>
    </row>
    <row r="10330" spans="1:1" x14ac:dyDescent="0.3">
      <c r="A10330"/>
    </row>
    <row r="10331" spans="1:1" x14ac:dyDescent="0.3">
      <c r="A10331"/>
    </row>
    <row r="10332" spans="1:1" x14ac:dyDescent="0.3">
      <c r="A10332"/>
    </row>
    <row r="10333" spans="1:1" x14ac:dyDescent="0.3">
      <c r="A10333"/>
    </row>
    <row r="10334" spans="1:1" x14ac:dyDescent="0.3">
      <c r="A10334"/>
    </row>
    <row r="10335" spans="1:1" x14ac:dyDescent="0.3">
      <c r="A10335"/>
    </row>
    <row r="10336" spans="1:1" x14ac:dyDescent="0.3">
      <c r="A10336"/>
    </row>
    <row r="10337" spans="1:1" x14ac:dyDescent="0.3">
      <c r="A10337"/>
    </row>
    <row r="10338" spans="1:1" x14ac:dyDescent="0.3">
      <c r="A10338"/>
    </row>
    <row r="10339" spans="1:1" x14ac:dyDescent="0.3">
      <c r="A10339"/>
    </row>
    <row r="10340" spans="1:1" x14ac:dyDescent="0.3">
      <c r="A10340"/>
    </row>
    <row r="10341" spans="1:1" x14ac:dyDescent="0.3">
      <c r="A10341"/>
    </row>
    <row r="10342" spans="1:1" x14ac:dyDescent="0.3">
      <c r="A10342"/>
    </row>
    <row r="10343" spans="1:1" x14ac:dyDescent="0.3">
      <c r="A10343"/>
    </row>
    <row r="10344" spans="1:1" x14ac:dyDescent="0.3">
      <c r="A10344"/>
    </row>
    <row r="10345" spans="1:1" x14ac:dyDescent="0.3">
      <c r="A10345"/>
    </row>
    <row r="10346" spans="1:1" x14ac:dyDescent="0.3">
      <c r="A10346"/>
    </row>
    <row r="10347" spans="1:1" x14ac:dyDescent="0.3">
      <c r="A10347"/>
    </row>
    <row r="10348" spans="1:1" x14ac:dyDescent="0.3">
      <c r="A10348"/>
    </row>
    <row r="10349" spans="1:1" x14ac:dyDescent="0.3">
      <c r="A10349"/>
    </row>
    <row r="10350" spans="1:1" x14ac:dyDescent="0.3">
      <c r="A10350"/>
    </row>
    <row r="10351" spans="1:1" x14ac:dyDescent="0.3">
      <c r="A10351"/>
    </row>
    <row r="10352" spans="1:1" x14ac:dyDescent="0.3">
      <c r="A10352"/>
    </row>
    <row r="10353" spans="1:1" x14ac:dyDescent="0.3">
      <c r="A10353"/>
    </row>
    <row r="10354" spans="1:1" x14ac:dyDescent="0.3">
      <c r="A10354"/>
    </row>
    <row r="10355" spans="1:1" x14ac:dyDescent="0.3">
      <c r="A10355"/>
    </row>
    <row r="10356" spans="1:1" x14ac:dyDescent="0.3">
      <c r="A10356"/>
    </row>
    <row r="10357" spans="1:1" x14ac:dyDescent="0.3">
      <c r="A10357"/>
    </row>
    <row r="10358" spans="1:1" x14ac:dyDescent="0.3">
      <c r="A10358"/>
    </row>
    <row r="10359" spans="1:1" x14ac:dyDescent="0.3">
      <c r="A10359"/>
    </row>
    <row r="10360" spans="1:1" x14ac:dyDescent="0.3">
      <c r="A10360"/>
    </row>
    <row r="10361" spans="1:1" x14ac:dyDescent="0.3">
      <c r="A10361"/>
    </row>
    <row r="10362" spans="1:1" x14ac:dyDescent="0.3">
      <c r="A10362"/>
    </row>
    <row r="10363" spans="1:1" x14ac:dyDescent="0.3">
      <c r="A10363"/>
    </row>
    <row r="10364" spans="1:1" x14ac:dyDescent="0.3">
      <c r="A10364"/>
    </row>
    <row r="10365" spans="1:1" x14ac:dyDescent="0.3">
      <c r="A10365"/>
    </row>
    <row r="10366" spans="1:1" x14ac:dyDescent="0.3">
      <c r="A10366"/>
    </row>
    <row r="10367" spans="1:1" x14ac:dyDescent="0.3">
      <c r="A10367"/>
    </row>
    <row r="10368" spans="1:1" x14ac:dyDescent="0.3">
      <c r="A10368"/>
    </row>
    <row r="10369" spans="1:1" x14ac:dyDescent="0.3">
      <c r="A10369"/>
    </row>
    <row r="10370" spans="1:1" x14ac:dyDescent="0.3">
      <c r="A10370"/>
    </row>
    <row r="10371" spans="1:1" x14ac:dyDescent="0.3">
      <c r="A10371"/>
    </row>
    <row r="10372" spans="1:1" x14ac:dyDescent="0.3">
      <c r="A10372"/>
    </row>
    <row r="10373" spans="1:1" x14ac:dyDescent="0.3">
      <c r="A10373"/>
    </row>
    <row r="10374" spans="1:1" x14ac:dyDescent="0.3">
      <c r="A10374"/>
    </row>
    <row r="10375" spans="1:1" x14ac:dyDescent="0.3">
      <c r="A10375"/>
    </row>
    <row r="10376" spans="1:1" x14ac:dyDescent="0.3">
      <c r="A10376"/>
    </row>
    <row r="10377" spans="1:1" x14ac:dyDescent="0.3">
      <c r="A10377"/>
    </row>
    <row r="10378" spans="1:1" x14ac:dyDescent="0.3">
      <c r="A10378"/>
    </row>
    <row r="10379" spans="1:1" x14ac:dyDescent="0.3">
      <c r="A10379"/>
    </row>
    <row r="10380" spans="1:1" x14ac:dyDescent="0.3">
      <c r="A10380"/>
    </row>
    <row r="10381" spans="1:1" x14ac:dyDescent="0.3">
      <c r="A10381"/>
    </row>
    <row r="10382" spans="1:1" x14ac:dyDescent="0.3">
      <c r="A10382"/>
    </row>
    <row r="10383" spans="1:1" x14ac:dyDescent="0.3">
      <c r="A10383"/>
    </row>
    <row r="10384" spans="1:1" x14ac:dyDescent="0.3">
      <c r="A10384"/>
    </row>
    <row r="10385" spans="1:1" x14ac:dyDescent="0.3">
      <c r="A10385"/>
    </row>
    <row r="10386" spans="1:1" x14ac:dyDescent="0.3">
      <c r="A10386"/>
    </row>
    <row r="10387" spans="1:1" x14ac:dyDescent="0.3">
      <c r="A10387"/>
    </row>
    <row r="10388" spans="1:1" x14ac:dyDescent="0.3">
      <c r="A10388"/>
    </row>
    <row r="10389" spans="1:1" x14ac:dyDescent="0.3">
      <c r="A10389"/>
    </row>
    <row r="10390" spans="1:1" x14ac:dyDescent="0.3">
      <c r="A10390"/>
    </row>
    <row r="10391" spans="1:1" x14ac:dyDescent="0.3">
      <c r="A10391"/>
    </row>
    <row r="10392" spans="1:1" x14ac:dyDescent="0.3">
      <c r="A10392"/>
    </row>
    <row r="10393" spans="1:1" x14ac:dyDescent="0.3">
      <c r="A10393"/>
    </row>
    <row r="10394" spans="1:1" x14ac:dyDescent="0.3">
      <c r="A10394"/>
    </row>
    <row r="10395" spans="1:1" x14ac:dyDescent="0.3">
      <c r="A10395"/>
    </row>
    <row r="10396" spans="1:1" x14ac:dyDescent="0.3">
      <c r="A10396"/>
    </row>
    <row r="10397" spans="1:1" x14ac:dyDescent="0.3">
      <c r="A10397"/>
    </row>
    <row r="10398" spans="1:1" x14ac:dyDescent="0.3">
      <c r="A10398"/>
    </row>
    <row r="10399" spans="1:1" x14ac:dyDescent="0.3">
      <c r="A10399"/>
    </row>
    <row r="10400" spans="1:1" x14ac:dyDescent="0.3">
      <c r="A10400"/>
    </row>
    <row r="10401" spans="1:1" x14ac:dyDescent="0.3">
      <c r="A10401"/>
    </row>
    <row r="10402" spans="1:1" x14ac:dyDescent="0.3">
      <c r="A10402"/>
    </row>
    <row r="10403" spans="1:1" x14ac:dyDescent="0.3">
      <c r="A10403"/>
    </row>
    <row r="10404" spans="1:1" x14ac:dyDescent="0.3">
      <c r="A10404"/>
    </row>
    <row r="10405" spans="1:1" x14ac:dyDescent="0.3">
      <c r="A10405"/>
    </row>
    <row r="10406" spans="1:1" x14ac:dyDescent="0.3">
      <c r="A10406"/>
    </row>
    <row r="10407" spans="1:1" x14ac:dyDescent="0.3">
      <c r="A10407"/>
    </row>
    <row r="10408" spans="1:1" x14ac:dyDescent="0.3">
      <c r="A10408"/>
    </row>
    <row r="10409" spans="1:1" x14ac:dyDescent="0.3">
      <c r="A10409"/>
    </row>
    <row r="10410" spans="1:1" x14ac:dyDescent="0.3">
      <c r="A10410"/>
    </row>
    <row r="10411" spans="1:1" x14ac:dyDescent="0.3">
      <c r="A10411"/>
    </row>
    <row r="10412" spans="1:1" x14ac:dyDescent="0.3">
      <c r="A10412"/>
    </row>
    <row r="10413" spans="1:1" x14ac:dyDescent="0.3">
      <c r="A10413"/>
    </row>
    <row r="10414" spans="1:1" x14ac:dyDescent="0.3">
      <c r="A10414"/>
    </row>
    <row r="10415" spans="1:1" x14ac:dyDescent="0.3">
      <c r="A10415"/>
    </row>
    <row r="10416" spans="1:1" x14ac:dyDescent="0.3">
      <c r="A10416"/>
    </row>
    <row r="10417" spans="1:1" x14ac:dyDescent="0.3">
      <c r="A10417"/>
    </row>
    <row r="10418" spans="1:1" x14ac:dyDescent="0.3">
      <c r="A10418"/>
    </row>
    <row r="10419" spans="1:1" x14ac:dyDescent="0.3">
      <c r="A10419"/>
    </row>
    <row r="10420" spans="1:1" x14ac:dyDescent="0.3">
      <c r="A10420"/>
    </row>
    <row r="10421" spans="1:1" x14ac:dyDescent="0.3">
      <c r="A10421"/>
    </row>
    <row r="10422" spans="1:1" x14ac:dyDescent="0.3">
      <c r="A10422"/>
    </row>
    <row r="10423" spans="1:1" x14ac:dyDescent="0.3">
      <c r="A10423"/>
    </row>
    <row r="10424" spans="1:1" x14ac:dyDescent="0.3">
      <c r="A10424"/>
    </row>
    <row r="10425" spans="1:1" x14ac:dyDescent="0.3">
      <c r="A10425"/>
    </row>
    <row r="10426" spans="1:1" x14ac:dyDescent="0.3">
      <c r="A10426"/>
    </row>
    <row r="10427" spans="1:1" x14ac:dyDescent="0.3">
      <c r="A10427"/>
    </row>
    <row r="10428" spans="1:1" x14ac:dyDescent="0.3">
      <c r="A10428"/>
    </row>
    <row r="10429" spans="1:1" x14ac:dyDescent="0.3">
      <c r="A10429"/>
    </row>
    <row r="10430" spans="1:1" x14ac:dyDescent="0.3">
      <c r="A10430"/>
    </row>
    <row r="10431" spans="1:1" x14ac:dyDescent="0.3">
      <c r="A10431"/>
    </row>
    <row r="10432" spans="1:1" x14ac:dyDescent="0.3">
      <c r="A10432"/>
    </row>
    <row r="10433" spans="1:1" x14ac:dyDescent="0.3">
      <c r="A10433"/>
    </row>
    <row r="10434" spans="1:1" x14ac:dyDescent="0.3">
      <c r="A10434"/>
    </row>
    <row r="10435" spans="1:1" x14ac:dyDescent="0.3">
      <c r="A10435"/>
    </row>
    <row r="10436" spans="1:1" x14ac:dyDescent="0.3">
      <c r="A10436"/>
    </row>
    <row r="10437" spans="1:1" x14ac:dyDescent="0.3">
      <c r="A10437"/>
    </row>
    <row r="10438" spans="1:1" x14ac:dyDescent="0.3">
      <c r="A10438"/>
    </row>
    <row r="10439" spans="1:1" x14ac:dyDescent="0.3">
      <c r="A10439"/>
    </row>
    <row r="10440" spans="1:1" x14ac:dyDescent="0.3">
      <c r="A10440"/>
    </row>
    <row r="10441" spans="1:1" x14ac:dyDescent="0.3">
      <c r="A10441"/>
    </row>
    <row r="10442" spans="1:1" x14ac:dyDescent="0.3">
      <c r="A10442"/>
    </row>
    <row r="10443" spans="1:1" x14ac:dyDescent="0.3">
      <c r="A10443"/>
    </row>
    <row r="10444" spans="1:1" x14ac:dyDescent="0.3">
      <c r="A10444"/>
    </row>
    <row r="10445" spans="1:1" x14ac:dyDescent="0.3">
      <c r="A10445"/>
    </row>
    <row r="10446" spans="1:1" x14ac:dyDescent="0.3">
      <c r="A10446"/>
    </row>
    <row r="10447" spans="1:1" x14ac:dyDescent="0.3">
      <c r="A10447"/>
    </row>
    <row r="10448" spans="1:1" x14ac:dyDescent="0.3">
      <c r="A10448"/>
    </row>
    <row r="10449" spans="1:1" x14ac:dyDescent="0.3">
      <c r="A10449"/>
    </row>
    <row r="10450" spans="1:1" x14ac:dyDescent="0.3">
      <c r="A10450"/>
    </row>
    <row r="10451" spans="1:1" x14ac:dyDescent="0.3">
      <c r="A10451"/>
    </row>
    <row r="10452" spans="1:1" x14ac:dyDescent="0.3">
      <c r="A10452"/>
    </row>
    <row r="10453" spans="1:1" x14ac:dyDescent="0.3">
      <c r="A10453"/>
    </row>
    <row r="10454" spans="1:1" x14ac:dyDescent="0.3">
      <c r="A10454"/>
    </row>
    <row r="10455" spans="1:1" x14ac:dyDescent="0.3">
      <c r="A10455"/>
    </row>
    <row r="10456" spans="1:1" x14ac:dyDescent="0.3">
      <c r="A10456"/>
    </row>
    <row r="10457" spans="1:1" x14ac:dyDescent="0.3">
      <c r="A10457"/>
    </row>
    <row r="10458" spans="1:1" x14ac:dyDescent="0.3">
      <c r="A10458"/>
    </row>
    <row r="10459" spans="1:1" x14ac:dyDescent="0.3">
      <c r="A10459"/>
    </row>
    <row r="10460" spans="1:1" x14ac:dyDescent="0.3">
      <c r="A10460"/>
    </row>
    <row r="10461" spans="1:1" x14ac:dyDescent="0.3">
      <c r="A10461"/>
    </row>
    <row r="10462" spans="1:1" x14ac:dyDescent="0.3">
      <c r="A10462"/>
    </row>
    <row r="10463" spans="1:1" x14ac:dyDescent="0.3">
      <c r="A10463"/>
    </row>
    <row r="10464" spans="1:1" x14ac:dyDescent="0.3">
      <c r="A10464"/>
    </row>
    <row r="10465" spans="1:1" x14ac:dyDescent="0.3">
      <c r="A10465"/>
    </row>
    <row r="10466" spans="1:1" x14ac:dyDescent="0.3">
      <c r="A10466"/>
    </row>
    <row r="10467" spans="1:1" x14ac:dyDescent="0.3">
      <c r="A10467"/>
    </row>
    <row r="10468" spans="1:1" x14ac:dyDescent="0.3">
      <c r="A10468"/>
    </row>
    <row r="10469" spans="1:1" x14ac:dyDescent="0.3">
      <c r="A10469"/>
    </row>
    <row r="10470" spans="1:1" x14ac:dyDescent="0.3">
      <c r="A10470"/>
    </row>
    <row r="10471" spans="1:1" x14ac:dyDescent="0.3">
      <c r="A10471"/>
    </row>
    <row r="10472" spans="1:1" x14ac:dyDescent="0.3">
      <c r="A10472"/>
    </row>
    <row r="10473" spans="1:1" x14ac:dyDescent="0.3">
      <c r="A10473"/>
    </row>
    <row r="10474" spans="1:1" x14ac:dyDescent="0.3">
      <c r="A10474"/>
    </row>
    <row r="10475" spans="1:1" x14ac:dyDescent="0.3">
      <c r="A10475"/>
    </row>
    <row r="10476" spans="1:1" x14ac:dyDescent="0.3">
      <c r="A10476"/>
    </row>
    <row r="10477" spans="1:1" x14ac:dyDescent="0.3">
      <c r="A10477"/>
    </row>
    <row r="10478" spans="1:1" x14ac:dyDescent="0.3">
      <c r="A10478"/>
    </row>
    <row r="10479" spans="1:1" x14ac:dyDescent="0.3">
      <c r="A10479"/>
    </row>
    <row r="10480" spans="1:1" x14ac:dyDescent="0.3">
      <c r="A10480"/>
    </row>
    <row r="10481" spans="1:1" x14ac:dyDescent="0.3">
      <c r="A10481"/>
    </row>
    <row r="10482" spans="1:1" x14ac:dyDescent="0.3">
      <c r="A10482"/>
    </row>
    <row r="10483" spans="1:1" x14ac:dyDescent="0.3">
      <c r="A10483"/>
    </row>
    <row r="10484" spans="1:1" x14ac:dyDescent="0.3">
      <c r="A10484"/>
    </row>
    <row r="10485" spans="1:1" x14ac:dyDescent="0.3">
      <c r="A10485"/>
    </row>
    <row r="10486" spans="1:1" x14ac:dyDescent="0.3">
      <c r="A10486"/>
    </row>
    <row r="10487" spans="1:1" x14ac:dyDescent="0.3">
      <c r="A10487"/>
    </row>
    <row r="10488" spans="1:1" x14ac:dyDescent="0.3">
      <c r="A10488"/>
    </row>
    <row r="10489" spans="1:1" x14ac:dyDescent="0.3">
      <c r="A10489"/>
    </row>
    <row r="10490" spans="1:1" x14ac:dyDescent="0.3">
      <c r="A10490"/>
    </row>
    <row r="10491" spans="1:1" x14ac:dyDescent="0.3">
      <c r="A10491"/>
    </row>
    <row r="10492" spans="1:1" x14ac:dyDescent="0.3">
      <c r="A10492"/>
    </row>
    <row r="10493" spans="1:1" x14ac:dyDescent="0.3">
      <c r="A10493"/>
    </row>
    <row r="10494" spans="1:1" x14ac:dyDescent="0.3">
      <c r="A10494"/>
    </row>
    <row r="10495" spans="1:1" x14ac:dyDescent="0.3">
      <c r="A10495"/>
    </row>
    <row r="10496" spans="1:1" x14ac:dyDescent="0.3">
      <c r="A10496"/>
    </row>
    <row r="10497" spans="1:1" x14ac:dyDescent="0.3">
      <c r="A10497"/>
    </row>
    <row r="10498" spans="1:1" x14ac:dyDescent="0.3">
      <c r="A10498"/>
    </row>
    <row r="10499" spans="1:1" x14ac:dyDescent="0.3">
      <c r="A10499"/>
    </row>
    <row r="10500" spans="1:1" x14ac:dyDescent="0.3">
      <c r="A10500"/>
    </row>
    <row r="10501" spans="1:1" x14ac:dyDescent="0.3">
      <c r="A10501"/>
    </row>
    <row r="10502" spans="1:1" x14ac:dyDescent="0.3">
      <c r="A10502"/>
    </row>
    <row r="10503" spans="1:1" x14ac:dyDescent="0.3">
      <c r="A10503"/>
    </row>
    <row r="10504" spans="1:1" x14ac:dyDescent="0.3">
      <c r="A10504"/>
    </row>
    <row r="10505" spans="1:1" x14ac:dyDescent="0.3">
      <c r="A10505"/>
    </row>
    <row r="10506" spans="1:1" x14ac:dyDescent="0.3">
      <c r="A10506"/>
    </row>
    <row r="10507" spans="1:1" x14ac:dyDescent="0.3">
      <c r="A10507"/>
    </row>
    <row r="10508" spans="1:1" x14ac:dyDescent="0.3">
      <c r="A10508"/>
    </row>
    <row r="10509" spans="1:1" x14ac:dyDescent="0.3">
      <c r="A10509"/>
    </row>
    <row r="10510" spans="1:1" x14ac:dyDescent="0.3">
      <c r="A10510"/>
    </row>
    <row r="10511" spans="1:1" x14ac:dyDescent="0.3">
      <c r="A10511"/>
    </row>
    <row r="10512" spans="1:1" x14ac:dyDescent="0.3">
      <c r="A10512"/>
    </row>
    <row r="10513" spans="1:1" x14ac:dyDescent="0.3">
      <c r="A10513"/>
    </row>
    <row r="10514" spans="1:1" x14ac:dyDescent="0.3">
      <c r="A10514"/>
    </row>
    <row r="10515" spans="1:1" x14ac:dyDescent="0.3">
      <c r="A10515"/>
    </row>
    <row r="10516" spans="1:1" x14ac:dyDescent="0.3">
      <c r="A10516"/>
    </row>
    <row r="10517" spans="1:1" x14ac:dyDescent="0.3">
      <c r="A10517"/>
    </row>
    <row r="10518" spans="1:1" x14ac:dyDescent="0.3">
      <c r="A10518"/>
    </row>
    <row r="10519" spans="1:1" x14ac:dyDescent="0.3">
      <c r="A10519"/>
    </row>
    <row r="10520" spans="1:1" x14ac:dyDescent="0.3">
      <c r="A10520"/>
    </row>
    <row r="10521" spans="1:1" x14ac:dyDescent="0.3">
      <c r="A10521"/>
    </row>
    <row r="10522" spans="1:1" x14ac:dyDescent="0.3">
      <c r="A10522"/>
    </row>
    <row r="10523" spans="1:1" x14ac:dyDescent="0.3">
      <c r="A10523"/>
    </row>
    <row r="10524" spans="1:1" x14ac:dyDescent="0.3">
      <c r="A10524"/>
    </row>
    <row r="10525" spans="1:1" x14ac:dyDescent="0.3">
      <c r="A10525"/>
    </row>
    <row r="10526" spans="1:1" x14ac:dyDescent="0.3">
      <c r="A10526"/>
    </row>
    <row r="10527" spans="1:1" x14ac:dyDescent="0.3">
      <c r="A10527"/>
    </row>
    <row r="10528" spans="1:1" x14ac:dyDescent="0.3">
      <c r="A10528"/>
    </row>
    <row r="10529" spans="1:1" x14ac:dyDescent="0.3">
      <c r="A10529"/>
    </row>
    <row r="10530" spans="1:1" x14ac:dyDescent="0.3">
      <c r="A10530"/>
    </row>
    <row r="10531" spans="1:1" x14ac:dyDescent="0.3">
      <c r="A10531"/>
    </row>
    <row r="10532" spans="1:1" x14ac:dyDescent="0.3">
      <c r="A10532"/>
    </row>
    <row r="10533" spans="1:1" x14ac:dyDescent="0.3">
      <c r="A10533"/>
    </row>
    <row r="10534" spans="1:1" x14ac:dyDescent="0.3">
      <c r="A10534"/>
    </row>
    <row r="10535" spans="1:1" x14ac:dyDescent="0.3">
      <c r="A10535"/>
    </row>
    <row r="10536" spans="1:1" x14ac:dyDescent="0.3">
      <c r="A10536"/>
    </row>
    <row r="10537" spans="1:1" x14ac:dyDescent="0.3">
      <c r="A10537"/>
    </row>
    <row r="10538" spans="1:1" x14ac:dyDescent="0.3">
      <c r="A10538"/>
    </row>
    <row r="10539" spans="1:1" x14ac:dyDescent="0.3">
      <c r="A10539"/>
    </row>
    <row r="10540" spans="1:1" x14ac:dyDescent="0.3">
      <c r="A10540"/>
    </row>
    <row r="10541" spans="1:1" x14ac:dyDescent="0.3">
      <c r="A10541"/>
    </row>
    <row r="10542" spans="1:1" x14ac:dyDescent="0.3">
      <c r="A10542"/>
    </row>
    <row r="10543" spans="1:1" x14ac:dyDescent="0.3">
      <c r="A10543"/>
    </row>
    <row r="10544" spans="1:1" x14ac:dyDescent="0.3">
      <c r="A10544"/>
    </row>
    <row r="10545" spans="1:1" x14ac:dyDescent="0.3">
      <c r="A10545"/>
    </row>
    <row r="10546" spans="1:1" x14ac:dyDescent="0.3">
      <c r="A10546"/>
    </row>
    <row r="10547" spans="1:1" x14ac:dyDescent="0.3">
      <c r="A10547"/>
    </row>
    <row r="10548" spans="1:1" x14ac:dyDescent="0.3">
      <c r="A10548"/>
    </row>
    <row r="10549" spans="1:1" x14ac:dyDescent="0.3">
      <c r="A10549"/>
    </row>
    <row r="10550" spans="1:1" x14ac:dyDescent="0.3">
      <c r="A10550"/>
    </row>
    <row r="10551" spans="1:1" x14ac:dyDescent="0.3">
      <c r="A10551"/>
    </row>
    <row r="10552" spans="1:1" x14ac:dyDescent="0.3">
      <c r="A10552"/>
    </row>
    <row r="10553" spans="1:1" x14ac:dyDescent="0.3">
      <c r="A10553"/>
    </row>
    <row r="10554" spans="1:1" x14ac:dyDescent="0.3">
      <c r="A10554"/>
    </row>
    <row r="10555" spans="1:1" x14ac:dyDescent="0.3">
      <c r="A10555"/>
    </row>
    <row r="10556" spans="1:1" x14ac:dyDescent="0.3">
      <c r="A10556"/>
    </row>
    <row r="10557" spans="1:1" x14ac:dyDescent="0.3">
      <c r="A10557"/>
    </row>
    <row r="10558" spans="1:1" x14ac:dyDescent="0.3">
      <c r="A10558"/>
    </row>
    <row r="10559" spans="1:1" x14ac:dyDescent="0.3">
      <c r="A10559"/>
    </row>
    <row r="10560" spans="1:1" x14ac:dyDescent="0.3">
      <c r="A10560"/>
    </row>
    <row r="10561" spans="1:1" x14ac:dyDescent="0.3">
      <c r="A10561"/>
    </row>
    <row r="10562" spans="1:1" x14ac:dyDescent="0.3">
      <c r="A10562"/>
    </row>
    <row r="10563" spans="1:1" x14ac:dyDescent="0.3">
      <c r="A10563"/>
    </row>
    <row r="10564" spans="1:1" x14ac:dyDescent="0.3">
      <c r="A10564"/>
    </row>
    <row r="10565" spans="1:1" x14ac:dyDescent="0.3">
      <c r="A10565"/>
    </row>
    <row r="10566" spans="1:1" x14ac:dyDescent="0.3">
      <c r="A10566"/>
    </row>
    <row r="10567" spans="1:1" x14ac:dyDescent="0.3">
      <c r="A10567"/>
    </row>
    <row r="10568" spans="1:1" x14ac:dyDescent="0.3">
      <c r="A10568"/>
    </row>
    <row r="10569" spans="1:1" x14ac:dyDescent="0.3">
      <c r="A10569"/>
    </row>
    <row r="10570" spans="1:1" x14ac:dyDescent="0.3">
      <c r="A10570"/>
    </row>
    <row r="10571" spans="1:1" x14ac:dyDescent="0.3">
      <c r="A10571"/>
    </row>
    <row r="10572" spans="1:1" x14ac:dyDescent="0.3">
      <c r="A10572"/>
    </row>
    <row r="10573" spans="1:1" x14ac:dyDescent="0.3">
      <c r="A10573"/>
    </row>
    <row r="10574" spans="1:1" x14ac:dyDescent="0.3">
      <c r="A10574"/>
    </row>
    <row r="10575" spans="1:1" x14ac:dyDescent="0.3">
      <c r="A10575"/>
    </row>
    <row r="10576" spans="1:1" x14ac:dyDescent="0.3">
      <c r="A10576"/>
    </row>
    <row r="10577" spans="1:1" x14ac:dyDescent="0.3">
      <c r="A10577"/>
    </row>
    <row r="10578" spans="1:1" x14ac:dyDescent="0.3">
      <c r="A10578"/>
    </row>
    <row r="10579" spans="1:1" x14ac:dyDescent="0.3">
      <c r="A10579"/>
    </row>
    <row r="10580" spans="1:1" x14ac:dyDescent="0.3">
      <c r="A10580"/>
    </row>
    <row r="10581" spans="1:1" x14ac:dyDescent="0.3">
      <c r="A10581"/>
    </row>
    <row r="10582" spans="1:1" x14ac:dyDescent="0.3">
      <c r="A10582"/>
    </row>
    <row r="10583" spans="1:1" x14ac:dyDescent="0.3">
      <c r="A10583"/>
    </row>
    <row r="10584" spans="1:1" x14ac:dyDescent="0.3">
      <c r="A10584"/>
    </row>
    <row r="10585" spans="1:1" x14ac:dyDescent="0.3">
      <c r="A10585"/>
    </row>
    <row r="10586" spans="1:1" x14ac:dyDescent="0.3">
      <c r="A10586"/>
    </row>
    <row r="10587" spans="1:1" x14ac:dyDescent="0.3">
      <c r="A10587"/>
    </row>
    <row r="10588" spans="1:1" x14ac:dyDescent="0.3">
      <c r="A10588"/>
    </row>
    <row r="10589" spans="1:1" x14ac:dyDescent="0.3">
      <c r="A10589"/>
    </row>
    <row r="10590" spans="1:1" x14ac:dyDescent="0.3">
      <c r="A10590"/>
    </row>
    <row r="10591" spans="1:1" x14ac:dyDescent="0.3">
      <c r="A10591"/>
    </row>
    <row r="10592" spans="1:1" x14ac:dyDescent="0.3">
      <c r="A10592"/>
    </row>
    <row r="10593" spans="1:1" x14ac:dyDescent="0.3">
      <c r="A10593"/>
    </row>
    <row r="10594" spans="1:1" x14ac:dyDescent="0.3">
      <c r="A10594"/>
    </row>
    <row r="10595" spans="1:1" x14ac:dyDescent="0.3">
      <c r="A10595"/>
    </row>
    <row r="10596" spans="1:1" x14ac:dyDescent="0.3">
      <c r="A10596"/>
    </row>
    <row r="10597" spans="1:1" x14ac:dyDescent="0.3">
      <c r="A10597"/>
    </row>
    <row r="10598" spans="1:1" x14ac:dyDescent="0.3">
      <c r="A10598"/>
    </row>
    <row r="10599" spans="1:1" x14ac:dyDescent="0.3">
      <c r="A10599"/>
    </row>
    <row r="10600" spans="1:1" x14ac:dyDescent="0.3">
      <c r="A10600"/>
    </row>
    <row r="10601" spans="1:1" x14ac:dyDescent="0.3">
      <c r="A10601"/>
    </row>
    <row r="10602" spans="1:1" x14ac:dyDescent="0.3">
      <c r="A10602"/>
    </row>
    <row r="10603" spans="1:1" x14ac:dyDescent="0.3">
      <c r="A10603"/>
    </row>
    <row r="10604" spans="1:1" x14ac:dyDescent="0.3">
      <c r="A10604"/>
    </row>
    <row r="10605" spans="1:1" x14ac:dyDescent="0.3">
      <c r="A10605"/>
    </row>
    <row r="10606" spans="1:1" x14ac:dyDescent="0.3">
      <c r="A10606"/>
    </row>
    <row r="10607" spans="1:1" x14ac:dyDescent="0.3">
      <c r="A10607"/>
    </row>
    <row r="10608" spans="1:1" x14ac:dyDescent="0.3">
      <c r="A10608"/>
    </row>
    <row r="10609" spans="1:1" x14ac:dyDescent="0.3">
      <c r="A10609"/>
    </row>
    <row r="10610" spans="1:1" x14ac:dyDescent="0.3">
      <c r="A10610"/>
    </row>
    <row r="10611" spans="1:1" x14ac:dyDescent="0.3">
      <c r="A10611"/>
    </row>
    <row r="10612" spans="1:1" x14ac:dyDescent="0.3">
      <c r="A10612"/>
    </row>
    <row r="10613" spans="1:1" x14ac:dyDescent="0.3">
      <c r="A10613"/>
    </row>
    <row r="10614" spans="1:1" x14ac:dyDescent="0.3">
      <c r="A10614"/>
    </row>
    <row r="10615" spans="1:1" x14ac:dyDescent="0.3">
      <c r="A10615"/>
    </row>
    <row r="10616" spans="1:1" x14ac:dyDescent="0.3">
      <c r="A10616"/>
    </row>
    <row r="10617" spans="1:1" x14ac:dyDescent="0.3">
      <c r="A10617"/>
    </row>
    <row r="10618" spans="1:1" x14ac:dyDescent="0.3">
      <c r="A10618"/>
    </row>
    <row r="10619" spans="1:1" x14ac:dyDescent="0.3">
      <c r="A10619"/>
    </row>
    <row r="10620" spans="1:1" x14ac:dyDescent="0.3">
      <c r="A10620"/>
    </row>
    <row r="10621" spans="1:1" x14ac:dyDescent="0.3">
      <c r="A10621"/>
    </row>
    <row r="10622" spans="1:1" x14ac:dyDescent="0.3">
      <c r="A10622"/>
    </row>
    <row r="10623" spans="1:1" x14ac:dyDescent="0.3">
      <c r="A10623"/>
    </row>
    <row r="10624" spans="1:1" x14ac:dyDescent="0.3">
      <c r="A10624"/>
    </row>
    <row r="10625" spans="1:1" x14ac:dyDescent="0.3">
      <c r="A10625"/>
    </row>
    <row r="10626" spans="1:1" x14ac:dyDescent="0.3">
      <c r="A10626"/>
    </row>
    <row r="10627" spans="1:1" x14ac:dyDescent="0.3">
      <c r="A10627"/>
    </row>
    <row r="10628" spans="1:1" x14ac:dyDescent="0.3">
      <c r="A10628"/>
    </row>
    <row r="10629" spans="1:1" x14ac:dyDescent="0.3">
      <c r="A10629"/>
    </row>
    <row r="10630" spans="1:1" x14ac:dyDescent="0.3">
      <c r="A10630"/>
    </row>
    <row r="10631" spans="1:1" x14ac:dyDescent="0.3">
      <c r="A10631"/>
    </row>
    <row r="10632" spans="1:1" x14ac:dyDescent="0.3">
      <c r="A10632"/>
    </row>
    <row r="10633" spans="1:1" x14ac:dyDescent="0.3">
      <c r="A10633"/>
    </row>
    <row r="10634" spans="1:1" x14ac:dyDescent="0.3">
      <c r="A10634"/>
    </row>
    <row r="10635" spans="1:1" x14ac:dyDescent="0.3">
      <c r="A10635"/>
    </row>
    <row r="10636" spans="1:1" x14ac:dyDescent="0.3">
      <c r="A10636"/>
    </row>
    <row r="10637" spans="1:1" x14ac:dyDescent="0.3">
      <c r="A10637"/>
    </row>
    <row r="10638" spans="1:1" x14ac:dyDescent="0.3">
      <c r="A10638"/>
    </row>
    <row r="10639" spans="1:1" x14ac:dyDescent="0.3">
      <c r="A10639"/>
    </row>
    <row r="10640" spans="1:1" x14ac:dyDescent="0.3">
      <c r="A10640"/>
    </row>
    <row r="10641" spans="1:1" x14ac:dyDescent="0.3">
      <c r="A10641"/>
    </row>
    <row r="10642" spans="1:1" x14ac:dyDescent="0.3">
      <c r="A10642"/>
    </row>
    <row r="10643" spans="1:1" x14ac:dyDescent="0.3">
      <c r="A10643"/>
    </row>
    <row r="10644" spans="1:1" x14ac:dyDescent="0.3">
      <c r="A10644"/>
    </row>
    <row r="10645" spans="1:1" x14ac:dyDescent="0.3">
      <c r="A10645"/>
    </row>
    <row r="10646" spans="1:1" x14ac:dyDescent="0.3">
      <c r="A10646"/>
    </row>
    <row r="10647" spans="1:1" x14ac:dyDescent="0.3">
      <c r="A10647"/>
    </row>
    <row r="10648" spans="1:1" x14ac:dyDescent="0.3">
      <c r="A10648"/>
    </row>
    <row r="10649" spans="1:1" x14ac:dyDescent="0.3">
      <c r="A10649"/>
    </row>
    <row r="10650" spans="1:1" x14ac:dyDescent="0.3">
      <c r="A10650"/>
    </row>
    <row r="10651" spans="1:1" x14ac:dyDescent="0.3">
      <c r="A10651"/>
    </row>
    <row r="10652" spans="1:1" x14ac:dyDescent="0.3">
      <c r="A10652"/>
    </row>
    <row r="10653" spans="1:1" x14ac:dyDescent="0.3">
      <c r="A10653"/>
    </row>
    <row r="10654" spans="1:1" x14ac:dyDescent="0.3">
      <c r="A10654"/>
    </row>
    <row r="10655" spans="1:1" x14ac:dyDescent="0.3">
      <c r="A10655"/>
    </row>
    <row r="10656" spans="1:1" x14ac:dyDescent="0.3">
      <c r="A10656"/>
    </row>
    <row r="10657" spans="1:1" x14ac:dyDescent="0.3">
      <c r="A10657"/>
    </row>
    <row r="10658" spans="1:1" x14ac:dyDescent="0.3">
      <c r="A10658"/>
    </row>
    <row r="10659" spans="1:1" x14ac:dyDescent="0.3">
      <c r="A10659"/>
    </row>
    <row r="10660" spans="1:1" x14ac:dyDescent="0.3">
      <c r="A10660"/>
    </row>
    <row r="10661" spans="1:1" x14ac:dyDescent="0.3">
      <c r="A10661"/>
    </row>
    <row r="10662" spans="1:1" x14ac:dyDescent="0.3">
      <c r="A10662"/>
    </row>
    <row r="10663" spans="1:1" x14ac:dyDescent="0.3">
      <c r="A10663"/>
    </row>
    <row r="10664" spans="1:1" x14ac:dyDescent="0.3">
      <c r="A10664"/>
    </row>
    <row r="10665" spans="1:1" x14ac:dyDescent="0.3">
      <c r="A10665"/>
    </row>
    <row r="10666" spans="1:1" x14ac:dyDescent="0.3">
      <c r="A10666"/>
    </row>
    <row r="10667" spans="1:1" x14ac:dyDescent="0.3">
      <c r="A10667"/>
    </row>
    <row r="10668" spans="1:1" x14ac:dyDescent="0.3">
      <c r="A10668"/>
    </row>
    <row r="10669" spans="1:1" x14ac:dyDescent="0.3">
      <c r="A10669"/>
    </row>
    <row r="10670" spans="1:1" x14ac:dyDescent="0.3">
      <c r="A10670"/>
    </row>
    <row r="10671" spans="1:1" x14ac:dyDescent="0.3">
      <c r="A10671"/>
    </row>
    <row r="10672" spans="1:1" x14ac:dyDescent="0.3">
      <c r="A10672"/>
    </row>
    <row r="10673" spans="1:1" x14ac:dyDescent="0.3">
      <c r="A10673"/>
    </row>
    <row r="10674" spans="1:1" x14ac:dyDescent="0.3">
      <c r="A10674"/>
    </row>
    <row r="10675" spans="1:1" x14ac:dyDescent="0.3">
      <c r="A10675"/>
    </row>
    <row r="10676" spans="1:1" x14ac:dyDescent="0.3">
      <c r="A10676"/>
    </row>
    <row r="10677" spans="1:1" x14ac:dyDescent="0.3">
      <c r="A10677"/>
    </row>
    <row r="10678" spans="1:1" x14ac:dyDescent="0.3">
      <c r="A10678"/>
    </row>
    <row r="10679" spans="1:1" x14ac:dyDescent="0.3">
      <c r="A10679"/>
    </row>
    <row r="10680" spans="1:1" x14ac:dyDescent="0.3">
      <c r="A10680"/>
    </row>
    <row r="10681" spans="1:1" x14ac:dyDescent="0.3">
      <c r="A10681"/>
    </row>
    <row r="10682" spans="1:1" x14ac:dyDescent="0.3">
      <c r="A10682"/>
    </row>
    <row r="10683" spans="1:1" x14ac:dyDescent="0.3">
      <c r="A10683"/>
    </row>
    <row r="10684" spans="1:1" x14ac:dyDescent="0.3">
      <c r="A10684"/>
    </row>
    <row r="10685" spans="1:1" x14ac:dyDescent="0.3">
      <c r="A10685"/>
    </row>
    <row r="10686" spans="1:1" x14ac:dyDescent="0.3">
      <c r="A10686"/>
    </row>
    <row r="10687" spans="1:1" x14ac:dyDescent="0.3">
      <c r="A10687"/>
    </row>
    <row r="10688" spans="1:1" x14ac:dyDescent="0.3">
      <c r="A10688"/>
    </row>
    <row r="10689" spans="1:1" x14ac:dyDescent="0.3">
      <c r="A10689"/>
    </row>
    <row r="10690" spans="1:1" x14ac:dyDescent="0.3">
      <c r="A10690"/>
    </row>
    <row r="10691" spans="1:1" x14ac:dyDescent="0.3">
      <c r="A10691"/>
    </row>
    <row r="10692" spans="1:1" x14ac:dyDescent="0.3">
      <c r="A10692"/>
    </row>
    <row r="10693" spans="1:1" x14ac:dyDescent="0.3">
      <c r="A10693"/>
    </row>
    <row r="10694" spans="1:1" x14ac:dyDescent="0.3">
      <c r="A10694"/>
    </row>
    <row r="10695" spans="1:1" x14ac:dyDescent="0.3">
      <c r="A10695"/>
    </row>
    <row r="10696" spans="1:1" x14ac:dyDescent="0.3">
      <c r="A10696"/>
    </row>
    <row r="10697" spans="1:1" x14ac:dyDescent="0.3">
      <c r="A10697"/>
    </row>
    <row r="10698" spans="1:1" x14ac:dyDescent="0.3">
      <c r="A10698"/>
    </row>
    <row r="10699" spans="1:1" x14ac:dyDescent="0.3">
      <c r="A10699"/>
    </row>
    <row r="10700" spans="1:1" x14ac:dyDescent="0.3">
      <c r="A10700"/>
    </row>
    <row r="10701" spans="1:1" x14ac:dyDescent="0.3">
      <c r="A10701"/>
    </row>
    <row r="10702" spans="1:1" x14ac:dyDescent="0.3">
      <c r="A10702"/>
    </row>
    <row r="10703" spans="1:1" x14ac:dyDescent="0.3">
      <c r="A10703"/>
    </row>
    <row r="10704" spans="1:1" x14ac:dyDescent="0.3">
      <c r="A10704"/>
    </row>
    <row r="10705" spans="1:1" x14ac:dyDescent="0.3">
      <c r="A10705"/>
    </row>
    <row r="10706" spans="1:1" x14ac:dyDescent="0.3">
      <c r="A10706"/>
    </row>
    <row r="10707" spans="1:1" x14ac:dyDescent="0.3">
      <c r="A10707"/>
    </row>
    <row r="10708" spans="1:1" x14ac:dyDescent="0.3">
      <c r="A10708"/>
    </row>
    <row r="10709" spans="1:1" x14ac:dyDescent="0.3">
      <c r="A10709"/>
    </row>
    <row r="10710" spans="1:1" x14ac:dyDescent="0.3">
      <c r="A10710"/>
    </row>
    <row r="10711" spans="1:1" x14ac:dyDescent="0.3">
      <c r="A10711"/>
    </row>
    <row r="10712" spans="1:1" x14ac:dyDescent="0.3">
      <c r="A10712"/>
    </row>
    <row r="10713" spans="1:1" x14ac:dyDescent="0.3">
      <c r="A10713"/>
    </row>
    <row r="10714" spans="1:1" x14ac:dyDescent="0.3">
      <c r="A10714"/>
    </row>
    <row r="10715" spans="1:1" x14ac:dyDescent="0.3">
      <c r="A10715"/>
    </row>
    <row r="10716" spans="1:1" x14ac:dyDescent="0.3">
      <c r="A10716"/>
    </row>
    <row r="10717" spans="1:1" x14ac:dyDescent="0.3">
      <c r="A10717"/>
    </row>
    <row r="10718" spans="1:1" x14ac:dyDescent="0.3">
      <c r="A10718"/>
    </row>
    <row r="10719" spans="1:1" x14ac:dyDescent="0.3">
      <c r="A10719"/>
    </row>
    <row r="10720" spans="1:1" x14ac:dyDescent="0.3">
      <c r="A10720"/>
    </row>
    <row r="10721" spans="1:1" x14ac:dyDescent="0.3">
      <c r="A10721"/>
    </row>
    <row r="10722" spans="1:1" x14ac:dyDescent="0.3">
      <c r="A10722"/>
    </row>
    <row r="10723" spans="1:1" x14ac:dyDescent="0.3">
      <c r="A10723"/>
    </row>
    <row r="10724" spans="1:1" x14ac:dyDescent="0.3">
      <c r="A10724"/>
    </row>
    <row r="10725" spans="1:1" x14ac:dyDescent="0.3">
      <c r="A10725"/>
    </row>
    <row r="10726" spans="1:1" x14ac:dyDescent="0.3">
      <c r="A10726"/>
    </row>
    <row r="10727" spans="1:1" x14ac:dyDescent="0.3">
      <c r="A10727"/>
    </row>
    <row r="10728" spans="1:1" x14ac:dyDescent="0.3">
      <c r="A10728"/>
    </row>
    <row r="10729" spans="1:1" x14ac:dyDescent="0.3">
      <c r="A10729"/>
    </row>
    <row r="10730" spans="1:1" x14ac:dyDescent="0.3">
      <c r="A10730"/>
    </row>
    <row r="10731" spans="1:1" x14ac:dyDescent="0.3">
      <c r="A10731"/>
    </row>
    <row r="10732" spans="1:1" x14ac:dyDescent="0.3">
      <c r="A10732"/>
    </row>
    <row r="10733" spans="1:1" x14ac:dyDescent="0.3">
      <c r="A10733"/>
    </row>
    <row r="10734" spans="1:1" x14ac:dyDescent="0.3">
      <c r="A10734"/>
    </row>
    <row r="10735" spans="1:1" x14ac:dyDescent="0.3">
      <c r="A10735"/>
    </row>
    <row r="10736" spans="1:1" x14ac:dyDescent="0.3">
      <c r="A10736"/>
    </row>
    <row r="10737" spans="1:1" x14ac:dyDescent="0.3">
      <c r="A10737"/>
    </row>
    <row r="10738" spans="1:1" x14ac:dyDescent="0.3">
      <c r="A10738"/>
    </row>
    <row r="10739" spans="1:1" x14ac:dyDescent="0.3">
      <c r="A10739"/>
    </row>
    <row r="10740" spans="1:1" x14ac:dyDescent="0.3">
      <c r="A10740"/>
    </row>
    <row r="10741" spans="1:1" x14ac:dyDescent="0.3">
      <c r="A10741"/>
    </row>
    <row r="10742" spans="1:1" x14ac:dyDescent="0.3">
      <c r="A10742"/>
    </row>
    <row r="10743" spans="1:1" x14ac:dyDescent="0.3">
      <c r="A10743"/>
    </row>
    <row r="10744" spans="1:1" x14ac:dyDescent="0.3">
      <c r="A10744"/>
    </row>
    <row r="10745" spans="1:1" x14ac:dyDescent="0.3">
      <c r="A10745"/>
    </row>
    <row r="10746" spans="1:1" x14ac:dyDescent="0.3">
      <c r="A10746"/>
    </row>
    <row r="10747" spans="1:1" x14ac:dyDescent="0.3">
      <c r="A10747"/>
    </row>
    <row r="10748" spans="1:1" x14ac:dyDescent="0.3">
      <c r="A10748"/>
    </row>
    <row r="10749" spans="1:1" x14ac:dyDescent="0.3">
      <c r="A10749"/>
    </row>
    <row r="10750" spans="1:1" x14ac:dyDescent="0.3">
      <c r="A10750"/>
    </row>
    <row r="10751" spans="1:1" x14ac:dyDescent="0.3">
      <c r="A10751"/>
    </row>
    <row r="10752" spans="1:1" x14ac:dyDescent="0.3">
      <c r="A10752"/>
    </row>
    <row r="10753" spans="1:1" x14ac:dyDescent="0.3">
      <c r="A10753"/>
    </row>
    <row r="10754" spans="1:1" x14ac:dyDescent="0.3">
      <c r="A10754"/>
    </row>
    <row r="10755" spans="1:1" x14ac:dyDescent="0.3">
      <c r="A10755"/>
    </row>
    <row r="10756" spans="1:1" x14ac:dyDescent="0.3">
      <c r="A10756"/>
    </row>
    <row r="10757" spans="1:1" x14ac:dyDescent="0.3">
      <c r="A10757"/>
    </row>
    <row r="10758" spans="1:1" x14ac:dyDescent="0.3">
      <c r="A10758"/>
    </row>
    <row r="10759" spans="1:1" x14ac:dyDescent="0.3">
      <c r="A10759"/>
    </row>
    <row r="10760" spans="1:1" x14ac:dyDescent="0.3">
      <c r="A10760"/>
    </row>
    <row r="10761" spans="1:1" x14ac:dyDescent="0.3">
      <c r="A10761"/>
    </row>
    <row r="10762" spans="1:1" x14ac:dyDescent="0.3">
      <c r="A10762"/>
    </row>
    <row r="10763" spans="1:1" x14ac:dyDescent="0.3">
      <c r="A10763"/>
    </row>
    <row r="10764" spans="1:1" x14ac:dyDescent="0.3">
      <c r="A10764"/>
    </row>
    <row r="10765" spans="1:1" x14ac:dyDescent="0.3">
      <c r="A10765"/>
    </row>
    <row r="10766" spans="1:1" x14ac:dyDescent="0.3">
      <c r="A10766"/>
    </row>
    <row r="10767" spans="1:1" x14ac:dyDescent="0.3">
      <c r="A10767"/>
    </row>
    <row r="10768" spans="1:1" x14ac:dyDescent="0.3">
      <c r="A10768"/>
    </row>
    <row r="10769" spans="1:1" x14ac:dyDescent="0.3">
      <c r="A10769"/>
    </row>
    <row r="10770" spans="1:1" x14ac:dyDescent="0.3">
      <c r="A10770"/>
    </row>
    <row r="10771" spans="1:1" x14ac:dyDescent="0.3">
      <c r="A10771"/>
    </row>
    <row r="10772" spans="1:1" x14ac:dyDescent="0.3">
      <c r="A10772"/>
    </row>
    <row r="10773" spans="1:1" x14ac:dyDescent="0.3">
      <c r="A10773"/>
    </row>
    <row r="10774" spans="1:1" x14ac:dyDescent="0.3">
      <c r="A10774"/>
    </row>
    <row r="10775" spans="1:1" x14ac:dyDescent="0.3">
      <c r="A10775"/>
    </row>
    <row r="10776" spans="1:1" x14ac:dyDescent="0.3">
      <c r="A10776"/>
    </row>
    <row r="10777" spans="1:1" x14ac:dyDescent="0.3">
      <c r="A10777"/>
    </row>
    <row r="10778" spans="1:1" x14ac:dyDescent="0.3">
      <c r="A10778"/>
    </row>
    <row r="10779" spans="1:1" x14ac:dyDescent="0.3">
      <c r="A10779"/>
    </row>
    <row r="10780" spans="1:1" x14ac:dyDescent="0.3">
      <c r="A10780"/>
    </row>
    <row r="10781" spans="1:1" x14ac:dyDescent="0.3">
      <c r="A10781"/>
    </row>
    <row r="10782" spans="1:1" x14ac:dyDescent="0.3">
      <c r="A10782"/>
    </row>
    <row r="10783" spans="1:1" x14ac:dyDescent="0.3">
      <c r="A10783"/>
    </row>
    <row r="10784" spans="1:1" x14ac:dyDescent="0.3">
      <c r="A10784"/>
    </row>
    <row r="10785" spans="1:1" x14ac:dyDescent="0.3">
      <c r="A10785"/>
    </row>
    <row r="10786" spans="1:1" x14ac:dyDescent="0.3">
      <c r="A10786"/>
    </row>
    <row r="10787" spans="1:1" x14ac:dyDescent="0.3">
      <c r="A10787"/>
    </row>
    <row r="10788" spans="1:1" x14ac:dyDescent="0.3">
      <c r="A10788"/>
    </row>
    <row r="10789" spans="1:1" x14ac:dyDescent="0.3">
      <c r="A10789"/>
    </row>
    <row r="10790" spans="1:1" x14ac:dyDescent="0.3">
      <c r="A10790"/>
    </row>
    <row r="10791" spans="1:1" x14ac:dyDescent="0.3">
      <c r="A10791"/>
    </row>
    <row r="10792" spans="1:1" x14ac:dyDescent="0.3">
      <c r="A10792"/>
    </row>
    <row r="10793" spans="1:1" x14ac:dyDescent="0.3">
      <c r="A10793"/>
    </row>
    <row r="10794" spans="1:1" x14ac:dyDescent="0.3">
      <c r="A10794"/>
    </row>
    <row r="10795" spans="1:1" x14ac:dyDescent="0.3">
      <c r="A10795"/>
    </row>
    <row r="10796" spans="1:1" x14ac:dyDescent="0.3">
      <c r="A10796"/>
    </row>
    <row r="10797" spans="1:1" x14ac:dyDescent="0.3">
      <c r="A10797"/>
    </row>
    <row r="10798" spans="1:1" x14ac:dyDescent="0.3">
      <c r="A10798"/>
    </row>
    <row r="10799" spans="1:1" x14ac:dyDescent="0.3">
      <c r="A10799"/>
    </row>
    <row r="10800" spans="1:1" x14ac:dyDescent="0.3">
      <c r="A10800"/>
    </row>
    <row r="10801" spans="1:1" x14ac:dyDescent="0.3">
      <c r="A10801"/>
    </row>
    <row r="10802" spans="1:1" x14ac:dyDescent="0.3">
      <c r="A10802"/>
    </row>
    <row r="10803" spans="1:1" x14ac:dyDescent="0.3">
      <c r="A10803"/>
    </row>
    <row r="10804" spans="1:1" x14ac:dyDescent="0.3">
      <c r="A10804"/>
    </row>
    <row r="10805" spans="1:1" x14ac:dyDescent="0.3">
      <c r="A10805"/>
    </row>
    <row r="10806" spans="1:1" x14ac:dyDescent="0.3">
      <c r="A10806"/>
    </row>
    <row r="10807" spans="1:1" x14ac:dyDescent="0.3">
      <c r="A10807"/>
    </row>
    <row r="10808" spans="1:1" x14ac:dyDescent="0.3">
      <c r="A10808"/>
    </row>
    <row r="10809" spans="1:1" x14ac:dyDescent="0.3">
      <c r="A10809"/>
    </row>
    <row r="10810" spans="1:1" x14ac:dyDescent="0.3">
      <c r="A10810"/>
    </row>
    <row r="10811" spans="1:1" x14ac:dyDescent="0.3">
      <c r="A10811"/>
    </row>
    <row r="10812" spans="1:1" x14ac:dyDescent="0.3">
      <c r="A10812"/>
    </row>
    <row r="10813" spans="1:1" x14ac:dyDescent="0.3">
      <c r="A10813"/>
    </row>
    <row r="10814" spans="1:1" x14ac:dyDescent="0.3">
      <c r="A10814"/>
    </row>
    <row r="10815" spans="1:1" x14ac:dyDescent="0.3">
      <c r="A10815"/>
    </row>
    <row r="10816" spans="1:1" x14ac:dyDescent="0.3">
      <c r="A10816"/>
    </row>
    <row r="10817" spans="1:1" x14ac:dyDescent="0.3">
      <c r="A10817"/>
    </row>
    <row r="10818" spans="1:1" x14ac:dyDescent="0.3">
      <c r="A10818"/>
    </row>
    <row r="10819" spans="1:1" x14ac:dyDescent="0.3">
      <c r="A10819"/>
    </row>
    <row r="10820" spans="1:1" x14ac:dyDescent="0.3">
      <c r="A10820"/>
    </row>
    <row r="10821" spans="1:1" x14ac:dyDescent="0.3">
      <c r="A10821"/>
    </row>
    <row r="10822" spans="1:1" x14ac:dyDescent="0.3">
      <c r="A10822"/>
    </row>
    <row r="10823" spans="1:1" x14ac:dyDescent="0.3">
      <c r="A10823"/>
    </row>
    <row r="10824" spans="1:1" x14ac:dyDescent="0.3">
      <c r="A10824"/>
    </row>
    <row r="10825" spans="1:1" x14ac:dyDescent="0.3">
      <c r="A10825"/>
    </row>
    <row r="10826" spans="1:1" x14ac:dyDescent="0.3">
      <c r="A10826"/>
    </row>
    <row r="10827" spans="1:1" x14ac:dyDescent="0.3">
      <c r="A10827"/>
    </row>
    <row r="10828" spans="1:1" x14ac:dyDescent="0.3">
      <c r="A10828"/>
    </row>
    <row r="10829" spans="1:1" x14ac:dyDescent="0.3">
      <c r="A10829"/>
    </row>
    <row r="10830" spans="1:1" x14ac:dyDescent="0.3">
      <c r="A10830"/>
    </row>
    <row r="10831" spans="1:1" x14ac:dyDescent="0.3">
      <c r="A10831"/>
    </row>
    <row r="10832" spans="1:1" x14ac:dyDescent="0.3">
      <c r="A10832"/>
    </row>
    <row r="10833" spans="1:1" x14ac:dyDescent="0.3">
      <c r="A10833"/>
    </row>
    <row r="10834" spans="1:1" x14ac:dyDescent="0.3">
      <c r="A10834"/>
    </row>
    <row r="10835" spans="1:1" x14ac:dyDescent="0.3">
      <c r="A10835"/>
    </row>
    <row r="10836" spans="1:1" x14ac:dyDescent="0.3">
      <c r="A10836"/>
    </row>
    <row r="10837" spans="1:1" x14ac:dyDescent="0.3">
      <c r="A10837"/>
    </row>
    <row r="10838" spans="1:1" x14ac:dyDescent="0.3">
      <c r="A10838"/>
    </row>
    <row r="10839" spans="1:1" x14ac:dyDescent="0.3">
      <c r="A10839"/>
    </row>
    <row r="10840" spans="1:1" x14ac:dyDescent="0.3">
      <c r="A10840"/>
    </row>
    <row r="10841" spans="1:1" x14ac:dyDescent="0.3">
      <c r="A10841"/>
    </row>
    <row r="10842" spans="1:1" x14ac:dyDescent="0.3">
      <c r="A10842"/>
    </row>
    <row r="10843" spans="1:1" x14ac:dyDescent="0.3">
      <c r="A10843"/>
    </row>
    <row r="10844" spans="1:1" x14ac:dyDescent="0.3">
      <c r="A10844"/>
    </row>
    <row r="10845" spans="1:1" x14ac:dyDescent="0.3">
      <c r="A10845"/>
    </row>
    <row r="10846" spans="1:1" x14ac:dyDescent="0.3">
      <c r="A10846"/>
    </row>
    <row r="10847" spans="1:1" x14ac:dyDescent="0.3">
      <c r="A10847"/>
    </row>
    <row r="10848" spans="1:1" x14ac:dyDescent="0.3">
      <c r="A10848"/>
    </row>
    <row r="10849" spans="1:1" x14ac:dyDescent="0.3">
      <c r="A10849"/>
    </row>
    <row r="10850" spans="1:1" x14ac:dyDescent="0.3">
      <c r="A10850"/>
    </row>
    <row r="10851" spans="1:1" x14ac:dyDescent="0.3">
      <c r="A10851"/>
    </row>
    <row r="10852" spans="1:1" x14ac:dyDescent="0.3">
      <c r="A10852"/>
    </row>
    <row r="10853" spans="1:1" x14ac:dyDescent="0.3">
      <c r="A10853"/>
    </row>
    <row r="10854" spans="1:1" x14ac:dyDescent="0.3">
      <c r="A10854"/>
    </row>
    <row r="10855" spans="1:1" x14ac:dyDescent="0.3">
      <c r="A10855"/>
    </row>
    <row r="10856" spans="1:1" x14ac:dyDescent="0.3">
      <c r="A10856"/>
    </row>
    <row r="10857" spans="1:1" x14ac:dyDescent="0.3">
      <c r="A10857"/>
    </row>
    <row r="10858" spans="1:1" x14ac:dyDescent="0.3">
      <c r="A10858"/>
    </row>
    <row r="10859" spans="1:1" x14ac:dyDescent="0.3">
      <c r="A10859"/>
    </row>
    <row r="10860" spans="1:1" x14ac:dyDescent="0.3">
      <c r="A10860"/>
    </row>
    <row r="10861" spans="1:1" x14ac:dyDescent="0.3">
      <c r="A10861"/>
    </row>
    <row r="10862" spans="1:1" x14ac:dyDescent="0.3">
      <c r="A10862"/>
    </row>
    <row r="10863" spans="1:1" x14ac:dyDescent="0.3">
      <c r="A10863"/>
    </row>
    <row r="10864" spans="1:1" x14ac:dyDescent="0.3">
      <c r="A10864"/>
    </row>
    <row r="10865" spans="1:1" x14ac:dyDescent="0.3">
      <c r="A10865"/>
    </row>
    <row r="10866" spans="1:1" x14ac:dyDescent="0.3">
      <c r="A10866"/>
    </row>
    <row r="10867" spans="1:1" x14ac:dyDescent="0.3">
      <c r="A10867"/>
    </row>
    <row r="10868" spans="1:1" x14ac:dyDescent="0.3">
      <c r="A10868"/>
    </row>
    <row r="10869" spans="1:1" x14ac:dyDescent="0.3">
      <c r="A10869"/>
    </row>
    <row r="10870" spans="1:1" x14ac:dyDescent="0.3">
      <c r="A10870"/>
    </row>
    <row r="10871" spans="1:1" x14ac:dyDescent="0.3">
      <c r="A10871"/>
    </row>
    <row r="10872" spans="1:1" x14ac:dyDescent="0.3">
      <c r="A10872"/>
    </row>
    <row r="10873" spans="1:1" x14ac:dyDescent="0.3">
      <c r="A10873"/>
    </row>
    <row r="10874" spans="1:1" x14ac:dyDescent="0.3">
      <c r="A10874"/>
    </row>
    <row r="10875" spans="1:1" x14ac:dyDescent="0.3">
      <c r="A10875"/>
    </row>
    <row r="10876" spans="1:1" x14ac:dyDescent="0.3">
      <c r="A10876"/>
    </row>
    <row r="10877" spans="1:1" x14ac:dyDescent="0.3">
      <c r="A10877"/>
    </row>
    <row r="10878" spans="1:1" x14ac:dyDescent="0.3">
      <c r="A10878"/>
    </row>
    <row r="10879" spans="1:1" x14ac:dyDescent="0.3">
      <c r="A10879"/>
    </row>
    <row r="10880" spans="1:1" x14ac:dyDescent="0.3">
      <c r="A10880"/>
    </row>
    <row r="10881" spans="1:1" x14ac:dyDescent="0.3">
      <c r="A10881"/>
    </row>
    <row r="10882" spans="1:1" x14ac:dyDescent="0.3">
      <c r="A10882"/>
    </row>
    <row r="10883" spans="1:1" x14ac:dyDescent="0.3">
      <c r="A10883"/>
    </row>
    <row r="10884" spans="1:1" x14ac:dyDescent="0.3">
      <c r="A10884"/>
    </row>
    <row r="10885" spans="1:1" x14ac:dyDescent="0.3">
      <c r="A10885"/>
    </row>
    <row r="10886" spans="1:1" x14ac:dyDescent="0.3">
      <c r="A10886"/>
    </row>
    <row r="10887" spans="1:1" x14ac:dyDescent="0.3">
      <c r="A10887"/>
    </row>
    <row r="10888" spans="1:1" x14ac:dyDescent="0.3">
      <c r="A10888"/>
    </row>
    <row r="10889" spans="1:1" x14ac:dyDescent="0.3">
      <c r="A10889"/>
    </row>
    <row r="10890" spans="1:1" x14ac:dyDescent="0.3">
      <c r="A10890"/>
    </row>
    <row r="10891" spans="1:1" x14ac:dyDescent="0.3">
      <c r="A10891"/>
    </row>
    <row r="10892" spans="1:1" x14ac:dyDescent="0.3">
      <c r="A10892"/>
    </row>
    <row r="10893" spans="1:1" x14ac:dyDescent="0.3">
      <c r="A10893"/>
    </row>
    <row r="10894" spans="1:1" x14ac:dyDescent="0.3">
      <c r="A10894"/>
    </row>
    <row r="10895" spans="1:1" x14ac:dyDescent="0.3">
      <c r="A10895"/>
    </row>
    <row r="10896" spans="1:1" x14ac:dyDescent="0.3">
      <c r="A10896"/>
    </row>
    <row r="10897" spans="1:1" x14ac:dyDescent="0.3">
      <c r="A10897"/>
    </row>
    <row r="10898" spans="1:1" x14ac:dyDescent="0.3">
      <c r="A10898"/>
    </row>
    <row r="10899" spans="1:1" x14ac:dyDescent="0.3">
      <c r="A10899"/>
    </row>
    <row r="10900" spans="1:1" x14ac:dyDescent="0.3">
      <c r="A10900"/>
    </row>
    <row r="10901" spans="1:1" x14ac:dyDescent="0.3">
      <c r="A10901"/>
    </row>
    <row r="10902" spans="1:1" x14ac:dyDescent="0.3">
      <c r="A10902"/>
    </row>
    <row r="10903" spans="1:1" x14ac:dyDescent="0.3">
      <c r="A10903"/>
    </row>
    <row r="10904" spans="1:1" x14ac:dyDescent="0.3">
      <c r="A10904"/>
    </row>
    <row r="10905" spans="1:1" x14ac:dyDescent="0.3">
      <c r="A10905"/>
    </row>
    <row r="10906" spans="1:1" x14ac:dyDescent="0.3">
      <c r="A10906"/>
    </row>
    <row r="10907" spans="1:1" x14ac:dyDescent="0.3">
      <c r="A10907"/>
    </row>
    <row r="10908" spans="1:1" x14ac:dyDescent="0.3">
      <c r="A10908"/>
    </row>
    <row r="10909" spans="1:1" x14ac:dyDescent="0.3">
      <c r="A10909"/>
    </row>
    <row r="10910" spans="1:1" x14ac:dyDescent="0.3">
      <c r="A10910"/>
    </row>
    <row r="10911" spans="1:1" x14ac:dyDescent="0.3">
      <c r="A10911"/>
    </row>
    <row r="10912" spans="1:1" x14ac:dyDescent="0.3">
      <c r="A10912"/>
    </row>
    <row r="10913" spans="1:1" x14ac:dyDescent="0.3">
      <c r="A10913"/>
    </row>
    <row r="10914" spans="1:1" x14ac:dyDescent="0.3">
      <c r="A10914"/>
    </row>
    <row r="10915" spans="1:1" x14ac:dyDescent="0.3">
      <c r="A10915"/>
    </row>
    <row r="10916" spans="1:1" x14ac:dyDescent="0.3">
      <c r="A10916"/>
    </row>
    <row r="10917" spans="1:1" x14ac:dyDescent="0.3">
      <c r="A10917"/>
    </row>
    <row r="10918" spans="1:1" x14ac:dyDescent="0.3">
      <c r="A10918"/>
    </row>
    <row r="10919" spans="1:1" x14ac:dyDescent="0.3">
      <c r="A10919"/>
    </row>
    <row r="10920" spans="1:1" x14ac:dyDescent="0.3">
      <c r="A10920"/>
    </row>
    <row r="10921" spans="1:1" x14ac:dyDescent="0.3">
      <c r="A10921"/>
    </row>
    <row r="10922" spans="1:1" x14ac:dyDescent="0.3">
      <c r="A10922"/>
    </row>
    <row r="10923" spans="1:1" x14ac:dyDescent="0.3">
      <c r="A10923"/>
    </row>
    <row r="10924" spans="1:1" x14ac:dyDescent="0.3">
      <c r="A10924"/>
    </row>
    <row r="10925" spans="1:1" x14ac:dyDescent="0.3">
      <c r="A10925"/>
    </row>
    <row r="10926" spans="1:1" x14ac:dyDescent="0.3">
      <c r="A10926"/>
    </row>
    <row r="10927" spans="1:1" x14ac:dyDescent="0.3">
      <c r="A10927"/>
    </row>
    <row r="10928" spans="1:1" x14ac:dyDescent="0.3">
      <c r="A10928"/>
    </row>
    <row r="10929" spans="1:1" x14ac:dyDescent="0.3">
      <c r="A10929"/>
    </row>
    <row r="10930" spans="1:1" x14ac:dyDescent="0.3">
      <c r="A10930"/>
    </row>
    <row r="10931" spans="1:1" x14ac:dyDescent="0.3">
      <c r="A10931"/>
    </row>
    <row r="10932" spans="1:1" x14ac:dyDescent="0.3">
      <c r="A10932"/>
    </row>
    <row r="10933" spans="1:1" x14ac:dyDescent="0.3">
      <c r="A10933"/>
    </row>
    <row r="10934" spans="1:1" x14ac:dyDescent="0.3">
      <c r="A10934"/>
    </row>
    <row r="10935" spans="1:1" x14ac:dyDescent="0.3">
      <c r="A10935"/>
    </row>
    <row r="10936" spans="1:1" x14ac:dyDescent="0.3">
      <c r="A10936"/>
    </row>
    <row r="10937" spans="1:1" x14ac:dyDescent="0.3">
      <c r="A10937"/>
    </row>
    <row r="10938" spans="1:1" x14ac:dyDescent="0.3">
      <c r="A10938"/>
    </row>
    <row r="10939" spans="1:1" x14ac:dyDescent="0.3">
      <c r="A10939"/>
    </row>
    <row r="10940" spans="1:1" x14ac:dyDescent="0.3">
      <c r="A10940"/>
    </row>
    <row r="10941" spans="1:1" x14ac:dyDescent="0.3">
      <c r="A10941"/>
    </row>
    <row r="10942" spans="1:1" x14ac:dyDescent="0.3">
      <c r="A10942"/>
    </row>
    <row r="10943" spans="1:1" x14ac:dyDescent="0.3">
      <c r="A10943"/>
    </row>
    <row r="10944" spans="1:1" x14ac:dyDescent="0.3">
      <c r="A10944"/>
    </row>
    <row r="10945" spans="1:1" x14ac:dyDescent="0.3">
      <c r="A10945"/>
    </row>
    <row r="10946" spans="1:1" x14ac:dyDescent="0.3">
      <c r="A10946"/>
    </row>
    <row r="10947" spans="1:1" x14ac:dyDescent="0.3">
      <c r="A10947"/>
    </row>
    <row r="10948" spans="1:1" x14ac:dyDescent="0.3">
      <c r="A10948"/>
    </row>
    <row r="10949" spans="1:1" x14ac:dyDescent="0.3">
      <c r="A10949"/>
    </row>
    <row r="10950" spans="1:1" x14ac:dyDescent="0.3">
      <c r="A10950"/>
    </row>
    <row r="10951" spans="1:1" x14ac:dyDescent="0.3">
      <c r="A10951"/>
    </row>
    <row r="10952" spans="1:1" x14ac:dyDescent="0.3">
      <c r="A10952"/>
    </row>
    <row r="10953" spans="1:1" x14ac:dyDescent="0.3">
      <c r="A10953"/>
    </row>
    <row r="10954" spans="1:1" x14ac:dyDescent="0.3">
      <c r="A10954"/>
    </row>
    <row r="10955" spans="1:1" x14ac:dyDescent="0.3">
      <c r="A10955"/>
    </row>
    <row r="10956" spans="1:1" x14ac:dyDescent="0.3">
      <c r="A10956"/>
    </row>
    <row r="10957" spans="1:1" x14ac:dyDescent="0.3">
      <c r="A10957"/>
    </row>
    <row r="10958" spans="1:1" x14ac:dyDescent="0.3">
      <c r="A10958"/>
    </row>
    <row r="10959" spans="1:1" x14ac:dyDescent="0.3">
      <c r="A10959"/>
    </row>
    <row r="10960" spans="1:1" x14ac:dyDescent="0.3">
      <c r="A10960"/>
    </row>
    <row r="10961" spans="1:1" x14ac:dyDescent="0.3">
      <c r="A10961"/>
    </row>
    <row r="10962" spans="1:1" x14ac:dyDescent="0.3">
      <c r="A10962"/>
    </row>
    <row r="10963" spans="1:1" x14ac:dyDescent="0.3">
      <c r="A10963"/>
    </row>
    <row r="10964" spans="1:1" x14ac:dyDescent="0.3">
      <c r="A10964"/>
    </row>
    <row r="10965" spans="1:1" x14ac:dyDescent="0.3">
      <c r="A10965"/>
    </row>
    <row r="10966" spans="1:1" x14ac:dyDescent="0.3">
      <c r="A10966"/>
    </row>
    <row r="10967" spans="1:1" x14ac:dyDescent="0.3">
      <c r="A10967"/>
    </row>
    <row r="10968" spans="1:1" x14ac:dyDescent="0.3">
      <c r="A10968"/>
    </row>
    <row r="10969" spans="1:1" x14ac:dyDescent="0.3">
      <c r="A10969"/>
    </row>
    <row r="10970" spans="1:1" x14ac:dyDescent="0.3">
      <c r="A10970"/>
    </row>
    <row r="10971" spans="1:1" x14ac:dyDescent="0.3">
      <c r="A10971"/>
    </row>
    <row r="10972" spans="1:1" x14ac:dyDescent="0.3">
      <c r="A10972"/>
    </row>
    <row r="10973" spans="1:1" x14ac:dyDescent="0.3">
      <c r="A10973"/>
    </row>
    <row r="10974" spans="1:1" x14ac:dyDescent="0.3">
      <c r="A10974"/>
    </row>
    <row r="10975" spans="1:1" x14ac:dyDescent="0.3">
      <c r="A10975"/>
    </row>
    <row r="10976" spans="1:1" x14ac:dyDescent="0.3">
      <c r="A10976"/>
    </row>
    <row r="10977" spans="1:1" x14ac:dyDescent="0.3">
      <c r="A10977"/>
    </row>
    <row r="10978" spans="1:1" x14ac:dyDescent="0.3">
      <c r="A10978"/>
    </row>
    <row r="10979" spans="1:1" x14ac:dyDescent="0.3">
      <c r="A10979"/>
    </row>
    <row r="10980" spans="1:1" x14ac:dyDescent="0.3">
      <c r="A10980"/>
    </row>
    <row r="10981" spans="1:1" x14ac:dyDescent="0.3">
      <c r="A10981"/>
    </row>
    <row r="10982" spans="1:1" x14ac:dyDescent="0.3">
      <c r="A10982"/>
    </row>
    <row r="10983" spans="1:1" x14ac:dyDescent="0.3">
      <c r="A10983"/>
    </row>
    <row r="10984" spans="1:1" x14ac:dyDescent="0.3">
      <c r="A10984"/>
    </row>
    <row r="10985" spans="1:1" x14ac:dyDescent="0.3">
      <c r="A10985"/>
    </row>
    <row r="10986" spans="1:1" x14ac:dyDescent="0.3">
      <c r="A10986"/>
    </row>
    <row r="10987" spans="1:1" x14ac:dyDescent="0.3">
      <c r="A10987"/>
    </row>
    <row r="10988" spans="1:1" x14ac:dyDescent="0.3">
      <c r="A10988"/>
    </row>
    <row r="10989" spans="1:1" x14ac:dyDescent="0.3">
      <c r="A10989"/>
    </row>
    <row r="10990" spans="1:1" x14ac:dyDescent="0.3">
      <c r="A10990"/>
    </row>
    <row r="10991" spans="1:1" x14ac:dyDescent="0.3">
      <c r="A10991"/>
    </row>
    <row r="10992" spans="1:1" x14ac:dyDescent="0.3">
      <c r="A10992"/>
    </row>
    <row r="10993" spans="1:1" x14ac:dyDescent="0.3">
      <c r="A10993"/>
    </row>
    <row r="10994" spans="1:1" x14ac:dyDescent="0.3">
      <c r="A10994"/>
    </row>
    <row r="10995" spans="1:1" x14ac:dyDescent="0.3">
      <c r="A10995"/>
    </row>
    <row r="10996" spans="1:1" x14ac:dyDescent="0.3">
      <c r="A10996"/>
    </row>
    <row r="10997" spans="1:1" x14ac:dyDescent="0.3">
      <c r="A10997"/>
    </row>
    <row r="10998" spans="1:1" x14ac:dyDescent="0.3">
      <c r="A10998"/>
    </row>
    <row r="10999" spans="1:1" x14ac:dyDescent="0.3">
      <c r="A10999"/>
    </row>
    <row r="11000" spans="1:1" x14ac:dyDescent="0.3">
      <c r="A11000"/>
    </row>
    <row r="11001" spans="1:1" x14ac:dyDescent="0.3">
      <c r="A11001"/>
    </row>
    <row r="11002" spans="1:1" x14ac:dyDescent="0.3">
      <c r="A11002"/>
    </row>
    <row r="11003" spans="1:1" x14ac:dyDescent="0.3">
      <c r="A11003"/>
    </row>
    <row r="11004" spans="1:1" x14ac:dyDescent="0.3">
      <c r="A11004"/>
    </row>
    <row r="11005" spans="1:1" x14ac:dyDescent="0.3">
      <c r="A11005"/>
    </row>
    <row r="11006" spans="1:1" x14ac:dyDescent="0.3">
      <c r="A11006"/>
    </row>
    <row r="11007" spans="1:1" x14ac:dyDescent="0.3">
      <c r="A11007"/>
    </row>
    <row r="11008" spans="1:1" x14ac:dyDescent="0.3">
      <c r="A11008"/>
    </row>
    <row r="11009" spans="1:1" x14ac:dyDescent="0.3">
      <c r="A11009"/>
    </row>
    <row r="11010" spans="1:1" x14ac:dyDescent="0.3">
      <c r="A11010"/>
    </row>
    <row r="11011" spans="1:1" x14ac:dyDescent="0.3">
      <c r="A11011"/>
    </row>
    <row r="11012" spans="1:1" x14ac:dyDescent="0.3">
      <c r="A11012"/>
    </row>
    <row r="11013" spans="1:1" x14ac:dyDescent="0.3">
      <c r="A11013"/>
    </row>
    <row r="11014" spans="1:1" x14ac:dyDescent="0.3">
      <c r="A11014"/>
    </row>
    <row r="11015" spans="1:1" x14ac:dyDescent="0.3">
      <c r="A11015"/>
    </row>
    <row r="11016" spans="1:1" x14ac:dyDescent="0.3">
      <c r="A11016"/>
    </row>
    <row r="11017" spans="1:1" x14ac:dyDescent="0.3">
      <c r="A11017"/>
    </row>
    <row r="11018" spans="1:1" x14ac:dyDescent="0.3">
      <c r="A11018"/>
    </row>
    <row r="11019" spans="1:1" x14ac:dyDescent="0.3">
      <c r="A11019"/>
    </row>
    <row r="11020" spans="1:1" x14ac:dyDescent="0.3">
      <c r="A11020"/>
    </row>
    <row r="11021" spans="1:1" x14ac:dyDescent="0.3">
      <c r="A11021"/>
    </row>
    <row r="11022" spans="1:1" x14ac:dyDescent="0.3">
      <c r="A11022"/>
    </row>
    <row r="11023" spans="1:1" x14ac:dyDescent="0.3">
      <c r="A11023"/>
    </row>
    <row r="11024" spans="1:1" x14ac:dyDescent="0.3">
      <c r="A11024"/>
    </row>
    <row r="11025" spans="1:1" x14ac:dyDescent="0.3">
      <c r="A11025"/>
    </row>
    <row r="11026" spans="1:1" x14ac:dyDescent="0.3">
      <c r="A11026"/>
    </row>
    <row r="11027" spans="1:1" x14ac:dyDescent="0.3">
      <c r="A11027"/>
    </row>
    <row r="11028" spans="1:1" x14ac:dyDescent="0.3">
      <c r="A11028"/>
    </row>
    <row r="11029" spans="1:1" x14ac:dyDescent="0.3">
      <c r="A11029"/>
    </row>
    <row r="11030" spans="1:1" x14ac:dyDescent="0.3">
      <c r="A11030"/>
    </row>
    <row r="11031" spans="1:1" x14ac:dyDescent="0.3">
      <c r="A11031"/>
    </row>
    <row r="11032" spans="1:1" x14ac:dyDescent="0.3">
      <c r="A11032"/>
    </row>
    <row r="11033" spans="1:1" x14ac:dyDescent="0.3">
      <c r="A11033"/>
    </row>
    <row r="11034" spans="1:1" x14ac:dyDescent="0.3">
      <c r="A11034"/>
    </row>
    <row r="11035" spans="1:1" x14ac:dyDescent="0.3">
      <c r="A11035"/>
    </row>
    <row r="11036" spans="1:1" x14ac:dyDescent="0.3">
      <c r="A11036"/>
    </row>
    <row r="11037" spans="1:1" x14ac:dyDescent="0.3">
      <c r="A11037"/>
    </row>
    <row r="11038" spans="1:1" x14ac:dyDescent="0.3">
      <c r="A11038"/>
    </row>
    <row r="11039" spans="1:1" x14ac:dyDescent="0.3">
      <c r="A11039"/>
    </row>
    <row r="11040" spans="1:1" x14ac:dyDescent="0.3">
      <c r="A11040"/>
    </row>
    <row r="11041" spans="1:1" x14ac:dyDescent="0.3">
      <c r="A11041"/>
    </row>
    <row r="11042" spans="1:1" x14ac:dyDescent="0.3">
      <c r="A11042"/>
    </row>
    <row r="11043" spans="1:1" x14ac:dyDescent="0.3">
      <c r="A11043"/>
    </row>
    <row r="11044" spans="1:1" x14ac:dyDescent="0.3">
      <c r="A11044"/>
    </row>
    <row r="11045" spans="1:1" x14ac:dyDescent="0.3">
      <c r="A11045"/>
    </row>
    <row r="11046" spans="1:1" x14ac:dyDescent="0.3">
      <c r="A11046"/>
    </row>
    <row r="11047" spans="1:1" x14ac:dyDescent="0.3">
      <c r="A11047"/>
    </row>
    <row r="11048" spans="1:1" x14ac:dyDescent="0.3">
      <c r="A11048"/>
    </row>
    <row r="11049" spans="1:1" x14ac:dyDescent="0.3">
      <c r="A11049"/>
    </row>
    <row r="11050" spans="1:1" x14ac:dyDescent="0.3">
      <c r="A11050"/>
    </row>
    <row r="11051" spans="1:1" x14ac:dyDescent="0.3">
      <c r="A11051"/>
    </row>
    <row r="11052" spans="1:1" x14ac:dyDescent="0.3">
      <c r="A11052"/>
    </row>
    <row r="11053" spans="1:1" x14ac:dyDescent="0.3">
      <c r="A11053"/>
    </row>
    <row r="11054" spans="1:1" x14ac:dyDescent="0.3">
      <c r="A11054"/>
    </row>
    <row r="11055" spans="1:1" x14ac:dyDescent="0.3">
      <c r="A11055"/>
    </row>
    <row r="11056" spans="1:1" x14ac:dyDescent="0.3">
      <c r="A11056"/>
    </row>
    <row r="11057" spans="1:1" x14ac:dyDescent="0.3">
      <c r="A11057"/>
    </row>
    <row r="11058" spans="1:1" x14ac:dyDescent="0.3">
      <c r="A11058"/>
    </row>
    <row r="11059" spans="1:1" x14ac:dyDescent="0.3">
      <c r="A11059"/>
    </row>
    <row r="11060" spans="1:1" x14ac:dyDescent="0.3">
      <c r="A11060"/>
    </row>
    <row r="11061" spans="1:1" x14ac:dyDescent="0.3">
      <c r="A11061"/>
    </row>
    <row r="11062" spans="1:1" x14ac:dyDescent="0.3">
      <c r="A11062"/>
    </row>
    <row r="11063" spans="1:1" x14ac:dyDescent="0.3">
      <c r="A11063"/>
    </row>
    <row r="11064" spans="1:1" x14ac:dyDescent="0.3">
      <c r="A11064"/>
    </row>
    <row r="11065" spans="1:1" x14ac:dyDescent="0.3">
      <c r="A11065"/>
    </row>
    <row r="11066" spans="1:1" x14ac:dyDescent="0.3">
      <c r="A11066"/>
    </row>
    <row r="11067" spans="1:1" x14ac:dyDescent="0.3">
      <c r="A11067"/>
    </row>
    <row r="11068" spans="1:1" x14ac:dyDescent="0.3">
      <c r="A11068"/>
    </row>
    <row r="11069" spans="1:1" x14ac:dyDescent="0.3">
      <c r="A11069"/>
    </row>
    <row r="11070" spans="1:1" x14ac:dyDescent="0.3">
      <c r="A11070"/>
    </row>
    <row r="11071" spans="1:1" x14ac:dyDescent="0.3">
      <c r="A11071"/>
    </row>
    <row r="11072" spans="1:1" x14ac:dyDescent="0.3">
      <c r="A11072"/>
    </row>
    <row r="11073" spans="1:1" x14ac:dyDescent="0.3">
      <c r="A11073"/>
    </row>
    <row r="11074" spans="1:1" x14ac:dyDescent="0.3">
      <c r="A11074"/>
    </row>
    <row r="11075" spans="1:1" x14ac:dyDescent="0.3">
      <c r="A11075"/>
    </row>
    <row r="11076" spans="1:1" x14ac:dyDescent="0.3">
      <c r="A11076"/>
    </row>
    <row r="11077" spans="1:1" x14ac:dyDescent="0.3">
      <c r="A11077"/>
    </row>
    <row r="11078" spans="1:1" x14ac:dyDescent="0.3">
      <c r="A11078"/>
    </row>
    <row r="11079" spans="1:1" x14ac:dyDescent="0.3">
      <c r="A11079"/>
    </row>
    <row r="11080" spans="1:1" x14ac:dyDescent="0.3">
      <c r="A11080"/>
    </row>
    <row r="11081" spans="1:1" x14ac:dyDescent="0.3">
      <c r="A11081"/>
    </row>
    <row r="11082" spans="1:1" x14ac:dyDescent="0.3">
      <c r="A11082"/>
    </row>
    <row r="11083" spans="1:1" x14ac:dyDescent="0.3">
      <c r="A11083"/>
    </row>
    <row r="11084" spans="1:1" x14ac:dyDescent="0.3">
      <c r="A11084"/>
    </row>
    <row r="11085" spans="1:1" x14ac:dyDescent="0.3">
      <c r="A11085"/>
    </row>
    <row r="11086" spans="1:1" x14ac:dyDescent="0.3">
      <c r="A11086"/>
    </row>
    <row r="11087" spans="1:1" x14ac:dyDescent="0.3">
      <c r="A11087"/>
    </row>
    <row r="11088" spans="1:1" x14ac:dyDescent="0.3">
      <c r="A11088"/>
    </row>
    <row r="11089" spans="1:1" x14ac:dyDescent="0.3">
      <c r="A11089"/>
    </row>
    <row r="11090" spans="1:1" x14ac:dyDescent="0.3">
      <c r="A11090"/>
    </row>
    <row r="11091" spans="1:1" x14ac:dyDescent="0.3">
      <c r="A11091"/>
    </row>
    <row r="11092" spans="1:1" x14ac:dyDescent="0.3">
      <c r="A11092"/>
    </row>
    <row r="11093" spans="1:1" x14ac:dyDescent="0.3">
      <c r="A11093"/>
    </row>
    <row r="11094" spans="1:1" x14ac:dyDescent="0.3">
      <c r="A11094"/>
    </row>
    <row r="11095" spans="1:1" x14ac:dyDescent="0.3">
      <c r="A11095"/>
    </row>
    <row r="11096" spans="1:1" x14ac:dyDescent="0.3">
      <c r="A11096"/>
    </row>
    <row r="11097" spans="1:1" x14ac:dyDescent="0.3">
      <c r="A11097"/>
    </row>
    <row r="11098" spans="1:1" x14ac:dyDescent="0.3">
      <c r="A11098"/>
    </row>
    <row r="11099" spans="1:1" x14ac:dyDescent="0.3">
      <c r="A11099"/>
    </row>
    <row r="11100" spans="1:1" x14ac:dyDescent="0.3">
      <c r="A11100"/>
    </row>
    <row r="11101" spans="1:1" x14ac:dyDescent="0.3">
      <c r="A11101"/>
    </row>
    <row r="11102" spans="1:1" x14ac:dyDescent="0.3">
      <c r="A11102"/>
    </row>
    <row r="11103" spans="1:1" x14ac:dyDescent="0.3">
      <c r="A11103"/>
    </row>
    <row r="11104" spans="1:1" x14ac:dyDescent="0.3">
      <c r="A11104"/>
    </row>
    <row r="11105" spans="1:1" x14ac:dyDescent="0.3">
      <c r="A11105"/>
    </row>
    <row r="11106" spans="1:1" x14ac:dyDescent="0.3">
      <c r="A11106"/>
    </row>
    <row r="11107" spans="1:1" x14ac:dyDescent="0.3">
      <c r="A11107"/>
    </row>
    <row r="11108" spans="1:1" x14ac:dyDescent="0.3">
      <c r="A11108"/>
    </row>
    <row r="11109" spans="1:1" x14ac:dyDescent="0.3">
      <c r="A11109"/>
    </row>
    <row r="11110" spans="1:1" x14ac:dyDescent="0.3">
      <c r="A11110"/>
    </row>
    <row r="11111" spans="1:1" x14ac:dyDescent="0.3">
      <c r="A11111"/>
    </row>
    <row r="11112" spans="1:1" x14ac:dyDescent="0.3">
      <c r="A11112"/>
    </row>
    <row r="11113" spans="1:1" x14ac:dyDescent="0.3">
      <c r="A11113"/>
    </row>
    <row r="11114" spans="1:1" x14ac:dyDescent="0.3">
      <c r="A11114"/>
    </row>
    <row r="11115" spans="1:1" x14ac:dyDescent="0.3">
      <c r="A11115"/>
    </row>
    <row r="11116" spans="1:1" x14ac:dyDescent="0.3">
      <c r="A11116"/>
    </row>
    <row r="11117" spans="1:1" x14ac:dyDescent="0.3">
      <c r="A11117"/>
    </row>
    <row r="11118" spans="1:1" x14ac:dyDescent="0.3">
      <c r="A11118"/>
    </row>
    <row r="11119" spans="1:1" x14ac:dyDescent="0.3">
      <c r="A11119"/>
    </row>
    <row r="11120" spans="1:1" x14ac:dyDescent="0.3">
      <c r="A11120"/>
    </row>
    <row r="11121" spans="1:1" x14ac:dyDescent="0.3">
      <c r="A11121"/>
    </row>
    <row r="11122" spans="1:1" x14ac:dyDescent="0.3">
      <c r="A11122"/>
    </row>
    <row r="11123" spans="1:1" x14ac:dyDescent="0.3">
      <c r="A11123"/>
    </row>
    <row r="11124" spans="1:1" x14ac:dyDescent="0.3">
      <c r="A11124"/>
    </row>
    <row r="11125" spans="1:1" x14ac:dyDescent="0.3">
      <c r="A11125"/>
    </row>
    <row r="11126" spans="1:1" x14ac:dyDescent="0.3">
      <c r="A11126"/>
    </row>
    <row r="11127" spans="1:1" x14ac:dyDescent="0.3">
      <c r="A11127"/>
    </row>
    <row r="11128" spans="1:1" x14ac:dyDescent="0.3">
      <c r="A11128"/>
    </row>
    <row r="11129" spans="1:1" x14ac:dyDescent="0.3">
      <c r="A11129"/>
    </row>
    <row r="11130" spans="1:1" x14ac:dyDescent="0.3">
      <c r="A11130"/>
    </row>
    <row r="11131" spans="1:1" x14ac:dyDescent="0.3">
      <c r="A11131"/>
    </row>
    <row r="11132" spans="1:1" x14ac:dyDescent="0.3">
      <c r="A11132"/>
    </row>
    <row r="11133" spans="1:1" x14ac:dyDescent="0.3">
      <c r="A11133"/>
    </row>
    <row r="11134" spans="1:1" x14ac:dyDescent="0.3">
      <c r="A11134"/>
    </row>
    <row r="11135" spans="1:1" x14ac:dyDescent="0.3">
      <c r="A11135"/>
    </row>
    <row r="11136" spans="1:1" x14ac:dyDescent="0.3">
      <c r="A11136"/>
    </row>
    <row r="11137" spans="1:1" x14ac:dyDescent="0.3">
      <c r="A11137"/>
    </row>
    <row r="11138" spans="1:1" x14ac:dyDescent="0.3">
      <c r="A11138"/>
    </row>
    <row r="11139" spans="1:1" x14ac:dyDescent="0.3">
      <c r="A11139"/>
    </row>
    <row r="11140" spans="1:1" x14ac:dyDescent="0.3">
      <c r="A11140"/>
    </row>
    <row r="11141" spans="1:1" x14ac:dyDescent="0.3">
      <c r="A11141"/>
    </row>
    <row r="11142" spans="1:1" x14ac:dyDescent="0.3">
      <c r="A11142"/>
    </row>
    <row r="11143" spans="1:1" x14ac:dyDescent="0.3">
      <c r="A11143"/>
    </row>
    <row r="11144" spans="1:1" x14ac:dyDescent="0.3">
      <c r="A11144"/>
    </row>
    <row r="11145" spans="1:1" x14ac:dyDescent="0.3">
      <c r="A11145"/>
    </row>
    <row r="11146" spans="1:1" x14ac:dyDescent="0.3">
      <c r="A11146"/>
    </row>
    <row r="11147" spans="1:1" x14ac:dyDescent="0.3">
      <c r="A11147"/>
    </row>
    <row r="11148" spans="1:1" x14ac:dyDescent="0.3">
      <c r="A11148"/>
    </row>
    <row r="11149" spans="1:1" x14ac:dyDescent="0.3">
      <c r="A11149"/>
    </row>
    <row r="11150" spans="1:1" x14ac:dyDescent="0.3">
      <c r="A11150"/>
    </row>
    <row r="11151" spans="1:1" x14ac:dyDescent="0.3">
      <c r="A11151"/>
    </row>
    <row r="11152" spans="1:1" x14ac:dyDescent="0.3">
      <c r="A11152"/>
    </row>
    <row r="11153" spans="1:1" x14ac:dyDescent="0.3">
      <c r="A11153"/>
    </row>
    <row r="11154" spans="1:1" x14ac:dyDescent="0.3">
      <c r="A11154"/>
    </row>
    <row r="11155" spans="1:1" x14ac:dyDescent="0.3">
      <c r="A11155"/>
    </row>
    <row r="11156" spans="1:1" x14ac:dyDescent="0.3">
      <c r="A11156"/>
    </row>
    <row r="11157" spans="1:1" x14ac:dyDescent="0.3">
      <c r="A11157"/>
    </row>
    <row r="11158" spans="1:1" x14ac:dyDescent="0.3">
      <c r="A11158"/>
    </row>
    <row r="11159" spans="1:1" x14ac:dyDescent="0.3">
      <c r="A11159"/>
    </row>
    <row r="11160" spans="1:1" x14ac:dyDescent="0.3">
      <c r="A11160"/>
    </row>
    <row r="11161" spans="1:1" x14ac:dyDescent="0.3">
      <c r="A11161"/>
    </row>
    <row r="11162" spans="1:1" x14ac:dyDescent="0.3">
      <c r="A11162"/>
    </row>
    <row r="11163" spans="1:1" x14ac:dyDescent="0.3">
      <c r="A11163"/>
    </row>
    <row r="11164" spans="1:1" x14ac:dyDescent="0.3">
      <c r="A11164"/>
    </row>
    <row r="11165" spans="1:1" x14ac:dyDescent="0.3">
      <c r="A11165"/>
    </row>
    <row r="11166" spans="1:1" x14ac:dyDescent="0.3">
      <c r="A11166"/>
    </row>
    <row r="11167" spans="1:1" x14ac:dyDescent="0.3">
      <c r="A11167"/>
    </row>
    <row r="11168" spans="1:1" x14ac:dyDescent="0.3">
      <c r="A11168"/>
    </row>
    <row r="11169" spans="1:1" x14ac:dyDescent="0.3">
      <c r="A11169"/>
    </row>
    <row r="11170" spans="1:1" x14ac:dyDescent="0.3">
      <c r="A11170"/>
    </row>
    <row r="11171" spans="1:1" x14ac:dyDescent="0.3">
      <c r="A11171"/>
    </row>
    <row r="11172" spans="1:1" x14ac:dyDescent="0.3">
      <c r="A11172"/>
    </row>
    <row r="11173" spans="1:1" x14ac:dyDescent="0.3">
      <c r="A11173"/>
    </row>
    <row r="11174" spans="1:1" x14ac:dyDescent="0.3">
      <c r="A11174"/>
    </row>
    <row r="11175" spans="1:1" x14ac:dyDescent="0.3">
      <c r="A11175"/>
    </row>
    <row r="11176" spans="1:1" x14ac:dyDescent="0.3">
      <c r="A11176"/>
    </row>
    <row r="11177" spans="1:1" x14ac:dyDescent="0.3">
      <c r="A11177"/>
    </row>
    <row r="11178" spans="1:1" x14ac:dyDescent="0.3">
      <c r="A11178"/>
    </row>
    <row r="11179" spans="1:1" x14ac:dyDescent="0.3">
      <c r="A11179"/>
    </row>
    <row r="11180" spans="1:1" x14ac:dyDescent="0.3">
      <c r="A11180"/>
    </row>
    <row r="11181" spans="1:1" x14ac:dyDescent="0.3">
      <c r="A11181"/>
    </row>
    <row r="11182" spans="1:1" x14ac:dyDescent="0.3">
      <c r="A11182"/>
    </row>
    <row r="11183" spans="1:1" x14ac:dyDescent="0.3">
      <c r="A11183"/>
    </row>
    <row r="11184" spans="1:1" x14ac:dyDescent="0.3">
      <c r="A11184"/>
    </row>
    <row r="11185" spans="1:1" x14ac:dyDescent="0.3">
      <c r="A11185"/>
    </row>
    <row r="11186" spans="1:1" x14ac:dyDescent="0.3">
      <c r="A11186"/>
    </row>
    <row r="11187" spans="1:1" x14ac:dyDescent="0.3">
      <c r="A11187"/>
    </row>
    <row r="11188" spans="1:1" x14ac:dyDescent="0.3">
      <c r="A11188"/>
    </row>
    <row r="11189" spans="1:1" x14ac:dyDescent="0.3">
      <c r="A11189"/>
    </row>
    <row r="11190" spans="1:1" x14ac:dyDescent="0.3">
      <c r="A11190"/>
    </row>
    <row r="11191" spans="1:1" x14ac:dyDescent="0.3">
      <c r="A11191"/>
    </row>
    <row r="11192" spans="1:1" x14ac:dyDescent="0.3">
      <c r="A11192"/>
    </row>
    <row r="11193" spans="1:1" x14ac:dyDescent="0.3">
      <c r="A11193"/>
    </row>
    <row r="11194" spans="1:1" x14ac:dyDescent="0.3">
      <c r="A11194"/>
    </row>
    <row r="11195" spans="1:1" x14ac:dyDescent="0.3">
      <c r="A11195"/>
    </row>
    <row r="11196" spans="1:1" x14ac:dyDescent="0.3">
      <c r="A11196"/>
    </row>
    <row r="11197" spans="1:1" x14ac:dyDescent="0.3">
      <c r="A11197"/>
    </row>
    <row r="11198" spans="1:1" x14ac:dyDescent="0.3">
      <c r="A11198"/>
    </row>
    <row r="11199" spans="1:1" x14ac:dyDescent="0.3">
      <c r="A11199"/>
    </row>
    <row r="11200" spans="1:1" x14ac:dyDescent="0.3">
      <c r="A11200"/>
    </row>
    <row r="11201" spans="1:1" x14ac:dyDescent="0.3">
      <c r="A11201"/>
    </row>
    <row r="11202" spans="1:1" x14ac:dyDescent="0.3">
      <c r="A11202"/>
    </row>
    <row r="11203" spans="1:1" x14ac:dyDescent="0.3">
      <c r="A11203"/>
    </row>
    <row r="11204" spans="1:1" x14ac:dyDescent="0.3">
      <c r="A11204"/>
    </row>
    <row r="11205" spans="1:1" x14ac:dyDescent="0.3">
      <c r="A11205"/>
    </row>
    <row r="11206" spans="1:1" x14ac:dyDescent="0.3">
      <c r="A11206"/>
    </row>
    <row r="11207" spans="1:1" x14ac:dyDescent="0.3">
      <c r="A11207"/>
    </row>
    <row r="11208" spans="1:1" x14ac:dyDescent="0.3">
      <c r="A11208"/>
    </row>
    <row r="11209" spans="1:1" x14ac:dyDescent="0.3">
      <c r="A11209"/>
    </row>
    <row r="11210" spans="1:1" x14ac:dyDescent="0.3">
      <c r="A11210"/>
    </row>
    <row r="11211" spans="1:1" x14ac:dyDescent="0.3">
      <c r="A11211"/>
    </row>
    <row r="11212" spans="1:1" x14ac:dyDescent="0.3">
      <c r="A11212"/>
    </row>
    <row r="11213" spans="1:1" x14ac:dyDescent="0.3">
      <c r="A11213"/>
    </row>
    <row r="11214" spans="1:1" x14ac:dyDescent="0.3">
      <c r="A11214"/>
    </row>
    <row r="11215" spans="1:1" x14ac:dyDescent="0.3">
      <c r="A11215"/>
    </row>
    <row r="11216" spans="1:1" x14ac:dyDescent="0.3">
      <c r="A11216"/>
    </row>
    <row r="11217" spans="1:1" x14ac:dyDescent="0.3">
      <c r="A11217"/>
    </row>
    <row r="11218" spans="1:1" x14ac:dyDescent="0.3">
      <c r="A11218"/>
    </row>
    <row r="11219" spans="1:1" x14ac:dyDescent="0.3">
      <c r="A11219"/>
    </row>
    <row r="11220" spans="1:1" x14ac:dyDescent="0.3">
      <c r="A11220"/>
    </row>
    <row r="11221" spans="1:1" x14ac:dyDescent="0.3">
      <c r="A11221"/>
    </row>
    <row r="11222" spans="1:1" x14ac:dyDescent="0.3">
      <c r="A11222"/>
    </row>
    <row r="11223" spans="1:1" x14ac:dyDescent="0.3">
      <c r="A11223"/>
    </row>
    <row r="11224" spans="1:1" x14ac:dyDescent="0.3">
      <c r="A11224"/>
    </row>
    <row r="11225" spans="1:1" x14ac:dyDescent="0.3">
      <c r="A11225"/>
    </row>
    <row r="11226" spans="1:1" x14ac:dyDescent="0.3">
      <c r="A11226"/>
    </row>
    <row r="11227" spans="1:1" x14ac:dyDescent="0.3">
      <c r="A11227"/>
    </row>
    <row r="11228" spans="1:1" x14ac:dyDescent="0.3">
      <c r="A11228"/>
    </row>
    <row r="11229" spans="1:1" x14ac:dyDescent="0.3">
      <c r="A11229"/>
    </row>
    <row r="11230" spans="1:1" x14ac:dyDescent="0.3">
      <c r="A11230"/>
    </row>
    <row r="11231" spans="1:1" x14ac:dyDescent="0.3">
      <c r="A11231"/>
    </row>
    <row r="11232" spans="1:1" x14ac:dyDescent="0.3">
      <c r="A11232"/>
    </row>
    <row r="11233" spans="1:1" x14ac:dyDescent="0.3">
      <c r="A11233"/>
    </row>
    <row r="11234" spans="1:1" x14ac:dyDescent="0.3">
      <c r="A11234"/>
    </row>
    <row r="11235" spans="1:1" x14ac:dyDescent="0.3">
      <c r="A11235"/>
    </row>
    <row r="11236" spans="1:1" x14ac:dyDescent="0.3">
      <c r="A11236"/>
    </row>
    <row r="11237" spans="1:1" x14ac:dyDescent="0.3">
      <c r="A11237"/>
    </row>
    <row r="11238" spans="1:1" x14ac:dyDescent="0.3">
      <c r="A11238"/>
    </row>
    <row r="11239" spans="1:1" x14ac:dyDescent="0.3">
      <c r="A11239"/>
    </row>
    <row r="11240" spans="1:1" x14ac:dyDescent="0.3">
      <c r="A11240"/>
    </row>
    <row r="11241" spans="1:1" x14ac:dyDescent="0.3">
      <c r="A11241"/>
    </row>
    <row r="11242" spans="1:1" x14ac:dyDescent="0.3">
      <c r="A11242"/>
    </row>
    <row r="11243" spans="1:1" x14ac:dyDescent="0.3">
      <c r="A11243"/>
    </row>
    <row r="11244" spans="1:1" x14ac:dyDescent="0.3">
      <c r="A11244"/>
    </row>
    <row r="11245" spans="1:1" x14ac:dyDescent="0.3">
      <c r="A11245"/>
    </row>
    <row r="11246" spans="1:1" x14ac:dyDescent="0.3">
      <c r="A11246"/>
    </row>
    <row r="11247" spans="1:1" x14ac:dyDescent="0.3">
      <c r="A11247"/>
    </row>
    <row r="11248" spans="1:1" x14ac:dyDescent="0.3">
      <c r="A11248"/>
    </row>
    <row r="11249" spans="1:1" x14ac:dyDescent="0.3">
      <c r="A11249"/>
    </row>
    <row r="11250" spans="1:1" x14ac:dyDescent="0.3">
      <c r="A11250"/>
    </row>
    <row r="11251" spans="1:1" x14ac:dyDescent="0.3">
      <c r="A11251"/>
    </row>
    <row r="11252" spans="1:1" x14ac:dyDescent="0.3">
      <c r="A11252"/>
    </row>
    <row r="11253" spans="1:1" x14ac:dyDescent="0.3">
      <c r="A11253"/>
    </row>
    <row r="11254" spans="1:1" x14ac:dyDescent="0.3">
      <c r="A11254"/>
    </row>
    <row r="11255" spans="1:1" x14ac:dyDescent="0.3">
      <c r="A11255"/>
    </row>
    <row r="11256" spans="1:1" x14ac:dyDescent="0.3">
      <c r="A11256"/>
    </row>
    <row r="11257" spans="1:1" x14ac:dyDescent="0.3">
      <c r="A11257"/>
    </row>
    <row r="11258" spans="1:1" x14ac:dyDescent="0.3">
      <c r="A11258"/>
    </row>
    <row r="11259" spans="1:1" x14ac:dyDescent="0.3">
      <c r="A11259"/>
    </row>
    <row r="11260" spans="1:1" x14ac:dyDescent="0.3">
      <c r="A11260"/>
    </row>
    <row r="11261" spans="1:1" x14ac:dyDescent="0.3">
      <c r="A11261"/>
    </row>
    <row r="11262" spans="1:1" x14ac:dyDescent="0.3">
      <c r="A11262"/>
    </row>
    <row r="11263" spans="1:1" x14ac:dyDescent="0.3">
      <c r="A11263"/>
    </row>
    <row r="11264" spans="1:1" x14ac:dyDescent="0.3">
      <c r="A11264"/>
    </row>
    <row r="11265" spans="1:1" x14ac:dyDescent="0.3">
      <c r="A11265"/>
    </row>
    <row r="11266" spans="1:1" x14ac:dyDescent="0.3">
      <c r="A11266"/>
    </row>
    <row r="11267" spans="1:1" x14ac:dyDescent="0.3">
      <c r="A11267"/>
    </row>
    <row r="11268" spans="1:1" x14ac:dyDescent="0.3">
      <c r="A11268"/>
    </row>
    <row r="11269" spans="1:1" x14ac:dyDescent="0.3">
      <c r="A11269"/>
    </row>
    <row r="11270" spans="1:1" x14ac:dyDescent="0.3">
      <c r="A11270"/>
    </row>
    <row r="11271" spans="1:1" x14ac:dyDescent="0.3">
      <c r="A11271"/>
    </row>
    <row r="11272" spans="1:1" x14ac:dyDescent="0.3">
      <c r="A11272"/>
    </row>
    <row r="11273" spans="1:1" x14ac:dyDescent="0.3">
      <c r="A11273"/>
    </row>
    <row r="11274" spans="1:1" x14ac:dyDescent="0.3">
      <c r="A11274"/>
    </row>
    <row r="11275" spans="1:1" x14ac:dyDescent="0.3">
      <c r="A11275"/>
    </row>
    <row r="11276" spans="1:1" x14ac:dyDescent="0.3">
      <c r="A11276"/>
    </row>
    <row r="11277" spans="1:1" x14ac:dyDescent="0.3">
      <c r="A11277"/>
    </row>
    <row r="11278" spans="1:1" x14ac:dyDescent="0.3">
      <c r="A11278"/>
    </row>
    <row r="11279" spans="1:1" x14ac:dyDescent="0.3">
      <c r="A11279"/>
    </row>
    <row r="11280" spans="1:1" x14ac:dyDescent="0.3">
      <c r="A11280"/>
    </row>
    <row r="11281" spans="1:1" x14ac:dyDescent="0.3">
      <c r="A11281"/>
    </row>
    <row r="11282" spans="1:1" x14ac:dyDescent="0.3">
      <c r="A11282"/>
    </row>
    <row r="11283" spans="1:1" x14ac:dyDescent="0.3">
      <c r="A11283"/>
    </row>
    <row r="11284" spans="1:1" x14ac:dyDescent="0.3">
      <c r="A11284"/>
    </row>
    <row r="11285" spans="1:1" x14ac:dyDescent="0.3">
      <c r="A11285"/>
    </row>
    <row r="11286" spans="1:1" x14ac:dyDescent="0.3">
      <c r="A11286"/>
    </row>
    <row r="11287" spans="1:1" x14ac:dyDescent="0.3">
      <c r="A11287"/>
    </row>
    <row r="11288" spans="1:1" x14ac:dyDescent="0.3">
      <c r="A11288"/>
    </row>
    <row r="11289" spans="1:1" x14ac:dyDescent="0.3">
      <c r="A11289"/>
    </row>
    <row r="11290" spans="1:1" x14ac:dyDescent="0.3">
      <c r="A11290"/>
    </row>
    <row r="11291" spans="1:1" x14ac:dyDescent="0.3">
      <c r="A11291"/>
    </row>
    <row r="11292" spans="1:1" x14ac:dyDescent="0.3">
      <c r="A11292"/>
    </row>
    <row r="11293" spans="1:1" x14ac:dyDescent="0.3">
      <c r="A11293"/>
    </row>
    <row r="11294" spans="1:1" x14ac:dyDescent="0.3">
      <c r="A11294"/>
    </row>
    <row r="11295" spans="1:1" x14ac:dyDescent="0.3">
      <c r="A11295"/>
    </row>
    <row r="11296" spans="1:1" x14ac:dyDescent="0.3">
      <c r="A11296"/>
    </row>
    <row r="11297" spans="1:1" x14ac:dyDescent="0.3">
      <c r="A11297"/>
    </row>
    <row r="11298" spans="1:1" x14ac:dyDescent="0.3">
      <c r="A11298"/>
    </row>
    <row r="11299" spans="1:1" x14ac:dyDescent="0.3">
      <c r="A11299"/>
    </row>
    <row r="11300" spans="1:1" x14ac:dyDescent="0.3">
      <c r="A11300"/>
    </row>
    <row r="11301" spans="1:1" x14ac:dyDescent="0.3">
      <c r="A11301"/>
    </row>
    <row r="11302" spans="1:1" x14ac:dyDescent="0.3">
      <c r="A11302"/>
    </row>
    <row r="11303" spans="1:1" x14ac:dyDescent="0.3">
      <c r="A11303"/>
    </row>
    <row r="11304" spans="1:1" x14ac:dyDescent="0.3">
      <c r="A11304"/>
    </row>
    <row r="11305" spans="1:1" x14ac:dyDescent="0.3">
      <c r="A11305"/>
    </row>
    <row r="11306" spans="1:1" x14ac:dyDescent="0.3">
      <c r="A11306"/>
    </row>
    <row r="11307" spans="1:1" x14ac:dyDescent="0.3">
      <c r="A11307"/>
    </row>
    <row r="11308" spans="1:1" x14ac:dyDescent="0.3">
      <c r="A11308"/>
    </row>
    <row r="11309" spans="1:1" x14ac:dyDescent="0.3">
      <c r="A11309"/>
    </row>
    <row r="11310" spans="1:1" x14ac:dyDescent="0.3">
      <c r="A11310"/>
    </row>
    <row r="11311" spans="1:1" x14ac:dyDescent="0.3">
      <c r="A11311"/>
    </row>
    <row r="11312" spans="1:1" x14ac:dyDescent="0.3">
      <c r="A11312"/>
    </row>
    <row r="11313" spans="1:1" x14ac:dyDescent="0.3">
      <c r="A11313"/>
    </row>
    <row r="11314" spans="1:1" x14ac:dyDescent="0.3">
      <c r="A11314"/>
    </row>
    <row r="11315" spans="1:1" x14ac:dyDescent="0.3">
      <c r="A11315"/>
    </row>
    <row r="11316" spans="1:1" x14ac:dyDescent="0.3">
      <c r="A11316"/>
    </row>
    <row r="11317" spans="1:1" x14ac:dyDescent="0.3">
      <c r="A11317"/>
    </row>
    <row r="11318" spans="1:1" x14ac:dyDescent="0.3">
      <c r="A11318"/>
    </row>
    <row r="11319" spans="1:1" x14ac:dyDescent="0.3">
      <c r="A11319"/>
    </row>
    <row r="11320" spans="1:1" x14ac:dyDescent="0.3">
      <c r="A11320"/>
    </row>
    <row r="11321" spans="1:1" x14ac:dyDescent="0.3">
      <c r="A11321"/>
    </row>
    <row r="11322" spans="1:1" x14ac:dyDescent="0.3">
      <c r="A11322"/>
    </row>
    <row r="11323" spans="1:1" x14ac:dyDescent="0.3">
      <c r="A11323"/>
    </row>
    <row r="11324" spans="1:1" x14ac:dyDescent="0.3">
      <c r="A11324"/>
    </row>
    <row r="11325" spans="1:1" x14ac:dyDescent="0.3">
      <c r="A11325"/>
    </row>
    <row r="11326" spans="1:1" x14ac:dyDescent="0.3">
      <c r="A11326"/>
    </row>
    <row r="11327" spans="1:1" x14ac:dyDescent="0.3">
      <c r="A11327"/>
    </row>
    <row r="11328" spans="1:1" x14ac:dyDescent="0.3">
      <c r="A11328"/>
    </row>
    <row r="11329" spans="1:1" x14ac:dyDescent="0.3">
      <c r="A11329"/>
    </row>
    <row r="11330" spans="1:1" x14ac:dyDescent="0.3">
      <c r="A11330"/>
    </row>
    <row r="11331" spans="1:1" x14ac:dyDescent="0.3">
      <c r="A11331"/>
    </row>
    <row r="11332" spans="1:1" x14ac:dyDescent="0.3">
      <c r="A11332"/>
    </row>
    <row r="11333" spans="1:1" x14ac:dyDescent="0.3">
      <c r="A11333"/>
    </row>
    <row r="11334" spans="1:1" x14ac:dyDescent="0.3">
      <c r="A11334"/>
    </row>
    <row r="11335" spans="1:1" x14ac:dyDescent="0.3">
      <c r="A11335"/>
    </row>
    <row r="11336" spans="1:1" x14ac:dyDescent="0.3">
      <c r="A11336"/>
    </row>
    <row r="11337" spans="1:1" x14ac:dyDescent="0.3">
      <c r="A11337"/>
    </row>
    <row r="11338" spans="1:1" x14ac:dyDescent="0.3">
      <c r="A11338"/>
    </row>
    <row r="11339" spans="1:1" x14ac:dyDescent="0.3">
      <c r="A11339"/>
    </row>
    <row r="11340" spans="1:1" x14ac:dyDescent="0.3">
      <c r="A11340"/>
    </row>
    <row r="11341" spans="1:1" x14ac:dyDescent="0.3">
      <c r="A11341"/>
    </row>
    <row r="11342" spans="1:1" x14ac:dyDescent="0.3">
      <c r="A11342"/>
    </row>
    <row r="11343" spans="1:1" x14ac:dyDescent="0.3">
      <c r="A11343"/>
    </row>
    <row r="11344" spans="1:1" x14ac:dyDescent="0.3">
      <c r="A11344"/>
    </row>
    <row r="11345" spans="1:1" x14ac:dyDescent="0.3">
      <c r="A11345"/>
    </row>
    <row r="11346" spans="1:1" x14ac:dyDescent="0.3">
      <c r="A11346"/>
    </row>
    <row r="11347" spans="1:1" x14ac:dyDescent="0.3">
      <c r="A11347"/>
    </row>
    <row r="11348" spans="1:1" x14ac:dyDescent="0.3">
      <c r="A11348"/>
    </row>
    <row r="11349" spans="1:1" x14ac:dyDescent="0.3">
      <c r="A11349"/>
    </row>
    <row r="11350" spans="1:1" x14ac:dyDescent="0.3">
      <c r="A11350"/>
    </row>
    <row r="11351" spans="1:1" x14ac:dyDescent="0.3">
      <c r="A11351"/>
    </row>
    <row r="11352" spans="1:1" x14ac:dyDescent="0.3">
      <c r="A11352"/>
    </row>
    <row r="11353" spans="1:1" x14ac:dyDescent="0.3">
      <c r="A11353"/>
    </row>
    <row r="11354" spans="1:1" x14ac:dyDescent="0.3">
      <c r="A11354"/>
    </row>
    <row r="11355" spans="1:1" x14ac:dyDescent="0.3">
      <c r="A11355"/>
    </row>
    <row r="11356" spans="1:1" x14ac:dyDescent="0.3">
      <c r="A11356"/>
    </row>
    <row r="11357" spans="1:1" x14ac:dyDescent="0.3">
      <c r="A11357"/>
    </row>
    <row r="11358" spans="1:1" x14ac:dyDescent="0.3">
      <c r="A11358"/>
    </row>
    <row r="11359" spans="1:1" x14ac:dyDescent="0.3">
      <c r="A11359"/>
    </row>
    <row r="11360" spans="1:1" x14ac:dyDescent="0.3">
      <c r="A11360"/>
    </row>
    <row r="11361" spans="1:1" x14ac:dyDescent="0.3">
      <c r="A11361"/>
    </row>
    <row r="11362" spans="1:1" x14ac:dyDescent="0.3">
      <c r="A11362"/>
    </row>
    <row r="11363" spans="1:1" x14ac:dyDescent="0.3">
      <c r="A11363"/>
    </row>
    <row r="11364" spans="1:1" x14ac:dyDescent="0.3">
      <c r="A11364"/>
    </row>
    <row r="11365" spans="1:1" x14ac:dyDescent="0.3">
      <c r="A11365"/>
    </row>
    <row r="11366" spans="1:1" x14ac:dyDescent="0.3">
      <c r="A11366"/>
    </row>
    <row r="11367" spans="1:1" x14ac:dyDescent="0.3">
      <c r="A11367"/>
    </row>
    <row r="11368" spans="1:1" x14ac:dyDescent="0.3">
      <c r="A11368"/>
    </row>
    <row r="11369" spans="1:1" x14ac:dyDescent="0.3">
      <c r="A11369"/>
    </row>
    <row r="11370" spans="1:1" x14ac:dyDescent="0.3">
      <c r="A11370"/>
    </row>
    <row r="11371" spans="1:1" x14ac:dyDescent="0.3">
      <c r="A11371"/>
    </row>
    <row r="11372" spans="1:1" x14ac:dyDescent="0.3">
      <c r="A11372"/>
    </row>
    <row r="11373" spans="1:1" x14ac:dyDescent="0.3">
      <c r="A11373"/>
    </row>
    <row r="11374" spans="1:1" x14ac:dyDescent="0.3">
      <c r="A11374"/>
    </row>
    <row r="11375" spans="1:1" x14ac:dyDescent="0.3">
      <c r="A11375"/>
    </row>
    <row r="11376" spans="1:1" x14ac:dyDescent="0.3">
      <c r="A11376"/>
    </row>
    <row r="11377" spans="1:1" x14ac:dyDescent="0.3">
      <c r="A11377"/>
    </row>
    <row r="11378" spans="1:1" x14ac:dyDescent="0.3">
      <c r="A11378"/>
    </row>
    <row r="11379" spans="1:1" x14ac:dyDescent="0.3">
      <c r="A11379"/>
    </row>
    <row r="11380" spans="1:1" x14ac:dyDescent="0.3">
      <c r="A11380"/>
    </row>
    <row r="11381" spans="1:1" x14ac:dyDescent="0.3">
      <c r="A11381"/>
    </row>
    <row r="11382" spans="1:1" x14ac:dyDescent="0.3">
      <c r="A11382"/>
    </row>
    <row r="11383" spans="1:1" x14ac:dyDescent="0.3">
      <c r="A11383"/>
    </row>
    <row r="11384" spans="1:1" x14ac:dyDescent="0.3">
      <c r="A11384"/>
    </row>
    <row r="11385" spans="1:1" x14ac:dyDescent="0.3">
      <c r="A11385"/>
    </row>
    <row r="11386" spans="1:1" x14ac:dyDescent="0.3">
      <c r="A11386"/>
    </row>
    <row r="11387" spans="1:1" x14ac:dyDescent="0.3">
      <c r="A11387"/>
    </row>
    <row r="11388" spans="1:1" x14ac:dyDescent="0.3">
      <c r="A11388"/>
    </row>
    <row r="11389" spans="1:1" x14ac:dyDescent="0.3">
      <c r="A11389"/>
    </row>
    <row r="11390" spans="1:1" x14ac:dyDescent="0.3">
      <c r="A11390"/>
    </row>
    <row r="11391" spans="1:1" x14ac:dyDescent="0.3">
      <c r="A11391"/>
    </row>
    <row r="11392" spans="1:1" x14ac:dyDescent="0.3">
      <c r="A11392"/>
    </row>
    <row r="11393" spans="1:1" x14ac:dyDescent="0.3">
      <c r="A11393"/>
    </row>
    <row r="11394" spans="1:1" x14ac:dyDescent="0.3">
      <c r="A11394"/>
    </row>
    <row r="11395" spans="1:1" x14ac:dyDescent="0.3">
      <c r="A11395"/>
    </row>
    <row r="11396" spans="1:1" x14ac:dyDescent="0.3">
      <c r="A11396"/>
    </row>
    <row r="11397" spans="1:1" x14ac:dyDescent="0.3">
      <c r="A11397"/>
    </row>
    <row r="11398" spans="1:1" x14ac:dyDescent="0.3">
      <c r="A11398"/>
    </row>
    <row r="11399" spans="1:1" x14ac:dyDescent="0.3">
      <c r="A11399"/>
    </row>
    <row r="11400" spans="1:1" x14ac:dyDescent="0.3">
      <c r="A11400"/>
    </row>
    <row r="11401" spans="1:1" x14ac:dyDescent="0.3">
      <c r="A11401"/>
    </row>
    <row r="11402" spans="1:1" x14ac:dyDescent="0.3">
      <c r="A11402"/>
    </row>
    <row r="11403" spans="1:1" x14ac:dyDescent="0.3">
      <c r="A11403"/>
    </row>
    <row r="11404" spans="1:1" x14ac:dyDescent="0.3">
      <c r="A11404"/>
    </row>
    <row r="11405" spans="1:1" x14ac:dyDescent="0.3">
      <c r="A11405"/>
    </row>
    <row r="11406" spans="1:1" x14ac:dyDescent="0.3">
      <c r="A11406"/>
    </row>
    <row r="11407" spans="1:1" x14ac:dyDescent="0.3">
      <c r="A11407"/>
    </row>
    <row r="11408" spans="1:1" x14ac:dyDescent="0.3">
      <c r="A11408"/>
    </row>
    <row r="11409" spans="1:1" x14ac:dyDescent="0.3">
      <c r="A11409"/>
    </row>
    <row r="11410" spans="1:1" x14ac:dyDescent="0.3">
      <c r="A11410"/>
    </row>
    <row r="11411" spans="1:1" x14ac:dyDescent="0.3">
      <c r="A11411"/>
    </row>
    <row r="11412" spans="1:1" x14ac:dyDescent="0.3">
      <c r="A11412"/>
    </row>
    <row r="11413" spans="1:1" x14ac:dyDescent="0.3">
      <c r="A11413"/>
    </row>
    <row r="11414" spans="1:1" x14ac:dyDescent="0.3">
      <c r="A11414"/>
    </row>
    <row r="11415" spans="1:1" x14ac:dyDescent="0.3">
      <c r="A11415"/>
    </row>
    <row r="11416" spans="1:1" x14ac:dyDescent="0.3">
      <c r="A11416"/>
    </row>
    <row r="11417" spans="1:1" x14ac:dyDescent="0.3">
      <c r="A11417"/>
    </row>
    <row r="11418" spans="1:1" x14ac:dyDescent="0.3">
      <c r="A11418"/>
    </row>
    <row r="11419" spans="1:1" x14ac:dyDescent="0.3">
      <c r="A11419"/>
    </row>
    <row r="11420" spans="1:1" x14ac:dyDescent="0.3">
      <c r="A11420"/>
    </row>
    <row r="11421" spans="1:1" x14ac:dyDescent="0.3">
      <c r="A11421"/>
    </row>
    <row r="11422" spans="1:1" x14ac:dyDescent="0.3">
      <c r="A11422"/>
    </row>
    <row r="11423" spans="1:1" x14ac:dyDescent="0.3">
      <c r="A11423"/>
    </row>
    <row r="11424" spans="1:1" x14ac:dyDescent="0.3">
      <c r="A11424"/>
    </row>
    <row r="11425" spans="1:1" x14ac:dyDescent="0.3">
      <c r="A11425"/>
    </row>
    <row r="11426" spans="1:1" x14ac:dyDescent="0.3">
      <c r="A11426"/>
    </row>
    <row r="11427" spans="1:1" x14ac:dyDescent="0.3">
      <c r="A11427"/>
    </row>
    <row r="11428" spans="1:1" x14ac:dyDescent="0.3">
      <c r="A11428"/>
    </row>
    <row r="11429" spans="1:1" x14ac:dyDescent="0.3">
      <c r="A11429"/>
    </row>
    <row r="11430" spans="1:1" x14ac:dyDescent="0.3">
      <c r="A11430"/>
    </row>
    <row r="11431" spans="1:1" x14ac:dyDescent="0.3">
      <c r="A11431"/>
    </row>
    <row r="11432" spans="1:1" x14ac:dyDescent="0.3">
      <c r="A11432"/>
    </row>
    <row r="11433" spans="1:1" x14ac:dyDescent="0.3">
      <c r="A11433"/>
    </row>
    <row r="11434" spans="1:1" x14ac:dyDescent="0.3">
      <c r="A11434"/>
    </row>
    <row r="11435" spans="1:1" x14ac:dyDescent="0.3">
      <c r="A11435"/>
    </row>
    <row r="11436" spans="1:1" x14ac:dyDescent="0.3">
      <c r="A11436"/>
    </row>
    <row r="11437" spans="1:1" x14ac:dyDescent="0.3">
      <c r="A11437"/>
    </row>
    <row r="11438" spans="1:1" x14ac:dyDescent="0.3">
      <c r="A11438"/>
    </row>
    <row r="11439" spans="1:1" x14ac:dyDescent="0.3">
      <c r="A11439"/>
    </row>
    <row r="11440" spans="1:1" x14ac:dyDescent="0.3">
      <c r="A11440"/>
    </row>
    <row r="11441" spans="1:1" x14ac:dyDescent="0.3">
      <c r="A11441"/>
    </row>
    <row r="11442" spans="1:1" x14ac:dyDescent="0.3">
      <c r="A11442"/>
    </row>
    <row r="11443" spans="1:1" x14ac:dyDescent="0.3">
      <c r="A11443"/>
    </row>
    <row r="11444" spans="1:1" x14ac:dyDescent="0.3">
      <c r="A11444"/>
    </row>
    <row r="11445" spans="1:1" x14ac:dyDescent="0.3">
      <c r="A11445"/>
    </row>
    <row r="11446" spans="1:1" x14ac:dyDescent="0.3">
      <c r="A11446"/>
    </row>
    <row r="11447" spans="1:1" x14ac:dyDescent="0.3">
      <c r="A11447"/>
    </row>
    <row r="11448" spans="1:1" x14ac:dyDescent="0.3">
      <c r="A11448"/>
    </row>
    <row r="11449" spans="1:1" x14ac:dyDescent="0.3">
      <c r="A11449"/>
    </row>
    <row r="11450" spans="1:1" x14ac:dyDescent="0.3">
      <c r="A11450"/>
    </row>
    <row r="11451" spans="1:1" x14ac:dyDescent="0.3">
      <c r="A11451"/>
    </row>
    <row r="11452" spans="1:1" x14ac:dyDescent="0.3">
      <c r="A11452"/>
    </row>
    <row r="11453" spans="1:1" x14ac:dyDescent="0.3">
      <c r="A11453"/>
    </row>
    <row r="11454" spans="1:1" x14ac:dyDescent="0.3">
      <c r="A11454"/>
    </row>
    <row r="11455" spans="1:1" x14ac:dyDescent="0.3">
      <c r="A11455"/>
    </row>
    <row r="11456" spans="1:1" x14ac:dyDescent="0.3">
      <c r="A11456"/>
    </row>
    <row r="11457" spans="1:1" x14ac:dyDescent="0.3">
      <c r="A11457"/>
    </row>
    <row r="11458" spans="1:1" x14ac:dyDescent="0.3">
      <c r="A11458"/>
    </row>
    <row r="11459" spans="1:1" x14ac:dyDescent="0.3">
      <c r="A11459"/>
    </row>
    <row r="11460" spans="1:1" x14ac:dyDescent="0.3">
      <c r="A11460"/>
    </row>
    <row r="11461" spans="1:1" x14ac:dyDescent="0.3">
      <c r="A11461"/>
    </row>
    <row r="11462" spans="1:1" x14ac:dyDescent="0.3">
      <c r="A11462"/>
    </row>
    <row r="11463" spans="1:1" x14ac:dyDescent="0.3">
      <c r="A11463"/>
    </row>
    <row r="11464" spans="1:1" x14ac:dyDescent="0.3">
      <c r="A11464"/>
    </row>
    <row r="11465" spans="1:1" x14ac:dyDescent="0.3">
      <c r="A11465"/>
    </row>
    <row r="11466" spans="1:1" x14ac:dyDescent="0.3">
      <c r="A11466"/>
    </row>
    <row r="11467" spans="1:1" x14ac:dyDescent="0.3">
      <c r="A11467"/>
    </row>
    <row r="11468" spans="1:1" x14ac:dyDescent="0.3">
      <c r="A11468"/>
    </row>
    <row r="11469" spans="1:1" x14ac:dyDescent="0.3">
      <c r="A11469"/>
    </row>
    <row r="11470" spans="1:1" x14ac:dyDescent="0.3">
      <c r="A11470"/>
    </row>
    <row r="11471" spans="1:1" x14ac:dyDescent="0.3">
      <c r="A11471"/>
    </row>
    <row r="11472" spans="1:1" x14ac:dyDescent="0.3">
      <c r="A11472"/>
    </row>
    <row r="11473" spans="1:1" x14ac:dyDescent="0.3">
      <c r="A11473"/>
    </row>
    <row r="11474" spans="1:1" x14ac:dyDescent="0.3">
      <c r="A11474"/>
    </row>
    <row r="11475" spans="1:1" x14ac:dyDescent="0.3">
      <c r="A11475"/>
    </row>
    <row r="11476" spans="1:1" x14ac:dyDescent="0.3">
      <c r="A11476"/>
    </row>
    <row r="11477" spans="1:1" x14ac:dyDescent="0.3">
      <c r="A11477"/>
    </row>
    <row r="11478" spans="1:1" x14ac:dyDescent="0.3">
      <c r="A11478"/>
    </row>
    <row r="11479" spans="1:1" x14ac:dyDescent="0.3">
      <c r="A11479"/>
    </row>
    <row r="11480" spans="1:1" x14ac:dyDescent="0.3">
      <c r="A11480"/>
    </row>
    <row r="11481" spans="1:1" x14ac:dyDescent="0.3">
      <c r="A11481"/>
    </row>
    <row r="11482" spans="1:1" x14ac:dyDescent="0.3">
      <c r="A11482"/>
    </row>
    <row r="11483" spans="1:1" x14ac:dyDescent="0.3">
      <c r="A11483"/>
    </row>
    <row r="11484" spans="1:1" x14ac:dyDescent="0.3">
      <c r="A11484"/>
    </row>
    <row r="11485" spans="1:1" x14ac:dyDescent="0.3">
      <c r="A11485"/>
    </row>
    <row r="11486" spans="1:1" x14ac:dyDescent="0.3">
      <c r="A11486"/>
    </row>
    <row r="11487" spans="1:1" x14ac:dyDescent="0.3">
      <c r="A11487"/>
    </row>
    <row r="11488" spans="1:1" x14ac:dyDescent="0.3">
      <c r="A11488"/>
    </row>
    <row r="11489" spans="1:1" x14ac:dyDescent="0.3">
      <c r="A11489"/>
    </row>
    <row r="11490" spans="1:1" x14ac:dyDescent="0.3">
      <c r="A11490"/>
    </row>
    <row r="11491" spans="1:1" x14ac:dyDescent="0.3">
      <c r="A11491"/>
    </row>
    <row r="11492" spans="1:1" x14ac:dyDescent="0.3">
      <c r="A11492"/>
    </row>
    <row r="11493" spans="1:1" x14ac:dyDescent="0.3">
      <c r="A11493"/>
    </row>
    <row r="11494" spans="1:1" x14ac:dyDescent="0.3">
      <c r="A11494"/>
    </row>
    <row r="11495" spans="1:1" x14ac:dyDescent="0.3">
      <c r="A11495"/>
    </row>
    <row r="11496" spans="1:1" x14ac:dyDescent="0.3">
      <c r="A11496"/>
    </row>
    <row r="11497" spans="1:1" x14ac:dyDescent="0.3">
      <c r="A11497"/>
    </row>
    <row r="11498" spans="1:1" x14ac:dyDescent="0.3">
      <c r="A11498"/>
    </row>
    <row r="11499" spans="1:1" x14ac:dyDescent="0.3">
      <c r="A11499"/>
    </row>
    <row r="11500" spans="1:1" x14ac:dyDescent="0.3">
      <c r="A11500"/>
    </row>
    <row r="11501" spans="1:1" x14ac:dyDescent="0.3">
      <c r="A11501"/>
    </row>
    <row r="11502" spans="1:1" x14ac:dyDescent="0.3">
      <c r="A11502"/>
    </row>
    <row r="11503" spans="1:1" x14ac:dyDescent="0.3">
      <c r="A11503"/>
    </row>
    <row r="11504" spans="1:1" x14ac:dyDescent="0.3">
      <c r="A11504"/>
    </row>
    <row r="11505" spans="1:1" x14ac:dyDescent="0.3">
      <c r="A11505"/>
    </row>
    <row r="11506" spans="1:1" x14ac:dyDescent="0.3">
      <c r="A11506"/>
    </row>
    <row r="11507" spans="1:1" x14ac:dyDescent="0.3">
      <c r="A11507"/>
    </row>
    <row r="11508" spans="1:1" x14ac:dyDescent="0.3">
      <c r="A11508"/>
    </row>
    <row r="11509" spans="1:1" x14ac:dyDescent="0.3">
      <c r="A11509"/>
    </row>
    <row r="11510" spans="1:1" x14ac:dyDescent="0.3">
      <c r="A11510"/>
    </row>
    <row r="11511" spans="1:1" x14ac:dyDescent="0.3">
      <c r="A11511"/>
    </row>
    <row r="11512" spans="1:1" x14ac:dyDescent="0.3">
      <c r="A11512"/>
    </row>
    <row r="11513" spans="1:1" x14ac:dyDescent="0.3">
      <c r="A11513"/>
    </row>
    <row r="11514" spans="1:1" x14ac:dyDescent="0.3">
      <c r="A11514"/>
    </row>
    <row r="11515" spans="1:1" x14ac:dyDescent="0.3">
      <c r="A11515"/>
    </row>
    <row r="11516" spans="1:1" x14ac:dyDescent="0.3">
      <c r="A11516"/>
    </row>
    <row r="11517" spans="1:1" x14ac:dyDescent="0.3">
      <c r="A11517"/>
    </row>
    <row r="11518" spans="1:1" x14ac:dyDescent="0.3">
      <c r="A11518"/>
    </row>
    <row r="11519" spans="1:1" x14ac:dyDescent="0.3">
      <c r="A11519"/>
    </row>
    <row r="11520" spans="1:1" x14ac:dyDescent="0.3">
      <c r="A11520"/>
    </row>
    <row r="11521" spans="1:1" x14ac:dyDescent="0.3">
      <c r="A11521"/>
    </row>
    <row r="11522" spans="1:1" x14ac:dyDescent="0.3">
      <c r="A11522"/>
    </row>
    <row r="11523" spans="1:1" x14ac:dyDescent="0.3">
      <c r="A11523"/>
    </row>
    <row r="11524" spans="1:1" x14ac:dyDescent="0.3">
      <c r="A11524"/>
    </row>
    <row r="11525" spans="1:1" x14ac:dyDescent="0.3">
      <c r="A11525"/>
    </row>
    <row r="11526" spans="1:1" x14ac:dyDescent="0.3">
      <c r="A11526"/>
    </row>
    <row r="11527" spans="1:1" x14ac:dyDescent="0.3">
      <c r="A11527"/>
    </row>
    <row r="11528" spans="1:1" x14ac:dyDescent="0.3">
      <c r="A11528"/>
    </row>
    <row r="11529" spans="1:1" x14ac:dyDescent="0.3">
      <c r="A11529"/>
    </row>
    <row r="11530" spans="1:1" x14ac:dyDescent="0.3">
      <c r="A11530"/>
    </row>
    <row r="11531" spans="1:1" x14ac:dyDescent="0.3">
      <c r="A11531"/>
    </row>
    <row r="11532" spans="1:1" x14ac:dyDescent="0.3">
      <c r="A11532"/>
    </row>
    <row r="11533" spans="1:1" x14ac:dyDescent="0.3">
      <c r="A11533"/>
    </row>
    <row r="11534" spans="1:1" x14ac:dyDescent="0.3">
      <c r="A11534"/>
    </row>
    <row r="11535" spans="1:1" x14ac:dyDescent="0.3">
      <c r="A11535"/>
    </row>
    <row r="11536" spans="1:1" x14ac:dyDescent="0.3">
      <c r="A11536"/>
    </row>
    <row r="11537" spans="1:1" x14ac:dyDescent="0.3">
      <c r="A11537"/>
    </row>
    <row r="11538" spans="1:1" x14ac:dyDescent="0.3">
      <c r="A11538"/>
    </row>
    <row r="11539" spans="1:1" x14ac:dyDescent="0.3">
      <c r="A11539"/>
    </row>
    <row r="11540" spans="1:1" x14ac:dyDescent="0.3">
      <c r="A11540"/>
    </row>
    <row r="11541" spans="1:1" x14ac:dyDescent="0.3">
      <c r="A11541"/>
    </row>
    <row r="11542" spans="1:1" x14ac:dyDescent="0.3">
      <c r="A11542"/>
    </row>
    <row r="11543" spans="1:1" x14ac:dyDescent="0.3">
      <c r="A11543"/>
    </row>
    <row r="11544" spans="1:1" x14ac:dyDescent="0.3">
      <c r="A11544"/>
    </row>
    <row r="11545" spans="1:1" x14ac:dyDescent="0.3">
      <c r="A11545"/>
    </row>
    <row r="11546" spans="1:1" x14ac:dyDescent="0.3">
      <c r="A11546"/>
    </row>
    <row r="11547" spans="1:1" x14ac:dyDescent="0.3">
      <c r="A11547"/>
    </row>
    <row r="11548" spans="1:1" x14ac:dyDescent="0.3">
      <c r="A11548"/>
    </row>
    <row r="11549" spans="1:1" x14ac:dyDescent="0.3">
      <c r="A11549"/>
    </row>
    <row r="11550" spans="1:1" x14ac:dyDescent="0.3">
      <c r="A11550"/>
    </row>
    <row r="11551" spans="1:1" x14ac:dyDescent="0.3">
      <c r="A11551"/>
    </row>
    <row r="11552" spans="1:1" x14ac:dyDescent="0.3">
      <c r="A11552"/>
    </row>
    <row r="11553" spans="1:1" x14ac:dyDescent="0.3">
      <c r="A11553"/>
    </row>
    <row r="11554" spans="1:1" x14ac:dyDescent="0.3">
      <c r="A11554"/>
    </row>
    <row r="11555" spans="1:1" x14ac:dyDescent="0.3">
      <c r="A11555"/>
    </row>
    <row r="11556" spans="1:1" x14ac:dyDescent="0.3">
      <c r="A11556"/>
    </row>
    <row r="11557" spans="1:1" x14ac:dyDescent="0.3">
      <c r="A11557"/>
    </row>
    <row r="11558" spans="1:1" x14ac:dyDescent="0.3">
      <c r="A11558"/>
    </row>
    <row r="11559" spans="1:1" x14ac:dyDescent="0.3">
      <c r="A11559"/>
    </row>
    <row r="11560" spans="1:1" x14ac:dyDescent="0.3">
      <c r="A11560"/>
    </row>
    <row r="11561" spans="1:1" x14ac:dyDescent="0.3">
      <c r="A11561"/>
    </row>
    <row r="11562" spans="1:1" x14ac:dyDescent="0.3">
      <c r="A11562"/>
    </row>
    <row r="11563" spans="1:1" x14ac:dyDescent="0.3">
      <c r="A11563"/>
    </row>
    <row r="11564" spans="1:1" x14ac:dyDescent="0.3">
      <c r="A11564"/>
    </row>
    <row r="11565" spans="1:1" x14ac:dyDescent="0.3">
      <c r="A11565"/>
    </row>
    <row r="11566" spans="1:1" x14ac:dyDescent="0.3">
      <c r="A11566"/>
    </row>
    <row r="11567" spans="1:1" x14ac:dyDescent="0.3">
      <c r="A11567"/>
    </row>
    <row r="11568" spans="1:1" x14ac:dyDescent="0.3">
      <c r="A11568"/>
    </row>
    <row r="11569" spans="1:1" x14ac:dyDescent="0.3">
      <c r="A11569"/>
    </row>
    <row r="11570" spans="1:1" x14ac:dyDescent="0.3">
      <c r="A11570"/>
    </row>
    <row r="11571" spans="1:1" x14ac:dyDescent="0.3">
      <c r="A11571"/>
    </row>
    <row r="11572" spans="1:1" x14ac:dyDescent="0.3">
      <c r="A11572"/>
    </row>
    <row r="11573" spans="1:1" x14ac:dyDescent="0.3">
      <c r="A11573"/>
    </row>
    <row r="11574" spans="1:1" x14ac:dyDescent="0.3">
      <c r="A11574"/>
    </row>
    <row r="11575" spans="1:1" x14ac:dyDescent="0.3">
      <c r="A11575"/>
    </row>
    <row r="11576" spans="1:1" x14ac:dyDescent="0.3">
      <c r="A11576"/>
    </row>
    <row r="11577" spans="1:1" x14ac:dyDescent="0.3">
      <c r="A11577"/>
    </row>
    <row r="11578" spans="1:1" x14ac:dyDescent="0.3">
      <c r="A11578"/>
    </row>
    <row r="11579" spans="1:1" x14ac:dyDescent="0.3">
      <c r="A11579"/>
    </row>
    <row r="11580" spans="1:1" x14ac:dyDescent="0.3">
      <c r="A11580"/>
    </row>
    <row r="11581" spans="1:1" x14ac:dyDescent="0.3">
      <c r="A11581"/>
    </row>
    <row r="11582" spans="1:1" x14ac:dyDescent="0.3">
      <c r="A11582"/>
    </row>
    <row r="11583" spans="1:1" x14ac:dyDescent="0.3">
      <c r="A11583"/>
    </row>
    <row r="11584" spans="1:1" x14ac:dyDescent="0.3">
      <c r="A11584"/>
    </row>
    <row r="11585" spans="1:1" x14ac:dyDescent="0.3">
      <c r="A11585"/>
    </row>
    <row r="11586" spans="1:1" x14ac:dyDescent="0.3">
      <c r="A11586"/>
    </row>
    <row r="11587" spans="1:1" x14ac:dyDescent="0.3">
      <c r="A11587"/>
    </row>
    <row r="11588" spans="1:1" x14ac:dyDescent="0.3">
      <c r="A11588"/>
    </row>
    <row r="11589" spans="1:1" x14ac:dyDescent="0.3">
      <c r="A11589"/>
    </row>
    <row r="11590" spans="1:1" x14ac:dyDescent="0.3">
      <c r="A11590"/>
    </row>
    <row r="11591" spans="1:1" x14ac:dyDescent="0.3">
      <c r="A11591"/>
    </row>
    <row r="11592" spans="1:1" x14ac:dyDescent="0.3">
      <c r="A11592"/>
    </row>
    <row r="11593" spans="1:1" x14ac:dyDescent="0.3">
      <c r="A11593"/>
    </row>
    <row r="11594" spans="1:1" x14ac:dyDescent="0.3">
      <c r="A11594"/>
    </row>
    <row r="11595" spans="1:1" x14ac:dyDescent="0.3">
      <c r="A11595"/>
    </row>
    <row r="11596" spans="1:1" x14ac:dyDescent="0.3">
      <c r="A11596"/>
    </row>
    <row r="11597" spans="1:1" x14ac:dyDescent="0.3">
      <c r="A11597"/>
    </row>
    <row r="11598" spans="1:1" x14ac:dyDescent="0.3">
      <c r="A11598"/>
    </row>
    <row r="11599" spans="1:1" x14ac:dyDescent="0.3">
      <c r="A11599"/>
    </row>
    <row r="11600" spans="1:1" x14ac:dyDescent="0.3">
      <c r="A11600"/>
    </row>
    <row r="11601" spans="1:1" x14ac:dyDescent="0.3">
      <c r="A11601"/>
    </row>
    <row r="11602" spans="1:1" x14ac:dyDescent="0.3">
      <c r="A11602"/>
    </row>
    <row r="11603" spans="1:1" x14ac:dyDescent="0.3">
      <c r="A11603"/>
    </row>
    <row r="11604" spans="1:1" x14ac:dyDescent="0.3">
      <c r="A11604"/>
    </row>
    <row r="11605" spans="1:1" x14ac:dyDescent="0.3">
      <c r="A11605"/>
    </row>
    <row r="11606" spans="1:1" x14ac:dyDescent="0.3">
      <c r="A11606"/>
    </row>
    <row r="11607" spans="1:1" x14ac:dyDescent="0.3">
      <c r="A11607"/>
    </row>
    <row r="11608" spans="1:1" x14ac:dyDescent="0.3">
      <c r="A11608"/>
    </row>
    <row r="11609" spans="1:1" x14ac:dyDescent="0.3">
      <c r="A11609"/>
    </row>
    <row r="11610" spans="1:1" x14ac:dyDescent="0.3">
      <c r="A11610"/>
    </row>
    <row r="11611" spans="1:1" x14ac:dyDescent="0.3">
      <c r="A11611"/>
    </row>
    <row r="11612" spans="1:1" x14ac:dyDescent="0.3">
      <c r="A11612"/>
    </row>
    <row r="11613" spans="1:1" x14ac:dyDescent="0.3">
      <c r="A11613"/>
    </row>
    <row r="11614" spans="1:1" x14ac:dyDescent="0.3">
      <c r="A11614"/>
    </row>
    <row r="11615" spans="1:1" x14ac:dyDescent="0.3">
      <c r="A11615"/>
    </row>
    <row r="11616" spans="1:1" x14ac:dyDescent="0.3">
      <c r="A11616"/>
    </row>
    <row r="11617" spans="1:1" x14ac:dyDescent="0.3">
      <c r="A11617"/>
    </row>
    <row r="11618" spans="1:1" x14ac:dyDescent="0.3">
      <c r="A11618"/>
    </row>
    <row r="11619" spans="1:1" x14ac:dyDescent="0.3">
      <c r="A11619"/>
    </row>
    <row r="11620" spans="1:1" x14ac:dyDescent="0.3">
      <c r="A11620"/>
    </row>
    <row r="11621" spans="1:1" x14ac:dyDescent="0.3">
      <c r="A11621"/>
    </row>
    <row r="11622" spans="1:1" x14ac:dyDescent="0.3">
      <c r="A11622"/>
    </row>
    <row r="11623" spans="1:1" x14ac:dyDescent="0.3">
      <c r="A11623"/>
    </row>
    <row r="11624" spans="1:1" x14ac:dyDescent="0.3">
      <c r="A11624"/>
    </row>
    <row r="11625" spans="1:1" x14ac:dyDescent="0.3">
      <c r="A11625"/>
    </row>
    <row r="11626" spans="1:1" x14ac:dyDescent="0.3">
      <c r="A11626"/>
    </row>
    <row r="11627" spans="1:1" x14ac:dyDescent="0.3">
      <c r="A11627"/>
    </row>
    <row r="11628" spans="1:1" x14ac:dyDescent="0.3">
      <c r="A11628"/>
    </row>
    <row r="11629" spans="1:1" x14ac:dyDescent="0.3">
      <c r="A11629"/>
    </row>
    <row r="11630" spans="1:1" x14ac:dyDescent="0.3">
      <c r="A11630"/>
    </row>
    <row r="11631" spans="1:1" x14ac:dyDescent="0.3">
      <c r="A11631"/>
    </row>
    <row r="11632" spans="1:1" x14ac:dyDescent="0.3">
      <c r="A11632"/>
    </row>
    <row r="11633" spans="1:1" x14ac:dyDescent="0.3">
      <c r="A11633"/>
    </row>
    <row r="11634" spans="1:1" x14ac:dyDescent="0.3">
      <c r="A11634"/>
    </row>
    <row r="11635" spans="1:1" x14ac:dyDescent="0.3">
      <c r="A11635"/>
    </row>
    <row r="11636" spans="1:1" x14ac:dyDescent="0.3">
      <c r="A11636"/>
    </row>
    <row r="11637" spans="1:1" x14ac:dyDescent="0.3">
      <c r="A11637"/>
    </row>
    <row r="11638" spans="1:1" x14ac:dyDescent="0.3">
      <c r="A11638"/>
    </row>
    <row r="11639" spans="1:1" x14ac:dyDescent="0.3">
      <c r="A11639"/>
    </row>
    <row r="11640" spans="1:1" x14ac:dyDescent="0.3">
      <c r="A11640"/>
    </row>
    <row r="11641" spans="1:1" x14ac:dyDescent="0.3">
      <c r="A11641"/>
    </row>
    <row r="11642" spans="1:1" x14ac:dyDescent="0.3">
      <c r="A11642"/>
    </row>
    <row r="11643" spans="1:1" x14ac:dyDescent="0.3">
      <c r="A11643"/>
    </row>
    <row r="11644" spans="1:1" x14ac:dyDescent="0.3">
      <c r="A11644"/>
    </row>
    <row r="11645" spans="1:1" x14ac:dyDescent="0.3">
      <c r="A11645"/>
    </row>
    <row r="11646" spans="1:1" x14ac:dyDescent="0.3">
      <c r="A11646"/>
    </row>
    <row r="11647" spans="1:1" x14ac:dyDescent="0.3">
      <c r="A11647"/>
    </row>
    <row r="11648" spans="1:1" x14ac:dyDescent="0.3">
      <c r="A11648"/>
    </row>
    <row r="11649" spans="1:1" x14ac:dyDescent="0.3">
      <c r="A11649"/>
    </row>
    <row r="11650" spans="1:1" x14ac:dyDescent="0.3">
      <c r="A11650"/>
    </row>
    <row r="11651" spans="1:1" x14ac:dyDescent="0.3">
      <c r="A11651"/>
    </row>
    <row r="11652" spans="1:1" x14ac:dyDescent="0.3">
      <c r="A11652"/>
    </row>
    <row r="11653" spans="1:1" x14ac:dyDescent="0.3">
      <c r="A11653"/>
    </row>
    <row r="11654" spans="1:1" x14ac:dyDescent="0.3">
      <c r="A11654"/>
    </row>
    <row r="11655" spans="1:1" x14ac:dyDescent="0.3">
      <c r="A11655"/>
    </row>
    <row r="11656" spans="1:1" x14ac:dyDescent="0.3">
      <c r="A11656"/>
    </row>
    <row r="11657" spans="1:1" x14ac:dyDescent="0.3">
      <c r="A11657"/>
    </row>
    <row r="11658" spans="1:1" x14ac:dyDescent="0.3">
      <c r="A11658"/>
    </row>
    <row r="11659" spans="1:1" x14ac:dyDescent="0.3">
      <c r="A11659"/>
    </row>
    <row r="11660" spans="1:1" x14ac:dyDescent="0.3">
      <c r="A11660"/>
    </row>
    <row r="11661" spans="1:1" x14ac:dyDescent="0.3">
      <c r="A11661"/>
    </row>
    <row r="11662" spans="1:1" x14ac:dyDescent="0.3">
      <c r="A11662"/>
    </row>
    <row r="11663" spans="1:1" x14ac:dyDescent="0.3">
      <c r="A11663"/>
    </row>
    <row r="11664" spans="1:1" x14ac:dyDescent="0.3">
      <c r="A11664"/>
    </row>
    <row r="11665" spans="1:1" x14ac:dyDescent="0.3">
      <c r="A11665"/>
    </row>
    <row r="11666" spans="1:1" x14ac:dyDescent="0.3">
      <c r="A11666"/>
    </row>
    <row r="11667" spans="1:1" x14ac:dyDescent="0.3">
      <c r="A11667"/>
    </row>
    <row r="11668" spans="1:1" x14ac:dyDescent="0.3">
      <c r="A11668"/>
    </row>
    <row r="11669" spans="1:1" x14ac:dyDescent="0.3">
      <c r="A11669"/>
    </row>
    <row r="11670" spans="1:1" x14ac:dyDescent="0.3">
      <c r="A11670"/>
    </row>
    <row r="11671" spans="1:1" x14ac:dyDescent="0.3">
      <c r="A11671"/>
    </row>
    <row r="11672" spans="1:1" x14ac:dyDescent="0.3">
      <c r="A11672"/>
    </row>
    <row r="11673" spans="1:1" x14ac:dyDescent="0.3">
      <c r="A11673"/>
    </row>
    <row r="11674" spans="1:1" x14ac:dyDescent="0.3">
      <c r="A11674"/>
    </row>
    <row r="11675" spans="1:1" x14ac:dyDescent="0.3">
      <c r="A11675"/>
    </row>
    <row r="11676" spans="1:1" x14ac:dyDescent="0.3">
      <c r="A11676"/>
    </row>
    <row r="11677" spans="1:1" x14ac:dyDescent="0.3">
      <c r="A11677"/>
    </row>
    <row r="11678" spans="1:1" x14ac:dyDescent="0.3">
      <c r="A11678"/>
    </row>
    <row r="11679" spans="1:1" x14ac:dyDescent="0.3">
      <c r="A11679"/>
    </row>
    <row r="11680" spans="1:1" x14ac:dyDescent="0.3">
      <c r="A11680"/>
    </row>
    <row r="11681" spans="1:1" x14ac:dyDescent="0.3">
      <c r="A11681"/>
    </row>
    <row r="11682" spans="1:1" x14ac:dyDescent="0.3">
      <c r="A11682"/>
    </row>
    <row r="11683" spans="1:1" x14ac:dyDescent="0.3">
      <c r="A11683"/>
    </row>
    <row r="11684" spans="1:1" x14ac:dyDescent="0.3">
      <c r="A11684"/>
    </row>
    <row r="11685" spans="1:1" x14ac:dyDescent="0.3">
      <c r="A11685"/>
    </row>
    <row r="11686" spans="1:1" x14ac:dyDescent="0.3">
      <c r="A11686"/>
    </row>
    <row r="11687" spans="1:1" x14ac:dyDescent="0.3">
      <c r="A11687"/>
    </row>
    <row r="11688" spans="1:1" x14ac:dyDescent="0.3">
      <c r="A11688"/>
    </row>
    <row r="11689" spans="1:1" x14ac:dyDescent="0.3">
      <c r="A11689"/>
    </row>
    <row r="11690" spans="1:1" x14ac:dyDescent="0.3">
      <c r="A11690"/>
    </row>
    <row r="11691" spans="1:1" x14ac:dyDescent="0.3">
      <c r="A11691"/>
    </row>
    <row r="11692" spans="1:1" x14ac:dyDescent="0.3">
      <c r="A11692"/>
    </row>
    <row r="11693" spans="1:1" x14ac:dyDescent="0.3">
      <c r="A11693"/>
    </row>
    <row r="11694" spans="1:1" x14ac:dyDescent="0.3">
      <c r="A11694"/>
    </row>
    <row r="11695" spans="1:1" x14ac:dyDescent="0.3">
      <c r="A11695"/>
    </row>
    <row r="11696" spans="1:1" x14ac:dyDescent="0.3">
      <c r="A11696"/>
    </row>
    <row r="11697" spans="1:1" x14ac:dyDescent="0.3">
      <c r="A11697"/>
    </row>
    <row r="11698" spans="1:1" x14ac:dyDescent="0.3">
      <c r="A11698"/>
    </row>
    <row r="11699" spans="1:1" x14ac:dyDescent="0.3">
      <c r="A11699"/>
    </row>
    <row r="11700" spans="1:1" x14ac:dyDescent="0.3">
      <c r="A11700"/>
    </row>
    <row r="11701" spans="1:1" x14ac:dyDescent="0.3">
      <c r="A11701"/>
    </row>
    <row r="11702" spans="1:1" x14ac:dyDescent="0.3">
      <c r="A11702"/>
    </row>
    <row r="11703" spans="1:1" x14ac:dyDescent="0.3">
      <c r="A11703"/>
    </row>
    <row r="11704" spans="1:1" x14ac:dyDescent="0.3">
      <c r="A11704"/>
    </row>
    <row r="11705" spans="1:1" x14ac:dyDescent="0.3">
      <c r="A11705"/>
    </row>
    <row r="11706" spans="1:1" x14ac:dyDescent="0.3">
      <c r="A11706"/>
    </row>
    <row r="11707" spans="1:1" x14ac:dyDescent="0.3">
      <c r="A11707"/>
    </row>
    <row r="11708" spans="1:1" x14ac:dyDescent="0.3">
      <c r="A11708"/>
    </row>
    <row r="11709" spans="1:1" x14ac:dyDescent="0.3">
      <c r="A11709"/>
    </row>
    <row r="11710" spans="1:1" x14ac:dyDescent="0.3">
      <c r="A11710"/>
    </row>
    <row r="11711" spans="1:1" x14ac:dyDescent="0.3">
      <c r="A11711"/>
    </row>
    <row r="11712" spans="1:1" x14ac:dyDescent="0.3">
      <c r="A11712"/>
    </row>
    <row r="11713" spans="1:1" x14ac:dyDescent="0.3">
      <c r="A11713"/>
    </row>
    <row r="11714" spans="1:1" x14ac:dyDescent="0.3">
      <c r="A11714"/>
    </row>
    <row r="11715" spans="1:1" x14ac:dyDescent="0.3">
      <c r="A11715"/>
    </row>
    <row r="11716" spans="1:1" x14ac:dyDescent="0.3">
      <c r="A11716"/>
    </row>
    <row r="11717" spans="1:1" x14ac:dyDescent="0.3">
      <c r="A11717"/>
    </row>
    <row r="11718" spans="1:1" x14ac:dyDescent="0.3">
      <c r="A11718"/>
    </row>
    <row r="11719" spans="1:1" x14ac:dyDescent="0.3">
      <c r="A11719"/>
    </row>
    <row r="11720" spans="1:1" x14ac:dyDescent="0.3">
      <c r="A11720"/>
    </row>
    <row r="11721" spans="1:1" x14ac:dyDescent="0.3">
      <c r="A11721"/>
    </row>
    <row r="11722" spans="1:1" x14ac:dyDescent="0.3">
      <c r="A11722"/>
    </row>
    <row r="11723" spans="1:1" x14ac:dyDescent="0.3">
      <c r="A11723"/>
    </row>
    <row r="11724" spans="1:1" x14ac:dyDescent="0.3">
      <c r="A11724"/>
    </row>
    <row r="11725" spans="1:1" x14ac:dyDescent="0.3">
      <c r="A11725"/>
    </row>
    <row r="11726" spans="1:1" x14ac:dyDescent="0.3">
      <c r="A11726"/>
    </row>
    <row r="11727" spans="1:1" x14ac:dyDescent="0.3">
      <c r="A11727"/>
    </row>
    <row r="11728" spans="1:1" x14ac:dyDescent="0.3">
      <c r="A11728"/>
    </row>
    <row r="11729" spans="1:1" x14ac:dyDescent="0.3">
      <c r="A11729"/>
    </row>
    <row r="11730" spans="1:1" x14ac:dyDescent="0.3">
      <c r="A11730"/>
    </row>
    <row r="11731" spans="1:1" x14ac:dyDescent="0.3">
      <c r="A11731"/>
    </row>
    <row r="11732" spans="1:1" x14ac:dyDescent="0.3">
      <c r="A11732"/>
    </row>
    <row r="11733" spans="1:1" x14ac:dyDescent="0.3">
      <c r="A11733"/>
    </row>
    <row r="11734" spans="1:1" x14ac:dyDescent="0.3">
      <c r="A11734"/>
    </row>
    <row r="11735" spans="1:1" x14ac:dyDescent="0.3">
      <c r="A11735"/>
    </row>
    <row r="11736" spans="1:1" x14ac:dyDescent="0.3">
      <c r="A11736"/>
    </row>
    <row r="11737" spans="1:1" x14ac:dyDescent="0.3">
      <c r="A11737"/>
    </row>
    <row r="11738" spans="1:1" x14ac:dyDescent="0.3">
      <c r="A11738"/>
    </row>
    <row r="11739" spans="1:1" x14ac:dyDescent="0.3">
      <c r="A11739"/>
    </row>
    <row r="11740" spans="1:1" x14ac:dyDescent="0.3">
      <c r="A11740"/>
    </row>
    <row r="11741" spans="1:1" x14ac:dyDescent="0.3">
      <c r="A11741"/>
    </row>
    <row r="11742" spans="1:1" x14ac:dyDescent="0.3">
      <c r="A11742"/>
    </row>
    <row r="11743" spans="1:1" x14ac:dyDescent="0.3">
      <c r="A11743"/>
    </row>
    <row r="11744" spans="1:1" x14ac:dyDescent="0.3">
      <c r="A11744"/>
    </row>
    <row r="11745" spans="1:1" x14ac:dyDescent="0.3">
      <c r="A11745"/>
    </row>
    <row r="11746" spans="1:1" x14ac:dyDescent="0.3">
      <c r="A11746"/>
    </row>
    <row r="11747" spans="1:1" x14ac:dyDescent="0.3">
      <c r="A11747"/>
    </row>
    <row r="11748" spans="1:1" x14ac:dyDescent="0.3">
      <c r="A11748"/>
    </row>
    <row r="11749" spans="1:1" x14ac:dyDescent="0.3">
      <c r="A11749"/>
    </row>
    <row r="11750" spans="1:1" x14ac:dyDescent="0.3">
      <c r="A11750"/>
    </row>
    <row r="11751" spans="1:1" x14ac:dyDescent="0.3">
      <c r="A11751"/>
    </row>
    <row r="11752" spans="1:1" x14ac:dyDescent="0.3">
      <c r="A11752"/>
    </row>
    <row r="11753" spans="1:1" x14ac:dyDescent="0.3">
      <c r="A11753"/>
    </row>
    <row r="11754" spans="1:1" x14ac:dyDescent="0.3">
      <c r="A11754"/>
    </row>
    <row r="11755" spans="1:1" x14ac:dyDescent="0.3">
      <c r="A11755"/>
    </row>
    <row r="11756" spans="1:1" x14ac:dyDescent="0.3">
      <c r="A11756"/>
    </row>
    <row r="11757" spans="1:1" x14ac:dyDescent="0.3">
      <c r="A11757"/>
    </row>
    <row r="11758" spans="1:1" x14ac:dyDescent="0.3">
      <c r="A11758"/>
    </row>
    <row r="11759" spans="1:1" x14ac:dyDescent="0.3">
      <c r="A11759"/>
    </row>
    <row r="11760" spans="1:1" x14ac:dyDescent="0.3">
      <c r="A11760"/>
    </row>
    <row r="11761" spans="1:1" x14ac:dyDescent="0.3">
      <c r="A11761"/>
    </row>
    <row r="11762" spans="1:1" x14ac:dyDescent="0.3">
      <c r="A11762"/>
    </row>
    <row r="11763" spans="1:1" x14ac:dyDescent="0.3">
      <c r="A11763"/>
    </row>
    <row r="11764" spans="1:1" x14ac:dyDescent="0.3">
      <c r="A11764"/>
    </row>
    <row r="11765" spans="1:1" x14ac:dyDescent="0.3">
      <c r="A11765"/>
    </row>
    <row r="11766" spans="1:1" x14ac:dyDescent="0.3">
      <c r="A11766"/>
    </row>
    <row r="11767" spans="1:1" x14ac:dyDescent="0.3">
      <c r="A11767"/>
    </row>
    <row r="11768" spans="1:1" x14ac:dyDescent="0.3">
      <c r="A11768"/>
    </row>
    <row r="11769" spans="1:1" x14ac:dyDescent="0.3">
      <c r="A11769"/>
    </row>
    <row r="11770" spans="1:1" x14ac:dyDescent="0.3">
      <c r="A11770"/>
    </row>
    <row r="11771" spans="1:1" x14ac:dyDescent="0.3">
      <c r="A11771"/>
    </row>
    <row r="11772" spans="1:1" x14ac:dyDescent="0.3">
      <c r="A11772"/>
    </row>
    <row r="11773" spans="1:1" x14ac:dyDescent="0.3">
      <c r="A11773"/>
    </row>
    <row r="11774" spans="1:1" x14ac:dyDescent="0.3">
      <c r="A11774"/>
    </row>
    <row r="11775" spans="1:1" x14ac:dyDescent="0.3">
      <c r="A11775"/>
    </row>
    <row r="11776" spans="1:1" x14ac:dyDescent="0.3">
      <c r="A11776"/>
    </row>
    <row r="11777" spans="1:1" x14ac:dyDescent="0.3">
      <c r="A11777"/>
    </row>
    <row r="11778" spans="1:1" x14ac:dyDescent="0.3">
      <c r="A11778"/>
    </row>
    <row r="11779" spans="1:1" x14ac:dyDescent="0.3">
      <c r="A11779"/>
    </row>
    <row r="11780" spans="1:1" x14ac:dyDescent="0.3">
      <c r="A11780"/>
    </row>
    <row r="11781" spans="1:1" x14ac:dyDescent="0.3">
      <c r="A11781"/>
    </row>
    <row r="11782" spans="1:1" x14ac:dyDescent="0.3">
      <c r="A11782"/>
    </row>
    <row r="11783" spans="1:1" x14ac:dyDescent="0.3">
      <c r="A11783"/>
    </row>
    <row r="11784" spans="1:1" x14ac:dyDescent="0.3">
      <c r="A11784"/>
    </row>
    <row r="11785" spans="1:1" x14ac:dyDescent="0.3">
      <c r="A11785"/>
    </row>
    <row r="11786" spans="1:1" x14ac:dyDescent="0.3">
      <c r="A11786"/>
    </row>
    <row r="11787" spans="1:1" x14ac:dyDescent="0.3">
      <c r="A11787"/>
    </row>
    <row r="11788" spans="1:1" x14ac:dyDescent="0.3">
      <c r="A11788"/>
    </row>
    <row r="11789" spans="1:1" x14ac:dyDescent="0.3">
      <c r="A11789"/>
    </row>
    <row r="11790" spans="1:1" x14ac:dyDescent="0.3">
      <c r="A11790"/>
    </row>
    <row r="11791" spans="1:1" x14ac:dyDescent="0.3">
      <c r="A11791"/>
    </row>
    <row r="11792" spans="1:1" x14ac:dyDescent="0.3">
      <c r="A11792"/>
    </row>
    <row r="11793" spans="1:1" x14ac:dyDescent="0.3">
      <c r="A11793"/>
    </row>
    <row r="11794" spans="1:1" x14ac:dyDescent="0.3">
      <c r="A11794"/>
    </row>
    <row r="11795" spans="1:1" x14ac:dyDescent="0.3">
      <c r="A11795"/>
    </row>
    <row r="11796" spans="1:1" x14ac:dyDescent="0.3">
      <c r="A11796"/>
    </row>
    <row r="11797" spans="1:1" x14ac:dyDescent="0.3">
      <c r="A11797"/>
    </row>
    <row r="11798" spans="1:1" x14ac:dyDescent="0.3">
      <c r="A11798"/>
    </row>
    <row r="11799" spans="1:1" x14ac:dyDescent="0.3">
      <c r="A11799"/>
    </row>
    <row r="11800" spans="1:1" x14ac:dyDescent="0.3">
      <c r="A11800"/>
    </row>
    <row r="11801" spans="1:1" x14ac:dyDescent="0.3">
      <c r="A11801"/>
    </row>
    <row r="11802" spans="1:1" x14ac:dyDescent="0.3">
      <c r="A11802"/>
    </row>
    <row r="11803" spans="1:1" x14ac:dyDescent="0.3">
      <c r="A11803"/>
    </row>
    <row r="11804" spans="1:1" x14ac:dyDescent="0.3">
      <c r="A11804"/>
    </row>
    <row r="11805" spans="1:1" x14ac:dyDescent="0.3">
      <c r="A11805"/>
    </row>
    <row r="11806" spans="1:1" x14ac:dyDescent="0.3">
      <c r="A11806"/>
    </row>
    <row r="11807" spans="1:1" x14ac:dyDescent="0.3">
      <c r="A11807"/>
    </row>
    <row r="11808" spans="1:1" x14ac:dyDescent="0.3">
      <c r="A11808"/>
    </row>
    <row r="11809" spans="1:1" x14ac:dyDescent="0.3">
      <c r="A11809"/>
    </row>
    <row r="11810" spans="1:1" x14ac:dyDescent="0.3">
      <c r="A11810"/>
    </row>
    <row r="11811" spans="1:1" x14ac:dyDescent="0.3">
      <c r="A11811"/>
    </row>
    <row r="11812" spans="1:1" x14ac:dyDescent="0.3">
      <c r="A11812"/>
    </row>
    <row r="11813" spans="1:1" x14ac:dyDescent="0.3">
      <c r="A11813"/>
    </row>
    <row r="11814" spans="1:1" x14ac:dyDescent="0.3">
      <c r="A11814"/>
    </row>
    <row r="11815" spans="1:1" x14ac:dyDescent="0.3">
      <c r="A11815"/>
    </row>
    <row r="11816" spans="1:1" x14ac:dyDescent="0.3">
      <c r="A11816"/>
    </row>
    <row r="11817" spans="1:1" x14ac:dyDescent="0.3">
      <c r="A11817"/>
    </row>
    <row r="11818" spans="1:1" x14ac:dyDescent="0.3">
      <c r="A11818"/>
    </row>
    <row r="11819" spans="1:1" x14ac:dyDescent="0.3">
      <c r="A11819"/>
    </row>
    <row r="11820" spans="1:1" x14ac:dyDescent="0.3">
      <c r="A11820"/>
    </row>
    <row r="11821" spans="1:1" x14ac:dyDescent="0.3">
      <c r="A11821"/>
    </row>
    <row r="11822" spans="1:1" x14ac:dyDescent="0.3">
      <c r="A11822"/>
    </row>
    <row r="11823" spans="1:1" x14ac:dyDescent="0.3">
      <c r="A11823"/>
    </row>
    <row r="11824" spans="1:1" x14ac:dyDescent="0.3">
      <c r="A11824"/>
    </row>
    <row r="11825" spans="1:1" x14ac:dyDescent="0.3">
      <c r="A11825"/>
    </row>
    <row r="11826" spans="1:1" x14ac:dyDescent="0.3">
      <c r="A11826"/>
    </row>
    <row r="11827" spans="1:1" x14ac:dyDescent="0.3">
      <c r="A11827"/>
    </row>
    <row r="11828" spans="1:1" x14ac:dyDescent="0.3">
      <c r="A11828"/>
    </row>
    <row r="11829" spans="1:1" x14ac:dyDescent="0.3">
      <c r="A11829"/>
    </row>
    <row r="11830" spans="1:1" x14ac:dyDescent="0.3">
      <c r="A11830"/>
    </row>
    <row r="11831" spans="1:1" x14ac:dyDescent="0.3">
      <c r="A11831"/>
    </row>
    <row r="11832" spans="1:1" x14ac:dyDescent="0.3">
      <c r="A11832"/>
    </row>
    <row r="11833" spans="1:1" x14ac:dyDescent="0.3">
      <c r="A11833"/>
    </row>
    <row r="11834" spans="1:1" x14ac:dyDescent="0.3">
      <c r="A11834"/>
    </row>
    <row r="11835" spans="1:1" x14ac:dyDescent="0.3">
      <c r="A11835"/>
    </row>
    <row r="11836" spans="1:1" x14ac:dyDescent="0.3">
      <c r="A11836"/>
    </row>
    <row r="11837" spans="1:1" x14ac:dyDescent="0.3">
      <c r="A11837"/>
    </row>
    <row r="11838" spans="1:1" x14ac:dyDescent="0.3">
      <c r="A11838"/>
    </row>
    <row r="11839" spans="1:1" x14ac:dyDescent="0.3">
      <c r="A11839"/>
    </row>
    <row r="11840" spans="1:1" x14ac:dyDescent="0.3">
      <c r="A11840"/>
    </row>
    <row r="11841" spans="1:1" x14ac:dyDescent="0.3">
      <c r="A11841"/>
    </row>
    <row r="11842" spans="1:1" x14ac:dyDescent="0.3">
      <c r="A11842"/>
    </row>
    <row r="11843" spans="1:1" x14ac:dyDescent="0.3">
      <c r="A11843"/>
    </row>
    <row r="11844" spans="1:1" x14ac:dyDescent="0.3">
      <c r="A11844"/>
    </row>
    <row r="11845" spans="1:1" x14ac:dyDescent="0.3">
      <c r="A11845"/>
    </row>
    <row r="11846" spans="1:1" x14ac:dyDescent="0.3">
      <c r="A11846"/>
    </row>
    <row r="11847" spans="1:1" x14ac:dyDescent="0.3">
      <c r="A11847"/>
    </row>
    <row r="11848" spans="1:1" x14ac:dyDescent="0.3">
      <c r="A11848"/>
    </row>
    <row r="11849" spans="1:1" x14ac:dyDescent="0.3">
      <c r="A11849"/>
    </row>
    <row r="11850" spans="1:1" x14ac:dyDescent="0.3">
      <c r="A11850"/>
    </row>
    <row r="11851" spans="1:1" x14ac:dyDescent="0.3">
      <c r="A11851"/>
    </row>
    <row r="11852" spans="1:1" x14ac:dyDescent="0.3">
      <c r="A11852"/>
    </row>
    <row r="11853" spans="1:1" x14ac:dyDescent="0.3">
      <c r="A11853"/>
    </row>
    <row r="11854" spans="1:1" x14ac:dyDescent="0.3">
      <c r="A11854"/>
    </row>
    <row r="11855" spans="1:1" x14ac:dyDescent="0.3">
      <c r="A11855"/>
    </row>
    <row r="11856" spans="1:1" x14ac:dyDescent="0.3">
      <c r="A11856"/>
    </row>
    <row r="11857" spans="1:1" x14ac:dyDescent="0.3">
      <c r="A11857"/>
    </row>
    <row r="11858" spans="1:1" x14ac:dyDescent="0.3">
      <c r="A11858"/>
    </row>
    <row r="11859" spans="1:1" x14ac:dyDescent="0.3">
      <c r="A11859"/>
    </row>
    <row r="11860" spans="1:1" x14ac:dyDescent="0.3">
      <c r="A11860"/>
    </row>
    <row r="11861" spans="1:1" x14ac:dyDescent="0.3">
      <c r="A11861"/>
    </row>
    <row r="11862" spans="1:1" x14ac:dyDescent="0.3">
      <c r="A11862"/>
    </row>
    <row r="11863" spans="1:1" x14ac:dyDescent="0.3">
      <c r="A11863"/>
    </row>
    <row r="11864" spans="1:1" x14ac:dyDescent="0.3">
      <c r="A11864"/>
    </row>
    <row r="11865" spans="1:1" x14ac:dyDescent="0.3">
      <c r="A11865"/>
    </row>
    <row r="11866" spans="1:1" x14ac:dyDescent="0.3">
      <c r="A11866"/>
    </row>
    <row r="11867" spans="1:1" x14ac:dyDescent="0.3">
      <c r="A11867"/>
    </row>
    <row r="11868" spans="1:1" x14ac:dyDescent="0.3">
      <c r="A11868"/>
    </row>
    <row r="11869" spans="1:1" x14ac:dyDescent="0.3">
      <c r="A11869"/>
    </row>
    <row r="11870" spans="1:1" x14ac:dyDescent="0.3">
      <c r="A11870"/>
    </row>
    <row r="11871" spans="1:1" x14ac:dyDescent="0.3">
      <c r="A11871"/>
    </row>
    <row r="11872" spans="1:1" x14ac:dyDescent="0.3">
      <c r="A11872"/>
    </row>
    <row r="11873" spans="1:1" x14ac:dyDescent="0.3">
      <c r="A11873"/>
    </row>
    <row r="11874" spans="1:1" x14ac:dyDescent="0.3">
      <c r="A11874"/>
    </row>
    <row r="11875" spans="1:1" x14ac:dyDescent="0.3">
      <c r="A11875"/>
    </row>
    <row r="11876" spans="1:1" x14ac:dyDescent="0.3">
      <c r="A11876"/>
    </row>
    <row r="11877" spans="1:1" x14ac:dyDescent="0.3">
      <c r="A11877"/>
    </row>
    <row r="11878" spans="1:1" x14ac:dyDescent="0.3">
      <c r="A11878"/>
    </row>
    <row r="11879" spans="1:1" x14ac:dyDescent="0.3">
      <c r="A11879"/>
    </row>
    <row r="11880" spans="1:1" x14ac:dyDescent="0.3">
      <c r="A11880"/>
    </row>
    <row r="11881" spans="1:1" x14ac:dyDescent="0.3">
      <c r="A11881"/>
    </row>
    <row r="11882" spans="1:1" x14ac:dyDescent="0.3">
      <c r="A11882"/>
    </row>
    <row r="11883" spans="1:1" x14ac:dyDescent="0.3">
      <c r="A11883"/>
    </row>
    <row r="11884" spans="1:1" x14ac:dyDescent="0.3">
      <c r="A11884"/>
    </row>
    <row r="11885" spans="1:1" x14ac:dyDescent="0.3">
      <c r="A11885"/>
    </row>
    <row r="11886" spans="1:1" x14ac:dyDescent="0.3">
      <c r="A11886"/>
    </row>
    <row r="11887" spans="1:1" x14ac:dyDescent="0.3">
      <c r="A11887"/>
    </row>
    <row r="11888" spans="1:1" x14ac:dyDescent="0.3">
      <c r="A11888"/>
    </row>
    <row r="11889" spans="1:1" x14ac:dyDescent="0.3">
      <c r="A11889"/>
    </row>
    <row r="11890" spans="1:1" x14ac:dyDescent="0.3">
      <c r="A11890"/>
    </row>
    <row r="11891" spans="1:1" x14ac:dyDescent="0.3">
      <c r="A11891"/>
    </row>
    <row r="11892" spans="1:1" x14ac:dyDescent="0.3">
      <c r="A11892"/>
    </row>
    <row r="11893" spans="1:1" x14ac:dyDescent="0.3">
      <c r="A11893"/>
    </row>
    <row r="11894" spans="1:1" x14ac:dyDescent="0.3">
      <c r="A11894"/>
    </row>
    <row r="11895" spans="1:1" x14ac:dyDescent="0.3">
      <c r="A11895"/>
    </row>
    <row r="11896" spans="1:1" x14ac:dyDescent="0.3">
      <c r="A11896"/>
    </row>
    <row r="11897" spans="1:1" x14ac:dyDescent="0.3">
      <c r="A11897"/>
    </row>
    <row r="11898" spans="1:1" x14ac:dyDescent="0.3">
      <c r="A11898"/>
    </row>
    <row r="11899" spans="1:1" x14ac:dyDescent="0.3">
      <c r="A11899"/>
    </row>
    <row r="11900" spans="1:1" x14ac:dyDescent="0.3">
      <c r="A11900"/>
    </row>
    <row r="11901" spans="1:1" x14ac:dyDescent="0.3">
      <c r="A11901"/>
    </row>
    <row r="11902" spans="1:1" x14ac:dyDescent="0.3">
      <c r="A11902"/>
    </row>
    <row r="11903" spans="1:1" x14ac:dyDescent="0.3">
      <c r="A11903"/>
    </row>
    <row r="11904" spans="1:1" x14ac:dyDescent="0.3">
      <c r="A11904"/>
    </row>
    <row r="11905" spans="1:1" x14ac:dyDescent="0.3">
      <c r="A11905"/>
    </row>
    <row r="11906" spans="1:1" x14ac:dyDescent="0.3">
      <c r="A11906"/>
    </row>
    <row r="11907" spans="1:1" x14ac:dyDescent="0.3">
      <c r="A11907"/>
    </row>
    <row r="11908" spans="1:1" x14ac:dyDescent="0.3">
      <c r="A11908"/>
    </row>
    <row r="11909" spans="1:1" x14ac:dyDescent="0.3">
      <c r="A11909"/>
    </row>
    <row r="11910" spans="1:1" x14ac:dyDescent="0.3">
      <c r="A11910"/>
    </row>
    <row r="11911" spans="1:1" x14ac:dyDescent="0.3">
      <c r="A11911"/>
    </row>
    <row r="11912" spans="1:1" x14ac:dyDescent="0.3">
      <c r="A11912"/>
    </row>
    <row r="11913" spans="1:1" x14ac:dyDescent="0.3">
      <c r="A11913"/>
    </row>
    <row r="11914" spans="1:1" x14ac:dyDescent="0.3">
      <c r="A11914"/>
    </row>
    <row r="11915" spans="1:1" x14ac:dyDescent="0.3">
      <c r="A11915"/>
    </row>
    <row r="11916" spans="1:1" x14ac:dyDescent="0.3">
      <c r="A11916"/>
    </row>
    <row r="11917" spans="1:1" x14ac:dyDescent="0.3">
      <c r="A11917"/>
    </row>
    <row r="11918" spans="1:1" x14ac:dyDescent="0.3">
      <c r="A11918"/>
    </row>
    <row r="11919" spans="1:1" x14ac:dyDescent="0.3">
      <c r="A11919"/>
    </row>
    <row r="11920" spans="1:1" x14ac:dyDescent="0.3">
      <c r="A11920"/>
    </row>
    <row r="11921" spans="1:1" x14ac:dyDescent="0.3">
      <c r="A11921"/>
    </row>
    <row r="11922" spans="1:1" x14ac:dyDescent="0.3">
      <c r="A11922"/>
    </row>
    <row r="11923" spans="1:1" x14ac:dyDescent="0.3">
      <c r="A11923"/>
    </row>
    <row r="11924" spans="1:1" x14ac:dyDescent="0.3">
      <c r="A11924"/>
    </row>
    <row r="11925" spans="1:1" x14ac:dyDescent="0.3">
      <c r="A11925"/>
    </row>
    <row r="11926" spans="1:1" x14ac:dyDescent="0.3">
      <c r="A11926"/>
    </row>
    <row r="11927" spans="1:1" x14ac:dyDescent="0.3">
      <c r="A11927"/>
    </row>
    <row r="11928" spans="1:1" x14ac:dyDescent="0.3">
      <c r="A11928"/>
    </row>
    <row r="11929" spans="1:1" x14ac:dyDescent="0.3">
      <c r="A11929"/>
    </row>
    <row r="11930" spans="1:1" x14ac:dyDescent="0.3">
      <c r="A11930"/>
    </row>
    <row r="11931" spans="1:1" x14ac:dyDescent="0.3">
      <c r="A11931"/>
    </row>
    <row r="11932" spans="1:1" x14ac:dyDescent="0.3">
      <c r="A11932"/>
    </row>
    <row r="11933" spans="1:1" x14ac:dyDescent="0.3">
      <c r="A11933"/>
    </row>
    <row r="11934" spans="1:1" x14ac:dyDescent="0.3">
      <c r="A11934"/>
    </row>
    <row r="11935" spans="1:1" x14ac:dyDescent="0.3">
      <c r="A11935"/>
    </row>
    <row r="11936" spans="1:1" x14ac:dyDescent="0.3">
      <c r="A11936"/>
    </row>
    <row r="11937" spans="1:1" x14ac:dyDescent="0.3">
      <c r="A11937"/>
    </row>
    <row r="11938" spans="1:1" x14ac:dyDescent="0.3">
      <c r="A11938"/>
    </row>
    <row r="11939" spans="1:1" x14ac:dyDescent="0.3">
      <c r="A11939"/>
    </row>
    <row r="11940" spans="1:1" x14ac:dyDescent="0.3">
      <c r="A11940"/>
    </row>
    <row r="11941" spans="1:1" x14ac:dyDescent="0.3">
      <c r="A11941"/>
    </row>
    <row r="11942" spans="1:1" x14ac:dyDescent="0.3">
      <c r="A11942"/>
    </row>
    <row r="11943" spans="1:1" x14ac:dyDescent="0.3">
      <c r="A11943"/>
    </row>
    <row r="11944" spans="1:1" x14ac:dyDescent="0.3">
      <c r="A11944"/>
    </row>
    <row r="11945" spans="1:1" x14ac:dyDescent="0.3">
      <c r="A11945"/>
    </row>
    <row r="11946" spans="1:1" x14ac:dyDescent="0.3">
      <c r="A11946"/>
    </row>
    <row r="11947" spans="1:1" x14ac:dyDescent="0.3">
      <c r="A11947"/>
    </row>
    <row r="11948" spans="1:1" x14ac:dyDescent="0.3">
      <c r="A11948"/>
    </row>
    <row r="11949" spans="1:1" x14ac:dyDescent="0.3">
      <c r="A11949"/>
    </row>
    <row r="11950" spans="1:1" x14ac:dyDescent="0.3">
      <c r="A11950"/>
    </row>
    <row r="11951" spans="1:1" x14ac:dyDescent="0.3">
      <c r="A11951"/>
    </row>
    <row r="11952" spans="1:1" x14ac:dyDescent="0.3">
      <c r="A11952"/>
    </row>
    <row r="11953" spans="1:1" x14ac:dyDescent="0.3">
      <c r="A11953"/>
    </row>
    <row r="11954" spans="1:1" x14ac:dyDescent="0.3">
      <c r="A11954"/>
    </row>
    <row r="11955" spans="1:1" x14ac:dyDescent="0.3">
      <c r="A11955"/>
    </row>
    <row r="11956" spans="1:1" x14ac:dyDescent="0.3">
      <c r="A11956"/>
    </row>
    <row r="11957" spans="1:1" x14ac:dyDescent="0.3">
      <c r="A11957"/>
    </row>
    <row r="11958" spans="1:1" x14ac:dyDescent="0.3">
      <c r="A11958"/>
    </row>
    <row r="11959" spans="1:1" x14ac:dyDescent="0.3">
      <c r="A11959"/>
    </row>
    <row r="11960" spans="1:1" x14ac:dyDescent="0.3">
      <c r="A11960"/>
    </row>
    <row r="11961" spans="1:1" x14ac:dyDescent="0.3">
      <c r="A11961"/>
    </row>
    <row r="11962" spans="1:1" x14ac:dyDescent="0.3">
      <c r="A11962"/>
    </row>
    <row r="11963" spans="1:1" x14ac:dyDescent="0.3">
      <c r="A11963"/>
    </row>
    <row r="11964" spans="1:1" x14ac:dyDescent="0.3">
      <c r="A11964"/>
    </row>
    <row r="11965" spans="1:1" x14ac:dyDescent="0.3">
      <c r="A11965"/>
    </row>
    <row r="11966" spans="1:1" x14ac:dyDescent="0.3">
      <c r="A11966"/>
    </row>
    <row r="11967" spans="1:1" x14ac:dyDescent="0.3">
      <c r="A11967"/>
    </row>
    <row r="11968" spans="1:1" x14ac:dyDescent="0.3">
      <c r="A11968"/>
    </row>
    <row r="11969" spans="1:1" x14ac:dyDescent="0.3">
      <c r="A11969"/>
    </row>
    <row r="11970" spans="1:1" x14ac:dyDescent="0.3">
      <c r="A11970"/>
    </row>
    <row r="11971" spans="1:1" x14ac:dyDescent="0.3">
      <c r="A11971"/>
    </row>
    <row r="11972" spans="1:1" x14ac:dyDescent="0.3">
      <c r="A11972"/>
    </row>
    <row r="11973" spans="1:1" x14ac:dyDescent="0.3">
      <c r="A11973"/>
    </row>
    <row r="11974" spans="1:1" x14ac:dyDescent="0.3">
      <c r="A11974"/>
    </row>
    <row r="11975" spans="1:1" x14ac:dyDescent="0.3">
      <c r="A11975"/>
    </row>
    <row r="11976" spans="1:1" x14ac:dyDescent="0.3">
      <c r="A11976"/>
    </row>
    <row r="11977" spans="1:1" x14ac:dyDescent="0.3">
      <c r="A11977"/>
    </row>
    <row r="11978" spans="1:1" x14ac:dyDescent="0.3">
      <c r="A11978"/>
    </row>
    <row r="11979" spans="1:1" x14ac:dyDescent="0.3">
      <c r="A11979"/>
    </row>
    <row r="11980" spans="1:1" x14ac:dyDescent="0.3">
      <c r="A11980"/>
    </row>
    <row r="11981" spans="1:1" x14ac:dyDescent="0.3">
      <c r="A11981"/>
    </row>
    <row r="11982" spans="1:1" x14ac:dyDescent="0.3">
      <c r="A11982"/>
    </row>
    <row r="11983" spans="1:1" x14ac:dyDescent="0.3">
      <c r="A11983"/>
    </row>
    <row r="11984" spans="1:1" x14ac:dyDescent="0.3">
      <c r="A11984"/>
    </row>
    <row r="11985" spans="1:1" x14ac:dyDescent="0.3">
      <c r="A11985"/>
    </row>
    <row r="11986" spans="1:1" x14ac:dyDescent="0.3">
      <c r="A11986"/>
    </row>
    <row r="11987" spans="1:1" x14ac:dyDescent="0.3">
      <c r="A11987"/>
    </row>
    <row r="11988" spans="1:1" x14ac:dyDescent="0.3">
      <c r="A11988"/>
    </row>
    <row r="11989" spans="1:1" x14ac:dyDescent="0.3">
      <c r="A11989"/>
    </row>
    <row r="11990" spans="1:1" x14ac:dyDescent="0.3">
      <c r="A11990"/>
    </row>
    <row r="11991" spans="1:1" x14ac:dyDescent="0.3">
      <c r="A11991"/>
    </row>
    <row r="11992" spans="1:1" x14ac:dyDescent="0.3">
      <c r="A11992"/>
    </row>
    <row r="11993" spans="1:1" x14ac:dyDescent="0.3">
      <c r="A11993"/>
    </row>
    <row r="11994" spans="1:1" x14ac:dyDescent="0.3">
      <c r="A11994"/>
    </row>
    <row r="11995" spans="1:1" x14ac:dyDescent="0.3">
      <c r="A11995"/>
    </row>
    <row r="11996" spans="1:1" x14ac:dyDescent="0.3">
      <c r="A11996"/>
    </row>
    <row r="11997" spans="1:1" x14ac:dyDescent="0.3">
      <c r="A11997"/>
    </row>
    <row r="11998" spans="1:1" x14ac:dyDescent="0.3">
      <c r="A11998"/>
    </row>
    <row r="11999" spans="1:1" x14ac:dyDescent="0.3">
      <c r="A11999"/>
    </row>
    <row r="12000" spans="1:1" x14ac:dyDescent="0.3">
      <c r="A12000"/>
    </row>
    <row r="12001" spans="1:1" x14ac:dyDescent="0.3">
      <c r="A12001"/>
    </row>
    <row r="12002" spans="1:1" x14ac:dyDescent="0.3">
      <c r="A12002"/>
    </row>
    <row r="12003" spans="1:1" x14ac:dyDescent="0.3">
      <c r="A12003"/>
    </row>
    <row r="12004" spans="1:1" x14ac:dyDescent="0.3">
      <c r="A12004"/>
    </row>
    <row r="12005" spans="1:1" x14ac:dyDescent="0.3">
      <c r="A12005"/>
    </row>
    <row r="12006" spans="1:1" x14ac:dyDescent="0.3">
      <c r="A12006"/>
    </row>
    <row r="12007" spans="1:1" x14ac:dyDescent="0.3">
      <c r="A12007"/>
    </row>
    <row r="12008" spans="1:1" x14ac:dyDescent="0.3">
      <c r="A12008"/>
    </row>
    <row r="12009" spans="1:1" x14ac:dyDescent="0.3">
      <c r="A12009"/>
    </row>
    <row r="12010" spans="1:1" x14ac:dyDescent="0.3">
      <c r="A12010"/>
    </row>
    <row r="12011" spans="1:1" x14ac:dyDescent="0.3">
      <c r="A12011"/>
    </row>
    <row r="12012" spans="1:1" x14ac:dyDescent="0.3">
      <c r="A12012"/>
    </row>
    <row r="12013" spans="1:1" x14ac:dyDescent="0.3">
      <c r="A12013"/>
    </row>
    <row r="12014" spans="1:1" x14ac:dyDescent="0.3">
      <c r="A12014"/>
    </row>
    <row r="12015" spans="1:1" x14ac:dyDescent="0.3">
      <c r="A12015"/>
    </row>
    <row r="12016" spans="1:1" x14ac:dyDescent="0.3">
      <c r="A12016"/>
    </row>
    <row r="12017" spans="1:1" x14ac:dyDescent="0.3">
      <c r="A12017"/>
    </row>
    <row r="12018" spans="1:1" x14ac:dyDescent="0.3">
      <c r="A12018"/>
    </row>
    <row r="12019" spans="1:1" x14ac:dyDescent="0.3">
      <c r="A12019"/>
    </row>
    <row r="12020" spans="1:1" x14ac:dyDescent="0.3">
      <c r="A12020"/>
    </row>
    <row r="12021" spans="1:1" x14ac:dyDescent="0.3">
      <c r="A12021"/>
    </row>
    <row r="12022" spans="1:1" x14ac:dyDescent="0.3">
      <c r="A12022"/>
    </row>
    <row r="12023" spans="1:1" x14ac:dyDescent="0.3">
      <c r="A12023"/>
    </row>
    <row r="12024" spans="1:1" x14ac:dyDescent="0.3">
      <c r="A12024"/>
    </row>
    <row r="12025" spans="1:1" x14ac:dyDescent="0.3">
      <c r="A12025"/>
    </row>
    <row r="12026" spans="1:1" x14ac:dyDescent="0.3">
      <c r="A12026"/>
    </row>
    <row r="12027" spans="1:1" x14ac:dyDescent="0.3">
      <c r="A12027"/>
    </row>
    <row r="12028" spans="1:1" x14ac:dyDescent="0.3">
      <c r="A12028"/>
    </row>
    <row r="12029" spans="1:1" x14ac:dyDescent="0.3">
      <c r="A12029"/>
    </row>
    <row r="12030" spans="1:1" x14ac:dyDescent="0.3">
      <c r="A12030"/>
    </row>
    <row r="12031" spans="1:1" x14ac:dyDescent="0.3">
      <c r="A12031"/>
    </row>
    <row r="12032" spans="1:1" x14ac:dyDescent="0.3">
      <c r="A12032"/>
    </row>
    <row r="12033" spans="1:1" x14ac:dyDescent="0.3">
      <c r="A12033"/>
    </row>
    <row r="12034" spans="1:1" x14ac:dyDescent="0.3">
      <c r="A12034"/>
    </row>
    <row r="12035" spans="1:1" x14ac:dyDescent="0.3">
      <c r="A12035"/>
    </row>
    <row r="12036" spans="1:1" x14ac:dyDescent="0.3">
      <c r="A12036"/>
    </row>
    <row r="12037" spans="1:1" x14ac:dyDescent="0.3">
      <c r="A12037"/>
    </row>
    <row r="12038" spans="1:1" x14ac:dyDescent="0.3">
      <c r="A12038"/>
    </row>
    <row r="12039" spans="1:1" x14ac:dyDescent="0.3">
      <c r="A12039"/>
    </row>
    <row r="12040" spans="1:1" x14ac:dyDescent="0.3">
      <c r="A12040"/>
    </row>
    <row r="12041" spans="1:1" x14ac:dyDescent="0.3">
      <c r="A12041"/>
    </row>
    <row r="12042" spans="1:1" x14ac:dyDescent="0.3">
      <c r="A12042"/>
    </row>
    <row r="12043" spans="1:1" x14ac:dyDescent="0.3">
      <c r="A12043"/>
    </row>
    <row r="12044" spans="1:1" x14ac:dyDescent="0.3">
      <c r="A12044"/>
    </row>
    <row r="12045" spans="1:1" x14ac:dyDescent="0.3">
      <c r="A12045"/>
    </row>
    <row r="12046" spans="1:1" x14ac:dyDescent="0.3">
      <c r="A12046"/>
    </row>
    <row r="12047" spans="1:1" x14ac:dyDescent="0.3">
      <c r="A12047"/>
    </row>
    <row r="12048" spans="1:1" x14ac:dyDescent="0.3">
      <c r="A12048"/>
    </row>
    <row r="12049" spans="1:1" x14ac:dyDescent="0.3">
      <c r="A12049"/>
    </row>
    <row r="12050" spans="1:1" x14ac:dyDescent="0.3">
      <c r="A12050"/>
    </row>
    <row r="12051" spans="1:1" x14ac:dyDescent="0.3">
      <c r="A12051"/>
    </row>
    <row r="12052" spans="1:1" x14ac:dyDescent="0.3">
      <c r="A12052"/>
    </row>
    <row r="12053" spans="1:1" x14ac:dyDescent="0.3">
      <c r="A12053"/>
    </row>
    <row r="12054" spans="1:1" x14ac:dyDescent="0.3">
      <c r="A12054"/>
    </row>
    <row r="12055" spans="1:1" x14ac:dyDescent="0.3">
      <c r="A12055"/>
    </row>
    <row r="12056" spans="1:1" x14ac:dyDescent="0.3">
      <c r="A12056"/>
    </row>
    <row r="12057" spans="1:1" x14ac:dyDescent="0.3">
      <c r="A12057"/>
    </row>
    <row r="12058" spans="1:1" x14ac:dyDescent="0.3">
      <c r="A12058"/>
    </row>
    <row r="12059" spans="1:1" x14ac:dyDescent="0.3">
      <c r="A12059"/>
    </row>
    <row r="12060" spans="1:1" x14ac:dyDescent="0.3">
      <c r="A12060"/>
    </row>
    <row r="12061" spans="1:1" x14ac:dyDescent="0.3">
      <c r="A12061"/>
    </row>
    <row r="12062" spans="1:1" x14ac:dyDescent="0.3">
      <c r="A12062"/>
    </row>
    <row r="12063" spans="1:1" x14ac:dyDescent="0.3">
      <c r="A12063"/>
    </row>
    <row r="12064" spans="1:1" x14ac:dyDescent="0.3">
      <c r="A12064"/>
    </row>
    <row r="12065" spans="1:1" x14ac:dyDescent="0.3">
      <c r="A12065"/>
    </row>
    <row r="12066" spans="1:1" x14ac:dyDescent="0.3">
      <c r="A12066"/>
    </row>
    <row r="12067" spans="1:1" x14ac:dyDescent="0.3">
      <c r="A12067"/>
    </row>
    <row r="12068" spans="1:1" x14ac:dyDescent="0.3">
      <c r="A12068"/>
    </row>
    <row r="12069" spans="1:1" x14ac:dyDescent="0.3">
      <c r="A12069"/>
    </row>
    <row r="12070" spans="1:1" x14ac:dyDescent="0.3">
      <c r="A12070"/>
    </row>
    <row r="12071" spans="1:1" x14ac:dyDescent="0.3">
      <c r="A12071"/>
    </row>
    <row r="12072" spans="1:1" x14ac:dyDescent="0.3">
      <c r="A12072"/>
    </row>
    <row r="12073" spans="1:1" x14ac:dyDescent="0.3">
      <c r="A12073"/>
    </row>
    <row r="12074" spans="1:1" x14ac:dyDescent="0.3">
      <c r="A12074"/>
    </row>
    <row r="12075" spans="1:1" x14ac:dyDescent="0.3">
      <c r="A12075"/>
    </row>
    <row r="12076" spans="1:1" x14ac:dyDescent="0.3">
      <c r="A12076"/>
    </row>
    <row r="12077" spans="1:1" x14ac:dyDescent="0.3">
      <c r="A12077"/>
    </row>
    <row r="12078" spans="1:1" x14ac:dyDescent="0.3">
      <c r="A12078"/>
    </row>
    <row r="12079" spans="1:1" x14ac:dyDescent="0.3">
      <c r="A12079"/>
    </row>
    <row r="12080" spans="1:1" x14ac:dyDescent="0.3">
      <c r="A12080"/>
    </row>
    <row r="12081" spans="1:1" x14ac:dyDescent="0.3">
      <c r="A12081"/>
    </row>
    <row r="12082" spans="1:1" x14ac:dyDescent="0.3">
      <c r="A12082"/>
    </row>
    <row r="12083" spans="1:1" x14ac:dyDescent="0.3">
      <c r="A12083"/>
    </row>
    <row r="12084" spans="1:1" x14ac:dyDescent="0.3">
      <c r="A12084"/>
    </row>
    <row r="12085" spans="1:1" x14ac:dyDescent="0.3">
      <c r="A12085"/>
    </row>
    <row r="12086" spans="1:1" x14ac:dyDescent="0.3">
      <c r="A12086"/>
    </row>
    <row r="12087" spans="1:1" x14ac:dyDescent="0.3">
      <c r="A12087"/>
    </row>
    <row r="12088" spans="1:1" x14ac:dyDescent="0.3">
      <c r="A12088"/>
    </row>
    <row r="12089" spans="1:1" x14ac:dyDescent="0.3">
      <c r="A12089"/>
    </row>
    <row r="12090" spans="1:1" x14ac:dyDescent="0.3">
      <c r="A12090"/>
    </row>
    <row r="12091" spans="1:1" x14ac:dyDescent="0.3">
      <c r="A12091"/>
    </row>
    <row r="12092" spans="1:1" x14ac:dyDescent="0.3">
      <c r="A12092"/>
    </row>
    <row r="12093" spans="1:1" x14ac:dyDescent="0.3">
      <c r="A12093"/>
    </row>
    <row r="12094" spans="1:1" x14ac:dyDescent="0.3">
      <c r="A12094"/>
    </row>
    <row r="12095" spans="1:1" x14ac:dyDescent="0.3">
      <c r="A12095"/>
    </row>
    <row r="12096" spans="1:1" x14ac:dyDescent="0.3">
      <c r="A12096"/>
    </row>
    <row r="12097" spans="1:1" x14ac:dyDescent="0.3">
      <c r="A12097"/>
    </row>
    <row r="12098" spans="1:1" x14ac:dyDescent="0.3">
      <c r="A12098"/>
    </row>
    <row r="12099" spans="1:1" x14ac:dyDescent="0.3">
      <c r="A12099"/>
    </row>
    <row r="12100" spans="1:1" x14ac:dyDescent="0.3">
      <c r="A12100"/>
    </row>
    <row r="12101" spans="1:1" x14ac:dyDescent="0.3">
      <c r="A12101"/>
    </row>
    <row r="12102" spans="1:1" x14ac:dyDescent="0.3">
      <c r="A12102"/>
    </row>
    <row r="12103" spans="1:1" x14ac:dyDescent="0.3">
      <c r="A12103"/>
    </row>
    <row r="12104" spans="1:1" x14ac:dyDescent="0.3">
      <c r="A12104"/>
    </row>
    <row r="12105" spans="1:1" x14ac:dyDescent="0.3">
      <c r="A12105"/>
    </row>
    <row r="12106" spans="1:1" x14ac:dyDescent="0.3">
      <c r="A12106"/>
    </row>
    <row r="12107" spans="1:1" x14ac:dyDescent="0.3">
      <c r="A12107"/>
    </row>
    <row r="12108" spans="1:1" x14ac:dyDescent="0.3">
      <c r="A12108"/>
    </row>
    <row r="12109" spans="1:1" x14ac:dyDescent="0.3">
      <c r="A12109"/>
    </row>
    <row r="12110" spans="1:1" x14ac:dyDescent="0.3">
      <c r="A12110"/>
    </row>
    <row r="12111" spans="1:1" x14ac:dyDescent="0.3">
      <c r="A12111"/>
    </row>
    <row r="12112" spans="1:1" x14ac:dyDescent="0.3">
      <c r="A12112"/>
    </row>
    <row r="12113" spans="1:1" x14ac:dyDescent="0.3">
      <c r="A12113"/>
    </row>
    <row r="12114" spans="1:1" x14ac:dyDescent="0.3">
      <c r="A12114"/>
    </row>
    <row r="12115" spans="1:1" x14ac:dyDescent="0.3">
      <c r="A12115"/>
    </row>
    <row r="12116" spans="1:1" x14ac:dyDescent="0.3">
      <c r="A12116"/>
    </row>
    <row r="12117" spans="1:1" x14ac:dyDescent="0.3">
      <c r="A12117"/>
    </row>
    <row r="12118" spans="1:1" x14ac:dyDescent="0.3">
      <c r="A12118"/>
    </row>
    <row r="12119" spans="1:1" x14ac:dyDescent="0.3">
      <c r="A12119"/>
    </row>
    <row r="12120" spans="1:1" x14ac:dyDescent="0.3">
      <c r="A12120"/>
    </row>
    <row r="12121" spans="1:1" x14ac:dyDescent="0.3">
      <c r="A12121"/>
    </row>
    <row r="12122" spans="1:1" x14ac:dyDescent="0.3">
      <c r="A12122"/>
    </row>
    <row r="12123" spans="1:1" x14ac:dyDescent="0.3">
      <c r="A12123"/>
    </row>
    <row r="12124" spans="1:1" x14ac:dyDescent="0.3">
      <c r="A12124"/>
    </row>
    <row r="12125" spans="1:1" x14ac:dyDescent="0.3">
      <c r="A12125"/>
    </row>
    <row r="12126" spans="1:1" x14ac:dyDescent="0.3">
      <c r="A12126"/>
    </row>
    <row r="12127" spans="1:1" x14ac:dyDescent="0.3">
      <c r="A12127"/>
    </row>
    <row r="12128" spans="1:1" x14ac:dyDescent="0.3">
      <c r="A12128"/>
    </row>
    <row r="12129" spans="1:1" x14ac:dyDescent="0.3">
      <c r="A12129"/>
    </row>
    <row r="12130" spans="1:1" x14ac:dyDescent="0.3">
      <c r="A12130"/>
    </row>
    <row r="12131" spans="1:1" x14ac:dyDescent="0.3">
      <c r="A12131"/>
    </row>
    <row r="12132" spans="1:1" x14ac:dyDescent="0.3">
      <c r="A12132"/>
    </row>
    <row r="12133" spans="1:1" x14ac:dyDescent="0.3">
      <c r="A12133"/>
    </row>
    <row r="12134" spans="1:1" x14ac:dyDescent="0.3">
      <c r="A12134"/>
    </row>
    <row r="12135" spans="1:1" x14ac:dyDescent="0.3">
      <c r="A12135"/>
    </row>
    <row r="12136" spans="1:1" x14ac:dyDescent="0.3">
      <c r="A12136"/>
    </row>
    <row r="12137" spans="1:1" x14ac:dyDescent="0.3">
      <c r="A12137"/>
    </row>
    <row r="12138" spans="1:1" x14ac:dyDescent="0.3">
      <c r="A12138"/>
    </row>
    <row r="12139" spans="1:1" x14ac:dyDescent="0.3">
      <c r="A12139"/>
    </row>
    <row r="12140" spans="1:1" x14ac:dyDescent="0.3">
      <c r="A12140"/>
    </row>
    <row r="12141" spans="1:1" x14ac:dyDescent="0.3">
      <c r="A12141"/>
    </row>
    <row r="12142" spans="1:1" x14ac:dyDescent="0.3">
      <c r="A12142"/>
    </row>
    <row r="12143" spans="1:1" x14ac:dyDescent="0.3">
      <c r="A12143"/>
    </row>
    <row r="12144" spans="1:1" x14ac:dyDescent="0.3">
      <c r="A12144"/>
    </row>
    <row r="12145" spans="1:1" x14ac:dyDescent="0.3">
      <c r="A12145"/>
    </row>
    <row r="12146" spans="1:1" x14ac:dyDescent="0.3">
      <c r="A12146"/>
    </row>
    <row r="12147" spans="1:1" x14ac:dyDescent="0.3">
      <c r="A12147"/>
    </row>
    <row r="12148" spans="1:1" x14ac:dyDescent="0.3">
      <c r="A12148"/>
    </row>
    <row r="12149" spans="1:1" x14ac:dyDescent="0.3">
      <c r="A12149"/>
    </row>
    <row r="12150" spans="1:1" x14ac:dyDescent="0.3">
      <c r="A12150"/>
    </row>
    <row r="12151" spans="1:1" x14ac:dyDescent="0.3">
      <c r="A12151"/>
    </row>
    <row r="12152" spans="1:1" x14ac:dyDescent="0.3">
      <c r="A12152"/>
    </row>
    <row r="12153" spans="1:1" x14ac:dyDescent="0.3">
      <c r="A12153"/>
    </row>
    <row r="12154" spans="1:1" x14ac:dyDescent="0.3">
      <c r="A12154"/>
    </row>
    <row r="12155" spans="1:1" x14ac:dyDescent="0.3">
      <c r="A12155"/>
    </row>
    <row r="12156" spans="1:1" x14ac:dyDescent="0.3">
      <c r="A12156"/>
    </row>
    <row r="12157" spans="1:1" x14ac:dyDescent="0.3">
      <c r="A12157"/>
    </row>
    <row r="12158" spans="1:1" x14ac:dyDescent="0.3">
      <c r="A12158"/>
    </row>
    <row r="12159" spans="1:1" x14ac:dyDescent="0.3">
      <c r="A12159"/>
    </row>
    <row r="12160" spans="1:1" x14ac:dyDescent="0.3">
      <c r="A12160"/>
    </row>
    <row r="12161" spans="1:1" x14ac:dyDescent="0.3">
      <c r="A12161"/>
    </row>
    <row r="12162" spans="1:1" x14ac:dyDescent="0.3">
      <c r="A12162"/>
    </row>
    <row r="12163" spans="1:1" x14ac:dyDescent="0.3">
      <c r="A12163"/>
    </row>
    <row r="12164" spans="1:1" x14ac:dyDescent="0.3">
      <c r="A12164"/>
    </row>
    <row r="12165" spans="1:1" x14ac:dyDescent="0.3">
      <c r="A12165"/>
    </row>
    <row r="12166" spans="1:1" x14ac:dyDescent="0.3">
      <c r="A12166"/>
    </row>
    <row r="12167" spans="1:1" x14ac:dyDescent="0.3">
      <c r="A12167"/>
    </row>
    <row r="12168" spans="1:1" x14ac:dyDescent="0.3">
      <c r="A12168"/>
    </row>
    <row r="12169" spans="1:1" x14ac:dyDescent="0.3">
      <c r="A12169"/>
    </row>
    <row r="12170" spans="1:1" x14ac:dyDescent="0.3">
      <c r="A12170"/>
    </row>
    <row r="12171" spans="1:1" x14ac:dyDescent="0.3">
      <c r="A12171"/>
    </row>
    <row r="12172" spans="1:1" x14ac:dyDescent="0.3">
      <c r="A12172"/>
    </row>
    <row r="12173" spans="1:1" x14ac:dyDescent="0.3">
      <c r="A12173"/>
    </row>
    <row r="12174" spans="1:1" x14ac:dyDescent="0.3">
      <c r="A12174"/>
    </row>
    <row r="12175" spans="1:1" x14ac:dyDescent="0.3">
      <c r="A12175"/>
    </row>
    <row r="12176" spans="1:1" x14ac:dyDescent="0.3">
      <c r="A12176"/>
    </row>
    <row r="12177" spans="1:1" x14ac:dyDescent="0.3">
      <c r="A12177"/>
    </row>
    <row r="12178" spans="1:1" x14ac:dyDescent="0.3">
      <c r="A12178"/>
    </row>
    <row r="12179" spans="1:1" x14ac:dyDescent="0.3">
      <c r="A12179"/>
    </row>
    <row r="12180" spans="1:1" x14ac:dyDescent="0.3">
      <c r="A12180"/>
    </row>
    <row r="12181" spans="1:1" x14ac:dyDescent="0.3">
      <c r="A12181"/>
    </row>
    <row r="12182" spans="1:1" x14ac:dyDescent="0.3">
      <c r="A12182"/>
    </row>
    <row r="12183" spans="1:1" x14ac:dyDescent="0.3">
      <c r="A12183"/>
    </row>
    <row r="12184" spans="1:1" x14ac:dyDescent="0.3">
      <c r="A12184"/>
    </row>
    <row r="12185" spans="1:1" x14ac:dyDescent="0.3">
      <c r="A12185"/>
    </row>
    <row r="12186" spans="1:1" x14ac:dyDescent="0.3">
      <c r="A12186"/>
    </row>
    <row r="12187" spans="1:1" x14ac:dyDescent="0.3">
      <c r="A12187"/>
    </row>
    <row r="12188" spans="1:1" x14ac:dyDescent="0.3">
      <c r="A12188"/>
    </row>
    <row r="12189" spans="1:1" x14ac:dyDescent="0.3">
      <c r="A12189"/>
    </row>
    <row r="12190" spans="1:1" x14ac:dyDescent="0.3">
      <c r="A12190"/>
    </row>
    <row r="12191" spans="1:1" x14ac:dyDescent="0.3">
      <c r="A12191"/>
    </row>
    <row r="12192" spans="1:1" x14ac:dyDescent="0.3">
      <c r="A12192"/>
    </row>
    <row r="12193" spans="1:1" x14ac:dyDescent="0.3">
      <c r="A12193"/>
    </row>
    <row r="12194" spans="1:1" x14ac:dyDescent="0.3">
      <c r="A12194"/>
    </row>
    <row r="12195" spans="1:1" x14ac:dyDescent="0.3">
      <c r="A12195"/>
    </row>
    <row r="12196" spans="1:1" x14ac:dyDescent="0.3">
      <c r="A12196"/>
    </row>
    <row r="12197" spans="1:1" x14ac:dyDescent="0.3">
      <c r="A12197"/>
    </row>
    <row r="12198" spans="1:1" x14ac:dyDescent="0.3">
      <c r="A12198"/>
    </row>
    <row r="12199" spans="1:1" x14ac:dyDescent="0.3">
      <c r="A12199"/>
    </row>
    <row r="12200" spans="1:1" x14ac:dyDescent="0.3">
      <c r="A12200"/>
    </row>
    <row r="12201" spans="1:1" x14ac:dyDescent="0.3">
      <c r="A12201"/>
    </row>
    <row r="12202" spans="1:1" x14ac:dyDescent="0.3">
      <c r="A12202"/>
    </row>
    <row r="12203" spans="1:1" x14ac:dyDescent="0.3">
      <c r="A12203"/>
    </row>
    <row r="12204" spans="1:1" x14ac:dyDescent="0.3">
      <c r="A12204"/>
    </row>
    <row r="12205" spans="1:1" x14ac:dyDescent="0.3">
      <c r="A12205"/>
    </row>
    <row r="12206" spans="1:1" x14ac:dyDescent="0.3">
      <c r="A12206"/>
    </row>
    <row r="12207" spans="1:1" x14ac:dyDescent="0.3">
      <c r="A12207"/>
    </row>
    <row r="12208" spans="1:1" x14ac:dyDescent="0.3">
      <c r="A12208"/>
    </row>
    <row r="12209" spans="1:1" x14ac:dyDescent="0.3">
      <c r="A12209"/>
    </row>
    <row r="12210" spans="1:1" x14ac:dyDescent="0.3">
      <c r="A12210"/>
    </row>
    <row r="12211" spans="1:1" x14ac:dyDescent="0.3">
      <c r="A12211"/>
    </row>
    <row r="12212" spans="1:1" x14ac:dyDescent="0.3">
      <c r="A12212"/>
    </row>
    <row r="12213" spans="1:1" x14ac:dyDescent="0.3">
      <c r="A12213"/>
    </row>
    <row r="12214" spans="1:1" x14ac:dyDescent="0.3">
      <c r="A12214"/>
    </row>
    <row r="12215" spans="1:1" x14ac:dyDescent="0.3">
      <c r="A12215"/>
    </row>
    <row r="12216" spans="1:1" x14ac:dyDescent="0.3">
      <c r="A12216"/>
    </row>
    <row r="12217" spans="1:1" x14ac:dyDescent="0.3">
      <c r="A12217"/>
    </row>
    <row r="12218" spans="1:1" x14ac:dyDescent="0.3">
      <c r="A12218"/>
    </row>
    <row r="12219" spans="1:1" x14ac:dyDescent="0.3">
      <c r="A12219"/>
    </row>
    <row r="12220" spans="1:1" x14ac:dyDescent="0.3">
      <c r="A12220"/>
    </row>
    <row r="12221" spans="1:1" x14ac:dyDescent="0.3">
      <c r="A12221"/>
    </row>
    <row r="12222" spans="1:1" x14ac:dyDescent="0.3">
      <c r="A12222"/>
    </row>
    <row r="12223" spans="1:1" x14ac:dyDescent="0.3">
      <c r="A12223"/>
    </row>
    <row r="12224" spans="1:1" x14ac:dyDescent="0.3">
      <c r="A12224"/>
    </row>
    <row r="12225" spans="1:1" x14ac:dyDescent="0.3">
      <c r="A12225"/>
    </row>
    <row r="12226" spans="1:1" x14ac:dyDescent="0.3">
      <c r="A12226"/>
    </row>
    <row r="12227" spans="1:1" x14ac:dyDescent="0.3">
      <c r="A12227"/>
    </row>
    <row r="12228" spans="1:1" x14ac:dyDescent="0.3">
      <c r="A12228"/>
    </row>
    <row r="12229" spans="1:1" x14ac:dyDescent="0.3">
      <c r="A12229"/>
    </row>
    <row r="12230" spans="1:1" x14ac:dyDescent="0.3">
      <c r="A12230"/>
    </row>
    <row r="12231" spans="1:1" x14ac:dyDescent="0.3">
      <c r="A12231"/>
    </row>
    <row r="12232" spans="1:1" x14ac:dyDescent="0.3">
      <c r="A12232"/>
    </row>
    <row r="12233" spans="1:1" x14ac:dyDescent="0.3">
      <c r="A12233"/>
    </row>
    <row r="12234" spans="1:1" x14ac:dyDescent="0.3">
      <c r="A12234"/>
    </row>
    <row r="12235" spans="1:1" x14ac:dyDescent="0.3">
      <c r="A12235"/>
    </row>
    <row r="12236" spans="1:1" x14ac:dyDescent="0.3">
      <c r="A12236"/>
    </row>
    <row r="12237" spans="1:1" x14ac:dyDescent="0.3">
      <c r="A12237"/>
    </row>
    <row r="12238" spans="1:1" x14ac:dyDescent="0.3">
      <c r="A12238"/>
    </row>
    <row r="12239" spans="1:1" x14ac:dyDescent="0.3">
      <c r="A12239"/>
    </row>
    <row r="12240" spans="1:1" x14ac:dyDescent="0.3">
      <c r="A12240"/>
    </row>
    <row r="12241" spans="1:1" x14ac:dyDescent="0.3">
      <c r="A12241"/>
    </row>
    <row r="12242" spans="1:1" x14ac:dyDescent="0.3">
      <c r="A12242"/>
    </row>
    <row r="12243" spans="1:1" x14ac:dyDescent="0.3">
      <c r="A12243"/>
    </row>
    <row r="12244" spans="1:1" x14ac:dyDescent="0.3">
      <c r="A12244"/>
    </row>
    <row r="12245" spans="1:1" x14ac:dyDescent="0.3">
      <c r="A12245"/>
    </row>
    <row r="12246" spans="1:1" x14ac:dyDescent="0.3">
      <c r="A12246"/>
    </row>
    <row r="12247" spans="1:1" x14ac:dyDescent="0.3">
      <c r="A12247"/>
    </row>
    <row r="12248" spans="1:1" x14ac:dyDescent="0.3">
      <c r="A12248"/>
    </row>
    <row r="12249" spans="1:1" x14ac:dyDescent="0.3">
      <c r="A12249"/>
    </row>
    <row r="12250" spans="1:1" x14ac:dyDescent="0.3">
      <c r="A12250"/>
    </row>
    <row r="12251" spans="1:1" x14ac:dyDescent="0.3">
      <c r="A12251"/>
    </row>
    <row r="12252" spans="1:1" x14ac:dyDescent="0.3">
      <c r="A12252"/>
    </row>
    <row r="12253" spans="1:1" x14ac:dyDescent="0.3">
      <c r="A12253"/>
    </row>
    <row r="12254" spans="1:1" x14ac:dyDescent="0.3">
      <c r="A12254"/>
    </row>
    <row r="12255" spans="1:1" x14ac:dyDescent="0.3">
      <c r="A12255"/>
    </row>
    <row r="12256" spans="1:1" x14ac:dyDescent="0.3">
      <c r="A12256"/>
    </row>
    <row r="12257" spans="1:1" x14ac:dyDescent="0.3">
      <c r="A12257"/>
    </row>
    <row r="12258" spans="1:1" x14ac:dyDescent="0.3">
      <c r="A12258"/>
    </row>
    <row r="12259" spans="1:1" x14ac:dyDescent="0.3">
      <c r="A12259"/>
    </row>
    <row r="12260" spans="1:1" x14ac:dyDescent="0.3">
      <c r="A12260"/>
    </row>
    <row r="12261" spans="1:1" x14ac:dyDescent="0.3">
      <c r="A12261"/>
    </row>
    <row r="12262" spans="1:1" x14ac:dyDescent="0.3">
      <c r="A12262"/>
    </row>
    <row r="12263" spans="1:1" x14ac:dyDescent="0.3">
      <c r="A12263"/>
    </row>
    <row r="12264" spans="1:1" x14ac:dyDescent="0.3">
      <c r="A12264"/>
    </row>
    <row r="12265" spans="1:1" x14ac:dyDescent="0.3">
      <c r="A12265"/>
    </row>
    <row r="12266" spans="1:1" x14ac:dyDescent="0.3">
      <c r="A12266"/>
    </row>
    <row r="12267" spans="1:1" x14ac:dyDescent="0.3">
      <c r="A12267"/>
    </row>
    <row r="12268" spans="1:1" x14ac:dyDescent="0.3">
      <c r="A12268"/>
    </row>
    <row r="12269" spans="1:1" x14ac:dyDescent="0.3">
      <c r="A12269"/>
    </row>
    <row r="12270" spans="1:1" x14ac:dyDescent="0.3">
      <c r="A12270"/>
    </row>
    <row r="12271" spans="1:1" x14ac:dyDescent="0.3">
      <c r="A12271"/>
    </row>
    <row r="12272" spans="1:1" x14ac:dyDescent="0.3">
      <c r="A12272"/>
    </row>
    <row r="12273" spans="1:1" x14ac:dyDescent="0.3">
      <c r="A12273"/>
    </row>
    <row r="12274" spans="1:1" x14ac:dyDescent="0.3">
      <c r="A12274"/>
    </row>
    <row r="12275" spans="1:1" x14ac:dyDescent="0.3">
      <c r="A12275"/>
    </row>
    <row r="12276" spans="1:1" x14ac:dyDescent="0.3">
      <c r="A12276"/>
    </row>
    <row r="12277" spans="1:1" x14ac:dyDescent="0.3">
      <c r="A12277"/>
    </row>
    <row r="12278" spans="1:1" x14ac:dyDescent="0.3">
      <c r="A12278"/>
    </row>
    <row r="12279" spans="1:1" x14ac:dyDescent="0.3">
      <c r="A12279"/>
    </row>
    <row r="12280" spans="1:1" x14ac:dyDescent="0.3">
      <c r="A12280"/>
    </row>
    <row r="12281" spans="1:1" x14ac:dyDescent="0.3">
      <c r="A12281"/>
    </row>
    <row r="12282" spans="1:1" x14ac:dyDescent="0.3">
      <c r="A12282"/>
    </row>
    <row r="12283" spans="1:1" x14ac:dyDescent="0.3">
      <c r="A12283"/>
    </row>
    <row r="12284" spans="1:1" x14ac:dyDescent="0.3">
      <c r="A12284"/>
    </row>
    <row r="12285" spans="1:1" x14ac:dyDescent="0.3">
      <c r="A12285"/>
    </row>
    <row r="12286" spans="1:1" x14ac:dyDescent="0.3">
      <c r="A12286"/>
    </row>
    <row r="12287" spans="1:1" x14ac:dyDescent="0.3">
      <c r="A12287"/>
    </row>
    <row r="12288" spans="1:1" x14ac:dyDescent="0.3">
      <c r="A12288"/>
    </row>
    <row r="12289" spans="1:1" x14ac:dyDescent="0.3">
      <c r="A12289"/>
    </row>
    <row r="12290" spans="1:1" x14ac:dyDescent="0.3">
      <c r="A12290"/>
    </row>
    <row r="12291" spans="1:1" x14ac:dyDescent="0.3">
      <c r="A12291"/>
    </row>
    <row r="12292" spans="1:1" x14ac:dyDescent="0.3">
      <c r="A12292"/>
    </row>
    <row r="12293" spans="1:1" x14ac:dyDescent="0.3">
      <c r="A12293"/>
    </row>
    <row r="12294" spans="1:1" x14ac:dyDescent="0.3">
      <c r="A12294"/>
    </row>
    <row r="12295" spans="1:1" x14ac:dyDescent="0.3">
      <c r="A12295"/>
    </row>
    <row r="12296" spans="1:1" x14ac:dyDescent="0.3">
      <c r="A12296"/>
    </row>
    <row r="12297" spans="1:1" x14ac:dyDescent="0.3">
      <c r="A12297"/>
    </row>
    <row r="12298" spans="1:1" x14ac:dyDescent="0.3">
      <c r="A12298"/>
    </row>
    <row r="12299" spans="1:1" x14ac:dyDescent="0.3">
      <c r="A12299"/>
    </row>
    <row r="12300" spans="1:1" x14ac:dyDescent="0.3">
      <c r="A12300"/>
    </row>
    <row r="12301" spans="1:1" x14ac:dyDescent="0.3">
      <c r="A12301"/>
    </row>
    <row r="12302" spans="1:1" x14ac:dyDescent="0.3">
      <c r="A12302"/>
    </row>
    <row r="12303" spans="1:1" x14ac:dyDescent="0.3">
      <c r="A12303"/>
    </row>
    <row r="12304" spans="1:1" x14ac:dyDescent="0.3">
      <c r="A12304"/>
    </row>
    <row r="12305" spans="1:1" x14ac:dyDescent="0.3">
      <c r="A12305"/>
    </row>
    <row r="12306" spans="1:1" x14ac:dyDescent="0.3">
      <c r="A12306"/>
    </row>
    <row r="12307" spans="1:1" x14ac:dyDescent="0.3">
      <c r="A12307"/>
    </row>
    <row r="12308" spans="1:1" x14ac:dyDescent="0.3">
      <c r="A12308"/>
    </row>
    <row r="12309" spans="1:1" x14ac:dyDescent="0.3">
      <c r="A12309"/>
    </row>
    <row r="12310" spans="1:1" x14ac:dyDescent="0.3">
      <c r="A12310"/>
    </row>
    <row r="12311" spans="1:1" x14ac:dyDescent="0.3">
      <c r="A12311"/>
    </row>
    <row r="12312" spans="1:1" x14ac:dyDescent="0.3">
      <c r="A12312"/>
    </row>
    <row r="12313" spans="1:1" x14ac:dyDescent="0.3">
      <c r="A12313"/>
    </row>
    <row r="12314" spans="1:1" x14ac:dyDescent="0.3">
      <c r="A12314"/>
    </row>
    <row r="12315" spans="1:1" x14ac:dyDescent="0.3">
      <c r="A12315"/>
    </row>
    <row r="12316" spans="1:1" x14ac:dyDescent="0.3">
      <c r="A12316"/>
    </row>
    <row r="12317" spans="1:1" x14ac:dyDescent="0.3">
      <c r="A12317"/>
    </row>
    <row r="12318" spans="1:1" x14ac:dyDescent="0.3">
      <c r="A12318"/>
    </row>
    <row r="12319" spans="1:1" x14ac:dyDescent="0.3">
      <c r="A12319"/>
    </row>
    <row r="12320" spans="1:1" x14ac:dyDescent="0.3">
      <c r="A12320"/>
    </row>
    <row r="12321" spans="1:1" x14ac:dyDescent="0.3">
      <c r="A12321"/>
    </row>
    <row r="12322" spans="1:1" x14ac:dyDescent="0.3">
      <c r="A12322"/>
    </row>
    <row r="12323" spans="1:1" x14ac:dyDescent="0.3">
      <c r="A12323"/>
    </row>
    <row r="12324" spans="1:1" x14ac:dyDescent="0.3">
      <c r="A12324"/>
    </row>
    <row r="12325" spans="1:1" x14ac:dyDescent="0.3">
      <c r="A12325"/>
    </row>
    <row r="12326" spans="1:1" x14ac:dyDescent="0.3">
      <c r="A12326"/>
    </row>
    <row r="12327" spans="1:1" x14ac:dyDescent="0.3">
      <c r="A12327"/>
    </row>
    <row r="12328" spans="1:1" x14ac:dyDescent="0.3">
      <c r="A12328"/>
    </row>
    <row r="12329" spans="1:1" x14ac:dyDescent="0.3">
      <c r="A12329"/>
    </row>
    <row r="12330" spans="1:1" x14ac:dyDescent="0.3">
      <c r="A12330"/>
    </row>
    <row r="12331" spans="1:1" x14ac:dyDescent="0.3">
      <c r="A12331"/>
    </row>
    <row r="12332" spans="1:1" x14ac:dyDescent="0.3">
      <c r="A12332"/>
    </row>
    <row r="12333" spans="1:1" x14ac:dyDescent="0.3">
      <c r="A12333"/>
    </row>
    <row r="12334" spans="1:1" x14ac:dyDescent="0.3">
      <c r="A12334"/>
    </row>
    <row r="12335" spans="1:1" x14ac:dyDescent="0.3">
      <c r="A12335"/>
    </row>
    <row r="12336" spans="1:1" x14ac:dyDescent="0.3">
      <c r="A12336"/>
    </row>
    <row r="12337" spans="1:1" x14ac:dyDescent="0.3">
      <c r="A12337"/>
    </row>
    <row r="12338" spans="1:1" x14ac:dyDescent="0.3">
      <c r="A12338"/>
    </row>
    <row r="12339" spans="1:1" x14ac:dyDescent="0.3">
      <c r="A12339"/>
    </row>
    <row r="12340" spans="1:1" x14ac:dyDescent="0.3">
      <c r="A12340"/>
    </row>
    <row r="12341" spans="1:1" x14ac:dyDescent="0.3">
      <c r="A12341"/>
    </row>
    <row r="12342" spans="1:1" x14ac:dyDescent="0.3">
      <c r="A12342"/>
    </row>
    <row r="12343" spans="1:1" x14ac:dyDescent="0.3">
      <c r="A12343"/>
    </row>
    <row r="12344" spans="1:1" x14ac:dyDescent="0.3">
      <c r="A12344"/>
    </row>
    <row r="12345" spans="1:1" x14ac:dyDescent="0.3">
      <c r="A12345"/>
    </row>
    <row r="12346" spans="1:1" x14ac:dyDescent="0.3">
      <c r="A12346"/>
    </row>
    <row r="12347" spans="1:1" x14ac:dyDescent="0.3">
      <c r="A12347"/>
    </row>
    <row r="12348" spans="1:1" x14ac:dyDescent="0.3">
      <c r="A12348"/>
    </row>
    <row r="12349" spans="1:1" x14ac:dyDescent="0.3">
      <c r="A12349"/>
    </row>
    <row r="12350" spans="1:1" x14ac:dyDescent="0.3">
      <c r="A12350"/>
    </row>
    <row r="12351" spans="1:1" x14ac:dyDescent="0.3">
      <c r="A12351"/>
    </row>
    <row r="12352" spans="1:1" x14ac:dyDescent="0.3">
      <c r="A12352"/>
    </row>
    <row r="12353" spans="1:1" x14ac:dyDescent="0.3">
      <c r="A12353"/>
    </row>
    <row r="12354" spans="1:1" x14ac:dyDescent="0.3">
      <c r="A12354"/>
    </row>
    <row r="12355" spans="1:1" x14ac:dyDescent="0.3">
      <c r="A12355"/>
    </row>
    <row r="12356" spans="1:1" x14ac:dyDescent="0.3">
      <c r="A12356"/>
    </row>
    <row r="12357" spans="1:1" x14ac:dyDescent="0.3">
      <c r="A12357"/>
    </row>
    <row r="12358" spans="1:1" x14ac:dyDescent="0.3">
      <c r="A12358"/>
    </row>
    <row r="12359" spans="1:1" x14ac:dyDescent="0.3">
      <c r="A12359"/>
    </row>
    <row r="12360" spans="1:1" x14ac:dyDescent="0.3">
      <c r="A12360"/>
    </row>
    <row r="12361" spans="1:1" x14ac:dyDescent="0.3">
      <c r="A12361"/>
    </row>
    <row r="12362" spans="1:1" x14ac:dyDescent="0.3">
      <c r="A12362"/>
    </row>
    <row r="12363" spans="1:1" x14ac:dyDescent="0.3">
      <c r="A12363"/>
    </row>
    <row r="12364" spans="1:1" x14ac:dyDescent="0.3">
      <c r="A12364"/>
    </row>
    <row r="12365" spans="1:1" x14ac:dyDescent="0.3">
      <c r="A12365"/>
    </row>
    <row r="12366" spans="1:1" x14ac:dyDescent="0.3">
      <c r="A12366"/>
    </row>
    <row r="12367" spans="1:1" x14ac:dyDescent="0.3">
      <c r="A12367"/>
    </row>
    <row r="12368" spans="1:1" x14ac:dyDescent="0.3">
      <c r="A12368"/>
    </row>
    <row r="12369" spans="1:1" x14ac:dyDescent="0.3">
      <c r="A12369"/>
    </row>
    <row r="12370" spans="1:1" x14ac:dyDescent="0.3">
      <c r="A12370"/>
    </row>
    <row r="12371" spans="1:1" x14ac:dyDescent="0.3">
      <c r="A12371"/>
    </row>
    <row r="12372" spans="1:1" x14ac:dyDescent="0.3">
      <c r="A12372"/>
    </row>
    <row r="12373" spans="1:1" x14ac:dyDescent="0.3">
      <c r="A12373"/>
    </row>
    <row r="12374" spans="1:1" x14ac:dyDescent="0.3">
      <c r="A12374"/>
    </row>
    <row r="12375" spans="1:1" x14ac:dyDescent="0.3">
      <c r="A12375"/>
    </row>
    <row r="12376" spans="1:1" x14ac:dyDescent="0.3">
      <c r="A12376"/>
    </row>
    <row r="12377" spans="1:1" x14ac:dyDescent="0.3">
      <c r="A12377"/>
    </row>
    <row r="12378" spans="1:1" x14ac:dyDescent="0.3">
      <c r="A12378"/>
    </row>
    <row r="12379" spans="1:1" x14ac:dyDescent="0.3">
      <c r="A12379"/>
    </row>
    <row r="12380" spans="1:1" x14ac:dyDescent="0.3">
      <c r="A12380"/>
    </row>
    <row r="12381" spans="1:1" x14ac:dyDescent="0.3">
      <c r="A12381"/>
    </row>
    <row r="12382" spans="1:1" x14ac:dyDescent="0.3">
      <c r="A12382"/>
    </row>
    <row r="12383" spans="1:1" x14ac:dyDescent="0.3">
      <c r="A12383"/>
    </row>
    <row r="12384" spans="1:1" x14ac:dyDescent="0.3">
      <c r="A12384"/>
    </row>
    <row r="12385" spans="1:1" x14ac:dyDescent="0.3">
      <c r="A12385"/>
    </row>
    <row r="12386" spans="1:1" x14ac:dyDescent="0.3">
      <c r="A12386"/>
    </row>
    <row r="12387" spans="1:1" x14ac:dyDescent="0.3">
      <c r="A12387"/>
    </row>
    <row r="12388" spans="1:1" x14ac:dyDescent="0.3">
      <c r="A12388"/>
    </row>
    <row r="12389" spans="1:1" x14ac:dyDescent="0.3">
      <c r="A12389"/>
    </row>
    <row r="12390" spans="1:1" x14ac:dyDescent="0.3">
      <c r="A12390"/>
    </row>
    <row r="12391" spans="1:1" x14ac:dyDescent="0.3">
      <c r="A12391"/>
    </row>
    <row r="12392" spans="1:1" x14ac:dyDescent="0.3">
      <c r="A12392"/>
    </row>
    <row r="12393" spans="1:1" x14ac:dyDescent="0.3">
      <c r="A12393"/>
    </row>
    <row r="12394" spans="1:1" x14ac:dyDescent="0.3">
      <c r="A12394"/>
    </row>
    <row r="12395" spans="1:1" x14ac:dyDescent="0.3">
      <c r="A12395"/>
    </row>
    <row r="12396" spans="1:1" x14ac:dyDescent="0.3">
      <c r="A12396"/>
    </row>
    <row r="12397" spans="1:1" x14ac:dyDescent="0.3">
      <c r="A12397"/>
    </row>
    <row r="12398" spans="1:1" x14ac:dyDescent="0.3">
      <c r="A12398"/>
    </row>
    <row r="12399" spans="1:1" x14ac:dyDescent="0.3">
      <c r="A12399"/>
    </row>
    <row r="12400" spans="1:1" x14ac:dyDescent="0.3">
      <c r="A12400"/>
    </row>
    <row r="12401" spans="1:1" x14ac:dyDescent="0.3">
      <c r="A12401"/>
    </row>
    <row r="12402" spans="1:1" x14ac:dyDescent="0.3">
      <c r="A12402"/>
    </row>
    <row r="12403" spans="1:1" x14ac:dyDescent="0.3">
      <c r="A12403"/>
    </row>
    <row r="12404" spans="1:1" x14ac:dyDescent="0.3">
      <c r="A12404"/>
    </row>
    <row r="12405" spans="1:1" x14ac:dyDescent="0.3">
      <c r="A12405"/>
    </row>
    <row r="12406" spans="1:1" x14ac:dyDescent="0.3">
      <c r="A12406"/>
    </row>
    <row r="12407" spans="1:1" x14ac:dyDescent="0.3">
      <c r="A12407"/>
    </row>
    <row r="12408" spans="1:1" x14ac:dyDescent="0.3">
      <c r="A12408"/>
    </row>
    <row r="12409" spans="1:1" x14ac:dyDescent="0.3">
      <c r="A12409"/>
    </row>
    <row r="12410" spans="1:1" x14ac:dyDescent="0.3">
      <c r="A12410"/>
    </row>
    <row r="12411" spans="1:1" x14ac:dyDescent="0.3">
      <c r="A12411"/>
    </row>
    <row r="12412" spans="1:1" x14ac:dyDescent="0.3">
      <c r="A12412"/>
    </row>
    <row r="12413" spans="1:1" x14ac:dyDescent="0.3">
      <c r="A12413"/>
    </row>
    <row r="12414" spans="1:1" x14ac:dyDescent="0.3">
      <c r="A12414"/>
    </row>
    <row r="12415" spans="1:1" x14ac:dyDescent="0.3">
      <c r="A12415"/>
    </row>
    <row r="12416" spans="1:1" x14ac:dyDescent="0.3">
      <c r="A12416"/>
    </row>
    <row r="12417" spans="1:1" x14ac:dyDescent="0.3">
      <c r="A12417"/>
    </row>
    <row r="12418" spans="1:1" x14ac:dyDescent="0.3">
      <c r="A12418"/>
    </row>
    <row r="12419" spans="1:1" x14ac:dyDescent="0.3">
      <c r="A12419"/>
    </row>
    <row r="12420" spans="1:1" x14ac:dyDescent="0.3">
      <c r="A12420"/>
    </row>
    <row r="12421" spans="1:1" x14ac:dyDescent="0.3">
      <c r="A12421"/>
    </row>
    <row r="12422" spans="1:1" x14ac:dyDescent="0.3">
      <c r="A12422"/>
    </row>
    <row r="12423" spans="1:1" x14ac:dyDescent="0.3">
      <c r="A12423"/>
    </row>
    <row r="12424" spans="1:1" x14ac:dyDescent="0.3">
      <c r="A12424"/>
    </row>
    <row r="12425" spans="1:1" x14ac:dyDescent="0.3">
      <c r="A12425"/>
    </row>
    <row r="12426" spans="1:1" x14ac:dyDescent="0.3">
      <c r="A12426"/>
    </row>
    <row r="12427" spans="1:1" x14ac:dyDescent="0.3">
      <c r="A12427"/>
    </row>
    <row r="12428" spans="1:1" x14ac:dyDescent="0.3">
      <c r="A12428"/>
    </row>
    <row r="12429" spans="1:1" x14ac:dyDescent="0.3">
      <c r="A12429"/>
    </row>
    <row r="12430" spans="1:1" x14ac:dyDescent="0.3">
      <c r="A12430"/>
    </row>
    <row r="12431" spans="1:1" x14ac:dyDescent="0.3">
      <c r="A12431"/>
    </row>
    <row r="12432" spans="1:1" x14ac:dyDescent="0.3">
      <c r="A12432"/>
    </row>
    <row r="12433" spans="1:1" x14ac:dyDescent="0.3">
      <c r="A12433"/>
    </row>
    <row r="12434" spans="1:1" x14ac:dyDescent="0.3">
      <c r="A12434"/>
    </row>
    <row r="12435" spans="1:1" x14ac:dyDescent="0.3">
      <c r="A12435"/>
    </row>
    <row r="12436" spans="1:1" x14ac:dyDescent="0.3">
      <c r="A12436"/>
    </row>
    <row r="12437" spans="1:1" x14ac:dyDescent="0.3">
      <c r="A12437"/>
    </row>
    <row r="12438" spans="1:1" x14ac:dyDescent="0.3">
      <c r="A12438"/>
    </row>
    <row r="12439" spans="1:1" x14ac:dyDescent="0.3">
      <c r="A12439"/>
    </row>
    <row r="12440" spans="1:1" x14ac:dyDescent="0.3">
      <c r="A12440"/>
    </row>
    <row r="12441" spans="1:1" x14ac:dyDescent="0.3">
      <c r="A12441"/>
    </row>
    <row r="12442" spans="1:1" x14ac:dyDescent="0.3">
      <c r="A12442"/>
    </row>
    <row r="12443" spans="1:1" x14ac:dyDescent="0.3">
      <c r="A12443"/>
    </row>
    <row r="12444" spans="1:1" x14ac:dyDescent="0.3">
      <c r="A12444"/>
    </row>
    <row r="12445" spans="1:1" x14ac:dyDescent="0.3">
      <c r="A12445"/>
    </row>
    <row r="12446" spans="1:1" x14ac:dyDescent="0.3">
      <c r="A12446"/>
    </row>
    <row r="12447" spans="1:1" x14ac:dyDescent="0.3">
      <c r="A12447"/>
    </row>
    <row r="12448" spans="1:1" x14ac:dyDescent="0.3">
      <c r="A12448"/>
    </row>
    <row r="12449" spans="1:1" x14ac:dyDescent="0.3">
      <c r="A12449"/>
    </row>
    <row r="12450" spans="1:1" x14ac:dyDescent="0.3">
      <c r="A12450"/>
    </row>
    <row r="12451" spans="1:1" x14ac:dyDescent="0.3">
      <c r="A12451"/>
    </row>
    <row r="12452" spans="1:1" x14ac:dyDescent="0.3">
      <c r="A12452"/>
    </row>
    <row r="12453" spans="1:1" x14ac:dyDescent="0.3">
      <c r="A12453"/>
    </row>
    <row r="12454" spans="1:1" x14ac:dyDescent="0.3">
      <c r="A12454"/>
    </row>
    <row r="12455" spans="1:1" x14ac:dyDescent="0.3">
      <c r="A12455"/>
    </row>
    <row r="12456" spans="1:1" x14ac:dyDescent="0.3">
      <c r="A12456"/>
    </row>
    <row r="12457" spans="1:1" x14ac:dyDescent="0.3">
      <c r="A12457"/>
    </row>
    <row r="12458" spans="1:1" x14ac:dyDescent="0.3">
      <c r="A12458"/>
    </row>
    <row r="12459" spans="1:1" x14ac:dyDescent="0.3">
      <c r="A12459"/>
    </row>
    <row r="12460" spans="1:1" x14ac:dyDescent="0.3">
      <c r="A12460"/>
    </row>
    <row r="12461" spans="1:1" x14ac:dyDescent="0.3">
      <c r="A12461"/>
    </row>
    <row r="12462" spans="1:1" x14ac:dyDescent="0.3">
      <c r="A12462"/>
    </row>
    <row r="12463" spans="1:1" x14ac:dyDescent="0.3">
      <c r="A12463"/>
    </row>
    <row r="12464" spans="1:1" x14ac:dyDescent="0.3">
      <c r="A12464"/>
    </row>
    <row r="12465" spans="1:1" x14ac:dyDescent="0.3">
      <c r="A12465"/>
    </row>
    <row r="12466" spans="1:1" x14ac:dyDescent="0.3">
      <c r="A12466"/>
    </row>
    <row r="12467" spans="1:1" x14ac:dyDescent="0.3">
      <c r="A12467"/>
    </row>
    <row r="12468" spans="1:1" x14ac:dyDescent="0.3">
      <c r="A12468"/>
    </row>
    <row r="12469" spans="1:1" x14ac:dyDescent="0.3">
      <c r="A12469"/>
    </row>
    <row r="12470" spans="1:1" x14ac:dyDescent="0.3">
      <c r="A12470"/>
    </row>
    <row r="12471" spans="1:1" x14ac:dyDescent="0.3">
      <c r="A12471"/>
    </row>
    <row r="12472" spans="1:1" x14ac:dyDescent="0.3">
      <c r="A12472"/>
    </row>
    <row r="12473" spans="1:1" x14ac:dyDescent="0.3">
      <c r="A12473"/>
    </row>
    <row r="12474" spans="1:1" x14ac:dyDescent="0.3">
      <c r="A12474"/>
    </row>
    <row r="12475" spans="1:1" x14ac:dyDescent="0.3">
      <c r="A12475"/>
    </row>
    <row r="12476" spans="1:1" x14ac:dyDescent="0.3">
      <c r="A12476"/>
    </row>
    <row r="12477" spans="1:1" x14ac:dyDescent="0.3">
      <c r="A12477"/>
    </row>
    <row r="12478" spans="1:1" x14ac:dyDescent="0.3">
      <c r="A12478"/>
    </row>
    <row r="12479" spans="1:1" x14ac:dyDescent="0.3">
      <c r="A12479"/>
    </row>
    <row r="12480" spans="1:1" x14ac:dyDescent="0.3">
      <c r="A12480"/>
    </row>
    <row r="12481" spans="1:1" x14ac:dyDescent="0.3">
      <c r="A12481"/>
    </row>
    <row r="12482" spans="1:1" x14ac:dyDescent="0.3">
      <c r="A12482"/>
    </row>
    <row r="12483" spans="1:1" x14ac:dyDescent="0.3">
      <c r="A12483"/>
    </row>
    <row r="12484" spans="1:1" x14ac:dyDescent="0.3">
      <c r="A12484"/>
    </row>
    <row r="12485" spans="1:1" x14ac:dyDescent="0.3">
      <c r="A12485"/>
    </row>
    <row r="12486" spans="1:1" x14ac:dyDescent="0.3">
      <c r="A12486"/>
    </row>
    <row r="12487" spans="1:1" x14ac:dyDescent="0.3">
      <c r="A12487"/>
    </row>
    <row r="12488" spans="1:1" x14ac:dyDescent="0.3">
      <c r="A12488"/>
    </row>
    <row r="12489" spans="1:1" x14ac:dyDescent="0.3">
      <c r="A12489"/>
    </row>
    <row r="12490" spans="1:1" x14ac:dyDescent="0.3">
      <c r="A12490"/>
    </row>
    <row r="12491" spans="1:1" x14ac:dyDescent="0.3">
      <c r="A12491"/>
    </row>
    <row r="12492" spans="1:1" x14ac:dyDescent="0.3">
      <c r="A12492"/>
    </row>
    <row r="12493" spans="1:1" x14ac:dyDescent="0.3">
      <c r="A12493"/>
    </row>
    <row r="12494" spans="1:1" x14ac:dyDescent="0.3">
      <c r="A12494"/>
    </row>
    <row r="12495" spans="1:1" x14ac:dyDescent="0.3">
      <c r="A12495"/>
    </row>
    <row r="12496" spans="1:1" x14ac:dyDescent="0.3">
      <c r="A12496"/>
    </row>
    <row r="12497" spans="1:1" x14ac:dyDescent="0.3">
      <c r="A12497"/>
    </row>
    <row r="12498" spans="1:1" x14ac:dyDescent="0.3">
      <c r="A12498"/>
    </row>
    <row r="12499" spans="1:1" x14ac:dyDescent="0.3">
      <c r="A12499"/>
    </row>
    <row r="12500" spans="1:1" x14ac:dyDescent="0.3">
      <c r="A12500"/>
    </row>
    <row r="12501" spans="1:1" x14ac:dyDescent="0.3">
      <c r="A12501"/>
    </row>
    <row r="12502" spans="1:1" x14ac:dyDescent="0.3">
      <c r="A12502"/>
    </row>
    <row r="12503" spans="1:1" x14ac:dyDescent="0.3">
      <c r="A12503"/>
    </row>
    <row r="12504" spans="1:1" x14ac:dyDescent="0.3">
      <c r="A12504"/>
    </row>
    <row r="12505" spans="1:1" x14ac:dyDescent="0.3">
      <c r="A12505"/>
    </row>
    <row r="12506" spans="1:1" x14ac:dyDescent="0.3">
      <c r="A12506"/>
    </row>
    <row r="12507" spans="1:1" x14ac:dyDescent="0.3">
      <c r="A12507"/>
    </row>
    <row r="12508" spans="1:1" x14ac:dyDescent="0.3">
      <c r="A12508"/>
    </row>
    <row r="12509" spans="1:1" x14ac:dyDescent="0.3">
      <c r="A12509"/>
    </row>
    <row r="12510" spans="1:1" x14ac:dyDescent="0.3">
      <c r="A12510"/>
    </row>
    <row r="12511" spans="1:1" x14ac:dyDescent="0.3">
      <c r="A12511"/>
    </row>
    <row r="12512" spans="1:1" x14ac:dyDescent="0.3">
      <c r="A12512"/>
    </row>
    <row r="12513" spans="1:1" x14ac:dyDescent="0.3">
      <c r="A12513"/>
    </row>
    <row r="12514" spans="1:1" x14ac:dyDescent="0.3">
      <c r="A12514"/>
    </row>
    <row r="12515" spans="1:1" x14ac:dyDescent="0.3">
      <c r="A12515"/>
    </row>
    <row r="12516" spans="1:1" x14ac:dyDescent="0.3">
      <c r="A12516"/>
    </row>
    <row r="12517" spans="1:1" x14ac:dyDescent="0.3">
      <c r="A12517"/>
    </row>
    <row r="12518" spans="1:1" x14ac:dyDescent="0.3">
      <c r="A12518"/>
    </row>
    <row r="12519" spans="1:1" x14ac:dyDescent="0.3">
      <c r="A12519"/>
    </row>
    <row r="12520" spans="1:1" x14ac:dyDescent="0.3">
      <c r="A12520"/>
    </row>
    <row r="12521" spans="1:1" x14ac:dyDescent="0.3">
      <c r="A12521"/>
    </row>
    <row r="12522" spans="1:1" x14ac:dyDescent="0.3">
      <c r="A12522"/>
    </row>
    <row r="12523" spans="1:1" x14ac:dyDescent="0.3">
      <c r="A12523"/>
    </row>
    <row r="12524" spans="1:1" x14ac:dyDescent="0.3">
      <c r="A12524"/>
    </row>
    <row r="12525" spans="1:1" x14ac:dyDescent="0.3">
      <c r="A12525"/>
    </row>
    <row r="12526" spans="1:1" x14ac:dyDescent="0.3">
      <c r="A12526"/>
    </row>
    <row r="12527" spans="1:1" x14ac:dyDescent="0.3">
      <c r="A12527"/>
    </row>
    <row r="12528" spans="1:1" x14ac:dyDescent="0.3">
      <c r="A12528"/>
    </row>
    <row r="12529" spans="1:1" x14ac:dyDescent="0.3">
      <c r="A12529"/>
    </row>
    <row r="12530" spans="1:1" x14ac:dyDescent="0.3">
      <c r="A12530"/>
    </row>
    <row r="12531" spans="1:1" x14ac:dyDescent="0.3">
      <c r="A12531"/>
    </row>
    <row r="12532" spans="1:1" x14ac:dyDescent="0.3">
      <c r="A12532"/>
    </row>
    <row r="12533" spans="1:1" x14ac:dyDescent="0.3">
      <c r="A12533"/>
    </row>
    <row r="12534" spans="1:1" x14ac:dyDescent="0.3">
      <c r="A12534"/>
    </row>
    <row r="12535" spans="1:1" x14ac:dyDescent="0.3">
      <c r="A12535"/>
    </row>
    <row r="12536" spans="1:1" x14ac:dyDescent="0.3">
      <c r="A12536"/>
    </row>
    <row r="12537" spans="1:1" x14ac:dyDescent="0.3">
      <c r="A12537"/>
    </row>
    <row r="12538" spans="1:1" x14ac:dyDescent="0.3">
      <c r="A12538"/>
    </row>
    <row r="12539" spans="1:1" x14ac:dyDescent="0.3">
      <c r="A12539"/>
    </row>
    <row r="12540" spans="1:1" x14ac:dyDescent="0.3">
      <c r="A12540"/>
    </row>
    <row r="12541" spans="1:1" x14ac:dyDescent="0.3">
      <c r="A12541"/>
    </row>
    <row r="12542" spans="1:1" x14ac:dyDescent="0.3">
      <c r="A12542"/>
    </row>
    <row r="12543" spans="1:1" x14ac:dyDescent="0.3">
      <c r="A12543"/>
    </row>
    <row r="12544" spans="1:1" x14ac:dyDescent="0.3">
      <c r="A12544"/>
    </row>
    <row r="12545" spans="1:1" x14ac:dyDescent="0.3">
      <c r="A12545"/>
    </row>
    <row r="12546" spans="1:1" x14ac:dyDescent="0.3">
      <c r="A12546"/>
    </row>
    <row r="12547" spans="1:1" x14ac:dyDescent="0.3">
      <c r="A12547"/>
    </row>
    <row r="12548" spans="1:1" x14ac:dyDescent="0.3">
      <c r="A12548"/>
    </row>
    <row r="12549" spans="1:1" x14ac:dyDescent="0.3">
      <c r="A12549"/>
    </row>
    <row r="12550" spans="1:1" x14ac:dyDescent="0.3">
      <c r="A12550"/>
    </row>
    <row r="12551" spans="1:1" x14ac:dyDescent="0.3">
      <c r="A12551"/>
    </row>
    <row r="12552" spans="1:1" x14ac:dyDescent="0.3">
      <c r="A12552"/>
    </row>
    <row r="12553" spans="1:1" x14ac:dyDescent="0.3">
      <c r="A12553"/>
    </row>
    <row r="12554" spans="1:1" x14ac:dyDescent="0.3">
      <c r="A12554"/>
    </row>
    <row r="12555" spans="1:1" x14ac:dyDescent="0.3">
      <c r="A12555"/>
    </row>
    <row r="12556" spans="1:1" x14ac:dyDescent="0.3">
      <c r="A12556"/>
    </row>
    <row r="12557" spans="1:1" x14ac:dyDescent="0.3">
      <c r="A12557"/>
    </row>
    <row r="12558" spans="1:1" x14ac:dyDescent="0.3">
      <c r="A12558"/>
    </row>
    <row r="12559" spans="1:1" x14ac:dyDescent="0.3">
      <c r="A12559"/>
    </row>
    <row r="12560" spans="1:1" x14ac:dyDescent="0.3">
      <c r="A12560"/>
    </row>
    <row r="12561" spans="1:1" x14ac:dyDescent="0.3">
      <c r="A12561"/>
    </row>
    <row r="12562" spans="1:1" x14ac:dyDescent="0.3">
      <c r="A12562"/>
    </row>
    <row r="12563" spans="1:1" x14ac:dyDescent="0.3">
      <c r="A12563"/>
    </row>
    <row r="12564" spans="1:1" x14ac:dyDescent="0.3">
      <c r="A12564"/>
    </row>
    <row r="12565" spans="1:1" x14ac:dyDescent="0.3">
      <c r="A12565"/>
    </row>
    <row r="12566" spans="1:1" x14ac:dyDescent="0.3">
      <c r="A12566"/>
    </row>
    <row r="12567" spans="1:1" x14ac:dyDescent="0.3">
      <c r="A12567"/>
    </row>
    <row r="12568" spans="1:1" x14ac:dyDescent="0.3">
      <c r="A12568"/>
    </row>
    <row r="12569" spans="1:1" x14ac:dyDescent="0.3">
      <c r="A12569"/>
    </row>
    <row r="12570" spans="1:1" x14ac:dyDescent="0.3">
      <c r="A12570"/>
    </row>
    <row r="12571" spans="1:1" x14ac:dyDescent="0.3">
      <c r="A12571"/>
    </row>
    <row r="12572" spans="1:1" x14ac:dyDescent="0.3">
      <c r="A12572"/>
    </row>
    <row r="12573" spans="1:1" x14ac:dyDescent="0.3">
      <c r="A12573"/>
    </row>
    <row r="12574" spans="1:1" x14ac:dyDescent="0.3">
      <c r="A12574"/>
    </row>
    <row r="12575" spans="1:1" x14ac:dyDescent="0.3">
      <c r="A12575"/>
    </row>
    <row r="12576" spans="1:1" x14ac:dyDescent="0.3">
      <c r="A12576"/>
    </row>
    <row r="12577" spans="1:1" x14ac:dyDescent="0.3">
      <c r="A12577"/>
    </row>
    <row r="12578" spans="1:1" x14ac:dyDescent="0.3">
      <c r="A12578"/>
    </row>
    <row r="12579" spans="1:1" x14ac:dyDescent="0.3">
      <c r="A12579"/>
    </row>
    <row r="12580" spans="1:1" x14ac:dyDescent="0.3">
      <c r="A12580"/>
    </row>
    <row r="12581" spans="1:1" x14ac:dyDescent="0.3">
      <c r="A12581"/>
    </row>
    <row r="12582" spans="1:1" x14ac:dyDescent="0.3">
      <c r="A12582"/>
    </row>
    <row r="12583" spans="1:1" x14ac:dyDescent="0.3">
      <c r="A12583"/>
    </row>
    <row r="12584" spans="1:1" x14ac:dyDescent="0.3">
      <c r="A12584"/>
    </row>
    <row r="12585" spans="1:1" x14ac:dyDescent="0.3">
      <c r="A12585"/>
    </row>
    <row r="12586" spans="1:1" x14ac:dyDescent="0.3">
      <c r="A12586"/>
    </row>
    <row r="12587" spans="1:1" x14ac:dyDescent="0.3">
      <c r="A12587"/>
    </row>
    <row r="12588" spans="1:1" x14ac:dyDescent="0.3">
      <c r="A12588"/>
    </row>
    <row r="12589" spans="1:1" x14ac:dyDescent="0.3">
      <c r="A12589"/>
    </row>
    <row r="12590" spans="1:1" x14ac:dyDescent="0.3">
      <c r="A12590"/>
    </row>
    <row r="12591" spans="1:1" x14ac:dyDescent="0.3">
      <c r="A12591"/>
    </row>
    <row r="12592" spans="1:1" x14ac:dyDescent="0.3">
      <c r="A12592"/>
    </row>
    <row r="12593" spans="1:1" x14ac:dyDescent="0.3">
      <c r="A12593"/>
    </row>
    <row r="12594" spans="1:1" x14ac:dyDescent="0.3">
      <c r="A12594"/>
    </row>
    <row r="12595" spans="1:1" x14ac:dyDescent="0.3">
      <c r="A12595"/>
    </row>
    <row r="12596" spans="1:1" x14ac:dyDescent="0.3">
      <c r="A12596"/>
    </row>
    <row r="12597" spans="1:1" x14ac:dyDescent="0.3">
      <c r="A12597"/>
    </row>
    <row r="12598" spans="1:1" x14ac:dyDescent="0.3">
      <c r="A12598"/>
    </row>
    <row r="12599" spans="1:1" x14ac:dyDescent="0.3">
      <c r="A12599"/>
    </row>
    <row r="12600" spans="1:1" x14ac:dyDescent="0.3">
      <c r="A12600"/>
    </row>
    <row r="12601" spans="1:1" x14ac:dyDescent="0.3">
      <c r="A12601"/>
    </row>
    <row r="12602" spans="1:1" x14ac:dyDescent="0.3">
      <c r="A12602"/>
    </row>
    <row r="12603" spans="1:1" x14ac:dyDescent="0.3">
      <c r="A12603"/>
    </row>
    <row r="12604" spans="1:1" x14ac:dyDescent="0.3">
      <c r="A12604"/>
    </row>
    <row r="12605" spans="1:1" x14ac:dyDescent="0.3">
      <c r="A12605"/>
    </row>
    <row r="12606" spans="1:1" x14ac:dyDescent="0.3">
      <c r="A12606"/>
    </row>
    <row r="12607" spans="1:1" x14ac:dyDescent="0.3">
      <c r="A12607"/>
    </row>
    <row r="12608" spans="1:1" x14ac:dyDescent="0.3">
      <c r="A12608"/>
    </row>
    <row r="12609" spans="1:1" x14ac:dyDescent="0.3">
      <c r="A12609"/>
    </row>
    <row r="12610" spans="1:1" x14ac:dyDescent="0.3">
      <c r="A12610"/>
    </row>
    <row r="12611" spans="1:1" x14ac:dyDescent="0.3">
      <c r="A12611"/>
    </row>
    <row r="12612" spans="1:1" x14ac:dyDescent="0.3">
      <c r="A12612"/>
    </row>
    <row r="12613" spans="1:1" x14ac:dyDescent="0.3">
      <c r="A12613"/>
    </row>
    <row r="12614" spans="1:1" x14ac:dyDescent="0.3">
      <c r="A12614"/>
    </row>
    <row r="12615" spans="1:1" x14ac:dyDescent="0.3">
      <c r="A12615"/>
    </row>
    <row r="12616" spans="1:1" x14ac:dyDescent="0.3">
      <c r="A12616"/>
    </row>
    <row r="12617" spans="1:1" x14ac:dyDescent="0.3">
      <c r="A12617"/>
    </row>
    <row r="12618" spans="1:1" x14ac:dyDescent="0.3">
      <c r="A12618"/>
    </row>
    <row r="12619" spans="1:1" x14ac:dyDescent="0.3">
      <c r="A12619"/>
    </row>
    <row r="12620" spans="1:1" x14ac:dyDescent="0.3">
      <c r="A12620"/>
    </row>
    <row r="12621" spans="1:1" x14ac:dyDescent="0.3">
      <c r="A12621"/>
    </row>
    <row r="12622" spans="1:1" x14ac:dyDescent="0.3">
      <c r="A12622"/>
    </row>
    <row r="12623" spans="1:1" x14ac:dyDescent="0.3">
      <c r="A12623"/>
    </row>
    <row r="12624" spans="1:1" x14ac:dyDescent="0.3">
      <c r="A12624"/>
    </row>
    <row r="12625" spans="1:1" x14ac:dyDescent="0.3">
      <c r="A12625"/>
    </row>
    <row r="12626" spans="1:1" x14ac:dyDescent="0.3">
      <c r="A12626"/>
    </row>
    <row r="12627" spans="1:1" x14ac:dyDescent="0.3">
      <c r="A12627"/>
    </row>
    <row r="12628" spans="1:1" x14ac:dyDescent="0.3">
      <c r="A12628"/>
    </row>
    <row r="12629" spans="1:1" x14ac:dyDescent="0.3">
      <c r="A12629"/>
    </row>
    <row r="12630" spans="1:1" x14ac:dyDescent="0.3">
      <c r="A12630"/>
    </row>
    <row r="12631" spans="1:1" x14ac:dyDescent="0.3">
      <c r="A12631"/>
    </row>
    <row r="12632" spans="1:1" x14ac:dyDescent="0.3">
      <c r="A12632"/>
    </row>
    <row r="12633" spans="1:1" x14ac:dyDescent="0.3">
      <c r="A12633"/>
    </row>
    <row r="12634" spans="1:1" x14ac:dyDescent="0.3">
      <c r="A12634"/>
    </row>
    <row r="12635" spans="1:1" x14ac:dyDescent="0.3">
      <c r="A12635"/>
    </row>
    <row r="12636" spans="1:1" x14ac:dyDescent="0.3">
      <c r="A12636"/>
    </row>
    <row r="12637" spans="1:1" x14ac:dyDescent="0.3">
      <c r="A12637"/>
    </row>
    <row r="12638" spans="1:1" x14ac:dyDescent="0.3">
      <c r="A12638"/>
    </row>
    <row r="12639" spans="1:1" x14ac:dyDescent="0.3">
      <c r="A12639"/>
    </row>
    <row r="12640" spans="1:1" x14ac:dyDescent="0.3">
      <c r="A12640"/>
    </row>
    <row r="12641" spans="1:1" x14ac:dyDescent="0.3">
      <c r="A12641"/>
    </row>
    <row r="12642" spans="1:1" x14ac:dyDescent="0.3">
      <c r="A12642"/>
    </row>
    <row r="12643" spans="1:1" x14ac:dyDescent="0.3">
      <c r="A12643"/>
    </row>
    <row r="12644" spans="1:1" x14ac:dyDescent="0.3">
      <c r="A12644"/>
    </row>
    <row r="12645" spans="1:1" x14ac:dyDescent="0.3">
      <c r="A12645"/>
    </row>
    <row r="12646" spans="1:1" x14ac:dyDescent="0.3">
      <c r="A12646"/>
    </row>
    <row r="12647" spans="1:1" x14ac:dyDescent="0.3">
      <c r="A12647"/>
    </row>
    <row r="12648" spans="1:1" x14ac:dyDescent="0.3">
      <c r="A12648"/>
    </row>
    <row r="12649" spans="1:1" x14ac:dyDescent="0.3">
      <c r="A12649"/>
    </row>
    <row r="12650" spans="1:1" x14ac:dyDescent="0.3">
      <c r="A12650"/>
    </row>
    <row r="12651" spans="1:1" x14ac:dyDescent="0.3">
      <c r="A12651"/>
    </row>
    <row r="12652" spans="1:1" x14ac:dyDescent="0.3">
      <c r="A12652"/>
    </row>
    <row r="12653" spans="1:1" x14ac:dyDescent="0.3">
      <c r="A12653"/>
    </row>
    <row r="12654" spans="1:1" x14ac:dyDescent="0.3">
      <c r="A12654"/>
    </row>
    <row r="12655" spans="1:1" x14ac:dyDescent="0.3">
      <c r="A12655"/>
    </row>
    <row r="12656" spans="1:1" x14ac:dyDescent="0.3">
      <c r="A12656"/>
    </row>
    <row r="12657" spans="1:1" x14ac:dyDescent="0.3">
      <c r="A12657"/>
    </row>
    <row r="12658" spans="1:1" x14ac:dyDescent="0.3">
      <c r="A12658"/>
    </row>
    <row r="12659" spans="1:1" x14ac:dyDescent="0.3">
      <c r="A12659"/>
    </row>
    <row r="12660" spans="1:1" x14ac:dyDescent="0.3">
      <c r="A12660"/>
    </row>
    <row r="12661" spans="1:1" x14ac:dyDescent="0.3">
      <c r="A12661"/>
    </row>
    <row r="12662" spans="1:1" x14ac:dyDescent="0.3">
      <c r="A12662"/>
    </row>
    <row r="12663" spans="1:1" x14ac:dyDescent="0.3">
      <c r="A12663"/>
    </row>
    <row r="12664" spans="1:1" x14ac:dyDescent="0.3">
      <c r="A12664"/>
    </row>
    <row r="12665" spans="1:1" x14ac:dyDescent="0.3">
      <c r="A12665"/>
    </row>
    <row r="12666" spans="1:1" x14ac:dyDescent="0.3">
      <c r="A12666"/>
    </row>
    <row r="12667" spans="1:1" x14ac:dyDescent="0.3">
      <c r="A12667"/>
    </row>
    <row r="12668" spans="1:1" x14ac:dyDescent="0.3">
      <c r="A12668"/>
    </row>
    <row r="12669" spans="1:1" x14ac:dyDescent="0.3">
      <c r="A12669"/>
    </row>
    <row r="12670" spans="1:1" x14ac:dyDescent="0.3">
      <c r="A12670"/>
    </row>
    <row r="12671" spans="1:1" x14ac:dyDescent="0.3">
      <c r="A12671"/>
    </row>
    <row r="12672" spans="1:1" x14ac:dyDescent="0.3">
      <c r="A12672"/>
    </row>
    <row r="12673" spans="1:1" x14ac:dyDescent="0.3">
      <c r="A12673"/>
    </row>
    <row r="12674" spans="1:1" x14ac:dyDescent="0.3">
      <c r="A12674"/>
    </row>
    <row r="12675" spans="1:1" x14ac:dyDescent="0.3">
      <c r="A12675"/>
    </row>
    <row r="12676" spans="1:1" x14ac:dyDescent="0.3">
      <c r="A12676"/>
    </row>
    <row r="12677" spans="1:1" x14ac:dyDescent="0.3">
      <c r="A12677"/>
    </row>
    <row r="12678" spans="1:1" x14ac:dyDescent="0.3">
      <c r="A12678"/>
    </row>
    <row r="12679" spans="1:1" x14ac:dyDescent="0.3">
      <c r="A12679"/>
    </row>
    <row r="12680" spans="1:1" x14ac:dyDescent="0.3">
      <c r="A12680"/>
    </row>
    <row r="12681" spans="1:1" x14ac:dyDescent="0.3">
      <c r="A12681"/>
    </row>
    <row r="12682" spans="1:1" x14ac:dyDescent="0.3">
      <c r="A12682"/>
    </row>
    <row r="12683" spans="1:1" x14ac:dyDescent="0.3">
      <c r="A12683"/>
    </row>
    <row r="12684" spans="1:1" x14ac:dyDescent="0.3">
      <c r="A12684"/>
    </row>
    <row r="12685" spans="1:1" x14ac:dyDescent="0.3">
      <c r="A12685"/>
    </row>
    <row r="12686" spans="1:1" x14ac:dyDescent="0.3">
      <c r="A12686"/>
    </row>
    <row r="12687" spans="1:1" x14ac:dyDescent="0.3">
      <c r="A12687"/>
    </row>
    <row r="12688" spans="1:1" x14ac:dyDescent="0.3">
      <c r="A12688"/>
    </row>
    <row r="12689" spans="1:1" x14ac:dyDescent="0.3">
      <c r="A12689"/>
    </row>
    <row r="12690" spans="1:1" x14ac:dyDescent="0.3">
      <c r="A12690"/>
    </row>
    <row r="12691" spans="1:1" x14ac:dyDescent="0.3">
      <c r="A12691"/>
    </row>
    <row r="12692" spans="1:1" x14ac:dyDescent="0.3">
      <c r="A12692"/>
    </row>
    <row r="12693" spans="1:1" x14ac:dyDescent="0.3">
      <c r="A12693"/>
    </row>
    <row r="12694" spans="1:1" x14ac:dyDescent="0.3">
      <c r="A12694"/>
    </row>
    <row r="12695" spans="1:1" x14ac:dyDescent="0.3">
      <c r="A12695"/>
    </row>
    <row r="12696" spans="1:1" x14ac:dyDescent="0.3">
      <c r="A12696"/>
    </row>
    <row r="12697" spans="1:1" x14ac:dyDescent="0.3">
      <c r="A12697"/>
    </row>
    <row r="12698" spans="1:1" x14ac:dyDescent="0.3">
      <c r="A12698"/>
    </row>
    <row r="12699" spans="1:1" x14ac:dyDescent="0.3">
      <c r="A12699"/>
    </row>
    <row r="12700" spans="1:1" x14ac:dyDescent="0.3">
      <c r="A12700"/>
    </row>
    <row r="12701" spans="1:1" x14ac:dyDescent="0.3">
      <c r="A12701"/>
    </row>
    <row r="12702" spans="1:1" x14ac:dyDescent="0.3">
      <c r="A12702"/>
    </row>
    <row r="12703" spans="1:1" x14ac:dyDescent="0.3">
      <c r="A12703"/>
    </row>
    <row r="12704" spans="1:1" x14ac:dyDescent="0.3">
      <c r="A12704"/>
    </row>
    <row r="12705" spans="1:1" x14ac:dyDescent="0.3">
      <c r="A12705"/>
    </row>
    <row r="12706" spans="1:1" x14ac:dyDescent="0.3">
      <c r="A12706"/>
    </row>
    <row r="12707" spans="1:1" x14ac:dyDescent="0.3">
      <c r="A12707"/>
    </row>
    <row r="12708" spans="1:1" x14ac:dyDescent="0.3">
      <c r="A12708"/>
    </row>
    <row r="12709" spans="1:1" x14ac:dyDescent="0.3">
      <c r="A12709"/>
    </row>
    <row r="12710" spans="1:1" x14ac:dyDescent="0.3">
      <c r="A12710"/>
    </row>
    <row r="12711" spans="1:1" x14ac:dyDescent="0.3">
      <c r="A12711"/>
    </row>
    <row r="12712" spans="1:1" x14ac:dyDescent="0.3">
      <c r="A12712"/>
    </row>
    <row r="12713" spans="1:1" x14ac:dyDescent="0.3">
      <c r="A12713"/>
    </row>
    <row r="12714" spans="1:1" x14ac:dyDescent="0.3">
      <c r="A12714"/>
    </row>
    <row r="12715" spans="1:1" x14ac:dyDescent="0.3">
      <c r="A12715"/>
    </row>
    <row r="12716" spans="1:1" x14ac:dyDescent="0.3">
      <c r="A12716"/>
    </row>
    <row r="12717" spans="1:1" x14ac:dyDescent="0.3">
      <c r="A12717"/>
    </row>
    <row r="12718" spans="1:1" x14ac:dyDescent="0.3">
      <c r="A12718"/>
    </row>
    <row r="12719" spans="1:1" x14ac:dyDescent="0.3">
      <c r="A12719"/>
    </row>
    <row r="12720" spans="1:1" x14ac:dyDescent="0.3">
      <c r="A12720"/>
    </row>
    <row r="12721" spans="1:1" x14ac:dyDescent="0.3">
      <c r="A12721"/>
    </row>
    <row r="12722" spans="1:1" x14ac:dyDescent="0.3">
      <c r="A12722"/>
    </row>
    <row r="12723" spans="1:1" x14ac:dyDescent="0.3">
      <c r="A12723"/>
    </row>
    <row r="12724" spans="1:1" x14ac:dyDescent="0.3">
      <c r="A12724"/>
    </row>
    <row r="12725" spans="1:1" x14ac:dyDescent="0.3">
      <c r="A12725"/>
    </row>
    <row r="12726" spans="1:1" x14ac:dyDescent="0.3">
      <c r="A12726"/>
    </row>
    <row r="12727" spans="1:1" x14ac:dyDescent="0.3">
      <c r="A12727"/>
    </row>
    <row r="12728" spans="1:1" x14ac:dyDescent="0.3">
      <c r="A12728"/>
    </row>
    <row r="12729" spans="1:1" x14ac:dyDescent="0.3">
      <c r="A12729"/>
    </row>
    <row r="12730" spans="1:1" x14ac:dyDescent="0.3">
      <c r="A12730"/>
    </row>
    <row r="12731" spans="1:1" x14ac:dyDescent="0.3">
      <c r="A12731"/>
    </row>
    <row r="12732" spans="1:1" x14ac:dyDescent="0.3">
      <c r="A12732"/>
    </row>
    <row r="12733" spans="1:1" x14ac:dyDescent="0.3">
      <c r="A12733"/>
    </row>
    <row r="12734" spans="1:1" x14ac:dyDescent="0.3">
      <c r="A12734"/>
    </row>
    <row r="12735" spans="1:1" x14ac:dyDescent="0.3">
      <c r="A12735"/>
    </row>
    <row r="12736" spans="1:1" x14ac:dyDescent="0.3">
      <c r="A12736"/>
    </row>
    <row r="12737" spans="1:1" x14ac:dyDescent="0.3">
      <c r="A12737"/>
    </row>
    <row r="12738" spans="1:1" x14ac:dyDescent="0.3">
      <c r="A12738"/>
    </row>
    <row r="12739" spans="1:1" x14ac:dyDescent="0.3">
      <c r="A12739"/>
    </row>
    <row r="12740" spans="1:1" x14ac:dyDescent="0.3">
      <c r="A12740"/>
    </row>
    <row r="12741" spans="1:1" x14ac:dyDescent="0.3">
      <c r="A12741"/>
    </row>
    <row r="12742" spans="1:1" x14ac:dyDescent="0.3">
      <c r="A12742"/>
    </row>
    <row r="12743" spans="1:1" x14ac:dyDescent="0.3">
      <c r="A12743"/>
    </row>
    <row r="12744" spans="1:1" x14ac:dyDescent="0.3">
      <c r="A12744"/>
    </row>
    <row r="12745" spans="1:1" x14ac:dyDescent="0.3">
      <c r="A12745"/>
    </row>
    <row r="12746" spans="1:1" x14ac:dyDescent="0.3">
      <c r="A12746"/>
    </row>
    <row r="12747" spans="1:1" x14ac:dyDescent="0.3">
      <c r="A12747"/>
    </row>
    <row r="12748" spans="1:1" x14ac:dyDescent="0.3">
      <c r="A12748"/>
    </row>
    <row r="12749" spans="1:1" x14ac:dyDescent="0.3">
      <c r="A12749"/>
    </row>
    <row r="12750" spans="1:1" x14ac:dyDescent="0.3">
      <c r="A12750"/>
    </row>
    <row r="12751" spans="1:1" x14ac:dyDescent="0.3">
      <c r="A12751"/>
    </row>
    <row r="12752" spans="1:1" x14ac:dyDescent="0.3">
      <c r="A12752"/>
    </row>
    <row r="12753" spans="1:1" x14ac:dyDescent="0.3">
      <c r="A12753"/>
    </row>
    <row r="12754" spans="1:1" x14ac:dyDescent="0.3">
      <c r="A12754"/>
    </row>
    <row r="12755" spans="1:1" x14ac:dyDescent="0.3">
      <c r="A12755"/>
    </row>
    <row r="12756" spans="1:1" x14ac:dyDescent="0.3">
      <c r="A12756"/>
    </row>
    <row r="12757" spans="1:1" x14ac:dyDescent="0.3">
      <c r="A12757"/>
    </row>
    <row r="12758" spans="1:1" x14ac:dyDescent="0.3">
      <c r="A12758"/>
    </row>
    <row r="12759" spans="1:1" x14ac:dyDescent="0.3">
      <c r="A12759"/>
    </row>
    <row r="12760" spans="1:1" x14ac:dyDescent="0.3">
      <c r="A12760"/>
    </row>
    <row r="12761" spans="1:1" x14ac:dyDescent="0.3">
      <c r="A12761"/>
    </row>
    <row r="12762" spans="1:1" x14ac:dyDescent="0.3">
      <c r="A12762"/>
    </row>
    <row r="12763" spans="1:1" x14ac:dyDescent="0.3">
      <c r="A12763"/>
    </row>
    <row r="12764" spans="1:1" x14ac:dyDescent="0.3">
      <c r="A12764"/>
    </row>
    <row r="12765" spans="1:1" x14ac:dyDescent="0.3">
      <c r="A12765"/>
    </row>
    <row r="12766" spans="1:1" x14ac:dyDescent="0.3">
      <c r="A12766"/>
    </row>
    <row r="12767" spans="1:1" x14ac:dyDescent="0.3">
      <c r="A12767"/>
    </row>
    <row r="12768" spans="1:1" x14ac:dyDescent="0.3">
      <c r="A12768"/>
    </row>
    <row r="12769" spans="1:1" x14ac:dyDescent="0.3">
      <c r="A12769"/>
    </row>
    <row r="12770" spans="1:1" x14ac:dyDescent="0.3">
      <c r="A12770"/>
    </row>
    <row r="12771" spans="1:1" x14ac:dyDescent="0.3">
      <c r="A12771"/>
    </row>
    <row r="12772" spans="1:1" x14ac:dyDescent="0.3">
      <c r="A12772"/>
    </row>
    <row r="12773" spans="1:1" x14ac:dyDescent="0.3">
      <c r="A12773"/>
    </row>
    <row r="12774" spans="1:1" x14ac:dyDescent="0.3">
      <c r="A12774"/>
    </row>
    <row r="12775" spans="1:1" x14ac:dyDescent="0.3">
      <c r="A12775"/>
    </row>
    <row r="12776" spans="1:1" x14ac:dyDescent="0.3">
      <c r="A12776"/>
    </row>
    <row r="12777" spans="1:1" x14ac:dyDescent="0.3">
      <c r="A12777"/>
    </row>
    <row r="12778" spans="1:1" x14ac:dyDescent="0.3">
      <c r="A12778"/>
    </row>
    <row r="12779" spans="1:1" x14ac:dyDescent="0.3">
      <c r="A12779"/>
    </row>
    <row r="12780" spans="1:1" x14ac:dyDescent="0.3">
      <c r="A12780"/>
    </row>
    <row r="12781" spans="1:1" x14ac:dyDescent="0.3">
      <c r="A12781"/>
    </row>
    <row r="12782" spans="1:1" x14ac:dyDescent="0.3">
      <c r="A12782"/>
    </row>
    <row r="12783" spans="1:1" x14ac:dyDescent="0.3">
      <c r="A12783"/>
    </row>
    <row r="12784" spans="1:1" x14ac:dyDescent="0.3">
      <c r="A12784"/>
    </row>
    <row r="12785" spans="1:1" x14ac:dyDescent="0.3">
      <c r="A12785"/>
    </row>
    <row r="12786" spans="1:1" x14ac:dyDescent="0.3">
      <c r="A12786"/>
    </row>
    <row r="12787" spans="1:1" x14ac:dyDescent="0.3">
      <c r="A12787"/>
    </row>
    <row r="12788" spans="1:1" x14ac:dyDescent="0.3">
      <c r="A12788"/>
    </row>
    <row r="12789" spans="1:1" x14ac:dyDescent="0.3">
      <c r="A12789"/>
    </row>
    <row r="12790" spans="1:1" x14ac:dyDescent="0.3">
      <c r="A12790"/>
    </row>
    <row r="12791" spans="1:1" x14ac:dyDescent="0.3">
      <c r="A12791"/>
    </row>
    <row r="12792" spans="1:1" x14ac:dyDescent="0.3">
      <c r="A12792"/>
    </row>
    <row r="12793" spans="1:1" x14ac:dyDescent="0.3">
      <c r="A12793"/>
    </row>
    <row r="12794" spans="1:1" x14ac:dyDescent="0.3">
      <c r="A12794"/>
    </row>
    <row r="12795" spans="1:1" x14ac:dyDescent="0.3">
      <c r="A12795"/>
    </row>
    <row r="12796" spans="1:1" x14ac:dyDescent="0.3">
      <c r="A12796"/>
    </row>
    <row r="12797" spans="1:1" x14ac:dyDescent="0.3">
      <c r="A12797"/>
    </row>
    <row r="12798" spans="1:1" x14ac:dyDescent="0.3">
      <c r="A12798"/>
    </row>
    <row r="12799" spans="1:1" x14ac:dyDescent="0.3">
      <c r="A12799"/>
    </row>
    <row r="12800" spans="1:1" x14ac:dyDescent="0.3">
      <c r="A12800"/>
    </row>
    <row r="12801" spans="1:1" x14ac:dyDescent="0.3">
      <c r="A12801"/>
    </row>
    <row r="12802" spans="1:1" x14ac:dyDescent="0.3">
      <c r="A12802"/>
    </row>
    <row r="12803" spans="1:1" x14ac:dyDescent="0.3">
      <c r="A12803"/>
    </row>
    <row r="12804" spans="1:1" x14ac:dyDescent="0.3">
      <c r="A12804"/>
    </row>
    <row r="12805" spans="1:1" x14ac:dyDescent="0.3">
      <c r="A12805"/>
    </row>
    <row r="12806" spans="1:1" x14ac:dyDescent="0.3">
      <c r="A12806"/>
    </row>
    <row r="12807" spans="1:1" x14ac:dyDescent="0.3">
      <c r="A12807"/>
    </row>
    <row r="12808" spans="1:1" x14ac:dyDescent="0.3">
      <c r="A12808"/>
    </row>
    <row r="12809" spans="1:1" x14ac:dyDescent="0.3">
      <c r="A12809"/>
    </row>
    <row r="12810" spans="1:1" x14ac:dyDescent="0.3">
      <c r="A12810"/>
    </row>
    <row r="12811" spans="1:1" x14ac:dyDescent="0.3">
      <c r="A12811"/>
    </row>
    <row r="12812" spans="1:1" x14ac:dyDescent="0.3">
      <c r="A12812"/>
    </row>
    <row r="12813" spans="1:1" x14ac:dyDescent="0.3">
      <c r="A12813"/>
    </row>
    <row r="12814" spans="1:1" x14ac:dyDescent="0.3">
      <c r="A12814"/>
    </row>
    <row r="12815" spans="1:1" x14ac:dyDescent="0.3">
      <c r="A12815"/>
    </row>
    <row r="12816" spans="1:1" x14ac:dyDescent="0.3">
      <c r="A12816"/>
    </row>
    <row r="12817" spans="1:1" x14ac:dyDescent="0.3">
      <c r="A12817"/>
    </row>
    <row r="12818" spans="1:1" x14ac:dyDescent="0.3">
      <c r="A12818"/>
    </row>
    <row r="12819" spans="1:1" x14ac:dyDescent="0.3">
      <c r="A12819"/>
    </row>
    <row r="12820" spans="1:1" x14ac:dyDescent="0.3">
      <c r="A12820"/>
    </row>
    <row r="12821" spans="1:1" x14ac:dyDescent="0.3">
      <c r="A12821"/>
    </row>
    <row r="12822" spans="1:1" x14ac:dyDescent="0.3">
      <c r="A12822"/>
    </row>
    <row r="12823" spans="1:1" x14ac:dyDescent="0.3">
      <c r="A12823"/>
    </row>
    <row r="12824" spans="1:1" x14ac:dyDescent="0.3">
      <c r="A12824"/>
    </row>
    <row r="12825" spans="1:1" x14ac:dyDescent="0.3">
      <c r="A12825"/>
    </row>
    <row r="12826" spans="1:1" x14ac:dyDescent="0.3">
      <c r="A12826"/>
    </row>
    <row r="12827" spans="1:1" x14ac:dyDescent="0.3">
      <c r="A12827"/>
    </row>
    <row r="12828" spans="1:1" x14ac:dyDescent="0.3">
      <c r="A12828"/>
    </row>
    <row r="12829" spans="1:1" x14ac:dyDescent="0.3">
      <c r="A12829"/>
    </row>
    <row r="12830" spans="1:1" x14ac:dyDescent="0.3">
      <c r="A12830"/>
    </row>
    <row r="12831" spans="1:1" x14ac:dyDescent="0.3">
      <c r="A12831"/>
    </row>
    <row r="12832" spans="1:1" x14ac:dyDescent="0.3">
      <c r="A12832"/>
    </row>
    <row r="12833" spans="1:1" x14ac:dyDescent="0.3">
      <c r="A12833"/>
    </row>
    <row r="12834" spans="1:1" x14ac:dyDescent="0.3">
      <c r="A12834"/>
    </row>
    <row r="12835" spans="1:1" x14ac:dyDescent="0.3">
      <c r="A12835"/>
    </row>
    <row r="12836" spans="1:1" x14ac:dyDescent="0.3">
      <c r="A12836"/>
    </row>
    <row r="12837" spans="1:1" x14ac:dyDescent="0.3">
      <c r="A12837"/>
    </row>
    <row r="12838" spans="1:1" x14ac:dyDescent="0.3">
      <c r="A12838"/>
    </row>
    <row r="12839" spans="1:1" x14ac:dyDescent="0.3">
      <c r="A12839"/>
    </row>
    <row r="12840" spans="1:1" x14ac:dyDescent="0.3">
      <c r="A12840"/>
    </row>
    <row r="12841" spans="1:1" x14ac:dyDescent="0.3">
      <c r="A12841"/>
    </row>
    <row r="12842" spans="1:1" x14ac:dyDescent="0.3">
      <c r="A12842"/>
    </row>
    <row r="12843" spans="1:1" x14ac:dyDescent="0.3">
      <c r="A12843"/>
    </row>
    <row r="12844" spans="1:1" x14ac:dyDescent="0.3">
      <c r="A12844"/>
    </row>
    <row r="12845" spans="1:1" x14ac:dyDescent="0.3">
      <c r="A12845"/>
    </row>
    <row r="12846" spans="1:1" x14ac:dyDescent="0.3">
      <c r="A12846"/>
    </row>
    <row r="12847" spans="1:1" x14ac:dyDescent="0.3">
      <c r="A12847"/>
    </row>
    <row r="12848" spans="1:1" x14ac:dyDescent="0.3">
      <c r="A12848"/>
    </row>
    <row r="12849" spans="1:1" x14ac:dyDescent="0.3">
      <c r="A12849"/>
    </row>
    <row r="12850" spans="1:1" x14ac:dyDescent="0.3">
      <c r="A12850"/>
    </row>
    <row r="12851" spans="1:1" x14ac:dyDescent="0.3">
      <c r="A12851"/>
    </row>
    <row r="12852" spans="1:1" x14ac:dyDescent="0.3">
      <c r="A12852"/>
    </row>
    <row r="12853" spans="1:1" x14ac:dyDescent="0.3">
      <c r="A12853"/>
    </row>
    <row r="12854" spans="1:1" x14ac:dyDescent="0.3">
      <c r="A12854"/>
    </row>
    <row r="12855" spans="1:1" x14ac:dyDescent="0.3">
      <c r="A12855"/>
    </row>
    <row r="12856" spans="1:1" x14ac:dyDescent="0.3">
      <c r="A12856"/>
    </row>
    <row r="12857" spans="1:1" x14ac:dyDescent="0.3">
      <c r="A12857"/>
    </row>
    <row r="12858" spans="1:1" x14ac:dyDescent="0.3">
      <c r="A12858"/>
    </row>
    <row r="12859" spans="1:1" x14ac:dyDescent="0.3">
      <c r="A12859"/>
    </row>
    <row r="12860" spans="1:1" x14ac:dyDescent="0.3">
      <c r="A12860"/>
    </row>
    <row r="12861" spans="1:1" x14ac:dyDescent="0.3">
      <c r="A12861"/>
    </row>
    <row r="12862" spans="1:1" x14ac:dyDescent="0.3">
      <c r="A12862"/>
    </row>
    <row r="12863" spans="1:1" x14ac:dyDescent="0.3">
      <c r="A12863"/>
    </row>
    <row r="12864" spans="1:1" x14ac:dyDescent="0.3">
      <c r="A12864"/>
    </row>
    <row r="12865" spans="1:1" x14ac:dyDescent="0.3">
      <c r="A12865"/>
    </row>
    <row r="12866" spans="1:1" x14ac:dyDescent="0.3">
      <c r="A12866"/>
    </row>
    <row r="12867" spans="1:1" x14ac:dyDescent="0.3">
      <c r="A12867"/>
    </row>
    <row r="12868" spans="1:1" x14ac:dyDescent="0.3">
      <c r="A12868"/>
    </row>
    <row r="12869" spans="1:1" x14ac:dyDescent="0.3">
      <c r="A12869"/>
    </row>
    <row r="12870" spans="1:1" x14ac:dyDescent="0.3">
      <c r="A12870"/>
    </row>
    <row r="12871" spans="1:1" x14ac:dyDescent="0.3">
      <c r="A12871"/>
    </row>
    <row r="12872" spans="1:1" x14ac:dyDescent="0.3">
      <c r="A12872"/>
    </row>
    <row r="12873" spans="1:1" x14ac:dyDescent="0.3">
      <c r="A12873"/>
    </row>
    <row r="12874" spans="1:1" x14ac:dyDescent="0.3">
      <c r="A12874"/>
    </row>
    <row r="12875" spans="1:1" x14ac:dyDescent="0.3">
      <c r="A12875"/>
    </row>
    <row r="12876" spans="1:1" x14ac:dyDescent="0.3">
      <c r="A12876"/>
    </row>
    <row r="12877" spans="1:1" x14ac:dyDescent="0.3">
      <c r="A12877"/>
    </row>
    <row r="12878" spans="1:1" x14ac:dyDescent="0.3">
      <c r="A12878"/>
    </row>
    <row r="12879" spans="1:1" x14ac:dyDescent="0.3">
      <c r="A12879"/>
    </row>
    <row r="12880" spans="1:1" x14ac:dyDescent="0.3">
      <c r="A12880"/>
    </row>
    <row r="12881" spans="1:1" x14ac:dyDescent="0.3">
      <c r="A12881"/>
    </row>
    <row r="12882" spans="1:1" x14ac:dyDescent="0.3">
      <c r="A12882"/>
    </row>
    <row r="12883" spans="1:1" x14ac:dyDescent="0.3">
      <c r="A12883"/>
    </row>
    <row r="12884" spans="1:1" x14ac:dyDescent="0.3">
      <c r="A12884"/>
    </row>
    <row r="12885" spans="1:1" x14ac:dyDescent="0.3">
      <c r="A12885"/>
    </row>
    <row r="12886" spans="1:1" x14ac:dyDescent="0.3">
      <c r="A12886"/>
    </row>
    <row r="12887" spans="1:1" x14ac:dyDescent="0.3">
      <c r="A12887"/>
    </row>
    <row r="12888" spans="1:1" x14ac:dyDescent="0.3">
      <c r="A12888"/>
    </row>
    <row r="12889" spans="1:1" x14ac:dyDescent="0.3">
      <c r="A12889"/>
    </row>
    <row r="12890" spans="1:1" x14ac:dyDescent="0.3">
      <c r="A12890"/>
    </row>
    <row r="12891" spans="1:1" x14ac:dyDescent="0.3">
      <c r="A12891"/>
    </row>
    <row r="12892" spans="1:1" x14ac:dyDescent="0.3">
      <c r="A12892"/>
    </row>
    <row r="12893" spans="1:1" x14ac:dyDescent="0.3">
      <c r="A12893"/>
    </row>
    <row r="12894" spans="1:1" x14ac:dyDescent="0.3">
      <c r="A12894"/>
    </row>
    <row r="12895" spans="1:1" x14ac:dyDescent="0.3">
      <c r="A12895"/>
    </row>
    <row r="12896" spans="1:1" x14ac:dyDescent="0.3">
      <c r="A12896"/>
    </row>
    <row r="12897" spans="1:1" x14ac:dyDescent="0.3">
      <c r="A12897"/>
    </row>
    <row r="12898" spans="1:1" x14ac:dyDescent="0.3">
      <c r="A12898"/>
    </row>
    <row r="12899" spans="1:1" x14ac:dyDescent="0.3">
      <c r="A12899"/>
    </row>
    <row r="12900" spans="1:1" x14ac:dyDescent="0.3">
      <c r="A12900"/>
    </row>
    <row r="12901" spans="1:1" x14ac:dyDescent="0.3">
      <c r="A12901"/>
    </row>
    <row r="12902" spans="1:1" x14ac:dyDescent="0.3">
      <c r="A12902"/>
    </row>
    <row r="12903" spans="1:1" x14ac:dyDescent="0.3">
      <c r="A12903"/>
    </row>
    <row r="12904" spans="1:1" x14ac:dyDescent="0.3">
      <c r="A12904"/>
    </row>
    <row r="12905" spans="1:1" x14ac:dyDescent="0.3">
      <c r="A12905"/>
    </row>
    <row r="12906" spans="1:1" x14ac:dyDescent="0.3">
      <c r="A12906"/>
    </row>
    <row r="12907" spans="1:1" x14ac:dyDescent="0.3">
      <c r="A12907"/>
    </row>
    <row r="12908" spans="1:1" x14ac:dyDescent="0.3">
      <c r="A12908"/>
    </row>
    <row r="12909" spans="1:1" x14ac:dyDescent="0.3">
      <c r="A12909"/>
    </row>
    <row r="12910" spans="1:1" x14ac:dyDescent="0.3">
      <c r="A12910"/>
    </row>
    <row r="12911" spans="1:1" x14ac:dyDescent="0.3">
      <c r="A12911"/>
    </row>
    <row r="12912" spans="1:1" x14ac:dyDescent="0.3">
      <c r="A12912"/>
    </row>
    <row r="12913" spans="1:1" x14ac:dyDescent="0.3">
      <c r="A12913"/>
    </row>
    <row r="12914" spans="1:1" x14ac:dyDescent="0.3">
      <c r="A12914"/>
    </row>
    <row r="12915" spans="1:1" x14ac:dyDescent="0.3">
      <c r="A12915"/>
    </row>
    <row r="12916" spans="1:1" x14ac:dyDescent="0.3">
      <c r="A12916"/>
    </row>
    <row r="12917" spans="1:1" x14ac:dyDescent="0.3">
      <c r="A12917"/>
    </row>
    <row r="12918" spans="1:1" x14ac:dyDescent="0.3">
      <c r="A12918"/>
    </row>
    <row r="12919" spans="1:1" x14ac:dyDescent="0.3">
      <c r="A12919"/>
    </row>
    <row r="12920" spans="1:1" x14ac:dyDescent="0.3">
      <c r="A12920"/>
    </row>
    <row r="12921" spans="1:1" x14ac:dyDescent="0.3">
      <c r="A12921"/>
    </row>
    <row r="12922" spans="1:1" x14ac:dyDescent="0.3">
      <c r="A12922"/>
    </row>
    <row r="12923" spans="1:1" x14ac:dyDescent="0.3">
      <c r="A12923"/>
    </row>
    <row r="12924" spans="1:1" x14ac:dyDescent="0.3">
      <c r="A12924"/>
    </row>
    <row r="12925" spans="1:1" x14ac:dyDescent="0.3">
      <c r="A12925"/>
    </row>
    <row r="12926" spans="1:1" x14ac:dyDescent="0.3">
      <c r="A12926"/>
    </row>
    <row r="12927" spans="1:1" x14ac:dyDescent="0.3">
      <c r="A12927"/>
    </row>
    <row r="12928" spans="1:1" x14ac:dyDescent="0.3">
      <c r="A12928"/>
    </row>
    <row r="12929" spans="1:1" x14ac:dyDescent="0.3">
      <c r="A12929"/>
    </row>
    <row r="12930" spans="1:1" x14ac:dyDescent="0.3">
      <c r="A12930"/>
    </row>
    <row r="12931" spans="1:1" x14ac:dyDescent="0.3">
      <c r="A12931"/>
    </row>
    <row r="12932" spans="1:1" x14ac:dyDescent="0.3">
      <c r="A12932"/>
    </row>
    <row r="12933" spans="1:1" x14ac:dyDescent="0.3">
      <c r="A12933"/>
    </row>
    <row r="12934" spans="1:1" x14ac:dyDescent="0.3">
      <c r="A12934"/>
    </row>
    <row r="12935" spans="1:1" x14ac:dyDescent="0.3">
      <c r="A12935"/>
    </row>
    <row r="12936" spans="1:1" x14ac:dyDescent="0.3">
      <c r="A12936"/>
    </row>
    <row r="12937" spans="1:1" x14ac:dyDescent="0.3">
      <c r="A12937"/>
    </row>
    <row r="12938" spans="1:1" x14ac:dyDescent="0.3">
      <c r="A12938"/>
    </row>
    <row r="12939" spans="1:1" x14ac:dyDescent="0.3">
      <c r="A12939"/>
    </row>
    <row r="12940" spans="1:1" x14ac:dyDescent="0.3">
      <c r="A12940"/>
    </row>
    <row r="12941" spans="1:1" x14ac:dyDescent="0.3">
      <c r="A12941"/>
    </row>
    <row r="12942" spans="1:1" x14ac:dyDescent="0.3">
      <c r="A12942"/>
    </row>
    <row r="12943" spans="1:1" x14ac:dyDescent="0.3">
      <c r="A12943"/>
    </row>
    <row r="12944" spans="1:1" x14ac:dyDescent="0.3">
      <c r="A12944"/>
    </row>
    <row r="12945" spans="1:1" x14ac:dyDescent="0.3">
      <c r="A12945"/>
    </row>
    <row r="12946" spans="1:1" x14ac:dyDescent="0.3">
      <c r="A12946"/>
    </row>
    <row r="12947" spans="1:1" x14ac:dyDescent="0.3">
      <c r="A12947"/>
    </row>
    <row r="12948" spans="1:1" x14ac:dyDescent="0.3">
      <c r="A12948"/>
    </row>
    <row r="12949" spans="1:1" x14ac:dyDescent="0.3">
      <c r="A12949"/>
    </row>
    <row r="12950" spans="1:1" x14ac:dyDescent="0.3">
      <c r="A12950"/>
    </row>
    <row r="12951" spans="1:1" x14ac:dyDescent="0.3">
      <c r="A12951"/>
    </row>
    <row r="12952" spans="1:1" x14ac:dyDescent="0.3">
      <c r="A12952"/>
    </row>
    <row r="12953" spans="1:1" x14ac:dyDescent="0.3">
      <c r="A12953"/>
    </row>
    <row r="12954" spans="1:1" x14ac:dyDescent="0.3">
      <c r="A12954"/>
    </row>
    <row r="12955" spans="1:1" x14ac:dyDescent="0.3">
      <c r="A12955"/>
    </row>
    <row r="12956" spans="1:1" x14ac:dyDescent="0.3">
      <c r="A12956"/>
    </row>
    <row r="12957" spans="1:1" x14ac:dyDescent="0.3">
      <c r="A12957"/>
    </row>
    <row r="12958" spans="1:1" x14ac:dyDescent="0.3">
      <c r="A12958"/>
    </row>
    <row r="12959" spans="1:1" x14ac:dyDescent="0.3">
      <c r="A12959"/>
    </row>
    <row r="12960" spans="1:1" x14ac:dyDescent="0.3">
      <c r="A12960"/>
    </row>
    <row r="12961" spans="1:1" x14ac:dyDescent="0.3">
      <c r="A12961"/>
    </row>
    <row r="12962" spans="1:1" x14ac:dyDescent="0.3">
      <c r="A12962"/>
    </row>
    <row r="12963" spans="1:1" x14ac:dyDescent="0.3">
      <c r="A12963"/>
    </row>
    <row r="12964" spans="1:1" x14ac:dyDescent="0.3">
      <c r="A12964"/>
    </row>
    <row r="12965" spans="1:1" x14ac:dyDescent="0.3">
      <c r="A12965"/>
    </row>
    <row r="12966" spans="1:1" x14ac:dyDescent="0.3">
      <c r="A12966"/>
    </row>
    <row r="12967" spans="1:1" x14ac:dyDescent="0.3">
      <c r="A12967"/>
    </row>
    <row r="12968" spans="1:1" x14ac:dyDescent="0.3">
      <c r="A12968"/>
    </row>
    <row r="12969" spans="1:1" x14ac:dyDescent="0.3">
      <c r="A12969"/>
    </row>
    <row r="12970" spans="1:1" x14ac:dyDescent="0.3">
      <c r="A12970"/>
    </row>
    <row r="12971" spans="1:1" x14ac:dyDescent="0.3">
      <c r="A12971"/>
    </row>
    <row r="12972" spans="1:1" x14ac:dyDescent="0.3">
      <c r="A12972"/>
    </row>
    <row r="12973" spans="1:1" x14ac:dyDescent="0.3">
      <c r="A12973"/>
    </row>
    <row r="12974" spans="1:1" x14ac:dyDescent="0.3">
      <c r="A12974"/>
    </row>
    <row r="12975" spans="1:1" x14ac:dyDescent="0.3">
      <c r="A12975"/>
    </row>
    <row r="12976" spans="1:1" x14ac:dyDescent="0.3">
      <c r="A12976"/>
    </row>
    <row r="12977" spans="1:1" x14ac:dyDescent="0.3">
      <c r="A12977"/>
    </row>
    <row r="12978" spans="1:1" x14ac:dyDescent="0.3">
      <c r="A12978"/>
    </row>
    <row r="12979" spans="1:1" x14ac:dyDescent="0.3">
      <c r="A12979"/>
    </row>
    <row r="12980" spans="1:1" x14ac:dyDescent="0.3">
      <c r="A12980"/>
    </row>
    <row r="12981" spans="1:1" x14ac:dyDescent="0.3">
      <c r="A12981"/>
    </row>
    <row r="12982" spans="1:1" x14ac:dyDescent="0.3">
      <c r="A12982"/>
    </row>
    <row r="12983" spans="1:1" x14ac:dyDescent="0.3">
      <c r="A12983"/>
    </row>
    <row r="12984" spans="1:1" x14ac:dyDescent="0.3">
      <c r="A12984"/>
    </row>
    <row r="12985" spans="1:1" x14ac:dyDescent="0.3">
      <c r="A12985"/>
    </row>
    <row r="12986" spans="1:1" x14ac:dyDescent="0.3">
      <c r="A12986"/>
    </row>
    <row r="12987" spans="1:1" x14ac:dyDescent="0.3">
      <c r="A12987"/>
    </row>
    <row r="12988" spans="1:1" x14ac:dyDescent="0.3">
      <c r="A12988"/>
    </row>
    <row r="12989" spans="1:1" x14ac:dyDescent="0.3">
      <c r="A12989"/>
    </row>
    <row r="12990" spans="1:1" x14ac:dyDescent="0.3">
      <c r="A12990"/>
    </row>
    <row r="12991" spans="1:1" x14ac:dyDescent="0.3">
      <c r="A12991"/>
    </row>
    <row r="12992" spans="1:1" x14ac:dyDescent="0.3">
      <c r="A12992"/>
    </row>
    <row r="12993" spans="1:1" x14ac:dyDescent="0.3">
      <c r="A12993"/>
    </row>
    <row r="12994" spans="1:1" x14ac:dyDescent="0.3">
      <c r="A12994"/>
    </row>
    <row r="12995" spans="1:1" x14ac:dyDescent="0.3">
      <c r="A12995"/>
    </row>
    <row r="12996" spans="1:1" x14ac:dyDescent="0.3">
      <c r="A12996"/>
    </row>
    <row r="12997" spans="1:1" x14ac:dyDescent="0.3">
      <c r="A12997"/>
    </row>
    <row r="12998" spans="1:1" x14ac:dyDescent="0.3">
      <c r="A12998"/>
    </row>
    <row r="12999" spans="1:1" x14ac:dyDescent="0.3">
      <c r="A12999"/>
    </row>
    <row r="13000" spans="1:1" x14ac:dyDescent="0.3">
      <c r="A13000"/>
    </row>
    <row r="13001" spans="1:1" x14ac:dyDescent="0.3">
      <c r="A13001"/>
    </row>
    <row r="13002" spans="1:1" x14ac:dyDescent="0.3">
      <c r="A13002"/>
    </row>
    <row r="13003" spans="1:1" x14ac:dyDescent="0.3">
      <c r="A13003"/>
    </row>
    <row r="13004" spans="1:1" x14ac:dyDescent="0.3">
      <c r="A13004"/>
    </row>
    <row r="13005" spans="1:1" x14ac:dyDescent="0.3">
      <c r="A13005"/>
    </row>
    <row r="13006" spans="1:1" x14ac:dyDescent="0.3">
      <c r="A13006"/>
    </row>
    <row r="13007" spans="1:1" x14ac:dyDescent="0.3">
      <c r="A13007"/>
    </row>
    <row r="13008" spans="1:1" x14ac:dyDescent="0.3">
      <c r="A13008"/>
    </row>
    <row r="13009" spans="1:1" x14ac:dyDescent="0.3">
      <c r="A13009"/>
    </row>
    <row r="13010" spans="1:1" x14ac:dyDescent="0.3">
      <c r="A13010"/>
    </row>
    <row r="13011" spans="1:1" x14ac:dyDescent="0.3">
      <c r="A13011"/>
    </row>
    <row r="13012" spans="1:1" x14ac:dyDescent="0.3">
      <c r="A13012"/>
    </row>
    <row r="13013" spans="1:1" x14ac:dyDescent="0.3">
      <c r="A13013"/>
    </row>
    <row r="13014" spans="1:1" x14ac:dyDescent="0.3">
      <c r="A13014"/>
    </row>
    <row r="13015" spans="1:1" x14ac:dyDescent="0.3">
      <c r="A13015"/>
    </row>
    <row r="13016" spans="1:1" x14ac:dyDescent="0.3">
      <c r="A13016"/>
    </row>
    <row r="13017" spans="1:1" x14ac:dyDescent="0.3">
      <c r="A13017"/>
    </row>
    <row r="13018" spans="1:1" x14ac:dyDescent="0.3">
      <c r="A13018"/>
    </row>
    <row r="13019" spans="1:1" x14ac:dyDescent="0.3">
      <c r="A13019"/>
    </row>
    <row r="13020" spans="1:1" x14ac:dyDescent="0.3">
      <c r="A13020"/>
    </row>
    <row r="13021" spans="1:1" x14ac:dyDescent="0.3">
      <c r="A13021"/>
    </row>
    <row r="13022" spans="1:1" x14ac:dyDescent="0.3">
      <c r="A13022"/>
    </row>
    <row r="13023" spans="1:1" x14ac:dyDescent="0.3">
      <c r="A13023"/>
    </row>
    <row r="13024" spans="1:1" x14ac:dyDescent="0.3">
      <c r="A13024"/>
    </row>
    <row r="13025" spans="1:1" x14ac:dyDescent="0.3">
      <c r="A13025"/>
    </row>
    <row r="13026" spans="1:1" x14ac:dyDescent="0.3">
      <c r="A13026"/>
    </row>
    <row r="13027" spans="1:1" x14ac:dyDescent="0.3">
      <c r="A13027"/>
    </row>
    <row r="13028" spans="1:1" x14ac:dyDescent="0.3">
      <c r="A13028"/>
    </row>
    <row r="13029" spans="1:1" x14ac:dyDescent="0.3">
      <c r="A13029"/>
    </row>
    <row r="13030" spans="1:1" x14ac:dyDescent="0.3">
      <c r="A13030"/>
    </row>
    <row r="13031" spans="1:1" x14ac:dyDescent="0.3">
      <c r="A13031"/>
    </row>
    <row r="13032" spans="1:1" x14ac:dyDescent="0.3">
      <c r="A13032"/>
    </row>
    <row r="13033" spans="1:1" x14ac:dyDescent="0.3">
      <c r="A13033"/>
    </row>
    <row r="13034" spans="1:1" x14ac:dyDescent="0.3">
      <c r="A13034"/>
    </row>
    <row r="13035" spans="1:1" x14ac:dyDescent="0.3">
      <c r="A13035"/>
    </row>
    <row r="13036" spans="1:1" x14ac:dyDescent="0.3">
      <c r="A13036"/>
    </row>
    <row r="13037" spans="1:1" x14ac:dyDescent="0.3">
      <c r="A13037"/>
    </row>
    <row r="13038" spans="1:1" x14ac:dyDescent="0.3">
      <c r="A13038"/>
    </row>
    <row r="13039" spans="1:1" x14ac:dyDescent="0.3">
      <c r="A13039"/>
    </row>
    <row r="13040" spans="1:1" x14ac:dyDescent="0.3">
      <c r="A13040"/>
    </row>
    <row r="13041" spans="1:1" x14ac:dyDescent="0.3">
      <c r="A13041"/>
    </row>
    <row r="13042" spans="1:1" x14ac:dyDescent="0.3">
      <c r="A13042"/>
    </row>
    <row r="13043" spans="1:1" x14ac:dyDescent="0.3">
      <c r="A13043"/>
    </row>
    <row r="13044" spans="1:1" x14ac:dyDescent="0.3">
      <c r="A13044"/>
    </row>
    <row r="13045" spans="1:1" x14ac:dyDescent="0.3">
      <c r="A13045"/>
    </row>
    <row r="13046" spans="1:1" x14ac:dyDescent="0.3">
      <c r="A13046"/>
    </row>
    <row r="13047" spans="1:1" x14ac:dyDescent="0.3">
      <c r="A13047"/>
    </row>
    <row r="13048" spans="1:1" x14ac:dyDescent="0.3">
      <c r="A13048"/>
    </row>
    <row r="13049" spans="1:1" x14ac:dyDescent="0.3">
      <c r="A13049"/>
    </row>
    <row r="13050" spans="1:1" x14ac:dyDescent="0.3">
      <c r="A13050"/>
    </row>
    <row r="13051" spans="1:1" x14ac:dyDescent="0.3">
      <c r="A13051"/>
    </row>
    <row r="13052" spans="1:1" x14ac:dyDescent="0.3">
      <c r="A13052"/>
    </row>
    <row r="13053" spans="1:1" x14ac:dyDescent="0.3">
      <c r="A13053"/>
    </row>
    <row r="13054" spans="1:1" x14ac:dyDescent="0.3">
      <c r="A13054"/>
    </row>
    <row r="13055" spans="1:1" x14ac:dyDescent="0.3">
      <c r="A13055"/>
    </row>
    <row r="13056" spans="1:1" x14ac:dyDescent="0.3">
      <c r="A13056"/>
    </row>
    <row r="13057" spans="1:1" x14ac:dyDescent="0.3">
      <c r="A13057"/>
    </row>
    <row r="13058" spans="1:1" x14ac:dyDescent="0.3">
      <c r="A13058"/>
    </row>
    <row r="13059" spans="1:1" x14ac:dyDescent="0.3">
      <c r="A13059"/>
    </row>
    <row r="13060" spans="1:1" x14ac:dyDescent="0.3">
      <c r="A13060"/>
    </row>
    <row r="13061" spans="1:1" x14ac:dyDescent="0.3">
      <c r="A13061"/>
    </row>
    <row r="13062" spans="1:1" x14ac:dyDescent="0.3">
      <c r="A13062"/>
    </row>
    <row r="13063" spans="1:1" x14ac:dyDescent="0.3">
      <c r="A13063"/>
    </row>
    <row r="13064" spans="1:1" x14ac:dyDescent="0.3">
      <c r="A13064"/>
    </row>
    <row r="13065" spans="1:1" x14ac:dyDescent="0.3">
      <c r="A13065"/>
    </row>
    <row r="13066" spans="1:1" x14ac:dyDescent="0.3">
      <c r="A13066"/>
    </row>
    <row r="13067" spans="1:1" x14ac:dyDescent="0.3">
      <c r="A13067"/>
    </row>
    <row r="13068" spans="1:1" x14ac:dyDescent="0.3">
      <c r="A13068"/>
    </row>
    <row r="13069" spans="1:1" x14ac:dyDescent="0.3">
      <c r="A13069"/>
    </row>
    <row r="13070" spans="1:1" x14ac:dyDescent="0.3">
      <c r="A13070"/>
    </row>
    <row r="13071" spans="1:1" x14ac:dyDescent="0.3">
      <c r="A13071"/>
    </row>
    <row r="13072" spans="1:1" x14ac:dyDescent="0.3">
      <c r="A13072"/>
    </row>
    <row r="13073" spans="1:1" x14ac:dyDescent="0.3">
      <c r="A13073"/>
    </row>
    <row r="13074" spans="1:1" x14ac:dyDescent="0.3">
      <c r="A13074"/>
    </row>
    <row r="13075" spans="1:1" x14ac:dyDescent="0.3">
      <c r="A13075"/>
    </row>
    <row r="13076" spans="1:1" x14ac:dyDescent="0.3">
      <c r="A13076"/>
    </row>
    <row r="13077" spans="1:1" x14ac:dyDescent="0.3">
      <c r="A13077"/>
    </row>
    <row r="13078" spans="1:1" x14ac:dyDescent="0.3">
      <c r="A13078"/>
    </row>
    <row r="13079" spans="1:1" x14ac:dyDescent="0.3">
      <c r="A13079"/>
    </row>
    <row r="13080" spans="1:1" x14ac:dyDescent="0.3">
      <c r="A13080"/>
    </row>
    <row r="13081" spans="1:1" x14ac:dyDescent="0.3">
      <c r="A13081"/>
    </row>
    <row r="13082" spans="1:1" x14ac:dyDescent="0.3">
      <c r="A13082"/>
    </row>
    <row r="13083" spans="1:1" x14ac:dyDescent="0.3">
      <c r="A13083"/>
    </row>
    <row r="13084" spans="1:1" x14ac:dyDescent="0.3">
      <c r="A13084"/>
    </row>
    <row r="13085" spans="1:1" x14ac:dyDescent="0.3">
      <c r="A13085"/>
    </row>
    <row r="13086" spans="1:1" x14ac:dyDescent="0.3">
      <c r="A13086"/>
    </row>
    <row r="13087" spans="1:1" x14ac:dyDescent="0.3">
      <c r="A13087"/>
    </row>
    <row r="13088" spans="1:1" x14ac:dyDescent="0.3">
      <c r="A13088"/>
    </row>
    <row r="13089" spans="1:1" x14ac:dyDescent="0.3">
      <c r="A13089"/>
    </row>
    <row r="13090" spans="1:1" x14ac:dyDescent="0.3">
      <c r="A13090"/>
    </row>
    <row r="13091" spans="1:1" x14ac:dyDescent="0.3">
      <c r="A13091"/>
    </row>
    <row r="13092" spans="1:1" x14ac:dyDescent="0.3">
      <c r="A13092"/>
    </row>
    <row r="13093" spans="1:1" x14ac:dyDescent="0.3">
      <c r="A13093"/>
    </row>
    <row r="13094" spans="1:1" x14ac:dyDescent="0.3">
      <c r="A13094"/>
    </row>
    <row r="13095" spans="1:1" x14ac:dyDescent="0.3">
      <c r="A13095"/>
    </row>
    <row r="13096" spans="1:1" x14ac:dyDescent="0.3">
      <c r="A13096"/>
    </row>
    <row r="13097" spans="1:1" x14ac:dyDescent="0.3">
      <c r="A13097"/>
    </row>
    <row r="13098" spans="1:1" x14ac:dyDescent="0.3">
      <c r="A13098"/>
    </row>
    <row r="13099" spans="1:1" x14ac:dyDescent="0.3">
      <c r="A13099"/>
    </row>
    <row r="13100" spans="1:1" x14ac:dyDescent="0.3">
      <c r="A13100"/>
    </row>
    <row r="13101" spans="1:1" x14ac:dyDescent="0.3">
      <c r="A13101"/>
    </row>
    <row r="13102" spans="1:1" x14ac:dyDescent="0.3">
      <c r="A13102"/>
    </row>
    <row r="13103" spans="1:1" x14ac:dyDescent="0.3">
      <c r="A13103"/>
    </row>
    <row r="13104" spans="1:1" x14ac:dyDescent="0.3">
      <c r="A13104"/>
    </row>
    <row r="13105" spans="1:1" x14ac:dyDescent="0.3">
      <c r="A13105"/>
    </row>
    <row r="13106" spans="1:1" x14ac:dyDescent="0.3">
      <c r="A13106"/>
    </row>
    <row r="13107" spans="1:1" x14ac:dyDescent="0.3">
      <c r="A13107"/>
    </row>
    <row r="13108" spans="1:1" x14ac:dyDescent="0.3">
      <c r="A13108"/>
    </row>
    <row r="13109" spans="1:1" x14ac:dyDescent="0.3">
      <c r="A13109"/>
    </row>
    <row r="13110" spans="1:1" x14ac:dyDescent="0.3">
      <c r="A13110"/>
    </row>
    <row r="13111" spans="1:1" x14ac:dyDescent="0.3">
      <c r="A13111"/>
    </row>
    <row r="13112" spans="1:1" x14ac:dyDescent="0.3">
      <c r="A13112"/>
    </row>
    <row r="13113" spans="1:1" x14ac:dyDescent="0.3">
      <c r="A13113"/>
    </row>
    <row r="13114" spans="1:1" x14ac:dyDescent="0.3">
      <c r="A13114"/>
    </row>
    <row r="13115" spans="1:1" x14ac:dyDescent="0.3">
      <c r="A13115"/>
    </row>
    <row r="13116" spans="1:1" x14ac:dyDescent="0.3">
      <c r="A13116"/>
    </row>
    <row r="13117" spans="1:1" x14ac:dyDescent="0.3">
      <c r="A13117"/>
    </row>
    <row r="13118" spans="1:1" x14ac:dyDescent="0.3">
      <c r="A13118"/>
    </row>
    <row r="13119" spans="1:1" x14ac:dyDescent="0.3">
      <c r="A13119"/>
    </row>
    <row r="13120" spans="1:1" x14ac:dyDescent="0.3">
      <c r="A13120"/>
    </row>
    <row r="13121" spans="1:1" x14ac:dyDescent="0.3">
      <c r="A13121"/>
    </row>
    <row r="13122" spans="1:1" x14ac:dyDescent="0.3">
      <c r="A13122"/>
    </row>
    <row r="13123" spans="1:1" x14ac:dyDescent="0.3">
      <c r="A13123"/>
    </row>
    <row r="13124" spans="1:1" x14ac:dyDescent="0.3">
      <c r="A13124"/>
    </row>
    <row r="13125" spans="1:1" x14ac:dyDescent="0.3">
      <c r="A13125"/>
    </row>
    <row r="13126" spans="1:1" x14ac:dyDescent="0.3">
      <c r="A13126"/>
    </row>
    <row r="13127" spans="1:1" x14ac:dyDescent="0.3">
      <c r="A13127"/>
    </row>
    <row r="13128" spans="1:1" x14ac:dyDescent="0.3">
      <c r="A13128"/>
    </row>
    <row r="13129" spans="1:1" x14ac:dyDescent="0.3">
      <c r="A13129"/>
    </row>
    <row r="13130" spans="1:1" x14ac:dyDescent="0.3">
      <c r="A13130"/>
    </row>
    <row r="13131" spans="1:1" x14ac:dyDescent="0.3">
      <c r="A13131"/>
    </row>
    <row r="13132" spans="1:1" x14ac:dyDescent="0.3">
      <c r="A13132"/>
    </row>
    <row r="13133" spans="1:1" x14ac:dyDescent="0.3">
      <c r="A13133"/>
    </row>
    <row r="13134" spans="1:1" x14ac:dyDescent="0.3">
      <c r="A13134"/>
    </row>
    <row r="13135" spans="1:1" x14ac:dyDescent="0.3">
      <c r="A13135"/>
    </row>
    <row r="13136" spans="1:1" x14ac:dyDescent="0.3">
      <c r="A13136"/>
    </row>
    <row r="13137" spans="1:1" x14ac:dyDescent="0.3">
      <c r="A13137"/>
    </row>
    <row r="13138" spans="1:1" x14ac:dyDescent="0.3">
      <c r="A13138"/>
    </row>
    <row r="13139" spans="1:1" x14ac:dyDescent="0.3">
      <c r="A13139"/>
    </row>
    <row r="13140" spans="1:1" x14ac:dyDescent="0.3">
      <c r="A13140"/>
    </row>
    <row r="13141" spans="1:1" x14ac:dyDescent="0.3">
      <c r="A13141"/>
    </row>
    <row r="13142" spans="1:1" x14ac:dyDescent="0.3">
      <c r="A13142"/>
    </row>
    <row r="13143" spans="1:1" x14ac:dyDescent="0.3">
      <c r="A13143"/>
    </row>
    <row r="13144" spans="1:1" x14ac:dyDescent="0.3">
      <c r="A13144"/>
    </row>
    <row r="13145" spans="1:1" x14ac:dyDescent="0.3">
      <c r="A13145"/>
    </row>
    <row r="13146" spans="1:1" x14ac:dyDescent="0.3">
      <c r="A13146"/>
    </row>
    <row r="13147" spans="1:1" x14ac:dyDescent="0.3">
      <c r="A13147"/>
    </row>
    <row r="13148" spans="1:1" x14ac:dyDescent="0.3">
      <c r="A13148"/>
    </row>
    <row r="13149" spans="1:1" x14ac:dyDescent="0.3">
      <c r="A13149"/>
    </row>
    <row r="13150" spans="1:1" x14ac:dyDescent="0.3">
      <c r="A13150"/>
    </row>
    <row r="13151" spans="1:1" x14ac:dyDescent="0.3">
      <c r="A13151"/>
    </row>
    <row r="13152" spans="1:1" x14ac:dyDescent="0.3">
      <c r="A13152"/>
    </row>
    <row r="13153" spans="1:1" x14ac:dyDescent="0.3">
      <c r="A13153"/>
    </row>
    <row r="13154" spans="1:1" x14ac:dyDescent="0.3">
      <c r="A13154"/>
    </row>
    <row r="13155" spans="1:1" x14ac:dyDescent="0.3">
      <c r="A13155"/>
    </row>
    <row r="13156" spans="1:1" x14ac:dyDescent="0.3">
      <c r="A13156"/>
    </row>
    <row r="13157" spans="1:1" x14ac:dyDescent="0.3">
      <c r="A13157"/>
    </row>
    <row r="13158" spans="1:1" x14ac:dyDescent="0.3">
      <c r="A13158"/>
    </row>
    <row r="13159" spans="1:1" x14ac:dyDescent="0.3">
      <c r="A13159"/>
    </row>
    <row r="13160" spans="1:1" x14ac:dyDescent="0.3">
      <c r="A13160"/>
    </row>
    <row r="13161" spans="1:1" x14ac:dyDescent="0.3">
      <c r="A13161"/>
    </row>
    <row r="13162" spans="1:1" x14ac:dyDescent="0.3">
      <c r="A13162"/>
    </row>
    <row r="13163" spans="1:1" x14ac:dyDescent="0.3">
      <c r="A13163"/>
    </row>
    <row r="13164" spans="1:1" x14ac:dyDescent="0.3">
      <c r="A13164"/>
    </row>
    <row r="13165" spans="1:1" x14ac:dyDescent="0.3">
      <c r="A13165"/>
    </row>
    <row r="13166" spans="1:1" x14ac:dyDescent="0.3">
      <c r="A13166"/>
    </row>
    <row r="13167" spans="1:1" x14ac:dyDescent="0.3">
      <c r="A13167"/>
    </row>
    <row r="13168" spans="1:1" x14ac:dyDescent="0.3">
      <c r="A13168"/>
    </row>
    <row r="13169" spans="1:1" x14ac:dyDescent="0.3">
      <c r="A13169"/>
    </row>
    <row r="13170" spans="1:1" x14ac:dyDescent="0.3">
      <c r="A13170"/>
    </row>
    <row r="13171" spans="1:1" x14ac:dyDescent="0.3">
      <c r="A13171"/>
    </row>
    <row r="13172" spans="1:1" x14ac:dyDescent="0.3">
      <c r="A13172"/>
    </row>
    <row r="13173" spans="1:1" x14ac:dyDescent="0.3">
      <c r="A13173"/>
    </row>
    <row r="13174" spans="1:1" x14ac:dyDescent="0.3">
      <c r="A13174"/>
    </row>
    <row r="13175" spans="1:1" x14ac:dyDescent="0.3">
      <c r="A13175"/>
    </row>
    <row r="13176" spans="1:1" x14ac:dyDescent="0.3">
      <c r="A13176"/>
    </row>
    <row r="13177" spans="1:1" x14ac:dyDescent="0.3">
      <c r="A13177"/>
    </row>
    <row r="13178" spans="1:1" x14ac:dyDescent="0.3">
      <c r="A13178"/>
    </row>
    <row r="13179" spans="1:1" x14ac:dyDescent="0.3">
      <c r="A13179"/>
    </row>
    <row r="13180" spans="1:1" x14ac:dyDescent="0.3">
      <c r="A13180"/>
    </row>
    <row r="13181" spans="1:1" x14ac:dyDescent="0.3">
      <c r="A13181"/>
    </row>
    <row r="13182" spans="1:1" x14ac:dyDescent="0.3">
      <c r="A13182"/>
    </row>
    <row r="13183" spans="1:1" x14ac:dyDescent="0.3">
      <c r="A13183"/>
    </row>
    <row r="13184" spans="1:1" x14ac:dyDescent="0.3">
      <c r="A13184"/>
    </row>
    <row r="13185" spans="1:1" x14ac:dyDescent="0.3">
      <c r="A13185"/>
    </row>
    <row r="13186" spans="1:1" x14ac:dyDescent="0.3">
      <c r="A13186"/>
    </row>
    <row r="13187" spans="1:1" x14ac:dyDescent="0.3">
      <c r="A13187"/>
    </row>
    <row r="13188" spans="1:1" x14ac:dyDescent="0.3">
      <c r="A13188"/>
    </row>
    <row r="13189" spans="1:1" x14ac:dyDescent="0.3">
      <c r="A13189"/>
    </row>
    <row r="13190" spans="1:1" x14ac:dyDescent="0.3">
      <c r="A13190"/>
    </row>
    <row r="13191" spans="1:1" x14ac:dyDescent="0.3">
      <c r="A13191"/>
    </row>
    <row r="13192" spans="1:1" x14ac:dyDescent="0.3">
      <c r="A13192"/>
    </row>
    <row r="13193" spans="1:1" x14ac:dyDescent="0.3">
      <c r="A13193"/>
    </row>
    <row r="13194" spans="1:1" x14ac:dyDescent="0.3">
      <c r="A13194"/>
    </row>
    <row r="13195" spans="1:1" x14ac:dyDescent="0.3">
      <c r="A13195"/>
    </row>
    <row r="13196" spans="1:1" x14ac:dyDescent="0.3">
      <c r="A13196"/>
    </row>
    <row r="13197" spans="1:1" x14ac:dyDescent="0.3">
      <c r="A13197"/>
    </row>
    <row r="13198" spans="1:1" x14ac:dyDescent="0.3">
      <c r="A13198"/>
    </row>
    <row r="13199" spans="1:1" x14ac:dyDescent="0.3">
      <c r="A13199"/>
    </row>
    <row r="13200" spans="1:1" x14ac:dyDescent="0.3">
      <c r="A13200"/>
    </row>
    <row r="13201" spans="1:1" x14ac:dyDescent="0.3">
      <c r="A13201"/>
    </row>
    <row r="13202" spans="1:1" x14ac:dyDescent="0.3">
      <c r="A13202"/>
    </row>
    <row r="13203" spans="1:1" x14ac:dyDescent="0.3">
      <c r="A13203"/>
    </row>
    <row r="13204" spans="1:1" x14ac:dyDescent="0.3">
      <c r="A13204"/>
    </row>
    <row r="13205" spans="1:1" x14ac:dyDescent="0.3">
      <c r="A13205"/>
    </row>
    <row r="13206" spans="1:1" x14ac:dyDescent="0.3">
      <c r="A13206"/>
    </row>
    <row r="13207" spans="1:1" x14ac:dyDescent="0.3">
      <c r="A13207"/>
    </row>
    <row r="13208" spans="1:1" x14ac:dyDescent="0.3">
      <c r="A13208"/>
    </row>
    <row r="13209" spans="1:1" x14ac:dyDescent="0.3">
      <c r="A13209"/>
    </row>
    <row r="13210" spans="1:1" x14ac:dyDescent="0.3">
      <c r="A13210"/>
    </row>
    <row r="13211" spans="1:1" x14ac:dyDescent="0.3">
      <c r="A13211"/>
    </row>
    <row r="13212" spans="1:1" x14ac:dyDescent="0.3">
      <c r="A13212"/>
    </row>
    <row r="13213" spans="1:1" x14ac:dyDescent="0.3">
      <c r="A13213"/>
    </row>
    <row r="13214" spans="1:1" x14ac:dyDescent="0.3">
      <c r="A13214"/>
    </row>
    <row r="13215" spans="1:1" x14ac:dyDescent="0.3">
      <c r="A13215"/>
    </row>
    <row r="13216" spans="1:1" x14ac:dyDescent="0.3">
      <c r="A13216"/>
    </row>
    <row r="13217" spans="1:1" x14ac:dyDescent="0.3">
      <c r="A13217"/>
    </row>
    <row r="13218" spans="1:1" x14ac:dyDescent="0.3">
      <c r="A13218"/>
    </row>
    <row r="13219" spans="1:1" x14ac:dyDescent="0.3">
      <c r="A13219"/>
    </row>
    <row r="13220" spans="1:1" x14ac:dyDescent="0.3">
      <c r="A13220"/>
    </row>
    <row r="13221" spans="1:1" x14ac:dyDescent="0.3">
      <c r="A13221"/>
    </row>
    <row r="13222" spans="1:1" x14ac:dyDescent="0.3">
      <c r="A13222"/>
    </row>
    <row r="13223" spans="1:1" x14ac:dyDescent="0.3">
      <c r="A13223"/>
    </row>
    <row r="13224" spans="1:1" x14ac:dyDescent="0.3">
      <c r="A13224"/>
    </row>
    <row r="13225" spans="1:1" x14ac:dyDescent="0.3">
      <c r="A13225"/>
    </row>
    <row r="13226" spans="1:1" x14ac:dyDescent="0.3">
      <c r="A13226"/>
    </row>
    <row r="13227" spans="1:1" x14ac:dyDescent="0.3">
      <c r="A13227"/>
    </row>
    <row r="13228" spans="1:1" x14ac:dyDescent="0.3">
      <c r="A13228"/>
    </row>
    <row r="13229" spans="1:1" x14ac:dyDescent="0.3">
      <c r="A13229"/>
    </row>
    <row r="13230" spans="1:1" x14ac:dyDescent="0.3">
      <c r="A13230"/>
    </row>
    <row r="13231" spans="1:1" x14ac:dyDescent="0.3">
      <c r="A13231"/>
    </row>
    <row r="13232" spans="1:1" x14ac:dyDescent="0.3">
      <c r="A13232"/>
    </row>
    <row r="13233" spans="1:1" x14ac:dyDescent="0.3">
      <c r="A13233"/>
    </row>
    <row r="13234" spans="1:1" x14ac:dyDescent="0.3">
      <c r="A13234"/>
    </row>
    <row r="13235" spans="1:1" x14ac:dyDescent="0.3">
      <c r="A13235"/>
    </row>
    <row r="13236" spans="1:1" x14ac:dyDescent="0.3">
      <c r="A13236"/>
    </row>
    <row r="13237" spans="1:1" x14ac:dyDescent="0.3">
      <c r="A13237"/>
    </row>
    <row r="13238" spans="1:1" x14ac:dyDescent="0.3">
      <c r="A13238"/>
    </row>
    <row r="13239" spans="1:1" x14ac:dyDescent="0.3">
      <c r="A13239"/>
    </row>
    <row r="13240" spans="1:1" x14ac:dyDescent="0.3">
      <c r="A13240"/>
    </row>
    <row r="13241" spans="1:1" x14ac:dyDescent="0.3">
      <c r="A13241"/>
    </row>
    <row r="13242" spans="1:1" x14ac:dyDescent="0.3">
      <c r="A13242"/>
    </row>
    <row r="13243" spans="1:1" x14ac:dyDescent="0.3">
      <c r="A13243"/>
    </row>
    <row r="13244" spans="1:1" x14ac:dyDescent="0.3">
      <c r="A13244"/>
    </row>
    <row r="13245" spans="1:1" x14ac:dyDescent="0.3">
      <c r="A13245"/>
    </row>
    <row r="13246" spans="1:1" x14ac:dyDescent="0.3">
      <c r="A13246"/>
    </row>
    <row r="13247" spans="1:1" x14ac:dyDescent="0.3">
      <c r="A13247"/>
    </row>
    <row r="13248" spans="1:1" x14ac:dyDescent="0.3">
      <c r="A13248"/>
    </row>
    <row r="13249" spans="1:1" x14ac:dyDescent="0.3">
      <c r="A13249"/>
    </row>
    <row r="13250" spans="1:1" x14ac:dyDescent="0.3">
      <c r="A13250"/>
    </row>
    <row r="13251" spans="1:1" x14ac:dyDescent="0.3">
      <c r="A13251"/>
    </row>
    <row r="13252" spans="1:1" x14ac:dyDescent="0.3">
      <c r="A13252"/>
    </row>
    <row r="13253" spans="1:1" x14ac:dyDescent="0.3">
      <c r="A13253"/>
    </row>
    <row r="13254" spans="1:1" x14ac:dyDescent="0.3">
      <c r="A13254"/>
    </row>
    <row r="13255" spans="1:1" x14ac:dyDescent="0.3">
      <c r="A13255"/>
    </row>
    <row r="13256" spans="1:1" x14ac:dyDescent="0.3">
      <c r="A13256"/>
    </row>
    <row r="13257" spans="1:1" x14ac:dyDescent="0.3">
      <c r="A13257"/>
    </row>
    <row r="13258" spans="1:1" x14ac:dyDescent="0.3">
      <c r="A13258"/>
    </row>
    <row r="13259" spans="1:1" x14ac:dyDescent="0.3">
      <c r="A13259"/>
    </row>
    <row r="13260" spans="1:1" x14ac:dyDescent="0.3">
      <c r="A13260"/>
    </row>
    <row r="13261" spans="1:1" x14ac:dyDescent="0.3">
      <c r="A13261"/>
    </row>
    <row r="13262" spans="1:1" x14ac:dyDescent="0.3">
      <c r="A13262"/>
    </row>
    <row r="13263" spans="1:1" x14ac:dyDescent="0.3">
      <c r="A13263"/>
    </row>
    <row r="13264" spans="1:1" x14ac:dyDescent="0.3">
      <c r="A13264"/>
    </row>
    <row r="13265" spans="1:1" x14ac:dyDescent="0.3">
      <c r="A13265"/>
    </row>
    <row r="13266" spans="1:1" x14ac:dyDescent="0.3">
      <c r="A13266"/>
    </row>
    <row r="13267" spans="1:1" x14ac:dyDescent="0.3">
      <c r="A13267"/>
    </row>
    <row r="13268" spans="1:1" x14ac:dyDescent="0.3">
      <c r="A13268"/>
    </row>
    <row r="13269" spans="1:1" x14ac:dyDescent="0.3">
      <c r="A13269"/>
    </row>
    <row r="13270" spans="1:1" x14ac:dyDescent="0.3">
      <c r="A13270"/>
    </row>
    <row r="13271" spans="1:1" x14ac:dyDescent="0.3">
      <c r="A13271"/>
    </row>
    <row r="13272" spans="1:1" x14ac:dyDescent="0.3">
      <c r="A13272"/>
    </row>
    <row r="13273" spans="1:1" x14ac:dyDescent="0.3">
      <c r="A13273"/>
    </row>
    <row r="13274" spans="1:1" x14ac:dyDescent="0.3">
      <c r="A13274"/>
    </row>
    <row r="13275" spans="1:1" x14ac:dyDescent="0.3">
      <c r="A13275"/>
    </row>
    <row r="13276" spans="1:1" x14ac:dyDescent="0.3">
      <c r="A13276"/>
    </row>
    <row r="13277" spans="1:1" x14ac:dyDescent="0.3">
      <c r="A13277"/>
    </row>
    <row r="13278" spans="1:1" x14ac:dyDescent="0.3">
      <c r="A13278"/>
    </row>
    <row r="13279" spans="1:1" x14ac:dyDescent="0.3">
      <c r="A13279"/>
    </row>
    <row r="13280" spans="1:1" x14ac:dyDescent="0.3">
      <c r="A13280"/>
    </row>
    <row r="13281" spans="1:1" x14ac:dyDescent="0.3">
      <c r="A13281"/>
    </row>
    <row r="13282" spans="1:1" x14ac:dyDescent="0.3">
      <c r="A13282"/>
    </row>
    <row r="13283" spans="1:1" x14ac:dyDescent="0.3">
      <c r="A13283"/>
    </row>
    <row r="13284" spans="1:1" x14ac:dyDescent="0.3">
      <c r="A13284"/>
    </row>
    <row r="13285" spans="1:1" x14ac:dyDescent="0.3">
      <c r="A13285"/>
    </row>
    <row r="13286" spans="1:1" x14ac:dyDescent="0.3">
      <c r="A13286"/>
    </row>
    <row r="13287" spans="1:1" x14ac:dyDescent="0.3">
      <c r="A13287"/>
    </row>
    <row r="13288" spans="1:1" x14ac:dyDescent="0.3">
      <c r="A13288"/>
    </row>
    <row r="13289" spans="1:1" x14ac:dyDescent="0.3">
      <c r="A13289"/>
    </row>
    <row r="13290" spans="1:1" x14ac:dyDescent="0.3">
      <c r="A13290"/>
    </row>
    <row r="13291" spans="1:1" x14ac:dyDescent="0.3">
      <c r="A13291"/>
    </row>
    <row r="13292" spans="1:1" x14ac:dyDescent="0.3">
      <c r="A13292"/>
    </row>
    <row r="13293" spans="1:1" x14ac:dyDescent="0.3">
      <c r="A13293"/>
    </row>
    <row r="13294" spans="1:1" x14ac:dyDescent="0.3">
      <c r="A13294"/>
    </row>
    <row r="13295" spans="1:1" x14ac:dyDescent="0.3">
      <c r="A13295"/>
    </row>
    <row r="13296" spans="1:1" x14ac:dyDescent="0.3">
      <c r="A13296"/>
    </row>
    <row r="13297" spans="1:1" x14ac:dyDescent="0.3">
      <c r="A13297"/>
    </row>
    <row r="13298" spans="1:1" x14ac:dyDescent="0.3">
      <c r="A13298"/>
    </row>
    <row r="13299" spans="1:1" x14ac:dyDescent="0.3">
      <c r="A13299"/>
    </row>
    <row r="13300" spans="1:1" x14ac:dyDescent="0.3">
      <c r="A13300"/>
    </row>
    <row r="13301" spans="1:1" x14ac:dyDescent="0.3">
      <c r="A13301"/>
    </row>
    <row r="13302" spans="1:1" x14ac:dyDescent="0.3">
      <c r="A13302"/>
    </row>
    <row r="13303" spans="1:1" x14ac:dyDescent="0.3">
      <c r="A13303"/>
    </row>
    <row r="13304" spans="1:1" x14ac:dyDescent="0.3">
      <c r="A13304"/>
    </row>
    <row r="13305" spans="1:1" x14ac:dyDescent="0.3">
      <c r="A13305"/>
    </row>
    <row r="13306" spans="1:1" x14ac:dyDescent="0.3">
      <c r="A13306"/>
    </row>
    <row r="13307" spans="1:1" x14ac:dyDescent="0.3">
      <c r="A13307"/>
    </row>
    <row r="13308" spans="1:1" x14ac:dyDescent="0.3">
      <c r="A13308"/>
    </row>
    <row r="13309" spans="1:1" x14ac:dyDescent="0.3">
      <c r="A13309"/>
    </row>
    <row r="13310" spans="1:1" x14ac:dyDescent="0.3">
      <c r="A13310"/>
    </row>
    <row r="13311" spans="1:1" x14ac:dyDescent="0.3">
      <c r="A13311"/>
    </row>
    <row r="13312" spans="1:1" x14ac:dyDescent="0.3">
      <c r="A13312"/>
    </row>
    <row r="13313" spans="1:1" x14ac:dyDescent="0.3">
      <c r="A13313"/>
    </row>
    <row r="13314" spans="1:1" x14ac:dyDescent="0.3">
      <c r="A13314"/>
    </row>
    <row r="13315" spans="1:1" x14ac:dyDescent="0.3">
      <c r="A13315"/>
    </row>
    <row r="13316" spans="1:1" x14ac:dyDescent="0.3">
      <c r="A13316"/>
    </row>
    <row r="13317" spans="1:1" x14ac:dyDescent="0.3">
      <c r="A13317"/>
    </row>
    <row r="13318" spans="1:1" x14ac:dyDescent="0.3">
      <c r="A13318"/>
    </row>
    <row r="13319" spans="1:1" x14ac:dyDescent="0.3">
      <c r="A13319"/>
    </row>
    <row r="13320" spans="1:1" x14ac:dyDescent="0.3">
      <c r="A13320"/>
    </row>
    <row r="13321" spans="1:1" x14ac:dyDescent="0.3">
      <c r="A13321"/>
    </row>
    <row r="13322" spans="1:1" x14ac:dyDescent="0.3">
      <c r="A13322"/>
    </row>
    <row r="13323" spans="1:1" x14ac:dyDescent="0.3">
      <c r="A13323"/>
    </row>
    <row r="13324" spans="1:1" x14ac:dyDescent="0.3">
      <c r="A13324"/>
    </row>
    <row r="13325" spans="1:1" x14ac:dyDescent="0.3">
      <c r="A13325"/>
    </row>
    <row r="13326" spans="1:1" x14ac:dyDescent="0.3">
      <c r="A13326"/>
    </row>
    <row r="13327" spans="1:1" x14ac:dyDescent="0.3">
      <c r="A13327"/>
    </row>
    <row r="13328" spans="1:1" x14ac:dyDescent="0.3">
      <c r="A13328"/>
    </row>
    <row r="13329" spans="1:1" x14ac:dyDescent="0.3">
      <c r="A13329"/>
    </row>
    <row r="13330" spans="1:1" x14ac:dyDescent="0.3">
      <c r="A13330"/>
    </row>
    <row r="13331" spans="1:1" x14ac:dyDescent="0.3">
      <c r="A13331"/>
    </row>
    <row r="13332" spans="1:1" x14ac:dyDescent="0.3">
      <c r="A13332"/>
    </row>
    <row r="13333" spans="1:1" x14ac:dyDescent="0.3">
      <c r="A13333"/>
    </row>
    <row r="13334" spans="1:1" x14ac:dyDescent="0.3">
      <c r="A13334"/>
    </row>
    <row r="13335" spans="1:1" x14ac:dyDescent="0.3">
      <c r="A13335"/>
    </row>
    <row r="13336" spans="1:1" x14ac:dyDescent="0.3">
      <c r="A13336"/>
    </row>
    <row r="13337" spans="1:1" x14ac:dyDescent="0.3">
      <c r="A13337"/>
    </row>
    <row r="13338" spans="1:1" x14ac:dyDescent="0.3">
      <c r="A13338"/>
    </row>
    <row r="13339" spans="1:1" x14ac:dyDescent="0.3">
      <c r="A13339"/>
    </row>
    <row r="13340" spans="1:1" x14ac:dyDescent="0.3">
      <c r="A13340"/>
    </row>
    <row r="13341" spans="1:1" x14ac:dyDescent="0.3">
      <c r="A13341"/>
    </row>
    <row r="13342" spans="1:1" x14ac:dyDescent="0.3">
      <c r="A13342"/>
    </row>
    <row r="13343" spans="1:1" x14ac:dyDescent="0.3">
      <c r="A13343"/>
    </row>
    <row r="13344" spans="1:1" x14ac:dyDescent="0.3">
      <c r="A13344"/>
    </row>
    <row r="13345" spans="1:1" x14ac:dyDescent="0.3">
      <c r="A13345"/>
    </row>
    <row r="13346" spans="1:1" x14ac:dyDescent="0.3">
      <c r="A13346"/>
    </row>
    <row r="13347" spans="1:1" x14ac:dyDescent="0.3">
      <c r="A13347"/>
    </row>
    <row r="13348" spans="1:1" x14ac:dyDescent="0.3">
      <c r="A13348"/>
    </row>
    <row r="13349" spans="1:1" x14ac:dyDescent="0.3">
      <c r="A13349"/>
    </row>
    <row r="13350" spans="1:1" x14ac:dyDescent="0.3">
      <c r="A13350"/>
    </row>
    <row r="13351" spans="1:1" x14ac:dyDescent="0.3">
      <c r="A13351"/>
    </row>
    <row r="13352" spans="1:1" x14ac:dyDescent="0.3">
      <c r="A13352"/>
    </row>
    <row r="13353" spans="1:1" x14ac:dyDescent="0.3">
      <c r="A13353"/>
    </row>
    <row r="13354" spans="1:1" x14ac:dyDescent="0.3">
      <c r="A13354"/>
    </row>
    <row r="13355" spans="1:1" x14ac:dyDescent="0.3">
      <c r="A13355"/>
    </row>
    <row r="13356" spans="1:1" x14ac:dyDescent="0.3">
      <c r="A13356"/>
    </row>
    <row r="13357" spans="1:1" x14ac:dyDescent="0.3">
      <c r="A13357"/>
    </row>
    <row r="13358" spans="1:1" x14ac:dyDescent="0.3">
      <c r="A13358"/>
    </row>
    <row r="13359" spans="1:1" x14ac:dyDescent="0.3">
      <c r="A13359"/>
    </row>
    <row r="13360" spans="1:1" x14ac:dyDescent="0.3">
      <c r="A13360"/>
    </row>
    <row r="13361" spans="1:1" x14ac:dyDescent="0.3">
      <c r="A13361"/>
    </row>
    <row r="13362" spans="1:1" x14ac:dyDescent="0.3">
      <c r="A13362"/>
    </row>
    <row r="13363" spans="1:1" x14ac:dyDescent="0.3">
      <c r="A13363"/>
    </row>
    <row r="13364" spans="1:1" x14ac:dyDescent="0.3">
      <c r="A13364"/>
    </row>
    <row r="13365" spans="1:1" x14ac:dyDescent="0.3">
      <c r="A13365"/>
    </row>
    <row r="13366" spans="1:1" x14ac:dyDescent="0.3">
      <c r="A13366"/>
    </row>
    <row r="13367" spans="1:1" x14ac:dyDescent="0.3">
      <c r="A13367"/>
    </row>
    <row r="13368" spans="1:1" x14ac:dyDescent="0.3">
      <c r="A13368"/>
    </row>
    <row r="13369" spans="1:1" x14ac:dyDescent="0.3">
      <c r="A13369"/>
    </row>
    <row r="13370" spans="1:1" x14ac:dyDescent="0.3">
      <c r="A13370"/>
    </row>
    <row r="13371" spans="1:1" x14ac:dyDescent="0.3">
      <c r="A13371"/>
    </row>
    <row r="13372" spans="1:1" x14ac:dyDescent="0.3">
      <c r="A13372"/>
    </row>
    <row r="13373" spans="1:1" x14ac:dyDescent="0.3">
      <c r="A13373"/>
    </row>
    <row r="13374" spans="1:1" x14ac:dyDescent="0.3">
      <c r="A13374"/>
    </row>
    <row r="13375" spans="1:1" x14ac:dyDescent="0.3">
      <c r="A13375"/>
    </row>
    <row r="13376" spans="1:1" x14ac:dyDescent="0.3">
      <c r="A13376"/>
    </row>
    <row r="13377" spans="1:1" x14ac:dyDescent="0.3">
      <c r="A13377"/>
    </row>
    <row r="13378" spans="1:1" x14ac:dyDescent="0.3">
      <c r="A13378"/>
    </row>
    <row r="13379" spans="1:1" x14ac:dyDescent="0.3">
      <c r="A13379"/>
    </row>
    <row r="13380" spans="1:1" x14ac:dyDescent="0.3">
      <c r="A13380"/>
    </row>
    <row r="13381" spans="1:1" x14ac:dyDescent="0.3">
      <c r="A13381"/>
    </row>
    <row r="13382" spans="1:1" x14ac:dyDescent="0.3">
      <c r="A13382"/>
    </row>
    <row r="13383" spans="1:1" x14ac:dyDescent="0.3">
      <c r="A13383"/>
    </row>
    <row r="13384" spans="1:1" x14ac:dyDescent="0.3">
      <c r="A13384"/>
    </row>
    <row r="13385" spans="1:1" x14ac:dyDescent="0.3">
      <c r="A13385"/>
    </row>
    <row r="13386" spans="1:1" x14ac:dyDescent="0.3">
      <c r="A13386"/>
    </row>
    <row r="13387" spans="1:1" x14ac:dyDescent="0.3">
      <c r="A13387"/>
    </row>
    <row r="13388" spans="1:1" x14ac:dyDescent="0.3">
      <c r="A13388"/>
    </row>
    <row r="13389" spans="1:1" x14ac:dyDescent="0.3">
      <c r="A13389"/>
    </row>
    <row r="13390" spans="1:1" x14ac:dyDescent="0.3">
      <c r="A13390"/>
    </row>
    <row r="13391" spans="1:1" x14ac:dyDescent="0.3">
      <c r="A13391"/>
    </row>
    <row r="13392" spans="1:1" x14ac:dyDescent="0.3">
      <c r="A13392"/>
    </row>
    <row r="13393" spans="1:1" x14ac:dyDescent="0.3">
      <c r="A13393"/>
    </row>
    <row r="13394" spans="1:1" x14ac:dyDescent="0.3">
      <c r="A13394"/>
    </row>
    <row r="13395" spans="1:1" x14ac:dyDescent="0.3">
      <c r="A13395"/>
    </row>
    <row r="13396" spans="1:1" x14ac:dyDescent="0.3">
      <c r="A13396"/>
    </row>
    <row r="13397" spans="1:1" x14ac:dyDescent="0.3">
      <c r="A13397"/>
    </row>
    <row r="13398" spans="1:1" x14ac:dyDescent="0.3">
      <c r="A13398"/>
    </row>
    <row r="13399" spans="1:1" x14ac:dyDescent="0.3">
      <c r="A13399"/>
    </row>
    <row r="13400" spans="1:1" x14ac:dyDescent="0.3">
      <c r="A13400"/>
    </row>
    <row r="13401" spans="1:1" x14ac:dyDescent="0.3">
      <c r="A13401"/>
    </row>
    <row r="13402" spans="1:1" x14ac:dyDescent="0.3">
      <c r="A13402"/>
    </row>
    <row r="13403" spans="1:1" x14ac:dyDescent="0.3">
      <c r="A13403"/>
    </row>
    <row r="13404" spans="1:1" x14ac:dyDescent="0.3">
      <c r="A13404"/>
    </row>
    <row r="13405" spans="1:1" x14ac:dyDescent="0.3">
      <c r="A13405"/>
    </row>
    <row r="13406" spans="1:1" x14ac:dyDescent="0.3">
      <c r="A13406"/>
    </row>
    <row r="13407" spans="1:1" x14ac:dyDescent="0.3">
      <c r="A13407"/>
    </row>
    <row r="13408" spans="1:1" x14ac:dyDescent="0.3">
      <c r="A13408"/>
    </row>
    <row r="13409" spans="1:1" x14ac:dyDescent="0.3">
      <c r="A13409"/>
    </row>
    <row r="13410" spans="1:1" x14ac:dyDescent="0.3">
      <c r="A13410"/>
    </row>
    <row r="13411" spans="1:1" x14ac:dyDescent="0.3">
      <c r="A13411"/>
    </row>
    <row r="13412" spans="1:1" x14ac:dyDescent="0.3">
      <c r="A13412"/>
    </row>
    <row r="13413" spans="1:1" x14ac:dyDescent="0.3">
      <c r="A13413"/>
    </row>
    <row r="13414" spans="1:1" x14ac:dyDescent="0.3">
      <c r="A13414"/>
    </row>
    <row r="13415" spans="1:1" x14ac:dyDescent="0.3">
      <c r="A13415"/>
    </row>
    <row r="13416" spans="1:1" x14ac:dyDescent="0.3">
      <c r="A13416"/>
    </row>
    <row r="13417" spans="1:1" x14ac:dyDescent="0.3">
      <c r="A13417"/>
    </row>
    <row r="13418" spans="1:1" x14ac:dyDescent="0.3">
      <c r="A13418"/>
    </row>
    <row r="13419" spans="1:1" x14ac:dyDescent="0.3">
      <c r="A13419"/>
    </row>
    <row r="13420" spans="1:1" x14ac:dyDescent="0.3">
      <c r="A13420"/>
    </row>
    <row r="13421" spans="1:1" x14ac:dyDescent="0.3">
      <c r="A13421"/>
    </row>
    <row r="13422" spans="1:1" x14ac:dyDescent="0.3">
      <c r="A13422"/>
    </row>
    <row r="13423" spans="1:1" x14ac:dyDescent="0.3">
      <c r="A13423"/>
    </row>
    <row r="13424" spans="1:1" x14ac:dyDescent="0.3">
      <c r="A13424"/>
    </row>
    <row r="13425" spans="1:1" x14ac:dyDescent="0.3">
      <c r="A13425"/>
    </row>
    <row r="13426" spans="1:1" x14ac:dyDescent="0.3">
      <c r="A13426"/>
    </row>
    <row r="13427" spans="1:1" x14ac:dyDescent="0.3">
      <c r="A13427"/>
    </row>
    <row r="13428" spans="1:1" x14ac:dyDescent="0.3">
      <c r="A13428"/>
    </row>
    <row r="13429" spans="1:1" x14ac:dyDescent="0.3">
      <c r="A13429"/>
    </row>
    <row r="13430" spans="1:1" x14ac:dyDescent="0.3">
      <c r="A13430"/>
    </row>
    <row r="13431" spans="1:1" x14ac:dyDescent="0.3">
      <c r="A13431"/>
    </row>
    <row r="13432" spans="1:1" x14ac:dyDescent="0.3">
      <c r="A13432"/>
    </row>
    <row r="13433" spans="1:1" x14ac:dyDescent="0.3">
      <c r="A13433"/>
    </row>
    <row r="13434" spans="1:1" x14ac:dyDescent="0.3">
      <c r="A13434"/>
    </row>
    <row r="13435" spans="1:1" x14ac:dyDescent="0.3">
      <c r="A13435"/>
    </row>
    <row r="13436" spans="1:1" x14ac:dyDescent="0.3">
      <c r="A13436"/>
    </row>
    <row r="13437" spans="1:1" x14ac:dyDescent="0.3">
      <c r="A13437"/>
    </row>
    <row r="13438" spans="1:1" x14ac:dyDescent="0.3">
      <c r="A13438"/>
    </row>
    <row r="13439" spans="1:1" x14ac:dyDescent="0.3">
      <c r="A13439"/>
    </row>
    <row r="13440" spans="1:1" x14ac:dyDescent="0.3">
      <c r="A13440"/>
    </row>
    <row r="13441" spans="1:1" x14ac:dyDescent="0.3">
      <c r="A13441"/>
    </row>
    <row r="13442" spans="1:1" x14ac:dyDescent="0.3">
      <c r="A13442"/>
    </row>
    <row r="13443" spans="1:1" x14ac:dyDescent="0.3">
      <c r="A13443"/>
    </row>
    <row r="13444" spans="1:1" x14ac:dyDescent="0.3">
      <c r="A13444"/>
    </row>
    <row r="13445" spans="1:1" x14ac:dyDescent="0.3">
      <c r="A13445"/>
    </row>
    <row r="13446" spans="1:1" x14ac:dyDescent="0.3">
      <c r="A13446"/>
    </row>
    <row r="13447" spans="1:1" x14ac:dyDescent="0.3">
      <c r="A13447"/>
    </row>
    <row r="13448" spans="1:1" x14ac:dyDescent="0.3">
      <c r="A13448"/>
    </row>
    <row r="13449" spans="1:1" x14ac:dyDescent="0.3">
      <c r="A13449"/>
    </row>
    <row r="13450" spans="1:1" x14ac:dyDescent="0.3">
      <c r="A13450"/>
    </row>
    <row r="13451" spans="1:1" x14ac:dyDescent="0.3">
      <c r="A13451"/>
    </row>
    <row r="13452" spans="1:1" x14ac:dyDescent="0.3">
      <c r="A13452"/>
    </row>
    <row r="13453" spans="1:1" x14ac:dyDescent="0.3">
      <c r="A13453"/>
    </row>
    <row r="13454" spans="1:1" x14ac:dyDescent="0.3">
      <c r="A13454"/>
    </row>
    <row r="13455" spans="1:1" x14ac:dyDescent="0.3">
      <c r="A13455"/>
    </row>
    <row r="13456" spans="1:1" x14ac:dyDescent="0.3">
      <c r="A13456"/>
    </row>
    <row r="13457" spans="1:1" x14ac:dyDescent="0.3">
      <c r="A13457"/>
    </row>
    <row r="13458" spans="1:1" x14ac:dyDescent="0.3">
      <c r="A13458"/>
    </row>
    <row r="13459" spans="1:1" x14ac:dyDescent="0.3">
      <c r="A13459"/>
    </row>
    <row r="13460" spans="1:1" x14ac:dyDescent="0.3">
      <c r="A13460"/>
    </row>
    <row r="13461" spans="1:1" x14ac:dyDescent="0.3">
      <c r="A13461"/>
    </row>
    <row r="13462" spans="1:1" x14ac:dyDescent="0.3">
      <c r="A13462"/>
    </row>
    <row r="13463" spans="1:1" x14ac:dyDescent="0.3">
      <c r="A13463"/>
    </row>
    <row r="13464" spans="1:1" x14ac:dyDescent="0.3">
      <c r="A13464"/>
    </row>
    <row r="13465" spans="1:1" x14ac:dyDescent="0.3">
      <c r="A13465"/>
    </row>
    <row r="13466" spans="1:1" x14ac:dyDescent="0.3">
      <c r="A13466"/>
    </row>
    <row r="13467" spans="1:1" x14ac:dyDescent="0.3">
      <c r="A13467"/>
    </row>
    <row r="13468" spans="1:1" x14ac:dyDescent="0.3">
      <c r="A13468"/>
    </row>
    <row r="13469" spans="1:1" x14ac:dyDescent="0.3">
      <c r="A13469"/>
    </row>
    <row r="13470" spans="1:1" x14ac:dyDescent="0.3">
      <c r="A13470"/>
    </row>
    <row r="13471" spans="1:1" x14ac:dyDescent="0.3">
      <c r="A13471"/>
    </row>
    <row r="13472" spans="1:1" x14ac:dyDescent="0.3">
      <c r="A13472"/>
    </row>
    <row r="13473" spans="1:1" x14ac:dyDescent="0.3">
      <c r="A13473"/>
    </row>
    <row r="13474" spans="1:1" x14ac:dyDescent="0.3">
      <c r="A13474"/>
    </row>
    <row r="13475" spans="1:1" x14ac:dyDescent="0.3">
      <c r="A13475"/>
    </row>
    <row r="13476" spans="1:1" x14ac:dyDescent="0.3">
      <c r="A13476"/>
    </row>
    <row r="13477" spans="1:1" x14ac:dyDescent="0.3">
      <c r="A13477"/>
    </row>
    <row r="13478" spans="1:1" x14ac:dyDescent="0.3">
      <c r="A13478"/>
    </row>
    <row r="13479" spans="1:1" x14ac:dyDescent="0.3">
      <c r="A13479"/>
    </row>
    <row r="13480" spans="1:1" x14ac:dyDescent="0.3">
      <c r="A13480"/>
    </row>
    <row r="13481" spans="1:1" x14ac:dyDescent="0.3">
      <c r="A13481"/>
    </row>
    <row r="13482" spans="1:1" x14ac:dyDescent="0.3">
      <c r="A13482"/>
    </row>
    <row r="13483" spans="1:1" x14ac:dyDescent="0.3">
      <c r="A13483"/>
    </row>
    <row r="13484" spans="1:1" x14ac:dyDescent="0.3">
      <c r="A13484"/>
    </row>
    <row r="13485" spans="1:1" x14ac:dyDescent="0.3">
      <c r="A13485"/>
    </row>
    <row r="13486" spans="1:1" x14ac:dyDescent="0.3">
      <c r="A13486"/>
    </row>
    <row r="13487" spans="1:1" x14ac:dyDescent="0.3">
      <c r="A13487"/>
    </row>
    <row r="13488" spans="1:1" x14ac:dyDescent="0.3">
      <c r="A13488"/>
    </row>
    <row r="13489" spans="1:1" x14ac:dyDescent="0.3">
      <c r="A13489"/>
    </row>
    <row r="13490" spans="1:1" x14ac:dyDescent="0.3">
      <c r="A13490"/>
    </row>
    <row r="13491" spans="1:1" x14ac:dyDescent="0.3">
      <c r="A13491"/>
    </row>
    <row r="13492" spans="1:1" x14ac:dyDescent="0.3">
      <c r="A13492"/>
    </row>
    <row r="13493" spans="1:1" x14ac:dyDescent="0.3">
      <c r="A13493"/>
    </row>
    <row r="13494" spans="1:1" x14ac:dyDescent="0.3">
      <c r="A13494"/>
    </row>
    <row r="13495" spans="1:1" x14ac:dyDescent="0.3">
      <c r="A13495"/>
    </row>
    <row r="13496" spans="1:1" x14ac:dyDescent="0.3">
      <c r="A13496"/>
    </row>
    <row r="13497" spans="1:1" x14ac:dyDescent="0.3">
      <c r="A13497"/>
    </row>
    <row r="13498" spans="1:1" x14ac:dyDescent="0.3">
      <c r="A13498"/>
    </row>
    <row r="13499" spans="1:1" x14ac:dyDescent="0.3">
      <c r="A13499"/>
    </row>
    <row r="13500" spans="1:1" x14ac:dyDescent="0.3">
      <c r="A13500"/>
    </row>
    <row r="13501" spans="1:1" x14ac:dyDescent="0.3">
      <c r="A13501"/>
    </row>
    <row r="13502" spans="1:1" x14ac:dyDescent="0.3">
      <c r="A13502"/>
    </row>
    <row r="13503" spans="1:1" x14ac:dyDescent="0.3">
      <c r="A13503"/>
    </row>
    <row r="13504" spans="1:1" x14ac:dyDescent="0.3">
      <c r="A13504"/>
    </row>
    <row r="13505" spans="1:1" x14ac:dyDescent="0.3">
      <c r="A13505"/>
    </row>
    <row r="13506" spans="1:1" x14ac:dyDescent="0.3">
      <c r="A13506"/>
    </row>
    <row r="13507" spans="1:1" x14ac:dyDescent="0.3">
      <c r="A13507"/>
    </row>
    <row r="13508" spans="1:1" x14ac:dyDescent="0.3">
      <c r="A13508"/>
    </row>
    <row r="13509" spans="1:1" x14ac:dyDescent="0.3">
      <c r="A13509"/>
    </row>
    <row r="13510" spans="1:1" x14ac:dyDescent="0.3">
      <c r="A13510"/>
    </row>
    <row r="13511" spans="1:1" x14ac:dyDescent="0.3">
      <c r="A13511"/>
    </row>
    <row r="13512" spans="1:1" x14ac:dyDescent="0.3">
      <c r="A13512"/>
    </row>
    <row r="13513" spans="1:1" x14ac:dyDescent="0.3">
      <c r="A13513"/>
    </row>
    <row r="13514" spans="1:1" x14ac:dyDescent="0.3">
      <c r="A13514"/>
    </row>
    <row r="13515" spans="1:1" x14ac:dyDescent="0.3">
      <c r="A13515"/>
    </row>
    <row r="13516" spans="1:1" x14ac:dyDescent="0.3">
      <c r="A13516"/>
    </row>
    <row r="13517" spans="1:1" x14ac:dyDescent="0.3">
      <c r="A13517"/>
    </row>
    <row r="13518" spans="1:1" x14ac:dyDescent="0.3">
      <c r="A13518"/>
    </row>
    <row r="13519" spans="1:1" x14ac:dyDescent="0.3">
      <c r="A13519"/>
    </row>
    <row r="13520" spans="1:1" x14ac:dyDescent="0.3">
      <c r="A13520"/>
    </row>
    <row r="13521" spans="1:1" x14ac:dyDescent="0.3">
      <c r="A13521"/>
    </row>
    <row r="13522" spans="1:1" x14ac:dyDescent="0.3">
      <c r="A13522"/>
    </row>
    <row r="13523" spans="1:1" x14ac:dyDescent="0.3">
      <c r="A13523"/>
    </row>
    <row r="13524" spans="1:1" x14ac:dyDescent="0.3">
      <c r="A13524"/>
    </row>
    <row r="13525" spans="1:1" x14ac:dyDescent="0.3">
      <c r="A13525"/>
    </row>
    <row r="13526" spans="1:1" x14ac:dyDescent="0.3">
      <c r="A13526"/>
    </row>
    <row r="13527" spans="1:1" x14ac:dyDescent="0.3">
      <c r="A13527"/>
    </row>
    <row r="13528" spans="1:1" x14ac:dyDescent="0.3">
      <c r="A13528"/>
    </row>
    <row r="13529" spans="1:1" x14ac:dyDescent="0.3">
      <c r="A13529"/>
    </row>
    <row r="13530" spans="1:1" x14ac:dyDescent="0.3">
      <c r="A13530"/>
    </row>
    <row r="13531" spans="1:1" x14ac:dyDescent="0.3">
      <c r="A13531"/>
    </row>
    <row r="13532" spans="1:1" x14ac:dyDescent="0.3">
      <c r="A13532"/>
    </row>
    <row r="13533" spans="1:1" x14ac:dyDescent="0.3">
      <c r="A13533"/>
    </row>
    <row r="13534" spans="1:1" x14ac:dyDescent="0.3">
      <c r="A13534"/>
    </row>
    <row r="13535" spans="1:1" x14ac:dyDescent="0.3">
      <c r="A13535"/>
    </row>
    <row r="13536" spans="1:1" x14ac:dyDescent="0.3">
      <c r="A13536"/>
    </row>
    <row r="13537" spans="1:1" x14ac:dyDescent="0.3">
      <c r="A13537"/>
    </row>
    <row r="13538" spans="1:1" x14ac:dyDescent="0.3">
      <c r="A13538"/>
    </row>
    <row r="13539" spans="1:1" x14ac:dyDescent="0.3">
      <c r="A13539"/>
    </row>
    <row r="13540" spans="1:1" x14ac:dyDescent="0.3">
      <c r="A13540"/>
    </row>
    <row r="13541" spans="1:1" x14ac:dyDescent="0.3">
      <c r="A13541"/>
    </row>
    <row r="13542" spans="1:1" x14ac:dyDescent="0.3">
      <c r="A13542"/>
    </row>
    <row r="13543" spans="1:1" x14ac:dyDescent="0.3">
      <c r="A13543"/>
    </row>
    <row r="13544" spans="1:1" x14ac:dyDescent="0.3">
      <c r="A13544"/>
    </row>
    <row r="13545" spans="1:1" x14ac:dyDescent="0.3">
      <c r="A13545"/>
    </row>
    <row r="13546" spans="1:1" x14ac:dyDescent="0.3">
      <c r="A13546"/>
    </row>
    <row r="13547" spans="1:1" x14ac:dyDescent="0.3">
      <c r="A13547"/>
    </row>
    <row r="13548" spans="1:1" x14ac:dyDescent="0.3">
      <c r="A13548"/>
    </row>
    <row r="13549" spans="1:1" x14ac:dyDescent="0.3">
      <c r="A13549"/>
    </row>
    <row r="13550" spans="1:1" x14ac:dyDescent="0.3">
      <c r="A13550"/>
    </row>
    <row r="13551" spans="1:1" x14ac:dyDescent="0.3">
      <c r="A13551"/>
    </row>
    <row r="13552" spans="1:1" x14ac:dyDescent="0.3">
      <c r="A13552"/>
    </row>
    <row r="13553" spans="1:1" x14ac:dyDescent="0.3">
      <c r="A13553"/>
    </row>
    <row r="13554" spans="1:1" x14ac:dyDescent="0.3">
      <c r="A13554"/>
    </row>
    <row r="13555" spans="1:1" x14ac:dyDescent="0.3">
      <c r="A13555"/>
    </row>
    <row r="13556" spans="1:1" x14ac:dyDescent="0.3">
      <c r="A13556"/>
    </row>
    <row r="13557" spans="1:1" x14ac:dyDescent="0.3">
      <c r="A13557"/>
    </row>
    <row r="13558" spans="1:1" x14ac:dyDescent="0.3">
      <c r="A13558"/>
    </row>
    <row r="13559" spans="1:1" x14ac:dyDescent="0.3">
      <c r="A13559"/>
    </row>
    <row r="13560" spans="1:1" x14ac:dyDescent="0.3">
      <c r="A13560"/>
    </row>
    <row r="13561" spans="1:1" x14ac:dyDescent="0.3">
      <c r="A13561"/>
    </row>
    <row r="13562" spans="1:1" x14ac:dyDescent="0.3">
      <c r="A13562"/>
    </row>
    <row r="13563" spans="1:1" x14ac:dyDescent="0.3">
      <c r="A13563"/>
    </row>
    <row r="13564" spans="1:1" x14ac:dyDescent="0.3">
      <c r="A13564"/>
    </row>
    <row r="13565" spans="1:1" x14ac:dyDescent="0.3">
      <c r="A13565"/>
    </row>
    <row r="13566" spans="1:1" x14ac:dyDescent="0.3">
      <c r="A13566"/>
    </row>
    <row r="13567" spans="1:1" x14ac:dyDescent="0.3">
      <c r="A13567"/>
    </row>
    <row r="13568" spans="1:1" x14ac:dyDescent="0.3">
      <c r="A13568"/>
    </row>
    <row r="13569" spans="1:1" x14ac:dyDescent="0.3">
      <c r="A13569"/>
    </row>
    <row r="13570" spans="1:1" x14ac:dyDescent="0.3">
      <c r="A13570"/>
    </row>
    <row r="13571" spans="1:1" x14ac:dyDescent="0.3">
      <c r="A13571"/>
    </row>
    <row r="13572" spans="1:1" x14ac:dyDescent="0.3">
      <c r="A13572"/>
    </row>
    <row r="13573" spans="1:1" x14ac:dyDescent="0.3">
      <c r="A13573"/>
    </row>
    <row r="13574" spans="1:1" x14ac:dyDescent="0.3">
      <c r="A13574"/>
    </row>
    <row r="13575" spans="1:1" x14ac:dyDescent="0.3">
      <c r="A13575"/>
    </row>
    <row r="13576" spans="1:1" x14ac:dyDescent="0.3">
      <c r="A13576"/>
    </row>
    <row r="13577" spans="1:1" x14ac:dyDescent="0.3">
      <c r="A13577"/>
    </row>
    <row r="13578" spans="1:1" x14ac:dyDescent="0.3">
      <c r="A13578"/>
    </row>
    <row r="13579" spans="1:1" x14ac:dyDescent="0.3">
      <c r="A13579"/>
    </row>
    <row r="13580" spans="1:1" x14ac:dyDescent="0.3">
      <c r="A13580"/>
    </row>
    <row r="13581" spans="1:1" x14ac:dyDescent="0.3">
      <c r="A13581"/>
    </row>
    <row r="13582" spans="1:1" x14ac:dyDescent="0.3">
      <c r="A13582"/>
    </row>
    <row r="13583" spans="1:1" x14ac:dyDescent="0.3">
      <c r="A13583"/>
    </row>
    <row r="13584" spans="1:1" x14ac:dyDescent="0.3">
      <c r="A13584"/>
    </row>
    <row r="13585" spans="1:1" x14ac:dyDescent="0.3">
      <c r="A13585"/>
    </row>
    <row r="13586" spans="1:1" x14ac:dyDescent="0.3">
      <c r="A13586"/>
    </row>
    <row r="13587" spans="1:1" x14ac:dyDescent="0.3">
      <c r="A13587"/>
    </row>
    <row r="13588" spans="1:1" x14ac:dyDescent="0.3">
      <c r="A13588"/>
    </row>
    <row r="13589" spans="1:1" x14ac:dyDescent="0.3">
      <c r="A13589"/>
    </row>
    <row r="13590" spans="1:1" x14ac:dyDescent="0.3">
      <c r="A13590"/>
    </row>
    <row r="13591" spans="1:1" x14ac:dyDescent="0.3">
      <c r="A13591"/>
    </row>
    <row r="13592" spans="1:1" x14ac:dyDescent="0.3">
      <c r="A13592"/>
    </row>
    <row r="13593" spans="1:1" x14ac:dyDescent="0.3">
      <c r="A13593"/>
    </row>
    <row r="13594" spans="1:1" x14ac:dyDescent="0.3">
      <c r="A13594"/>
    </row>
    <row r="13595" spans="1:1" x14ac:dyDescent="0.3">
      <c r="A13595"/>
    </row>
    <row r="13596" spans="1:1" x14ac:dyDescent="0.3">
      <c r="A13596"/>
    </row>
    <row r="13597" spans="1:1" x14ac:dyDescent="0.3">
      <c r="A13597"/>
    </row>
    <row r="13598" spans="1:1" x14ac:dyDescent="0.3">
      <c r="A13598"/>
    </row>
    <row r="13599" spans="1:1" x14ac:dyDescent="0.3">
      <c r="A13599"/>
    </row>
    <row r="13600" spans="1:1" x14ac:dyDescent="0.3">
      <c r="A13600"/>
    </row>
    <row r="13601" spans="1:1" x14ac:dyDescent="0.3">
      <c r="A13601"/>
    </row>
    <row r="13602" spans="1:1" x14ac:dyDescent="0.3">
      <c r="A13602"/>
    </row>
    <row r="13603" spans="1:1" x14ac:dyDescent="0.3">
      <c r="A13603"/>
    </row>
    <row r="13604" spans="1:1" x14ac:dyDescent="0.3">
      <c r="A13604"/>
    </row>
    <row r="13605" spans="1:1" x14ac:dyDescent="0.3">
      <c r="A13605"/>
    </row>
    <row r="13606" spans="1:1" x14ac:dyDescent="0.3">
      <c r="A13606"/>
    </row>
    <row r="13607" spans="1:1" x14ac:dyDescent="0.3">
      <c r="A13607"/>
    </row>
    <row r="13608" spans="1:1" x14ac:dyDescent="0.3">
      <c r="A13608"/>
    </row>
    <row r="13609" spans="1:1" x14ac:dyDescent="0.3">
      <c r="A13609"/>
    </row>
    <row r="13610" spans="1:1" x14ac:dyDescent="0.3">
      <c r="A13610"/>
    </row>
    <row r="13611" spans="1:1" x14ac:dyDescent="0.3">
      <c r="A13611"/>
    </row>
    <row r="13612" spans="1:1" x14ac:dyDescent="0.3">
      <c r="A13612"/>
    </row>
    <row r="13613" spans="1:1" x14ac:dyDescent="0.3">
      <c r="A13613"/>
    </row>
    <row r="13614" spans="1:1" x14ac:dyDescent="0.3">
      <c r="A13614"/>
    </row>
    <row r="13615" spans="1:1" x14ac:dyDescent="0.3">
      <c r="A13615"/>
    </row>
    <row r="13616" spans="1:1" x14ac:dyDescent="0.3">
      <c r="A13616"/>
    </row>
    <row r="13617" spans="1:1" x14ac:dyDescent="0.3">
      <c r="A13617"/>
    </row>
    <row r="13618" spans="1:1" x14ac:dyDescent="0.3">
      <c r="A13618"/>
    </row>
    <row r="13619" spans="1:1" x14ac:dyDescent="0.3">
      <c r="A13619"/>
    </row>
    <row r="13620" spans="1:1" x14ac:dyDescent="0.3">
      <c r="A13620"/>
    </row>
    <row r="13621" spans="1:1" x14ac:dyDescent="0.3">
      <c r="A13621"/>
    </row>
    <row r="13622" spans="1:1" x14ac:dyDescent="0.3">
      <c r="A13622"/>
    </row>
    <row r="13623" spans="1:1" x14ac:dyDescent="0.3">
      <c r="A13623"/>
    </row>
    <row r="13624" spans="1:1" x14ac:dyDescent="0.3">
      <c r="A13624"/>
    </row>
    <row r="13625" spans="1:1" x14ac:dyDescent="0.3">
      <c r="A13625"/>
    </row>
    <row r="13626" spans="1:1" x14ac:dyDescent="0.3">
      <c r="A13626"/>
    </row>
    <row r="13627" spans="1:1" x14ac:dyDescent="0.3">
      <c r="A13627"/>
    </row>
    <row r="13628" spans="1:1" x14ac:dyDescent="0.3">
      <c r="A13628"/>
    </row>
    <row r="13629" spans="1:1" x14ac:dyDescent="0.3">
      <c r="A13629"/>
    </row>
    <row r="13630" spans="1:1" x14ac:dyDescent="0.3">
      <c r="A13630"/>
    </row>
    <row r="13631" spans="1:1" x14ac:dyDescent="0.3">
      <c r="A13631"/>
    </row>
    <row r="13632" spans="1:1" x14ac:dyDescent="0.3">
      <c r="A13632"/>
    </row>
    <row r="13633" spans="1:1" x14ac:dyDescent="0.3">
      <c r="A13633"/>
    </row>
    <row r="13634" spans="1:1" x14ac:dyDescent="0.3">
      <c r="A13634"/>
    </row>
    <row r="13635" spans="1:1" x14ac:dyDescent="0.3">
      <c r="A13635"/>
    </row>
    <row r="13636" spans="1:1" x14ac:dyDescent="0.3">
      <c r="A13636"/>
    </row>
    <row r="13637" spans="1:1" x14ac:dyDescent="0.3">
      <c r="A13637"/>
    </row>
    <row r="13638" spans="1:1" x14ac:dyDescent="0.3">
      <c r="A13638"/>
    </row>
    <row r="13639" spans="1:1" x14ac:dyDescent="0.3">
      <c r="A13639"/>
    </row>
    <row r="13640" spans="1:1" x14ac:dyDescent="0.3">
      <c r="A13640"/>
    </row>
    <row r="13641" spans="1:1" x14ac:dyDescent="0.3">
      <c r="A13641"/>
    </row>
    <row r="13642" spans="1:1" x14ac:dyDescent="0.3">
      <c r="A13642"/>
    </row>
    <row r="13643" spans="1:1" x14ac:dyDescent="0.3">
      <c r="A13643"/>
    </row>
    <row r="13644" spans="1:1" x14ac:dyDescent="0.3">
      <c r="A13644"/>
    </row>
    <row r="13645" spans="1:1" x14ac:dyDescent="0.3">
      <c r="A13645"/>
    </row>
    <row r="13646" spans="1:1" x14ac:dyDescent="0.3">
      <c r="A13646"/>
    </row>
    <row r="13647" spans="1:1" x14ac:dyDescent="0.3">
      <c r="A13647"/>
    </row>
    <row r="13648" spans="1:1" x14ac:dyDescent="0.3">
      <c r="A13648"/>
    </row>
    <row r="13649" spans="1:1" x14ac:dyDescent="0.3">
      <c r="A13649"/>
    </row>
    <row r="13650" spans="1:1" x14ac:dyDescent="0.3">
      <c r="A13650"/>
    </row>
    <row r="13651" spans="1:1" x14ac:dyDescent="0.3">
      <c r="A13651"/>
    </row>
    <row r="13652" spans="1:1" x14ac:dyDescent="0.3">
      <c r="A13652"/>
    </row>
    <row r="13653" spans="1:1" x14ac:dyDescent="0.3">
      <c r="A13653"/>
    </row>
    <row r="13654" spans="1:1" x14ac:dyDescent="0.3">
      <c r="A13654"/>
    </row>
    <row r="13655" spans="1:1" x14ac:dyDescent="0.3">
      <c r="A13655"/>
    </row>
    <row r="13656" spans="1:1" x14ac:dyDescent="0.3">
      <c r="A13656"/>
    </row>
    <row r="13657" spans="1:1" x14ac:dyDescent="0.3">
      <c r="A13657"/>
    </row>
    <row r="13658" spans="1:1" x14ac:dyDescent="0.3">
      <c r="A13658"/>
    </row>
    <row r="13659" spans="1:1" x14ac:dyDescent="0.3">
      <c r="A13659"/>
    </row>
    <row r="13660" spans="1:1" x14ac:dyDescent="0.3">
      <c r="A13660"/>
    </row>
    <row r="13661" spans="1:1" x14ac:dyDescent="0.3">
      <c r="A13661"/>
    </row>
    <row r="13662" spans="1:1" x14ac:dyDescent="0.3">
      <c r="A13662"/>
    </row>
    <row r="13663" spans="1:1" x14ac:dyDescent="0.3">
      <c r="A13663"/>
    </row>
    <row r="13664" spans="1:1" x14ac:dyDescent="0.3">
      <c r="A13664"/>
    </row>
    <row r="13665" spans="1:1" x14ac:dyDescent="0.3">
      <c r="A13665"/>
    </row>
    <row r="13666" spans="1:1" x14ac:dyDescent="0.3">
      <c r="A13666"/>
    </row>
    <row r="13667" spans="1:1" x14ac:dyDescent="0.3">
      <c r="A13667"/>
    </row>
    <row r="13668" spans="1:1" x14ac:dyDescent="0.3">
      <c r="A13668"/>
    </row>
    <row r="13669" spans="1:1" x14ac:dyDescent="0.3">
      <c r="A13669"/>
    </row>
    <row r="13670" spans="1:1" x14ac:dyDescent="0.3">
      <c r="A13670"/>
    </row>
    <row r="13671" spans="1:1" x14ac:dyDescent="0.3">
      <c r="A13671"/>
    </row>
    <row r="13672" spans="1:1" x14ac:dyDescent="0.3">
      <c r="A13672"/>
    </row>
    <row r="13673" spans="1:1" x14ac:dyDescent="0.3">
      <c r="A13673"/>
    </row>
    <row r="13674" spans="1:1" x14ac:dyDescent="0.3">
      <c r="A13674"/>
    </row>
    <row r="13675" spans="1:1" x14ac:dyDescent="0.3">
      <c r="A13675"/>
    </row>
    <row r="13676" spans="1:1" x14ac:dyDescent="0.3">
      <c r="A13676"/>
    </row>
    <row r="13677" spans="1:1" x14ac:dyDescent="0.3">
      <c r="A13677"/>
    </row>
    <row r="13678" spans="1:1" x14ac:dyDescent="0.3">
      <c r="A13678"/>
    </row>
    <row r="13679" spans="1:1" x14ac:dyDescent="0.3">
      <c r="A13679"/>
    </row>
    <row r="13680" spans="1:1" x14ac:dyDescent="0.3">
      <c r="A13680"/>
    </row>
    <row r="13681" spans="1:1" x14ac:dyDescent="0.3">
      <c r="A13681"/>
    </row>
    <row r="13682" spans="1:1" x14ac:dyDescent="0.3">
      <c r="A13682"/>
    </row>
    <row r="13683" spans="1:1" x14ac:dyDescent="0.3">
      <c r="A13683"/>
    </row>
    <row r="13684" spans="1:1" x14ac:dyDescent="0.3">
      <c r="A13684"/>
    </row>
    <row r="13685" spans="1:1" x14ac:dyDescent="0.3">
      <c r="A13685"/>
    </row>
    <row r="13686" spans="1:1" x14ac:dyDescent="0.3">
      <c r="A13686"/>
    </row>
    <row r="13687" spans="1:1" x14ac:dyDescent="0.3">
      <c r="A13687"/>
    </row>
    <row r="13688" spans="1:1" x14ac:dyDescent="0.3">
      <c r="A13688"/>
    </row>
    <row r="13689" spans="1:1" x14ac:dyDescent="0.3">
      <c r="A13689"/>
    </row>
    <row r="13690" spans="1:1" x14ac:dyDescent="0.3">
      <c r="A13690"/>
    </row>
    <row r="13691" spans="1:1" x14ac:dyDescent="0.3">
      <c r="A13691"/>
    </row>
    <row r="13692" spans="1:1" x14ac:dyDescent="0.3">
      <c r="A13692"/>
    </row>
    <row r="13693" spans="1:1" x14ac:dyDescent="0.3">
      <c r="A13693"/>
    </row>
    <row r="13694" spans="1:1" x14ac:dyDescent="0.3">
      <c r="A13694"/>
    </row>
    <row r="13695" spans="1:1" x14ac:dyDescent="0.3">
      <c r="A13695"/>
    </row>
    <row r="13696" spans="1:1" x14ac:dyDescent="0.3">
      <c r="A13696"/>
    </row>
    <row r="13697" spans="1:1" x14ac:dyDescent="0.3">
      <c r="A13697"/>
    </row>
    <row r="13698" spans="1:1" x14ac:dyDescent="0.3">
      <c r="A13698"/>
    </row>
    <row r="13699" spans="1:1" x14ac:dyDescent="0.3">
      <c r="A13699"/>
    </row>
    <row r="13700" spans="1:1" x14ac:dyDescent="0.3">
      <c r="A13700"/>
    </row>
    <row r="13701" spans="1:1" x14ac:dyDescent="0.3">
      <c r="A13701"/>
    </row>
    <row r="13702" spans="1:1" x14ac:dyDescent="0.3">
      <c r="A13702"/>
    </row>
    <row r="13703" spans="1:1" x14ac:dyDescent="0.3">
      <c r="A13703"/>
    </row>
    <row r="13704" spans="1:1" x14ac:dyDescent="0.3">
      <c r="A13704"/>
    </row>
    <row r="13705" spans="1:1" x14ac:dyDescent="0.3">
      <c r="A13705"/>
    </row>
    <row r="13706" spans="1:1" x14ac:dyDescent="0.3">
      <c r="A13706"/>
    </row>
    <row r="13707" spans="1:1" x14ac:dyDescent="0.3">
      <c r="A13707"/>
    </row>
    <row r="13708" spans="1:1" x14ac:dyDescent="0.3">
      <c r="A13708"/>
    </row>
    <row r="13709" spans="1:1" x14ac:dyDescent="0.3">
      <c r="A13709"/>
    </row>
    <row r="13710" spans="1:1" x14ac:dyDescent="0.3">
      <c r="A13710"/>
    </row>
    <row r="13711" spans="1:1" x14ac:dyDescent="0.3">
      <c r="A13711"/>
    </row>
    <row r="13712" spans="1:1" x14ac:dyDescent="0.3">
      <c r="A13712"/>
    </row>
    <row r="13713" spans="1:1" x14ac:dyDescent="0.3">
      <c r="A13713"/>
    </row>
    <row r="13714" spans="1:1" x14ac:dyDescent="0.3">
      <c r="A13714"/>
    </row>
    <row r="13715" spans="1:1" x14ac:dyDescent="0.3">
      <c r="A13715"/>
    </row>
    <row r="13716" spans="1:1" x14ac:dyDescent="0.3">
      <c r="A13716"/>
    </row>
    <row r="13717" spans="1:1" x14ac:dyDescent="0.3">
      <c r="A13717"/>
    </row>
    <row r="13718" spans="1:1" x14ac:dyDescent="0.3">
      <c r="A13718"/>
    </row>
    <row r="13719" spans="1:1" x14ac:dyDescent="0.3">
      <c r="A13719"/>
    </row>
    <row r="13720" spans="1:1" x14ac:dyDescent="0.3">
      <c r="A13720"/>
    </row>
    <row r="13721" spans="1:1" x14ac:dyDescent="0.3">
      <c r="A13721"/>
    </row>
    <row r="13722" spans="1:1" x14ac:dyDescent="0.3">
      <c r="A13722"/>
    </row>
    <row r="13723" spans="1:1" x14ac:dyDescent="0.3">
      <c r="A13723"/>
    </row>
    <row r="13724" spans="1:1" x14ac:dyDescent="0.3">
      <c r="A13724"/>
    </row>
    <row r="13725" spans="1:1" x14ac:dyDescent="0.3">
      <c r="A13725"/>
    </row>
    <row r="13726" spans="1:1" x14ac:dyDescent="0.3">
      <c r="A13726"/>
    </row>
    <row r="13727" spans="1:1" x14ac:dyDescent="0.3">
      <c r="A13727"/>
    </row>
    <row r="13728" spans="1:1" x14ac:dyDescent="0.3">
      <c r="A13728"/>
    </row>
    <row r="13729" spans="1:1" x14ac:dyDescent="0.3">
      <c r="A13729"/>
    </row>
    <row r="13730" spans="1:1" x14ac:dyDescent="0.3">
      <c r="A13730"/>
    </row>
    <row r="13731" spans="1:1" x14ac:dyDescent="0.3">
      <c r="A13731"/>
    </row>
    <row r="13732" spans="1:1" x14ac:dyDescent="0.3">
      <c r="A13732"/>
    </row>
    <row r="13733" spans="1:1" x14ac:dyDescent="0.3">
      <c r="A13733"/>
    </row>
    <row r="13734" spans="1:1" x14ac:dyDescent="0.3">
      <c r="A13734"/>
    </row>
    <row r="13735" spans="1:1" x14ac:dyDescent="0.3">
      <c r="A13735"/>
    </row>
    <row r="13736" spans="1:1" x14ac:dyDescent="0.3">
      <c r="A13736"/>
    </row>
    <row r="13737" spans="1:1" x14ac:dyDescent="0.3">
      <c r="A13737"/>
    </row>
    <row r="13738" spans="1:1" x14ac:dyDescent="0.3">
      <c r="A13738"/>
    </row>
    <row r="13739" spans="1:1" x14ac:dyDescent="0.3">
      <c r="A13739"/>
    </row>
    <row r="13740" spans="1:1" x14ac:dyDescent="0.3">
      <c r="A13740"/>
    </row>
    <row r="13741" spans="1:1" x14ac:dyDescent="0.3">
      <c r="A13741"/>
    </row>
    <row r="13742" spans="1:1" x14ac:dyDescent="0.3">
      <c r="A13742"/>
    </row>
    <row r="13743" spans="1:1" x14ac:dyDescent="0.3">
      <c r="A13743"/>
    </row>
    <row r="13744" spans="1:1" x14ac:dyDescent="0.3">
      <c r="A13744"/>
    </row>
    <row r="13745" spans="1:1" x14ac:dyDescent="0.3">
      <c r="A13745"/>
    </row>
    <row r="13746" spans="1:1" x14ac:dyDescent="0.3">
      <c r="A13746"/>
    </row>
    <row r="13747" spans="1:1" x14ac:dyDescent="0.3">
      <c r="A13747"/>
    </row>
    <row r="13748" spans="1:1" x14ac:dyDescent="0.3">
      <c r="A13748"/>
    </row>
    <row r="13749" spans="1:1" x14ac:dyDescent="0.3">
      <c r="A13749"/>
    </row>
    <row r="13750" spans="1:1" x14ac:dyDescent="0.3">
      <c r="A13750"/>
    </row>
    <row r="13751" spans="1:1" x14ac:dyDescent="0.3">
      <c r="A13751"/>
    </row>
    <row r="13752" spans="1:1" x14ac:dyDescent="0.3">
      <c r="A13752"/>
    </row>
    <row r="13753" spans="1:1" x14ac:dyDescent="0.3">
      <c r="A13753"/>
    </row>
    <row r="13754" spans="1:1" x14ac:dyDescent="0.3">
      <c r="A13754"/>
    </row>
    <row r="13755" spans="1:1" x14ac:dyDescent="0.3">
      <c r="A13755"/>
    </row>
    <row r="13756" spans="1:1" x14ac:dyDescent="0.3">
      <c r="A13756"/>
    </row>
    <row r="13757" spans="1:1" x14ac:dyDescent="0.3">
      <c r="A13757"/>
    </row>
    <row r="13758" spans="1:1" x14ac:dyDescent="0.3">
      <c r="A13758"/>
    </row>
    <row r="13759" spans="1:1" x14ac:dyDescent="0.3">
      <c r="A13759"/>
    </row>
    <row r="13760" spans="1:1" x14ac:dyDescent="0.3">
      <c r="A13760"/>
    </row>
    <row r="13761" spans="1:1" x14ac:dyDescent="0.3">
      <c r="A13761"/>
    </row>
    <row r="13762" spans="1:1" x14ac:dyDescent="0.3">
      <c r="A13762"/>
    </row>
    <row r="13763" spans="1:1" x14ac:dyDescent="0.3">
      <c r="A13763"/>
    </row>
    <row r="13764" spans="1:1" x14ac:dyDescent="0.3">
      <c r="A13764"/>
    </row>
    <row r="13765" spans="1:1" x14ac:dyDescent="0.3">
      <c r="A13765"/>
    </row>
    <row r="13766" spans="1:1" x14ac:dyDescent="0.3">
      <c r="A13766"/>
    </row>
    <row r="13767" spans="1:1" x14ac:dyDescent="0.3">
      <c r="A13767"/>
    </row>
    <row r="13768" spans="1:1" x14ac:dyDescent="0.3">
      <c r="A13768"/>
    </row>
    <row r="13769" spans="1:1" x14ac:dyDescent="0.3">
      <c r="A13769"/>
    </row>
    <row r="13770" spans="1:1" x14ac:dyDescent="0.3">
      <c r="A13770"/>
    </row>
    <row r="13771" spans="1:1" x14ac:dyDescent="0.3">
      <c r="A13771"/>
    </row>
    <row r="13772" spans="1:1" x14ac:dyDescent="0.3">
      <c r="A13772"/>
    </row>
    <row r="13773" spans="1:1" x14ac:dyDescent="0.3">
      <c r="A13773"/>
    </row>
    <row r="13774" spans="1:1" x14ac:dyDescent="0.3">
      <c r="A13774"/>
    </row>
    <row r="13775" spans="1:1" x14ac:dyDescent="0.3">
      <c r="A13775"/>
    </row>
    <row r="13776" spans="1:1" x14ac:dyDescent="0.3">
      <c r="A13776"/>
    </row>
    <row r="13777" spans="1:1" x14ac:dyDescent="0.3">
      <c r="A13777"/>
    </row>
    <row r="13778" spans="1:1" x14ac:dyDescent="0.3">
      <c r="A13778"/>
    </row>
    <row r="13779" spans="1:1" x14ac:dyDescent="0.3">
      <c r="A13779"/>
    </row>
    <row r="13780" spans="1:1" x14ac:dyDescent="0.3">
      <c r="A13780"/>
    </row>
    <row r="13781" spans="1:1" x14ac:dyDescent="0.3">
      <c r="A13781"/>
    </row>
    <row r="13782" spans="1:1" x14ac:dyDescent="0.3">
      <c r="A13782"/>
    </row>
    <row r="13783" spans="1:1" x14ac:dyDescent="0.3">
      <c r="A13783"/>
    </row>
    <row r="13784" spans="1:1" x14ac:dyDescent="0.3">
      <c r="A13784"/>
    </row>
    <row r="13785" spans="1:1" x14ac:dyDescent="0.3">
      <c r="A13785"/>
    </row>
    <row r="13786" spans="1:1" x14ac:dyDescent="0.3">
      <c r="A13786"/>
    </row>
    <row r="13787" spans="1:1" x14ac:dyDescent="0.3">
      <c r="A13787"/>
    </row>
    <row r="13788" spans="1:1" x14ac:dyDescent="0.3">
      <c r="A13788"/>
    </row>
    <row r="13789" spans="1:1" x14ac:dyDescent="0.3">
      <c r="A13789"/>
    </row>
    <row r="13790" spans="1:1" x14ac:dyDescent="0.3">
      <c r="A13790"/>
    </row>
    <row r="13791" spans="1:1" x14ac:dyDescent="0.3">
      <c r="A13791"/>
    </row>
    <row r="13792" spans="1:1" x14ac:dyDescent="0.3">
      <c r="A13792"/>
    </row>
    <row r="13793" spans="1:1" x14ac:dyDescent="0.3">
      <c r="A13793"/>
    </row>
    <row r="13794" spans="1:1" x14ac:dyDescent="0.3">
      <c r="A13794"/>
    </row>
    <row r="13795" spans="1:1" x14ac:dyDescent="0.3">
      <c r="A13795"/>
    </row>
    <row r="13796" spans="1:1" x14ac:dyDescent="0.3">
      <c r="A13796"/>
    </row>
    <row r="13797" spans="1:1" x14ac:dyDescent="0.3">
      <c r="A13797"/>
    </row>
    <row r="13798" spans="1:1" x14ac:dyDescent="0.3">
      <c r="A13798"/>
    </row>
    <row r="13799" spans="1:1" x14ac:dyDescent="0.3">
      <c r="A13799"/>
    </row>
    <row r="13800" spans="1:1" x14ac:dyDescent="0.3">
      <c r="A13800"/>
    </row>
    <row r="13801" spans="1:1" x14ac:dyDescent="0.3">
      <c r="A13801"/>
    </row>
    <row r="13802" spans="1:1" x14ac:dyDescent="0.3">
      <c r="A13802"/>
    </row>
    <row r="13803" spans="1:1" x14ac:dyDescent="0.3">
      <c r="A13803"/>
    </row>
    <row r="13804" spans="1:1" x14ac:dyDescent="0.3">
      <c r="A13804"/>
    </row>
    <row r="13805" spans="1:1" x14ac:dyDescent="0.3">
      <c r="A13805"/>
    </row>
    <row r="13806" spans="1:1" x14ac:dyDescent="0.3">
      <c r="A13806"/>
    </row>
    <row r="13807" spans="1:1" x14ac:dyDescent="0.3">
      <c r="A13807"/>
    </row>
    <row r="13808" spans="1:1" x14ac:dyDescent="0.3">
      <c r="A13808"/>
    </row>
    <row r="13809" spans="1:1" x14ac:dyDescent="0.3">
      <c r="A13809"/>
    </row>
    <row r="13810" spans="1:1" x14ac:dyDescent="0.3">
      <c r="A13810"/>
    </row>
    <row r="13811" spans="1:1" x14ac:dyDescent="0.3">
      <c r="A13811"/>
    </row>
    <row r="13812" spans="1:1" x14ac:dyDescent="0.3">
      <c r="A13812"/>
    </row>
    <row r="13813" spans="1:1" x14ac:dyDescent="0.3">
      <c r="A13813"/>
    </row>
    <row r="13814" spans="1:1" x14ac:dyDescent="0.3">
      <c r="A13814"/>
    </row>
    <row r="13815" spans="1:1" x14ac:dyDescent="0.3">
      <c r="A13815"/>
    </row>
    <row r="13816" spans="1:1" x14ac:dyDescent="0.3">
      <c r="A13816"/>
    </row>
    <row r="13817" spans="1:1" x14ac:dyDescent="0.3">
      <c r="A13817"/>
    </row>
    <row r="13818" spans="1:1" x14ac:dyDescent="0.3">
      <c r="A13818"/>
    </row>
    <row r="13819" spans="1:1" x14ac:dyDescent="0.3">
      <c r="A13819"/>
    </row>
    <row r="13820" spans="1:1" x14ac:dyDescent="0.3">
      <c r="A13820"/>
    </row>
    <row r="13821" spans="1:1" x14ac:dyDescent="0.3">
      <c r="A13821"/>
    </row>
    <row r="13822" spans="1:1" x14ac:dyDescent="0.3">
      <c r="A13822"/>
    </row>
    <row r="13823" spans="1:1" x14ac:dyDescent="0.3">
      <c r="A13823"/>
    </row>
    <row r="13824" spans="1:1" x14ac:dyDescent="0.3">
      <c r="A13824"/>
    </row>
    <row r="13825" spans="1:1" x14ac:dyDescent="0.3">
      <c r="A13825"/>
    </row>
    <row r="13826" spans="1:1" x14ac:dyDescent="0.3">
      <c r="A13826"/>
    </row>
    <row r="13827" spans="1:1" x14ac:dyDescent="0.3">
      <c r="A13827"/>
    </row>
    <row r="13828" spans="1:1" x14ac:dyDescent="0.3">
      <c r="A13828"/>
    </row>
    <row r="13829" spans="1:1" x14ac:dyDescent="0.3">
      <c r="A13829"/>
    </row>
    <row r="13830" spans="1:1" x14ac:dyDescent="0.3">
      <c r="A13830"/>
    </row>
    <row r="13831" spans="1:1" x14ac:dyDescent="0.3">
      <c r="A13831"/>
    </row>
    <row r="13832" spans="1:1" x14ac:dyDescent="0.3">
      <c r="A13832"/>
    </row>
    <row r="13833" spans="1:1" x14ac:dyDescent="0.3">
      <c r="A13833"/>
    </row>
    <row r="13834" spans="1:1" x14ac:dyDescent="0.3">
      <c r="A13834"/>
    </row>
    <row r="13835" spans="1:1" x14ac:dyDescent="0.3">
      <c r="A13835"/>
    </row>
    <row r="13836" spans="1:1" x14ac:dyDescent="0.3">
      <c r="A13836"/>
    </row>
    <row r="13837" spans="1:1" x14ac:dyDescent="0.3">
      <c r="A13837"/>
    </row>
    <row r="13838" spans="1:1" x14ac:dyDescent="0.3">
      <c r="A13838"/>
    </row>
    <row r="13839" spans="1:1" x14ac:dyDescent="0.3">
      <c r="A13839"/>
    </row>
    <row r="13840" spans="1:1" x14ac:dyDescent="0.3">
      <c r="A13840"/>
    </row>
    <row r="13841" spans="1:1" x14ac:dyDescent="0.3">
      <c r="A13841"/>
    </row>
    <row r="13842" spans="1:1" x14ac:dyDescent="0.3">
      <c r="A13842"/>
    </row>
    <row r="13843" spans="1:1" x14ac:dyDescent="0.3">
      <c r="A13843"/>
    </row>
    <row r="13844" spans="1:1" x14ac:dyDescent="0.3">
      <c r="A13844"/>
    </row>
    <row r="13845" spans="1:1" x14ac:dyDescent="0.3">
      <c r="A13845"/>
    </row>
    <row r="13846" spans="1:1" x14ac:dyDescent="0.3">
      <c r="A13846"/>
    </row>
    <row r="13847" spans="1:1" x14ac:dyDescent="0.3">
      <c r="A13847"/>
    </row>
    <row r="13848" spans="1:1" x14ac:dyDescent="0.3">
      <c r="A13848"/>
    </row>
    <row r="13849" spans="1:1" x14ac:dyDescent="0.3">
      <c r="A13849"/>
    </row>
    <row r="13850" spans="1:1" x14ac:dyDescent="0.3">
      <c r="A13850"/>
    </row>
    <row r="13851" spans="1:1" x14ac:dyDescent="0.3">
      <c r="A13851"/>
    </row>
    <row r="13852" spans="1:1" x14ac:dyDescent="0.3">
      <c r="A13852"/>
    </row>
    <row r="13853" spans="1:1" x14ac:dyDescent="0.3">
      <c r="A13853"/>
    </row>
    <row r="13854" spans="1:1" x14ac:dyDescent="0.3">
      <c r="A13854"/>
    </row>
    <row r="13855" spans="1:1" x14ac:dyDescent="0.3">
      <c r="A13855"/>
    </row>
    <row r="13856" spans="1:1" x14ac:dyDescent="0.3">
      <c r="A13856"/>
    </row>
    <row r="13857" spans="1:1" x14ac:dyDescent="0.3">
      <c r="A13857"/>
    </row>
    <row r="13858" spans="1:1" x14ac:dyDescent="0.3">
      <c r="A13858"/>
    </row>
    <row r="13859" spans="1:1" x14ac:dyDescent="0.3">
      <c r="A13859"/>
    </row>
    <row r="13860" spans="1:1" x14ac:dyDescent="0.3">
      <c r="A13860"/>
    </row>
    <row r="13861" spans="1:1" x14ac:dyDescent="0.3">
      <c r="A13861"/>
    </row>
    <row r="13862" spans="1:1" x14ac:dyDescent="0.3">
      <c r="A13862"/>
    </row>
    <row r="13863" spans="1:1" x14ac:dyDescent="0.3">
      <c r="A13863"/>
    </row>
    <row r="13864" spans="1:1" x14ac:dyDescent="0.3">
      <c r="A13864"/>
    </row>
    <row r="13865" spans="1:1" x14ac:dyDescent="0.3">
      <c r="A13865"/>
    </row>
    <row r="13866" spans="1:1" x14ac:dyDescent="0.3">
      <c r="A13866"/>
    </row>
    <row r="13867" spans="1:1" x14ac:dyDescent="0.3">
      <c r="A13867"/>
    </row>
    <row r="13868" spans="1:1" x14ac:dyDescent="0.3">
      <c r="A13868"/>
    </row>
    <row r="13869" spans="1:1" x14ac:dyDescent="0.3">
      <c r="A13869"/>
    </row>
    <row r="13870" spans="1:1" x14ac:dyDescent="0.3">
      <c r="A13870"/>
    </row>
    <row r="13871" spans="1:1" x14ac:dyDescent="0.3">
      <c r="A13871"/>
    </row>
    <row r="13872" spans="1:1" x14ac:dyDescent="0.3">
      <c r="A13872"/>
    </row>
    <row r="13873" spans="1:1" x14ac:dyDescent="0.3">
      <c r="A13873"/>
    </row>
    <row r="13874" spans="1:1" x14ac:dyDescent="0.3">
      <c r="A13874"/>
    </row>
    <row r="13875" spans="1:1" x14ac:dyDescent="0.3">
      <c r="A13875"/>
    </row>
    <row r="13876" spans="1:1" x14ac:dyDescent="0.3">
      <c r="A13876"/>
    </row>
    <row r="13877" spans="1:1" x14ac:dyDescent="0.3">
      <c r="A13877"/>
    </row>
    <row r="13878" spans="1:1" x14ac:dyDescent="0.3">
      <c r="A13878"/>
    </row>
    <row r="13879" spans="1:1" x14ac:dyDescent="0.3">
      <c r="A13879"/>
    </row>
    <row r="13880" spans="1:1" x14ac:dyDescent="0.3">
      <c r="A13880"/>
    </row>
    <row r="13881" spans="1:1" x14ac:dyDescent="0.3">
      <c r="A13881"/>
    </row>
    <row r="13882" spans="1:1" x14ac:dyDescent="0.3">
      <c r="A13882"/>
    </row>
    <row r="13883" spans="1:1" x14ac:dyDescent="0.3">
      <c r="A13883"/>
    </row>
    <row r="13884" spans="1:1" x14ac:dyDescent="0.3">
      <c r="A13884"/>
    </row>
    <row r="13885" spans="1:1" x14ac:dyDescent="0.3">
      <c r="A13885"/>
    </row>
    <row r="13886" spans="1:1" x14ac:dyDescent="0.3">
      <c r="A13886"/>
    </row>
    <row r="13887" spans="1:1" x14ac:dyDescent="0.3">
      <c r="A13887"/>
    </row>
    <row r="13888" spans="1:1" x14ac:dyDescent="0.3">
      <c r="A13888"/>
    </row>
    <row r="13889" spans="1:1" x14ac:dyDescent="0.3">
      <c r="A13889"/>
    </row>
    <row r="13890" spans="1:1" x14ac:dyDescent="0.3">
      <c r="A13890"/>
    </row>
    <row r="13891" spans="1:1" x14ac:dyDescent="0.3">
      <c r="A13891"/>
    </row>
    <row r="13892" spans="1:1" x14ac:dyDescent="0.3">
      <c r="A13892"/>
    </row>
    <row r="13893" spans="1:1" x14ac:dyDescent="0.3">
      <c r="A13893"/>
    </row>
    <row r="13894" spans="1:1" x14ac:dyDescent="0.3">
      <c r="A13894"/>
    </row>
    <row r="13895" spans="1:1" x14ac:dyDescent="0.3">
      <c r="A13895"/>
    </row>
    <row r="13896" spans="1:1" x14ac:dyDescent="0.3">
      <c r="A13896"/>
    </row>
    <row r="13897" spans="1:1" x14ac:dyDescent="0.3">
      <c r="A13897"/>
    </row>
    <row r="13898" spans="1:1" x14ac:dyDescent="0.3">
      <c r="A13898"/>
    </row>
    <row r="13899" spans="1:1" x14ac:dyDescent="0.3">
      <c r="A13899"/>
    </row>
    <row r="13900" spans="1:1" x14ac:dyDescent="0.3">
      <c r="A13900"/>
    </row>
    <row r="13901" spans="1:1" x14ac:dyDescent="0.3">
      <c r="A13901"/>
    </row>
    <row r="13902" spans="1:1" x14ac:dyDescent="0.3">
      <c r="A13902"/>
    </row>
    <row r="13903" spans="1:1" x14ac:dyDescent="0.3">
      <c r="A13903"/>
    </row>
    <row r="13904" spans="1:1" x14ac:dyDescent="0.3">
      <c r="A13904"/>
    </row>
    <row r="13905" spans="1:1" x14ac:dyDescent="0.3">
      <c r="A13905"/>
    </row>
    <row r="13906" spans="1:1" x14ac:dyDescent="0.3">
      <c r="A13906"/>
    </row>
    <row r="13907" spans="1:1" x14ac:dyDescent="0.3">
      <c r="A13907"/>
    </row>
    <row r="13908" spans="1:1" x14ac:dyDescent="0.3">
      <c r="A13908"/>
    </row>
    <row r="13909" spans="1:1" x14ac:dyDescent="0.3">
      <c r="A13909"/>
    </row>
    <row r="13910" spans="1:1" x14ac:dyDescent="0.3">
      <c r="A13910"/>
    </row>
    <row r="13911" spans="1:1" x14ac:dyDescent="0.3">
      <c r="A13911"/>
    </row>
    <row r="13912" spans="1:1" x14ac:dyDescent="0.3">
      <c r="A13912"/>
    </row>
    <row r="13913" spans="1:1" x14ac:dyDescent="0.3">
      <c r="A13913"/>
    </row>
    <row r="13914" spans="1:1" x14ac:dyDescent="0.3">
      <c r="A13914"/>
    </row>
    <row r="13915" spans="1:1" x14ac:dyDescent="0.3">
      <c r="A13915"/>
    </row>
    <row r="13916" spans="1:1" x14ac:dyDescent="0.3">
      <c r="A13916"/>
    </row>
    <row r="13917" spans="1:1" x14ac:dyDescent="0.3">
      <c r="A13917"/>
    </row>
    <row r="13918" spans="1:1" x14ac:dyDescent="0.3">
      <c r="A13918"/>
    </row>
    <row r="13919" spans="1:1" x14ac:dyDescent="0.3">
      <c r="A13919"/>
    </row>
    <row r="13920" spans="1:1" x14ac:dyDescent="0.3">
      <c r="A13920"/>
    </row>
    <row r="13921" spans="1:1" x14ac:dyDescent="0.3">
      <c r="A13921"/>
    </row>
    <row r="13922" spans="1:1" x14ac:dyDescent="0.3">
      <c r="A13922"/>
    </row>
    <row r="13923" spans="1:1" x14ac:dyDescent="0.3">
      <c r="A13923"/>
    </row>
    <row r="13924" spans="1:1" x14ac:dyDescent="0.3">
      <c r="A13924"/>
    </row>
    <row r="13925" spans="1:1" x14ac:dyDescent="0.3">
      <c r="A13925"/>
    </row>
    <row r="13926" spans="1:1" x14ac:dyDescent="0.3">
      <c r="A13926"/>
    </row>
    <row r="13927" spans="1:1" x14ac:dyDescent="0.3">
      <c r="A13927"/>
    </row>
    <row r="13928" spans="1:1" x14ac:dyDescent="0.3">
      <c r="A13928"/>
    </row>
    <row r="13929" spans="1:1" x14ac:dyDescent="0.3">
      <c r="A13929"/>
    </row>
    <row r="13930" spans="1:1" x14ac:dyDescent="0.3">
      <c r="A13930"/>
    </row>
    <row r="13931" spans="1:1" x14ac:dyDescent="0.3">
      <c r="A13931"/>
    </row>
    <row r="13932" spans="1:1" x14ac:dyDescent="0.3">
      <c r="A13932"/>
    </row>
    <row r="13933" spans="1:1" x14ac:dyDescent="0.3">
      <c r="A13933"/>
    </row>
    <row r="13934" spans="1:1" x14ac:dyDescent="0.3">
      <c r="A13934"/>
    </row>
    <row r="13935" spans="1:1" x14ac:dyDescent="0.3">
      <c r="A13935"/>
    </row>
    <row r="13936" spans="1:1" x14ac:dyDescent="0.3">
      <c r="A13936"/>
    </row>
    <row r="13937" spans="1:1" x14ac:dyDescent="0.3">
      <c r="A13937"/>
    </row>
    <row r="13938" spans="1:1" x14ac:dyDescent="0.3">
      <c r="A13938"/>
    </row>
    <row r="13939" spans="1:1" x14ac:dyDescent="0.3">
      <c r="A13939"/>
    </row>
    <row r="13940" spans="1:1" x14ac:dyDescent="0.3">
      <c r="A13940"/>
    </row>
    <row r="13941" spans="1:1" x14ac:dyDescent="0.3">
      <c r="A13941"/>
    </row>
    <row r="13942" spans="1:1" x14ac:dyDescent="0.3">
      <c r="A13942"/>
    </row>
    <row r="13943" spans="1:1" x14ac:dyDescent="0.3">
      <c r="A13943"/>
    </row>
    <row r="13944" spans="1:1" x14ac:dyDescent="0.3">
      <c r="A13944"/>
    </row>
    <row r="13945" spans="1:1" x14ac:dyDescent="0.3">
      <c r="A13945"/>
    </row>
    <row r="13946" spans="1:1" x14ac:dyDescent="0.3">
      <c r="A13946"/>
    </row>
    <row r="13947" spans="1:1" x14ac:dyDescent="0.3">
      <c r="A13947"/>
    </row>
    <row r="13948" spans="1:1" x14ac:dyDescent="0.3">
      <c r="A13948"/>
    </row>
    <row r="13949" spans="1:1" x14ac:dyDescent="0.3">
      <c r="A13949"/>
    </row>
    <row r="13950" spans="1:1" x14ac:dyDescent="0.3">
      <c r="A13950"/>
    </row>
    <row r="13951" spans="1:1" x14ac:dyDescent="0.3">
      <c r="A13951"/>
    </row>
    <row r="13952" spans="1:1" x14ac:dyDescent="0.3">
      <c r="A13952"/>
    </row>
    <row r="13953" spans="1:1" x14ac:dyDescent="0.3">
      <c r="A13953"/>
    </row>
    <row r="13954" spans="1:1" x14ac:dyDescent="0.3">
      <c r="A13954"/>
    </row>
    <row r="13955" spans="1:1" x14ac:dyDescent="0.3">
      <c r="A13955"/>
    </row>
    <row r="13956" spans="1:1" x14ac:dyDescent="0.3">
      <c r="A13956"/>
    </row>
    <row r="13957" spans="1:1" x14ac:dyDescent="0.3">
      <c r="A13957"/>
    </row>
    <row r="13958" spans="1:1" x14ac:dyDescent="0.3">
      <c r="A13958"/>
    </row>
    <row r="13959" spans="1:1" x14ac:dyDescent="0.3">
      <c r="A13959"/>
    </row>
    <row r="13960" spans="1:1" x14ac:dyDescent="0.3">
      <c r="A13960"/>
    </row>
    <row r="13961" spans="1:1" x14ac:dyDescent="0.3">
      <c r="A13961"/>
    </row>
    <row r="13962" spans="1:1" x14ac:dyDescent="0.3">
      <c r="A13962"/>
    </row>
    <row r="13963" spans="1:1" x14ac:dyDescent="0.3">
      <c r="A13963"/>
    </row>
    <row r="13964" spans="1:1" x14ac:dyDescent="0.3">
      <c r="A13964"/>
    </row>
    <row r="13965" spans="1:1" x14ac:dyDescent="0.3">
      <c r="A13965"/>
    </row>
    <row r="13966" spans="1:1" x14ac:dyDescent="0.3">
      <c r="A13966"/>
    </row>
    <row r="13967" spans="1:1" x14ac:dyDescent="0.3">
      <c r="A13967"/>
    </row>
    <row r="13968" spans="1:1" x14ac:dyDescent="0.3">
      <c r="A13968"/>
    </row>
    <row r="13969" spans="1:1" x14ac:dyDescent="0.3">
      <c r="A13969"/>
    </row>
    <row r="13970" spans="1:1" x14ac:dyDescent="0.3">
      <c r="A13970"/>
    </row>
    <row r="13971" spans="1:1" x14ac:dyDescent="0.3">
      <c r="A13971"/>
    </row>
    <row r="13972" spans="1:1" x14ac:dyDescent="0.3">
      <c r="A13972"/>
    </row>
    <row r="13973" spans="1:1" x14ac:dyDescent="0.3">
      <c r="A13973"/>
    </row>
    <row r="13974" spans="1:1" x14ac:dyDescent="0.3">
      <c r="A13974"/>
    </row>
    <row r="13975" spans="1:1" x14ac:dyDescent="0.3">
      <c r="A13975"/>
    </row>
    <row r="13976" spans="1:1" x14ac:dyDescent="0.3">
      <c r="A13976"/>
    </row>
    <row r="13977" spans="1:1" x14ac:dyDescent="0.3">
      <c r="A13977"/>
    </row>
    <row r="13978" spans="1:1" x14ac:dyDescent="0.3">
      <c r="A13978"/>
    </row>
    <row r="13979" spans="1:1" x14ac:dyDescent="0.3">
      <c r="A13979"/>
    </row>
    <row r="13980" spans="1:1" x14ac:dyDescent="0.3">
      <c r="A13980"/>
    </row>
    <row r="13981" spans="1:1" x14ac:dyDescent="0.3">
      <c r="A13981"/>
    </row>
    <row r="13982" spans="1:1" x14ac:dyDescent="0.3">
      <c r="A13982"/>
    </row>
    <row r="13983" spans="1:1" x14ac:dyDescent="0.3">
      <c r="A13983"/>
    </row>
    <row r="13984" spans="1:1" x14ac:dyDescent="0.3">
      <c r="A13984"/>
    </row>
    <row r="13985" spans="1:1" x14ac:dyDescent="0.3">
      <c r="A13985"/>
    </row>
    <row r="13986" spans="1:1" x14ac:dyDescent="0.3">
      <c r="A13986"/>
    </row>
    <row r="13987" spans="1:1" x14ac:dyDescent="0.3">
      <c r="A13987"/>
    </row>
    <row r="13988" spans="1:1" x14ac:dyDescent="0.3">
      <c r="A13988"/>
    </row>
    <row r="13989" spans="1:1" x14ac:dyDescent="0.3">
      <c r="A13989"/>
    </row>
    <row r="13990" spans="1:1" x14ac:dyDescent="0.3">
      <c r="A13990"/>
    </row>
    <row r="13991" spans="1:1" x14ac:dyDescent="0.3">
      <c r="A13991"/>
    </row>
    <row r="13992" spans="1:1" x14ac:dyDescent="0.3">
      <c r="A13992"/>
    </row>
    <row r="13993" spans="1:1" x14ac:dyDescent="0.3">
      <c r="A13993"/>
    </row>
    <row r="13994" spans="1:1" x14ac:dyDescent="0.3">
      <c r="A13994"/>
    </row>
    <row r="13995" spans="1:1" x14ac:dyDescent="0.3">
      <c r="A13995"/>
    </row>
    <row r="13996" spans="1:1" x14ac:dyDescent="0.3">
      <c r="A13996"/>
    </row>
    <row r="13997" spans="1:1" x14ac:dyDescent="0.3">
      <c r="A13997"/>
    </row>
    <row r="13998" spans="1:1" x14ac:dyDescent="0.3">
      <c r="A13998"/>
    </row>
    <row r="13999" spans="1:1" x14ac:dyDescent="0.3">
      <c r="A13999"/>
    </row>
    <row r="14000" spans="1:1" x14ac:dyDescent="0.3">
      <c r="A14000"/>
    </row>
    <row r="14001" spans="1:1" x14ac:dyDescent="0.3">
      <c r="A14001"/>
    </row>
    <row r="14002" spans="1:1" x14ac:dyDescent="0.3">
      <c r="A14002"/>
    </row>
    <row r="14003" spans="1:1" x14ac:dyDescent="0.3">
      <c r="A14003"/>
    </row>
    <row r="14004" spans="1:1" x14ac:dyDescent="0.3">
      <c r="A14004"/>
    </row>
    <row r="14005" spans="1:1" x14ac:dyDescent="0.3">
      <c r="A14005"/>
    </row>
    <row r="14006" spans="1:1" x14ac:dyDescent="0.3">
      <c r="A14006"/>
    </row>
    <row r="14007" spans="1:1" x14ac:dyDescent="0.3">
      <c r="A14007"/>
    </row>
    <row r="14008" spans="1:1" x14ac:dyDescent="0.3">
      <c r="A14008"/>
    </row>
    <row r="14009" spans="1:1" x14ac:dyDescent="0.3">
      <c r="A14009"/>
    </row>
    <row r="14010" spans="1:1" x14ac:dyDescent="0.3">
      <c r="A14010"/>
    </row>
    <row r="14011" spans="1:1" x14ac:dyDescent="0.3">
      <c r="A14011"/>
    </row>
    <row r="14012" spans="1:1" x14ac:dyDescent="0.3">
      <c r="A14012"/>
    </row>
    <row r="14013" spans="1:1" x14ac:dyDescent="0.3">
      <c r="A14013"/>
    </row>
    <row r="14014" spans="1:1" x14ac:dyDescent="0.3">
      <c r="A14014"/>
    </row>
    <row r="14015" spans="1:1" x14ac:dyDescent="0.3">
      <c r="A14015"/>
    </row>
    <row r="14016" spans="1:1" x14ac:dyDescent="0.3">
      <c r="A14016"/>
    </row>
    <row r="14017" spans="1:1" x14ac:dyDescent="0.3">
      <c r="A14017"/>
    </row>
    <row r="14018" spans="1:1" x14ac:dyDescent="0.3">
      <c r="A14018"/>
    </row>
    <row r="14019" spans="1:1" x14ac:dyDescent="0.3">
      <c r="A14019"/>
    </row>
    <row r="14020" spans="1:1" x14ac:dyDescent="0.3">
      <c r="A14020"/>
    </row>
    <row r="14021" spans="1:1" x14ac:dyDescent="0.3">
      <c r="A14021"/>
    </row>
    <row r="14022" spans="1:1" x14ac:dyDescent="0.3">
      <c r="A14022"/>
    </row>
    <row r="14023" spans="1:1" x14ac:dyDescent="0.3">
      <c r="A14023"/>
    </row>
    <row r="14024" spans="1:1" x14ac:dyDescent="0.3">
      <c r="A14024"/>
    </row>
    <row r="14025" spans="1:1" x14ac:dyDescent="0.3">
      <c r="A14025"/>
    </row>
    <row r="14026" spans="1:1" x14ac:dyDescent="0.3">
      <c r="A14026"/>
    </row>
    <row r="14027" spans="1:1" x14ac:dyDescent="0.3">
      <c r="A14027"/>
    </row>
    <row r="14028" spans="1:1" x14ac:dyDescent="0.3">
      <c r="A14028"/>
    </row>
    <row r="14029" spans="1:1" x14ac:dyDescent="0.3">
      <c r="A14029"/>
    </row>
    <row r="14030" spans="1:1" x14ac:dyDescent="0.3">
      <c r="A14030"/>
    </row>
    <row r="14031" spans="1:1" x14ac:dyDescent="0.3">
      <c r="A14031"/>
    </row>
    <row r="14032" spans="1:1" x14ac:dyDescent="0.3">
      <c r="A14032"/>
    </row>
    <row r="14033" spans="1:1" x14ac:dyDescent="0.3">
      <c r="A14033"/>
    </row>
    <row r="14034" spans="1:1" x14ac:dyDescent="0.3">
      <c r="A14034"/>
    </row>
    <row r="14035" spans="1:1" x14ac:dyDescent="0.3">
      <c r="A14035"/>
    </row>
    <row r="14036" spans="1:1" x14ac:dyDescent="0.3">
      <c r="A14036"/>
    </row>
    <row r="14037" spans="1:1" x14ac:dyDescent="0.3">
      <c r="A14037"/>
    </row>
    <row r="14038" spans="1:1" x14ac:dyDescent="0.3">
      <c r="A14038"/>
    </row>
    <row r="14039" spans="1:1" x14ac:dyDescent="0.3">
      <c r="A14039"/>
    </row>
    <row r="14040" spans="1:1" x14ac:dyDescent="0.3">
      <c r="A14040"/>
    </row>
    <row r="14041" spans="1:1" x14ac:dyDescent="0.3">
      <c r="A14041"/>
    </row>
    <row r="14042" spans="1:1" x14ac:dyDescent="0.3">
      <c r="A14042"/>
    </row>
    <row r="14043" spans="1:1" x14ac:dyDescent="0.3">
      <c r="A14043"/>
    </row>
    <row r="14044" spans="1:1" x14ac:dyDescent="0.3">
      <c r="A14044"/>
    </row>
    <row r="14045" spans="1:1" x14ac:dyDescent="0.3">
      <c r="A14045"/>
    </row>
    <row r="14046" spans="1:1" x14ac:dyDescent="0.3">
      <c r="A14046"/>
    </row>
    <row r="14047" spans="1:1" x14ac:dyDescent="0.3">
      <c r="A14047"/>
    </row>
    <row r="14048" spans="1:1" x14ac:dyDescent="0.3">
      <c r="A14048"/>
    </row>
    <row r="14049" spans="1:1" x14ac:dyDescent="0.3">
      <c r="A14049"/>
    </row>
    <row r="14050" spans="1:1" x14ac:dyDescent="0.3">
      <c r="A14050"/>
    </row>
    <row r="14051" spans="1:1" x14ac:dyDescent="0.3">
      <c r="A14051"/>
    </row>
    <row r="14052" spans="1:1" x14ac:dyDescent="0.3">
      <c r="A14052"/>
    </row>
    <row r="14053" spans="1:1" x14ac:dyDescent="0.3">
      <c r="A14053"/>
    </row>
    <row r="14054" spans="1:1" x14ac:dyDescent="0.3">
      <c r="A14054"/>
    </row>
    <row r="14055" spans="1:1" x14ac:dyDescent="0.3">
      <c r="A14055"/>
    </row>
    <row r="14056" spans="1:1" x14ac:dyDescent="0.3">
      <c r="A14056"/>
    </row>
    <row r="14057" spans="1:1" x14ac:dyDescent="0.3">
      <c r="A14057"/>
    </row>
    <row r="14058" spans="1:1" x14ac:dyDescent="0.3">
      <c r="A14058"/>
    </row>
    <row r="14059" spans="1:1" x14ac:dyDescent="0.3">
      <c r="A14059"/>
    </row>
    <row r="14060" spans="1:1" x14ac:dyDescent="0.3">
      <c r="A14060"/>
    </row>
    <row r="14061" spans="1:1" x14ac:dyDescent="0.3">
      <c r="A14061"/>
    </row>
    <row r="14062" spans="1:1" x14ac:dyDescent="0.3">
      <c r="A14062"/>
    </row>
    <row r="14063" spans="1:1" x14ac:dyDescent="0.3">
      <c r="A14063"/>
    </row>
    <row r="14064" spans="1:1" x14ac:dyDescent="0.3">
      <c r="A14064"/>
    </row>
    <row r="14065" spans="1:1" x14ac:dyDescent="0.3">
      <c r="A14065"/>
    </row>
    <row r="14066" spans="1:1" x14ac:dyDescent="0.3">
      <c r="A14066"/>
    </row>
    <row r="14067" spans="1:1" x14ac:dyDescent="0.3">
      <c r="A14067"/>
    </row>
    <row r="14068" spans="1:1" x14ac:dyDescent="0.3">
      <c r="A14068"/>
    </row>
    <row r="14069" spans="1:1" x14ac:dyDescent="0.3">
      <c r="A14069"/>
    </row>
    <row r="14070" spans="1:1" x14ac:dyDescent="0.3">
      <c r="A14070"/>
    </row>
    <row r="14071" spans="1:1" x14ac:dyDescent="0.3">
      <c r="A14071"/>
    </row>
    <row r="14072" spans="1:1" x14ac:dyDescent="0.3">
      <c r="A14072"/>
    </row>
    <row r="14073" spans="1:1" x14ac:dyDescent="0.3">
      <c r="A14073"/>
    </row>
    <row r="14074" spans="1:1" x14ac:dyDescent="0.3">
      <c r="A14074"/>
    </row>
    <row r="14075" spans="1:1" x14ac:dyDescent="0.3">
      <c r="A14075"/>
    </row>
    <row r="14076" spans="1:1" x14ac:dyDescent="0.3">
      <c r="A14076"/>
    </row>
    <row r="14077" spans="1:1" x14ac:dyDescent="0.3">
      <c r="A14077"/>
    </row>
    <row r="14078" spans="1:1" x14ac:dyDescent="0.3">
      <c r="A14078"/>
    </row>
    <row r="14079" spans="1:1" x14ac:dyDescent="0.3">
      <c r="A14079"/>
    </row>
    <row r="14080" spans="1:1" x14ac:dyDescent="0.3">
      <c r="A14080"/>
    </row>
    <row r="14081" spans="1:1" x14ac:dyDescent="0.3">
      <c r="A14081"/>
    </row>
    <row r="14082" spans="1:1" x14ac:dyDescent="0.3">
      <c r="A14082"/>
    </row>
    <row r="14083" spans="1:1" x14ac:dyDescent="0.3">
      <c r="A14083"/>
    </row>
    <row r="14084" spans="1:1" x14ac:dyDescent="0.3">
      <c r="A14084"/>
    </row>
    <row r="14085" spans="1:1" x14ac:dyDescent="0.3">
      <c r="A14085"/>
    </row>
    <row r="14086" spans="1:1" x14ac:dyDescent="0.3">
      <c r="A14086"/>
    </row>
    <row r="14087" spans="1:1" x14ac:dyDescent="0.3">
      <c r="A14087"/>
    </row>
    <row r="14088" spans="1:1" x14ac:dyDescent="0.3">
      <c r="A14088"/>
    </row>
    <row r="14089" spans="1:1" x14ac:dyDescent="0.3">
      <c r="A14089"/>
    </row>
    <row r="14090" spans="1:1" x14ac:dyDescent="0.3">
      <c r="A14090"/>
    </row>
    <row r="14091" spans="1:1" x14ac:dyDescent="0.3">
      <c r="A14091"/>
    </row>
    <row r="14092" spans="1:1" x14ac:dyDescent="0.3">
      <c r="A14092"/>
    </row>
    <row r="14093" spans="1:1" x14ac:dyDescent="0.3">
      <c r="A14093"/>
    </row>
    <row r="14094" spans="1:1" x14ac:dyDescent="0.3">
      <c r="A14094"/>
    </row>
    <row r="14095" spans="1:1" x14ac:dyDescent="0.3">
      <c r="A14095"/>
    </row>
    <row r="14096" spans="1:1" x14ac:dyDescent="0.3">
      <c r="A14096"/>
    </row>
    <row r="14097" spans="1:1" x14ac:dyDescent="0.3">
      <c r="A14097"/>
    </row>
    <row r="14098" spans="1:1" x14ac:dyDescent="0.3">
      <c r="A14098"/>
    </row>
    <row r="14099" spans="1:1" x14ac:dyDescent="0.3">
      <c r="A14099"/>
    </row>
    <row r="14100" spans="1:1" x14ac:dyDescent="0.3">
      <c r="A14100"/>
    </row>
    <row r="14101" spans="1:1" x14ac:dyDescent="0.3">
      <c r="A14101"/>
    </row>
    <row r="14102" spans="1:1" x14ac:dyDescent="0.3">
      <c r="A14102"/>
    </row>
    <row r="14103" spans="1:1" x14ac:dyDescent="0.3">
      <c r="A14103"/>
    </row>
    <row r="14104" spans="1:1" x14ac:dyDescent="0.3">
      <c r="A14104"/>
    </row>
    <row r="14105" spans="1:1" x14ac:dyDescent="0.3">
      <c r="A14105"/>
    </row>
    <row r="14106" spans="1:1" x14ac:dyDescent="0.3">
      <c r="A14106"/>
    </row>
    <row r="14107" spans="1:1" x14ac:dyDescent="0.3">
      <c r="A14107"/>
    </row>
    <row r="14108" spans="1:1" x14ac:dyDescent="0.3">
      <c r="A14108"/>
    </row>
    <row r="14109" spans="1:1" x14ac:dyDescent="0.3">
      <c r="A14109"/>
    </row>
    <row r="14110" spans="1:1" x14ac:dyDescent="0.3">
      <c r="A14110"/>
    </row>
    <row r="14111" spans="1:1" x14ac:dyDescent="0.3">
      <c r="A14111"/>
    </row>
    <row r="14112" spans="1:1" x14ac:dyDescent="0.3">
      <c r="A14112"/>
    </row>
    <row r="14113" spans="1:1" x14ac:dyDescent="0.3">
      <c r="A14113"/>
    </row>
    <row r="14114" spans="1:1" x14ac:dyDescent="0.3">
      <c r="A14114"/>
    </row>
    <row r="14115" spans="1:1" x14ac:dyDescent="0.3">
      <c r="A14115"/>
    </row>
    <row r="14116" spans="1:1" x14ac:dyDescent="0.3">
      <c r="A14116"/>
    </row>
    <row r="14117" spans="1:1" x14ac:dyDescent="0.3">
      <c r="A14117"/>
    </row>
    <row r="14118" spans="1:1" x14ac:dyDescent="0.3">
      <c r="A14118"/>
    </row>
    <row r="14119" spans="1:1" x14ac:dyDescent="0.3">
      <c r="A14119"/>
    </row>
    <row r="14120" spans="1:1" x14ac:dyDescent="0.3">
      <c r="A14120"/>
    </row>
    <row r="14121" spans="1:1" x14ac:dyDescent="0.3">
      <c r="A14121"/>
    </row>
    <row r="14122" spans="1:1" x14ac:dyDescent="0.3">
      <c r="A14122"/>
    </row>
    <row r="14123" spans="1:1" x14ac:dyDescent="0.3">
      <c r="A14123"/>
    </row>
    <row r="14124" spans="1:1" x14ac:dyDescent="0.3">
      <c r="A14124"/>
    </row>
    <row r="14125" spans="1:1" x14ac:dyDescent="0.3">
      <c r="A14125"/>
    </row>
    <row r="14126" spans="1:1" x14ac:dyDescent="0.3">
      <c r="A14126"/>
    </row>
    <row r="14127" spans="1:1" x14ac:dyDescent="0.3">
      <c r="A14127"/>
    </row>
    <row r="14128" spans="1:1" x14ac:dyDescent="0.3">
      <c r="A14128"/>
    </row>
    <row r="14129" spans="1:1" x14ac:dyDescent="0.3">
      <c r="A14129"/>
    </row>
    <row r="14130" spans="1:1" x14ac:dyDescent="0.3">
      <c r="A14130"/>
    </row>
    <row r="14131" spans="1:1" x14ac:dyDescent="0.3">
      <c r="A14131"/>
    </row>
    <row r="14132" spans="1:1" x14ac:dyDescent="0.3">
      <c r="A14132"/>
    </row>
    <row r="14133" spans="1:1" x14ac:dyDescent="0.3">
      <c r="A14133"/>
    </row>
    <row r="14134" spans="1:1" x14ac:dyDescent="0.3">
      <c r="A14134"/>
    </row>
    <row r="14135" spans="1:1" x14ac:dyDescent="0.3">
      <c r="A14135"/>
    </row>
    <row r="14136" spans="1:1" x14ac:dyDescent="0.3">
      <c r="A14136"/>
    </row>
    <row r="14137" spans="1:1" x14ac:dyDescent="0.3">
      <c r="A14137"/>
    </row>
    <row r="14138" spans="1:1" x14ac:dyDescent="0.3">
      <c r="A14138"/>
    </row>
    <row r="14139" spans="1:1" x14ac:dyDescent="0.3">
      <c r="A14139"/>
    </row>
    <row r="14140" spans="1:1" x14ac:dyDescent="0.3">
      <c r="A14140"/>
    </row>
    <row r="14141" spans="1:1" x14ac:dyDescent="0.3">
      <c r="A14141"/>
    </row>
    <row r="14142" spans="1:1" x14ac:dyDescent="0.3">
      <c r="A14142"/>
    </row>
    <row r="14143" spans="1:1" x14ac:dyDescent="0.3">
      <c r="A14143"/>
    </row>
    <row r="14144" spans="1:1" x14ac:dyDescent="0.3">
      <c r="A14144"/>
    </row>
    <row r="14145" spans="1:1" x14ac:dyDescent="0.3">
      <c r="A14145"/>
    </row>
    <row r="14146" spans="1:1" x14ac:dyDescent="0.3">
      <c r="A14146"/>
    </row>
    <row r="14147" spans="1:1" x14ac:dyDescent="0.3">
      <c r="A14147"/>
    </row>
    <row r="14148" spans="1:1" x14ac:dyDescent="0.3">
      <c r="A14148"/>
    </row>
    <row r="14149" spans="1:1" x14ac:dyDescent="0.3">
      <c r="A14149"/>
    </row>
    <row r="14150" spans="1:1" x14ac:dyDescent="0.3">
      <c r="A14150"/>
    </row>
    <row r="14151" spans="1:1" x14ac:dyDescent="0.3">
      <c r="A14151"/>
    </row>
    <row r="14152" spans="1:1" x14ac:dyDescent="0.3">
      <c r="A14152"/>
    </row>
    <row r="14153" spans="1:1" x14ac:dyDescent="0.3">
      <c r="A14153"/>
    </row>
    <row r="14154" spans="1:1" x14ac:dyDescent="0.3">
      <c r="A14154"/>
    </row>
    <row r="14155" spans="1:1" x14ac:dyDescent="0.3">
      <c r="A14155"/>
    </row>
    <row r="14156" spans="1:1" x14ac:dyDescent="0.3">
      <c r="A14156"/>
    </row>
    <row r="14157" spans="1:1" x14ac:dyDescent="0.3">
      <c r="A14157"/>
    </row>
    <row r="14158" spans="1:1" x14ac:dyDescent="0.3">
      <c r="A14158"/>
    </row>
    <row r="14159" spans="1:1" x14ac:dyDescent="0.3">
      <c r="A14159"/>
    </row>
    <row r="14160" spans="1:1" x14ac:dyDescent="0.3">
      <c r="A14160"/>
    </row>
    <row r="14161" spans="1:1" x14ac:dyDescent="0.3">
      <c r="A14161"/>
    </row>
    <row r="14162" spans="1:1" x14ac:dyDescent="0.3">
      <c r="A14162"/>
    </row>
    <row r="14163" spans="1:1" x14ac:dyDescent="0.3">
      <c r="A14163"/>
    </row>
    <row r="14164" spans="1:1" x14ac:dyDescent="0.3">
      <c r="A14164"/>
    </row>
    <row r="14165" spans="1:1" x14ac:dyDescent="0.3">
      <c r="A14165"/>
    </row>
    <row r="14166" spans="1:1" x14ac:dyDescent="0.3">
      <c r="A14166"/>
    </row>
    <row r="14167" spans="1:1" x14ac:dyDescent="0.3">
      <c r="A14167"/>
    </row>
    <row r="14168" spans="1:1" x14ac:dyDescent="0.3">
      <c r="A14168"/>
    </row>
    <row r="14169" spans="1:1" x14ac:dyDescent="0.3">
      <c r="A14169"/>
    </row>
    <row r="14170" spans="1:1" x14ac:dyDescent="0.3">
      <c r="A14170"/>
    </row>
    <row r="14171" spans="1:1" x14ac:dyDescent="0.3">
      <c r="A14171"/>
    </row>
    <row r="14172" spans="1:1" x14ac:dyDescent="0.3">
      <c r="A14172"/>
    </row>
    <row r="14173" spans="1:1" x14ac:dyDescent="0.3">
      <c r="A14173"/>
    </row>
    <row r="14174" spans="1:1" x14ac:dyDescent="0.3">
      <c r="A14174"/>
    </row>
    <row r="14175" spans="1:1" x14ac:dyDescent="0.3">
      <c r="A14175"/>
    </row>
    <row r="14176" spans="1:1" x14ac:dyDescent="0.3">
      <c r="A14176"/>
    </row>
    <row r="14177" spans="1:1" x14ac:dyDescent="0.3">
      <c r="A14177"/>
    </row>
    <row r="14178" spans="1:1" x14ac:dyDescent="0.3">
      <c r="A14178"/>
    </row>
    <row r="14179" spans="1:1" x14ac:dyDescent="0.3">
      <c r="A14179"/>
    </row>
    <row r="14180" spans="1:1" x14ac:dyDescent="0.3">
      <c r="A14180"/>
    </row>
    <row r="14181" spans="1:1" x14ac:dyDescent="0.3">
      <c r="A14181"/>
    </row>
    <row r="14182" spans="1:1" x14ac:dyDescent="0.3">
      <c r="A14182"/>
    </row>
    <row r="14183" spans="1:1" x14ac:dyDescent="0.3">
      <c r="A14183"/>
    </row>
    <row r="14184" spans="1:1" x14ac:dyDescent="0.3">
      <c r="A14184"/>
    </row>
    <row r="14185" spans="1:1" x14ac:dyDescent="0.3">
      <c r="A14185"/>
    </row>
    <row r="14186" spans="1:1" x14ac:dyDescent="0.3">
      <c r="A14186"/>
    </row>
    <row r="14187" spans="1:1" x14ac:dyDescent="0.3">
      <c r="A14187"/>
    </row>
    <row r="14188" spans="1:1" x14ac:dyDescent="0.3">
      <c r="A14188"/>
    </row>
    <row r="14189" spans="1:1" x14ac:dyDescent="0.3">
      <c r="A14189"/>
    </row>
    <row r="14190" spans="1:1" x14ac:dyDescent="0.3">
      <c r="A14190"/>
    </row>
    <row r="14191" spans="1:1" x14ac:dyDescent="0.3">
      <c r="A14191"/>
    </row>
    <row r="14192" spans="1:1" x14ac:dyDescent="0.3">
      <c r="A14192"/>
    </row>
    <row r="14193" spans="1:1" x14ac:dyDescent="0.3">
      <c r="A14193"/>
    </row>
    <row r="14194" spans="1:1" x14ac:dyDescent="0.3">
      <c r="A14194"/>
    </row>
    <row r="14195" spans="1:1" x14ac:dyDescent="0.3">
      <c r="A14195"/>
    </row>
    <row r="14196" spans="1:1" x14ac:dyDescent="0.3">
      <c r="A14196"/>
    </row>
    <row r="14197" spans="1:1" x14ac:dyDescent="0.3">
      <c r="A14197"/>
    </row>
    <row r="14198" spans="1:1" x14ac:dyDescent="0.3">
      <c r="A14198"/>
    </row>
    <row r="14199" spans="1:1" x14ac:dyDescent="0.3">
      <c r="A14199"/>
    </row>
    <row r="14200" spans="1:1" x14ac:dyDescent="0.3">
      <c r="A14200"/>
    </row>
    <row r="14201" spans="1:1" x14ac:dyDescent="0.3">
      <c r="A14201"/>
    </row>
    <row r="14202" spans="1:1" x14ac:dyDescent="0.3">
      <c r="A14202"/>
    </row>
    <row r="14203" spans="1:1" x14ac:dyDescent="0.3">
      <c r="A14203"/>
    </row>
    <row r="14204" spans="1:1" x14ac:dyDescent="0.3">
      <c r="A14204"/>
    </row>
    <row r="14205" spans="1:1" x14ac:dyDescent="0.3">
      <c r="A14205"/>
    </row>
    <row r="14206" spans="1:1" x14ac:dyDescent="0.3">
      <c r="A14206"/>
    </row>
    <row r="14207" spans="1:1" x14ac:dyDescent="0.3">
      <c r="A14207"/>
    </row>
    <row r="14208" spans="1:1" x14ac:dyDescent="0.3">
      <c r="A14208"/>
    </row>
    <row r="14209" spans="1:1" x14ac:dyDescent="0.3">
      <c r="A14209"/>
    </row>
    <row r="14210" spans="1:1" x14ac:dyDescent="0.3">
      <c r="A14210"/>
    </row>
    <row r="14211" spans="1:1" x14ac:dyDescent="0.3">
      <c r="A14211"/>
    </row>
    <row r="14212" spans="1:1" x14ac:dyDescent="0.3">
      <c r="A14212"/>
    </row>
    <row r="14213" spans="1:1" x14ac:dyDescent="0.3">
      <c r="A14213"/>
    </row>
    <row r="14214" spans="1:1" x14ac:dyDescent="0.3">
      <c r="A14214"/>
    </row>
    <row r="14215" spans="1:1" x14ac:dyDescent="0.3">
      <c r="A14215"/>
    </row>
    <row r="14216" spans="1:1" x14ac:dyDescent="0.3">
      <c r="A14216"/>
    </row>
    <row r="14217" spans="1:1" x14ac:dyDescent="0.3">
      <c r="A14217"/>
    </row>
    <row r="14218" spans="1:1" x14ac:dyDescent="0.3">
      <c r="A14218"/>
    </row>
    <row r="14219" spans="1:1" x14ac:dyDescent="0.3">
      <c r="A14219"/>
    </row>
    <row r="14220" spans="1:1" x14ac:dyDescent="0.3">
      <c r="A14220"/>
    </row>
    <row r="14221" spans="1:1" x14ac:dyDescent="0.3">
      <c r="A14221"/>
    </row>
    <row r="14222" spans="1:1" x14ac:dyDescent="0.3">
      <c r="A14222"/>
    </row>
    <row r="14223" spans="1:1" x14ac:dyDescent="0.3">
      <c r="A14223"/>
    </row>
    <row r="14224" spans="1:1" x14ac:dyDescent="0.3">
      <c r="A14224"/>
    </row>
    <row r="14225" spans="1:1" x14ac:dyDescent="0.3">
      <c r="A14225"/>
    </row>
    <row r="14226" spans="1:1" x14ac:dyDescent="0.3">
      <c r="A14226"/>
    </row>
    <row r="14227" spans="1:1" x14ac:dyDescent="0.3">
      <c r="A14227"/>
    </row>
    <row r="14228" spans="1:1" x14ac:dyDescent="0.3">
      <c r="A14228"/>
    </row>
    <row r="14229" spans="1:1" x14ac:dyDescent="0.3">
      <c r="A14229"/>
    </row>
    <row r="14230" spans="1:1" x14ac:dyDescent="0.3">
      <c r="A14230"/>
    </row>
    <row r="14231" spans="1:1" x14ac:dyDescent="0.3">
      <c r="A14231"/>
    </row>
    <row r="14232" spans="1:1" x14ac:dyDescent="0.3">
      <c r="A14232"/>
    </row>
    <row r="14233" spans="1:1" x14ac:dyDescent="0.3">
      <c r="A14233"/>
    </row>
    <row r="14234" spans="1:1" x14ac:dyDescent="0.3">
      <c r="A14234"/>
    </row>
    <row r="14235" spans="1:1" x14ac:dyDescent="0.3">
      <c r="A14235"/>
    </row>
    <row r="14236" spans="1:1" x14ac:dyDescent="0.3">
      <c r="A14236"/>
    </row>
    <row r="14237" spans="1:1" x14ac:dyDescent="0.3">
      <c r="A14237"/>
    </row>
    <row r="14238" spans="1:1" x14ac:dyDescent="0.3">
      <c r="A14238"/>
    </row>
    <row r="14239" spans="1:1" x14ac:dyDescent="0.3">
      <c r="A14239"/>
    </row>
    <row r="14240" spans="1:1" x14ac:dyDescent="0.3">
      <c r="A14240"/>
    </row>
    <row r="14241" spans="1:1" x14ac:dyDescent="0.3">
      <c r="A14241"/>
    </row>
    <row r="14242" spans="1:1" x14ac:dyDescent="0.3">
      <c r="A14242"/>
    </row>
    <row r="14243" spans="1:1" x14ac:dyDescent="0.3">
      <c r="A14243"/>
    </row>
    <row r="14244" spans="1:1" x14ac:dyDescent="0.3">
      <c r="A14244"/>
    </row>
    <row r="14245" spans="1:1" x14ac:dyDescent="0.3">
      <c r="A14245"/>
    </row>
    <row r="14246" spans="1:1" x14ac:dyDescent="0.3">
      <c r="A14246"/>
    </row>
    <row r="14247" spans="1:1" x14ac:dyDescent="0.3">
      <c r="A14247"/>
    </row>
    <row r="14248" spans="1:1" x14ac:dyDescent="0.3">
      <c r="A14248"/>
    </row>
    <row r="14249" spans="1:1" x14ac:dyDescent="0.3">
      <c r="A14249"/>
    </row>
    <row r="14250" spans="1:1" x14ac:dyDescent="0.3">
      <c r="A14250"/>
    </row>
    <row r="14251" spans="1:1" x14ac:dyDescent="0.3">
      <c r="A14251"/>
    </row>
    <row r="14252" spans="1:1" x14ac:dyDescent="0.3">
      <c r="A14252"/>
    </row>
    <row r="14253" spans="1:1" x14ac:dyDescent="0.3">
      <c r="A14253"/>
    </row>
    <row r="14254" spans="1:1" x14ac:dyDescent="0.3">
      <c r="A14254"/>
    </row>
    <row r="14255" spans="1:1" x14ac:dyDescent="0.3">
      <c r="A14255"/>
    </row>
    <row r="14256" spans="1:1" x14ac:dyDescent="0.3">
      <c r="A14256"/>
    </row>
    <row r="14257" spans="1:1" x14ac:dyDescent="0.3">
      <c r="A14257"/>
    </row>
    <row r="14258" spans="1:1" x14ac:dyDescent="0.3">
      <c r="A14258"/>
    </row>
    <row r="14259" spans="1:1" x14ac:dyDescent="0.3">
      <c r="A14259"/>
    </row>
    <row r="14260" spans="1:1" x14ac:dyDescent="0.3">
      <c r="A14260"/>
    </row>
    <row r="14261" spans="1:1" x14ac:dyDescent="0.3">
      <c r="A14261"/>
    </row>
    <row r="14262" spans="1:1" x14ac:dyDescent="0.3">
      <c r="A14262"/>
    </row>
    <row r="14263" spans="1:1" x14ac:dyDescent="0.3">
      <c r="A14263"/>
    </row>
    <row r="14264" spans="1:1" x14ac:dyDescent="0.3">
      <c r="A14264"/>
    </row>
    <row r="14265" spans="1:1" x14ac:dyDescent="0.3">
      <c r="A14265"/>
    </row>
    <row r="14266" spans="1:1" x14ac:dyDescent="0.3">
      <c r="A14266"/>
    </row>
    <row r="14267" spans="1:1" x14ac:dyDescent="0.3">
      <c r="A14267"/>
    </row>
    <row r="14268" spans="1:1" x14ac:dyDescent="0.3">
      <c r="A14268"/>
    </row>
    <row r="14269" spans="1:1" x14ac:dyDescent="0.3">
      <c r="A14269"/>
    </row>
    <row r="14270" spans="1:1" x14ac:dyDescent="0.3">
      <c r="A14270"/>
    </row>
    <row r="14271" spans="1:1" x14ac:dyDescent="0.3">
      <c r="A14271"/>
    </row>
    <row r="14272" spans="1:1" x14ac:dyDescent="0.3">
      <c r="A14272"/>
    </row>
    <row r="14273" spans="1:1" x14ac:dyDescent="0.3">
      <c r="A14273"/>
    </row>
    <row r="14274" spans="1:1" x14ac:dyDescent="0.3">
      <c r="A14274"/>
    </row>
    <row r="14275" spans="1:1" x14ac:dyDescent="0.3">
      <c r="A14275"/>
    </row>
    <row r="14276" spans="1:1" x14ac:dyDescent="0.3">
      <c r="A14276"/>
    </row>
    <row r="14277" spans="1:1" x14ac:dyDescent="0.3">
      <c r="A14277"/>
    </row>
    <row r="14278" spans="1:1" x14ac:dyDescent="0.3">
      <c r="A14278"/>
    </row>
    <row r="14279" spans="1:1" x14ac:dyDescent="0.3">
      <c r="A14279"/>
    </row>
    <row r="14280" spans="1:1" x14ac:dyDescent="0.3">
      <c r="A14280"/>
    </row>
    <row r="14281" spans="1:1" x14ac:dyDescent="0.3">
      <c r="A14281"/>
    </row>
    <row r="14282" spans="1:1" x14ac:dyDescent="0.3">
      <c r="A14282"/>
    </row>
    <row r="14283" spans="1:1" x14ac:dyDescent="0.3">
      <c r="A14283"/>
    </row>
    <row r="14284" spans="1:1" x14ac:dyDescent="0.3">
      <c r="A14284"/>
    </row>
    <row r="14285" spans="1:1" x14ac:dyDescent="0.3">
      <c r="A14285"/>
    </row>
    <row r="14286" spans="1:1" x14ac:dyDescent="0.3">
      <c r="A14286"/>
    </row>
    <row r="14287" spans="1:1" x14ac:dyDescent="0.3">
      <c r="A14287"/>
    </row>
    <row r="14288" spans="1:1" x14ac:dyDescent="0.3">
      <c r="A14288"/>
    </row>
    <row r="14289" spans="1:1" x14ac:dyDescent="0.3">
      <c r="A14289"/>
    </row>
    <row r="14290" spans="1:1" x14ac:dyDescent="0.3">
      <c r="A14290"/>
    </row>
    <row r="14291" spans="1:1" x14ac:dyDescent="0.3">
      <c r="A14291"/>
    </row>
    <row r="14292" spans="1:1" x14ac:dyDescent="0.3">
      <c r="A14292"/>
    </row>
    <row r="14293" spans="1:1" x14ac:dyDescent="0.3">
      <c r="A14293"/>
    </row>
    <row r="14294" spans="1:1" x14ac:dyDescent="0.3">
      <c r="A14294"/>
    </row>
    <row r="14295" spans="1:1" x14ac:dyDescent="0.3">
      <c r="A14295"/>
    </row>
    <row r="14296" spans="1:1" x14ac:dyDescent="0.3">
      <c r="A14296"/>
    </row>
    <row r="14297" spans="1:1" x14ac:dyDescent="0.3">
      <c r="A14297"/>
    </row>
    <row r="14298" spans="1:1" x14ac:dyDescent="0.3">
      <c r="A14298"/>
    </row>
    <row r="14299" spans="1:1" x14ac:dyDescent="0.3">
      <c r="A14299"/>
    </row>
    <row r="14300" spans="1:1" x14ac:dyDescent="0.3">
      <c r="A14300"/>
    </row>
    <row r="14301" spans="1:1" x14ac:dyDescent="0.3">
      <c r="A14301"/>
    </row>
    <row r="14302" spans="1:1" x14ac:dyDescent="0.3">
      <c r="A14302"/>
    </row>
    <row r="14303" spans="1:1" x14ac:dyDescent="0.3">
      <c r="A14303"/>
    </row>
    <row r="14304" spans="1:1" x14ac:dyDescent="0.3">
      <c r="A14304"/>
    </row>
    <row r="14305" spans="1:1" x14ac:dyDescent="0.3">
      <c r="A14305"/>
    </row>
    <row r="14306" spans="1:1" x14ac:dyDescent="0.3">
      <c r="A14306"/>
    </row>
    <row r="14307" spans="1:1" x14ac:dyDescent="0.3">
      <c r="A14307"/>
    </row>
    <row r="14308" spans="1:1" x14ac:dyDescent="0.3">
      <c r="A14308"/>
    </row>
    <row r="14309" spans="1:1" x14ac:dyDescent="0.3">
      <c r="A14309"/>
    </row>
    <row r="14310" spans="1:1" x14ac:dyDescent="0.3">
      <c r="A14310"/>
    </row>
    <row r="14311" spans="1:1" x14ac:dyDescent="0.3">
      <c r="A14311"/>
    </row>
    <row r="14312" spans="1:1" x14ac:dyDescent="0.3">
      <c r="A14312"/>
    </row>
    <row r="14313" spans="1:1" x14ac:dyDescent="0.3">
      <c r="A14313"/>
    </row>
    <row r="14314" spans="1:1" x14ac:dyDescent="0.3">
      <c r="A14314"/>
    </row>
    <row r="14315" spans="1:1" x14ac:dyDescent="0.3">
      <c r="A14315"/>
    </row>
    <row r="14316" spans="1:1" x14ac:dyDescent="0.3">
      <c r="A14316"/>
    </row>
    <row r="14317" spans="1:1" x14ac:dyDescent="0.3">
      <c r="A14317"/>
    </row>
    <row r="14318" spans="1:1" x14ac:dyDescent="0.3">
      <c r="A14318"/>
    </row>
    <row r="14319" spans="1:1" x14ac:dyDescent="0.3">
      <c r="A14319"/>
    </row>
    <row r="14320" spans="1:1" x14ac:dyDescent="0.3">
      <c r="A14320"/>
    </row>
    <row r="14321" spans="1:1" x14ac:dyDescent="0.3">
      <c r="A14321"/>
    </row>
    <row r="14322" spans="1:1" x14ac:dyDescent="0.3">
      <c r="A14322"/>
    </row>
    <row r="14323" spans="1:1" x14ac:dyDescent="0.3">
      <c r="A14323"/>
    </row>
    <row r="14324" spans="1:1" x14ac:dyDescent="0.3">
      <c r="A14324"/>
    </row>
    <row r="14325" spans="1:1" x14ac:dyDescent="0.3">
      <c r="A14325"/>
    </row>
    <row r="14326" spans="1:1" x14ac:dyDescent="0.3">
      <c r="A14326"/>
    </row>
    <row r="14327" spans="1:1" x14ac:dyDescent="0.3">
      <c r="A14327"/>
    </row>
    <row r="14328" spans="1:1" x14ac:dyDescent="0.3">
      <c r="A14328"/>
    </row>
    <row r="14329" spans="1:1" x14ac:dyDescent="0.3">
      <c r="A14329"/>
    </row>
    <row r="14330" spans="1:1" x14ac:dyDescent="0.3">
      <c r="A14330"/>
    </row>
    <row r="14331" spans="1:1" x14ac:dyDescent="0.3">
      <c r="A14331"/>
    </row>
    <row r="14332" spans="1:1" x14ac:dyDescent="0.3">
      <c r="A14332"/>
    </row>
    <row r="14333" spans="1:1" x14ac:dyDescent="0.3">
      <c r="A14333"/>
    </row>
    <row r="14334" spans="1:1" x14ac:dyDescent="0.3">
      <c r="A14334"/>
    </row>
    <row r="14335" spans="1:1" x14ac:dyDescent="0.3">
      <c r="A14335"/>
    </row>
    <row r="14336" spans="1:1" x14ac:dyDescent="0.3">
      <c r="A14336"/>
    </row>
    <row r="14337" spans="1:1" x14ac:dyDescent="0.3">
      <c r="A14337"/>
    </row>
    <row r="14338" spans="1:1" x14ac:dyDescent="0.3">
      <c r="A14338"/>
    </row>
    <row r="14339" spans="1:1" x14ac:dyDescent="0.3">
      <c r="A14339"/>
    </row>
    <row r="14340" spans="1:1" x14ac:dyDescent="0.3">
      <c r="A14340"/>
    </row>
    <row r="14341" spans="1:1" x14ac:dyDescent="0.3">
      <c r="A14341"/>
    </row>
    <row r="14342" spans="1:1" x14ac:dyDescent="0.3">
      <c r="A14342"/>
    </row>
    <row r="14343" spans="1:1" x14ac:dyDescent="0.3">
      <c r="A14343"/>
    </row>
    <row r="14344" spans="1:1" x14ac:dyDescent="0.3">
      <c r="A14344"/>
    </row>
    <row r="14345" spans="1:1" x14ac:dyDescent="0.3">
      <c r="A14345"/>
    </row>
    <row r="14346" spans="1:1" x14ac:dyDescent="0.3">
      <c r="A14346"/>
    </row>
    <row r="14347" spans="1:1" x14ac:dyDescent="0.3">
      <c r="A14347"/>
    </row>
    <row r="14348" spans="1:1" x14ac:dyDescent="0.3">
      <c r="A14348"/>
    </row>
    <row r="14349" spans="1:1" x14ac:dyDescent="0.3">
      <c r="A14349"/>
    </row>
    <row r="14350" spans="1:1" x14ac:dyDescent="0.3">
      <c r="A14350"/>
    </row>
    <row r="14351" spans="1:1" x14ac:dyDescent="0.3">
      <c r="A14351"/>
    </row>
    <row r="14352" spans="1:1" x14ac:dyDescent="0.3">
      <c r="A14352"/>
    </row>
    <row r="14353" spans="1:1" x14ac:dyDescent="0.3">
      <c r="A14353"/>
    </row>
    <row r="14354" spans="1:1" x14ac:dyDescent="0.3">
      <c r="A14354"/>
    </row>
    <row r="14355" spans="1:1" x14ac:dyDescent="0.3">
      <c r="A14355"/>
    </row>
    <row r="14356" spans="1:1" x14ac:dyDescent="0.3">
      <c r="A14356"/>
    </row>
    <row r="14357" spans="1:1" x14ac:dyDescent="0.3">
      <c r="A14357"/>
    </row>
    <row r="14358" spans="1:1" x14ac:dyDescent="0.3">
      <c r="A14358"/>
    </row>
    <row r="14359" spans="1:1" x14ac:dyDescent="0.3">
      <c r="A14359"/>
    </row>
    <row r="14360" spans="1:1" x14ac:dyDescent="0.3">
      <c r="A14360"/>
    </row>
    <row r="14361" spans="1:1" x14ac:dyDescent="0.3">
      <c r="A14361"/>
    </row>
    <row r="14362" spans="1:1" x14ac:dyDescent="0.3">
      <c r="A14362"/>
    </row>
    <row r="14363" spans="1:1" x14ac:dyDescent="0.3">
      <c r="A14363"/>
    </row>
    <row r="14364" spans="1:1" x14ac:dyDescent="0.3">
      <c r="A14364"/>
    </row>
    <row r="14365" spans="1:1" x14ac:dyDescent="0.3">
      <c r="A14365"/>
    </row>
    <row r="14366" spans="1:1" x14ac:dyDescent="0.3">
      <c r="A14366"/>
    </row>
    <row r="14367" spans="1:1" x14ac:dyDescent="0.3">
      <c r="A14367"/>
    </row>
    <row r="14368" spans="1:1" x14ac:dyDescent="0.3">
      <c r="A14368"/>
    </row>
    <row r="14369" spans="1:1" x14ac:dyDescent="0.3">
      <c r="A14369"/>
    </row>
    <row r="14370" spans="1:1" x14ac:dyDescent="0.3">
      <c r="A14370"/>
    </row>
    <row r="14371" spans="1:1" x14ac:dyDescent="0.3">
      <c r="A14371"/>
    </row>
    <row r="14372" spans="1:1" x14ac:dyDescent="0.3">
      <c r="A14372"/>
    </row>
    <row r="14373" spans="1:1" x14ac:dyDescent="0.3">
      <c r="A14373"/>
    </row>
    <row r="14374" spans="1:1" x14ac:dyDescent="0.3">
      <c r="A14374"/>
    </row>
    <row r="14375" spans="1:1" x14ac:dyDescent="0.3">
      <c r="A14375"/>
    </row>
    <row r="14376" spans="1:1" x14ac:dyDescent="0.3">
      <c r="A14376"/>
    </row>
    <row r="14377" spans="1:1" x14ac:dyDescent="0.3">
      <c r="A14377"/>
    </row>
    <row r="14378" spans="1:1" x14ac:dyDescent="0.3">
      <c r="A14378"/>
    </row>
    <row r="14379" spans="1:1" x14ac:dyDescent="0.3">
      <c r="A14379"/>
    </row>
    <row r="14380" spans="1:1" x14ac:dyDescent="0.3">
      <c r="A14380"/>
    </row>
    <row r="14381" spans="1:1" x14ac:dyDescent="0.3">
      <c r="A14381"/>
    </row>
    <row r="14382" spans="1:1" x14ac:dyDescent="0.3">
      <c r="A14382"/>
    </row>
    <row r="14383" spans="1:1" x14ac:dyDescent="0.3">
      <c r="A14383"/>
    </row>
    <row r="14384" spans="1:1" x14ac:dyDescent="0.3">
      <c r="A14384"/>
    </row>
    <row r="14385" spans="1:1" x14ac:dyDescent="0.3">
      <c r="A14385"/>
    </row>
    <row r="14386" spans="1:1" x14ac:dyDescent="0.3">
      <c r="A14386"/>
    </row>
    <row r="14387" spans="1:1" x14ac:dyDescent="0.3">
      <c r="A14387"/>
    </row>
    <row r="14388" spans="1:1" x14ac:dyDescent="0.3">
      <c r="A14388"/>
    </row>
    <row r="14389" spans="1:1" x14ac:dyDescent="0.3">
      <c r="A14389"/>
    </row>
    <row r="14390" spans="1:1" x14ac:dyDescent="0.3">
      <c r="A14390"/>
    </row>
    <row r="14391" spans="1:1" x14ac:dyDescent="0.3">
      <c r="A14391"/>
    </row>
    <row r="14392" spans="1:1" x14ac:dyDescent="0.3">
      <c r="A14392"/>
    </row>
    <row r="14393" spans="1:1" x14ac:dyDescent="0.3">
      <c r="A14393"/>
    </row>
    <row r="14394" spans="1:1" x14ac:dyDescent="0.3">
      <c r="A14394"/>
    </row>
    <row r="14395" spans="1:1" x14ac:dyDescent="0.3">
      <c r="A14395"/>
    </row>
    <row r="14396" spans="1:1" x14ac:dyDescent="0.3">
      <c r="A14396"/>
    </row>
    <row r="14397" spans="1:1" x14ac:dyDescent="0.3">
      <c r="A14397"/>
    </row>
    <row r="14398" spans="1:1" x14ac:dyDescent="0.3">
      <c r="A14398"/>
    </row>
    <row r="14399" spans="1:1" x14ac:dyDescent="0.3">
      <c r="A14399"/>
    </row>
    <row r="14400" spans="1:1" x14ac:dyDescent="0.3">
      <c r="A14400"/>
    </row>
    <row r="14401" spans="1:1" x14ac:dyDescent="0.3">
      <c r="A14401"/>
    </row>
    <row r="14402" spans="1:1" x14ac:dyDescent="0.3">
      <c r="A14402"/>
    </row>
    <row r="14403" spans="1:1" x14ac:dyDescent="0.3">
      <c r="A14403"/>
    </row>
    <row r="14404" spans="1:1" x14ac:dyDescent="0.3">
      <c r="A14404"/>
    </row>
    <row r="14405" spans="1:1" x14ac:dyDescent="0.3">
      <c r="A14405"/>
    </row>
    <row r="14406" spans="1:1" x14ac:dyDescent="0.3">
      <c r="A14406"/>
    </row>
    <row r="14407" spans="1:1" x14ac:dyDescent="0.3">
      <c r="A14407"/>
    </row>
    <row r="14408" spans="1:1" x14ac:dyDescent="0.3">
      <c r="A14408"/>
    </row>
    <row r="14409" spans="1:1" x14ac:dyDescent="0.3">
      <c r="A14409"/>
    </row>
    <row r="14410" spans="1:1" x14ac:dyDescent="0.3">
      <c r="A14410"/>
    </row>
    <row r="14411" spans="1:1" x14ac:dyDescent="0.3">
      <c r="A14411"/>
    </row>
    <row r="14412" spans="1:1" x14ac:dyDescent="0.3">
      <c r="A14412"/>
    </row>
    <row r="14413" spans="1:1" x14ac:dyDescent="0.3">
      <c r="A14413"/>
    </row>
    <row r="14414" spans="1:1" x14ac:dyDescent="0.3">
      <c r="A14414"/>
    </row>
    <row r="14415" spans="1:1" x14ac:dyDescent="0.3">
      <c r="A14415"/>
    </row>
    <row r="14416" spans="1:1" x14ac:dyDescent="0.3">
      <c r="A14416"/>
    </row>
    <row r="14417" spans="1:1" x14ac:dyDescent="0.3">
      <c r="A14417"/>
    </row>
    <row r="14418" spans="1:1" x14ac:dyDescent="0.3">
      <c r="A14418"/>
    </row>
    <row r="14419" spans="1:1" x14ac:dyDescent="0.3">
      <c r="A14419"/>
    </row>
    <row r="14420" spans="1:1" x14ac:dyDescent="0.3">
      <c r="A14420"/>
    </row>
    <row r="14421" spans="1:1" x14ac:dyDescent="0.3">
      <c r="A14421"/>
    </row>
    <row r="14422" spans="1:1" x14ac:dyDescent="0.3">
      <c r="A14422"/>
    </row>
    <row r="14423" spans="1:1" x14ac:dyDescent="0.3">
      <c r="A14423"/>
    </row>
    <row r="14424" spans="1:1" x14ac:dyDescent="0.3">
      <c r="A14424"/>
    </row>
    <row r="14425" spans="1:1" x14ac:dyDescent="0.3">
      <c r="A14425"/>
    </row>
    <row r="14426" spans="1:1" x14ac:dyDescent="0.3">
      <c r="A14426"/>
    </row>
    <row r="14427" spans="1:1" x14ac:dyDescent="0.3">
      <c r="A14427"/>
    </row>
    <row r="14428" spans="1:1" x14ac:dyDescent="0.3">
      <c r="A14428"/>
    </row>
    <row r="14429" spans="1:1" x14ac:dyDescent="0.3">
      <c r="A14429"/>
    </row>
    <row r="14430" spans="1:1" x14ac:dyDescent="0.3">
      <c r="A14430"/>
    </row>
    <row r="14431" spans="1:1" x14ac:dyDescent="0.3">
      <c r="A14431"/>
    </row>
    <row r="14432" spans="1:1" x14ac:dyDescent="0.3">
      <c r="A14432"/>
    </row>
    <row r="14433" spans="1:1" x14ac:dyDescent="0.3">
      <c r="A14433"/>
    </row>
    <row r="14434" spans="1:1" x14ac:dyDescent="0.3">
      <c r="A14434"/>
    </row>
    <row r="14435" spans="1:1" x14ac:dyDescent="0.3">
      <c r="A14435"/>
    </row>
    <row r="14436" spans="1:1" x14ac:dyDescent="0.3">
      <c r="A14436"/>
    </row>
    <row r="14437" spans="1:1" x14ac:dyDescent="0.3">
      <c r="A14437"/>
    </row>
    <row r="14438" spans="1:1" x14ac:dyDescent="0.3">
      <c r="A14438"/>
    </row>
    <row r="14439" spans="1:1" x14ac:dyDescent="0.3">
      <c r="A14439"/>
    </row>
    <row r="14440" spans="1:1" x14ac:dyDescent="0.3">
      <c r="A14440"/>
    </row>
    <row r="14441" spans="1:1" x14ac:dyDescent="0.3">
      <c r="A14441"/>
    </row>
    <row r="14442" spans="1:1" x14ac:dyDescent="0.3">
      <c r="A14442"/>
    </row>
    <row r="14443" spans="1:1" x14ac:dyDescent="0.3">
      <c r="A14443"/>
    </row>
    <row r="14444" spans="1:1" x14ac:dyDescent="0.3">
      <c r="A14444"/>
    </row>
    <row r="14445" spans="1:1" x14ac:dyDescent="0.3">
      <c r="A14445"/>
    </row>
    <row r="14446" spans="1:1" x14ac:dyDescent="0.3">
      <c r="A14446"/>
    </row>
    <row r="14447" spans="1:1" x14ac:dyDescent="0.3">
      <c r="A14447"/>
    </row>
    <row r="14448" spans="1:1" x14ac:dyDescent="0.3">
      <c r="A14448"/>
    </row>
    <row r="14449" spans="1:1" x14ac:dyDescent="0.3">
      <c r="A14449"/>
    </row>
    <row r="14450" spans="1:1" x14ac:dyDescent="0.3">
      <c r="A14450"/>
    </row>
    <row r="14451" spans="1:1" x14ac:dyDescent="0.3">
      <c r="A14451"/>
    </row>
    <row r="14452" spans="1:1" x14ac:dyDescent="0.3">
      <c r="A14452"/>
    </row>
    <row r="14453" spans="1:1" x14ac:dyDescent="0.3">
      <c r="A14453"/>
    </row>
    <row r="14454" spans="1:1" x14ac:dyDescent="0.3">
      <c r="A14454"/>
    </row>
    <row r="14455" spans="1:1" x14ac:dyDescent="0.3">
      <c r="A14455"/>
    </row>
    <row r="14456" spans="1:1" x14ac:dyDescent="0.3">
      <c r="A14456"/>
    </row>
    <row r="14457" spans="1:1" x14ac:dyDescent="0.3">
      <c r="A14457"/>
    </row>
    <row r="14458" spans="1:1" x14ac:dyDescent="0.3">
      <c r="A14458"/>
    </row>
    <row r="14459" spans="1:1" x14ac:dyDescent="0.3">
      <c r="A14459"/>
    </row>
    <row r="14460" spans="1:1" x14ac:dyDescent="0.3">
      <c r="A14460"/>
    </row>
    <row r="14461" spans="1:1" x14ac:dyDescent="0.3">
      <c r="A14461"/>
    </row>
    <row r="14462" spans="1:1" x14ac:dyDescent="0.3">
      <c r="A14462"/>
    </row>
    <row r="14463" spans="1:1" x14ac:dyDescent="0.3">
      <c r="A14463"/>
    </row>
    <row r="14464" spans="1:1" x14ac:dyDescent="0.3">
      <c r="A14464"/>
    </row>
    <row r="14465" spans="1:1" x14ac:dyDescent="0.3">
      <c r="A14465"/>
    </row>
    <row r="14466" spans="1:1" x14ac:dyDescent="0.3">
      <c r="A14466"/>
    </row>
    <row r="14467" spans="1:1" x14ac:dyDescent="0.3">
      <c r="A14467"/>
    </row>
    <row r="14468" spans="1:1" x14ac:dyDescent="0.3">
      <c r="A14468"/>
    </row>
    <row r="14469" spans="1:1" x14ac:dyDescent="0.3">
      <c r="A14469"/>
    </row>
    <row r="14470" spans="1:1" x14ac:dyDescent="0.3">
      <c r="A14470"/>
    </row>
    <row r="14471" spans="1:1" x14ac:dyDescent="0.3">
      <c r="A14471"/>
    </row>
    <row r="14472" spans="1:1" x14ac:dyDescent="0.3">
      <c r="A14472"/>
    </row>
    <row r="14473" spans="1:1" x14ac:dyDescent="0.3">
      <c r="A14473"/>
    </row>
    <row r="14474" spans="1:1" x14ac:dyDescent="0.3">
      <c r="A14474"/>
    </row>
    <row r="14475" spans="1:1" x14ac:dyDescent="0.3">
      <c r="A14475"/>
    </row>
    <row r="14476" spans="1:1" x14ac:dyDescent="0.3">
      <c r="A14476"/>
    </row>
    <row r="14477" spans="1:1" x14ac:dyDescent="0.3">
      <c r="A14477"/>
    </row>
    <row r="14478" spans="1:1" x14ac:dyDescent="0.3">
      <c r="A14478"/>
    </row>
    <row r="14479" spans="1:1" x14ac:dyDescent="0.3">
      <c r="A14479"/>
    </row>
    <row r="14480" spans="1:1" x14ac:dyDescent="0.3">
      <c r="A14480"/>
    </row>
    <row r="14481" spans="1:1" x14ac:dyDescent="0.3">
      <c r="A14481"/>
    </row>
    <row r="14482" spans="1:1" x14ac:dyDescent="0.3">
      <c r="A14482"/>
    </row>
    <row r="14483" spans="1:1" x14ac:dyDescent="0.3">
      <c r="A14483"/>
    </row>
    <row r="14484" spans="1:1" x14ac:dyDescent="0.3">
      <c r="A14484"/>
    </row>
    <row r="14485" spans="1:1" x14ac:dyDescent="0.3">
      <c r="A14485"/>
    </row>
    <row r="14486" spans="1:1" x14ac:dyDescent="0.3">
      <c r="A14486"/>
    </row>
    <row r="14487" spans="1:1" x14ac:dyDescent="0.3">
      <c r="A14487"/>
    </row>
    <row r="14488" spans="1:1" x14ac:dyDescent="0.3">
      <c r="A14488"/>
    </row>
    <row r="14489" spans="1:1" x14ac:dyDescent="0.3">
      <c r="A14489"/>
    </row>
    <row r="14490" spans="1:1" x14ac:dyDescent="0.3">
      <c r="A14490"/>
    </row>
    <row r="14491" spans="1:1" x14ac:dyDescent="0.3">
      <c r="A14491"/>
    </row>
    <row r="14492" spans="1:1" x14ac:dyDescent="0.3">
      <c r="A14492"/>
    </row>
    <row r="14493" spans="1:1" x14ac:dyDescent="0.3">
      <c r="A14493"/>
    </row>
    <row r="14494" spans="1:1" x14ac:dyDescent="0.3">
      <c r="A14494"/>
    </row>
    <row r="14495" spans="1:1" x14ac:dyDescent="0.3">
      <c r="A14495"/>
    </row>
    <row r="14496" spans="1:1" x14ac:dyDescent="0.3">
      <c r="A14496"/>
    </row>
    <row r="14497" spans="1:1" x14ac:dyDescent="0.3">
      <c r="A14497"/>
    </row>
    <row r="14498" spans="1:1" x14ac:dyDescent="0.3">
      <c r="A14498"/>
    </row>
    <row r="14499" spans="1:1" x14ac:dyDescent="0.3">
      <c r="A14499"/>
    </row>
    <row r="14500" spans="1:1" x14ac:dyDescent="0.3">
      <c r="A14500"/>
    </row>
    <row r="14501" spans="1:1" x14ac:dyDescent="0.3">
      <c r="A14501"/>
    </row>
    <row r="14502" spans="1:1" x14ac:dyDescent="0.3">
      <c r="A14502"/>
    </row>
    <row r="14503" spans="1:1" x14ac:dyDescent="0.3">
      <c r="A14503"/>
    </row>
    <row r="14504" spans="1:1" x14ac:dyDescent="0.3">
      <c r="A14504"/>
    </row>
    <row r="14505" spans="1:1" x14ac:dyDescent="0.3">
      <c r="A14505"/>
    </row>
    <row r="14506" spans="1:1" x14ac:dyDescent="0.3">
      <c r="A14506"/>
    </row>
    <row r="14507" spans="1:1" x14ac:dyDescent="0.3">
      <c r="A14507"/>
    </row>
    <row r="14508" spans="1:1" x14ac:dyDescent="0.3">
      <c r="A14508"/>
    </row>
    <row r="14509" spans="1:1" x14ac:dyDescent="0.3">
      <c r="A14509"/>
    </row>
    <row r="14510" spans="1:1" x14ac:dyDescent="0.3">
      <c r="A14510"/>
    </row>
    <row r="14511" spans="1:1" x14ac:dyDescent="0.3">
      <c r="A14511"/>
    </row>
    <row r="14512" spans="1:1" x14ac:dyDescent="0.3">
      <c r="A14512"/>
    </row>
    <row r="14513" spans="1:1" x14ac:dyDescent="0.3">
      <c r="A14513"/>
    </row>
    <row r="14514" spans="1:1" x14ac:dyDescent="0.3">
      <c r="A14514"/>
    </row>
    <row r="14515" spans="1:1" x14ac:dyDescent="0.3">
      <c r="A14515"/>
    </row>
    <row r="14516" spans="1:1" x14ac:dyDescent="0.3">
      <c r="A14516"/>
    </row>
    <row r="14517" spans="1:1" x14ac:dyDescent="0.3">
      <c r="A14517"/>
    </row>
    <row r="14518" spans="1:1" x14ac:dyDescent="0.3">
      <c r="A14518"/>
    </row>
    <row r="14519" spans="1:1" x14ac:dyDescent="0.3">
      <c r="A14519"/>
    </row>
    <row r="14520" spans="1:1" x14ac:dyDescent="0.3">
      <c r="A14520"/>
    </row>
    <row r="14521" spans="1:1" x14ac:dyDescent="0.3">
      <c r="A14521"/>
    </row>
    <row r="14522" spans="1:1" x14ac:dyDescent="0.3">
      <c r="A14522"/>
    </row>
    <row r="14523" spans="1:1" x14ac:dyDescent="0.3">
      <c r="A14523"/>
    </row>
    <row r="14524" spans="1:1" x14ac:dyDescent="0.3">
      <c r="A14524"/>
    </row>
    <row r="14525" spans="1:1" x14ac:dyDescent="0.3">
      <c r="A14525"/>
    </row>
    <row r="14526" spans="1:1" x14ac:dyDescent="0.3">
      <c r="A14526"/>
    </row>
    <row r="14527" spans="1:1" x14ac:dyDescent="0.3">
      <c r="A14527"/>
    </row>
    <row r="14528" spans="1:1" x14ac:dyDescent="0.3">
      <c r="A14528"/>
    </row>
    <row r="14529" spans="1:1" x14ac:dyDescent="0.3">
      <c r="A14529"/>
    </row>
    <row r="14530" spans="1:1" x14ac:dyDescent="0.3">
      <c r="A14530"/>
    </row>
    <row r="14531" spans="1:1" x14ac:dyDescent="0.3">
      <c r="A14531"/>
    </row>
    <row r="14532" spans="1:1" x14ac:dyDescent="0.3">
      <c r="A14532"/>
    </row>
    <row r="14533" spans="1:1" x14ac:dyDescent="0.3">
      <c r="A14533"/>
    </row>
    <row r="14534" spans="1:1" x14ac:dyDescent="0.3">
      <c r="A14534"/>
    </row>
    <row r="14535" spans="1:1" x14ac:dyDescent="0.3">
      <c r="A14535"/>
    </row>
    <row r="14536" spans="1:1" x14ac:dyDescent="0.3">
      <c r="A14536"/>
    </row>
    <row r="14537" spans="1:1" x14ac:dyDescent="0.3">
      <c r="A14537"/>
    </row>
    <row r="14538" spans="1:1" x14ac:dyDescent="0.3">
      <c r="A14538"/>
    </row>
    <row r="14539" spans="1:1" x14ac:dyDescent="0.3">
      <c r="A14539"/>
    </row>
    <row r="14540" spans="1:1" x14ac:dyDescent="0.3">
      <c r="A14540"/>
    </row>
    <row r="14541" spans="1:1" x14ac:dyDescent="0.3">
      <c r="A14541"/>
    </row>
    <row r="14542" spans="1:1" x14ac:dyDescent="0.3">
      <c r="A14542"/>
    </row>
    <row r="14543" spans="1:1" x14ac:dyDescent="0.3">
      <c r="A14543"/>
    </row>
    <row r="14544" spans="1:1" x14ac:dyDescent="0.3">
      <c r="A14544"/>
    </row>
    <row r="14545" spans="1:1" x14ac:dyDescent="0.3">
      <c r="A14545"/>
    </row>
    <row r="14546" spans="1:1" x14ac:dyDescent="0.3">
      <c r="A14546"/>
    </row>
    <row r="14547" spans="1:1" x14ac:dyDescent="0.3">
      <c r="A14547"/>
    </row>
    <row r="14548" spans="1:1" x14ac:dyDescent="0.3">
      <c r="A14548"/>
    </row>
    <row r="14549" spans="1:1" x14ac:dyDescent="0.3">
      <c r="A14549"/>
    </row>
    <row r="14550" spans="1:1" x14ac:dyDescent="0.3">
      <c r="A14550"/>
    </row>
    <row r="14551" spans="1:1" x14ac:dyDescent="0.3">
      <c r="A14551"/>
    </row>
    <row r="14552" spans="1:1" x14ac:dyDescent="0.3">
      <c r="A14552"/>
    </row>
    <row r="14553" spans="1:1" x14ac:dyDescent="0.3">
      <c r="A14553"/>
    </row>
    <row r="14554" spans="1:1" x14ac:dyDescent="0.3">
      <c r="A14554"/>
    </row>
    <row r="14555" spans="1:1" x14ac:dyDescent="0.3">
      <c r="A14555"/>
    </row>
    <row r="14556" spans="1:1" x14ac:dyDescent="0.3">
      <c r="A14556"/>
    </row>
    <row r="14557" spans="1:1" x14ac:dyDescent="0.3">
      <c r="A14557"/>
    </row>
    <row r="14558" spans="1:1" x14ac:dyDescent="0.3">
      <c r="A14558"/>
    </row>
    <row r="14559" spans="1:1" x14ac:dyDescent="0.3">
      <c r="A14559"/>
    </row>
    <row r="14560" spans="1:1" x14ac:dyDescent="0.3">
      <c r="A14560"/>
    </row>
    <row r="14561" spans="1:1" x14ac:dyDescent="0.3">
      <c r="A14561"/>
    </row>
    <row r="14562" spans="1:1" x14ac:dyDescent="0.3">
      <c r="A14562"/>
    </row>
    <row r="14563" spans="1:1" x14ac:dyDescent="0.3">
      <c r="A14563"/>
    </row>
    <row r="14564" spans="1:1" x14ac:dyDescent="0.3">
      <c r="A14564"/>
    </row>
    <row r="14565" spans="1:1" x14ac:dyDescent="0.3">
      <c r="A14565"/>
    </row>
    <row r="14566" spans="1:1" x14ac:dyDescent="0.3">
      <c r="A14566"/>
    </row>
    <row r="14567" spans="1:1" x14ac:dyDescent="0.3">
      <c r="A14567"/>
    </row>
    <row r="14568" spans="1:1" x14ac:dyDescent="0.3">
      <c r="A14568"/>
    </row>
    <row r="14569" spans="1:1" x14ac:dyDescent="0.3">
      <c r="A14569"/>
    </row>
    <row r="14570" spans="1:1" x14ac:dyDescent="0.3">
      <c r="A14570"/>
    </row>
    <row r="14571" spans="1:1" x14ac:dyDescent="0.3">
      <c r="A14571"/>
    </row>
    <row r="14572" spans="1:1" x14ac:dyDescent="0.3">
      <c r="A14572"/>
    </row>
    <row r="14573" spans="1:1" x14ac:dyDescent="0.3">
      <c r="A14573"/>
    </row>
    <row r="14574" spans="1:1" x14ac:dyDescent="0.3">
      <c r="A14574"/>
    </row>
    <row r="14575" spans="1:1" x14ac:dyDescent="0.3">
      <c r="A14575"/>
    </row>
    <row r="14576" spans="1:1" x14ac:dyDescent="0.3">
      <c r="A14576"/>
    </row>
    <row r="14577" spans="1:1" x14ac:dyDescent="0.3">
      <c r="A14577"/>
    </row>
    <row r="14578" spans="1:1" x14ac:dyDescent="0.3">
      <c r="A14578"/>
    </row>
    <row r="14579" spans="1:1" x14ac:dyDescent="0.3">
      <c r="A14579"/>
    </row>
    <row r="14580" spans="1:1" x14ac:dyDescent="0.3">
      <c r="A14580"/>
    </row>
    <row r="14581" spans="1:1" x14ac:dyDescent="0.3">
      <c r="A14581"/>
    </row>
    <row r="14582" spans="1:1" x14ac:dyDescent="0.3">
      <c r="A14582"/>
    </row>
    <row r="14583" spans="1:1" x14ac:dyDescent="0.3">
      <c r="A14583"/>
    </row>
    <row r="14584" spans="1:1" x14ac:dyDescent="0.3">
      <c r="A14584"/>
    </row>
    <row r="14585" spans="1:1" x14ac:dyDescent="0.3">
      <c r="A14585"/>
    </row>
    <row r="14586" spans="1:1" x14ac:dyDescent="0.3">
      <c r="A14586"/>
    </row>
    <row r="14587" spans="1:1" x14ac:dyDescent="0.3">
      <c r="A14587"/>
    </row>
    <row r="14588" spans="1:1" x14ac:dyDescent="0.3">
      <c r="A14588"/>
    </row>
    <row r="14589" spans="1:1" x14ac:dyDescent="0.3">
      <c r="A14589"/>
    </row>
    <row r="14590" spans="1:1" x14ac:dyDescent="0.3">
      <c r="A14590"/>
    </row>
    <row r="14591" spans="1:1" x14ac:dyDescent="0.3">
      <c r="A14591"/>
    </row>
    <row r="14592" spans="1:1" x14ac:dyDescent="0.3">
      <c r="A14592"/>
    </row>
    <row r="14593" spans="1:1" x14ac:dyDescent="0.3">
      <c r="A14593"/>
    </row>
    <row r="14594" spans="1:1" x14ac:dyDescent="0.3">
      <c r="A14594"/>
    </row>
    <row r="14595" spans="1:1" x14ac:dyDescent="0.3">
      <c r="A14595"/>
    </row>
    <row r="14596" spans="1:1" x14ac:dyDescent="0.3">
      <c r="A14596"/>
    </row>
    <row r="14597" spans="1:1" x14ac:dyDescent="0.3">
      <c r="A14597"/>
    </row>
    <row r="14598" spans="1:1" x14ac:dyDescent="0.3">
      <c r="A14598"/>
    </row>
    <row r="14599" spans="1:1" x14ac:dyDescent="0.3">
      <c r="A14599"/>
    </row>
    <row r="14600" spans="1:1" x14ac:dyDescent="0.3">
      <c r="A14600"/>
    </row>
    <row r="14601" spans="1:1" x14ac:dyDescent="0.3">
      <c r="A14601"/>
    </row>
    <row r="14602" spans="1:1" x14ac:dyDescent="0.3">
      <c r="A14602"/>
    </row>
    <row r="14603" spans="1:1" x14ac:dyDescent="0.3">
      <c r="A14603"/>
    </row>
    <row r="14604" spans="1:1" x14ac:dyDescent="0.3">
      <c r="A14604"/>
    </row>
    <row r="14605" spans="1:1" x14ac:dyDescent="0.3">
      <c r="A14605"/>
    </row>
    <row r="14606" spans="1:1" x14ac:dyDescent="0.3">
      <c r="A14606"/>
    </row>
    <row r="14607" spans="1:1" x14ac:dyDescent="0.3">
      <c r="A14607"/>
    </row>
    <row r="14608" spans="1:1" x14ac:dyDescent="0.3">
      <c r="A14608"/>
    </row>
    <row r="14609" spans="1:1" x14ac:dyDescent="0.3">
      <c r="A14609"/>
    </row>
    <row r="14610" spans="1:1" x14ac:dyDescent="0.3">
      <c r="A14610"/>
    </row>
    <row r="14611" spans="1:1" x14ac:dyDescent="0.3">
      <c r="A14611"/>
    </row>
    <row r="14612" spans="1:1" x14ac:dyDescent="0.3">
      <c r="A14612"/>
    </row>
    <row r="14613" spans="1:1" x14ac:dyDescent="0.3">
      <c r="A14613"/>
    </row>
    <row r="14614" spans="1:1" x14ac:dyDescent="0.3">
      <c r="A14614"/>
    </row>
    <row r="14615" spans="1:1" x14ac:dyDescent="0.3">
      <c r="A14615"/>
    </row>
    <row r="14616" spans="1:1" x14ac:dyDescent="0.3">
      <c r="A14616"/>
    </row>
    <row r="14617" spans="1:1" x14ac:dyDescent="0.3">
      <c r="A14617"/>
    </row>
    <row r="14618" spans="1:1" x14ac:dyDescent="0.3">
      <c r="A14618"/>
    </row>
    <row r="14619" spans="1:1" x14ac:dyDescent="0.3">
      <c r="A14619"/>
    </row>
    <row r="14620" spans="1:1" x14ac:dyDescent="0.3">
      <c r="A14620"/>
    </row>
    <row r="14621" spans="1:1" x14ac:dyDescent="0.3">
      <c r="A14621"/>
    </row>
    <row r="14622" spans="1:1" x14ac:dyDescent="0.3">
      <c r="A14622"/>
    </row>
    <row r="14623" spans="1:1" x14ac:dyDescent="0.3">
      <c r="A14623"/>
    </row>
    <row r="14624" spans="1:1" x14ac:dyDescent="0.3">
      <c r="A14624"/>
    </row>
    <row r="14625" spans="1:1" x14ac:dyDescent="0.3">
      <c r="A14625"/>
    </row>
    <row r="14626" spans="1:1" x14ac:dyDescent="0.3">
      <c r="A14626"/>
    </row>
    <row r="14627" spans="1:1" x14ac:dyDescent="0.3">
      <c r="A14627"/>
    </row>
    <row r="14628" spans="1:1" x14ac:dyDescent="0.3">
      <c r="A14628"/>
    </row>
    <row r="14629" spans="1:1" x14ac:dyDescent="0.3">
      <c r="A14629"/>
    </row>
    <row r="14630" spans="1:1" x14ac:dyDescent="0.3">
      <c r="A14630"/>
    </row>
    <row r="14631" spans="1:1" x14ac:dyDescent="0.3">
      <c r="A14631"/>
    </row>
    <row r="14632" spans="1:1" x14ac:dyDescent="0.3">
      <c r="A14632"/>
    </row>
    <row r="14633" spans="1:1" x14ac:dyDescent="0.3">
      <c r="A14633"/>
    </row>
    <row r="14634" spans="1:1" x14ac:dyDescent="0.3">
      <c r="A14634"/>
    </row>
    <row r="14635" spans="1:1" x14ac:dyDescent="0.3">
      <c r="A14635"/>
    </row>
    <row r="14636" spans="1:1" x14ac:dyDescent="0.3">
      <c r="A14636"/>
    </row>
    <row r="14637" spans="1:1" x14ac:dyDescent="0.3">
      <c r="A14637"/>
    </row>
    <row r="14638" spans="1:1" x14ac:dyDescent="0.3">
      <c r="A14638"/>
    </row>
    <row r="14639" spans="1:1" x14ac:dyDescent="0.3">
      <c r="A14639"/>
    </row>
    <row r="14640" spans="1:1" x14ac:dyDescent="0.3">
      <c r="A14640"/>
    </row>
    <row r="14641" spans="1:1" x14ac:dyDescent="0.3">
      <c r="A14641"/>
    </row>
    <row r="14642" spans="1:1" x14ac:dyDescent="0.3">
      <c r="A14642"/>
    </row>
    <row r="14643" spans="1:1" x14ac:dyDescent="0.3">
      <c r="A14643"/>
    </row>
    <row r="14644" spans="1:1" x14ac:dyDescent="0.3">
      <c r="A14644"/>
    </row>
    <row r="14645" spans="1:1" x14ac:dyDescent="0.3">
      <c r="A14645"/>
    </row>
    <row r="14646" spans="1:1" x14ac:dyDescent="0.3">
      <c r="A14646"/>
    </row>
    <row r="14647" spans="1:1" x14ac:dyDescent="0.3">
      <c r="A14647"/>
    </row>
    <row r="14648" spans="1:1" x14ac:dyDescent="0.3">
      <c r="A14648"/>
    </row>
    <row r="14649" spans="1:1" x14ac:dyDescent="0.3">
      <c r="A14649"/>
    </row>
    <row r="14650" spans="1:1" x14ac:dyDescent="0.3">
      <c r="A14650"/>
    </row>
    <row r="14651" spans="1:1" x14ac:dyDescent="0.3">
      <c r="A14651"/>
    </row>
    <row r="14652" spans="1:1" x14ac:dyDescent="0.3">
      <c r="A14652"/>
    </row>
    <row r="14653" spans="1:1" x14ac:dyDescent="0.3">
      <c r="A14653"/>
    </row>
    <row r="14654" spans="1:1" x14ac:dyDescent="0.3">
      <c r="A14654"/>
    </row>
    <row r="14655" spans="1:1" x14ac:dyDescent="0.3">
      <c r="A14655"/>
    </row>
    <row r="14656" spans="1:1" x14ac:dyDescent="0.3">
      <c r="A14656"/>
    </row>
    <row r="14657" spans="1:1" x14ac:dyDescent="0.3">
      <c r="A14657"/>
    </row>
    <row r="14658" spans="1:1" x14ac:dyDescent="0.3">
      <c r="A14658"/>
    </row>
    <row r="14659" spans="1:1" x14ac:dyDescent="0.3">
      <c r="A14659"/>
    </row>
    <row r="14660" spans="1:1" x14ac:dyDescent="0.3">
      <c r="A14660"/>
    </row>
    <row r="14661" spans="1:1" x14ac:dyDescent="0.3">
      <c r="A14661"/>
    </row>
    <row r="14662" spans="1:1" x14ac:dyDescent="0.3">
      <c r="A14662"/>
    </row>
    <row r="14663" spans="1:1" x14ac:dyDescent="0.3">
      <c r="A14663"/>
    </row>
    <row r="14664" spans="1:1" x14ac:dyDescent="0.3">
      <c r="A14664"/>
    </row>
    <row r="14665" spans="1:1" x14ac:dyDescent="0.3">
      <c r="A14665"/>
    </row>
    <row r="14666" spans="1:1" x14ac:dyDescent="0.3">
      <c r="A14666"/>
    </row>
    <row r="14667" spans="1:1" x14ac:dyDescent="0.3">
      <c r="A14667"/>
    </row>
    <row r="14668" spans="1:1" x14ac:dyDescent="0.3">
      <c r="A14668"/>
    </row>
    <row r="14669" spans="1:1" x14ac:dyDescent="0.3">
      <c r="A14669"/>
    </row>
    <row r="14670" spans="1:1" x14ac:dyDescent="0.3">
      <c r="A14670"/>
    </row>
    <row r="14671" spans="1:1" x14ac:dyDescent="0.3">
      <c r="A14671"/>
    </row>
    <row r="14672" spans="1:1" x14ac:dyDescent="0.3">
      <c r="A14672"/>
    </row>
    <row r="14673" spans="1:1" x14ac:dyDescent="0.3">
      <c r="A14673"/>
    </row>
    <row r="14674" spans="1:1" x14ac:dyDescent="0.3">
      <c r="A14674"/>
    </row>
    <row r="14675" spans="1:1" x14ac:dyDescent="0.3">
      <c r="A14675"/>
    </row>
    <row r="14676" spans="1:1" x14ac:dyDescent="0.3">
      <c r="A14676"/>
    </row>
    <row r="14677" spans="1:1" x14ac:dyDescent="0.3">
      <c r="A14677"/>
    </row>
    <row r="14678" spans="1:1" x14ac:dyDescent="0.3">
      <c r="A14678"/>
    </row>
    <row r="14679" spans="1:1" x14ac:dyDescent="0.3">
      <c r="A14679"/>
    </row>
    <row r="14680" spans="1:1" x14ac:dyDescent="0.3">
      <c r="A14680"/>
    </row>
    <row r="14681" spans="1:1" x14ac:dyDescent="0.3">
      <c r="A14681"/>
    </row>
    <row r="14682" spans="1:1" x14ac:dyDescent="0.3">
      <c r="A14682"/>
    </row>
    <row r="14683" spans="1:1" x14ac:dyDescent="0.3">
      <c r="A14683"/>
    </row>
    <row r="14684" spans="1:1" x14ac:dyDescent="0.3">
      <c r="A14684"/>
    </row>
    <row r="14685" spans="1:1" x14ac:dyDescent="0.3">
      <c r="A14685"/>
    </row>
    <row r="14686" spans="1:1" x14ac:dyDescent="0.3">
      <c r="A14686"/>
    </row>
    <row r="14687" spans="1:1" x14ac:dyDescent="0.3">
      <c r="A14687"/>
    </row>
    <row r="14688" spans="1:1" x14ac:dyDescent="0.3">
      <c r="A14688"/>
    </row>
    <row r="14689" spans="1:1" x14ac:dyDescent="0.3">
      <c r="A14689"/>
    </row>
    <row r="14690" spans="1:1" x14ac:dyDescent="0.3">
      <c r="A14690"/>
    </row>
    <row r="14691" spans="1:1" x14ac:dyDescent="0.3">
      <c r="A14691"/>
    </row>
    <row r="14692" spans="1:1" x14ac:dyDescent="0.3">
      <c r="A14692"/>
    </row>
    <row r="14693" spans="1:1" x14ac:dyDescent="0.3">
      <c r="A14693"/>
    </row>
    <row r="14694" spans="1:1" x14ac:dyDescent="0.3">
      <c r="A14694"/>
    </row>
    <row r="14695" spans="1:1" x14ac:dyDescent="0.3">
      <c r="A14695"/>
    </row>
    <row r="14696" spans="1:1" x14ac:dyDescent="0.3">
      <c r="A14696"/>
    </row>
    <row r="14697" spans="1:1" x14ac:dyDescent="0.3">
      <c r="A14697"/>
    </row>
    <row r="14698" spans="1:1" x14ac:dyDescent="0.3">
      <c r="A14698"/>
    </row>
    <row r="14699" spans="1:1" x14ac:dyDescent="0.3">
      <c r="A14699"/>
    </row>
    <row r="14700" spans="1:1" x14ac:dyDescent="0.3">
      <c r="A14700"/>
    </row>
    <row r="14701" spans="1:1" x14ac:dyDescent="0.3">
      <c r="A14701"/>
    </row>
    <row r="14702" spans="1:1" x14ac:dyDescent="0.3">
      <c r="A14702"/>
    </row>
    <row r="14703" spans="1:1" x14ac:dyDescent="0.3">
      <c r="A14703"/>
    </row>
    <row r="14704" spans="1:1" x14ac:dyDescent="0.3">
      <c r="A14704"/>
    </row>
    <row r="14705" spans="1:1" x14ac:dyDescent="0.3">
      <c r="A14705"/>
    </row>
    <row r="14706" spans="1:1" x14ac:dyDescent="0.3">
      <c r="A14706"/>
    </row>
    <row r="14707" spans="1:1" x14ac:dyDescent="0.3">
      <c r="A14707"/>
    </row>
    <row r="14708" spans="1:1" x14ac:dyDescent="0.3">
      <c r="A14708"/>
    </row>
    <row r="14709" spans="1:1" x14ac:dyDescent="0.3">
      <c r="A14709"/>
    </row>
    <row r="14710" spans="1:1" x14ac:dyDescent="0.3">
      <c r="A14710"/>
    </row>
    <row r="14711" spans="1:1" x14ac:dyDescent="0.3">
      <c r="A14711"/>
    </row>
    <row r="14712" spans="1:1" x14ac:dyDescent="0.3">
      <c r="A14712"/>
    </row>
    <row r="14713" spans="1:1" x14ac:dyDescent="0.3">
      <c r="A14713"/>
    </row>
    <row r="14714" spans="1:1" x14ac:dyDescent="0.3">
      <c r="A14714"/>
    </row>
    <row r="14715" spans="1:1" x14ac:dyDescent="0.3">
      <c r="A14715"/>
    </row>
    <row r="14716" spans="1:1" x14ac:dyDescent="0.3">
      <c r="A14716"/>
    </row>
    <row r="14717" spans="1:1" x14ac:dyDescent="0.3">
      <c r="A14717"/>
    </row>
    <row r="14718" spans="1:1" x14ac:dyDescent="0.3">
      <c r="A14718"/>
    </row>
    <row r="14719" spans="1:1" x14ac:dyDescent="0.3">
      <c r="A14719"/>
    </row>
    <row r="14720" spans="1:1" x14ac:dyDescent="0.3">
      <c r="A14720"/>
    </row>
    <row r="14721" spans="1:1" x14ac:dyDescent="0.3">
      <c r="A14721"/>
    </row>
    <row r="14722" spans="1:1" x14ac:dyDescent="0.3">
      <c r="A14722"/>
    </row>
    <row r="14723" spans="1:1" x14ac:dyDescent="0.3">
      <c r="A14723"/>
    </row>
    <row r="14724" spans="1:1" x14ac:dyDescent="0.3">
      <c r="A14724"/>
    </row>
    <row r="14725" spans="1:1" x14ac:dyDescent="0.3">
      <c r="A14725"/>
    </row>
    <row r="14726" spans="1:1" x14ac:dyDescent="0.3">
      <c r="A14726"/>
    </row>
    <row r="14727" spans="1:1" x14ac:dyDescent="0.3">
      <c r="A14727"/>
    </row>
    <row r="14728" spans="1:1" x14ac:dyDescent="0.3">
      <c r="A14728"/>
    </row>
    <row r="14729" spans="1:1" x14ac:dyDescent="0.3">
      <c r="A14729"/>
    </row>
    <row r="14730" spans="1:1" x14ac:dyDescent="0.3">
      <c r="A14730"/>
    </row>
    <row r="14731" spans="1:1" x14ac:dyDescent="0.3">
      <c r="A14731"/>
    </row>
    <row r="14732" spans="1:1" x14ac:dyDescent="0.3">
      <c r="A14732"/>
    </row>
    <row r="14733" spans="1:1" x14ac:dyDescent="0.3">
      <c r="A14733"/>
    </row>
    <row r="14734" spans="1:1" x14ac:dyDescent="0.3">
      <c r="A14734"/>
    </row>
    <row r="14735" spans="1:1" x14ac:dyDescent="0.3">
      <c r="A14735"/>
    </row>
    <row r="14736" spans="1:1" x14ac:dyDescent="0.3">
      <c r="A14736"/>
    </row>
    <row r="14737" spans="1:1" x14ac:dyDescent="0.3">
      <c r="A14737"/>
    </row>
    <row r="14738" spans="1:1" x14ac:dyDescent="0.3">
      <c r="A14738"/>
    </row>
    <row r="14739" spans="1:1" x14ac:dyDescent="0.3">
      <c r="A14739"/>
    </row>
    <row r="14740" spans="1:1" x14ac:dyDescent="0.3">
      <c r="A14740"/>
    </row>
    <row r="14741" spans="1:1" x14ac:dyDescent="0.3">
      <c r="A14741"/>
    </row>
    <row r="14742" spans="1:1" x14ac:dyDescent="0.3">
      <c r="A14742"/>
    </row>
    <row r="14743" spans="1:1" x14ac:dyDescent="0.3">
      <c r="A14743"/>
    </row>
    <row r="14744" spans="1:1" x14ac:dyDescent="0.3">
      <c r="A14744"/>
    </row>
    <row r="14745" spans="1:1" x14ac:dyDescent="0.3">
      <c r="A14745"/>
    </row>
    <row r="14746" spans="1:1" x14ac:dyDescent="0.3">
      <c r="A14746"/>
    </row>
    <row r="14747" spans="1:1" x14ac:dyDescent="0.3">
      <c r="A14747"/>
    </row>
    <row r="14748" spans="1:1" x14ac:dyDescent="0.3">
      <c r="A14748"/>
    </row>
    <row r="14749" spans="1:1" x14ac:dyDescent="0.3">
      <c r="A14749"/>
    </row>
    <row r="14750" spans="1:1" x14ac:dyDescent="0.3">
      <c r="A14750"/>
    </row>
    <row r="14751" spans="1:1" x14ac:dyDescent="0.3">
      <c r="A14751"/>
    </row>
    <row r="14752" spans="1:1" x14ac:dyDescent="0.3">
      <c r="A14752"/>
    </row>
    <row r="14753" spans="1:1" x14ac:dyDescent="0.3">
      <c r="A14753"/>
    </row>
    <row r="14754" spans="1:1" x14ac:dyDescent="0.3">
      <c r="A14754"/>
    </row>
    <row r="14755" spans="1:1" x14ac:dyDescent="0.3">
      <c r="A14755"/>
    </row>
    <row r="14756" spans="1:1" x14ac:dyDescent="0.3">
      <c r="A14756"/>
    </row>
    <row r="14757" spans="1:1" x14ac:dyDescent="0.3">
      <c r="A14757"/>
    </row>
    <row r="14758" spans="1:1" x14ac:dyDescent="0.3">
      <c r="A14758"/>
    </row>
    <row r="14759" spans="1:1" x14ac:dyDescent="0.3">
      <c r="A14759"/>
    </row>
    <row r="14760" spans="1:1" x14ac:dyDescent="0.3">
      <c r="A14760"/>
    </row>
    <row r="14761" spans="1:1" x14ac:dyDescent="0.3">
      <c r="A14761"/>
    </row>
    <row r="14762" spans="1:1" x14ac:dyDescent="0.3">
      <c r="A14762"/>
    </row>
    <row r="14763" spans="1:1" x14ac:dyDescent="0.3">
      <c r="A14763"/>
    </row>
    <row r="14764" spans="1:1" x14ac:dyDescent="0.3">
      <c r="A14764"/>
    </row>
    <row r="14765" spans="1:1" x14ac:dyDescent="0.3">
      <c r="A14765"/>
    </row>
    <row r="14766" spans="1:1" x14ac:dyDescent="0.3">
      <c r="A14766"/>
    </row>
    <row r="14767" spans="1:1" x14ac:dyDescent="0.3">
      <c r="A14767"/>
    </row>
    <row r="14768" spans="1:1" x14ac:dyDescent="0.3">
      <c r="A14768"/>
    </row>
    <row r="14769" spans="1:1" x14ac:dyDescent="0.3">
      <c r="A14769"/>
    </row>
    <row r="14770" spans="1:1" x14ac:dyDescent="0.3">
      <c r="A14770"/>
    </row>
    <row r="14771" spans="1:1" x14ac:dyDescent="0.3">
      <c r="A14771"/>
    </row>
    <row r="14772" spans="1:1" x14ac:dyDescent="0.3">
      <c r="A14772"/>
    </row>
    <row r="14773" spans="1:1" x14ac:dyDescent="0.3">
      <c r="A14773"/>
    </row>
    <row r="14774" spans="1:1" x14ac:dyDescent="0.3">
      <c r="A14774"/>
    </row>
    <row r="14775" spans="1:1" x14ac:dyDescent="0.3">
      <c r="A14775"/>
    </row>
    <row r="14776" spans="1:1" x14ac:dyDescent="0.3">
      <c r="A14776"/>
    </row>
    <row r="14777" spans="1:1" x14ac:dyDescent="0.3">
      <c r="A14777"/>
    </row>
    <row r="14778" spans="1:1" x14ac:dyDescent="0.3">
      <c r="A14778"/>
    </row>
    <row r="14779" spans="1:1" x14ac:dyDescent="0.3">
      <c r="A14779"/>
    </row>
    <row r="14780" spans="1:1" x14ac:dyDescent="0.3">
      <c r="A14780"/>
    </row>
    <row r="14781" spans="1:1" x14ac:dyDescent="0.3">
      <c r="A14781"/>
    </row>
    <row r="14782" spans="1:1" x14ac:dyDescent="0.3">
      <c r="A14782"/>
    </row>
    <row r="14783" spans="1:1" x14ac:dyDescent="0.3">
      <c r="A14783"/>
    </row>
    <row r="14784" spans="1:1" x14ac:dyDescent="0.3">
      <c r="A14784"/>
    </row>
    <row r="14785" spans="1:1" x14ac:dyDescent="0.3">
      <c r="A14785"/>
    </row>
    <row r="14786" spans="1:1" x14ac:dyDescent="0.3">
      <c r="A14786"/>
    </row>
    <row r="14787" spans="1:1" x14ac:dyDescent="0.3">
      <c r="A14787"/>
    </row>
    <row r="14788" spans="1:1" x14ac:dyDescent="0.3">
      <c r="A14788"/>
    </row>
    <row r="14789" spans="1:1" x14ac:dyDescent="0.3">
      <c r="A14789"/>
    </row>
    <row r="14790" spans="1:1" x14ac:dyDescent="0.3">
      <c r="A14790"/>
    </row>
    <row r="14791" spans="1:1" x14ac:dyDescent="0.3">
      <c r="A14791"/>
    </row>
    <row r="14792" spans="1:1" x14ac:dyDescent="0.3">
      <c r="A14792"/>
    </row>
    <row r="14793" spans="1:1" x14ac:dyDescent="0.3">
      <c r="A14793"/>
    </row>
    <row r="14794" spans="1:1" x14ac:dyDescent="0.3">
      <c r="A14794"/>
    </row>
    <row r="14795" spans="1:1" x14ac:dyDescent="0.3">
      <c r="A14795"/>
    </row>
    <row r="14796" spans="1:1" x14ac:dyDescent="0.3">
      <c r="A14796"/>
    </row>
    <row r="14797" spans="1:1" x14ac:dyDescent="0.3">
      <c r="A14797"/>
    </row>
    <row r="14798" spans="1:1" x14ac:dyDescent="0.3">
      <c r="A14798"/>
    </row>
    <row r="14799" spans="1:1" x14ac:dyDescent="0.3">
      <c r="A14799"/>
    </row>
    <row r="14800" spans="1:1" x14ac:dyDescent="0.3">
      <c r="A14800"/>
    </row>
    <row r="14801" spans="1:1" x14ac:dyDescent="0.3">
      <c r="A14801"/>
    </row>
    <row r="14802" spans="1:1" x14ac:dyDescent="0.3">
      <c r="A14802"/>
    </row>
    <row r="14803" spans="1:1" x14ac:dyDescent="0.3">
      <c r="A14803"/>
    </row>
    <row r="14804" spans="1:1" x14ac:dyDescent="0.3">
      <c r="A14804"/>
    </row>
    <row r="14805" spans="1:1" x14ac:dyDescent="0.3">
      <c r="A14805"/>
    </row>
    <row r="14806" spans="1:1" x14ac:dyDescent="0.3">
      <c r="A14806"/>
    </row>
    <row r="14807" spans="1:1" x14ac:dyDescent="0.3">
      <c r="A14807"/>
    </row>
    <row r="14808" spans="1:1" x14ac:dyDescent="0.3">
      <c r="A14808"/>
    </row>
    <row r="14809" spans="1:1" x14ac:dyDescent="0.3">
      <c r="A14809"/>
    </row>
    <row r="14810" spans="1:1" x14ac:dyDescent="0.3">
      <c r="A14810"/>
    </row>
    <row r="14811" spans="1:1" x14ac:dyDescent="0.3">
      <c r="A14811"/>
    </row>
    <row r="14812" spans="1:1" x14ac:dyDescent="0.3">
      <c r="A14812"/>
    </row>
    <row r="14813" spans="1:1" x14ac:dyDescent="0.3">
      <c r="A14813"/>
    </row>
    <row r="14814" spans="1:1" x14ac:dyDescent="0.3">
      <c r="A14814"/>
    </row>
    <row r="14815" spans="1:1" x14ac:dyDescent="0.3">
      <c r="A14815"/>
    </row>
    <row r="14816" spans="1:1" x14ac:dyDescent="0.3">
      <c r="A14816"/>
    </row>
    <row r="14817" spans="1:1" x14ac:dyDescent="0.3">
      <c r="A14817"/>
    </row>
    <row r="14818" spans="1:1" x14ac:dyDescent="0.3">
      <c r="A14818"/>
    </row>
    <row r="14819" spans="1:1" x14ac:dyDescent="0.3">
      <c r="A14819"/>
    </row>
    <row r="14820" spans="1:1" x14ac:dyDescent="0.3">
      <c r="A14820"/>
    </row>
    <row r="14821" spans="1:1" x14ac:dyDescent="0.3">
      <c r="A14821"/>
    </row>
    <row r="14822" spans="1:1" x14ac:dyDescent="0.3">
      <c r="A14822"/>
    </row>
    <row r="14823" spans="1:1" x14ac:dyDescent="0.3">
      <c r="A14823"/>
    </row>
    <row r="14824" spans="1:1" x14ac:dyDescent="0.3">
      <c r="A14824"/>
    </row>
    <row r="14825" spans="1:1" x14ac:dyDescent="0.3">
      <c r="A14825"/>
    </row>
    <row r="14826" spans="1:1" x14ac:dyDescent="0.3">
      <c r="A14826"/>
    </row>
    <row r="14827" spans="1:1" x14ac:dyDescent="0.3">
      <c r="A14827"/>
    </row>
    <row r="14828" spans="1:1" x14ac:dyDescent="0.3">
      <c r="A14828"/>
    </row>
    <row r="14829" spans="1:1" x14ac:dyDescent="0.3">
      <c r="A14829"/>
    </row>
    <row r="14830" spans="1:1" x14ac:dyDescent="0.3">
      <c r="A14830"/>
    </row>
    <row r="14831" spans="1:1" x14ac:dyDescent="0.3">
      <c r="A14831"/>
    </row>
    <row r="14832" spans="1:1" x14ac:dyDescent="0.3">
      <c r="A14832"/>
    </row>
    <row r="14833" spans="1:1" x14ac:dyDescent="0.3">
      <c r="A14833"/>
    </row>
    <row r="14834" spans="1:1" x14ac:dyDescent="0.3">
      <c r="A14834"/>
    </row>
    <row r="14835" spans="1:1" x14ac:dyDescent="0.3">
      <c r="A14835"/>
    </row>
    <row r="14836" spans="1:1" x14ac:dyDescent="0.3">
      <c r="A14836"/>
    </row>
    <row r="14837" spans="1:1" x14ac:dyDescent="0.3">
      <c r="A14837"/>
    </row>
    <row r="14838" spans="1:1" x14ac:dyDescent="0.3">
      <c r="A14838"/>
    </row>
    <row r="14839" spans="1:1" x14ac:dyDescent="0.3">
      <c r="A14839"/>
    </row>
    <row r="14840" spans="1:1" x14ac:dyDescent="0.3">
      <c r="A14840"/>
    </row>
    <row r="14841" spans="1:1" x14ac:dyDescent="0.3">
      <c r="A14841"/>
    </row>
    <row r="14842" spans="1:1" x14ac:dyDescent="0.3">
      <c r="A14842"/>
    </row>
    <row r="14843" spans="1:1" x14ac:dyDescent="0.3">
      <c r="A14843"/>
    </row>
    <row r="14844" spans="1:1" x14ac:dyDescent="0.3">
      <c r="A14844"/>
    </row>
    <row r="14845" spans="1:1" x14ac:dyDescent="0.3">
      <c r="A14845"/>
    </row>
    <row r="14846" spans="1:1" x14ac:dyDescent="0.3">
      <c r="A14846"/>
    </row>
    <row r="14847" spans="1:1" x14ac:dyDescent="0.3">
      <c r="A14847"/>
    </row>
    <row r="14848" spans="1:1" x14ac:dyDescent="0.3">
      <c r="A14848"/>
    </row>
    <row r="14849" spans="1:1" x14ac:dyDescent="0.3">
      <c r="A14849"/>
    </row>
    <row r="14850" spans="1:1" x14ac:dyDescent="0.3">
      <c r="A14850"/>
    </row>
    <row r="14851" spans="1:1" x14ac:dyDescent="0.3">
      <c r="A14851"/>
    </row>
    <row r="14852" spans="1:1" x14ac:dyDescent="0.3">
      <c r="A14852"/>
    </row>
    <row r="14853" spans="1:1" x14ac:dyDescent="0.3">
      <c r="A14853"/>
    </row>
    <row r="14854" spans="1:1" x14ac:dyDescent="0.3">
      <c r="A14854"/>
    </row>
    <row r="14855" spans="1:1" x14ac:dyDescent="0.3">
      <c r="A14855"/>
    </row>
    <row r="14856" spans="1:1" x14ac:dyDescent="0.3">
      <c r="A14856"/>
    </row>
    <row r="14857" spans="1:1" x14ac:dyDescent="0.3">
      <c r="A14857"/>
    </row>
    <row r="14858" spans="1:1" x14ac:dyDescent="0.3">
      <c r="A14858"/>
    </row>
    <row r="14859" spans="1:1" x14ac:dyDescent="0.3">
      <c r="A14859"/>
    </row>
    <row r="14860" spans="1:1" x14ac:dyDescent="0.3">
      <c r="A14860"/>
    </row>
    <row r="14861" spans="1:1" x14ac:dyDescent="0.3">
      <c r="A14861"/>
    </row>
    <row r="14862" spans="1:1" x14ac:dyDescent="0.3">
      <c r="A14862"/>
    </row>
    <row r="14863" spans="1:1" x14ac:dyDescent="0.3">
      <c r="A14863"/>
    </row>
    <row r="14864" spans="1:1" x14ac:dyDescent="0.3">
      <c r="A14864"/>
    </row>
    <row r="14865" spans="1:1" x14ac:dyDescent="0.3">
      <c r="A14865"/>
    </row>
    <row r="14866" spans="1:1" x14ac:dyDescent="0.3">
      <c r="A14866"/>
    </row>
    <row r="14867" spans="1:1" x14ac:dyDescent="0.3">
      <c r="A14867"/>
    </row>
    <row r="14868" spans="1:1" x14ac:dyDescent="0.3">
      <c r="A14868"/>
    </row>
    <row r="14869" spans="1:1" x14ac:dyDescent="0.3">
      <c r="A14869"/>
    </row>
    <row r="14870" spans="1:1" x14ac:dyDescent="0.3">
      <c r="A14870"/>
    </row>
    <row r="14871" spans="1:1" x14ac:dyDescent="0.3">
      <c r="A14871"/>
    </row>
    <row r="14872" spans="1:1" x14ac:dyDescent="0.3">
      <c r="A14872"/>
    </row>
    <row r="14873" spans="1:1" x14ac:dyDescent="0.3">
      <c r="A14873"/>
    </row>
    <row r="14874" spans="1:1" x14ac:dyDescent="0.3">
      <c r="A14874"/>
    </row>
    <row r="14875" spans="1:1" x14ac:dyDescent="0.3">
      <c r="A14875"/>
    </row>
    <row r="14876" spans="1:1" x14ac:dyDescent="0.3">
      <c r="A14876"/>
    </row>
    <row r="14877" spans="1:1" x14ac:dyDescent="0.3">
      <c r="A14877"/>
    </row>
    <row r="14878" spans="1:1" x14ac:dyDescent="0.3">
      <c r="A14878"/>
    </row>
    <row r="14879" spans="1:1" x14ac:dyDescent="0.3">
      <c r="A14879"/>
    </row>
    <row r="14880" spans="1:1" x14ac:dyDescent="0.3">
      <c r="A14880"/>
    </row>
    <row r="14881" spans="1:1" x14ac:dyDescent="0.3">
      <c r="A14881"/>
    </row>
    <row r="14882" spans="1:1" x14ac:dyDescent="0.3">
      <c r="A14882"/>
    </row>
    <row r="14883" spans="1:1" x14ac:dyDescent="0.3">
      <c r="A14883"/>
    </row>
    <row r="14884" spans="1:1" x14ac:dyDescent="0.3">
      <c r="A14884"/>
    </row>
    <row r="14885" spans="1:1" x14ac:dyDescent="0.3">
      <c r="A14885"/>
    </row>
    <row r="14886" spans="1:1" x14ac:dyDescent="0.3">
      <c r="A14886"/>
    </row>
    <row r="14887" spans="1:1" x14ac:dyDescent="0.3">
      <c r="A14887"/>
    </row>
    <row r="14888" spans="1:1" x14ac:dyDescent="0.3">
      <c r="A14888"/>
    </row>
    <row r="14889" spans="1:1" x14ac:dyDescent="0.3">
      <c r="A14889"/>
    </row>
    <row r="14890" spans="1:1" x14ac:dyDescent="0.3">
      <c r="A14890"/>
    </row>
    <row r="14891" spans="1:1" x14ac:dyDescent="0.3">
      <c r="A14891"/>
    </row>
    <row r="14892" spans="1:1" x14ac:dyDescent="0.3">
      <c r="A14892"/>
    </row>
    <row r="14893" spans="1:1" x14ac:dyDescent="0.3">
      <c r="A14893"/>
    </row>
    <row r="14894" spans="1:1" x14ac:dyDescent="0.3">
      <c r="A14894"/>
    </row>
    <row r="14895" spans="1:1" x14ac:dyDescent="0.3">
      <c r="A14895"/>
    </row>
    <row r="14896" spans="1:1" x14ac:dyDescent="0.3">
      <c r="A14896"/>
    </row>
    <row r="14897" spans="1:1" x14ac:dyDescent="0.3">
      <c r="A14897"/>
    </row>
    <row r="14898" spans="1:1" x14ac:dyDescent="0.3">
      <c r="A14898"/>
    </row>
    <row r="14899" spans="1:1" x14ac:dyDescent="0.3">
      <c r="A14899"/>
    </row>
    <row r="14900" spans="1:1" x14ac:dyDescent="0.3">
      <c r="A14900"/>
    </row>
    <row r="14901" spans="1:1" x14ac:dyDescent="0.3">
      <c r="A14901"/>
    </row>
    <row r="14902" spans="1:1" x14ac:dyDescent="0.3">
      <c r="A14902"/>
    </row>
    <row r="14903" spans="1:1" x14ac:dyDescent="0.3">
      <c r="A14903"/>
    </row>
    <row r="14904" spans="1:1" x14ac:dyDescent="0.3">
      <c r="A14904"/>
    </row>
    <row r="14905" spans="1:1" x14ac:dyDescent="0.3">
      <c r="A14905"/>
    </row>
    <row r="14906" spans="1:1" x14ac:dyDescent="0.3">
      <c r="A14906"/>
    </row>
    <row r="14907" spans="1:1" x14ac:dyDescent="0.3">
      <c r="A14907"/>
    </row>
    <row r="14908" spans="1:1" x14ac:dyDescent="0.3">
      <c r="A14908"/>
    </row>
    <row r="14909" spans="1:1" x14ac:dyDescent="0.3">
      <c r="A14909"/>
    </row>
    <row r="14910" spans="1:1" x14ac:dyDescent="0.3">
      <c r="A14910"/>
    </row>
    <row r="14911" spans="1:1" x14ac:dyDescent="0.3">
      <c r="A14911"/>
    </row>
    <row r="14912" spans="1:1" x14ac:dyDescent="0.3">
      <c r="A14912"/>
    </row>
    <row r="14913" spans="1:1" x14ac:dyDescent="0.3">
      <c r="A14913"/>
    </row>
    <row r="14914" spans="1:1" x14ac:dyDescent="0.3">
      <c r="A14914"/>
    </row>
    <row r="14915" spans="1:1" x14ac:dyDescent="0.3">
      <c r="A14915"/>
    </row>
    <row r="14916" spans="1:1" x14ac:dyDescent="0.3">
      <c r="A14916"/>
    </row>
    <row r="14917" spans="1:1" x14ac:dyDescent="0.3">
      <c r="A14917"/>
    </row>
    <row r="14918" spans="1:1" x14ac:dyDescent="0.3">
      <c r="A14918"/>
    </row>
    <row r="14919" spans="1:1" x14ac:dyDescent="0.3">
      <c r="A14919"/>
    </row>
    <row r="14920" spans="1:1" x14ac:dyDescent="0.3">
      <c r="A14920"/>
    </row>
    <row r="14921" spans="1:1" x14ac:dyDescent="0.3">
      <c r="A14921"/>
    </row>
    <row r="14922" spans="1:1" x14ac:dyDescent="0.3">
      <c r="A14922"/>
    </row>
    <row r="14923" spans="1:1" x14ac:dyDescent="0.3">
      <c r="A14923"/>
    </row>
    <row r="14924" spans="1:1" x14ac:dyDescent="0.3">
      <c r="A14924"/>
    </row>
    <row r="14925" spans="1:1" x14ac:dyDescent="0.3">
      <c r="A14925"/>
    </row>
    <row r="14926" spans="1:1" x14ac:dyDescent="0.3">
      <c r="A14926"/>
    </row>
    <row r="14927" spans="1:1" x14ac:dyDescent="0.3">
      <c r="A14927"/>
    </row>
    <row r="14928" spans="1:1" x14ac:dyDescent="0.3">
      <c r="A14928"/>
    </row>
    <row r="14929" spans="1:1" x14ac:dyDescent="0.3">
      <c r="A14929"/>
    </row>
    <row r="14930" spans="1:1" x14ac:dyDescent="0.3">
      <c r="A14930"/>
    </row>
    <row r="14931" spans="1:1" x14ac:dyDescent="0.3">
      <c r="A14931"/>
    </row>
    <row r="14932" spans="1:1" x14ac:dyDescent="0.3">
      <c r="A14932"/>
    </row>
    <row r="14933" spans="1:1" x14ac:dyDescent="0.3">
      <c r="A14933"/>
    </row>
    <row r="14934" spans="1:1" x14ac:dyDescent="0.3">
      <c r="A14934"/>
    </row>
    <row r="14935" spans="1:1" x14ac:dyDescent="0.3">
      <c r="A14935"/>
    </row>
    <row r="14936" spans="1:1" x14ac:dyDescent="0.3">
      <c r="A14936"/>
    </row>
    <row r="14937" spans="1:1" x14ac:dyDescent="0.3">
      <c r="A14937"/>
    </row>
    <row r="14938" spans="1:1" x14ac:dyDescent="0.3">
      <c r="A14938"/>
    </row>
    <row r="14939" spans="1:1" x14ac:dyDescent="0.3">
      <c r="A14939"/>
    </row>
    <row r="14940" spans="1:1" x14ac:dyDescent="0.3">
      <c r="A14940"/>
    </row>
    <row r="14941" spans="1:1" x14ac:dyDescent="0.3">
      <c r="A14941"/>
    </row>
    <row r="14942" spans="1:1" x14ac:dyDescent="0.3">
      <c r="A14942"/>
    </row>
    <row r="14943" spans="1:1" x14ac:dyDescent="0.3">
      <c r="A14943"/>
    </row>
    <row r="14944" spans="1:1" x14ac:dyDescent="0.3">
      <c r="A14944"/>
    </row>
    <row r="14945" spans="1:1" x14ac:dyDescent="0.3">
      <c r="A14945"/>
    </row>
    <row r="14946" spans="1:1" x14ac:dyDescent="0.3">
      <c r="A14946"/>
    </row>
    <row r="14947" spans="1:1" x14ac:dyDescent="0.3">
      <c r="A14947"/>
    </row>
    <row r="14948" spans="1:1" x14ac:dyDescent="0.3">
      <c r="A14948"/>
    </row>
    <row r="14949" spans="1:1" x14ac:dyDescent="0.3">
      <c r="A14949"/>
    </row>
    <row r="14950" spans="1:1" x14ac:dyDescent="0.3">
      <c r="A14950"/>
    </row>
    <row r="14951" spans="1:1" x14ac:dyDescent="0.3">
      <c r="A14951"/>
    </row>
    <row r="14952" spans="1:1" x14ac:dyDescent="0.3">
      <c r="A14952"/>
    </row>
    <row r="14953" spans="1:1" x14ac:dyDescent="0.3">
      <c r="A14953"/>
    </row>
    <row r="14954" spans="1:1" x14ac:dyDescent="0.3">
      <c r="A14954"/>
    </row>
    <row r="14955" spans="1:1" x14ac:dyDescent="0.3">
      <c r="A14955"/>
    </row>
    <row r="14956" spans="1:1" x14ac:dyDescent="0.3">
      <c r="A14956"/>
    </row>
    <row r="14957" spans="1:1" x14ac:dyDescent="0.3">
      <c r="A14957"/>
    </row>
    <row r="14958" spans="1:1" x14ac:dyDescent="0.3">
      <c r="A14958"/>
    </row>
    <row r="14959" spans="1:1" x14ac:dyDescent="0.3">
      <c r="A14959"/>
    </row>
    <row r="14960" spans="1:1" x14ac:dyDescent="0.3">
      <c r="A14960"/>
    </row>
    <row r="14961" spans="1:1" x14ac:dyDescent="0.3">
      <c r="A14961"/>
    </row>
    <row r="14962" spans="1:1" x14ac:dyDescent="0.3">
      <c r="A14962"/>
    </row>
    <row r="14963" spans="1:1" x14ac:dyDescent="0.3">
      <c r="A14963"/>
    </row>
    <row r="14964" spans="1:1" x14ac:dyDescent="0.3">
      <c r="A14964"/>
    </row>
    <row r="14965" spans="1:1" x14ac:dyDescent="0.3">
      <c r="A14965"/>
    </row>
    <row r="14966" spans="1:1" x14ac:dyDescent="0.3">
      <c r="A14966"/>
    </row>
    <row r="14967" spans="1:1" x14ac:dyDescent="0.3">
      <c r="A14967"/>
    </row>
    <row r="14968" spans="1:1" x14ac:dyDescent="0.3">
      <c r="A14968"/>
    </row>
    <row r="14969" spans="1:1" x14ac:dyDescent="0.3">
      <c r="A14969"/>
    </row>
    <row r="14970" spans="1:1" x14ac:dyDescent="0.3">
      <c r="A14970"/>
    </row>
    <row r="14971" spans="1:1" x14ac:dyDescent="0.3">
      <c r="A14971"/>
    </row>
    <row r="14972" spans="1:1" x14ac:dyDescent="0.3">
      <c r="A14972"/>
    </row>
    <row r="14973" spans="1:1" x14ac:dyDescent="0.3">
      <c r="A14973"/>
    </row>
    <row r="14974" spans="1:1" x14ac:dyDescent="0.3">
      <c r="A14974"/>
    </row>
    <row r="14975" spans="1:1" x14ac:dyDescent="0.3">
      <c r="A14975"/>
    </row>
    <row r="14976" spans="1:1" x14ac:dyDescent="0.3">
      <c r="A14976"/>
    </row>
    <row r="14977" spans="1:1" x14ac:dyDescent="0.3">
      <c r="A14977"/>
    </row>
    <row r="14978" spans="1:1" x14ac:dyDescent="0.3">
      <c r="A14978"/>
    </row>
    <row r="14979" spans="1:1" x14ac:dyDescent="0.3">
      <c r="A14979"/>
    </row>
    <row r="14980" spans="1:1" x14ac:dyDescent="0.3">
      <c r="A14980"/>
    </row>
    <row r="14981" spans="1:1" x14ac:dyDescent="0.3">
      <c r="A14981"/>
    </row>
    <row r="14982" spans="1:1" x14ac:dyDescent="0.3">
      <c r="A14982"/>
    </row>
    <row r="14983" spans="1:1" x14ac:dyDescent="0.3">
      <c r="A14983"/>
    </row>
    <row r="14984" spans="1:1" x14ac:dyDescent="0.3">
      <c r="A14984"/>
    </row>
    <row r="14985" spans="1:1" x14ac:dyDescent="0.3">
      <c r="A14985"/>
    </row>
    <row r="14986" spans="1:1" x14ac:dyDescent="0.3">
      <c r="A14986"/>
    </row>
    <row r="14987" spans="1:1" x14ac:dyDescent="0.3">
      <c r="A14987"/>
    </row>
    <row r="14988" spans="1:1" x14ac:dyDescent="0.3">
      <c r="A14988"/>
    </row>
    <row r="14989" spans="1:1" x14ac:dyDescent="0.3">
      <c r="A14989"/>
    </row>
    <row r="14990" spans="1:1" x14ac:dyDescent="0.3">
      <c r="A14990"/>
    </row>
    <row r="14991" spans="1:1" x14ac:dyDescent="0.3">
      <c r="A14991"/>
    </row>
    <row r="14992" spans="1:1" x14ac:dyDescent="0.3">
      <c r="A14992"/>
    </row>
    <row r="14993" spans="1:1" x14ac:dyDescent="0.3">
      <c r="A14993"/>
    </row>
    <row r="14994" spans="1:1" x14ac:dyDescent="0.3">
      <c r="A14994"/>
    </row>
    <row r="14995" spans="1:1" x14ac:dyDescent="0.3">
      <c r="A14995"/>
    </row>
    <row r="14996" spans="1:1" x14ac:dyDescent="0.3">
      <c r="A14996"/>
    </row>
    <row r="14997" spans="1:1" x14ac:dyDescent="0.3">
      <c r="A14997"/>
    </row>
    <row r="14998" spans="1:1" x14ac:dyDescent="0.3">
      <c r="A14998"/>
    </row>
    <row r="14999" spans="1:1" x14ac:dyDescent="0.3">
      <c r="A14999"/>
    </row>
    <row r="15000" spans="1:1" x14ac:dyDescent="0.3">
      <c r="A15000"/>
    </row>
    <row r="15001" spans="1:1" x14ac:dyDescent="0.3">
      <c r="A15001"/>
    </row>
    <row r="15002" spans="1:1" x14ac:dyDescent="0.3">
      <c r="A15002"/>
    </row>
    <row r="15003" spans="1:1" x14ac:dyDescent="0.3">
      <c r="A15003"/>
    </row>
    <row r="15004" spans="1:1" x14ac:dyDescent="0.3">
      <c r="A15004"/>
    </row>
    <row r="15005" spans="1:1" x14ac:dyDescent="0.3">
      <c r="A15005"/>
    </row>
    <row r="15006" spans="1:1" x14ac:dyDescent="0.3">
      <c r="A15006"/>
    </row>
    <row r="15007" spans="1:1" x14ac:dyDescent="0.3">
      <c r="A15007"/>
    </row>
    <row r="15008" spans="1:1" x14ac:dyDescent="0.3">
      <c r="A15008"/>
    </row>
    <row r="15009" spans="1:1" x14ac:dyDescent="0.3">
      <c r="A15009"/>
    </row>
    <row r="15010" spans="1:1" x14ac:dyDescent="0.3">
      <c r="A15010"/>
    </row>
    <row r="15011" spans="1:1" x14ac:dyDescent="0.3">
      <c r="A15011"/>
    </row>
    <row r="15012" spans="1:1" x14ac:dyDescent="0.3">
      <c r="A15012"/>
    </row>
    <row r="15013" spans="1:1" x14ac:dyDescent="0.3">
      <c r="A15013"/>
    </row>
    <row r="15014" spans="1:1" x14ac:dyDescent="0.3">
      <c r="A15014"/>
    </row>
    <row r="15015" spans="1:1" x14ac:dyDescent="0.3">
      <c r="A15015"/>
    </row>
    <row r="15016" spans="1:1" x14ac:dyDescent="0.3">
      <c r="A15016"/>
    </row>
    <row r="15017" spans="1:1" x14ac:dyDescent="0.3">
      <c r="A15017"/>
    </row>
    <row r="15018" spans="1:1" x14ac:dyDescent="0.3">
      <c r="A15018"/>
    </row>
    <row r="15019" spans="1:1" x14ac:dyDescent="0.3">
      <c r="A15019"/>
    </row>
    <row r="15020" spans="1:1" x14ac:dyDescent="0.3">
      <c r="A15020"/>
    </row>
    <row r="15021" spans="1:1" x14ac:dyDescent="0.3">
      <c r="A15021"/>
    </row>
    <row r="15022" spans="1:1" x14ac:dyDescent="0.3">
      <c r="A15022"/>
    </row>
    <row r="15023" spans="1:1" x14ac:dyDescent="0.3">
      <c r="A15023"/>
    </row>
    <row r="15024" spans="1:1" x14ac:dyDescent="0.3">
      <c r="A15024"/>
    </row>
    <row r="15025" spans="1:1" x14ac:dyDescent="0.3">
      <c r="A15025"/>
    </row>
    <row r="15026" spans="1:1" x14ac:dyDescent="0.3">
      <c r="A15026"/>
    </row>
    <row r="15027" spans="1:1" x14ac:dyDescent="0.3">
      <c r="A15027"/>
    </row>
    <row r="15028" spans="1:1" x14ac:dyDescent="0.3">
      <c r="A15028"/>
    </row>
    <row r="15029" spans="1:1" x14ac:dyDescent="0.3">
      <c r="A15029"/>
    </row>
    <row r="15030" spans="1:1" x14ac:dyDescent="0.3">
      <c r="A15030"/>
    </row>
    <row r="15031" spans="1:1" x14ac:dyDescent="0.3">
      <c r="A15031"/>
    </row>
    <row r="15032" spans="1:1" x14ac:dyDescent="0.3">
      <c r="A15032"/>
    </row>
    <row r="15033" spans="1:1" x14ac:dyDescent="0.3">
      <c r="A15033"/>
    </row>
    <row r="15034" spans="1:1" x14ac:dyDescent="0.3">
      <c r="A15034"/>
    </row>
    <row r="15035" spans="1:1" x14ac:dyDescent="0.3">
      <c r="A15035"/>
    </row>
    <row r="15036" spans="1:1" x14ac:dyDescent="0.3">
      <c r="A15036"/>
    </row>
    <row r="15037" spans="1:1" x14ac:dyDescent="0.3">
      <c r="A15037"/>
    </row>
    <row r="15038" spans="1:1" x14ac:dyDescent="0.3">
      <c r="A15038"/>
    </row>
    <row r="15039" spans="1:1" x14ac:dyDescent="0.3">
      <c r="A15039"/>
    </row>
    <row r="15040" spans="1:1" x14ac:dyDescent="0.3">
      <c r="A15040"/>
    </row>
    <row r="15041" spans="1:1" x14ac:dyDescent="0.3">
      <c r="A15041"/>
    </row>
    <row r="15042" spans="1:1" x14ac:dyDescent="0.3">
      <c r="A15042"/>
    </row>
    <row r="15043" spans="1:1" x14ac:dyDescent="0.3">
      <c r="A15043"/>
    </row>
    <row r="15044" spans="1:1" x14ac:dyDescent="0.3">
      <c r="A15044"/>
    </row>
    <row r="15045" spans="1:1" x14ac:dyDescent="0.3">
      <c r="A15045"/>
    </row>
    <row r="15046" spans="1:1" x14ac:dyDescent="0.3">
      <c r="A15046"/>
    </row>
    <row r="15047" spans="1:1" x14ac:dyDescent="0.3">
      <c r="A15047"/>
    </row>
    <row r="15048" spans="1:1" x14ac:dyDescent="0.3">
      <c r="A15048"/>
    </row>
    <row r="15049" spans="1:1" x14ac:dyDescent="0.3">
      <c r="A15049"/>
    </row>
    <row r="15050" spans="1:1" x14ac:dyDescent="0.3">
      <c r="A15050"/>
    </row>
    <row r="15051" spans="1:1" x14ac:dyDescent="0.3">
      <c r="A15051"/>
    </row>
    <row r="15052" spans="1:1" x14ac:dyDescent="0.3">
      <c r="A15052"/>
    </row>
    <row r="15053" spans="1:1" x14ac:dyDescent="0.3">
      <c r="A15053"/>
    </row>
    <row r="15054" spans="1:1" x14ac:dyDescent="0.3">
      <c r="A15054"/>
    </row>
    <row r="15055" spans="1:1" x14ac:dyDescent="0.3">
      <c r="A15055"/>
    </row>
    <row r="15056" spans="1:1" x14ac:dyDescent="0.3">
      <c r="A15056"/>
    </row>
    <row r="15057" spans="1:1" x14ac:dyDescent="0.3">
      <c r="A15057"/>
    </row>
    <row r="15058" spans="1:1" x14ac:dyDescent="0.3">
      <c r="A15058"/>
    </row>
    <row r="15059" spans="1:1" x14ac:dyDescent="0.3">
      <c r="A15059"/>
    </row>
    <row r="15060" spans="1:1" x14ac:dyDescent="0.3">
      <c r="A15060"/>
    </row>
    <row r="15061" spans="1:1" x14ac:dyDescent="0.3">
      <c r="A15061"/>
    </row>
    <row r="15062" spans="1:1" x14ac:dyDescent="0.3">
      <c r="A15062"/>
    </row>
    <row r="15063" spans="1:1" x14ac:dyDescent="0.3">
      <c r="A15063"/>
    </row>
    <row r="15064" spans="1:1" x14ac:dyDescent="0.3">
      <c r="A15064"/>
    </row>
    <row r="15065" spans="1:1" x14ac:dyDescent="0.3">
      <c r="A15065"/>
    </row>
    <row r="15066" spans="1:1" x14ac:dyDescent="0.3">
      <c r="A15066"/>
    </row>
    <row r="15067" spans="1:1" x14ac:dyDescent="0.3">
      <c r="A15067"/>
    </row>
    <row r="15068" spans="1:1" x14ac:dyDescent="0.3">
      <c r="A15068"/>
    </row>
    <row r="15069" spans="1:1" x14ac:dyDescent="0.3">
      <c r="A15069"/>
    </row>
    <row r="15070" spans="1:1" x14ac:dyDescent="0.3">
      <c r="A15070"/>
    </row>
    <row r="15071" spans="1:1" x14ac:dyDescent="0.3">
      <c r="A15071"/>
    </row>
    <row r="15072" spans="1:1" x14ac:dyDescent="0.3">
      <c r="A15072"/>
    </row>
    <row r="15073" spans="1:1" x14ac:dyDescent="0.3">
      <c r="A15073"/>
    </row>
    <row r="15074" spans="1:1" x14ac:dyDescent="0.3">
      <c r="A15074"/>
    </row>
    <row r="15075" spans="1:1" x14ac:dyDescent="0.3">
      <c r="A15075"/>
    </row>
    <row r="15076" spans="1:1" x14ac:dyDescent="0.3">
      <c r="A15076"/>
    </row>
    <row r="15077" spans="1:1" x14ac:dyDescent="0.3">
      <c r="A15077"/>
    </row>
    <row r="15078" spans="1:1" x14ac:dyDescent="0.3">
      <c r="A15078"/>
    </row>
    <row r="15079" spans="1:1" x14ac:dyDescent="0.3">
      <c r="A15079"/>
    </row>
    <row r="15080" spans="1:1" x14ac:dyDescent="0.3">
      <c r="A15080"/>
    </row>
    <row r="15081" spans="1:1" x14ac:dyDescent="0.3">
      <c r="A15081"/>
    </row>
    <row r="15082" spans="1:1" x14ac:dyDescent="0.3">
      <c r="A15082"/>
    </row>
    <row r="15083" spans="1:1" x14ac:dyDescent="0.3">
      <c r="A15083"/>
    </row>
    <row r="15084" spans="1:1" x14ac:dyDescent="0.3">
      <c r="A15084"/>
    </row>
    <row r="15085" spans="1:1" x14ac:dyDescent="0.3">
      <c r="A15085"/>
    </row>
    <row r="15086" spans="1:1" x14ac:dyDescent="0.3">
      <c r="A15086"/>
    </row>
    <row r="15087" spans="1:1" x14ac:dyDescent="0.3">
      <c r="A15087"/>
    </row>
    <row r="15088" spans="1:1" x14ac:dyDescent="0.3">
      <c r="A15088"/>
    </row>
    <row r="15089" spans="1:1" x14ac:dyDescent="0.3">
      <c r="A15089"/>
    </row>
    <row r="15090" spans="1:1" x14ac:dyDescent="0.3">
      <c r="A15090"/>
    </row>
    <row r="15091" spans="1:1" x14ac:dyDescent="0.3">
      <c r="A15091"/>
    </row>
    <row r="15092" spans="1:1" x14ac:dyDescent="0.3">
      <c r="A15092"/>
    </row>
    <row r="15093" spans="1:1" x14ac:dyDescent="0.3">
      <c r="A15093"/>
    </row>
    <row r="15094" spans="1:1" x14ac:dyDescent="0.3">
      <c r="A15094"/>
    </row>
    <row r="15095" spans="1:1" x14ac:dyDescent="0.3">
      <c r="A15095"/>
    </row>
    <row r="15096" spans="1:1" x14ac:dyDescent="0.3">
      <c r="A15096"/>
    </row>
    <row r="15097" spans="1:1" x14ac:dyDescent="0.3">
      <c r="A15097"/>
    </row>
    <row r="15098" spans="1:1" x14ac:dyDescent="0.3">
      <c r="A15098"/>
    </row>
    <row r="15099" spans="1:1" x14ac:dyDescent="0.3">
      <c r="A15099"/>
    </row>
    <row r="15100" spans="1:1" x14ac:dyDescent="0.3">
      <c r="A15100"/>
    </row>
    <row r="15101" spans="1:1" x14ac:dyDescent="0.3">
      <c r="A15101"/>
    </row>
    <row r="15102" spans="1:1" x14ac:dyDescent="0.3">
      <c r="A15102"/>
    </row>
    <row r="15103" spans="1:1" x14ac:dyDescent="0.3">
      <c r="A15103"/>
    </row>
    <row r="15104" spans="1:1" x14ac:dyDescent="0.3">
      <c r="A15104"/>
    </row>
    <row r="15105" spans="1:1" x14ac:dyDescent="0.3">
      <c r="A15105"/>
    </row>
    <row r="15106" spans="1:1" x14ac:dyDescent="0.3">
      <c r="A15106"/>
    </row>
    <row r="15107" spans="1:1" x14ac:dyDescent="0.3">
      <c r="A15107"/>
    </row>
    <row r="15108" spans="1:1" x14ac:dyDescent="0.3">
      <c r="A15108"/>
    </row>
    <row r="15109" spans="1:1" x14ac:dyDescent="0.3">
      <c r="A15109"/>
    </row>
    <row r="15110" spans="1:1" x14ac:dyDescent="0.3">
      <c r="A15110"/>
    </row>
    <row r="15111" spans="1:1" x14ac:dyDescent="0.3">
      <c r="A15111"/>
    </row>
    <row r="15112" spans="1:1" x14ac:dyDescent="0.3">
      <c r="A15112"/>
    </row>
    <row r="15113" spans="1:1" x14ac:dyDescent="0.3">
      <c r="A15113"/>
    </row>
    <row r="15114" spans="1:1" x14ac:dyDescent="0.3">
      <c r="A15114"/>
    </row>
    <row r="15115" spans="1:1" x14ac:dyDescent="0.3">
      <c r="A15115"/>
    </row>
    <row r="15116" spans="1:1" x14ac:dyDescent="0.3">
      <c r="A15116"/>
    </row>
    <row r="15117" spans="1:1" x14ac:dyDescent="0.3">
      <c r="A15117"/>
    </row>
    <row r="15118" spans="1:1" x14ac:dyDescent="0.3">
      <c r="A15118"/>
    </row>
    <row r="15119" spans="1:1" x14ac:dyDescent="0.3">
      <c r="A15119"/>
    </row>
    <row r="15120" spans="1:1" x14ac:dyDescent="0.3">
      <c r="A15120"/>
    </row>
    <row r="15121" spans="1:1" x14ac:dyDescent="0.3">
      <c r="A15121"/>
    </row>
    <row r="15122" spans="1:1" x14ac:dyDescent="0.3">
      <c r="A15122"/>
    </row>
    <row r="15123" spans="1:1" x14ac:dyDescent="0.3">
      <c r="A15123"/>
    </row>
    <row r="15124" spans="1:1" x14ac:dyDescent="0.3">
      <c r="A15124"/>
    </row>
    <row r="15125" spans="1:1" x14ac:dyDescent="0.3">
      <c r="A15125"/>
    </row>
    <row r="15126" spans="1:1" x14ac:dyDescent="0.3">
      <c r="A15126"/>
    </row>
    <row r="15127" spans="1:1" x14ac:dyDescent="0.3">
      <c r="A15127"/>
    </row>
    <row r="15128" spans="1:1" x14ac:dyDescent="0.3">
      <c r="A15128"/>
    </row>
    <row r="15129" spans="1:1" x14ac:dyDescent="0.3">
      <c r="A15129"/>
    </row>
    <row r="15130" spans="1:1" x14ac:dyDescent="0.3">
      <c r="A15130"/>
    </row>
    <row r="15131" spans="1:1" x14ac:dyDescent="0.3">
      <c r="A15131"/>
    </row>
    <row r="15132" spans="1:1" x14ac:dyDescent="0.3">
      <c r="A15132"/>
    </row>
    <row r="15133" spans="1:1" x14ac:dyDescent="0.3">
      <c r="A15133"/>
    </row>
    <row r="15134" spans="1:1" x14ac:dyDescent="0.3">
      <c r="A15134"/>
    </row>
    <row r="15135" spans="1:1" x14ac:dyDescent="0.3">
      <c r="A15135"/>
    </row>
    <row r="15136" spans="1:1" x14ac:dyDescent="0.3">
      <c r="A15136"/>
    </row>
    <row r="15137" spans="1:1" x14ac:dyDescent="0.3">
      <c r="A15137"/>
    </row>
    <row r="15138" spans="1:1" x14ac:dyDescent="0.3">
      <c r="A15138"/>
    </row>
    <row r="15139" spans="1:1" x14ac:dyDescent="0.3">
      <c r="A15139"/>
    </row>
    <row r="15140" spans="1:1" x14ac:dyDescent="0.3">
      <c r="A15140"/>
    </row>
    <row r="15141" spans="1:1" x14ac:dyDescent="0.3">
      <c r="A15141"/>
    </row>
    <row r="15142" spans="1:1" x14ac:dyDescent="0.3">
      <c r="A15142"/>
    </row>
    <row r="15143" spans="1:1" x14ac:dyDescent="0.3">
      <c r="A15143"/>
    </row>
    <row r="15144" spans="1:1" x14ac:dyDescent="0.3">
      <c r="A15144"/>
    </row>
    <row r="15145" spans="1:1" x14ac:dyDescent="0.3">
      <c r="A15145"/>
    </row>
    <row r="15146" spans="1:1" x14ac:dyDescent="0.3">
      <c r="A15146"/>
    </row>
    <row r="15147" spans="1:1" x14ac:dyDescent="0.3">
      <c r="A15147"/>
    </row>
    <row r="15148" spans="1:1" x14ac:dyDescent="0.3">
      <c r="A15148"/>
    </row>
    <row r="15149" spans="1:1" x14ac:dyDescent="0.3">
      <c r="A15149"/>
    </row>
    <row r="15150" spans="1:1" x14ac:dyDescent="0.3">
      <c r="A15150"/>
    </row>
    <row r="15151" spans="1:1" x14ac:dyDescent="0.3">
      <c r="A15151"/>
    </row>
    <row r="15152" spans="1:1" x14ac:dyDescent="0.3">
      <c r="A15152"/>
    </row>
    <row r="15153" spans="1:1" x14ac:dyDescent="0.3">
      <c r="A15153"/>
    </row>
    <row r="15154" spans="1:1" x14ac:dyDescent="0.3">
      <c r="A15154"/>
    </row>
    <row r="15155" spans="1:1" x14ac:dyDescent="0.3">
      <c r="A15155"/>
    </row>
    <row r="15156" spans="1:1" x14ac:dyDescent="0.3">
      <c r="A15156"/>
    </row>
    <row r="15157" spans="1:1" x14ac:dyDescent="0.3">
      <c r="A15157"/>
    </row>
    <row r="15158" spans="1:1" x14ac:dyDescent="0.3">
      <c r="A15158"/>
    </row>
    <row r="15159" spans="1:1" x14ac:dyDescent="0.3">
      <c r="A15159"/>
    </row>
    <row r="15160" spans="1:1" x14ac:dyDescent="0.3">
      <c r="A15160"/>
    </row>
    <row r="15161" spans="1:1" x14ac:dyDescent="0.3">
      <c r="A15161"/>
    </row>
    <row r="15162" spans="1:1" x14ac:dyDescent="0.3">
      <c r="A15162"/>
    </row>
    <row r="15163" spans="1:1" x14ac:dyDescent="0.3">
      <c r="A15163"/>
    </row>
    <row r="15164" spans="1:1" x14ac:dyDescent="0.3">
      <c r="A15164"/>
    </row>
    <row r="15165" spans="1:1" x14ac:dyDescent="0.3">
      <c r="A15165"/>
    </row>
    <row r="15166" spans="1:1" x14ac:dyDescent="0.3">
      <c r="A15166"/>
    </row>
    <row r="15167" spans="1:1" x14ac:dyDescent="0.3">
      <c r="A15167"/>
    </row>
    <row r="15168" spans="1:1" x14ac:dyDescent="0.3">
      <c r="A15168"/>
    </row>
    <row r="15169" spans="1:1" x14ac:dyDescent="0.3">
      <c r="A15169"/>
    </row>
    <row r="15170" spans="1:1" x14ac:dyDescent="0.3">
      <c r="A15170"/>
    </row>
    <row r="15171" spans="1:1" x14ac:dyDescent="0.3">
      <c r="A15171"/>
    </row>
    <row r="15172" spans="1:1" x14ac:dyDescent="0.3">
      <c r="A15172"/>
    </row>
    <row r="15173" spans="1:1" x14ac:dyDescent="0.3">
      <c r="A15173"/>
    </row>
    <row r="15174" spans="1:1" x14ac:dyDescent="0.3">
      <c r="A15174"/>
    </row>
    <row r="15175" spans="1:1" x14ac:dyDescent="0.3">
      <c r="A15175"/>
    </row>
    <row r="15176" spans="1:1" x14ac:dyDescent="0.3">
      <c r="A15176"/>
    </row>
    <row r="15177" spans="1:1" x14ac:dyDescent="0.3">
      <c r="A15177"/>
    </row>
    <row r="15178" spans="1:1" x14ac:dyDescent="0.3">
      <c r="A15178"/>
    </row>
    <row r="15179" spans="1:1" x14ac:dyDescent="0.3">
      <c r="A15179"/>
    </row>
    <row r="15180" spans="1:1" x14ac:dyDescent="0.3">
      <c r="A15180"/>
    </row>
    <row r="15181" spans="1:1" x14ac:dyDescent="0.3">
      <c r="A15181"/>
    </row>
    <row r="15182" spans="1:1" x14ac:dyDescent="0.3">
      <c r="A15182"/>
    </row>
    <row r="15183" spans="1:1" x14ac:dyDescent="0.3">
      <c r="A15183"/>
    </row>
    <row r="15184" spans="1:1" x14ac:dyDescent="0.3">
      <c r="A15184"/>
    </row>
    <row r="15185" spans="1:1" x14ac:dyDescent="0.3">
      <c r="A15185"/>
    </row>
    <row r="15186" spans="1:1" x14ac:dyDescent="0.3">
      <c r="A15186"/>
    </row>
    <row r="15187" spans="1:1" x14ac:dyDescent="0.3">
      <c r="A15187"/>
    </row>
    <row r="15188" spans="1:1" x14ac:dyDescent="0.3">
      <c r="A15188"/>
    </row>
    <row r="15189" spans="1:1" x14ac:dyDescent="0.3">
      <c r="A15189"/>
    </row>
    <row r="15190" spans="1:1" x14ac:dyDescent="0.3">
      <c r="A15190"/>
    </row>
    <row r="15191" spans="1:1" x14ac:dyDescent="0.3">
      <c r="A15191"/>
    </row>
    <row r="15192" spans="1:1" x14ac:dyDescent="0.3">
      <c r="A15192"/>
    </row>
    <row r="15193" spans="1:1" x14ac:dyDescent="0.3">
      <c r="A15193"/>
    </row>
    <row r="15194" spans="1:1" x14ac:dyDescent="0.3">
      <c r="A15194"/>
    </row>
    <row r="15195" spans="1:1" x14ac:dyDescent="0.3">
      <c r="A15195"/>
    </row>
    <row r="15196" spans="1:1" x14ac:dyDescent="0.3">
      <c r="A15196"/>
    </row>
    <row r="15197" spans="1:1" x14ac:dyDescent="0.3">
      <c r="A15197"/>
    </row>
    <row r="15198" spans="1:1" x14ac:dyDescent="0.3">
      <c r="A15198"/>
    </row>
    <row r="15199" spans="1:1" x14ac:dyDescent="0.3">
      <c r="A15199"/>
    </row>
    <row r="15200" spans="1:1" x14ac:dyDescent="0.3">
      <c r="A15200"/>
    </row>
    <row r="15201" spans="1:1" x14ac:dyDescent="0.3">
      <c r="A15201"/>
    </row>
    <row r="15202" spans="1:1" x14ac:dyDescent="0.3">
      <c r="A15202"/>
    </row>
    <row r="15203" spans="1:1" x14ac:dyDescent="0.3">
      <c r="A15203"/>
    </row>
    <row r="15204" spans="1:1" x14ac:dyDescent="0.3">
      <c r="A15204"/>
    </row>
    <row r="15205" spans="1:1" x14ac:dyDescent="0.3">
      <c r="A15205"/>
    </row>
    <row r="15206" spans="1:1" x14ac:dyDescent="0.3">
      <c r="A15206"/>
    </row>
    <row r="15207" spans="1:1" x14ac:dyDescent="0.3">
      <c r="A15207"/>
    </row>
    <row r="15208" spans="1:1" x14ac:dyDescent="0.3">
      <c r="A15208"/>
    </row>
    <row r="15209" spans="1:1" x14ac:dyDescent="0.3">
      <c r="A15209"/>
    </row>
    <row r="15210" spans="1:1" x14ac:dyDescent="0.3">
      <c r="A15210"/>
    </row>
    <row r="15211" spans="1:1" x14ac:dyDescent="0.3">
      <c r="A15211"/>
    </row>
    <row r="15212" spans="1:1" x14ac:dyDescent="0.3">
      <c r="A15212"/>
    </row>
    <row r="15213" spans="1:1" x14ac:dyDescent="0.3">
      <c r="A15213"/>
    </row>
    <row r="15214" spans="1:1" x14ac:dyDescent="0.3">
      <c r="A15214"/>
    </row>
    <row r="15215" spans="1:1" x14ac:dyDescent="0.3">
      <c r="A15215"/>
    </row>
    <row r="15216" spans="1:1" x14ac:dyDescent="0.3">
      <c r="A15216"/>
    </row>
    <row r="15217" spans="1:1" x14ac:dyDescent="0.3">
      <c r="A15217"/>
    </row>
    <row r="15218" spans="1:1" x14ac:dyDescent="0.3">
      <c r="A15218"/>
    </row>
    <row r="15219" spans="1:1" x14ac:dyDescent="0.3">
      <c r="A15219"/>
    </row>
    <row r="15220" spans="1:1" x14ac:dyDescent="0.3">
      <c r="A15220"/>
    </row>
    <row r="15221" spans="1:1" x14ac:dyDescent="0.3">
      <c r="A15221"/>
    </row>
    <row r="15222" spans="1:1" x14ac:dyDescent="0.3">
      <c r="A15222"/>
    </row>
    <row r="15223" spans="1:1" x14ac:dyDescent="0.3">
      <c r="A15223"/>
    </row>
    <row r="15224" spans="1:1" x14ac:dyDescent="0.3">
      <c r="A15224"/>
    </row>
    <row r="15225" spans="1:1" x14ac:dyDescent="0.3">
      <c r="A15225"/>
    </row>
    <row r="15226" spans="1:1" x14ac:dyDescent="0.3">
      <c r="A15226"/>
    </row>
    <row r="15227" spans="1:1" x14ac:dyDescent="0.3">
      <c r="A15227"/>
    </row>
    <row r="15228" spans="1:1" x14ac:dyDescent="0.3">
      <c r="A15228"/>
    </row>
    <row r="15229" spans="1:1" x14ac:dyDescent="0.3">
      <c r="A15229"/>
    </row>
    <row r="15230" spans="1:1" x14ac:dyDescent="0.3">
      <c r="A15230"/>
    </row>
    <row r="15231" spans="1:1" x14ac:dyDescent="0.3">
      <c r="A15231"/>
    </row>
    <row r="15232" spans="1:1" x14ac:dyDescent="0.3">
      <c r="A15232"/>
    </row>
    <row r="15233" spans="1:1" x14ac:dyDescent="0.3">
      <c r="A15233"/>
    </row>
    <row r="15234" spans="1:1" x14ac:dyDescent="0.3">
      <c r="A15234"/>
    </row>
    <row r="15235" spans="1:1" x14ac:dyDescent="0.3">
      <c r="A15235"/>
    </row>
    <row r="15236" spans="1:1" x14ac:dyDescent="0.3">
      <c r="A15236"/>
    </row>
    <row r="15237" spans="1:1" x14ac:dyDescent="0.3">
      <c r="A15237"/>
    </row>
    <row r="15238" spans="1:1" x14ac:dyDescent="0.3">
      <c r="A15238"/>
    </row>
    <row r="15239" spans="1:1" x14ac:dyDescent="0.3">
      <c r="A15239"/>
    </row>
    <row r="15240" spans="1:1" x14ac:dyDescent="0.3">
      <c r="A15240"/>
    </row>
    <row r="15241" spans="1:1" x14ac:dyDescent="0.3">
      <c r="A15241"/>
    </row>
    <row r="15242" spans="1:1" x14ac:dyDescent="0.3">
      <c r="A15242"/>
    </row>
    <row r="15243" spans="1:1" x14ac:dyDescent="0.3">
      <c r="A15243"/>
    </row>
    <row r="15244" spans="1:1" x14ac:dyDescent="0.3">
      <c r="A15244"/>
    </row>
    <row r="15245" spans="1:1" x14ac:dyDescent="0.3">
      <c r="A15245"/>
    </row>
    <row r="15246" spans="1:1" x14ac:dyDescent="0.3">
      <c r="A15246"/>
    </row>
    <row r="15247" spans="1:1" x14ac:dyDescent="0.3">
      <c r="A15247"/>
    </row>
    <row r="15248" spans="1:1" x14ac:dyDescent="0.3">
      <c r="A15248"/>
    </row>
    <row r="15249" spans="1:1" x14ac:dyDescent="0.3">
      <c r="A15249"/>
    </row>
    <row r="15250" spans="1:1" x14ac:dyDescent="0.3">
      <c r="A15250"/>
    </row>
    <row r="15251" spans="1:1" x14ac:dyDescent="0.3">
      <c r="A15251"/>
    </row>
    <row r="15252" spans="1:1" x14ac:dyDescent="0.3">
      <c r="A15252"/>
    </row>
    <row r="15253" spans="1:1" x14ac:dyDescent="0.3">
      <c r="A15253"/>
    </row>
    <row r="15254" spans="1:1" x14ac:dyDescent="0.3">
      <c r="A15254"/>
    </row>
    <row r="15255" spans="1:1" x14ac:dyDescent="0.3">
      <c r="A15255"/>
    </row>
    <row r="15256" spans="1:1" x14ac:dyDescent="0.3">
      <c r="A15256"/>
    </row>
    <row r="15257" spans="1:1" x14ac:dyDescent="0.3">
      <c r="A15257"/>
    </row>
    <row r="15258" spans="1:1" x14ac:dyDescent="0.3">
      <c r="A15258"/>
    </row>
    <row r="15259" spans="1:1" x14ac:dyDescent="0.3">
      <c r="A15259"/>
    </row>
    <row r="15260" spans="1:1" x14ac:dyDescent="0.3">
      <c r="A15260"/>
    </row>
    <row r="15261" spans="1:1" x14ac:dyDescent="0.3">
      <c r="A15261"/>
    </row>
    <row r="15262" spans="1:1" x14ac:dyDescent="0.3">
      <c r="A15262"/>
    </row>
    <row r="15263" spans="1:1" x14ac:dyDescent="0.3">
      <c r="A15263"/>
    </row>
    <row r="15264" spans="1:1" x14ac:dyDescent="0.3">
      <c r="A15264"/>
    </row>
    <row r="15265" spans="1:1" x14ac:dyDescent="0.3">
      <c r="A15265"/>
    </row>
    <row r="15266" spans="1:1" x14ac:dyDescent="0.3">
      <c r="A15266"/>
    </row>
    <row r="15267" spans="1:1" x14ac:dyDescent="0.3">
      <c r="A15267"/>
    </row>
    <row r="15268" spans="1:1" x14ac:dyDescent="0.3">
      <c r="A15268"/>
    </row>
    <row r="15269" spans="1:1" x14ac:dyDescent="0.3">
      <c r="A15269"/>
    </row>
    <row r="15270" spans="1:1" x14ac:dyDescent="0.3">
      <c r="A15270"/>
    </row>
    <row r="15271" spans="1:1" x14ac:dyDescent="0.3">
      <c r="A15271"/>
    </row>
    <row r="15272" spans="1:1" x14ac:dyDescent="0.3">
      <c r="A15272"/>
    </row>
    <row r="15273" spans="1:1" x14ac:dyDescent="0.3">
      <c r="A15273"/>
    </row>
    <row r="15274" spans="1:1" x14ac:dyDescent="0.3">
      <c r="A15274"/>
    </row>
    <row r="15275" spans="1:1" x14ac:dyDescent="0.3">
      <c r="A15275"/>
    </row>
    <row r="15276" spans="1:1" x14ac:dyDescent="0.3">
      <c r="A15276"/>
    </row>
    <row r="15277" spans="1:1" x14ac:dyDescent="0.3">
      <c r="A15277"/>
    </row>
    <row r="15278" spans="1:1" x14ac:dyDescent="0.3">
      <c r="A15278"/>
    </row>
    <row r="15279" spans="1:1" x14ac:dyDescent="0.3">
      <c r="A15279"/>
    </row>
    <row r="15280" spans="1:1" x14ac:dyDescent="0.3">
      <c r="A15280"/>
    </row>
    <row r="15281" spans="1:1" x14ac:dyDescent="0.3">
      <c r="A15281"/>
    </row>
    <row r="15282" spans="1:1" x14ac:dyDescent="0.3">
      <c r="A15282"/>
    </row>
    <row r="15283" spans="1:1" x14ac:dyDescent="0.3">
      <c r="A15283"/>
    </row>
    <row r="15284" spans="1:1" x14ac:dyDescent="0.3">
      <c r="A15284"/>
    </row>
    <row r="15285" spans="1:1" x14ac:dyDescent="0.3">
      <c r="A15285"/>
    </row>
    <row r="15286" spans="1:1" x14ac:dyDescent="0.3">
      <c r="A15286"/>
    </row>
    <row r="15287" spans="1:1" x14ac:dyDescent="0.3">
      <c r="A15287"/>
    </row>
    <row r="15288" spans="1:1" x14ac:dyDescent="0.3">
      <c r="A15288"/>
    </row>
    <row r="15289" spans="1:1" x14ac:dyDescent="0.3">
      <c r="A15289"/>
    </row>
    <row r="15290" spans="1:1" x14ac:dyDescent="0.3">
      <c r="A15290"/>
    </row>
    <row r="15291" spans="1:1" x14ac:dyDescent="0.3">
      <c r="A15291"/>
    </row>
    <row r="15292" spans="1:1" x14ac:dyDescent="0.3">
      <c r="A15292"/>
    </row>
    <row r="15293" spans="1:1" x14ac:dyDescent="0.3">
      <c r="A15293"/>
    </row>
    <row r="15294" spans="1:1" x14ac:dyDescent="0.3">
      <c r="A15294"/>
    </row>
    <row r="15295" spans="1:1" x14ac:dyDescent="0.3">
      <c r="A15295"/>
    </row>
    <row r="15296" spans="1:1" x14ac:dyDescent="0.3">
      <c r="A15296"/>
    </row>
    <row r="15297" spans="1:1" x14ac:dyDescent="0.3">
      <c r="A15297"/>
    </row>
    <row r="15298" spans="1:1" x14ac:dyDescent="0.3">
      <c r="A15298"/>
    </row>
    <row r="15299" spans="1:1" x14ac:dyDescent="0.3">
      <c r="A15299"/>
    </row>
    <row r="15300" spans="1:1" x14ac:dyDescent="0.3">
      <c r="A15300"/>
    </row>
    <row r="15301" spans="1:1" x14ac:dyDescent="0.3">
      <c r="A15301"/>
    </row>
    <row r="15302" spans="1:1" x14ac:dyDescent="0.3">
      <c r="A15302"/>
    </row>
    <row r="15303" spans="1:1" x14ac:dyDescent="0.3">
      <c r="A15303"/>
    </row>
    <row r="15304" spans="1:1" x14ac:dyDescent="0.3">
      <c r="A15304"/>
    </row>
    <row r="15305" spans="1:1" x14ac:dyDescent="0.3">
      <c r="A15305"/>
    </row>
    <row r="15306" spans="1:1" x14ac:dyDescent="0.3">
      <c r="A15306"/>
    </row>
    <row r="15307" spans="1:1" x14ac:dyDescent="0.3">
      <c r="A15307"/>
    </row>
    <row r="15308" spans="1:1" x14ac:dyDescent="0.3">
      <c r="A15308"/>
    </row>
    <row r="15309" spans="1:1" x14ac:dyDescent="0.3">
      <c r="A15309"/>
    </row>
    <row r="15310" spans="1:1" x14ac:dyDescent="0.3">
      <c r="A15310"/>
    </row>
    <row r="15311" spans="1:1" x14ac:dyDescent="0.3">
      <c r="A15311"/>
    </row>
    <row r="15312" spans="1:1" x14ac:dyDescent="0.3">
      <c r="A15312"/>
    </row>
    <row r="15313" spans="1:1" x14ac:dyDescent="0.3">
      <c r="A15313"/>
    </row>
    <row r="15314" spans="1:1" x14ac:dyDescent="0.3">
      <c r="A15314"/>
    </row>
    <row r="15315" spans="1:1" x14ac:dyDescent="0.3">
      <c r="A15315"/>
    </row>
    <row r="15316" spans="1:1" x14ac:dyDescent="0.3">
      <c r="A15316"/>
    </row>
    <row r="15317" spans="1:1" x14ac:dyDescent="0.3">
      <c r="A15317"/>
    </row>
    <row r="15318" spans="1:1" x14ac:dyDescent="0.3">
      <c r="A15318"/>
    </row>
    <row r="15319" spans="1:1" x14ac:dyDescent="0.3">
      <c r="A15319"/>
    </row>
    <row r="15320" spans="1:1" x14ac:dyDescent="0.3">
      <c r="A15320"/>
    </row>
    <row r="15321" spans="1:1" x14ac:dyDescent="0.3">
      <c r="A15321"/>
    </row>
    <row r="15322" spans="1:1" x14ac:dyDescent="0.3">
      <c r="A15322"/>
    </row>
    <row r="15323" spans="1:1" x14ac:dyDescent="0.3">
      <c r="A15323"/>
    </row>
    <row r="15324" spans="1:1" x14ac:dyDescent="0.3">
      <c r="A15324"/>
    </row>
    <row r="15325" spans="1:1" x14ac:dyDescent="0.3">
      <c r="A15325"/>
    </row>
    <row r="15326" spans="1:1" x14ac:dyDescent="0.3">
      <c r="A15326"/>
    </row>
    <row r="15327" spans="1:1" x14ac:dyDescent="0.3">
      <c r="A15327"/>
    </row>
    <row r="15328" spans="1:1" x14ac:dyDescent="0.3">
      <c r="A15328"/>
    </row>
    <row r="15329" spans="1:1" x14ac:dyDescent="0.3">
      <c r="A15329"/>
    </row>
    <row r="15330" spans="1:1" x14ac:dyDescent="0.3">
      <c r="A15330"/>
    </row>
    <row r="15331" spans="1:1" x14ac:dyDescent="0.3">
      <c r="A15331"/>
    </row>
    <row r="15332" spans="1:1" x14ac:dyDescent="0.3">
      <c r="A15332"/>
    </row>
    <row r="15333" spans="1:1" x14ac:dyDescent="0.3">
      <c r="A15333"/>
    </row>
    <row r="15334" spans="1:1" x14ac:dyDescent="0.3">
      <c r="A15334"/>
    </row>
    <row r="15335" spans="1:1" x14ac:dyDescent="0.3">
      <c r="A15335"/>
    </row>
    <row r="15336" spans="1:1" x14ac:dyDescent="0.3">
      <c r="A15336"/>
    </row>
    <row r="15337" spans="1:1" x14ac:dyDescent="0.3">
      <c r="A15337"/>
    </row>
    <row r="15338" spans="1:1" x14ac:dyDescent="0.3">
      <c r="A15338"/>
    </row>
    <row r="15339" spans="1:1" x14ac:dyDescent="0.3">
      <c r="A15339"/>
    </row>
    <row r="15340" spans="1:1" x14ac:dyDescent="0.3">
      <c r="A15340"/>
    </row>
    <row r="15341" spans="1:1" x14ac:dyDescent="0.3">
      <c r="A15341"/>
    </row>
    <row r="15342" spans="1:1" x14ac:dyDescent="0.3">
      <c r="A15342"/>
    </row>
    <row r="15343" spans="1:1" x14ac:dyDescent="0.3">
      <c r="A15343"/>
    </row>
    <row r="15344" spans="1:1" x14ac:dyDescent="0.3">
      <c r="A15344"/>
    </row>
    <row r="15345" spans="1:1" x14ac:dyDescent="0.3">
      <c r="A15345"/>
    </row>
    <row r="15346" spans="1:1" x14ac:dyDescent="0.3">
      <c r="A15346"/>
    </row>
    <row r="15347" spans="1:1" x14ac:dyDescent="0.3">
      <c r="A15347"/>
    </row>
    <row r="15348" spans="1:1" x14ac:dyDescent="0.3">
      <c r="A15348"/>
    </row>
    <row r="15349" spans="1:1" x14ac:dyDescent="0.3">
      <c r="A15349"/>
    </row>
    <row r="15350" spans="1:1" x14ac:dyDescent="0.3">
      <c r="A15350"/>
    </row>
    <row r="15351" spans="1:1" x14ac:dyDescent="0.3">
      <c r="A15351"/>
    </row>
    <row r="15352" spans="1:1" x14ac:dyDescent="0.3">
      <c r="A15352"/>
    </row>
    <row r="15353" spans="1:1" x14ac:dyDescent="0.3">
      <c r="A15353"/>
    </row>
    <row r="15354" spans="1:1" x14ac:dyDescent="0.3">
      <c r="A15354"/>
    </row>
    <row r="15355" spans="1:1" x14ac:dyDescent="0.3">
      <c r="A15355"/>
    </row>
    <row r="15356" spans="1:1" x14ac:dyDescent="0.3">
      <c r="A15356"/>
    </row>
    <row r="15357" spans="1:1" x14ac:dyDescent="0.3">
      <c r="A15357"/>
    </row>
    <row r="15358" spans="1:1" x14ac:dyDescent="0.3">
      <c r="A15358"/>
    </row>
    <row r="15359" spans="1:1" x14ac:dyDescent="0.3">
      <c r="A15359"/>
    </row>
    <row r="15360" spans="1:1" x14ac:dyDescent="0.3">
      <c r="A15360"/>
    </row>
    <row r="15361" spans="1:1" x14ac:dyDescent="0.3">
      <c r="A15361"/>
    </row>
    <row r="15362" spans="1:1" x14ac:dyDescent="0.3">
      <c r="A15362"/>
    </row>
    <row r="15363" spans="1:1" x14ac:dyDescent="0.3">
      <c r="A15363"/>
    </row>
    <row r="15364" spans="1:1" x14ac:dyDescent="0.3">
      <c r="A15364"/>
    </row>
    <row r="15365" spans="1:1" x14ac:dyDescent="0.3">
      <c r="A15365"/>
    </row>
    <row r="15366" spans="1:1" x14ac:dyDescent="0.3">
      <c r="A15366"/>
    </row>
    <row r="15367" spans="1:1" x14ac:dyDescent="0.3">
      <c r="A15367"/>
    </row>
    <row r="15368" spans="1:1" x14ac:dyDescent="0.3">
      <c r="A15368"/>
    </row>
    <row r="15369" spans="1:1" x14ac:dyDescent="0.3">
      <c r="A15369"/>
    </row>
    <row r="15370" spans="1:1" x14ac:dyDescent="0.3">
      <c r="A15370"/>
    </row>
    <row r="15371" spans="1:1" x14ac:dyDescent="0.3">
      <c r="A15371"/>
    </row>
    <row r="15372" spans="1:1" x14ac:dyDescent="0.3">
      <c r="A15372"/>
    </row>
    <row r="15373" spans="1:1" x14ac:dyDescent="0.3">
      <c r="A15373"/>
    </row>
    <row r="15374" spans="1:1" x14ac:dyDescent="0.3">
      <c r="A15374"/>
    </row>
    <row r="15375" spans="1:1" x14ac:dyDescent="0.3">
      <c r="A15375"/>
    </row>
    <row r="15376" spans="1:1" x14ac:dyDescent="0.3">
      <c r="A15376"/>
    </row>
    <row r="15377" spans="1:1" x14ac:dyDescent="0.3">
      <c r="A15377"/>
    </row>
    <row r="15378" spans="1:1" x14ac:dyDescent="0.3">
      <c r="A15378"/>
    </row>
    <row r="15379" spans="1:1" x14ac:dyDescent="0.3">
      <c r="A15379"/>
    </row>
    <row r="15380" spans="1:1" x14ac:dyDescent="0.3">
      <c r="A15380"/>
    </row>
    <row r="15381" spans="1:1" x14ac:dyDescent="0.3">
      <c r="A15381"/>
    </row>
    <row r="15382" spans="1:1" x14ac:dyDescent="0.3">
      <c r="A15382"/>
    </row>
    <row r="15383" spans="1:1" x14ac:dyDescent="0.3">
      <c r="A15383"/>
    </row>
    <row r="15384" spans="1:1" x14ac:dyDescent="0.3">
      <c r="A15384"/>
    </row>
    <row r="15385" spans="1:1" x14ac:dyDescent="0.3">
      <c r="A15385"/>
    </row>
    <row r="15386" spans="1:1" x14ac:dyDescent="0.3">
      <c r="A15386"/>
    </row>
    <row r="15387" spans="1:1" x14ac:dyDescent="0.3">
      <c r="A15387"/>
    </row>
    <row r="15388" spans="1:1" x14ac:dyDescent="0.3">
      <c r="A15388"/>
    </row>
    <row r="15389" spans="1:1" x14ac:dyDescent="0.3">
      <c r="A15389"/>
    </row>
    <row r="15390" spans="1:1" x14ac:dyDescent="0.3">
      <c r="A15390"/>
    </row>
    <row r="15391" spans="1:1" x14ac:dyDescent="0.3">
      <c r="A15391"/>
    </row>
    <row r="15392" spans="1:1" x14ac:dyDescent="0.3">
      <c r="A15392"/>
    </row>
    <row r="15393" spans="1:1" x14ac:dyDescent="0.3">
      <c r="A15393"/>
    </row>
    <row r="15394" spans="1:1" x14ac:dyDescent="0.3">
      <c r="A15394"/>
    </row>
    <row r="15395" spans="1:1" x14ac:dyDescent="0.3">
      <c r="A15395"/>
    </row>
    <row r="15396" spans="1:1" x14ac:dyDescent="0.3">
      <c r="A15396"/>
    </row>
    <row r="15397" spans="1:1" x14ac:dyDescent="0.3">
      <c r="A15397"/>
    </row>
    <row r="15398" spans="1:1" x14ac:dyDescent="0.3">
      <c r="A15398"/>
    </row>
    <row r="15399" spans="1:1" x14ac:dyDescent="0.3">
      <c r="A15399"/>
    </row>
    <row r="15400" spans="1:1" x14ac:dyDescent="0.3">
      <c r="A15400"/>
    </row>
    <row r="15401" spans="1:1" x14ac:dyDescent="0.3">
      <c r="A15401"/>
    </row>
    <row r="15402" spans="1:1" x14ac:dyDescent="0.3">
      <c r="A15402"/>
    </row>
    <row r="15403" spans="1:1" x14ac:dyDescent="0.3">
      <c r="A15403"/>
    </row>
    <row r="15404" spans="1:1" x14ac:dyDescent="0.3">
      <c r="A15404"/>
    </row>
    <row r="15405" spans="1:1" x14ac:dyDescent="0.3">
      <c r="A15405"/>
    </row>
    <row r="15406" spans="1:1" x14ac:dyDescent="0.3">
      <c r="A15406"/>
    </row>
    <row r="15407" spans="1:1" x14ac:dyDescent="0.3">
      <c r="A15407"/>
    </row>
    <row r="15408" spans="1:1" x14ac:dyDescent="0.3">
      <c r="A15408"/>
    </row>
    <row r="15409" spans="1:1" x14ac:dyDescent="0.3">
      <c r="A15409"/>
    </row>
    <row r="15410" spans="1:1" x14ac:dyDescent="0.3">
      <c r="A15410"/>
    </row>
    <row r="15411" spans="1:1" x14ac:dyDescent="0.3">
      <c r="A15411"/>
    </row>
    <row r="15412" spans="1:1" x14ac:dyDescent="0.3">
      <c r="A15412"/>
    </row>
    <row r="15413" spans="1:1" x14ac:dyDescent="0.3">
      <c r="A15413"/>
    </row>
    <row r="15414" spans="1:1" x14ac:dyDescent="0.3">
      <c r="A15414"/>
    </row>
    <row r="15415" spans="1:1" x14ac:dyDescent="0.3">
      <c r="A15415"/>
    </row>
    <row r="15416" spans="1:1" x14ac:dyDescent="0.3">
      <c r="A15416"/>
    </row>
    <row r="15417" spans="1:1" x14ac:dyDescent="0.3">
      <c r="A15417"/>
    </row>
    <row r="15418" spans="1:1" x14ac:dyDescent="0.3">
      <c r="A15418"/>
    </row>
    <row r="15419" spans="1:1" x14ac:dyDescent="0.3">
      <c r="A15419"/>
    </row>
    <row r="15420" spans="1:1" x14ac:dyDescent="0.3">
      <c r="A15420"/>
    </row>
    <row r="15421" spans="1:1" x14ac:dyDescent="0.3">
      <c r="A15421"/>
    </row>
    <row r="15422" spans="1:1" x14ac:dyDescent="0.3">
      <c r="A15422"/>
    </row>
    <row r="15423" spans="1:1" x14ac:dyDescent="0.3">
      <c r="A15423"/>
    </row>
    <row r="15424" spans="1:1" x14ac:dyDescent="0.3">
      <c r="A15424"/>
    </row>
    <row r="15425" spans="1:1" x14ac:dyDescent="0.3">
      <c r="A15425"/>
    </row>
    <row r="15426" spans="1:1" x14ac:dyDescent="0.3">
      <c r="A15426"/>
    </row>
    <row r="15427" spans="1:1" x14ac:dyDescent="0.3">
      <c r="A15427"/>
    </row>
    <row r="15428" spans="1:1" x14ac:dyDescent="0.3">
      <c r="A15428"/>
    </row>
    <row r="15429" spans="1:1" x14ac:dyDescent="0.3">
      <c r="A15429"/>
    </row>
    <row r="15430" spans="1:1" x14ac:dyDescent="0.3">
      <c r="A15430"/>
    </row>
    <row r="15431" spans="1:1" x14ac:dyDescent="0.3">
      <c r="A15431"/>
    </row>
    <row r="15432" spans="1:1" x14ac:dyDescent="0.3">
      <c r="A15432"/>
    </row>
    <row r="15433" spans="1:1" x14ac:dyDescent="0.3">
      <c r="A15433"/>
    </row>
    <row r="15434" spans="1:1" x14ac:dyDescent="0.3">
      <c r="A15434"/>
    </row>
    <row r="15435" spans="1:1" x14ac:dyDescent="0.3">
      <c r="A15435"/>
    </row>
    <row r="15436" spans="1:1" x14ac:dyDescent="0.3">
      <c r="A15436"/>
    </row>
    <row r="15437" spans="1:1" x14ac:dyDescent="0.3">
      <c r="A15437"/>
    </row>
    <row r="15438" spans="1:1" x14ac:dyDescent="0.3">
      <c r="A15438"/>
    </row>
    <row r="15439" spans="1:1" x14ac:dyDescent="0.3">
      <c r="A15439"/>
    </row>
    <row r="15440" spans="1:1" x14ac:dyDescent="0.3">
      <c r="A15440"/>
    </row>
    <row r="15441" spans="1:1" x14ac:dyDescent="0.3">
      <c r="A15441"/>
    </row>
    <row r="15442" spans="1:1" x14ac:dyDescent="0.3">
      <c r="A15442"/>
    </row>
    <row r="15443" spans="1:1" x14ac:dyDescent="0.3">
      <c r="A15443"/>
    </row>
    <row r="15444" spans="1:1" x14ac:dyDescent="0.3">
      <c r="A15444"/>
    </row>
    <row r="15445" spans="1:1" x14ac:dyDescent="0.3">
      <c r="A15445"/>
    </row>
    <row r="15446" spans="1:1" x14ac:dyDescent="0.3">
      <c r="A15446"/>
    </row>
    <row r="15447" spans="1:1" x14ac:dyDescent="0.3">
      <c r="A15447"/>
    </row>
    <row r="15448" spans="1:1" x14ac:dyDescent="0.3">
      <c r="A15448"/>
    </row>
    <row r="15449" spans="1:1" x14ac:dyDescent="0.3">
      <c r="A15449"/>
    </row>
    <row r="15450" spans="1:1" x14ac:dyDescent="0.3">
      <c r="A15450"/>
    </row>
    <row r="15451" spans="1:1" x14ac:dyDescent="0.3">
      <c r="A15451"/>
    </row>
    <row r="15452" spans="1:1" x14ac:dyDescent="0.3">
      <c r="A15452"/>
    </row>
    <row r="15453" spans="1:1" x14ac:dyDescent="0.3">
      <c r="A15453"/>
    </row>
    <row r="15454" spans="1:1" x14ac:dyDescent="0.3">
      <c r="A15454"/>
    </row>
    <row r="15455" spans="1:1" x14ac:dyDescent="0.3">
      <c r="A15455"/>
    </row>
    <row r="15456" spans="1:1" x14ac:dyDescent="0.3">
      <c r="A15456"/>
    </row>
    <row r="15457" spans="1:1" x14ac:dyDescent="0.3">
      <c r="A15457"/>
    </row>
    <row r="15458" spans="1:1" x14ac:dyDescent="0.3">
      <c r="A15458"/>
    </row>
    <row r="15459" spans="1:1" x14ac:dyDescent="0.3">
      <c r="A15459"/>
    </row>
    <row r="15460" spans="1:1" x14ac:dyDescent="0.3">
      <c r="A15460"/>
    </row>
    <row r="15461" spans="1:1" x14ac:dyDescent="0.3">
      <c r="A15461"/>
    </row>
    <row r="15462" spans="1:1" x14ac:dyDescent="0.3">
      <c r="A15462"/>
    </row>
    <row r="15463" spans="1:1" x14ac:dyDescent="0.3">
      <c r="A15463"/>
    </row>
    <row r="15464" spans="1:1" x14ac:dyDescent="0.3">
      <c r="A15464"/>
    </row>
    <row r="15465" spans="1:1" x14ac:dyDescent="0.3">
      <c r="A15465"/>
    </row>
    <row r="15466" spans="1:1" x14ac:dyDescent="0.3">
      <c r="A15466"/>
    </row>
    <row r="15467" spans="1:1" x14ac:dyDescent="0.3">
      <c r="A15467"/>
    </row>
    <row r="15468" spans="1:1" x14ac:dyDescent="0.3">
      <c r="A15468"/>
    </row>
    <row r="15469" spans="1:1" x14ac:dyDescent="0.3">
      <c r="A15469"/>
    </row>
    <row r="15470" spans="1:1" x14ac:dyDescent="0.3">
      <c r="A15470"/>
    </row>
    <row r="15471" spans="1:1" x14ac:dyDescent="0.3">
      <c r="A15471"/>
    </row>
    <row r="15472" spans="1:1" x14ac:dyDescent="0.3">
      <c r="A15472"/>
    </row>
    <row r="15473" spans="1:1" x14ac:dyDescent="0.3">
      <c r="A15473"/>
    </row>
    <row r="15474" spans="1:1" x14ac:dyDescent="0.3">
      <c r="A15474"/>
    </row>
    <row r="15475" spans="1:1" x14ac:dyDescent="0.3">
      <c r="A15475"/>
    </row>
    <row r="15476" spans="1:1" x14ac:dyDescent="0.3">
      <c r="A15476"/>
    </row>
    <row r="15477" spans="1:1" x14ac:dyDescent="0.3">
      <c r="A15477"/>
    </row>
    <row r="15478" spans="1:1" x14ac:dyDescent="0.3">
      <c r="A15478"/>
    </row>
    <row r="15479" spans="1:1" x14ac:dyDescent="0.3">
      <c r="A15479"/>
    </row>
    <row r="15480" spans="1:1" x14ac:dyDescent="0.3">
      <c r="A15480"/>
    </row>
    <row r="15481" spans="1:1" x14ac:dyDescent="0.3">
      <c r="A15481"/>
    </row>
    <row r="15482" spans="1:1" x14ac:dyDescent="0.3">
      <c r="A15482"/>
    </row>
    <row r="15483" spans="1:1" x14ac:dyDescent="0.3">
      <c r="A15483"/>
    </row>
    <row r="15484" spans="1:1" x14ac:dyDescent="0.3">
      <c r="A15484"/>
    </row>
    <row r="15485" spans="1:1" x14ac:dyDescent="0.3">
      <c r="A15485"/>
    </row>
    <row r="15486" spans="1:1" x14ac:dyDescent="0.3">
      <c r="A15486"/>
    </row>
    <row r="15487" spans="1:1" x14ac:dyDescent="0.3">
      <c r="A15487"/>
    </row>
    <row r="15488" spans="1:1" x14ac:dyDescent="0.3">
      <c r="A15488"/>
    </row>
    <row r="15489" spans="1:1" x14ac:dyDescent="0.3">
      <c r="A15489"/>
    </row>
    <row r="15490" spans="1:1" x14ac:dyDescent="0.3">
      <c r="A15490"/>
    </row>
    <row r="15491" spans="1:1" x14ac:dyDescent="0.3">
      <c r="A15491"/>
    </row>
    <row r="15492" spans="1:1" x14ac:dyDescent="0.3">
      <c r="A15492"/>
    </row>
    <row r="15493" spans="1:1" x14ac:dyDescent="0.3">
      <c r="A15493"/>
    </row>
    <row r="15494" spans="1:1" x14ac:dyDescent="0.3">
      <c r="A15494"/>
    </row>
    <row r="15495" spans="1:1" x14ac:dyDescent="0.3">
      <c r="A15495"/>
    </row>
    <row r="15496" spans="1:1" x14ac:dyDescent="0.3">
      <c r="A15496"/>
    </row>
    <row r="15497" spans="1:1" x14ac:dyDescent="0.3">
      <c r="A15497"/>
    </row>
    <row r="15498" spans="1:1" x14ac:dyDescent="0.3">
      <c r="A15498"/>
    </row>
    <row r="15499" spans="1:1" x14ac:dyDescent="0.3">
      <c r="A15499"/>
    </row>
    <row r="15500" spans="1:1" x14ac:dyDescent="0.3">
      <c r="A15500"/>
    </row>
    <row r="15501" spans="1:1" x14ac:dyDescent="0.3">
      <c r="A15501"/>
    </row>
    <row r="15502" spans="1:1" x14ac:dyDescent="0.3">
      <c r="A15502"/>
    </row>
    <row r="15503" spans="1:1" x14ac:dyDescent="0.3">
      <c r="A15503"/>
    </row>
    <row r="15504" spans="1:1" x14ac:dyDescent="0.3">
      <c r="A15504"/>
    </row>
    <row r="15505" spans="1:1" x14ac:dyDescent="0.3">
      <c r="A15505"/>
    </row>
    <row r="15506" spans="1:1" x14ac:dyDescent="0.3">
      <c r="A15506"/>
    </row>
    <row r="15507" spans="1:1" x14ac:dyDescent="0.3">
      <c r="A15507"/>
    </row>
    <row r="15508" spans="1:1" x14ac:dyDescent="0.3">
      <c r="A15508"/>
    </row>
    <row r="15509" spans="1:1" x14ac:dyDescent="0.3">
      <c r="A15509"/>
    </row>
    <row r="15510" spans="1:1" x14ac:dyDescent="0.3">
      <c r="A15510"/>
    </row>
    <row r="15511" spans="1:1" x14ac:dyDescent="0.3">
      <c r="A15511"/>
    </row>
    <row r="15512" spans="1:1" x14ac:dyDescent="0.3">
      <c r="A15512"/>
    </row>
    <row r="15513" spans="1:1" x14ac:dyDescent="0.3">
      <c r="A15513"/>
    </row>
    <row r="15514" spans="1:1" x14ac:dyDescent="0.3">
      <c r="A15514"/>
    </row>
    <row r="15515" spans="1:1" x14ac:dyDescent="0.3">
      <c r="A15515"/>
    </row>
    <row r="15516" spans="1:1" x14ac:dyDescent="0.3">
      <c r="A15516"/>
    </row>
    <row r="15517" spans="1:1" x14ac:dyDescent="0.3">
      <c r="A15517"/>
    </row>
    <row r="15518" spans="1:1" x14ac:dyDescent="0.3">
      <c r="A15518"/>
    </row>
    <row r="15519" spans="1:1" x14ac:dyDescent="0.3">
      <c r="A15519"/>
    </row>
    <row r="15520" spans="1:1" x14ac:dyDescent="0.3">
      <c r="A15520"/>
    </row>
    <row r="15521" spans="1:1" x14ac:dyDescent="0.3">
      <c r="A15521"/>
    </row>
    <row r="15522" spans="1:1" x14ac:dyDescent="0.3">
      <c r="A15522"/>
    </row>
    <row r="15523" spans="1:1" x14ac:dyDescent="0.3">
      <c r="A15523"/>
    </row>
    <row r="15524" spans="1:1" x14ac:dyDescent="0.3">
      <c r="A15524"/>
    </row>
    <row r="15525" spans="1:1" x14ac:dyDescent="0.3">
      <c r="A15525"/>
    </row>
    <row r="15526" spans="1:1" x14ac:dyDescent="0.3">
      <c r="A15526"/>
    </row>
    <row r="15527" spans="1:1" x14ac:dyDescent="0.3">
      <c r="A15527"/>
    </row>
    <row r="15528" spans="1:1" x14ac:dyDescent="0.3">
      <c r="A15528"/>
    </row>
    <row r="15529" spans="1:1" x14ac:dyDescent="0.3">
      <c r="A15529"/>
    </row>
    <row r="15530" spans="1:1" x14ac:dyDescent="0.3">
      <c r="A15530"/>
    </row>
    <row r="15531" spans="1:1" x14ac:dyDescent="0.3">
      <c r="A15531"/>
    </row>
    <row r="15532" spans="1:1" x14ac:dyDescent="0.3">
      <c r="A15532"/>
    </row>
    <row r="15533" spans="1:1" x14ac:dyDescent="0.3">
      <c r="A15533"/>
    </row>
    <row r="15534" spans="1:1" x14ac:dyDescent="0.3">
      <c r="A15534"/>
    </row>
    <row r="15535" spans="1:1" x14ac:dyDescent="0.3">
      <c r="A15535"/>
    </row>
    <row r="15536" spans="1:1" x14ac:dyDescent="0.3">
      <c r="A15536"/>
    </row>
    <row r="15537" spans="1:1" x14ac:dyDescent="0.3">
      <c r="A15537"/>
    </row>
    <row r="15538" spans="1:1" x14ac:dyDescent="0.3">
      <c r="A15538"/>
    </row>
    <row r="15539" spans="1:1" x14ac:dyDescent="0.3">
      <c r="A15539"/>
    </row>
    <row r="15540" spans="1:1" x14ac:dyDescent="0.3">
      <c r="A15540"/>
    </row>
    <row r="15541" spans="1:1" x14ac:dyDescent="0.3">
      <c r="A15541"/>
    </row>
    <row r="15542" spans="1:1" x14ac:dyDescent="0.3">
      <c r="A15542"/>
    </row>
    <row r="15543" spans="1:1" x14ac:dyDescent="0.3">
      <c r="A15543"/>
    </row>
    <row r="15544" spans="1:1" x14ac:dyDescent="0.3">
      <c r="A15544"/>
    </row>
    <row r="15545" spans="1:1" x14ac:dyDescent="0.3">
      <c r="A15545"/>
    </row>
    <row r="15546" spans="1:1" x14ac:dyDescent="0.3">
      <c r="A15546"/>
    </row>
    <row r="15547" spans="1:1" x14ac:dyDescent="0.3">
      <c r="A15547"/>
    </row>
    <row r="15548" spans="1:1" x14ac:dyDescent="0.3">
      <c r="A15548"/>
    </row>
    <row r="15549" spans="1:1" x14ac:dyDescent="0.3">
      <c r="A15549"/>
    </row>
    <row r="15550" spans="1:1" x14ac:dyDescent="0.3">
      <c r="A15550"/>
    </row>
    <row r="15551" spans="1:1" x14ac:dyDescent="0.3">
      <c r="A15551"/>
    </row>
    <row r="15552" spans="1:1" x14ac:dyDescent="0.3">
      <c r="A15552"/>
    </row>
    <row r="15553" spans="1:1" x14ac:dyDescent="0.3">
      <c r="A15553"/>
    </row>
    <row r="15554" spans="1:1" x14ac:dyDescent="0.3">
      <c r="A15554"/>
    </row>
    <row r="15555" spans="1:1" x14ac:dyDescent="0.3">
      <c r="A15555"/>
    </row>
    <row r="15556" spans="1:1" x14ac:dyDescent="0.3">
      <c r="A15556"/>
    </row>
    <row r="15557" spans="1:1" x14ac:dyDescent="0.3">
      <c r="A15557"/>
    </row>
    <row r="15558" spans="1:1" x14ac:dyDescent="0.3">
      <c r="A15558"/>
    </row>
    <row r="15559" spans="1:1" x14ac:dyDescent="0.3">
      <c r="A15559"/>
    </row>
    <row r="15560" spans="1:1" x14ac:dyDescent="0.3">
      <c r="A15560"/>
    </row>
    <row r="15561" spans="1:1" x14ac:dyDescent="0.3">
      <c r="A15561"/>
    </row>
    <row r="15562" spans="1:1" x14ac:dyDescent="0.3">
      <c r="A15562"/>
    </row>
    <row r="15563" spans="1:1" x14ac:dyDescent="0.3">
      <c r="A15563"/>
    </row>
    <row r="15564" spans="1:1" x14ac:dyDescent="0.3">
      <c r="A15564"/>
    </row>
    <row r="15565" spans="1:1" x14ac:dyDescent="0.3">
      <c r="A15565"/>
    </row>
    <row r="15566" spans="1:1" x14ac:dyDescent="0.3">
      <c r="A15566"/>
    </row>
    <row r="15567" spans="1:1" x14ac:dyDescent="0.3">
      <c r="A15567"/>
    </row>
    <row r="15568" spans="1:1" x14ac:dyDescent="0.3">
      <c r="A15568"/>
    </row>
    <row r="15569" spans="1:1" x14ac:dyDescent="0.3">
      <c r="A15569"/>
    </row>
    <row r="15570" spans="1:1" x14ac:dyDescent="0.3">
      <c r="A15570"/>
    </row>
    <row r="15571" spans="1:1" x14ac:dyDescent="0.3">
      <c r="A15571"/>
    </row>
    <row r="15572" spans="1:1" x14ac:dyDescent="0.3">
      <c r="A15572"/>
    </row>
    <row r="15573" spans="1:1" x14ac:dyDescent="0.3">
      <c r="A15573"/>
    </row>
    <row r="15574" spans="1:1" x14ac:dyDescent="0.3">
      <c r="A15574"/>
    </row>
    <row r="15575" spans="1:1" x14ac:dyDescent="0.3">
      <c r="A15575"/>
    </row>
    <row r="15576" spans="1:1" x14ac:dyDescent="0.3">
      <c r="A15576"/>
    </row>
    <row r="15577" spans="1:1" x14ac:dyDescent="0.3">
      <c r="A15577"/>
    </row>
    <row r="15578" spans="1:1" x14ac:dyDescent="0.3">
      <c r="A15578"/>
    </row>
    <row r="15579" spans="1:1" x14ac:dyDescent="0.3">
      <c r="A15579"/>
    </row>
    <row r="15580" spans="1:1" x14ac:dyDescent="0.3">
      <c r="A15580"/>
    </row>
    <row r="15581" spans="1:1" x14ac:dyDescent="0.3">
      <c r="A15581"/>
    </row>
    <row r="15582" spans="1:1" x14ac:dyDescent="0.3">
      <c r="A15582"/>
    </row>
    <row r="15583" spans="1:1" x14ac:dyDescent="0.3">
      <c r="A15583"/>
    </row>
    <row r="15584" spans="1:1" x14ac:dyDescent="0.3">
      <c r="A15584"/>
    </row>
    <row r="15585" spans="1:1" x14ac:dyDescent="0.3">
      <c r="A15585"/>
    </row>
    <row r="15586" spans="1:1" x14ac:dyDescent="0.3">
      <c r="A15586"/>
    </row>
    <row r="15587" spans="1:1" x14ac:dyDescent="0.3">
      <c r="A15587"/>
    </row>
    <row r="15588" spans="1:1" x14ac:dyDescent="0.3">
      <c r="A15588"/>
    </row>
    <row r="15589" spans="1:1" x14ac:dyDescent="0.3">
      <c r="A15589"/>
    </row>
    <row r="15590" spans="1:1" x14ac:dyDescent="0.3">
      <c r="A15590"/>
    </row>
    <row r="15591" spans="1:1" x14ac:dyDescent="0.3">
      <c r="A15591"/>
    </row>
    <row r="15592" spans="1:1" x14ac:dyDescent="0.3">
      <c r="A15592"/>
    </row>
    <row r="15593" spans="1:1" x14ac:dyDescent="0.3">
      <c r="A15593"/>
    </row>
    <row r="15594" spans="1:1" x14ac:dyDescent="0.3">
      <c r="A15594"/>
    </row>
    <row r="15595" spans="1:1" x14ac:dyDescent="0.3">
      <c r="A15595"/>
    </row>
    <row r="15596" spans="1:1" x14ac:dyDescent="0.3">
      <c r="A15596"/>
    </row>
    <row r="15597" spans="1:1" x14ac:dyDescent="0.3">
      <c r="A15597"/>
    </row>
    <row r="15598" spans="1:1" x14ac:dyDescent="0.3">
      <c r="A15598"/>
    </row>
    <row r="15599" spans="1:1" x14ac:dyDescent="0.3">
      <c r="A15599"/>
    </row>
    <row r="15600" spans="1:1" x14ac:dyDescent="0.3">
      <c r="A15600"/>
    </row>
    <row r="15601" spans="1:1" x14ac:dyDescent="0.3">
      <c r="A15601"/>
    </row>
    <row r="15602" spans="1:1" x14ac:dyDescent="0.3">
      <c r="A15602"/>
    </row>
    <row r="15603" spans="1:1" x14ac:dyDescent="0.3">
      <c r="A15603"/>
    </row>
    <row r="15604" spans="1:1" x14ac:dyDescent="0.3">
      <c r="A15604"/>
    </row>
    <row r="15605" spans="1:1" x14ac:dyDescent="0.3">
      <c r="A15605"/>
    </row>
    <row r="15606" spans="1:1" x14ac:dyDescent="0.3">
      <c r="A15606"/>
    </row>
    <row r="15607" spans="1:1" x14ac:dyDescent="0.3">
      <c r="A15607"/>
    </row>
    <row r="15608" spans="1:1" x14ac:dyDescent="0.3">
      <c r="A15608"/>
    </row>
    <row r="15609" spans="1:1" x14ac:dyDescent="0.3">
      <c r="A15609"/>
    </row>
    <row r="15610" spans="1:1" x14ac:dyDescent="0.3">
      <c r="A15610"/>
    </row>
    <row r="15611" spans="1:1" x14ac:dyDescent="0.3">
      <c r="A15611"/>
    </row>
    <row r="15612" spans="1:1" x14ac:dyDescent="0.3">
      <c r="A15612"/>
    </row>
    <row r="15613" spans="1:1" x14ac:dyDescent="0.3">
      <c r="A15613"/>
    </row>
    <row r="15614" spans="1:1" x14ac:dyDescent="0.3">
      <c r="A15614"/>
    </row>
    <row r="15615" spans="1:1" x14ac:dyDescent="0.3">
      <c r="A15615"/>
    </row>
    <row r="15616" spans="1:1" x14ac:dyDescent="0.3">
      <c r="A15616"/>
    </row>
    <row r="15617" spans="1:1" x14ac:dyDescent="0.3">
      <c r="A15617"/>
    </row>
    <row r="15618" spans="1:1" x14ac:dyDescent="0.3">
      <c r="A15618"/>
    </row>
    <row r="15619" spans="1:1" x14ac:dyDescent="0.3">
      <c r="A15619"/>
    </row>
    <row r="15620" spans="1:1" x14ac:dyDescent="0.3">
      <c r="A15620"/>
    </row>
    <row r="15621" spans="1:1" x14ac:dyDescent="0.3">
      <c r="A15621"/>
    </row>
    <row r="15622" spans="1:1" x14ac:dyDescent="0.3">
      <c r="A15622"/>
    </row>
    <row r="15623" spans="1:1" x14ac:dyDescent="0.3">
      <c r="A15623"/>
    </row>
    <row r="15624" spans="1:1" x14ac:dyDescent="0.3">
      <c r="A15624"/>
    </row>
    <row r="15625" spans="1:1" x14ac:dyDescent="0.3">
      <c r="A15625"/>
    </row>
    <row r="15626" spans="1:1" x14ac:dyDescent="0.3">
      <c r="A15626"/>
    </row>
    <row r="15627" spans="1:1" x14ac:dyDescent="0.3">
      <c r="A15627"/>
    </row>
    <row r="15628" spans="1:1" x14ac:dyDescent="0.3">
      <c r="A15628"/>
    </row>
    <row r="15629" spans="1:1" x14ac:dyDescent="0.3">
      <c r="A15629"/>
    </row>
    <row r="15630" spans="1:1" x14ac:dyDescent="0.3">
      <c r="A15630"/>
    </row>
    <row r="15631" spans="1:1" x14ac:dyDescent="0.3">
      <c r="A15631"/>
    </row>
    <row r="15632" spans="1:1" x14ac:dyDescent="0.3">
      <c r="A15632"/>
    </row>
    <row r="15633" spans="1:1" x14ac:dyDescent="0.3">
      <c r="A15633"/>
    </row>
    <row r="15634" spans="1:1" x14ac:dyDescent="0.3">
      <c r="A15634"/>
    </row>
    <row r="15635" spans="1:1" x14ac:dyDescent="0.3">
      <c r="A15635"/>
    </row>
    <row r="15636" spans="1:1" x14ac:dyDescent="0.3">
      <c r="A15636"/>
    </row>
    <row r="15637" spans="1:1" x14ac:dyDescent="0.3">
      <c r="A15637"/>
    </row>
    <row r="15638" spans="1:1" x14ac:dyDescent="0.3">
      <c r="A15638"/>
    </row>
    <row r="15639" spans="1:1" x14ac:dyDescent="0.3">
      <c r="A15639"/>
    </row>
    <row r="15640" spans="1:1" x14ac:dyDescent="0.3">
      <c r="A15640"/>
    </row>
    <row r="15641" spans="1:1" x14ac:dyDescent="0.3">
      <c r="A15641"/>
    </row>
    <row r="15642" spans="1:1" x14ac:dyDescent="0.3">
      <c r="A15642"/>
    </row>
    <row r="15643" spans="1:1" x14ac:dyDescent="0.3">
      <c r="A15643"/>
    </row>
    <row r="15644" spans="1:1" x14ac:dyDescent="0.3">
      <c r="A15644"/>
    </row>
    <row r="15645" spans="1:1" x14ac:dyDescent="0.3">
      <c r="A15645"/>
    </row>
    <row r="15646" spans="1:1" x14ac:dyDescent="0.3">
      <c r="A15646"/>
    </row>
    <row r="15647" spans="1:1" x14ac:dyDescent="0.3">
      <c r="A15647"/>
    </row>
    <row r="15648" spans="1:1" x14ac:dyDescent="0.3">
      <c r="A15648"/>
    </row>
    <row r="15649" spans="1:1" x14ac:dyDescent="0.3">
      <c r="A15649"/>
    </row>
    <row r="15650" spans="1:1" x14ac:dyDescent="0.3">
      <c r="A15650"/>
    </row>
    <row r="15651" spans="1:1" x14ac:dyDescent="0.3">
      <c r="A15651"/>
    </row>
    <row r="15652" spans="1:1" x14ac:dyDescent="0.3">
      <c r="A15652"/>
    </row>
    <row r="15653" spans="1:1" x14ac:dyDescent="0.3">
      <c r="A15653"/>
    </row>
    <row r="15654" spans="1:1" x14ac:dyDescent="0.3">
      <c r="A15654"/>
    </row>
    <row r="15655" spans="1:1" x14ac:dyDescent="0.3">
      <c r="A15655"/>
    </row>
    <row r="15656" spans="1:1" x14ac:dyDescent="0.3">
      <c r="A15656"/>
    </row>
    <row r="15657" spans="1:1" x14ac:dyDescent="0.3">
      <c r="A15657"/>
    </row>
    <row r="15658" spans="1:1" x14ac:dyDescent="0.3">
      <c r="A15658"/>
    </row>
    <row r="15659" spans="1:1" x14ac:dyDescent="0.3">
      <c r="A15659"/>
    </row>
    <row r="15660" spans="1:1" x14ac:dyDescent="0.3">
      <c r="A15660"/>
    </row>
    <row r="15661" spans="1:1" x14ac:dyDescent="0.3">
      <c r="A15661"/>
    </row>
    <row r="15662" spans="1:1" x14ac:dyDescent="0.3">
      <c r="A15662"/>
    </row>
    <row r="15663" spans="1:1" x14ac:dyDescent="0.3">
      <c r="A15663"/>
    </row>
    <row r="15664" spans="1:1" x14ac:dyDescent="0.3">
      <c r="A15664"/>
    </row>
    <row r="15665" spans="1:1" x14ac:dyDescent="0.3">
      <c r="A15665"/>
    </row>
    <row r="15666" spans="1:1" x14ac:dyDescent="0.3">
      <c r="A15666"/>
    </row>
    <row r="15667" spans="1:1" x14ac:dyDescent="0.3">
      <c r="A15667"/>
    </row>
    <row r="15668" spans="1:1" x14ac:dyDescent="0.3">
      <c r="A15668"/>
    </row>
    <row r="15669" spans="1:1" x14ac:dyDescent="0.3">
      <c r="A15669"/>
    </row>
    <row r="15670" spans="1:1" x14ac:dyDescent="0.3">
      <c r="A15670"/>
    </row>
    <row r="15671" spans="1:1" x14ac:dyDescent="0.3">
      <c r="A15671"/>
    </row>
    <row r="15672" spans="1:1" x14ac:dyDescent="0.3">
      <c r="A15672"/>
    </row>
    <row r="15673" spans="1:1" x14ac:dyDescent="0.3">
      <c r="A15673"/>
    </row>
    <row r="15674" spans="1:1" x14ac:dyDescent="0.3">
      <c r="A15674"/>
    </row>
    <row r="15675" spans="1:1" x14ac:dyDescent="0.3">
      <c r="A15675"/>
    </row>
    <row r="15676" spans="1:1" x14ac:dyDescent="0.3">
      <c r="A15676"/>
    </row>
    <row r="15677" spans="1:1" x14ac:dyDescent="0.3">
      <c r="A15677"/>
    </row>
    <row r="15678" spans="1:1" x14ac:dyDescent="0.3">
      <c r="A15678"/>
    </row>
    <row r="15679" spans="1:1" x14ac:dyDescent="0.3">
      <c r="A15679"/>
    </row>
    <row r="15680" spans="1:1" x14ac:dyDescent="0.3">
      <c r="A15680"/>
    </row>
    <row r="15681" spans="1:1" x14ac:dyDescent="0.3">
      <c r="A15681"/>
    </row>
    <row r="15682" spans="1:1" x14ac:dyDescent="0.3">
      <c r="A15682"/>
    </row>
    <row r="15683" spans="1:1" x14ac:dyDescent="0.3">
      <c r="A15683"/>
    </row>
    <row r="15684" spans="1:1" x14ac:dyDescent="0.3">
      <c r="A15684"/>
    </row>
    <row r="15685" spans="1:1" x14ac:dyDescent="0.3">
      <c r="A15685"/>
    </row>
    <row r="15686" spans="1:1" x14ac:dyDescent="0.3">
      <c r="A15686"/>
    </row>
    <row r="15687" spans="1:1" x14ac:dyDescent="0.3">
      <c r="A15687"/>
    </row>
    <row r="15688" spans="1:1" x14ac:dyDescent="0.3">
      <c r="A15688"/>
    </row>
    <row r="15689" spans="1:1" x14ac:dyDescent="0.3">
      <c r="A15689"/>
    </row>
    <row r="15690" spans="1:1" x14ac:dyDescent="0.3">
      <c r="A15690"/>
    </row>
    <row r="15691" spans="1:1" x14ac:dyDescent="0.3">
      <c r="A15691"/>
    </row>
    <row r="15692" spans="1:1" x14ac:dyDescent="0.3">
      <c r="A15692"/>
    </row>
    <row r="15693" spans="1:1" x14ac:dyDescent="0.3">
      <c r="A15693"/>
    </row>
    <row r="15694" spans="1:1" x14ac:dyDescent="0.3">
      <c r="A15694"/>
    </row>
    <row r="15695" spans="1:1" x14ac:dyDescent="0.3">
      <c r="A15695"/>
    </row>
    <row r="15696" spans="1:1" x14ac:dyDescent="0.3">
      <c r="A15696"/>
    </row>
    <row r="15697" spans="1:1" x14ac:dyDescent="0.3">
      <c r="A15697"/>
    </row>
    <row r="15698" spans="1:1" x14ac:dyDescent="0.3">
      <c r="A15698"/>
    </row>
    <row r="15699" spans="1:1" x14ac:dyDescent="0.3">
      <c r="A15699"/>
    </row>
    <row r="15700" spans="1:1" x14ac:dyDescent="0.3">
      <c r="A15700"/>
    </row>
    <row r="15701" spans="1:1" x14ac:dyDescent="0.3">
      <c r="A15701"/>
    </row>
    <row r="15702" spans="1:1" x14ac:dyDescent="0.3">
      <c r="A15702"/>
    </row>
    <row r="15703" spans="1:1" x14ac:dyDescent="0.3">
      <c r="A15703"/>
    </row>
    <row r="15704" spans="1:1" x14ac:dyDescent="0.3">
      <c r="A15704"/>
    </row>
    <row r="15705" spans="1:1" x14ac:dyDescent="0.3">
      <c r="A15705"/>
    </row>
    <row r="15706" spans="1:1" x14ac:dyDescent="0.3">
      <c r="A15706"/>
    </row>
    <row r="15707" spans="1:1" x14ac:dyDescent="0.3">
      <c r="A15707"/>
    </row>
    <row r="15708" spans="1:1" x14ac:dyDescent="0.3">
      <c r="A15708"/>
    </row>
    <row r="15709" spans="1:1" x14ac:dyDescent="0.3">
      <c r="A15709"/>
    </row>
    <row r="15710" spans="1:1" x14ac:dyDescent="0.3">
      <c r="A15710"/>
    </row>
    <row r="15711" spans="1:1" x14ac:dyDescent="0.3">
      <c r="A15711"/>
    </row>
    <row r="15712" spans="1:1" x14ac:dyDescent="0.3">
      <c r="A15712"/>
    </row>
    <row r="15713" spans="1:1" x14ac:dyDescent="0.3">
      <c r="A15713"/>
    </row>
    <row r="15714" spans="1:1" x14ac:dyDescent="0.3">
      <c r="A15714"/>
    </row>
    <row r="15715" spans="1:1" x14ac:dyDescent="0.3">
      <c r="A15715"/>
    </row>
    <row r="15716" spans="1:1" x14ac:dyDescent="0.3">
      <c r="A15716"/>
    </row>
    <row r="15717" spans="1:1" x14ac:dyDescent="0.3">
      <c r="A15717"/>
    </row>
    <row r="15718" spans="1:1" x14ac:dyDescent="0.3">
      <c r="A15718"/>
    </row>
    <row r="15719" spans="1:1" x14ac:dyDescent="0.3">
      <c r="A15719"/>
    </row>
    <row r="15720" spans="1:1" x14ac:dyDescent="0.3">
      <c r="A15720"/>
    </row>
    <row r="15721" spans="1:1" x14ac:dyDescent="0.3">
      <c r="A15721"/>
    </row>
    <row r="15722" spans="1:1" x14ac:dyDescent="0.3">
      <c r="A15722"/>
    </row>
    <row r="15723" spans="1:1" x14ac:dyDescent="0.3">
      <c r="A15723"/>
    </row>
    <row r="15724" spans="1:1" x14ac:dyDescent="0.3">
      <c r="A15724"/>
    </row>
    <row r="15725" spans="1:1" x14ac:dyDescent="0.3">
      <c r="A15725"/>
    </row>
    <row r="15726" spans="1:1" x14ac:dyDescent="0.3">
      <c r="A15726"/>
    </row>
    <row r="15727" spans="1:1" x14ac:dyDescent="0.3">
      <c r="A15727"/>
    </row>
    <row r="15728" spans="1:1" x14ac:dyDescent="0.3">
      <c r="A15728"/>
    </row>
    <row r="15729" spans="1:1" x14ac:dyDescent="0.3">
      <c r="A15729"/>
    </row>
    <row r="15730" spans="1:1" x14ac:dyDescent="0.3">
      <c r="A15730"/>
    </row>
    <row r="15731" spans="1:1" x14ac:dyDescent="0.3">
      <c r="A15731"/>
    </row>
    <row r="15732" spans="1:1" x14ac:dyDescent="0.3">
      <c r="A15732"/>
    </row>
    <row r="15733" spans="1:1" x14ac:dyDescent="0.3">
      <c r="A15733"/>
    </row>
    <row r="15734" spans="1:1" x14ac:dyDescent="0.3">
      <c r="A15734"/>
    </row>
    <row r="15735" spans="1:1" x14ac:dyDescent="0.3">
      <c r="A15735"/>
    </row>
    <row r="15736" spans="1:1" x14ac:dyDescent="0.3">
      <c r="A15736"/>
    </row>
    <row r="15737" spans="1:1" x14ac:dyDescent="0.3">
      <c r="A15737"/>
    </row>
    <row r="15738" spans="1:1" x14ac:dyDescent="0.3">
      <c r="A15738"/>
    </row>
    <row r="15739" spans="1:1" x14ac:dyDescent="0.3">
      <c r="A15739"/>
    </row>
    <row r="15740" spans="1:1" x14ac:dyDescent="0.3">
      <c r="A15740"/>
    </row>
    <row r="15741" spans="1:1" x14ac:dyDescent="0.3">
      <c r="A15741"/>
    </row>
    <row r="15742" spans="1:1" x14ac:dyDescent="0.3">
      <c r="A15742"/>
    </row>
    <row r="15743" spans="1:1" x14ac:dyDescent="0.3">
      <c r="A15743"/>
    </row>
    <row r="15744" spans="1:1" x14ac:dyDescent="0.3">
      <c r="A15744"/>
    </row>
    <row r="15745" spans="1:1" x14ac:dyDescent="0.3">
      <c r="A15745"/>
    </row>
    <row r="15746" spans="1:1" x14ac:dyDescent="0.3">
      <c r="A15746"/>
    </row>
    <row r="15747" spans="1:1" x14ac:dyDescent="0.3">
      <c r="A15747"/>
    </row>
    <row r="15748" spans="1:1" x14ac:dyDescent="0.3">
      <c r="A15748"/>
    </row>
    <row r="15749" spans="1:1" x14ac:dyDescent="0.3">
      <c r="A15749"/>
    </row>
    <row r="15750" spans="1:1" x14ac:dyDescent="0.3">
      <c r="A15750"/>
    </row>
    <row r="15751" spans="1:1" x14ac:dyDescent="0.3">
      <c r="A15751"/>
    </row>
    <row r="15752" spans="1:1" x14ac:dyDescent="0.3">
      <c r="A15752"/>
    </row>
    <row r="15753" spans="1:1" x14ac:dyDescent="0.3">
      <c r="A15753"/>
    </row>
    <row r="15754" spans="1:1" x14ac:dyDescent="0.3">
      <c r="A15754"/>
    </row>
    <row r="15755" spans="1:1" x14ac:dyDescent="0.3">
      <c r="A15755"/>
    </row>
    <row r="15756" spans="1:1" x14ac:dyDescent="0.3">
      <c r="A15756"/>
    </row>
    <row r="15757" spans="1:1" x14ac:dyDescent="0.3">
      <c r="A15757"/>
    </row>
    <row r="15758" spans="1:1" x14ac:dyDescent="0.3">
      <c r="A15758"/>
    </row>
    <row r="15759" spans="1:1" x14ac:dyDescent="0.3">
      <c r="A15759"/>
    </row>
    <row r="15760" spans="1:1" x14ac:dyDescent="0.3">
      <c r="A15760"/>
    </row>
    <row r="15761" spans="1:1" x14ac:dyDescent="0.3">
      <c r="A15761"/>
    </row>
    <row r="15762" spans="1:1" x14ac:dyDescent="0.3">
      <c r="A15762"/>
    </row>
    <row r="15763" spans="1:1" x14ac:dyDescent="0.3">
      <c r="A15763"/>
    </row>
    <row r="15764" spans="1:1" x14ac:dyDescent="0.3">
      <c r="A15764"/>
    </row>
    <row r="15765" spans="1:1" x14ac:dyDescent="0.3">
      <c r="A15765"/>
    </row>
    <row r="15766" spans="1:1" x14ac:dyDescent="0.3">
      <c r="A15766"/>
    </row>
    <row r="15767" spans="1:1" x14ac:dyDescent="0.3">
      <c r="A15767"/>
    </row>
    <row r="15768" spans="1:1" x14ac:dyDescent="0.3">
      <c r="A15768"/>
    </row>
    <row r="15769" spans="1:1" x14ac:dyDescent="0.3">
      <c r="A15769"/>
    </row>
    <row r="15770" spans="1:1" x14ac:dyDescent="0.3">
      <c r="A15770"/>
    </row>
    <row r="15771" spans="1:1" x14ac:dyDescent="0.3">
      <c r="A15771"/>
    </row>
    <row r="15772" spans="1:1" x14ac:dyDescent="0.3">
      <c r="A15772"/>
    </row>
    <row r="15773" spans="1:1" x14ac:dyDescent="0.3">
      <c r="A15773"/>
    </row>
    <row r="15774" spans="1:1" x14ac:dyDescent="0.3">
      <c r="A15774"/>
    </row>
    <row r="15775" spans="1:1" x14ac:dyDescent="0.3">
      <c r="A15775"/>
    </row>
    <row r="15776" spans="1:1" x14ac:dyDescent="0.3">
      <c r="A15776"/>
    </row>
    <row r="15777" spans="1:1" x14ac:dyDescent="0.3">
      <c r="A15777"/>
    </row>
    <row r="15778" spans="1:1" x14ac:dyDescent="0.3">
      <c r="A15778"/>
    </row>
    <row r="15779" spans="1:1" x14ac:dyDescent="0.3">
      <c r="A15779"/>
    </row>
    <row r="15780" spans="1:1" x14ac:dyDescent="0.3">
      <c r="A15780"/>
    </row>
    <row r="15781" spans="1:1" x14ac:dyDescent="0.3">
      <c r="A15781"/>
    </row>
    <row r="15782" spans="1:1" x14ac:dyDescent="0.3">
      <c r="A15782"/>
    </row>
    <row r="15783" spans="1:1" x14ac:dyDescent="0.3">
      <c r="A15783"/>
    </row>
    <row r="15784" spans="1:1" x14ac:dyDescent="0.3">
      <c r="A15784"/>
    </row>
    <row r="15785" spans="1:1" x14ac:dyDescent="0.3">
      <c r="A15785"/>
    </row>
    <row r="15786" spans="1:1" x14ac:dyDescent="0.3">
      <c r="A15786"/>
    </row>
    <row r="15787" spans="1:1" x14ac:dyDescent="0.3">
      <c r="A15787"/>
    </row>
    <row r="15788" spans="1:1" x14ac:dyDescent="0.3">
      <c r="A15788"/>
    </row>
    <row r="15789" spans="1:1" x14ac:dyDescent="0.3">
      <c r="A15789"/>
    </row>
    <row r="15790" spans="1:1" x14ac:dyDescent="0.3">
      <c r="A15790"/>
    </row>
    <row r="15791" spans="1:1" x14ac:dyDescent="0.3">
      <c r="A15791"/>
    </row>
    <row r="15792" spans="1:1" x14ac:dyDescent="0.3">
      <c r="A15792"/>
    </row>
    <row r="15793" spans="1:1" x14ac:dyDescent="0.3">
      <c r="A15793"/>
    </row>
    <row r="15794" spans="1:1" x14ac:dyDescent="0.3">
      <c r="A15794"/>
    </row>
    <row r="15795" spans="1:1" x14ac:dyDescent="0.3">
      <c r="A15795"/>
    </row>
    <row r="15796" spans="1:1" x14ac:dyDescent="0.3">
      <c r="A15796"/>
    </row>
    <row r="15797" spans="1:1" x14ac:dyDescent="0.3">
      <c r="A15797"/>
    </row>
    <row r="15798" spans="1:1" x14ac:dyDescent="0.3">
      <c r="A15798"/>
    </row>
    <row r="15799" spans="1:1" x14ac:dyDescent="0.3">
      <c r="A15799"/>
    </row>
    <row r="15800" spans="1:1" x14ac:dyDescent="0.3">
      <c r="A15800"/>
    </row>
    <row r="15801" spans="1:1" x14ac:dyDescent="0.3">
      <c r="A15801"/>
    </row>
    <row r="15802" spans="1:1" x14ac:dyDescent="0.3">
      <c r="A15802"/>
    </row>
    <row r="15803" spans="1:1" x14ac:dyDescent="0.3">
      <c r="A15803"/>
    </row>
    <row r="15804" spans="1:1" x14ac:dyDescent="0.3">
      <c r="A15804"/>
    </row>
    <row r="15805" spans="1:1" x14ac:dyDescent="0.3">
      <c r="A15805"/>
    </row>
    <row r="15806" spans="1:1" x14ac:dyDescent="0.3">
      <c r="A15806"/>
    </row>
    <row r="15807" spans="1:1" x14ac:dyDescent="0.3">
      <c r="A15807"/>
    </row>
    <row r="15808" spans="1:1" x14ac:dyDescent="0.3">
      <c r="A15808"/>
    </row>
    <row r="15809" spans="1:1" x14ac:dyDescent="0.3">
      <c r="A15809"/>
    </row>
    <row r="15810" spans="1:1" x14ac:dyDescent="0.3">
      <c r="A15810"/>
    </row>
    <row r="15811" spans="1:1" x14ac:dyDescent="0.3">
      <c r="A15811"/>
    </row>
    <row r="15812" spans="1:1" x14ac:dyDescent="0.3">
      <c r="A15812"/>
    </row>
    <row r="15813" spans="1:1" x14ac:dyDescent="0.3">
      <c r="A15813"/>
    </row>
    <row r="15814" spans="1:1" x14ac:dyDescent="0.3">
      <c r="A15814"/>
    </row>
    <row r="15815" spans="1:1" x14ac:dyDescent="0.3">
      <c r="A15815"/>
    </row>
    <row r="15816" spans="1:1" x14ac:dyDescent="0.3">
      <c r="A15816"/>
    </row>
    <row r="15817" spans="1:1" x14ac:dyDescent="0.3">
      <c r="A15817"/>
    </row>
    <row r="15818" spans="1:1" x14ac:dyDescent="0.3">
      <c r="A15818"/>
    </row>
    <row r="15819" spans="1:1" x14ac:dyDescent="0.3">
      <c r="A15819"/>
    </row>
    <row r="15820" spans="1:1" x14ac:dyDescent="0.3">
      <c r="A15820"/>
    </row>
    <row r="15821" spans="1:1" x14ac:dyDescent="0.3">
      <c r="A15821"/>
    </row>
    <row r="15822" spans="1:1" x14ac:dyDescent="0.3">
      <c r="A15822"/>
    </row>
    <row r="15823" spans="1:1" x14ac:dyDescent="0.3">
      <c r="A15823"/>
    </row>
    <row r="15824" spans="1:1" x14ac:dyDescent="0.3">
      <c r="A15824"/>
    </row>
    <row r="15825" spans="1:1" x14ac:dyDescent="0.3">
      <c r="A15825"/>
    </row>
    <row r="15826" spans="1:1" x14ac:dyDescent="0.3">
      <c r="A15826"/>
    </row>
    <row r="15827" spans="1:1" x14ac:dyDescent="0.3">
      <c r="A15827"/>
    </row>
    <row r="15828" spans="1:1" x14ac:dyDescent="0.3">
      <c r="A15828"/>
    </row>
    <row r="15829" spans="1:1" x14ac:dyDescent="0.3">
      <c r="A15829"/>
    </row>
    <row r="15830" spans="1:1" x14ac:dyDescent="0.3">
      <c r="A15830"/>
    </row>
    <row r="15831" spans="1:1" x14ac:dyDescent="0.3">
      <c r="A15831"/>
    </row>
    <row r="15832" spans="1:1" x14ac:dyDescent="0.3">
      <c r="A15832"/>
    </row>
    <row r="15833" spans="1:1" x14ac:dyDescent="0.3">
      <c r="A15833"/>
    </row>
    <row r="15834" spans="1:1" x14ac:dyDescent="0.3">
      <c r="A15834"/>
    </row>
    <row r="15835" spans="1:1" x14ac:dyDescent="0.3">
      <c r="A15835"/>
    </row>
    <row r="15836" spans="1:1" x14ac:dyDescent="0.3">
      <c r="A15836"/>
    </row>
    <row r="15837" spans="1:1" x14ac:dyDescent="0.3">
      <c r="A15837"/>
    </row>
    <row r="15838" spans="1:1" x14ac:dyDescent="0.3">
      <c r="A15838"/>
    </row>
    <row r="15839" spans="1:1" x14ac:dyDescent="0.3">
      <c r="A15839"/>
    </row>
    <row r="15840" spans="1:1" x14ac:dyDescent="0.3">
      <c r="A15840"/>
    </row>
    <row r="15841" spans="1:1" x14ac:dyDescent="0.3">
      <c r="A15841"/>
    </row>
    <row r="15842" spans="1:1" x14ac:dyDescent="0.3">
      <c r="A15842"/>
    </row>
    <row r="15843" spans="1:1" x14ac:dyDescent="0.3">
      <c r="A15843"/>
    </row>
    <row r="15844" spans="1:1" x14ac:dyDescent="0.3">
      <c r="A15844"/>
    </row>
    <row r="15845" spans="1:1" x14ac:dyDescent="0.3">
      <c r="A15845"/>
    </row>
    <row r="15846" spans="1:1" x14ac:dyDescent="0.3">
      <c r="A15846"/>
    </row>
    <row r="15847" spans="1:1" x14ac:dyDescent="0.3">
      <c r="A15847"/>
    </row>
    <row r="15848" spans="1:1" x14ac:dyDescent="0.3">
      <c r="A15848"/>
    </row>
    <row r="15849" spans="1:1" x14ac:dyDescent="0.3">
      <c r="A15849"/>
    </row>
    <row r="15850" spans="1:1" x14ac:dyDescent="0.3">
      <c r="A15850"/>
    </row>
    <row r="15851" spans="1:1" x14ac:dyDescent="0.3">
      <c r="A15851"/>
    </row>
    <row r="15852" spans="1:1" x14ac:dyDescent="0.3">
      <c r="A15852"/>
    </row>
    <row r="15853" spans="1:1" x14ac:dyDescent="0.3">
      <c r="A15853"/>
    </row>
    <row r="15854" spans="1:1" x14ac:dyDescent="0.3">
      <c r="A15854"/>
    </row>
    <row r="15855" spans="1:1" x14ac:dyDescent="0.3">
      <c r="A15855"/>
    </row>
    <row r="15856" spans="1:1" x14ac:dyDescent="0.3">
      <c r="A15856"/>
    </row>
    <row r="15857" spans="1:1" x14ac:dyDescent="0.3">
      <c r="A15857"/>
    </row>
    <row r="15858" spans="1:1" x14ac:dyDescent="0.3">
      <c r="A15858"/>
    </row>
    <row r="15859" spans="1:1" x14ac:dyDescent="0.3">
      <c r="A15859"/>
    </row>
    <row r="15860" spans="1:1" x14ac:dyDescent="0.3">
      <c r="A15860"/>
    </row>
    <row r="15861" spans="1:1" x14ac:dyDescent="0.3">
      <c r="A15861"/>
    </row>
    <row r="15862" spans="1:1" x14ac:dyDescent="0.3">
      <c r="A15862"/>
    </row>
    <row r="15863" spans="1:1" x14ac:dyDescent="0.3">
      <c r="A15863"/>
    </row>
    <row r="15864" spans="1:1" x14ac:dyDescent="0.3">
      <c r="A15864"/>
    </row>
    <row r="15865" spans="1:1" x14ac:dyDescent="0.3">
      <c r="A15865"/>
    </row>
    <row r="15866" spans="1:1" x14ac:dyDescent="0.3">
      <c r="A15866"/>
    </row>
    <row r="15867" spans="1:1" x14ac:dyDescent="0.3">
      <c r="A15867"/>
    </row>
    <row r="15868" spans="1:1" x14ac:dyDescent="0.3">
      <c r="A15868"/>
    </row>
    <row r="15869" spans="1:1" x14ac:dyDescent="0.3">
      <c r="A15869"/>
    </row>
    <row r="15870" spans="1:1" x14ac:dyDescent="0.3">
      <c r="A15870"/>
    </row>
    <row r="15871" spans="1:1" x14ac:dyDescent="0.3">
      <c r="A15871"/>
    </row>
    <row r="15872" spans="1:1" x14ac:dyDescent="0.3">
      <c r="A15872"/>
    </row>
    <row r="15873" spans="1:1" x14ac:dyDescent="0.3">
      <c r="A15873"/>
    </row>
    <row r="15874" spans="1:1" x14ac:dyDescent="0.3">
      <c r="A15874"/>
    </row>
    <row r="15875" spans="1:1" x14ac:dyDescent="0.3">
      <c r="A15875"/>
    </row>
    <row r="15876" spans="1:1" x14ac:dyDescent="0.3">
      <c r="A15876"/>
    </row>
    <row r="15877" spans="1:1" x14ac:dyDescent="0.3">
      <c r="A15877"/>
    </row>
    <row r="15878" spans="1:1" x14ac:dyDescent="0.3">
      <c r="A15878"/>
    </row>
    <row r="15879" spans="1:1" x14ac:dyDescent="0.3">
      <c r="A15879"/>
    </row>
    <row r="15880" spans="1:1" x14ac:dyDescent="0.3">
      <c r="A15880"/>
    </row>
    <row r="15881" spans="1:1" x14ac:dyDescent="0.3">
      <c r="A15881"/>
    </row>
    <row r="15882" spans="1:1" x14ac:dyDescent="0.3">
      <c r="A15882"/>
    </row>
    <row r="15883" spans="1:1" x14ac:dyDescent="0.3">
      <c r="A15883"/>
    </row>
    <row r="15884" spans="1:1" x14ac:dyDescent="0.3">
      <c r="A15884"/>
    </row>
    <row r="15885" spans="1:1" x14ac:dyDescent="0.3">
      <c r="A15885"/>
    </row>
    <row r="15886" spans="1:1" x14ac:dyDescent="0.3">
      <c r="A15886"/>
    </row>
    <row r="15887" spans="1:1" x14ac:dyDescent="0.3">
      <c r="A15887"/>
    </row>
    <row r="15888" spans="1:1" x14ac:dyDescent="0.3">
      <c r="A15888"/>
    </row>
    <row r="15889" spans="1:1" x14ac:dyDescent="0.3">
      <c r="A15889"/>
    </row>
    <row r="15890" spans="1:1" x14ac:dyDescent="0.3">
      <c r="A15890"/>
    </row>
    <row r="15891" spans="1:1" x14ac:dyDescent="0.3">
      <c r="A15891"/>
    </row>
    <row r="15892" spans="1:1" x14ac:dyDescent="0.3">
      <c r="A15892"/>
    </row>
    <row r="15893" spans="1:1" x14ac:dyDescent="0.3">
      <c r="A15893"/>
    </row>
    <row r="15894" spans="1:1" x14ac:dyDescent="0.3">
      <c r="A15894"/>
    </row>
    <row r="15895" spans="1:1" x14ac:dyDescent="0.3">
      <c r="A15895"/>
    </row>
    <row r="15896" spans="1:1" x14ac:dyDescent="0.3">
      <c r="A15896"/>
    </row>
    <row r="15897" spans="1:1" x14ac:dyDescent="0.3">
      <c r="A15897"/>
    </row>
    <row r="15898" spans="1:1" x14ac:dyDescent="0.3">
      <c r="A15898"/>
    </row>
    <row r="15899" spans="1:1" x14ac:dyDescent="0.3">
      <c r="A15899"/>
    </row>
    <row r="15900" spans="1:1" x14ac:dyDescent="0.3">
      <c r="A15900"/>
    </row>
    <row r="15901" spans="1:1" x14ac:dyDescent="0.3">
      <c r="A15901"/>
    </row>
    <row r="15902" spans="1:1" x14ac:dyDescent="0.3">
      <c r="A15902"/>
    </row>
    <row r="15903" spans="1:1" x14ac:dyDescent="0.3">
      <c r="A15903"/>
    </row>
    <row r="15904" spans="1:1" x14ac:dyDescent="0.3">
      <c r="A15904"/>
    </row>
    <row r="15905" spans="1:1" x14ac:dyDescent="0.3">
      <c r="A15905"/>
    </row>
    <row r="15906" spans="1:1" x14ac:dyDescent="0.3">
      <c r="A15906"/>
    </row>
    <row r="15907" spans="1:1" x14ac:dyDescent="0.3">
      <c r="A15907"/>
    </row>
    <row r="15908" spans="1:1" x14ac:dyDescent="0.3">
      <c r="A15908"/>
    </row>
    <row r="15909" spans="1:1" x14ac:dyDescent="0.3">
      <c r="A15909"/>
    </row>
    <row r="15910" spans="1:1" x14ac:dyDescent="0.3">
      <c r="A15910"/>
    </row>
    <row r="15911" spans="1:1" x14ac:dyDescent="0.3">
      <c r="A15911"/>
    </row>
    <row r="15912" spans="1:1" x14ac:dyDescent="0.3">
      <c r="A15912"/>
    </row>
    <row r="15913" spans="1:1" x14ac:dyDescent="0.3">
      <c r="A15913"/>
    </row>
    <row r="15914" spans="1:1" x14ac:dyDescent="0.3">
      <c r="A15914"/>
    </row>
    <row r="15915" spans="1:1" x14ac:dyDescent="0.3">
      <c r="A15915"/>
    </row>
    <row r="15916" spans="1:1" x14ac:dyDescent="0.3">
      <c r="A15916"/>
    </row>
    <row r="15917" spans="1:1" x14ac:dyDescent="0.3">
      <c r="A15917"/>
    </row>
    <row r="15918" spans="1:1" x14ac:dyDescent="0.3">
      <c r="A15918"/>
    </row>
    <row r="15919" spans="1:1" x14ac:dyDescent="0.3">
      <c r="A15919"/>
    </row>
    <row r="15920" spans="1:1" x14ac:dyDescent="0.3">
      <c r="A15920"/>
    </row>
    <row r="15921" spans="1:1" x14ac:dyDescent="0.3">
      <c r="A15921"/>
    </row>
    <row r="15922" spans="1:1" x14ac:dyDescent="0.3">
      <c r="A15922"/>
    </row>
    <row r="15923" spans="1:1" x14ac:dyDescent="0.3">
      <c r="A15923"/>
    </row>
    <row r="15924" spans="1:1" x14ac:dyDescent="0.3">
      <c r="A15924"/>
    </row>
    <row r="15925" spans="1:1" x14ac:dyDescent="0.3">
      <c r="A15925"/>
    </row>
    <row r="15926" spans="1:1" x14ac:dyDescent="0.3">
      <c r="A15926"/>
    </row>
    <row r="15927" spans="1:1" x14ac:dyDescent="0.3">
      <c r="A15927"/>
    </row>
    <row r="15928" spans="1:1" x14ac:dyDescent="0.3">
      <c r="A15928"/>
    </row>
    <row r="15929" spans="1:1" x14ac:dyDescent="0.3">
      <c r="A15929"/>
    </row>
    <row r="15930" spans="1:1" x14ac:dyDescent="0.3">
      <c r="A15930"/>
    </row>
    <row r="15931" spans="1:1" x14ac:dyDescent="0.3">
      <c r="A15931"/>
    </row>
    <row r="15932" spans="1:1" x14ac:dyDescent="0.3">
      <c r="A15932"/>
    </row>
    <row r="15933" spans="1:1" x14ac:dyDescent="0.3">
      <c r="A15933"/>
    </row>
    <row r="15934" spans="1:1" x14ac:dyDescent="0.3">
      <c r="A15934"/>
    </row>
    <row r="15935" spans="1:1" x14ac:dyDescent="0.3">
      <c r="A15935"/>
    </row>
    <row r="15936" spans="1:1" x14ac:dyDescent="0.3">
      <c r="A15936"/>
    </row>
    <row r="15937" spans="1:1" x14ac:dyDescent="0.3">
      <c r="A15937"/>
    </row>
    <row r="15938" spans="1:1" x14ac:dyDescent="0.3">
      <c r="A15938"/>
    </row>
    <row r="15939" spans="1:1" x14ac:dyDescent="0.3">
      <c r="A15939"/>
    </row>
    <row r="15940" spans="1:1" x14ac:dyDescent="0.3">
      <c r="A15940"/>
    </row>
    <row r="15941" spans="1:1" x14ac:dyDescent="0.3">
      <c r="A15941"/>
    </row>
    <row r="15942" spans="1:1" x14ac:dyDescent="0.3">
      <c r="A15942"/>
    </row>
    <row r="15943" spans="1:1" x14ac:dyDescent="0.3">
      <c r="A15943"/>
    </row>
    <row r="15944" spans="1:1" x14ac:dyDescent="0.3">
      <c r="A15944"/>
    </row>
    <row r="15945" spans="1:1" x14ac:dyDescent="0.3">
      <c r="A15945"/>
    </row>
    <row r="15946" spans="1:1" x14ac:dyDescent="0.3">
      <c r="A15946"/>
    </row>
    <row r="15947" spans="1:1" x14ac:dyDescent="0.3">
      <c r="A15947"/>
    </row>
    <row r="15948" spans="1:1" x14ac:dyDescent="0.3">
      <c r="A15948"/>
    </row>
    <row r="15949" spans="1:1" x14ac:dyDescent="0.3">
      <c r="A15949"/>
    </row>
    <row r="15950" spans="1:1" x14ac:dyDescent="0.3">
      <c r="A15950"/>
    </row>
    <row r="15951" spans="1:1" x14ac:dyDescent="0.3">
      <c r="A15951"/>
    </row>
    <row r="15952" spans="1:1" x14ac:dyDescent="0.3">
      <c r="A15952"/>
    </row>
    <row r="15953" spans="1:1" x14ac:dyDescent="0.3">
      <c r="A15953"/>
    </row>
    <row r="15954" spans="1:1" x14ac:dyDescent="0.3">
      <c r="A15954"/>
    </row>
    <row r="15955" spans="1:1" x14ac:dyDescent="0.3">
      <c r="A15955"/>
    </row>
    <row r="15956" spans="1:1" x14ac:dyDescent="0.3">
      <c r="A15956"/>
    </row>
    <row r="15957" spans="1:1" x14ac:dyDescent="0.3">
      <c r="A15957"/>
    </row>
    <row r="15958" spans="1:1" x14ac:dyDescent="0.3">
      <c r="A15958"/>
    </row>
    <row r="15959" spans="1:1" x14ac:dyDescent="0.3">
      <c r="A15959"/>
    </row>
    <row r="15960" spans="1:1" x14ac:dyDescent="0.3">
      <c r="A15960"/>
    </row>
    <row r="15961" spans="1:1" x14ac:dyDescent="0.3">
      <c r="A15961"/>
    </row>
    <row r="15962" spans="1:1" x14ac:dyDescent="0.3">
      <c r="A15962"/>
    </row>
    <row r="15963" spans="1:1" x14ac:dyDescent="0.3">
      <c r="A15963"/>
    </row>
    <row r="15964" spans="1:1" x14ac:dyDescent="0.3">
      <c r="A15964"/>
    </row>
    <row r="15965" spans="1:1" x14ac:dyDescent="0.3">
      <c r="A15965"/>
    </row>
    <row r="15966" spans="1:1" x14ac:dyDescent="0.3">
      <c r="A15966"/>
    </row>
    <row r="15967" spans="1:1" x14ac:dyDescent="0.3">
      <c r="A15967"/>
    </row>
    <row r="15968" spans="1:1" x14ac:dyDescent="0.3">
      <c r="A15968"/>
    </row>
    <row r="15969" spans="1:1" x14ac:dyDescent="0.3">
      <c r="A15969"/>
    </row>
    <row r="15970" spans="1:1" x14ac:dyDescent="0.3">
      <c r="A15970"/>
    </row>
    <row r="15971" spans="1:1" x14ac:dyDescent="0.3">
      <c r="A15971"/>
    </row>
    <row r="15972" spans="1:1" x14ac:dyDescent="0.3">
      <c r="A15972"/>
    </row>
    <row r="15973" spans="1:1" x14ac:dyDescent="0.3">
      <c r="A15973"/>
    </row>
    <row r="15974" spans="1:1" x14ac:dyDescent="0.3">
      <c r="A15974"/>
    </row>
    <row r="15975" spans="1:1" x14ac:dyDescent="0.3">
      <c r="A15975"/>
    </row>
    <row r="15976" spans="1:1" x14ac:dyDescent="0.3">
      <c r="A15976"/>
    </row>
    <row r="15977" spans="1:1" x14ac:dyDescent="0.3">
      <c r="A15977"/>
    </row>
    <row r="15978" spans="1:1" x14ac:dyDescent="0.3">
      <c r="A15978"/>
    </row>
    <row r="15979" spans="1:1" x14ac:dyDescent="0.3">
      <c r="A15979"/>
    </row>
    <row r="15980" spans="1:1" x14ac:dyDescent="0.3">
      <c r="A15980"/>
    </row>
    <row r="15981" spans="1:1" x14ac:dyDescent="0.3">
      <c r="A15981"/>
    </row>
    <row r="15982" spans="1:1" x14ac:dyDescent="0.3">
      <c r="A15982"/>
    </row>
    <row r="15983" spans="1:1" x14ac:dyDescent="0.3">
      <c r="A15983"/>
    </row>
    <row r="15984" spans="1:1" x14ac:dyDescent="0.3">
      <c r="A15984"/>
    </row>
    <row r="15985" spans="1:1" x14ac:dyDescent="0.3">
      <c r="A15985"/>
    </row>
    <row r="15986" spans="1:1" x14ac:dyDescent="0.3">
      <c r="A15986"/>
    </row>
    <row r="15987" spans="1:1" x14ac:dyDescent="0.3">
      <c r="A15987"/>
    </row>
    <row r="15988" spans="1:1" x14ac:dyDescent="0.3">
      <c r="A15988"/>
    </row>
    <row r="15989" spans="1:1" x14ac:dyDescent="0.3">
      <c r="A15989"/>
    </row>
    <row r="15990" spans="1:1" x14ac:dyDescent="0.3">
      <c r="A15990"/>
    </row>
    <row r="15991" spans="1:1" x14ac:dyDescent="0.3">
      <c r="A15991"/>
    </row>
    <row r="15992" spans="1:1" x14ac:dyDescent="0.3">
      <c r="A15992"/>
    </row>
    <row r="15993" spans="1:1" x14ac:dyDescent="0.3">
      <c r="A15993"/>
    </row>
    <row r="15994" spans="1:1" x14ac:dyDescent="0.3">
      <c r="A15994"/>
    </row>
    <row r="15995" spans="1:1" x14ac:dyDescent="0.3">
      <c r="A15995"/>
    </row>
    <row r="15996" spans="1:1" x14ac:dyDescent="0.3">
      <c r="A15996"/>
    </row>
    <row r="15997" spans="1:1" x14ac:dyDescent="0.3">
      <c r="A15997"/>
    </row>
    <row r="15998" spans="1:1" x14ac:dyDescent="0.3">
      <c r="A15998"/>
    </row>
    <row r="15999" spans="1:1" x14ac:dyDescent="0.3">
      <c r="A15999"/>
    </row>
    <row r="16000" spans="1:1" x14ac:dyDescent="0.3">
      <c r="A16000"/>
    </row>
    <row r="16001" spans="1:1" x14ac:dyDescent="0.3">
      <c r="A16001"/>
    </row>
    <row r="16002" spans="1:1" x14ac:dyDescent="0.3">
      <c r="A16002"/>
    </row>
    <row r="16003" spans="1:1" x14ac:dyDescent="0.3">
      <c r="A16003"/>
    </row>
    <row r="16004" spans="1:1" x14ac:dyDescent="0.3">
      <c r="A16004"/>
    </row>
    <row r="16005" spans="1:1" x14ac:dyDescent="0.3">
      <c r="A16005"/>
    </row>
    <row r="16006" spans="1:1" x14ac:dyDescent="0.3">
      <c r="A16006"/>
    </row>
    <row r="16007" spans="1:1" x14ac:dyDescent="0.3">
      <c r="A16007"/>
    </row>
    <row r="16008" spans="1:1" x14ac:dyDescent="0.3">
      <c r="A16008"/>
    </row>
    <row r="16009" spans="1:1" x14ac:dyDescent="0.3">
      <c r="A16009"/>
    </row>
    <row r="16010" spans="1:1" x14ac:dyDescent="0.3">
      <c r="A16010"/>
    </row>
    <row r="16011" spans="1:1" x14ac:dyDescent="0.3">
      <c r="A16011"/>
    </row>
    <row r="16012" spans="1:1" x14ac:dyDescent="0.3">
      <c r="A16012"/>
    </row>
    <row r="16013" spans="1:1" x14ac:dyDescent="0.3">
      <c r="A16013"/>
    </row>
    <row r="16014" spans="1:1" x14ac:dyDescent="0.3">
      <c r="A16014"/>
    </row>
    <row r="16015" spans="1:1" x14ac:dyDescent="0.3">
      <c r="A16015"/>
    </row>
    <row r="16016" spans="1:1" x14ac:dyDescent="0.3">
      <c r="A16016"/>
    </row>
    <row r="16017" spans="1:1" x14ac:dyDescent="0.3">
      <c r="A16017"/>
    </row>
    <row r="16018" spans="1:1" x14ac:dyDescent="0.3">
      <c r="A16018"/>
    </row>
    <row r="16019" spans="1:1" x14ac:dyDescent="0.3">
      <c r="A16019"/>
    </row>
    <row r="16020" spans="1:1" x14ac:dyDescent="0.3">
      <c r="A16020"/>
    </row>
    <row r="16021" spans="1:1" x14ac:dyDescent="0.3">
      <c r="A16021"/>
    </row>
    <row r="16022" spans="1:1" x14ac:dyDescent="0.3">
      <c r="A16022"/>
    </row>
    <row r="16023" spans="1:1" x14ac:dyDescent="0.3">
      <c r="A16023"/>
    </row>
    <row r="16024" spans="1:1" x14ac:dyDescent="0.3">
      <c r="A16024"/>
    </row>
    <row r="16025" spans="1:1" x14ac:dyDescent="0.3">
      <c r="A16025"/>
    </row>
    <row r="16026" spans="1:1" x14ac:dyDescent="0.3">
      <c r="A16026"/>
    </row>
    <row r="16027" spans="1:1" x14ac:dyDescent="0.3">
      <c r="A16027"/>
    </row>
    <row r="16028" spans="1:1" x14ac:dyDescent="0.3">
      <c r="A16028"/>
    </row>
    <row r="16029" spans="1:1" x14ac:dyDescent="0.3">
      <c r="A16029"/>
    </row>
    <row r="16030" spans="1:1" x14ac:dyDescent="0.3">
      <c r="A16030"/>
    </row>
    <row r="16031" spans="1:1" x14ac:dyDescent="0.3">
      <c r="A16031"/>
    </row>
    <row r="16032" spans="1:1" x14ac:dyDescent="0.3">
      <c r="A16032"/>
    </row>
    <row r="16033" spans="1:1" x14ac:dyDescent="0.3">
      <c r="A16033"/>
    </row>
    <row r="16034" spans="1:1" x14ac:dyDescent="0.3">
      <c r="A16034"/>
    </row>
    <row r="16035" spans="1:1" x14ac:dyDescent="0.3">
      <c r="A16035"/>
    </row>
    <row r="16036" spans="1:1" x14ac:dyDescent="0.3">
      <c r="A16036"/>
    </row>
    <row r="16037" spans="1:1" x14ac:dyDescent="0.3">
      <c r="A16037"/>
    </row>
    <row r="16038" spans="1:1" x14ac:dyDescent="0.3">
      <c r="A16038"/>
    </row>
    <row r="16039" spans="1:1" x14ac:dyDescent="0.3">
      <c r="A16039"/>
    </row>
    <row r="16040" spans="1:1" x14ac:dyDescent="0.3">
      <c r="A16040"/>
    </row>
    <row r="16041" spans="1:1" x14ac:dyDescent="0.3">
      <c r="A16041"/>
    </row>
    <row r="16042" spans="1:1" x14ac:dyDescent="0.3">
      <c r="A16042"/>
    </row>
    <row r="16043" spans="1:1" x14ac:dyDescent="0.3">
      <c r="A16043"/>
    </row>
    <row r="16044" spans="1:1" x14ac:dyDescent="0.3">
      <c r="A16044"/>
    </row>
    <row r="16045" spans="1:1" x14ac:dyDescent="0.3">
      <c r="A16045"/>
    </row>
    <row r="16046" spans="1:1" x14ac:dyDescent="0.3">
      <c r="A16046"/>
    </row>
    <row r="16047" spans="1:1" x14ac:dyDescent="0.3">
      <c r="A16047"/>
    </row>
    <row r="16048" spans="1:1" x14ac:dyDescent="0.3">
      <c r="A16048"/>
    </row>
    <row r="16049" spans="1:1" x14ac:dyDescent="0.3">
      <c r="A16049"/>
    </row>
    <row r="16050" spans="1:1" x14ac:dyDescent="0.3">
      <c r="A16050"/>
    </row>
    <row r="16051" spans="1:1" x14ac:dyDescent="0.3">
      <c r="A16051"/>
    </row>
    <row r="16052" spans="1:1" x14ac:dyDescent="0.3">
      <c r="A16052"/>
    </row>
    <row r="16053" spans="1:1" x14ac:dyDescent="0.3">
      <c r="A16053"/>
    </row>
    <row r="16054" spans="1:1" x14ac:dyDescent="0.3">
      <c r="A16054"/>
    </row>
    <row r="16055" spans="1:1" x14ac:dyDescent="0.3">
      <c r="A16055"/>
    </row>
    <row r="16056" spans="1:1" x14ac:dyDescent="0.3">
      <c r="A16056"/>
    </row>
    <row r="16057" spans="1:1" x14ac:dyDescent="0.3">
      <c r="A16057"/>
    </row>
    <row r="16058" spans="1:1" x14ac:dyDescent="0.3">
      <c r="A16058"/>
    </row>
    <row r="16059" spans="1:1" x14ac:dyDescent="0.3">
      <c r="A16059"/>
    </row>
    <row r="16060" spans="1:1" x14ac:dyDescent="0.3">
      <c r="A16060"/>
    </row>
    <row r="16061" spans="1:1" x14ac:dyDescent="0.3">
      <c r="A16061"/>
    </row>
    <row r="16062" spans="1:1" x14ac:dyDescent="0.3">
      <c r="A16062"/>
    </row>
    <row r="16063" spans="1:1" x14ac:dyDescent="0.3">
      <c r="A16063"/>
    </row>
    <row r="16064" spans="1:1" x14ac:dyDescent="0.3">
      <c r="A16064"/>
    </row>
    <row r="16065" spans="1:1" x14ac:dyDescent="0.3">
      <c r="A16065"/>
    </row>
    <row r="16066" spans="1:1" x14ac:dyDescent="0.3">
      <c r="A16066"/>
    </row>
    <row r="16067" spans="1:1" x14ac:dyDescent="0.3">
      <c r="A16067"/>
    </row>
    <row r="16068" spans="1:1" x14ac:dyDescent="0.3">
      <c r="A16068"/>
    </row>
    <row r="16069" spans="1:1" x14ac:dyDescent="0.3">
      <c r="A16069"/>
    </row>
    <row r="16070" spans="1:1" x14ac:dyDescent="0.3">
      <c r="A16070"/>
    </row>
    <row r="16071" spans="1:1" x14ac:dyDescent="0.3">
      <c r="A16071"/>
    </row>
    <row r="16072" spans="1:1" x14ac:dyDescent="0.3">
      <c r="A16072"/>
    </row>
    <row r="16073" spans="1:1" x14ac:dyDescent="0.3">
      <c r="A16073"/>
    </row>
    <row r="16074" spans="1:1" x14ac:dyDescent="0.3">
      <c r="A16074"/>
    </row>
    <row r="16075" spans="1:1" x14ac:dyDescent="0.3">
      <c r="A16075"/>
    </row>
    <row r="16076" spans="1:1" x14ac:dyDescent="0.3">
      <c r="A16076"/>
    </row>
    <row r="16077" spans="1:1" x14ac:dyDescent="0.3">
      <c r="A16077"/>
    </row>
    <row r="16078" spans="1:1" x14ac:dyDescent="0.3">
      <c r="A16078"/>
    </row>
    <row r="16079" spans="1:1" x14ac:dyDescent="0.3">
      <c r="A16079"/>
    </row>
    <row r="16080" spans="1:1" x14ac:dyDescent="0.3">
      <c r="A16080"/>
    </row>
    <row r="16081" spans="1:1" x14ac:dyDescent="0.3">
      <c r="A16081"/>
    </row>
    <row r="16082" spans="1:1" x14ac:dyDescent="0.3">
      <c r="A16082"/>
    </row>
    <row r="16083" spans="1:1" x14ac:dyDescent="0.3">
      <c r="A16083"/>
    </row>
    <row r="16084" spans="1:1" x14ac:dyDescent="0.3">
      <c r="A16084"/>
    </row>
    <row r="16085" spans="1:1" x14ac:dyDescent="0.3">
      <c r="A16085"/>
    </row>
    <row r="16086" spans="1:1" x14ac:dyDescent="0.3">
      <c r="A16086"/>
    </row>
    <row r="16087" spans="1:1" x14ac:dyDescent="0.3">
      <c r="A16087"/>
    </row>
    <row r="16088" spans="1:1" x14ac:dyDescent="0.3">
      <c r="A16088"/>
    </row>
    <row r="16089" spans="1:1" x14ac:dyDescent="0.3">
      <c r="A16089"/>
    </row>
    <row r="16090" spans="1:1" x14ac:dyDescent="0.3">
      <c r="A16090"/>
    </row>
    <row r="16091" spans="1:1" x14ac:dyDescent="0.3">
      <c r="A16091"/>
    </row>
    <row r="16092" spans="1:1" x14ac:dyDescent="0.3">
      <c r="A16092"/>
    </row>
    <row r="16093" spans="1:1" x14ac:dyDescent="0.3">
      <c r="A16093"/>
    </row>
    <row r="16094" spans="1:1" x14ac:dyDescent="0.3">
      <c r="A16094"/>
    </row>
    <row r="16095" spans="1:1" x14ac:dyDescent="0.3">
      <c r="A16095"/>
    </row>
    <row r="16096" spans="1:1" x14ac:dyDescent="0.3">
      <c r="A16096"/>
    </row>
    <row r="16097" spans="1:1" x14ac:dyDescent="0.3">
      <c r="A16097"/>
    </row>
    <row r="16098" spans="1:1" x14ac:dyDescent="0.3">
      <c r="A16098"/>
    </row>
    <row r="16099" spans="1:1" x14ac:dyDescent="0.3">
      <c r="A16099"/>
    </row>
    <row r="16100" spans="1:1" x14ac:dyDescent="0.3">
      <c r="A16100"/>
    </row>
    <row r="16101" spans="1:1" x14ac:dyDescent="0.3">
      <c r="A16101"/>
    </row>
    <row r="16102" spans="1:1" x14ac:dyDescent="0.3">
      <c r="A16102"/>
    </row>
    <row r="16103" spans="1:1" x14ac:dyDescent="0.3">
      <c r="A16103"/>
    </row>
    <row r="16104" spans="1:1" x14ac:dyDescent="0.3">
      <c r="A16104"/>
    </row>
    <row r="16105" spans="1:1" x14ac:dyDescent="0.3">
      <c r="A16105"/>
    </row>
    <row r="16106" spans="1:1" x14ac:dyDescent="0.3">
      <c r="A16106"/>
    </row>
    <row r="16107" spans="1:1" x14ac:dyDescent="0.3">
      <c r="A16107"/>
    </row>
    <row r="16108" spans="1:1" x14ac:dyDescent="0.3">
      <c r="A16108"/>
    </row>
    <row r="16109" spans="1:1" x14ac:dyDescent="0.3">
      <c r="A16109"/>
    </row>
    <row r="16110" spans="1:1" x14ac:dyDescent="0.3">
      <c r="A16110"/>
    </row>
    <row r="16111" spans="1:1" x14ac:dyDescent="0.3">
      <c r="A16111"/>
    </row>
    <row r="16112" spans="1:1" x14ac:dyDescent="0.3">
      <c r="A16112"/>
    </row>
    <row r="16113" spans="1:1" x14ac:dyDescent="0.3">
      <c r="A16113"/>
    </row>
    <row r="16114" spans="1:1" x14ac:dyDescent="0.3">
      <c r="A16114"/>
    </row>
    <row r="16115" spans="1:1" x14ac:dyDescent="0.3">
      <c r="A16115"/>
    </row>
    <row r="16116" spans="1:1" x14ac:dyDescent="0.3">
      <c r="A16116"/>
    </row>
    <row r="16117" spans="1:1" x14ac:dyDescent="0.3">
      <c r="A16117"/>
    </row>
    <row r="16118" spans="1:1" x14ac:dyDescent="0.3">
      <c r="A16118"/>
    </row>
    <row r="16119" spans="1:1" x14ac:dyDescent="0.3">
      <c r="A16119"/>
    </row>
    <row r="16120" spans="1:1" x14ac:dyDescent="0.3">
      <c r="A16120"/>
    </row>
    <row r="16121" spans="1:1" x14ac:dyDescent="0.3">
      <c r="A16121"/>
    </row>
    <row r="16122" spans="1:1" x14ac:dyDescent="0.3">
      <c r="A16122"/>
    </row>
    <row r="16123" spans="1:1" x14ac:dyDescent="0.3">
      <c r="A16123"/>
    </row>
    <row r="16124" spans="1:1" x14ac:dyDescent="0.3">
      <c r="A16124"/>
    </row>
    <row r="16125" spans="1:1" x14ac:dyDescent="0.3">
      <c r="A16125"/>
    </row>
    <row r="16126" spans="1:1" x14ac:dyDescent="0.3">
      <c r="A16126"/>
    </row>
    <row r="16127" spans="1:1" x14ac:dyDescent="0.3">
      <c r="A16127"/>
    </row>
    <row r="16128" spans="1:1" x14ac:dyDescent="0.3">
      <c r="A16128"/>
    </row>
    <row r="16129" spans="1:1" x14ac:dyDescent="0.3">
      <c r="A16129"/>
    </row>
    <row r="16130" spans="1:1" x14ac:dyDescent="0.3">
      <c r="A16130"/>
    </row>
    <row r="16131" spans="1:1" x14ac:dyDescent="0.3">
      <c r="A16131"/>
    </row>
    <row r="16132" spans="1:1" x14ac:dyDescent="0.3">
      <c r="A16132"/>
    </row>
    <row r="16133" spans="1:1" x14ac:dyDescent="0.3">
      <c r="A16133"/>
    </row>
    <row r="16134" spans="1:1" x14ac:dyDescent="0.3">
      <c r="A16134"/>
    </row>
    <row r="16135" spans="1:1" x14ac:dyDescent="0.3">
      <c r="A16135"/>
    </row>
    <row r="16136" spans="1:1" x14ac:dyDescent="0.3">
      <c r="A16136"/>
    </row>
    <row r="16137" spans="1:1" x14ac:dyDescent="0.3">
      <c r="A16137"/>
    </row>
    <row r="16138" spans="1:1" x14ac:dyDescent="0.3">
      <c r="A16138"/>
    </row>
    <row r="16139" spans="1:1" x14ac:dyDescent="0.3">
      <c r="A16139"/>
    </row>
    <row r="16140" spans="1:1" x14ac:dyDescent="0.3">
      <c r="A16140"/>
    </row>
    <row r="16141" spans="1:1" x14ac:dyDescent="0.3">
      <c r="A16141"/>
    </row>
    <row r="16142" spans="1:1" x14ac:dyDescent="0.3">
      <c r="A16142"/>
    </row>
    <row r="16143" spans="1:1" x14ac:dyDescent="0.3">
      <c r="A16143"/>
    </row>
    <row r="16144" spans="1:1" x14ac:dyDescent="0.3">
      <c r="A16144"/>
    </row>
    <row r="16145" spans="1:1" x14ac:dyDescent="0.3">
      <c r="A16145"/>
    </row>
    <row r="16146" spans="1:1" x14ac:dyDescent="0.3">
      <c r="A16146"/>
    </row>
    <row r="16147" spans="1:1" x14ac:dyDescent="0.3">
      <c r="A16147"/>
    </row>
    <row r="16148" spans="1:1" x14ac:dyDescent="0.3">
      <c r="A16148"/>
    </row>
    <row r="16149" spans="1:1" x14ac:dyDescent="0.3">
      <c r="A16149"/>
    </row>
    <row r="16150" spans="1:1" x14ac:dyDescent="0.3">
      <c r="A16150"/>
    </row>
    <row r="16151" spans="1:1" x14ac:dyDescent="0.3">
      <c r="A16151"/>
    </row>
    <row r="16152" spans="1:1" x14ac:dyDescent="0.3">
      <c r="A16152"/>
    </row>
    <row r="16153" spans="1:1" x14ac:dyDescent="0.3">
      <c r="A16153"/>
    </row>
    <row r="16154" spans="1:1" x14ac:dyDescent="0.3">
      <c r="A16154"/>
    </row>
    <row r="16155" spans="1:1" x14ac:dyDescent="0.3">
      <c r="A16155"/>
    </row>
    <row r="16156" spans="1:1" x14ac:dyDescent="0.3">
      <c r="A16156"/>
    </row>
    <row r="16157" spans="1:1" x14ac:dyDescent="0.3">
      <c r="A16157"/>
    </row>
    <row r="16158" spans="1:1" x14ac:dyDescent="0.3">
      <c r="A16158"/>
    </row>
    <row r="16159" spans="1:1" x14ac:dyDescent="0.3">
      <c r="A16159"/>
    </row>
    <row r="16160" spans="1:1" x14ac:dyDescent="0.3">
      <c r="A16160"/>
    </row>
    <row r="16161" spans="1:1" x14ac:dyDescent="0.3">
      <c r="A16161"/>
    </row>
    <row r="16162" spans="1:1" x14ac:dyDescent="0.3">
      <c r="A16162"/>
    </row>
    <row r="16163" spans="1:1" x14ac:dyDescent="0.3">
      <c r="A16163"/>
    </row>
    <row r="16164" spans="1:1" x14ac:dyDescent="0.3">
      <c r="A16164"/>
    </row>
    <row r="16165" spans="1:1" x14ac:dyDescent="0.3">
      <c r="A16165"/>
    </row>
    <row r="16166" spans="1:1" x14ac:dyDescent="0.3">
      <c r="A16166"/>
    </row>
    <row r="16167" spans="1:1" x14ac:dyDescent="0.3">
      <c r="A16167"/>
    </row>
    <row r="16168" spans="1:1" x14ac:dyDescent="0.3">
      <c r="A16168"/>
    </row>
    <row r="16169" spans="1:1" x14ac:dyDescent="0.3">
      <c r="A16169"/>
    </row>
    <row r="16170" spans="1:1" x14ac:dyDescent="0.3">
      <c r="A16170"/>
    </row>
    <row r="16171" spans="1:1" x14ac:dyDescent="0.3">
      <c r="A16171"/>
    </row>
    <row r="16172" spans="1:1" x14ac:dyDescent="0.3">
      <c r="A16172"/>
    </row>
    <row r="16173" spans="1:1" x14ac:dyDescent="0.3">
      <c r="A16173"/>
    </row>
    <row r="16174" spans="1:1" x14ac:dyDescent="0.3">
      <c r="A16174"/>
    </row>
    <row r="16175" spans="1:1" x14ac:dyDescent="0.3">
      <c r="A16175"/>
    </row>
    <row r="16176" spans="1:1" x14ac:dyDescent="0.3">
      <c r="A16176"/>
    </row>
    <row r="16177" spans="1:1" x14ac:dyDescent="0.3">
      <c r="A16177"/>
    </row>
    <row r="16178" spans="1:1" x14ac:dyDescent="0.3">
      <c r="A16178"/>
    </row>
    <row r="16179" spans="1:1" x14ac:dyDescent="0.3">
      <c r="A16179"/>
    </row>
    <row r="16180" spans="1:1" x14ac:dyDescent="0.3">
      <c r="A16180"/>
    </row>
    <row r="16181" spans="1:1" x14ac:dyDescent="0.3">
      <c r="A16181"/>
    </row>
    <row r="16182" spans="1:1" x14ac:dyDescent="0.3">
      <c r="A16182"/>
    </row>
    <row r="16183" spans="1:1" x14ac:dyDescent="0.3">
      <c r="A16183"/>
    </row>
    <row r="16184" spans="1:1" x14ac:dyDescent="0.3">
      <c r="A16184"/>
    </row>
    <row r="16185" spans="1:1" x14ac:dyDescent="0.3">
      <c r="A16185"/>
    </row>
    <row r="16186" spans="1:1" x14ac:dyDescent="0.3">
      <c r="A16186"/>
    </row>
    <row r="16187" spans="1:1" x14ac:dyDescent="0.3">
      <c r="A16187"/>
    </row>
    <row r="16188" spans="1:1" x14ac:dyDescent="0.3">
      <c r="A16188"/>
    </row>
    <row r="16189" spans="1:1" x14ac:dyDescent="0.3">
      <c r="A16189"/>
    </row>
    <row r="16190" spans="1:1" x14ac:dyDescent="0.3">
      <c r="A16190"/>
    </row>
    <row r="16191" spans="1:1" x14ac:dyDescent="0.3">
      <c r="A16191"/>
    </row>
    <row r="16192" spans="1:1" x14ac:dyDescent="0.3">
      <c r="A16192"/>
    </row>
    <row r="16193" spans="1:1" x14ac:dyDescent="0.3">
      <c r="A16193"/>
    </row>
    <row r="16194" spans="1:1" x14ac:dyDescent="0.3">
      <c r="A16194"/>
    </row>
    <row r="16195" spans="1:1" x14ac:dyDescent="0.3">
      <c r="A16195"/>
    </row>
    <row r="16196" spans="1:1" x14ac:dyDescent="0.3">
      <c r="A16196"/>
    </row>
    <row r="16197" spans="1:1" x14ac:dyDescent="0.3">
      <c r="A16197"/>
    </row>
    <row r="16198" spans="1:1" x14ac:dyDescent="0.3">
      <c r="A16198"/>
    </row>
    <row r="16199" spans="1:1" x14ac:dyDescent="0.3">
      <c r="A16199"/>
    </row>
    <row r="16200" spans="1:1" x14ac:dyDescent="0.3">
      <c r="A16200"/>
    </row>
    <row r="16201" spans="1:1" x14ac:dyDescent="0.3">
      <c r="A16201"/>
    </row>
    <row r="16202" spans="1:1" x14ac:dyDescent="0.3">
      <c r="A16202"/>
    </row>
    <row r="16203" spans="1:1" x14ac:dyDescent="0.3">
      <c r="A16203"/>
    </row>
    <row r="16204" spans="1:1" x14ac:dyDescent="0.3">
      <c r="A16204"/>
    </row>
    <row r="16205" spans="1:1" x14ac:dyDescent="0.3">
      <c r="A16205"/>
    </row>
    <row r="16206" spans="1:1" x14ac:dyDescent="0.3">
      <c r="A16206"/>
    </row>
    <row r="16207" spans="1:1" x14ac:dyDescent="0.3">
      <c r="A16207"/>
    </row>
    <row r="16208" spans="1:1" x14ac:dyDescent="0.3">
      <c r="A16208"/>
    </row>
    <row r="16209" spans="1:1" x14ac:dyDescent="0.3">
      <c r="A16209"/>
    </row>
    <row r="16210" spans="1:1" x14ac:dyDescent="0.3">
      <c r="A16210"/>
    </row>
    <row r="16211" spans="1:1" x14ac:dyDescent="0.3">
      <c r="A16211"/>
    </row>
    <row r="16212" spans="1:1" x14ac:dyDescent="0.3">
      <c r="A16212"/>
    </row>
    <row r="16213" spans="1:1" x14ac:dyDescent="0.3">
      <c r="A16213"/>
    </row>
    <row r="16214" spans="1:1" x14ac:dyDescent="0.3">
      <c r="A16214"/>
    </row>
    <row r="16215" spans="1:1" x14ac:dyDescent="0.3">
      <c r="A16215"/>
    </row>
    <row r="16216" spans="1:1" x14ac:dyDescent="0.3">
      <c r="A16216"/>
    </row>
    <row r="16217" spans="1:1" x14ac:dyDescent="0.3">
      <c r="A16217"/>
    </row>
    <row r="16218" spans="1:1" x14ac:dyDescent="0.3">
      <c r="A16218"/>
    </row>
    <row r="16219" spans="1:1" x14ac:dyDescent="0.3">
      <c r="A16219"/>
    </row>
    <row r="16220" spans="1:1" x14ac:dyDescent="0.3">
      <c r="A16220"/>
    </row>
    <row r="16221" spans="1:1" x14ac:dyDescent="0.3">
      <c r="A16221"/>
    </row>
    <row r="16222" spans="1:1" x14ac:dyDescent="0.3">
      <c r="A16222"/>
    </row>
    <row r="16223" spans="1:1" x14ac:dyDescent="0.3">
      <c r="A16223"/>
    </row>
    <row r="16224" spans="1:1" x14ac:dyDescent="0.3">
      <c r="A16224"/>
    </row>
    <row r="16225" spans="1:1" x14ac:dyDescent="0.3">
      <c r="A16225"/>
    </row>
    <row r="16226" spans="1:1" x14ac:dyDescent="0.3">
      <c r="A16226"/>
    </row>
    <row r="16227" spans="1:1" x14ac:dyDescent="0.3">
      <c r="A16227"/>
    </row>
    <row r="16228" spans="1:1" x14ac:dyDescent="0.3">
      <c r="A16228"/>
    </row>
    <row r="16229" spans="1:1" x14ac:dyDescent="0.3">
      <c r="A16229"/>
    </row>
    <row r="16230" spans="1:1" x14ac:dyDescent="0.3">
      <c r="A16230"/>
    </row>
    <row r="16231" spans="1:1" x14ac:dyDescent="0.3">
      <c r="A16231"/>
    </row>
    <row r="16232" spans="1:1" x14ac:dyDescent="0.3">
      <c r="A16232"/>
    </row>
    <row r="16233" spans="1:1" x14ac:dyDescent="0.3">
      <c r="A16233"/>
    </row>
    <row r="16234" spans="1:1" x14ac:dyDescent="0.3">
      <c r="A16234"/>
    </row>
    <row r="16235" spans="1:1" x14ac:dyDescent="0.3">
      <c r="A16235"/>
    </row>
    <row r="16236" spans="1:1" x14ac:dyDescent="0.3">
      <c r="A16236"/>
    </row>
    <row r="16237" spans="1:1" x14ac:dyDescent="0.3">
      <c r="A16237"/>
    </row>
    <row r="16238" spans="1:1" x14ac:dyDescent="0.3">
      <c r="A16238"/>
    </row>
    <row r="16239" spans="1:1" x14ac:dyDescent="0.3">
      <c r="A16239"/>
    </row>
    <row r="16240" spans="1:1" x14ac:dyDescent="0.3">
      <c r="A16240"/>
    </row>
    <row r="16241" spans="1:1" x14ac:dyDescent="0.3">
      <c r="A16241"/>
    </row>
    <row r="16242" spans="1:1" x14ac:dyDescent="0.3">
      <c r="A16242"/>
    </row>
    <row r="16243" spans="1:1" x14ac:dyDescent="0.3">
      <c r="A16243"/>
    </row>
    <row r="16244" spans="1:1" x14ac:dyDescent="0.3">
      <c r="A16244"/>
    </row>
    <row r="16245" spans="1:1" x14ac:dyDescent="0.3">
      <c r="A16245"/>
    </row>
    <row r="16246" spans="1:1" x14ac:dyDescent="0.3">
      <c r="A16246"/>
    </row>
    <row r="16247" spans="1:1" x14ac:dyDescent="0.3">
      <c r="A16247"/>
    </row>
    <row r="16248" spans="1:1" x14ac:dyDescent="0.3">
      <c r="A16248"/>
    </row>
    <row r="16249" spans="1:1" x14ac:dyDescent="0.3">
      <c r="A16249"/>
    </row>
    <row r="16250" spans="1:1" x14ac:dyDescent="0.3">
      <c r="A16250"/>
    </row>
    <row r="16251" spans="1:1" x14ac:dyDescent="0.3">
      <c r="A16251"/>
    </row>
    <row r="16252" spans="1:1" x14ac:dyDescent="0.3">
      <c r="A16252"/>
    </row>
    <row r="16253" spans="1:1" x14ac:dyDescent="0.3">
      <c r="A16253"/>
    </row>
    <row r="16254" spans="1:1" x14ac:dyDescent="0.3">
      <c r="A16254"/>
    </row>
    <row r="16255" spans="1:1" x14ac:dyDescent="0.3">
      <c r="A16255"/>
    </row>
    <row r="16256" spans="1:1" x14ac:dyDescent="0.3">
      <c r="A16256"/>
    </row>
    <row r="16257" spans="1:1" x14ac:dyDescent="0.3">
      <c r="A16257"/>
    </row>
    <row r="16258" spans="1:1" x14ac:dyDescent="0.3">
      <c r="A16258"/>
    </row>
    <row r="16259" spans="1:1" x14ac:dyDescent="0.3">
      <c r="A16259"/>
    </row>
    <row r="16260" spans="1:1" x14ac:dyDescent="0.3">
      <c r="A16260"/>
    </row>
    <row r="16261" spans="1:1" x14ac:dyDescent="0.3">
      <c r="A16261"/>
    </row>
    <row r="16262" spans="1:1" x14ac:dyDescent="0.3">
      <c r="A16262"/>
    </row>
    <row r="16263" spans="1:1" x14ac:dyDescent="0.3">
      <c r="A16263"/>
    </row>
    <row r="16264" spans="1:1" x14ac:dyDescent="0.3">
      <c r="A16264"/>
    </row>
    <row r="16265" spans="1:1" x14ac:dyDescent="0.3">
      <c r="A16265"/>
    </row>
    <row r="16266" spans="1:1" x14ac:dyDescent="0.3">
      <c r="A16266"/>
    </row>
    <row r="16267" spans="1:1" x14ac:dyDescent="0.3">
      <c r="A16267"/>
    </row>
    <row r="16268" spans="1:1" x14ac:dyDescent="0.3">
      <c r="A16268"/>
    </row>
    <row r="16269" spans="1:1" x14ac:dyDescent="0.3">
      <c r="A16269"/>
    </row>
    <row r="16270" spans="1:1" x14ac:dyDescent="0.3">
      <c r="A16270"/>
    </row>
    <row r="16271" spans="1:1" x14ac:dyDescent="0.3">
      <c r="A16271"/>
    </row>
    <row r="16272" spans="1:1" x14ac:dyDescent="0.3">
      <c r="A16272"/>
    </row>
    <row r="16273" spans="1:1" x14ac:dyDescent="0.3">
      <c r="A16273"/>
    </row>
    <row r="16274" spans="1:1" x14ac:dyDescent="0.3">
      <c r="A16274"/>
    </row>
    <row r="16275" spans="1:1" x14ac:dyDescent="0.3">
      <c r="A16275"/>
    </row>
    <row r="16276" spans="1:1" x14ac:dyDescent="0.3">
      <c r="A16276"/>
    </row>
    <row r="16277" spans="1:1" x14ac:dyDescent="0.3">
      <c r="A16277"/>
    </row>
    <row r="16278" spans="1:1" x14ac:dyDescent="0.3">
      <c r="A16278"/>
    </row>
    <row r="16279" spans="1:1" x14ac:dyDescent="0.3">
      <c r="A16279"/>
    </row>
    <row r="16280" spans="1:1" x14ac:dyDescent="0.3">
      <c r="A16280"/>
    </row>
    <row r="16281" spans="1:1" x14ac:dyDescent="0.3">
      <c r="A16281"/>
    </row>
    <row r="16282" spans="1:1" x14ac:dyDescent="0.3">
      <c r="A16282"/>
    </row>
    <row r="16283" spans="1:1" x14ac:dyDescent="0.3">
      <c r="A16283"/>
    </row>
    <row r="16284" spans="1:1" x14ac:dyDescent="0.3">
      <c r="A16284"/>
    </row>
    <row r="16285" spans="1:1" x14ac:dyDescent="0.3">
      <c r="A16285"/>
    </row>
    <row r="16286" spans="1:1" x14ac:dyDescent="0.3">
      <c r="A16286"/>
    </row>
    <row r="16287" spans="1:1" x14ac:dyDescent="0.3">
      <c r="A16287"/>
    </row>
    <row r="16288" spans="1:1" x14ac:dyDescent="0.3">
      <c r="A16288"/>
    </row>
    <row r="16289" spans="1:1" x14ac:dyDescent="0.3">
      <c r="A16289"/>
    </row>
    <row r="16290" spans="1:1" x14ac:dyDescent="0.3">
      <c r="A16290"/>
    </row>
    <row r="16291" spans="1:1" x14ac:dyDescent="0.3">
      <c r="A16291"/>
    </row>
    <row r="16292" spans="1:1" x14ac:dyDescent="0.3">
      <c r="A16292"/>
    </row>
    <row r="16293" spans="1:1" x14ac:dyDescent="0.3">
      <c r="A16293"/>
    </row>
    <row r="16294" spans="1:1" x14ac:dyDescent="0.3">
      <c r="A16294"/>
    </row>
    <row r="16295" spans="1:1" x14ac:dyDescent="0.3">
      <c r="A16295"/>
    </row>
    <row r="16296" spans="1:1" x14ac:dyDescent="0.3">
      <c r="A16296"/>
    </row>
    <row r="16297" spans="1:1" x14ac:dyDescent="0.3">
      <c r="A16297"/>
    </row>
    <row r="16298" spans="1:1" x14ac:dyDescent="0.3">
      <c r="A16298"/>
    </row>
    <row r="16299" spans="1:1" x14ac:dyDescent="0.3">
      <c r="A16299"/>
    </row>
    <row r="16300" spans="1:1" x14ac:dyDescent="0.3">
      <c r="A16300"/>
    </row>
    <row r="16301" spans="1:1" x14ac:dyDescent="0.3">
      <c r="A16301"/>
    </row>
    <row r="16302" spans="1:1" x14ac:dyDescent="0.3">
      <c r="A16302"/>
    </row>
    <row r="16303" spans="1:1" x14ac:dyDescent="0.3">
      <c r="A16303"/>
    </row>
    <row r="16304" spans="1:1" x14ac:dyDescent="0.3">
      <c r="A16304"/>
    </row>
    <row r="16305" spans="1:1" x14ac:dyDescent="0.3">
      <c r="A16305"/>
    </row>
    <row r="16306" spans="1:1" x14ac:dyDescent="0.3">
      <c r="A16306"/>
    </row>
    <row r="16307" spans="1:1" x14ac:dyDescent="0.3">
      <c r="A16307"/>
    </row>
    <row r="16308" spans="1:1" x14ac:dyDescent="0.3">
      <c r="A16308"/>
    </row>
    <row r="16309" spans="1:1" x14ac:dyDescent="0.3">
      <c r="A16309"/>
    </row>
    <row r="16310" spans="1:1" x14ac:dyDescent="0.3">
      <c r="A16310"/>
    </row>
    <row r="16311" spans="1:1" x14ac:dyDescent="0.3">
      <c r="A16311"/>
    </row>
    <row r="16312" spans="1:1" x14ac:dyDescent="0.3">
      <c r="A16312"/>
    </row>
    <row r="16313" spans="1:1" x14ac:dyDescent="0.3">
      <c r="A16313"/>
    </row>
    <row r="16314" spans="1:1" x14ac:dyDescent="0.3">
      <c r="A16314"/>
    </row>
    <row r="16315" spans="1:1" x14ac:dyDescent="0.3">
      <c r="A16315"/>
    </row>
    <row r="16316" spans="1:1" x14ac:dyDescent="0.3">
      <c r="A16316"/>
    </row>
    <row r="16317" spans="1:1" x14ac:dyDescent="0.3">
      <c r="A16317"/>
    </row>
    <row r="16318" spans="1:1" x14ac:dyDescent="0.3">
      <c r="A16318"/>
    </row>
    <row r="16319" spans="1:1" x14ac:dyDescent="0.3">
      <c r="A16319"/>
    </row>
    <row r="16320" spans="1:1" x14ac:dyDescent="0.3">
      <c r="A16320"/>
    </row>
    <row r="16321" spans="1:1" x14ac:dyDescent="0.3">
      <c r="A16321"/>
    </row>
    <row r="16322" spans="1:1" x14ac:dyDescent="0.3">
      <c r="A16322"/>
    </row>
    <row r="16323" spans="1:1" x14ac:dyDescent="0.3">
      <c r="A16323"/>
    </row>
    <row r="16324" spans="1:1" x14ac:dyDescent="0.3">
      <c r="A16324"/>
    </row>
    <row r="16325" spans="1:1" x14ac:dyDescent="0.3">
      <c r="A16325"/>
    </row>
    <row r="16326" spans="1:1" x14ac:dyDescent="0.3">
      <c r="A16326"/>
    </row>
    <row r="16327" spans="1:1" x14ac:dyDescent="0.3">
      <c r="A16327"/>
    </row>
    <row r="16328" spans="1:1" x14ac:dyDescent="0.3">
      <c r="A16328"/>
    </row>
    <row r="16329" spans="1:1" x14ac:dyDescent="0.3">
      <c r="A16329"/>
    </row>
    <row r="16330" spans="1:1" x14ac:dyDescent="0.3">
      <c r="A16330"/>
    </row>
    <row r="16331" spans="1:1" x14ac:dyDescent="0.3">
      <c r="A16331"/>
    </row>
    <row r="16332" spans="1:1" x14ac:dyDescent="0.3">
      <c r="A16332"/>
    </row>
    <row r="16333" spans="1:1" x14ac:dyDescent="0.3">
      <c r="A16333"/>
    </row>
    <row r="16334" spans="1:1" x14ac:dyDescent="0.3">
      <c r="A16334"/>
    </row>
    <row r="16335" spans="1:1" x14ac:dyDescent="0.3">
      <c r="A16335"/>
    </row>
    <row r="16336" spans="1:1" x14ac:dyDescent="0.3">
      <c r="A16336"/>
    </row>
    <row r="16337" spans="1:1" x14ac:dyDescent="0.3">
      <c r="A16337"/>
    </row>
    <row r="16338" spans="1:1" x14ac:dyDescent="0.3">
      <c r="A16338"/>
    </row>
    <row r="16339" spans="1:1" x14ac:dyDescent="0.3">
      <c r="A16339"/>
    </row>
    <row r="16340" spans="1:1" x14ac:dyDescent="0.3">
      <c r="A16340"/>
    </row>
    <row r="16341" spans="1:1" x14ac:dyDescent="0.3">
      <c r="A16341"/>
    </row>
    <row r="16342" spans="1:1" x14ac:dyDescent="0.3">
      <c r="A16342"/>
    </row>
    <row r="16343" spans="1:1" x14ac:dyDescent="0.3">
      <c r="A16343"/>
    </row>
    <row r="16344" spans="1:1" x14ac:dyDescent="0.3">
      <c r="A16344"/>
    </row>
    <row r="16345" spans="1:1" x14ac:dyDescent="0.3">
      <c r="A16345"/>
    </row>
    <row r="16346" spans="1:1" x14ac:dyDescent="0.3">
      <c r="A16346"/>
    </row>
    <row r="16347" spans="1:1" x14ac:dyDescent="0.3">
      <c r="A16347"/>
    </row>
    <row r="16348" spans="1:1" x14ac:dyDescent="0.3">
      <c r="A16348"/>
    </row>
    <row r="16349" spans="1:1" x14ac:dyDescent="0.3">
      <c r="A16349"/>
    </row>
    <row r="16350" spans="1:1" x14ac:dyDescent="0.3">
      <c r="A16350"/>
    </row>
    <row r="16351" spans="1:1" x14ac:dyDescent="0.3">
      <c r="A16351"/>
    </row>
    <row r="16352" spans="1:1" x14ac:dyDescent="0.3">
      <c r="A16352"/>
    </row>
    <row r="16353" spans="1:1" x14ac:dyDescent="0.3">
      <c r="A16353"/>
    </row>
    <row r="16354" spans="1:1" x14ac:dyDescent="0.3">
      <c r="A16354"/>
    </row>
    <row r="16355" spans="1:1" x14ac:dyDescent="0.3">
      <c r="A16355"/>
    </row>
    <row r="16356" spans="1:1" x14ac:dyDescent="0.3">
      <c r="A16356"/>
    </row>
    <row r="16357" spans="1:1" x14ac:dyDescent="0.3">
      <c r="A16357"/>
    </row>
    <row r="16358" spans="1:1" x14ac:dyDescent="0.3">
      <c r="A16358"/>
    </row>
    <row r="16359" spans="1:1" x14ac:dyDescent="0.3">
      <c r="A16359"/>
    </row>
    <row r="16360" spans="1:1" x14ac:dyDescent="0.3">
      <c r="A16360"/>
    </row>
    <row r="16361" spans="1:1" x14ac:dyDescent="0.3">
      <c r="A16361"/>
    </row>
    <row r="16362" spans="1:1" x14ac:dyDescent="0.3">
      <c r="A16362"/>
    </row>
    <row r="16363" spans="1:1" x14ac:dyDescent="0.3">
      <c r="A16363"/>
    </row>
    <row r="16364" spans="1:1" x14ac:dyDescent="0.3">
      <c r="A16364"/>
    </row>
    <row r="16365" spans="1:1" x14ac:dyDescent="0.3">
      <c r="A16365"/>
    </row>
    <row r="16366" spans="1:1" x14ac:dyDescent="0.3">
      <c r="A16366"/>
    </row>
    <row r="16367" spans="1:1" x14ac:dyDescent="0.3">
      <c r="A16367"/>
    </row>
    <row r="16368" spans="1:1" x14ac:dyDescent="0.3">
      <c r="A16368"/>
    </row>
    <row r="16369" spans="1:1" x14ac:dyDescent="0.3">
      <c r="A16369"/>
    </row>
    <row r="16370" spans="1:1" x14ac:dyDescent="0.3">
      <c r="A16370"/>
    </row>
    <row r="16371" spans="1:1" x14ac:dyDescent="0.3">
      <c r="A16371"/>
    </row>
    <row r="16372" spans="1:1" x14ac:dyDescent="0.3">
      <c r="A16372"/>
    </row>
    <row r="16373" spans="1:1" x14ac:dyDescent="0.3">
      <c r="A16373"/>
    </row>
    <row r="16374" spans="1:1" x14ac:dyDescent="0.3">
      <c r="A16374"/>
    </row>
    <row r="16375" spans="1:1" x14ac:dyDescent="0.3">
      <c r="A16375"/>
    </row>
    <row r="16376" spans="1:1" x14ac:dyDescent="0.3">
      <c r="A16376"/>
    </row>
    <row r="16377" spans="1:1" x14ac:dyDescent="0.3">
      <c r="A16377"/>
    </row>
    <row r="16378" spans="1:1" x14ac:dyDescent="0.3">
      <c r="A16378"/>
    </row>
    <row r="16379" spans="1:1" x14ac:dyDescent="0.3">
      <c r="A16379"/>
    </row>
    <row r="16380" spans="1:1" x14ac:dyDescent="0.3">
      <c r="A16380"/>
    </row>
    <row r="16381" spans="1:1" x14ac:dyDescent="0.3">
      <c r="A16381"/>
    </row>
    <row r="16382" spans="1:1" x14ac:dyDescent="0.3">
      <c r="A16382"/>
    </row>
    <row r="16383" spans="1:1" x14ac:dyDescent="0.3">
      <c r="A16383"/>
    </row>
    <row r="16384" spans="1:1" x14ac:dyDescent="0.3">
      <c r="A16384"/>
    </row>
    <row r="16385" spans="1:1" x14ac:dyDescent="0.3">
      <c r="A16385"/>
    </row>
    <row r="16386" spans="1:1" x14ac:dyDescent="0.3">
      <c r="A16386"/>
    </row>
    <row r="16387" spans="1:1" x14ac:dyDescent="0.3">
      <c r="A16387"/>
    </row>
    <row r="16388" spans="1:1" x14ac:dyDescent="0.3">
      <c r="A16388"/>
    </row>
    <row r="16389" spans="1:1" x14ac:dyDescent="0.3">
      <c r="A16389"/>
    </row>
    <row r="16390" spans="1:1" x14ac:dyDescent="0.3">
      <c r="A16390"/>
    </row>
    <row r="16391" spans="1:1" x14ac:dyDescent="0.3">
      <c r="A16391"/>
    </row>
    <row r="16392" spans="1:1" x14ac:dyDescent="0.3">
      <c r="A16392"/>
    </row>
    <row r="16393" spans="1:1" x14ac:dyDescent="0.3">
      <c r="A16393"/>
    </row>
    <row r="16394" spans="1:1" x14ac:dyDescent="0.3">
      <c r="A16394"/>
    </row>
    <row r="16395" spans="1:1" x14ac:dyDescent="0.3">
      <c r="A16395"/>
    </row>
    <row r="16396" spans="1:1" x14ac:dyDescent="0.3">
      <c r="A16396"/>
    </row>
    <row r="16397" spans="1:1" x14ac:dyDescent="0.3">
      <c r="A16397"/>
    </row>
    <row r="16398" spans="1:1" x14ac:dyDescent="0.3">
      <c r="A16398"/>
    </row>
    <row r="16399" spans="1:1" x14ac:dyDescent="0.3">
      <c r="A16399"/>
    </row>
    <row r="16400" spans="1:1" x14ac:dyDescent="0.3">
      <c r="A16400"/>
    </row>
    <row r="16401" spans="1:1" x14ac:dyDescent="0.3">
      <c r="A16401"/>
    </row>
    <row r="16402" spans="1:1" x14ac:dyDescent="0.3">
      <c r="A16402"/>
    </row>
    <row r="16403" spans="1:1" x14ac:dyDescent="0.3">
      <c r="A16403"/>
    </row>
    <row r="16404" spans="1:1" x14ac:dyDescent="0.3">
      <c r="A16404"/>
    </row>
    <row r="16405" spans="1:1" x14ac:dyDescent="0.3">
      <c r="A16405"/>
    </row>
    <row r="16406" spans="1:1" x14ac:dyDescent="0.3">
      <c r="A16406"/>
    </row>
    <row r="16407" spans="1:1" x14ac:dyDescent="0.3">
      <c r="A16407"/>
    </row>
    <row r="16408" spans="1:1" x14ac:dyDescent="0.3">
      <c r="A16408"/>
    </row>
    <row r="16409" spans="1:1" x14ac:dyDescent="0.3">
      <c r="A16409"/>
    </row>
    <row r="16410" spans="1:1" x14ac:dyDescent="0.3">
      <c r="A16410"/>
    </row>
    <row r="16411" spans="1:1" x14ac:dyDescent="0.3">
      <c r="A16411"/>
    </row>
    <row r="16412" spans="1:1" x14ac:dyDescent="0.3">
      <c r="A16412"/>
    </row>
    <row r="16413" spans="1:1" x14ac:dyDescent="0.3">
      <c r="A16413"/>
    </row>
    <row r="16414" spans="1:1" x14ac:dyDescent="0.3">
      <c r="A16414"/>
    </row>
    <row r="16415" spans="1:1" x14ac:dyDescent="0.3">
      <c r="A16415"/>
    </row>
    <row r="16416" spans="1:1" x14ac:dyDescent="0.3">
      <c r="A16416"/>
    </row>
    <row r="16417" spans="1:1" x14ac:dyDescent="0.3">
      <c r="A16417"/>
    </row>
    <row r="16418" spans="1:1" x14ac:dyDescent="0.3">
      <c r="A16418"/>
    </row>
    <row r="16419" spans="1:1" x14ac:dyDescent="0.3">
      <c r="A16419"/>
    </row>
    <row r="16420" spans="1:1" x14ac:dyDescent="0.3">
      <c r="A16420"/>
    </row>
    <row r="16421" spans="1:1" x14ac:dyDescent="0.3">
      <c r="A16421"/>
    </row>
    <row r="16422" spans="1:1" x14ac:dyDescent="0.3">
      <c r="A16422"/>
    </row>
    <row r="16423" spans="1:1" x14ac:dyDescent="0.3">
      <c r="A16423"/>
    </row>
    <row r="16424" spans="1:1" x14ac:dyDescent="0.3">
      <c r="A16424"/>
    </row>
    <row r="16425" spans="1:1" x14ac:dyDescent="0.3">
      <c r="A16425"/>
    </row>
    <row r="16426" spans="1:1" x14ac:dyDescent="0.3">
      <c r="A16426"/>
    </row>
    <row r="16427" spans="1:1" x14ac:dyDescent="0.3">
      <c r="A16427"/>
    </row>
    <row r="16428" spans="1:1" x14ac:dyDescent="0.3">
      <c r="A16428"/>
    </row>
    <row r="16429" spans="1:1" x14ac:dyDescent="0.3">
      <c r="A16429"/>
    </row>
    <row r="16430" spans="1:1" x14ac:dyDescent="0.3">
      <c r="A16430"/>
    </row>
    <row r="16431" spans="1:1" x14ac:dyDescent="0.3">
      <c r="A16431"/>
    </row>
    <row r="16432" spans="1:1" x14ac:dyDescent="0.3">
      <c r="A16432"/>
    </row>
    <row r="16433" spans="1:1" x14ac:dyDescent="0.3">
      <c r="A16433"/>
    </row>
    <row r="16434" spans="1:1" x14ac:dyDescent="0.3">
      <c r="A16434"/>
    </row>
    <row r="16435" spans="1:1" x14ac:dyDescent="0.3">
      <c r="A16435"/>
    </row>
    <row r="16436" spans="1:1" x14ac:dyDescent="0.3">
      <c r="A16436"/>
    </row>
    <row r="16437" spans="1:1" x14ac:dyDescent="0.3">
      <c r="A16437"/>
    </row>
    <row r="16438" spans="1:1" x14ac:dyDescent="0.3">
      <c r="A16438"/>
    </row>
    <row r="16439" spans="1:1" x14ac:dyDescent="0.3">
      <c r="A16439"/>
    </row>
    <row r="16440" spans="1:1" x14ac:dyDescent="0.3">
      <c r="A16440"/>
    </row>
    <row r="16441" spans="1:1" x14ac:dyDescent="0.3">
      <c r="A16441"/>
    </row>
    <row r="16442" spans="1:1" x14ac:dyDescent="0.3">
      <c r="A16442"/>
    </row>
    <row r="16443" spans="1:1" x14ac:dyDescent="0.3">
      <c r="A16443"/>
    </row>
    <row r="16444" spans="1:1" x14ac:dyDescent="0.3">
      <c r="A16444"/>
    </row>
    <row r="16445" spans="1:1" x14ac:dyDescent="0.3">
      <c r="A16445"/>
    </row>
    <row r="16446" spans="1:1" x14ac:dyDescent="0.3">
      <c r="A16446"/>
    </row>
    <row r="16447" spans="1:1" x14ac:dyDescent="0.3">
      <c r="A16447"/>
    </row>
    <row r="16448" spans="1:1" x14ac:dyDescent="0.3">
      <c r="A16448"/>
    </row>
    <row r="16449" spans="1:1" x14ac:dyDescent="0.3">
      <c r="A16449"/>
    </row>
    <row r="16450" spans="1:1" x14ac:dyDescent="0.3">
      <c r="A16450"/>
    </row>
    <row r="16451" spans="1:1" x14ac:dyDescent="0.3">
      <c r="A16451"/>
    </row>
    <row r="16452" spans="1:1" x14ac:dyDescent="0.3">
      <c r="A16452"/>
    </row>
    <row r="16453" spans="1:1" x14ac:dyDescent="0.3">
      <c r="A16453"/>
    </row>
    <row r="16454" spans="1:1" x14ac:dyDescent="0.3">
      <c r="A16454"/>
    </row>
    <row r="16455" spans="1:1" x14ac:dyDescent="0.3">
      <c r="A16455"/>
    </row>
    <row r="16456" spans="1:1" x14ac:dyDescent="0.3">
      <c r="A16456"/>
    </row>
    <row r="16457" spans="1:1" x14ac:dyDescent="0.3">
      <c r="A16457"/>
    </row>
    <row r="16458" spans="1:1" x14ac:dyDescent="0.3">
      <c r="A16458"/>
    </row>
    <row r="16459" spans="1:1" x14ac:dyDescent="0.3">
      <c r="A16459"/>
    </row>
    <row r="16460" spans="1:1" x14ac:dyDescent="0.3">
      <c r="A16460"/>
    </row>
    <row r="16461" spans="1:1" x14ac:dyDescent="0.3">
      <c r="A16461"/>
    </row>
    <row r="16462" spans="1:1" x14ac:dyDescent="0.3">
      <c r="A16462"/>
    </row>
    <row r="16463" spans="1:1" x14ac:dyDescent="0.3">
      <c r="A16463"/>
    </row>
    <row r="16464" spans="1:1" x14ac:dyDescent="0.3">
      <c r="A16464"/>
    </row>
    <row r="16465" spans="1:1" x14ac:dyDescent="0.3">
      <c r="A16465"/>
    </row>
    <row r="16466" spans="1:1" x14ac:dyDescent="0.3">
      <c r="A16466"/>
    </row>
    <row r="16467" spans="1:1" x14ac:dyDescent="0.3">
      <c r="A16467"/>
    </row>
    <row r="16468" spans="1:1" x14ac:dyDescent="0.3">
      <c r="A16468"/>
    </row>
    <row r="16469" spans="1:1" x14ac:dyDescent="0.3">
      <c r="A16469"/>
    </row>
    <row r="16470" spans="1:1" x14ac:dyDescent="0.3">
      <c r="A16470"/>
    </row>
    <row r="16471" spans="1:1" x14ac:dyDescent="0.3">
      <c r="A16471"/>
    </row>
    <row r="16472" spans="1:1" x14ac:dyDescent="0.3">
      <c r="A16472"/>
    </row>
    <row r="16473" spans="1:1" x14ac:dyDescent="0.3">
      <c r="A16473"/>
    </row>
    <row r="16474" spans="1:1" x14ac:dyDescent="0.3">
      <c r="A16474"/>
    </row>
    <row r="16475" spans="1:1" x14ac:dyDescent="0.3">
      <c r="A16475"/>
    </row>
    <row r="16476" spans="1:1" x14ac:dyDescent="0.3">
      <c r="A16476"/>
    </row>
    <row r="16477" spans="1:1" x14ac:dyDescent="0.3">
      <c r="A16477"/>
    </row>
    <row r="16478" spans="1:1" x14ac:dyDescent="0.3">
      <c r="A16478"/>
    </row>
    <row r="16479" spans="1:1" x14ac:dyDescent="0.3">
      <c r="A16479"/>
    </row>
    <row r="16480" spans="1:1" x14ac:dyDescent="0.3">
      <c r="A16480"/>
    </row>
    <row r="16481" spans="1:1" x14ac:dyDescent="0.3">
      <c r="A16481"/>
    </row>
    <row r="16482" spans="1:1" x14ac:dyDescent="0.3">
      <c r="A16482"/>
    </row>
    <row r="16483" spans="1:1" x14ac:dyDescent="0.3">
      <c r="A16483"/>
    </row>
    <row r="16484" spans="1:1" x14ac:dyDescent="0.3">
      <c r="A16484"/>
    </row>
    <row r="16485" spans="1:1" x14ac:dyDescent="0.3">
      <c r="A16485"/>
    </row>
    <row r="16486" spans="1:1" x14ac:dyDescent="0.3">
      <c r="A16486"/>
    </row>
    <row r="16487" spans="1:1" x14ac:dyDescent="0.3">
      <c r="A16487"/>
    </row>
    <row r="16488" spans="1:1" x14ac:dyDescent="0.3">
      <c r="A16488"/>
    </row>
    <row r="16489" spans="1:1" x14ac:dyDescent="0.3">
      <c r="A16489"/>
    </row>
    <row r="16490" spans="1:1" x14ac:dyDescent="0.3">
      <c r="A16490"/>
    </row>
    <row r="16491" spans="1:1" x14ac:dyDescent="0.3">
      <c r="A16491"/>
    </row>
    <row r="16492" spans="1:1" x14ac:dyDescent="0.3">
      <c r="A16492"/>
    </row>
    <row r="16493" spans="1:1" x14ac:dyDescent="0.3">
      <c r="A16493"/>
    </row>
    <row r="16494" spans="1:1" x14ac:dyDescent="0.3">
      <c r="A16494"/>
    </row>
    <row r="16495" spans="1:1" x14ac:dyDescent="0.3">
      <c r="A16495"/>
    </row>
    <row r="16496" spans="1:1" x14ac:dyDescent="0.3">
      <c r="A16496"/>
    </row>
  </sheetData>
  <sheetProtection sheet="1" objects="1" scenarios="1"/>
  <mergeCells count="34">
    <mergeCell ref="C10:C11"/>
    <mergeCell ref="A63:A66"/>
    <mergeCell ref="B63:B66"/>
    <mergeCell ref="C78:C79"/>
    <mergeCell ref="A95:A105"/>
    <mergeCell ref="B95:B105"/>
    <mergeCell ref="B52:B62"/>
    <mergeCell ref="A52:A62"/>
    <mergeCell ref="A30:A40"/>
    <mergeCell ref="B30:B40"/>
    <mergeCell ref="A68:A71"/>
    <mergeCell ref="B68:B71"/>
    <mergeCell ref="A117:A127"/>
    <mergeCell ref="B117:B127"/>
    <mergeCell ref="A128:A138"/>
    <mergeCell ref="B128:B138"/>
    <mergeCell ref="A106:A116"/>
    <mergeCell ref="B106:B116"/>
    <mergeCell ref="B139:B142"/>
    <mergeCell ref="A139:A142"/>
    <mergeCell ref="B8:D8"/>
    <mergeCell ref="D3:D7"/>
    <mergeCell ref="A20:A29"/>
    <mergeCell ref="B20:B29"/>
    <mergeCell ref="A41:A51"/>
    <mergeCell ref="B41:B51"/>
    <mergeCell ref="B3:C6"/>
    <mergeCell ref="B7:C7"/>
    <mergeCell ref="A12:A14"/>
    <mergeCell ref="B12:B14"/>
    <mergeCell ref="A18:A19"/>
    <mergeCell ref="B18:B19"/>
    <mergeCell ref="A82:A90"/>
    <mergeCell ref="B82:B90"/>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2"/>
  <sheetViews>
    <sheetView workbookViewId="0">
      <selection activeCell="B17" sqref="B17"/>
    </sheetView>
  </sheetViews>
  <sheetFormatPr defaultColWidth="8.88671875" defaultRowHeight="14.4" x14ac:dyDescent="0.3"/>
  <cols>
    <col min="1" max="1" width="20.44140625" customWidth="1"/>
    <col min="2" max="2" width="89.44140625" style="369" customWidth="1"/>
  </cols>
  <sheetData>
    <row r="2" spans="1:2" ht="18" x14ac:dyDescent="0.35">
      <c r="A2" s="368" t="s">
        <v>213</v>
      </c>
    </row>
    <row r="4" spans="1:2" ht="60.9" customHeight="1" x14ac:dyDescent="0.3">
      <c r="A4" s="367" t="s">
        <v>214</v>
      </c>
      <c r="B4" s="337" t="s">
        <v>486</v>
      </c>
    </row>
    <row r="5" spans="1:2" ht="28.8" x14ac:dyDescent="0.3">
      <c r="A5" s="367" t="s">
        <v>215</v>
      </c>
      <c r="B5" s="337" t="s">
        <v>487</v>
      </c>
    </row>
    <row r="6" spans="1:2" ht="28.8" x14ac:dyDescent="0.3">
      <c r="A6" s="367" t="s">
        <v>216</v>
      </c>
      <c r="B6" s="337" t="s">
        <v>488</v>
      </c>
    </row>
    <row r="7" spans="1:2" ht="43.2" x14ac:dyDescent="0.3">
      <c r="A7" s="367" t="s">
        <v>484</v>
      </c>
      <c r="B7" s="337" t="s">
        <v>489</v>
      </c>
    </row>
    <row r="8" spans="1:2" x14ac:dyDescent="0.3">
      <c r="A8" s="367"/>
      <c r="B8" s="337"/>
    </row>
    <row r="9" spans="1:2" x14ac:dyDescent="0.3">
      <c r="A9" s="367"/>
      <c r="B9" s="337"/>
    </row>
    <row r="10" spans="1:2" x14ac:dyDescent="0.3">
      <c r="A10" s="367"/>
      <c r="B10" s="337"/>
    </row>
    <row r="11" spans="1:2" x14ac:dyDescent="0.3">
      <c r="A11" s="367"/>
      <c r="B11" s="337"/>
    </row>
    <row r="12" spans="1:2" x14ac:dyDescent="0.3">
      <c r="A12" s="367"/>
      <c r="B12" s="337"/>
    </row>
  </sheetData>
  <sheetProtection sheet="1" objects="1" scenario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14" sqref="A14"/>
    </sheetView>
  </sheetViews>
  <sheetFormatPr defaultColWidth="8.88671875" defaultRowHeight="14.4" x14ac:dyDescent="0.3"/>
  <cols>
    <col min="1" max="1" width="124.109375" style="337" customWidth="1"/>
  </cols>
  <sheetData>
    <row r="1" spans="1:1" ht="30" customHeight="1" x14ac:dyDescent="0.3">
      <c r="A1" s="340" t="s">
        <v>217</v>
      </c>
    </row>
    <row r="2" spans="1:1" ht="20.100000000000001" customHeight="1" x14ac:dyDescent="0.3">
      <c r="A2" s="338" t="s">
        <v>218</v>
      </c>
    </row>
    <row r="3" spans="1:1" ht="55.35" customHeight="1" x14ac:dyDescent="0.3">
      <c r="A3" s="339" t="s">
        <v>219</v>
      </c>
    </row>
    <row r="4" spans="1:1" ht="20.100000000000001" customHeight="1" x14ac:dyDescent="0.3">
      <c r="A4" s="338" t="s">
        <v>220</v>
      </c>
    </row>
    <row r="5" spans="1:1" ht="35.1" customHeight="1" x14ac:dyDescent="0.3">
      <c r="A5" s="339" t="s">
        <v>221</v>
      </c>
    </row>
    <row r="6" spans="1:1" ht="20.100000000000001" customHeight="1" x14ac:dyDescent="0.3">
      <c r="A6" s="338" t="s">
        <v>222</v>
      </c>
    </row>
    <row r="7" spans="1:1" ht="70.349999999999994" customHeight="1" x14ac:dyDescent="0.3">
      <c r="A7" s="339" t="s">
        <v>223</v>
      </c>
    </row>
    <row r="8" spans="1:1" ht="31.2" x14ac:dyDescent="0.3">
      <c r="A8" s="339" t="s">
        <v>224</v>
      </c>
    </row>
  </sheetData>
  <sheetProtection sheet="1" objects="1" scenarios="1"/>
  <pageMargins left="0.25" right="0.25"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selection activeCell="E24" sqref="E24"/>
    </sheetView>
  </sheetViews>
  <sheetFormatPr defaultColWidth="8.88671875" defaultRowHeight="14.4" x14ac:dyDescent="0.3"/>
  <cols>
    <col min="1" max="1" width="53.44140625" customWidth="1"/>
    <col min="2" max="2" width="32.5546875" customWidth="1"/>
    <col min="3" max="3" width="12.44140625" customWidth="1"/>
    <col min="4" max="4" width="41.88671875" customWidth="1"/>
    <col min="5" max="6" width="20.5546875" customWidth="1"/>
  </cols>
  <sheetData>
    <row r="1" spans="1:6" x14ac:dyDescent="0.3">
      <c r="A1" s="487" t="s">
        <v>225</v>
      </c>
      <c r="B1" s="488"/>
      <c r="C1" s="279"/>
      <c r="D1" s="174" t="s">
        <v>226</v>
      </c>
      <c r="E1" s="323" t="s">
        <v>227</v>
      </c>
      <c r="F1" s="323" t="s">
        <v>228</v>
      </c>
    </row>
    <row r="2" spans="1:6" x14ac:dyDescent="0.3">
      <c r="A2" s="489" t="s">
        <v>229</v>
      </c>
      <c r="B2" s="490"/>
      <c r="C2" s="279"/>
      <c r="D2" s="322" t="s">
        <v>42</v>
      </c>
      <c r="E2" s="324">
        <f>Yhteenveto!B7</f>
        <v>0</v>
      </c>
      <c r="F2" s="324">
        <f>Yhteenveto!C7</f>
        <v>0</v>
      </c>
    </row>
    <row r="3" spans="1:6" x14ac:dyDescent="0.3">
      <c r="A3" s="491" t="s">
        <v>230</v>
      </c>
      <c r="B3" s="492"/>
      <c r="C3" s="279"/>
      <c r="D3" s="322" t="s">
        <v>70</v>
      </c>
      <c r="E3" s="324">
        <f>Yhteenveto!B8</f>
        <v>0</v>
      </c>
      <c r="F3" s="324">
        <f>Yhteenveto!C8</f>
        <v>0</v>
      </c>
    </row>
    <row r="4" spans="1:6" x14ac:dyDescent="0.3">
      <c r="A4" s="30"/>
      <c r="B4" s="30"/>
      <c r="C4" s="279"/>
      <c r="D4" s="322" t="s">
        <v>78</v>
      </c>
      <c r="E4" s="324">
        <f>Yhteenveto!B9</f>
        <v>0</v>
      </c>
      <c r="F4" s="324">
        <f>Yhteenveto!C9</f>
        <v>0</v>
      </c>
    </row>
    <row r="5" spans="1:6" x14ac:dyDescent="0.3">
      <c r="A5" s="487" t="s">
        <v>231</v>
      </c>
      <c r="B5" s="488"/>
      <c r="C5" s="279"/>
      <c r="D5" s="322" t="s">
        <v>232</v>
      </c>
      <c r="E5" s="324">
        <f>Yhteenveto!B10</f>
        <v>0</v>
      </c>
      <c r="F5" s="324">
        <f>Yhteenveto!C10</f>
        <v>0</v>
      </c>
    </row>
    <row r="6" spans="1:6" x14ac:dyDescent="0.3">
      <c r="A6" s="30"/>
      <c r="B6" s="30"/>
      <c r="C6" s="279"/>
      <c r="D6" s="322" t="s">
        <v>233</v>
      </c>
      <c r="E6" s="324">
        <f>Yhteenveto!B17</f>
        <v>0</v>
      </c>
      <c r="F6" s="324">
        <f>Yhteenveto!C17</f>
        <v>0</v>
      </c>
    </row>
    <row r="7" spans="1:6" x14ac:dyDescent="0.3">
      <c r="A7" s="487" t="s">
        <v>234</v>
      </c>
      <c r="B7" s="493"/>
      <c r="C7" s="279"/>
    </row>
    <row r="8" spans="1:6" x14ac:dyDescent="0.3">
      <c r="A8" s="17" t="s">
        <v>235</v>
      </c>
      <c r="B8" s="325"/>
      <c r="C8" s="279"/>
      <c r="D8" s="238" t="s">
        <v>236</v>
      </c>
      <c r="E8" s="323" t="s">
        <v>227</v>
      </c>
      <c r="F8" s="323" t="s">
        <v>228</v>
      </c>
    </row>
    <row r="9" spans="1:6" x14ac:dyDescent="0.3">
      <c r="A9" s="17" t="s">
        <v>234</v>
      </c>
      <c r="B9" s="325"/>
      <c r="C9" s="279"/>
      <c r="D9" t="s">
        <v>43</v>
      </c>
      <c r="E9" s="324">
        <f>Yhteenveto!B19</f>
        <v>0</v>
      </c>
      <c r="F9" s="324">
        <f>Yhteenveto!C19</f>
        <v>0</v>
      </c>
    </row>
    <row r="10" spans="1:6" x14ac:dyDescent="0.3">
      <c r="A10" s="17" t="s">
        <v>237</v>
      </c>
      <c r="B10" s="325"/>
      <c r="C10" s="279"/>
      <c r="D10" t="s">
        <v>55</v>
      </c>
      <c r="E10" s="324">
        <f>Yhteenveto!B20</f>
        <v>0</v>
      </c>
      <c r="F10" s="324">
        <f>Yhteenveto!C20</f>
        <v>0</v>
      </c>
    </row>
    <row r="11" spans="1:6" x14ac:dyDescent="0.3">
      <c r="A11" s="17" t="s">
        <v>238</v>
      </c>
      <c r="B11" s="325"/>
      <c r="C11" s="279"/>
      <c r="D11" t="s">
        <v>239</v>
      </c>
      <c r="E11" s="324">
        <f>Yhteenveto!B21</f>
        <v>0</v>
      </c>
      <c r="F11" s="324">
        <f>Yhteenveto!C21</f>
        <v>0</v>
      </c>
    </row>
    <row r="12" spans="1:6" x14ac:dyDescent="0.3">
      <c r="A12" s="30"/>
      <c r="B12" s="30"/>
      <c r="C12" s="279"/>
      <c r="D12" t="s">
        <v>240</v>
      </c>
      <c r="E12" s="324">
        <f>Yhteenveto!B22</f>
        <v>0</v>
      </c>
      <c r="F12" s="324">
        <f>Yhteenveto!C22</f>
        <v>0</v>
      </c>
    </row>
    <row r="13" spans="1:6" x14ac:dyDescent="0.3">
      <c r="A13" s="487" t="s">
        <v>241</v>
      </c>
      <c r="B13" s="488"/>
      <c r="C13" s="279"/>
      <c r="D13" t="s">
        <v>74</v>
      </c>
      <c r="E13" s="324">
        <f>Yhteenveto!B23</f>
        <v>0</v>
      </c>
      <c r="F13" s="324">
        <f>Yhteenveto!C23</f>
        <v>0</v>
      </c>
    </row>
    <row r="14" spans="1:6" x14ac:dyDescent="0.3">
      <c r="A14" s="18" t="s">
        <v>242</v>
      </c>
      <c r="B14" s="326"/>
      <c r="C14" s="279"/>
      <c r="D14" t="s">
        <v>243</v>
      </c>
      <c r="E14" s="324">
        <f>Yhteenveto!B24</f>
        <v>0</v>
      </c>
      <c r="F14" s="324">
        <f>Yhteenveto!C24</f>
        <v>0</v>
      </c>
    </row>
    <row r="15" spans="1:6" x14ac:dyDescent="0.3">
      <c r="A15" s="18" t="s">
        <v>244</v>
      </c>
      <c r="B15" s="326"/>
      <c r="C15" s="279"/>
      <c r="D15" t="s">
        <v>245</v>
      </c>
      <c r="E15" s="324">
        <f>Yhteenveto!B25</f>
        <v>0</v>
      </c>
      <c r="F15" s="324">
        <f>Yhteenveto!C25</f>
        <v>0</v>
      </c>
    </row>
    <row r="16" spans="1:6" x14ac:dyDescent="0.3">
      <c r="A16" s="30"/>
      <c r="B16" s="30"/>
      <c r="C16" s="279"/>
      <c r="D16" t="s">
        <v>246</v>
      </c>
      <c r="E16" s="324">
        <f>Yhteenveto!B30</f>
        <v>0</v>
      </c>
      <c r="F16" s="324">
        <f>Yhteenveto!C30</f>
        <v>0</v>
      </c>
    </row>
    <row r="17" spans="1:6" x14ac:dyDescent="0.3">
      <c r="A17" s="487" t="s">
        <v>247</v>
      </c>
      <c r="B17" s="488"/>
      <c r="C17" s="279"/>
    </row>
    <row r="18" spans="1:6" x14ac:dyDescent="0.3">
      <c r="A18" s="17" t="s">
        <v>248</v>
      </c>
      <c r="B18" s="327"/>
      <c r="C18" s="279"/>
      <c r="D18" s="174" t="s">
        <v>249</v>
      </c>
      <c r="E18" s="323" t="s">
        <v>227</v>
      </c>
      <c r="F18" s="323" t="s">
        <v>228</v>
      </c>
    </row>
    <row r="19" spans="1:6" x14ac:dyDescent="0.3">
      <c r="A19" s="17" t="s">
        <v>250</v>
      </c>
      <c r="B19" s="327"/>
      <c r="C19" s="279"/>
      <c r="D19" t="s">
        <v>251</v>
      </c>
      <c r="E19" s="324">
        <f>Yhteenveto!B46</f>
        <v>0</v>
      </c>
      <c r="F19" s="324">
        <f>Yhteenveto!C46</f>
        <v>0</v>
      </c>
    </row>
    <row r="20" spans="1:6" x14ac:dyDescent="0.3">
      <c r="A20" s="18" t="s">
        <v>252</v>
      </c>
      <c r="B20" s="326"/>
      <c r="C20" s="279"/>
      <c r="D20" t="s">
        <v>253</v>
      </c>
      <c r="E20" s="324">
        <f>Yhteenveto!B47</f>
        <v>0</v>
      </c>
      <c r="F20" s="324">
        <f>Yhteenveto!C47</f>
        <v>0</v>
      </c>
    </row>
    <row r="21" spans="1:6" x14ac:dyDescent="0.3">
      <c r="A21" s="18" t="s">
        <v>254</v>
      </c>
      <c r="B21" s="326"/>
      <c r="C21" s="279"/>
      <c r="D21" t="s">
        <v>255</v>
      </c>
      <c r="E21" s="324">
        <f>Yhteenveto!B48</f>
        <v>0</v>
      </c>
      <c r="F21" s="324">
        <f>Yhteenveto!C48</f>
        <v>0</v>
      </c>
    </row>
    <row r="22" spans="1:6" x14ac:dyDescent="0.3">
      <c r="A22" s="487" t="s">
        <v>256</v>
      </c>
      <c r="B22" s="488"/>
      <c r="C22" s="279"/>
      <c r="D22" t="s">
        <v>257</v>
      </c>
      <c r="E22" s="324">
        <f>Yhteenveto!B52</f>
        <v>0</v>
      </c>
      <c r="F22" s="324">
        <f>Yhteenveto!C52</f>
        <v>0</v>
      </c>
    </row>
    <row r="23" spans="1:6" x14ac:dyDescent="0.3">
      <c r="A23" s="20" t="s">
        <v>258</v>
      </c>
      <c r="B23" s="328"/>
      <c r="C23" s="279"/>
      <c r="D23" t="s">
        <v>259</v>
      </c>
      <c r="E23" s="324">
        <f>Yhteenveto!B57</f>
        <v>0</v>
      </c>
      <c r="F23" s="324">
        <f>Yhteenveto!C57</f>
        <v>0</v>
      </c>
    </row>
    <row r="24" spans="1:6" x14ac:dyDescent="0.3">
      <c r="A24" s="20" t="s">
        <v>260</v>
      </c>
      <c r="B24" s="328"/>
      <c r="C24" s="279"/>
    </row>
    <row r="25" spans="1:6" x14ac:dyDescent="0.3">
      <c r="A25" s="20" t="s">
        <v>261</v>
      </c>
      <c r="B25" s="328"/>
      <c r="C25" s="279"/>
      <c r="D25" s="174" t="s">
        <v>262</v>
      </c>
      <c r="E25" s="323" t="s">
        <v>227</v>
      </c>
      <c r="F25" s="323" t="s">
        <v>228</v>
      </c>
    </row>
    <row r="26" spans="1:6" x14ac:dyDescent="0.3">
      <c r="A26" s="20" t="s">
        <v>263</v>
      </c>
      <c r="B26" s="328"/>
      <c r="C26" s="279"/>
      <c r="D26" t="s">
        <v>264</v>
      </c>
      <c r="E26" s="324">
        <f>Yhteenveto!B4</f>
        <v>0</v>
      </c>
      <c r="F26" s="324">
        <f>Yhteenveto!C4</f>
        <v>0</v>
      </c>
    </row>
    <row r="27" spans="1:6" x14ac:dyDescent="0.3">
      <c r="A27" s="30"/>
      <c r="B27" s="30"/>
      <c r="C27" s="279"/>
      <c r="D27" t="s">
        <v>265</v>
      </c>
      <c r="E27" s="324">
        <f>Yhteenveto!B5</f>
        <v>0</v>
      </c>
      <c r="F27" s="324">
        <f>Yhteenveto!C5</f>
        <v>0</v>
      </c>
    </row>
    <row r="28" spans="1:6" x14ac:dyDescent="0.3">
      <c r="A28" s="498" t="s">
        <v>266</v>
      </c>
      <c r="B28" s="488"/>
    </row>
    <row r="29" spans="1:6" x14ac:dyDescent="0.3">
      <c r="A29" s="499" t="s">
        <v>267</v>
      </c>
      <c r="B29" s="500"/>
      <c r="D29" s="174" t="s">
        <v>268</v>
      </c>
    </row>
    <row r="30" spans="1:6" x14ac:dyDescent="0.3">
      <c r="A30" s="18" t="s">
        <v>269</v>
      </c>
      <c r="B30" s="329"/>
      <c r="D30" t="s">
        <v>270</v>
      </c>
      <c r="E30" s="324">
        <f>Yhteenveto!C2</f>
        <v>0</v>
      </c>
    </row>
    <row r="31" spans="1:6" x14ac:dyDescent="0.3">
      <c r="A31" s="18" t="s">
        <v>271</v>
      </c>
      <c r="B31" s="329"/>
      <c r="C31" s="1"/>
      <c r="D31" t="s">
        <v>272</v>
      </c>
      <c r="E31" s="324">
        <f>Yhteenveto!D2</f>
        <v>0</v>
      </c>
    </row>
    <row r="32" spans="1:6" x14ac:dyDescent="0.3">
      <c r="A32" s="18" t="s">
        <v>273</v>
      </c>
      <c r="B32" s="329"/>
    </row>
    <row r="33" spans="1:3" x14ac:dyDescent="0.3">
      <c r="A33" s="18" t="s">
        <v>274</v>
      </c>
      <c r="B33" s="329"/>
    </row>
    <row r="34" spans="1:3" x14ac:dyDescent="0.3">
      <c r="A34" s="18" t="s">
        <v>275</v>
      </c>
      <c r="B34" s="330">
        <f>SUM(B30:B33)</f>
        <v>0</v>
      </c>
    </row>
    <row r="35" spans="1:3" x14ac:dyDescent="0.3">
      <c r="A35" s="499" t="s">
        <v>276</v>
      </c>
      <c r="B35" s="500"/>
    </row>
    <row r="36" spans="1:3" x14ac:dyDescent="0.3">
      <c r="A36" s="18" t="s">
        <v>269</v>
      </c>
      <c r="B36" s="331"/>
    </row>
    <row r="37" spans="1:3" x14ac:dyDescent="0.3">
      <c r="A37" s="18" t="s">
        <v>277</v>
      </c>
      <c r="B37" s="331"/>
    </row>
    <row r="38" spans="1:3" x14ac:dyDescent="0.3">
      <c r="A38" s="18" t="s">
        <v>274</v>
      </c>
      <c r="B38" s="328"/>
    </row>
    <row r="39" spans="1:3" x14ac:dyDescent="0.3">
      <c r="A39" s="499" t="s">
        <v>278</v>
      </c>
      <c r="B39" s="500"/>
    </row>
    <row r="40" spans="1:3" x14ac:dyDescent="0.3">
      <c r="A40" s="19" t="s">
        <v>279</v>
      </c>
      <c r="B40" s="328"/>
    </row>
    <row r="41" spans="1:3" x14ac:dyDescent="0.3">
      <c r="A41" s="19" t="s">
        <v>280</v>
      </c>
      <c r="B41" s="328"/>
    </row>
    <row r="42" spans="1:3" x14ac:dyDescent="0.3">
      <c r="A42" s="19" t="s">
        <v>281</v>
      </c>
      <c r="B42" s="328"/>
    </row>
    <row r="43" spans="1:3" x14ac:dyDescent="0.3">
      <c r="A43" s="122"/>
      <c r="B43" s="120"/>
      <c r="C43" s="1"/>
    </row>
    <row r="44" spans="1:3" x14ac:dyDescent="0.3">
      <c r="A44" s="123" t="s">
        <v>282</v>
      </c>
      <c r="B44" s="332"/>
    </row>
    <row r="45" spans="1:3" x14ac:dyDescent="0.3">
      <c r="A45" s="124" t="s">
        <v>283</v>
      </c>
      <c r="B45" s="328"/>
    </row>
    <row r="46" spans="1:3" x14ac:dyDescent="0.3">
      <c r="A46" s="124" t="s">
        <v>284</v>
      </c>
      <c r="B46" s="328"/>
    </row>
    <row r="47" spans="1:3" x14ac:dyDescent="0.3">
      <c r="A47" s="121"/>
      <c r="B47" s="121"/>
      <c r="C47" s="1"/>
    </row>
    <row r="48" spans="1:3" ht="28.8" x14ac:dyDescent="0.3">
      <c r="A48" s="16" t="s">
        <v>285</v>
      </c>
      <c r="B48" s="325"/>
      <c r="C48" s="1" t="s">
        <v>286</v>
      </c>
    </row>
    <row r="49" spans="1:8" ht="28.8" x14ac:dyDescent="0.3">
      <c r="A49" s="16" t="s">
        <v>287</v>
      </c>
      <c r="B49" s="325"/>
      <c r="C49" s="1" t="s">
        <v>286</v>
      </c>
    </row>
    <row r="50" spans="1:8" x14ac:dyDescent="0.3">
      <c r="A50" s="30"/>
      <c r="B50" s="30"/>
      <c r="C50" s="1"/>
    </row>
    <row r="51" spans="1:8" x14ac:dyDescent="0.3">
      <c r="A51" s="123" t="s">
        <v>288</v>
      </c>
      <c r="B51" s="333"/>
      <c r="C51" s="1"/>
    </row>
    <row r="52" spans="1:8" x14ac:dyDescent="0.3">
      <c r="A52" s="30"/>
      <c r="B52" s="30"/>
      <c r="C52" s="1"/>
    </row>
    <row r="53" spans="1:8" x14ac:dyDescent="0.3">
      <c r="A53" s="494" t="s">
        <v>289</v>
      </c>
      <c r="B53" s="494"/>
      <c r="C53" s="1"/>
    </row>
    <row r="54" spans="1:8" ht="28.8" x14ac:dyDescent="0.3">
      <c r="A54" s="123" t="s">
        <v>290</v>
      </c>
      <c r="B54" s="333"/>
      <c r="C54" s="1" t="s">
        <v>286</v>
      </c>
    </row>
    <row r="55" spans="1:8" x14ac:dyDescent="0.3">
      <c r="A55" s="123" t="s">
        <v>291</v>
      </c>
      <c r="B55" s="333"/>
      <c r="C55" s="1"/>
    </row>
    <row r="57" spans="1:8" x14ac:dyDescent="0.3">
      <c r="A57" s="319" t="s">
        <v>292</v>
      </c>
      <c r="B57" s="320"/>
      <c r="C57" s="320"/>
      <c r="D57" s="320"/>
      <c r="E57" s="321"/>
    </row>
    <row r="58" spans="1:8" ht="28.8" x14ac:dyDescent="0.3">
      <c r="A58" s="319" t="s">
        <v>293</v>
      </c>
      <c r="B58" s="320"/>
      <c r="C58" s="320"/>
      <c r="D58" s="320"/>
      <c r="E58" s="278" t="s">
        <v>294</v>
      </c>
    </row>
    <row r="59" spans="1:8" x14ac:dyDescent="0.3">
      <c r="A59" s="123" t="s">
        <v>295</v>
      </c>
      <c r="B59" s="495"/>
      <c r="C59" s="496"/>
      <c r="D59" s="497"/>
      <c r="E59" s="334"/>
      <c r="F59" s="485" t="s">
        <v>296</v>
      </c>
      <c r="G59" s="486"/>
      <c r="H59" s="486"/>
    </row>
    <row r="60" spans="1:8" x14ac:dyDescent="0.3">
      <c r="A60" s="124" t="s">
        <v>297</v>
      </c>
      <c r="B60" s="335"/>
      <c r="C60" s="336"/>
      <c r="D60" s="336"/>
      <c r="E60" s="334"/>
      <c r="F60" s="485"/>
      <c r="G60" s="486"/>
      <c r="H60" s="486"/>
    </row>
    <row r="61" spans="1:8" x14ac:dyDescent="0.3">
      <c r="A61" s="124" t="s">
        <v>298</v>
      </c>
      <c r="B61" s="335"/>
      <c r="C61" s="336"/>
      <c r="D61" s="336"/>
      <c r="E61" s="334"/>
      <c r="F61" s="485"/>
      <c r="G61" s="486"/>
      <c r="H61" s="486"/>
    </row>
    <row r="62" spans="1:8" x14ac:dyDescent="0.3">
      <c r="A62" s="124" t="s">
        <v>299</v>
      </c>
      <c r="B62" s="335"/>
      <c r="C62" s="336"/>
      <c r="D62" s="336"/>
      <c r="E62" s="334"/>
      <c r="F62" s="485"/>
      <c r="G62" s="486"/>
      <c r="H62" s="486"/>
    </row>
  </sheetData>
  <sheetProtection sheet="1" objects="1" scenarios="1"/>
  <mergeCells count="15">
    <mergeCell ref="F59:H62"/>
    <mergeCell ref="A13:B13"/>
    <mergeCell ref="A1:B1"/>
    <mergeCell ref="A2:B2"/>
    <mergeCell ref="A3:B3"/>
    <mergeCell ref="A5:B5"/>
    <mergeCell ref="A7:B7"/>
    <mergeCell ref="A53:B53"/>
    <mergeCell ref="B59:D59"/>
    <mergeCell ref="A17:B17"/>
    <mergeCell ref="A22:B22"/>
    <mergeCell ref="A28:B28"/>
    <mergeCell ref="A29:B29"/>
    <mergeCell ref="A35:B35"/>
    <mergeCell ref="A39:B3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Muuttujat!$E$20:$E$21</xm:f>
          </x14:formula1>
          <xm:sqref>B54 B48:B49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23"/>
  <sheetViews>
    <sheetView zoomScaleNormal="100" workbookViewId="0">
      <pane xSplit="1" ySplit="2" topLeftCell="B3" activePane="bottomRight" state="frozen"/>
      <selection pane="topRight" activeCell="B1" sqref="B1"/>
      <selection pane="bottomLeft" activeCell="A3" sqref="A3"/>
      <selection pane="bottomRight" activeCell="D200" sqref="D200"/>
    </sheetView>
  </sheetViews>
  <sheetFormatPr defaultColWidth="12.5546875" defaultRowHeight="14.4" x14ac:dyDescent="0.3"/>
  <cols>
    <col min="1" max="1" width="38.5546875" customWidth="1"/>
    <col min="2" max="5" width="13.44140625" customWidth="1"/>
    <col min="6" max="6" width="13.44140625" style="30" customWidth="1"/>
    <col min="7" max="7" width="9.44140625" style="255" customWidth="1"/>
    <col min="8" max="8" width="9.44140625" customWidth="1"/>
    <col min="9" max="12" width="9.5546875" customWidth="1"/>
    <col min="13" max="13" width="7.5546875" customWidth="1"/>
    <col min="14" max="14" width="8.109375" customWidth="1"/>
    <col min="15" max="19" width="10.44140625" customWidth="1"/>
    <col min="20" max="20" width="37.5546875" customWidth="1"/>
    <col min="21" max="35" width="8.109375" customWidth="1"/>
  </cols>
  <sheetData>
    <row r="1" spans="1:35" ht="71.400000000000006" customHeight="1" thickBot="1" x14ac:dyDescent="0.35">
      <c r="A1" s="125" t="s">
        <v>300</v>
      </c>
      <c r="B1" s="126" t="s">
        <v>301</v>
      </c>
      <c r="C1" s="127" t="s">
        <v>302</v>
      </c>
      <c r="D1" s="128" t="s">
        <v>24</v>
      </c>
      <c r="E1" s="234" t="s">
        <v>25</v>
      </c>
      <c r="F1" s="236" t="s">
        <v>303</v>
      </c>
      <c r="G1" s="252" t="s">
        <v>304</v>
      </c>
      <c r="H1" s="136" t="s">
        <v>305</v>
      </c>
      <c r="I1" s="137" t="s">
        <v>306</v>
      </c>
      <c r="J1" s="137" t="s">
        <v>307</v>
      </c>
      <c r="K1" s="137" t="s">
        <v>308</v>
      </c>
      <c r="L1" s="137" t="s">
        <v>309</v>
      </c>
      <c r="M1" s="136" t="s">
        <v>310</v>
      </c>
      <c r="N1" s="136" t="s">
        <v>311</v>
      </c>
      <c r="O1" s="138" t="s">
        <v>312</v>
      </c>
      <c r="P1" s="139" t="s">
        <v>21</v>
      </c>
      <c r="Q1" s="139" t="s">
        <v>22</v>
      </c>
      <c r="R1" s="139" t="s">
        <v>313</v>
      </c>
      <c r="S1" s="139" t="s">
        <v>314</v>
      </c>
      <c r="T1" s="1"/>
      <c r="U1" s="1"/>
      <c r="V1" s="1"/>
      <c r="W1" s="1"/>
      <c r="X1" s="1"/>
      <c r="Y1" s="1"/>
      <c r="Z1" s="1"/>
      <c r="AA1" s="1"/>
      <c r="AB1" s="1"/>
      <c r="AC1" s="1"/>
      <c r="AD1" s="1"/>
      <c r="AE1" s="1"/>
      <c r="AF1" s="1"/>
      <c r="AG1" s="1"/>
      <c r="AH1" s="1"/>
      <c r="AI1" s="1"/>
    </row>
    <row r="2" spans="1:35" ht="14.25" customHeight="1" thickBot="1" x14ac:dyDescent="0.35">
      <c r="A2" s="3" t="s">
        <v>315</v>
      </c>
      <c r="B2" s="267">
        <f>SUMIF(Table_1[Toteutuminen],"Toteutunut",TOIMINTA!$D$3:$D$2003)</f>
        <v>0</v>
      </c>
      <c r="C2" s="150">
        <f>F2</f>
        <v>0</v>
      </c>
      <c r="D2" s="150">
        <f>TOIMINTA!X2004</f>
        <v>0</v>
      </c>
      <c r="E2" s="72">
        <f>TOIMINTA!Y2004</f>
        <v>0</v>
      </c>
      <c r="F2" s="237">
        <f>TOIMINTA!Z2004</f>
        <v>0</v>
      </c>
      <c r="G2" s="69" t="e">
        <f>SUM(TOIMINTA!$D$3:$D$2003)/SUM(TOIMINTA!$D$3:$D$2003)</f>
        <v>#DIV/0!</v>
      </c>
      <c r="H2" s="70" t="e">
        <f>B2/($B$2+$I$2+$K$2)</f>
        <v>#DIV/0!</v>
      </c>
      <c r="I2" s="71">
        <f>SUMIF(Table_1[Toteutuminen],"Ei osallistujia",TOIMINTA!$D$3:$D$2003)</f>
        <v>0</v>
      </c>
      <c r="J2" s="70" t="e">
        <f>I2/($B$2+$I$2+$K$2)</f>
        <v>#DIV/0!</v>
      </c>
      <c r="K2" s="71">
        <f>SUMIF(Table_1[Toteutuminen],"Peruttu",TOIMINTA!$D$3:$D$2003)</f>
        <v>0</v>
      </c>
      <c r="L2" s="70" t="e">
        <f>K2/($B$2+$I$2+$K$2)</f>
        <v>#DIV/0!</v>
      </c>
      <c r="M2" s="71">
        <f>TOIMINTA!S2004</f>
        <v>0</v>
      </c>
      <c r="N2" s="71">
        <f>TOIMINTA!T2004</f>
        <v>0</v>
      </c>
      <c r="O2" s="72">
        <f>IF(M2=0,0,M2/N2)</f>
        <v>0</v>
      </c>
      <c r="P2" s="73">
        <f>TOIMINTA!U2004</f>
        <v>0</v>
      </c>
      <c r="Q2" s="73">
        <f>TOIMINTA!V2004</f>
        <v>0</v>
      </c>
      <c r="R2" s="73">
        <f>TOIMINTA!W2004</f>
        <v>0</v>
      </c>
      <c r="S2" s="72">
        <f>IF(R2=0,0,R2/B2)</f>
        <v>0</v>
      </c>
      <c r="T2" s="9" t="str">
        <f>A2</f>
        <v>YHTEENSÄ</v>
      </c>
      <c r="U2" s="1"/>
      <c r="V2" s="1"/>
      <c r="W2" s="1"/>
      <c r="X2" s="1"/>
      <c r="Y2" s="1"/>
      <c r="Z2" s="1"/>
      <c r="AA2" s="1"/>
      <c r="AB2" s="1"/>
      <c r="AC2" s="1"/>
      <c r="AD2" s="1"/>
      <c r="AE2" s="1"/>
      <c r="AF2" s="1"/>
      <c r="AG2" s="1"/>
      <c r="AH2" s="1"/>
      <c r="AI2" s="1"/>
    </row>
    <row r="3" spans="1:35" ht="14.25" customHeight="1" x14ac:dyDescent="0.3">
      <c r="A3" s="35" t="s">
        <v>54</v>
      </c>
      <c r="B3" s="162" t="s">
        <v>316</v>
      </c>
      <c r="C3" s="32"/>
      <c r="D3" s="33"/>
      <c r="E3" s="58"/>
      <c r="F3" s="32"/>
      <c r="G3" s="257"/>
      <c r="H3" s="33"/>
      <c r="I3" s="33"/>
      <c r="J3" s="31"/>
      <c r="K3" s="31"/>
      <c r="L3" s="31"/>
      <c r="M3" s="31"/>
      <c r="N3" s="31"/>
      <c r="O3" s="31"/>
      <c r="P3" s="31"/>
      <c r="Q3" s="81" t="str">
        <f>A3</f>
        <v>Valitse yksi</v>
      </c>
      <c r="R3" s="1"/>
      <c r="S3" s="1"/>
      <c r="T3" s="1"/>
      <c r="U3" s="1"/>
      <c r="V3" s="1"/>
      <c r="W3" s="1"/>
      <c r="X3" s="1"/>
      <c r="Y3" s="1"/>
      <c r="Z3" s="1"/>
      <c r="AA3" s="1"/>
      <c r="AB3" s="1"/>
      <c r="AC3" s="1"/>
      <c r="AD3" s="1"/>
      <c r="AE3" s="1"/>
      <c r="AF3" s="1"/>
    </row>
    <row r="4" spans="1:35" ht="14.25" customHeight="1" x14ac:dyDescent="0.3">
      <c r="A4" s="8" t="str">
        <f>Muuttujat!B8</f>
        <v>a) Live</v>
      </c>
      <c r="B4" s="155">
        <f>SUMIFS(TOIMINTA!$D$3:$D$2003, TOIMINTA!$G$3:$G$2003,"a)*",TOIMINTA!$C$3:$C$2003,"Toteutunut")</f>
        <v>0</v>
      </c>
      <c r="C4" s="377">
        <f>F4</f>
        <v>0</v>
      </c>
      <c r="D4" s="235">
        <f>SUMIFS(TOIMINTA!$X$3:$X$2003, TOIMINTA!$G$3:$G$2003,"a)*",TOIMINTA!$C$3:$C$2003,"Toteutunut")</f>
        <v>0</v>
      </c>
      <c r="E4" s="235">
        <f>SUMIFS(TOIMINTA!$Y$3:$Y$2003, TOIMINTA!$G$3:$G$2003,"a)*",TOIMINTA!$C$3:$C$2003,"Toteutunut")</f>
        <v>0</v>
      </c>
      <c r="F4" s="247">
        <f>SUMIFS(TOIMINTA!$Z$3:$Z$2003, TOIMINTA!$G$3:$G$2003,"a)*",TOIMINTA!$C$3:$C$2003,"Toteutunut")</f>
        <v>0</v>
      </c>
      <c r="G4" s="254" t="e">
        <f>B4/$B$2</f>
        <v>#DIV/0!</v>
      </c>
      <c r="H4" s="57" t="e">
        <f>B4/($B$2+$I$2+$K$2)</f>
        <v>#DIV/0!</v>
      </c>
      <c r="I4" s="54">
        <f>SUMIFS(TOIMINTA!$D$3:$D$2003, TOIMINTA!$G$3:$G$2003,"a)*",TOIMINTA!$C$3:$C$2003,"Ei osallistujia")</f>
        <v>0</v>
      </c>
      <c r="J4" s="57" t="e">
        <f>I4/($B$2+$I$2+$K$2)</f>
        <v>#DIV/0!</v>
      </c>
      <c r="K4" s="54">
        <f>SUMIFS(TOIMINTA!$D$3:$D$2003, TOIMINTA!$G$3:$G$2003,"a)*",TOIMINTA!$C$3:$C$2003,"Peruttu")</f>
        <v>0</v>
      </c>
      <c r="L4" s="57" t="e">
        <f>K4/($B$2+$I$2+$K$2)</f>
        <v>#DIV/0!</v>
      </c>
      <c r="M4" s="54">
        <f>SUMIFS(TOIMINTA!$S$3:$S$2003, TOIMINTA!$G$3:$G$2003,"a)*",TOIMINTA!$C$3:$C$2003,"Toteutunut")</f>
        <v>0</v>
      </c>
      <c r="N4" s="54">
        <f>SUMIFS(TOIMINTA!$T$3:$T$2003, TOIMINTA!$G$3:$G$2003,"a)*",TOIMINTA!$C$3:$C$2003,"Toteutunut")</f>
        <v>0</v>
      </c>
      <c r="O4" s="34">
        <f>IF(M4=0,0,M4/N4)</f>
        <v>0</v>
      </c>
      <c r="P4" s="34">
        <f>SUMIFS(TOIMINTA!$U$3:$U$2003, TOIMINTA!$G$3:$G$2003,"a)*",TOIMINTA!$C$3:$C$2003,"Toteutunut")</f>
        <v>0</v>
      </c>
      <c r="Q4" s="34">
        <f>SUMIFS(TOIMINTA!$V$3:$V$2003, TOIMINTA!$G$3:$G$2003,"a)*",TOIMINTA!$C$3:$C$2003,"Toteutunut")</f>
        <v>0</v>
      </c>
      <c r="R4" s="34">
        <f>SUMIFS(TOIMINTA!$W$3:$W$2003, TOIMINTA!$G$3:$G$2003,"a)*",TOIMINTA!$C$3:$C$2003,"Toteutunut")</f>
        <v>0</v>
      </c>
      <c r="S4" s="34">
        <f>IF(R4=0,0,R4/B4)</f>
        <v>0</v>
      </c>
      <c r="T4" s="9" t="str">
        <f>A4</f>
        <v>a) Live</v>
      </c>
      <c r="U4" s="1"/>
      <c r="V4" s="1"/>
      <c r="W4" s="1"/>
      <c r="X4" s="1"/>
      <c r="Y4" s="1"/>
      <c r="Z4" s="1"/>
      <c r="AA4" s="1"/>
      <c r="AB4" s="1"/>
      <c r="AC4" s="1"/>
      <c r="AD4" s="1"/>
      <c r="AE4" s="1"/>
      <c r="AF4" s="1"/>
      <c r="AG4" s="1"/>
      <c r="AH4" s="1"/>
      <c r="AI4" s="1"/>
    </row>
    <row r="5" spans="1:35" ht="14.25" customHeight="1" x14ac:dyDescent="0.3">
      <c r="A5" s="8" t="str">
        <f>Muuttujat!B9</f>
        <v>b) Verkossa</v>
      </c>
      <c r="B5" s="155">
        <f>SUMIFS(TOIMINTA!$D$3:$D$2003, TOIMINTA!$G$3:$G$2003,"b)*",TOIMINTA!$C$3:$C$2003,"Toteutunut")</f>
        <v>0</v>
      </c>
      <c r="C5" s="377">
        <f>F5</f>
        <v>0</v>
      </c>
      <c r="D5" s="235">
        <f>SUMIFS(TOIMINTA!$X$3:$X$2003, TOIMINTA!$G$3:$G$2003,"b)*",TOIMINTA!$C$3:$C$2003,"Toteutunut")</f>
        <v>0</v>
      </c>
      <c r="E5" s="235">
        <f>SUMIFS(TOIMINTA!$Y$3:$Y$2003, TOIMINTA!$G$3:$G$2003,"b)*",TOIMINTA!$C$3:$C$2003,"Toteutunut")</f>
        <v>0</v>
      </c>
      <c r="F5" s="247">
        <f>SUMIFS(TOIMINTA!$Z$3:$Z$2003, TOIMINTA!$G$3:$G$2003,"b)*",TOIMINTA!$C$3:$C$2003,"Toteutunut")</f>
        <v>0</v>
      </c>
      <c r="G5" s="254" t="e">
        <f>B5/$B$2</f>
        <v>#DIV/0!</v>
      </c>
      <c r="H5" s="57" t="e">
        <f>B5/($B$2+$I$2+$K$2)</f>
        <v>#DIV/0!</v>
      </c>
      <c r="I5" s="54">
        <f>SUMIFS(TOIMINTA!$D$3:$D$2003, TOIMINTA!$G$3:$G$2003,"b)*",TOIMINTA!$C$3:$C$2003,"Ei osallistujia")</f>
        <v>0</v>
      </c>
      <c r="J5" s="57" t="e">
        <f>I5/($B$2+$I$2+$K$2)</f>
        <v>#DIV/0!</v>
      </c>
      <c r="K5" s="54">
        <f>SUMIFS(TOIMINTA!$D$3:$D$2003, TOIMINTA!$G$3:$G$2003,"b)*",TOIMINTA!$C$3:$C$2003,"Peruttu")</f>
        <v>0</v>
      </c>
      <c r="L5" s="57" t="e">
        <f>K5/($B$2+$I$2+$K$2)</f>
        <v>#DIV/0!</v>
      </c>
      <c r="M5" s="54">
        <f>SUMIFS(TOIMINTA!$S$3:$S$2003, TOIMINTA!$G$3:$G$2003,"b)*",TOIMINTA!$C$3:$C$2003,"Toteutunut")</f>
        <v>0</v>
      </c>
      <c r="N5" s="54">
        <f>SUMIFS(TOIMINTA!$T$3:$T$2003, TOIMINTA!$G$3:$G$2003,"b)*",TOIMINTA!$C$3:$C$2003,"Toteutunut")</f>
        <v>0</v>
      </c>
      <c r="O5" s="34">
        <f t="shared" ref="O5" si="0">IF(M5=0,0,M5/N5)</f>
        <v>0</v>
      </c>
      <c r="P5" s="34">
        <f>SUMIFS(TOIMINTA!$U$3:$U$2003, TOIMINTA!$G$3:$G$2003,"b)*",TOIMINTA!$C$3:$C$2003,"Toteutunut")</f>
        <v>0</v>
      </c>
      <c r="Q5" s="34">
        <f>SUMIFS(TOIMINTA!$V$3:$V$2003, TOIMINTA!$G$3:$G$2003,"b)*",TOIMINTA!$C$3:$C$2003,"Toteutunut")</f>
        <v>0</v>
      </c>
      <c r="R5" s="34">
        <f>SUMIFS(TOIMINTA!$W$3:$W$2003, TOIMINTA!$G$3:$G$2003,"b)*",TOIMINTA!$C$3:$C$2003,"Toteutunut")</f>
        <v>0</v>
      </c>
      <c r="S5" s="34">
        <f>IF(R5=0,0,R5/B5)</f>
        <v>0</v>
      </c>
      <c r="T5" s="9" t="str">
        <f>A5</f>
        <v>b) Verkossa</v>
      </c>
      <c r="U5" s="1"/>
      <c r="V5" s="1"/>
      <c r="W5" s="1"/>
      <c r="X5" s="1"/>
      <c r="Y5" s="1"/>
      <c r="Z5" s="1"/>
      <c r="AA5" s="1"/>
      <c r="AB5" s="1"/>
      <c r="AC5" s="1"/>
      <c r="AD5" s="1"/>
      <c r="AE5" s="1"/>
      <c r="AF5" s="1"/>
      <c r="AG5" s="1"/>
      <c r="AH5" s="1"/>
      <c r="AI5" s="1"/>
    </row>
    <row r="6" spans="1:35" ht="14.25" customHeight="1" x14ac:dyDescent="0.3">
      <c r="A6" s="6" t="s">
        <v>54</v>
      </c>
      <c r="B6" s="7" t="s">
        <v>317</v>
      </c>
      <c r="C6" s="7"/>
      <c r="D6" s="7"/>
      <c r="E6" s="7"/>
      <c r="F6" s="238"/>
      <c r="G6" s="253"/>
      <c r="H6" s="60"/>
      <c r="I6" s="7"/>
      <c r="J6" s="60"/>
      <c r="K6" s="7"/>
      <c r="L6" s="60"/>
      <c r="M6" s="63"/>
      <c r="N6" s="63"/>
      <c r="O6" s="7"/>
      <c r="P6" s="7"/>
      <c r="Q6" s="7"/>
      <c r="R6" s="7"/>
      <c r="S6" s="7"/>
      <c r="T6" s="9"/>
      <c r="U6" s="1"/>
      <c r="V6" s="1"/>
      <c r="W6" s="1"/>
      <c r="X6" s="1"/>
      <c r="Y6" s="1"/>
      <c r="Z6" s="1"/>
      <c r="AA6" s="1"/>
      <c r="AB6" s="1"/>
      <c r="AC6" s="1"/>
      <c r="AD6" s="1"/>
      <c r="AE6" s="1"/>
      <c r="AF6" s="1"/>
      <c r="AG6" s="1"/>
      <c r="AH6" s="1"/>
      <c r="AI6" s="1"/>
    </row>
    <row r="7" spans="1:35" ht="14.25" customHeight="1" x14ac:dyDescent="0.3">
      <c r="A7" s="14" t="str">
        <f>Muuttujat!C8</f>
        <v>a) Yleisölle avoin toiminta</v>
      </c>
      <c r="B7" s="378">
        <f>SUMIFS(TOIMINTA!$D$3:$D$2003, TOIMINTA!$H$3:$H$2003,"a)*",TOIMINTA!$C$3:$C$2003,"Toteutunut")</f>
        <v>0</v>
      </c>
      <c r="C7" s="377">
        <f>F7</f>
        <v>0</v>
      </c>
      <c r="D7" s="4">
        <f>SUMIFS(TOIMINTA!$X$3:$X$2003, TOIMINTA!$H$3:$H$2003,"a)*",TOIMINTA!$C$3:$C$2003,"Toteutunut")</f>
        <v>0</v>
      </c>
      <c r="E7" s="4">
        <f>SUMIFS(TOIMINTA!$Y$3:$Y$2003, TOIMINTA!$H$3:$H$2003,"a)*",TOIMINTA!$C$3:$C$2003,"Toteutunut")</f>
        <v>0</v>
      </c>
      <c r="F7" s="239">
        <f>SUMIFS(TOIMINTA!$Z$3:$Z$2003, TOIMINTA!$H$3:$H$2003,"a)*",TOIMINTA!$C$3:$C$2003,"Toteutunut")</f>
        <v>0</v>
      </c>
      <c r="G7" s="254" t="e">
        <f t="shared" ref="G7:G17" si="1">B7/$B$2</f>
        <v>#DIV/0!</v>
      </c>
      <c r="H7" s="57" t="e">
        <f t="shared" ref="H7:H17" si="2">B7/($B$2+$I$2+$K$2)</f>
        <v>#DIV/0!</v>
      </c>
      <c r="I7" s="53">
        <f>SUMIFS(TOIMINTA!$D$3:$D$2003, TOIMINTA!$H$3:$H$2003,"a)*",TOIMINTA!$C$3:$C$2003,"Ei osallistujia")</f>
        <v>0</v>
      </c>
      <c r="J7" s="57" t="e">
        <f t="shared" ref="J7:J17" si="3">I7/($B$2+$I$2+$K$2)</f>
        <v>#DIV/0!</v>
      </c>
      <c r="K7" s="53">
        <f>SUMIFS(TOIMINTA!$D$3:$D$2003, TOIMINTA!$H$3:$H$2003,"a)*",TOIMINTA!$C$3:$C$2003,"Peruttu")</f>
        <v>0</v>
      </c>
      <c r="L7" s="57" t="e">
        <f t="shared" ref="L7:L17" si="4">K7/($B$2+$I$2+$K$2)</f>
        <v>#DIV/0!</v>
      </c>
      <c r="M7" s="53">
        <f>SUMIFS(TOIMINTA!$S$3:$S$2003, TOIMINTA!$H$3:$H$2003,"a)*",TOIMINTA!$C$3:$C$2003,"Toteutunut")</f>
        <v>0</v>
      </c>
      <c r="N7" s="53">
        <f>SUMIFS(TOIMINTA!$T$3:$T$2003, TOIMINTA!$H$3:$H$2003,"a)*",TOIMINTA!$C$3:$C$2003,"Toteutunut")</f>
        <v>0</v>
      </c>
      <c r="O7" s="4">
        <f>IF(M7=0,0,M7/N7)</f>
        <v>0</v>
      </c>
      <c r="P7" s="15">
        <f>SUMIFS(TOIMINTA!$U$3:$U$2003, TOIMINTA!$H$3:$H$2003,"a)*",TOIMINTA!$C$3:$C$2003,"Toteutunut")</f>
        <v>0</v>
      </c>
      <c r="Q7" s="15">
        <f>SUMIFS(TOIMINTA!$V$3:$V$2003, TOIMINTA!$H$3:$H$2003,"a)*",TOIMINTA!$C$3:$C$2003,"Toteutunut")</f>
        <v>0</v>
      </c>
      <c r="R7" s="15">
        <f>SUMIFS(TOIMINTA!$W$3:$W$2003, TOIMINTA!$H$3:$H$2003,"a)*",TOIMINTA!$C$3:$C$2003,"Toteutunut")</f>
        <v>0</v>
      </c>
      <c r="S7" s="4">
        <f t="shared" ref="S7:S17" si="5">IF(R7=0,0,R7/B7)</f>
        <v>0</v>
      </c>
      <c r="T7" s="9" t="str">
        <f t="shared" ref="T7:T17" si="6">A7</f>
        <v>a) Yleisölle avoin toiminta</v>
      </c>
      <c r="U7" s="1"/>
      <c r="V7" s="1"/>
      <c r="W7" s="1"/>
      <c r="X7" s="1"/>
      <c r="Y7" s="1"/>
      <c r="Z7" s="1"/>
      <c r="AA7" s="1"/>
      <c r="AB7" s="1"/>
      <c r="AC7" s="1"/>
      <c r="AD7" s="1"/>
      <c r="AE7" s="1"/>
      <c r="AF7" s="1"/>
      <c r="AG7" s="1"/>
      <c r="AH7" s="1"/>
      <c r="AI7" s="1"/>
    </row>
    <row r="8" spans="1:35" ht="14.25" customHeight="1" x14ac:dyDescent="0.3">
      <c r="A8" s="14" t="str">
        <f>Muuttujat!C9</f>
        <v>b) Kulttuurikasvatussuunnitelman sisältö</v>
      </c>
      <c r="B8" s="151">
        <f>SUMIFS(TOIMINTA!$D$3:$D$2003, TOIMINTA!$H$3:$H$2003,"b)*",TOIMINTA!$C$3:$C$2003,"Toteutunut")</f>
        <v>0</v>
      </c>
      <c r="C8" s="379">
        <f t="shared" ref="C8:C17" si="7">F8</f>
        <v>0</v>
      </c>
      <c r="D8" s="4">
        <f>SUMIFS(TOIMINTA!$X$3:$X$2003, TOIMINTA!$H$3:$H$2003,"b)*",TOIMINTA!$C$3:$C$2003,"Toteutunut")</f>
        <v>0</v>
      </c>
      <c r="E8" s="4">
        <f>SUMIFS(TOIMINTA!$Y$3:$Y$2003, TOIMINTA!$H$3:$H$2003,"b)*",TOIMINTA!$C$3:$C$2003,"Toteutunut")</f>
        <v>0</v>
      </c>
      <c r="F8" s="239">
        <f>SUMIFS(TOIMINTA!$Z$3:$Z$2003, TOIMINTA!$H$3:$H$2003,"b)*",TOIMINTA!$C$3:$C$2003,"Toteutunut")</f>
        <v>0</v>
      </c>
      <c r="G8" s="254" t="e">
        <f t="shared" si="1"/>
        <v>#DIV/0!</v>
      </c>
      <c r="H8" s="57" t="e">
        <f t="shared" si="2"/>
        <v>#DIV/0!</v>
      </c>
      <c r="I8" s="53">
        <f>SUMIFS(TOIMINTA!$D$3:$D$2003, TOIMINTA!$H$3:$H$2003,"b)*",TOIMINTA!$C$3:$C$2003,"Ei osallistujia")</f>
        <v>0</v>
      </c>
      <c r="J8" s="57" t="e">
        <f t="shared" si="3"/>
        <v>#DIV/0!</v>
      </c>
      <c r="K8" s="53">
        <f>SUMIFS(TOIMINTA!$D$3:$D$2003, TOIMINTA!$H$3:$H$2003,"b)*",TOIMINTA!$C$3:$C$2003,"Peruttu")</f>
        <v>0</v>
      </c>
      <c r="L8" s="57" t="e">
        <f t="shared" si="4"/>
        <v>#DIV/0!</v>
      </c>
      <c r="M8" s="53">
        <f>SUMIFS(TOIMINTA!$S$3:$S$2003, TOIMINTA!$H$3:$H$2003,"b)*",TOIMINTA!$C$3:$C$2003,"Toteutunut")</f>
        <v>0</v>
      </c>
      <c r="N8" s="53">
        <f>SUMIFS(TOIMINTA!$T$3:$T$2003, TOIMINTA!$H$3:$H$2003,"b)*",TOIMINTA!$C$3:$C$2003,"Toteutunut")</f>
        <v>0</v>
      </c>
      <c r="O8" s="4">
        <f t="shared" ref="O8:O16" si="8">IF(M8=0,0,M8/N8)</f>
        <v>0</v>
      </c>
      <c r="P8" s="15">
        <f>SUMIFS(TOIMINTA!$U$3:$U$2003, TOIMINTA!$H$3:$H$2003,"b)*",TOIMINTA!$C$3:$C$2003,"Toteutunut")</f>
        <v>0</v>
      </c>
      <c r="Q8" s="15">
        <f>SUMIFS(TOIMINTA!$V$3:$V$2003, TOIMINTA!$H$3:$H$2003,"b)*",TOIMINTA!$C$3:$C$2003,"Toteutunut")</f>
        <v>0</v>
      </c>
      <c r="R8" s="15">
        <f>SUMIFS(TOIMINTA!$W$3:$W$2003, TOIMINTA!$H$3:$H$2003,"b)*",TOIMINTA!$C$3:$C$2003,"Toteutunut")</f>
        <v>0</v>
      </c>
      <c r="S8" s="4">
        <f t="shared" si="5"/>
        <v>0</v>
      </c>
      <c r="T8" s="9" t="str">
        <f t="shared" si="6"/>
        <v>b) Kulttuurikasvatussuunnitelman sisältö</v>
      </c>
      <c r="U8" s="1"/>
      <c r="V8" s="1"/>
      <c r="W8" s="1"/>
      <c r="X8" s="1"/>
      <c r="Y8" s="1"/>
      <c r="Z8" s="1"/>
      <c r="AA8" s="1"/>
      <c r="AB8" s="1"/>
      <c r="AC8" s="1"/>
      <c r="AD8" s="1"/>
      <c r="AE8" s="1"/>
      <c r="AF8" s="1"/>
      <c r="AG8" s="1"/>
      <c r="AH8" s="1"/>
      <c r="AI8" s="1"/>
    </row>
    <row r="9" spans="1:35" ht="14.25" customHeight="1" x14ac:dyDescent="0.3">
      <c r="A9" s="14" t="str">
        <f>Muuttujat!C10</f>
        <v>c) Muu sisältö kouluille/varhaiskasvatukselle</v>
      </c>
      <c r="B9" s="151">
        <f>SUMIFS(TOIMINTA!$D$3:$D$2003, TOIMINTA!$H$3:$H$2003,"c)*",TOIMINTA!$C$3:$C$2003,"Toteutunut")</f>
        <v>0</v>
      </c>
      <c r="C9" s="152">
        <f t="shared" si="7"/>
        <v>0</v>
      </c>
      <c r="D9" s="4">
        <f>SUMIFS(TOIMINTA!$X$3:$X$2003, TOIMINTA!$H$3:$H$2003,"c)*",TOIMINTA!$C$3:$C$2003,"Toteutunut")</f>
        <v>0</v>
      </c>
      <c r="E9" s="4">
        <f>SUMIFS(TOIMINTA!$Y$3:$Y$2003, TOIMINTA!$H$3:$H$2003,"c)*",TOIMINTA!$C$3:$C$2003,"Toteutunut")</f>
        <v>0</v>
      </c>
      <c r="F9" s="239">
        <f>SUMIFS(TOIMINTA!$Z$3:$Z$2003, TOIMINTA!$H$3:$H$2003,"c)*",TOIMINTA!$C$3:$C$2003,"Toteutunut")</f>
        <v>0</v>
      </c>
      <c r="G9" s="254" t="e">
        <f t="shared" si="1"/>
        <v>#DIV/0!</v>
      </c>
      <c r="H9" s="57" t="e">
        <f t="shared" si="2"/>
        <v>#DIV/0!</v>
      </c>
      <c r="I9" s="53">
        <f>SUMIFS(TOIMINTA!$D$3:$D$2003, TOIMINTA!$H$3:$H$2003,"c)*",TOIMINTA!$C$3:$C$2003,"Ei osallistujia")</f>
        <v>0</v>
      </c>
      <c r="J9" s="57" t="e">
        <f t="shared" si="3"/>
        <v>#DIV/0!</v>
      </c>
      <c r="K9" s="53">
        <f>SUMIFS(TOIMINTA!$D$3:$D$2003, TOIMINTA!$H$3:$H$2003,"c)*",TOIMINTA!$C$3:$C$2003,"Peruttu")</f>
        <v>0</v>
      </c>
      <c r="L9" s="57" t="e">
        <f t="shared" si="4"/>
        <v>#DIV/0!</v>
      </c>
      <c r="M9" s="53">
        <f>SUMIFS(TOIMINTA!$S$3:$S$2003, TOIMINTA!$H$3:$H$2003,"c)*",TOIMINTA!$C$3:$C$2003,"Toteutunut")</f>
        <v>0</v>
      </c>
      <c r="N9" s="53">
        <f>SUMIFS(TOIMINTA!$T$3:$T$2003, TOIMINTA!$H$3:$H$2003,"c)*",TOIMINTA!$C$3:$C$2003,"Toteutunut")</f>
        <v>0</v>
      </c>
      <c r="O9" s="4">
        <f t="shared" si="8"/>
        <v>0</v>
      </c>
      <c r="P9" s="15">
        <f>SUMIFS(TOIMINTA!$U$3:$U$2003, TOIMINTA!$H$3:$H$2003,"c)*",TOIMINTA!$C$3:$C$2003,"Toteutunut")</f>
        <v>0</v>
      </c>
      <c r="Q9" s="15">
        <f>SUMIFS(TOIMINTA!$V$3:$V$2003, TOIMINTA!$H$3:$H$2003,"c)*",TOIMINTA!$C$3:$C$2003,"Toteutunut")</f>
        <v>0</v>
      </c>
      <c r="R9" s="15">
        <f>SUMIFS(TOIMINTA!$W$3:$W$2003, TOIMINTA!$H$3:$H$2003,"c)*",TOIMINTA!$C$3:$C$2003,"Toteutunut")</f>
        <v>0</v>
      </c>
      <c r="S9" s="4">
        <f t="shared" si="5"/>
        <v>0</v>
      </c>
      <c r="T9" s="9" t="str">
        <f t="shared" si="6"/>
        <v>c) Muu sisältö kouluille/varhaiskasvatukselle</v>
      </c>
      <c r="U9" s="1"/>
      <c r="V9" s="1"/>
      <c r="W9" s="1"/>
      <c r="X9" s="1"/>
      <c r="Y9" s="1"/>
      <c r="Z9" s="1"/>
      <c r="AA9" s="1"/>
      <c r="AB9" s="1"/>
      <c r="AC9" s="1"/>
      <c r="AD9" s="1"/>
      <c r="AE9" s="1"/>
      <c r="AF9" s="1"/>
      <c r="AG9" s="1"/>
      <c r="AH9" s="1"/>
      <c r="AI9" s="1"/>
    </row>
    <row r="10" spans="1:35" ht="14.25" customHeight="1" x14ac:dyDescent="0.3">
      <c r="A10" s="14" t="str">
        <f>Muuttujat!C11</f>
        <v>d) Harrastamisen Suomen malli</v>
      </c>
      <c r="B10" s="151">
        <f>SUMIFS(TOIMINTA!$D$3:$D$2003, TOIMINTA!$H$3:$H$2003,"d)*",TOIMINTA!$C$3:$C$2003,"Toteutunut")</f>
        <v>0</v>
      </c>
      <c r="C10" s="152">
        <f t="shared" si="7"/>
        <v>0</v>
      </c>
      <c r="D10" s="4">
        <f>SUMIFS(TOIMINTA!$X$3:$X$2003, TOIMINTA!$H$3:$H$2003,"d)*",TOIMINTA!$C$3:$C$2003,"Toteutunut")</f>
        <v>0</v>
      </c>
      <c r="E10" s="4">
        <f>SUMIFS(TOIMINTA!$Y$3:$Y$2003, TOIMINTA!$H$3:$H$2003,"d)*",TOIMINTA!$C$3:$C$2003,"Toteutunut")</f>
        <v>0</v>
      </c>
      <c r="F10" s="239">
        <f>SUMIFS(TOIMINTA!$Z$3:$Z$2003, TOIMINTA!$H$3:$H$2003,"d)*",TOIMINTA!$C$3:$C$2003,"Toteutunut")</f>
        <v>0</v>
      </c>
      <c r="G10" s="254" t="e">
        <f t="shared" si="1"/>
        <v>#DIV/0!</v>
      </c>
      <c r="H10" s="57" t="e">
        <f t="shared" si="2"/>
        <v>#DIV/0!</v>
      </c>
      <c r="I10" s="53">
        <f>SUMIFS(TOIMINTA!$D$3:$D$2003, TOIMINTA!$H$3:$H$2003,"d)*",TOIMINTA!$C$3:$C$2003,"Ei osallistujia")</f>
        <v>0</v>
      </c>
      <c r="J10" s="57" t="e">
        <f t="shared" si="3"/>
        <v>#DIV/0!</v>
      </c>
      <c r="K10" s="53">
        <f>SUMIFS(TOIMINTA!$D$3:$D$2003, TOIMINTA!$H$3:$H$2003,"d)*",TOIMINTA!$C$3:$C$2003,"Peruttu")</f>
        <v>0</v>
      </c>
      <c r="L10" s="57" t="e">
        <f t="shared" si="4"/>
        <v>#DIV/0!</v>
      </c>
      <c r="M10" s="53">
        <f>SUMIFS(TOIMINTA!$S$3:$S$2003, TOIMINTA!$H$3:$H$2003,"d)*",TOIMINTA!$C$3:$C$2003,"Toteutunut")</f>
        <v>0</v>
      </c>
      <c r="N10" s="53">
        <f>SUMIFS(TOIMINTA!$T$3:$T$2003, TOIMINTA!$H$3:$H$2003,"d)*",TOIMINTA!$C$3:$C$2003,"Toteutunut")</f>
        <v>0</v>
      </c>
      <c r="O10" s="4">
        <f t="shared" si="8"/>
        <v>0</v>
      </c>
      <c r="P10" s="15">
        <f>SUMIFS(TOIMINTA!$U$3:$U$2003, TOIMINTA!$H$3:$H$2003,"d)*",TOIMINTA!$C$3:$C$2003,"Toteutunut")</f>
        <v>0</v>
      </c>
      <c r="Q10" s="15">
        <f>SUMIFS(TOIMINTA!$V$3:$V$2003, TOIMINTA!$H$3:$H$2003,"d)*",TOIMINTA!$C$3:$C$2003,"Toteutunut")</f>
        <v>0</v>
      </c>
      <c r="R10" s="15">
        <f>SUMIFS(TOIMINTA!$W$3:$W$2003, TOIMINTA!$H$3:$H$2003,"d)*",TOIMINTA!$C$3:$C$2003,"Toteutunut")</f>
        <v>0</v>
      </c>
      <c r="S10" s="4">
        <f t="shared" si="5"/>
        <v>0</v>
      </c>
      <c r="T10" s="9" t="str">
        <f t="shared" si="6"/>
        <v>d) Harrastamisen Suomen malli</v>
      </c>
      <c r="U10" s="1"/>
      <c r="V10" s="1"/>
      <c r="W10" s="1"/>
      <c r="X10" s="1"/>
      <c r="Y10" s="1"/>
      <c r="Z10" s="1"/>
      <c r="AA10" s="1"/>
      <c r="AB10" s="1"/>
      <c r="AC10" s="1"/>
      <c r="AD10" s="1"/>
      <c r="AE10" s="1"/>
      <c r="AF10" s="1"/>
      <c r="AG10" s="1"/>
      <c r="AH10" s="1"/>
      <c r="AI10" s="1"/>
    </row>
    <row r="11" spans="1:35" ht="14.25" customHeight="1" x14ac:dyDescent="0.3">
      <c r="A11" s="14" t="str">
        <f>Muuttujat!C12</f>
        <v>e) Muu harrastustoiminta</v>
      </c>
      <c r="B11" s="263">
        <f>SUMIFS(TOIMINTA!$D$3:$D$2003, TOIMINTA!$H$3:$H$2003,"e)*",TOIMINTA!$C$3:$C$2003,"Toteutunut")</f>
        <v>0</v>
      </c>
      <c r="C11" s="264">
        <f t="shared" si="7"/>
        <v>0</v>
      </c>
      <c r="D11" s="4">
        <f>SUMIFS(TOIMINTA!$X$3:$X$2003, TOIMINTA!$H$3:$H$2003,"e)*",TOIMINTA!$C$3:$C$2003,"Toteutunut")</f>
        <v>0</v>
      </c>
      <c r="E11" s="4">
        <f>SUMIFS(TOIMINTA!$Y$3:$Y$2003, TOIMINTA!$H$3:$H$2003,"e)*",TOIMINTA!$C$3:$C$2003,"Toteutunut")</f>
        <v>0</v>
      </c>
      <c r="F11" s="239">
        <f>SUMIFS(TOIMINTA!$Z$3:$Z$2003, TOIMINTA!$H$3:$H$2003,"e)*",TOIMINTA!$C$3:$C$2003,"Toteutunut")</f>
        <v>0</v>
      </c>
      <c r="G11" s="254" t="e">
        <f t="shared" si="1"/>
        <v>#DIV/0!</v>
      </c>
      <c r="H11" s="57" t="e">
        <f t="shared" si="2"/>
        <v>#DIV/0!</v>
      </c>
      <c r="I11" s="53">
        <f>SUMIFS(TOIMINTA!$D$3:$D$2003, TOIMINTA!$H$3:$H$2003,"e)*",TOIMINTA!$C$3:$C$2003,"Ei osallistujia")</f>
        <v>0</v>
      </c>
      <c r="J11" s="57" t="e">
        <f t="shared" si="3"/>
        <v>#DIV/0!</v>
      </c>
      <c r="K11" s="53">
        <f>SUMIFS(TOIMINTA!$D$3:$D$2003, TOIMINTA!$H$3:$H$2003,"e)*",TOIMINTA!$C$3:$C$2003,"Peruttu")</f>
        <v>0</v>
      </c>
      <c r="L11" s="57" t="e">
        <f t="shared" si="4"/>
        <v>#DIV/0!</v>
      </c>
      <c r="M11" s="53">
        <f>SUMIFS(TOIMINTA!$S$3:$S$2003, TOIMINTA!$H$3:$H$2003,"e)*",TOIMINTA!$C$3:$C$2003,"Toteutunut")</f>
        <v>0</v>
      </c>
      <c r="N11" s="53">
        <f>SUMIFS(TOIMINTA!$T$3:$T$2003, TOIMINTA!$H$3:$H$2003,"e)*",TOIMINTA!$C$3:$C$2003,"Toteutunut")</f>
        <v>0</v>
      </c>
      <c r="O11" s="4">
        <f t="shared" si="8"/>
        <v>0</v>
      </c>
      <c r="P11" s="15">
        <f>SUMIFS(TOIMINTA!$U$3:$U$2003, TOIMINTA!$H$3:$H$2003,"e)*",TOIMINTA!$C$3:$C$2003,"Toteutunut")</f>
        <v>0</v>
      </c>
      <c r="Q11" s="15">
        <f>SUMIFS(TOIMINTA!$V$3:$V$2003, TOIMINTA!$H$3:$H$2003,"e)*",TOIMINTA!$C$3:$C$2003,"Toteutunut")</f>
        <v>0</v>
      </c>
      <c r="R11" s="15">
        <f>SUMIFS(TOIMINTA!$W$3:$W$2003, TOIMINTA!$H$3:$H$2003,"e)*",TOIMINTA!$C$3:$C$2003,"Toteutunut")</f>
        <v>0</v>
      </c>
      <c r="S11" s="4">
        <f t="shared" si="5"/>
        <v>0</v>
      </c>
      <c r="T11" s="9" t="str">
        <f t="shared" si="6"/>
        <v>e) Muu harrastustoiminta</v>
      </c>
      <c r="U11" s="1"/>
      <c r="V11" s="1"/>
      <c r="W11" s="1"/>
      <c r="X11" s="1"/>
      <c r="Y11" s="1"/>
      <c r="Z11" s="1"/>
      <c r="AA11" s="1"/>
      <c r="AB11" s="1"/>
      <c r="AC11" s="1"/>
      <c r="AD11" s="1"/>
      <c r="AE11" s="1"/>
      <c r="AF11" s="1"/>
      <c r="AG11" s="1"/>
      <c r="AH11" s="1"/>
      <c r="AI11" s="1"/>
    </row>
    <row r="12" spans="1:35" ht="14.25" customHeight="1" x14ac:dyDescent="0.3">
      <c r="A12" s="14" t="str">
        <f>Muuttujat!C13</f>
        <v>f) Kulttuurihyvinvointi</v>
      </c>
      <c r="B12" s="263">
        <f>SUMIFS(TOIMINTA!$D$3:$D$2003, TOIMINTA!$H$3:$H$2003,"f)*",TOIMINTA!$C$3:$C$2003,"Toteutunut")</f>
        <v>0</v>
      </c>
      <c r="C12" s="264">
        <f t="shared" si="7"/>
        <v>0</v>
      </c>
      <c r="D12" s="4">
        <f>SUMIFS(TOIMINTA!$X$3:$X$2003, TOIMINTA!$H$3:$H$2003,"f)*",TOIMINTA!$C$3:$C$2003,"Toteutunut")</f>
        <v>0</v>
      </c>
      <c r="E12" s="4">
        <f>SUMIFS(TOIMINTA!$Y$3:$Y$2003, TOIMINTA!$H$3:$H$2003,"f)*",TOIMINTA!$C$3:$C$2003,"Toteutunut")</f>
        <v>0</v>
      </c>
      <c r="F12" s="239">
        <f>SUMIFS(TOIMINTA!$Z$3:$Z$2003, TOIMINTA!$H$3:$H$2003,"f)*",TOIMINTA!$C$3:$C$2003,"Toteutunut")</f>
        <v>0</v>
      </c>
      <c r="G12" s="254" t="e">
        <f t="shared" si="1"/>
        <v>#DIV/0!</v>
      </c>
      <c r="H12" s="57" t="e">
        <f t="shared" si="2"/>
        <v>#DIV/0!</v>
      </c>
      <c r="I12" s="53">
        <f>SUMIFS(TOIMINTA!$D$3:$D$2003, TOIMINTA!$H$3:$H$2003,"f)*",TOIMINTA!$C$3:$C$2003,"Ei osallistujia")</f>
        <v>0</v>
      </c>
      <c r="J12" s="57" t="e">
        <f t="shared" si="3"/>
        <v>#DIV/0!</v>
      </c>
      <c r="K12" s="53">
        <f>SUMIFS(TOIMINTA!$D$3:$D$2003, TOIMINTA!$H$3:$H$2003,"f)*",TOIMINTA!$C$3:$C$2003,"Peruttu")</f>
        <v>0</v>
      </c>
      <c r="L12" s="57" t="e">
        <f t="shared" si="4"/>
        <v>#DIV/0!</v>
      </c>
      <c r="M12" s="53">
        <f>SUMIFS(TOIMINTA!$S$3:$S$2003, TOIMINTA!$H$3:$H$2003,"f)*",TOIMINTA!$C$3:$C$2003,"Toteutunut")</f>
        <v>0</v>
      </c>
      <c r="N12" s="53">
        <f>SUMIFS(TOIMINTA!$T$3:$T$2003, TOIMINTA!$H$3:$H$2003,"f)*",TOIMINTA!$C$3:$C$2003,"Toteutunut")</f>
        <v>0</v>
      </c>
      <c r="O12" s="4">
        <f t="shared" si="8"/>
        <v>0</v>
      </c>
      <c r="P12" s="15">
        <f>SUMIFS(TOIMINTA!$U$3:$U$2003, TOIMINTA!$H$3:$H$2003,"f)*",TOIMINTA!$C$3:$C$2003,"Toteutunut")</f>
        <v>0</v>
      </c>
      <c r="Q12" s="15">
        <f>SUMIFS(TOIMINTA!$V$3:$V$2003, TOIMINTA!$H$3:$H$2003,"f)*",TOIMINTA!$C$3:$C$2003,"Toteutunut")</f>
        <v>0</v>
      </c>
      <c r="R12" s="15">
        <f>SUMIFS(TOIMINTA!$W$3:$W$2003, TOIMINTA!$H$3:$H$2003,"f)*",TOIMINTA!$C$3:$C$2003,"Toteutunut")</f>
        <v>0</v>
      </c>
      <c r="S12" s="4">
        <f t="shared" si="5"/>
        <v>0</v>
      </c>
      <c r="T12" s="9" t="str">
        <f t="shared" si="6"/>
        <v>f) Kulttuurihyvinvointi</v>
      </c>
      <c r="U12" s="1"/>
      <c r="V12" s="1"/>
      <c r="W12" s="1"/>
      <c r="X12" s="1"/>
      <c r="Y12" s="1"/>
      <c r="Z12" s="1"/>
      <c r="AA12" s="1"/>
      <c r="AB12" s="1"/>
      <c r="AC12" s="1"/>
      <c r="AD12" s="1"/>
      <c r="AE12" s="1"/>
      <c r="AF12" s="1"/>
      <c r="AG12" s="1"/>
      <c r="AH12" s="1"/>
      <c r="AI12" s="1"/>
    </row>
    <row r="13" spans="1:35" ht="14.25" customHeight="1" x14ac:dyDescent="0.3">
      <c r="A13" s="14" t="str">
        <f>Muuttujat!C14</f>
        <v xml:space="preserve">g) Muu kohdennettu kulttuuri-/taidetoiminta </v>
      </c>
      <c r="B13" s="263">
        <f>SUMIFS(TOIMINTA!$D$3:$D$2003, TOIMINTA!$H$3:$H$2003,"g)*",TOIMINTA!$C$3:$C$2003,"Toteutunut")</f>
        <v>0</v>
      </c>
      <c r="C13" s="264">
        <f t="shared" si="7"/>
        <v>0</v>
      </c>
      <c r="D13" s="4">
        <f>SUMIFS(TOIMINTA!$X$3:$X$2003, TOIMINTA!$H$3:$H$2003,"g)*",TOIMINTA!$C$3:$C$2003,"Toteutunut")</f>
        <v>0</v>
      </c>
      <c r="E13" s="4">
        <f>SUMIFS(TOIMINTA!$Y$3:$Y$2003, TOIMINTA!$H$3:$H$2003,"g)*",TOIMINTA!$C$3:$C$2003,"Toteutunut")</f>
        <v>0</v>
      </c>
      <c r="F13" s="239">
        <f>SUMIFS(TOIMINTA!$Z$3:$Z$2003, TOIMINTA!$H$3:$H$2003,"g)*",TOIMINTA!$C$3:$C$2003,"Toteutunut")</f>
        <v>0</v>
      </c>
      <c r="G13" s="254" t="e">
        <f t="shared" si="1"/>
        <v>#DIV/0!</v>
      </c>
      <c r="H13" s="57" t="e">
        <f t="shared" si="2"/>
        <v>#DIV/0!</v>
      </c>
      <c r="I13" s="53">
        <f>SUMIFS(TOIMINTA!$D$3:$D$2003, TOIMINTA!$H$3:$H$2003,"g)*",TOIMINTA!$C$3:$C$2003,"Ei osallistujia")</f>
        <v>0</v>
      </c>
      <c r="J13" s="57" t="e">
        <f t="shared" si="3"/>
        <v>#DIV/0!</v>
      </c>
      <c r="K13" s="53">
        <f>SUMIFS(TOIMINTA!$D$3:$D$2003, TOIMINTA!$H$3:$H$2003,"g)*",TOIMINTA!$C$3:$C$2003,"Peruttu")</f>
        <v>0</v>
      </c>
      <c r="L13" s="57" t="e">
        <f t="shared" si="4"/>
        <v>#DIV/0!</v>
      </c>
      <c r="M13" s="53">
        <f>SUMIFS(TOIMINTA!$S$3:$S$2003, TOIMINTA!$H$3:$H$2003,"g)*",TOIMINTA!$C$3:$C$2003,"Toteutunut")</f>
        <v>0</v>
      </c>
      <c r="N13" s="53">
        <f>SUMIFS(TOIMINTA!$T$3:$T$2003, TOIMINTA!$H$3:$H$2003,"g)*",TOIMINTA!$C$3:$C$2003,"Toteutunut")</f>
        <v>0</v>
      </c>
      <c r="O13" s="4">
        <f>IF(M13=0,0,M13/N13)</f>
        <v>0</v>
      </c>
      <c r="P13" s="15">
        <f>SUMIFS(TOIMINTA!$U$3:$U$2003, TOIMINTA!$H$3:$H$2003,"g)*",TOIMINTA!$C$3:$C$2003,"Toteutunut")</f>
        <v>0</v>
      </c>
      <c r="Q13" s="15">
        <f>SUMIFS(TOIMINTA!$V$3:$V$2003, TOIMINTA!$H$3:$H$2003,"g)*",TOIMINTA!$C$3:$C$2003,"Toteutunut")</f>
        <v>0</v>
      </c>
      <c r="R13" s="15">
        <f>SUMIFS(TOIMINTA!$W$3:$W$2003, TOIMINTA!$H$3:$H$2003,"g)*",TOIMINTA!$C$3:$C$2003,"Toteutunut")</f>
        <v>0</v>
      </c>
      <c r="S13" s="4">
        <f t="shared" si="5"/>
        <v>0</v>
      </c>
      <c r="T13" s="9" t="str">
        <f t="shared" si="6"/>
        <v xml:space="preserve">g) Muu kohdennettu kulttuuri-/taidetoiminta </v>
      </c>
      <c r="U13" s="1"/>
      <c r="V13" s="1"/>
      <c r="W13" s="1"/>
      <c r="X13" s="1"/>
      <c r="Y13" s="1"/>
      <c r="Z13" s="1"/>
      <c r="AA13" s="1"/>
      <c r="AB13" s="1"/>
      <c r="AC13" s="1"/>
      <c r="AD13" s="1"/>
      <c r="AE13" s="1"/>
      <c r="AF13" s="1"/>
      <c r="AG13" s="1"/>
      <c r="AH13" s="1"/>
      <c r="AI13" s="1"/>
    </row>
    <row r="14" spans="1:35" ht="14.25" customHeight="1" x14ac:dyDescent="0.3">
      <c r="A14" s="14" t="str">
        <f>Muuttujat!C15</f>
        <v>h) Muu</v>
      </c>
      <c r="B14" s="263">
        <f>SUMIFS(TOIMINTA!$D$3:$D$2003, TOIMINTA!$H$3:$H$2003,"h)*",TOIMINTA!$C$3:$C$2003,"Toteutunut")</f>
        <v>0</v>
      </c>
      <c r="C14" s="264">
        <f t="shared" si="7"/>
        <v>0</v>
      </c>
      <c r="D14" s="4">
        <f>SUMIFS(TOIMINTA!$X$3:$X$2003, TOIMINTA!$H$3:$H$2003,"h)*",TOIMINTA!$C$3:$C$2003,"Toteutunut")</f>
        <v>0</v>
      </c>
      <c r="E14" s="4">
        <f>SUMIFS(TOIMINTA!$Y$3:$Y$2003, TOIMINTA!$H$3:$H$2003,"h)*",TOIMINTA!$C$3:$C$2003,"Toteutunut")</f>
        <v>0</v>
      </c>
      <c r="F14" s="239">
        <f>SUMIFS(TOIMINTA!$Z$3:$Z$2003, TOIMINTA!$H$3:$H$2003,"h)*",TOIMINTA!$C$3:$C$2003,"Toteutunut")</f>
        <v>0</v>
      </c>
      <c r="G14" s="254" t="e">
        <f t="shared" si="1"/>
        <v>#DIV/0!</v>
      </c>
      <c r="H14" s="57" t="e">
        <f t="shared" si="2"/>
        <v>#DIV/0!</v>
      </c>
      <c r="I14" s="53">
        <f>SUMIFS(TOIMINTA!$D$3:$D$2003, TOIMINTA!$H$3:$H$2003,"h)*",TOIMINTA!$C$3:$C$2003,"Ei osallistujia")</f>
        <v>0</v>
      </c>
      <c r="J14" s="57" t="e">
        <f t="shared" si="3"/>
        <v>#DIV/0!</v>
      </c>
      <c r="K14" s="53">
        <f>SUMIFS(TOIMINTA!$D$3:$D$2003, TOIMINTA!$H$3:$H$2003,"h)*",TOIMINTA!$C$3:$C$2003,"Peruttu")</f>
        <v>0</v>
      </c>
      <c r="L14" s="57" t="e">
        <f t="shared" si="4"/>
        <v>#DIV/0!</v>
      </c>
      <c r="M14" s="53">
        <f>SUMIFS(TOIMINTA!$S$3:$S$2003, TOIMINTA!$H$3:$H$2003,"h)*",TOIMINTA!$C$3:$C$2003,"Toteutunut")</f>
        <v>0</v>
      </c>
      <c r="N14" s="53">
        <f>SUMIFS(TOIMINTA!$T$3:$T$2003, TOIMINTA!$H$3:$H$2003,"h)*",TOIMINTA!$C$3:$C$2003,"Toteutunut")</f>
        <v>0</v>
      </c>
      <c r="O14" s="4">
        <f t="shared" si="8"/>
        <v>0</v>
      </c>
      <c r="P14" s="15">
        <f>SUMIFS(TOIMINTA!$U$3:$U$2003, TOIMINTA!$H$3:$H$2003,"h)*",TOIMINTA!$C$3:$C$2003,"Toteutunut")</f>
        <v>0</v>
      </c>
      <c r="Q14" s="15">
        <f>SUMIFS(TOIMINTA!$V$3:$V$2003, TOIMINTA!$H$3:$H$2003,"h)*",TOIMINTA!$C$3:$C$2003,"Toteutunut")</f>
        <v>0</v>
      </c>
      <c r="R14" s="15">
        <f>SUMIFS(TOIMINTA!$W$3:$W$2003, TOIMINTA!$H$3:$H$2003,"h)*",TOIMINTA!$C$3:$C$2003,"Toteutunut")</f>
        <v>0</v>
      </c>
      <c r="S14" s="4">
        <f t="shared" si="5"/>
        <v>0</v>
      </c>
      <c r="T14" s="9" t="str">
        <f t="shared" si="6"/>
        <v>h) Muu</v>
      </c>
      <c r="U14" s="1"/>
      <c r="V14" s="1"/>
      <c r="W14" s="1"/>
      <c r="X14" s="1"/>
      <c r="Y14" s="1"/>
      <c r="Z14" s="1"/>
      <c r="AA14" s="1"/>
      <c r="AB14" s="1"/>
      <c r="AC14" s="1"/>
      <c r="AD14" s="1"/>
      <c r="AE14" s="1"/>
      <c r="AF14" s="1"/>
      <c r="AG14" s="1"/>
      <c r="AH14" s="1"/>
      <c r="AI14" s="1"/>
    </row>
    <row r="15" spans="1:35" x14ac:dyDescent="0.3">
      <c r="A15" s="14" t="str">
        <f>Muuttujat!C16</f>
        <v>i) Oma määritelmä A</v>
      </c>
      <c r="B15" s="263">
        <f>SUMIFS(TOIMINTA!$D$3:$D$2003, TOIMINTA!$H$3:$H$2003,"i)*",TOIMINTA!$C$3:$C$2003,"Toteutunut")</f>
        <v>0</v>
      </c>
      <c r="C15" s="264">
        <f t="shared" si="7"/>
        <v>0</v>
      </c>
      <c r="D15" s="4">
        <f>SUMIFS(TOIMINTA!$X$3:$X$2003, TOIMINTA!$H$3:$H$2003,"i)*",TOIMINTA!$C$3:$C$2003,"Toteutunut")</f>
        <v>0</v>
      </c>
      <c r="E15" s="4">
        <f>SUMIFS(TOIMINTA!$Y$3:$Y$2003, TOIMINTA!$H$3:$H$2003,"i)*",TOIMINTA!$C$3:$C$2003,"Toteutunut")</f>
        <v>0</v>
      </c>
      <c r="F15" s="239">
        <f>SUMIFS(TOIMINTA!$Z$3:$Z$2003, TOIMINTA!$H$3:$H$2003,"i)*",TOIMINTA!$C$3:$C$2003,"Toteutunut")</f>
        <v>0</v>
      </c>
      <c r="G15" s="254" t="e">
        <f t="shared" si="1"/>
        <v>#DIV/0!</v>
      </c>
      <c r="H15" s="57" t="e">
        <f t="shared" si="2"/>
        <v>#DIV/0!</v>
      </c>
      <c r="I15" s="53">
        <f>SUMIFS(TOIMINTA!$D$3:$D$2003, TOIMINTA!$H$3:$H$2003,"i)*",TOIMINTA!$C$3:$C$2003,"Ei osallistujia")</f>
        <v>0</v>
      </c>
      <c r="J15" s="57" t="e">
        <f t="shared" si="3"/>
        <v>#DIV/0!</v>
      </c>
      <c r="K15" s="53">
        <f>SUMIFS(TOIMINTA!$D$3:$D$2003, TOIMINTA!$H$3:$H$2003,"i)*",TOIMINTA!$C$3:$C$2003,"Peruttu")</f>
        <v>0</v>
      </c>
      <c r="L15" s="57" t="e">
        <f t="shared" si="4"/>
        <v>#DIV/0!</v>
      </c>
      <c r="M15" s="53">
        <f>SUMIFS(TOIMINTA!$S$3:$S$2003, TOIMINTA!$H$3:$H$2003,"i)*",TOIMINTA!$C$3:$C$2003,"Toteutunut")</f>
        <v>0</v>
      </c>
      <c r="N15" s="53">
        <f>SUMIFS(TOIMINTA!$T$3:$T$2003, TOIMINTA!$H$3:$H$2003,"i)*",TOIMINTA!$C$3:$C$2003,"Toteutunut")</f>
        <v>0</v>
      </c>
      <c r="O15" s="4">
        <f>IF(M15=0,0,M15/N15)</f>
        <v>0</v>
      </c>
      <c r="P15" s="15">
        <f>SUMIFS(TOIMINTA!$U$3:$U$2003, TOIMINTA!$H$3:$H$2003,"i)*",TOIMINTA!$C$3:$C$2003,"Toteutunut")</f>
        <v>0</v>
      </c>
      <c r="Q15" s="15">
        <f>SUMIFS(TOIMINTA!$V$3:$V$2003, TOIMINTA!$H$3:$H$2003,"i)*",TOIMINTA!$C$3:$C$2003,"Toteutunut")</f>
        <v>0</v>
      </c>
      <c r="R15" s="15">
        <f>SUMIFS(TOIMINTA!$W$3:$W$2003, TOIMINTA!$H$3:$H$2003,"i)*",TOIMINTA!$C$3:$C$2003,"Toteutunut")</f>
        <v>0</v>
      </c>
      <c r="S15" s="4">
        <f t="shared" si="5"/>
        <v>0</v>
      </c>
      <c r="T15" s="9" t="str">
        <f t="shared" si="6"/>
        <v>i) Oma määritelmä A</v>
      </c>
      <c r="V15">
        <f>SUM(O7:O16)/10</f>
        <v>0</v>
      </c>
    </row>
    <row r="16" spans="1:35" x14ac:dyDescent="0.3">
      <c r="A16" s="14" t="str">
        <f>Muuttujat!C17</f>
        <v>j) Oma määritelmä B</v>
      </c>
      <c r="B16" s="265">
        <f>SUMIFS(TOIMINTA!$D$3:$D$2003, TOIMINTA!$H$3:$H$2003,"j)*",TOIMINTA!$C$3:$C$2003,"Toteutunut")</f>
        <v>0</v>
      </c>
      <c r="C16" s="266">
        <f t="shared" si="7"/>
        <v>0</v>
      </c>
      <c r="D16" s="131">
        <f>SUMIFS(TOIMINTA!$X$3:$X$2003, TOIMINTA!$H$3:$H$2003,"j)*",TOIMINTA!$C$3:$C$2003,"Toteutunut")</f>
        <v>0</v>
      </c>
      <c r="E16" s="131">
        <f>SUMIFS(TOIMINTA!$Y$3:$Y$2003, TOIMINTA!$H$3:$H$2003,"j)*",TOIMINTA!$C$3:$C$2003,"Toteutunut")</f>
        <v>0</v>
      </c>
      <c r="F16" s="240">
        <f>SUMIFS(TOIMINTA!$Z$3:$Z$2003, TOIMINTA!$H$3:$H$2003,"j)*",TOIMINTA!$C$3:$C$2003,"Toteutunut")</f>
        <v>0</v>
      </c>
      <c r="G16" s="254" t="e">
        <f t="shared" si="1"/>
        <v>#DIV/0!</v>
      </c>
      <c r="H16" s="57" t="e">
        <f t="shared" si="2"/>
        <v>#DIV/0!</v>
      </c>
      <c r="I16" s="53">
        <f>SUMIFS(TOIMINTA!$D$3:$D$2003, TOIMINTA!$H$3:$H$2003,"j)*",TOIMINTA!$C$3:$C$2003,"Ei osallistujia")</f>
        <v>0</v>
      </c>
      <c r="J16" s="57" t="e">
        <f t="shared" si="3"/>
        <v>#DIV/0!</v>
      </c>
      <c r="K16" s="134">
        <f>SUMIFS(TOIMINTA!$D$3:$D$2003, TOIMINTA!$H$3:$H$2003,"j)*",TOIMINTA!$C$3:$C$2003,"Peruttu")</f>
        <v>0</v>
      </c>
      <c r="L16" s="57" t="e">
        <f t="shared" si="4"/>
        <v>#DIV/0!</v>
      </c>
      <c r="M16" s="53">
        <f>SUMIFS(TOIMINTA!$S$3:$S$2003, TOIMINTA!$H$3:$H$2003,"j)*",TOIMINTA!$C$3:$C$2003,"Toteutunut")</f>
        <v>0</v>
      </c>
      <c r="N16" s="53">
        <f>SUMIFS(TOIMINTA!$T$3:$T$2003, TOIMINTA!$H$3:$H$2003,"j)*",TOIMINTA!$C$3:$C$2003,"Toteutunut")</f>
        <v>0</v>
      </c>
      <c r="O16" s="4">
        <f t="shared" si="8"/>
        <v>0</v>
      </c>
      <c r="P16" s="15">
        <f>SUMIFS(TOIMINTA!$U$3:$U$2003, TOIMINTA!$H$3:$H$2003,"j)*",TOIMINTA!$C$3:$C$2003,"Toteutunut")</f>
        <v>0</v>
      </c>
      <c r="Q16" s="15">
        <f>SUMIFS(TOIMINTA!$V$3:$V$2003, TOIMINTA!$H$3:$H$2003,"j)*",TOIMINTA!$C$3:$C$2003,"Toteutunut")</f>
        <v>0</v>
      </c>
      <c r="R16" s="15">
        <f>SUMIFS(TOIMINTA!$W$3:$W$2003, TOIMINTA!$H$3:$H$2003,"j)*",TOIMINTA!$C$3:$C$2003,"Toteutunut")</f>
        <v>0</v>
      </c>
      <c r="S16" s="4">
        <f t="shared" si="5"/>
        <v>0</v>
      </c>
      <c r="T16" s="129" t="str">
        <f t="shared" si="6"/>
        <v>j) Oma määritelmä B</v>
      </c>
    </row>
    <row r="17" spans="1:35" s="130" customFormat="1" x14ac:dyDescent="0.3">
      <c r="A17" s="143" t="s">
        <v>318</v>
      </c>
      <c r="B17" s="153">
        <f>SUM(B11:B16)</f>
        <v>0</v>
      </c>
      <c r="C17" s="152">
        <f t="shared" si="7"/>
        <v>0</v>
      </c>
      <c r="D17" s="133">
        <f t="shared" ref="D17:E17" si="9">SUM(D11:D16)</f>
        <v>0</v>
      </c>
      <c r="E17" s="133">
        <f t="shared" si="9"/>
        <v>0</v>
      </c>
      <c r="F17" s="241">
        <f t="shared" ref="F17" si="10">SUM(F11:F16)</f>
        <v>0</v>
      </c>
      <c r="G17" s="254" t="e">
        <f t="shared" si="1"/>
        <v>#DIV/0!</v>
      </c>
      <c r="H17" s="57" t="e">
        <f t="shared" si="2"/>
        <v>#DIV/0!</v>
      </c>
      <c r="I17" s="53">
        <f>SUM(I11:I16)</f>
        <v>0</v>
      </c>
      <c r="J17" s="57" t="e">
        <f t="shared" si="3"/>
        <v>#DIV/0!</v>
      </c>
      <c r="K17" s="135">
        <f>SUM(K11:K16)</f>
        <v>0</v>
      </c>
      <c r="L17" s="57" t="e">
        <f t="shared" si="4"/>
        <v>#DIV/0!</v>
      </c>
      <c r="M17" s="135">
        <f t="shared" ref="M17:N17" si="11">SUM(M11:M16)</f>
        <v>0</v>
      </c>
      <c r="N17" s="135">
        <f t="shared" si="11"/>
        <v>0</v>
      </c>
      <c r="O17" s="4">
        <f>IF(M17=0,0,M17/N17)</f>
        <v>0</v>
      </c>
      <c r="P17" s="4">
        <f t="shared" ref="P17:R17" si="12">SUM(P11:P16)</f>
        <v>0</v>
      </c>
      <c r="Q17" s="4">
        <f t="shared" si="12"/>
        <v>0</v>
      </c>
      <c r="R17" s="4">
        <f t="shared" si="12"/>
        <v>0</v>
      </c>
      <c r="S17" s="4">
        <f t="shared" si="5"/>
        <v>0</v>
      </c>
      <c r="T17" s="129" t="str">
        <f t="shared" si="6"/>
        <v>Muut (e-j) yht.</v>
      </c>
    </row>
    <row r="18" spans="1:35" x14ac:dyDescent="0.3">
      <c r="A18" s="6" t="s">
        <v>54</v>
      </c>
      <c r="B18" s="10" t="s">
        <v>319</v>
      </c>
    </row>
    <row r="19" spans="1:35" x14ac:dyDescent="0.3">
      <c r="A19" s="14" t="str">
        <f>Muuttujat!D8</f>
        <v>a) Esitys</v>
      </c>
      <c r="B19" s="151">
        <f>SUMIFS(TOIMINTA!$D$3:$D$2003, TOIMINTA!$I$3:$I$2003,"a)*",TOIMINTA!$C$3:$C$2003,"Toteutunut")</f>
        <v>0</v>
      </c>
      <c r="C19" s="152">
        <f>F19</f>
        <v>0</v>
      </c>
      <c r="D19" s="15">
        <f>SUMIFS(TOIMINTA!$X$3:$X$2003, TOIMINTA!$I$3:$I$2003,"a)*",TOIMINTA!$C$3:$C$2003,"Toteutunut")</f>
        <v>0</v>
      </c>
      <c r="E19" s="15">
        <f>SUMIFS(TOIMINTA!$Y$3:$Y$2003, TOIMINTA!$I$3:$I$2003,"a)*",TOIMINTA!$C$3:$C$2003,"Toteutunut")</f>
        <v>0</v>
      </c>
      <c r="F19" s="239">
        <f>SUMIFS(TOIMINTA!$Z$3:$Z$2003, TOIMINTA!$I$3:$I$2003,"a)*",TOIMINTA!$C$3:$C$2003,"Toteutunut")</f>
        <v>0</v>
      </c>
      <c r="G19" s="254" t="e">
        <f t="shared" ref="G19:G30" si="13">B19/$B$2</f>
        <v>#DIV/0!</v>
      </c>
      <c r="H19" s="57" t="e">
        <f t="shared" ref="H19:H30" si="14">B19/($B$2+$I$2+$K$2)</f>
        <v>#DIV/0!</v>
      </c>
      <c r="I19" s="53">
        <f>SUMIFS(TOIMINTA!$D$3:$D$2003, TOIMINTA!$I$3:$I$2003,"a)*",TOIMINTA!$C$3:$C$2003,"Ei osallistujia")</f>
        <v>0</v>
      </c>
      <c r="J19" s="57" t="e">
        <f t="shared" ref="J19:J30" si="15">I19/($B$2+$I$2+$K$2)</f>
        <v>#DIV/0!</v>
      </c>
      <c r="K19" s="53">
        <f>SUMIFS(TOIMINTA!$D$3:$D$2003, TOIMINTA!$I$3:$I$2003,"a)*",TOIMINTA!$C$3:$C$2003,"Peruttu")</f>
        <v>0</v>
      </c>
      <c r="L19" s="57" t="e">
        <f t="shared" ref="L19:L30" si="16">K19/($B$2+$I$2+$K$2)</f>
        <v>#DIV/0!</v>
      </c>
      <c r="M19" s="53">
        <f>SUMIFS(TOIMINTA!$S$3:$S$2003, TOIMINTA!$I$3:$I$2003,"a)*",TOIMINTA!$C$3:$C$2003,"Toteutunut")</f>
        <v>0</v>
      </c>
      <c r="N19" s="53">
        <f>SUMIFS(TOIMINTA!$T$3:$T$2003, TOIMINTA!$I$3:$I$2003,"a)*",TOIMINTA!$C$3:$C$2003,"Toteutunut")</f>
        <v>0</v>
      </c>
      <c r="O19" s="4">
        <f t="shared" ref="O19:O30" si="17">IF(M19=0,0,M19/N19)</f>
        <v>0</v>
      </c>
      <c r="P19" s="15">
        <f>SUMIFS(TOIMINTA!$U$3:$U$2003, TOIMINTA!$I$3:$I$2003,"a)*",TOIMINTA!$C$3:$C$2003,"Toteutunut")</f>
        <v>0</v>
      </c>
      <c r="Q19" s="15">
        <f>SUMIFS(TOIMINTA!$V$3:$V$2003, TOIMINTA!$I$3:$I$2003,"a)*",TOIMINTA!$C$3:$C$2003,"Toteutunut")</f>
        <v>0</v>
      </c>
      <c r="R19" s="15">
        <f>SUMIFS(TOIMINTA!$W$3:$W$2003, TOIMINTA!$I$3:$I$2003,"a)*",TOIMINTA!$C$3:$C$2003,"Toteutunut")</f>
        <v>0</v>
      </c>
      <c r="S19" s="4">
        <f t="shared" ref="S19:S30" si="18">IF(R19=0,0,R19/B19)</f>
        <v>0</v>
      </c>
      <c r="T19" s="129" t="str">
        <f t="shared" ref="T19:T30" si="19">A19</f>
        <v>a) Esitys</v>
      </c>
    </row>
    <row r="20" spans="1:35" x14ac:dyDescent="0.3">
      <c r="A20" s="14" t="str">
        <f>Muuttujat!D9</f>
        <v>b) Työpaja</v>
      </c>
      <c r="B20" s="151">
        <f>SUMIFS(TOIMINTA!$D$3:$D$2003, TOIMINTA!$I$3:$I$2003,"b)*",TOIMINTA!$C$3:$C$2003,"Toteutunut")</f>
        <v>0</v>
      </c>
      <c r="C20" s="152">
        <f t="shared" ref="C20:C30" si="20">F20</f>
        <v>0</v>
      </c>
      <c r="D20" s="15">
        <f>SUMIFS(TOIMINTA!$X$3:$X$2003, TOIMINTA!$I$3:$I$2003,"b)*",TOIMINTA!$C$3:$C$2003,"Toteutunut")</f>
        <v>0</v>
      </c>
      <c r="E20" s="15">
        <f>SUMIFS(TOIMINTA!$Y$3:$Y$2003, TOIMINTA!$I$3:$I$2003,"b)*",TOIMINTA!$C$3:$C$2003,"Toteutunut")</f>
        <v>0</v>
      </c>
      <c r="F20" s="239">
        <f>SUMIFS(TOIMINTA!$Z$3:$Z$2003, TOIMINTA!$I$3:$I$2003,"b)*",TOIMINTA!$C$3:$C$2003,"Toteutunut")</f>
        <v>0</v>
      </c>
      <c r="G20" s="254" t="e">
        <f t="shared" si="13"/>
        <v>#DIV/0!</v>
      </c>
      <c r="H20" s="57" t="e">
        <f t="shared" si="14"/>
        <v>#DIV/0!</v>
      </c>
      <c r="I20" s="53">
        <f>SUMIFS(TOIMINTA!$D$3:$D$2003, TOIMINTA!$I$3:$I$2003,"b)*",TOIMINTA!$C$3:$C$2003,"Ei osallistujia")</f>
        <v>0</v>
      </c>
      <c r="J20" s="57" t="e">
        <f t="shared" si="15"/>
        <v>#DIV/0!</v>
      </c>
      <c r="K20" s="53">
        <f>SUMIFS(TOIMINTA!$D$3:$D$2003, TOIMINTA!$I$3:$I$2003,"b)*",TOIMINTA!$C$3:$C$2003,"Peruttu")</f>
        <v>0</v>
      </c>
      <c r="L20" s="57" t="e">
        <f t="shared" si="16"/>
        <v>#DIV/0!</v>
      </c>
      <c r="M20" s="53">
        <f>SUMIFS(TOIMINTA!$S$3:$S$2003, TOIMINTA!$I$3:$I$2003,"b)*",TOIMINTA!$C$3:$C$2003,"Toteutunut")</f>
        <v>0</v>
      </c>
      <c r="N20" s="53">
        <f>SUMIFS(TOIMINTA!$T$3:$T$2003, TOIMINTA!$I$3:$I$2003,"b)*",TOIMINTA!$C$3:$C$2003,"Toteutunut")</f>
        <v>0</v>
      </c>
      <c r="O20" s="4">
        <f t="shared" si="17"/>
        <v>0</v>
      </c>
      <c r="P20" s="15">
        <f>SUMIFS(TOIMINTA!$U$3:$U$2003, TOIMINTA!$I$3:$I$2003,"b)*",TOIMINTA!$C$3:$C$2003,"Toteutunut")</f>
        <v>0</v>
      </c>
      <c r="Q20" s="15">
        <f>SUMIFS(TOIMINTA!$V$3:$V$2003, TOIMINTA!$I$3:$I$2003,"b)*",TOIMINTA!$C$3:$C$2003,"Toteutunut")</f>
        <v>0</v>
      </c>
      <c r="R20" s="15">
        <f>SUMIFS(TOIMINTA!$W$3:$W$2003, TOIMINTA!$I$3:$I$2003,"b)*",TOIMINTA!$C$3:$C$2003,"Toteutunut")</f>
        <v>0</v>
      </c>
      <c r="S20" s="4">
        <f t="shared" si="18"/>
        <v>0</v>
      </c>
      <c r="T20" s="129" t="str">
        <f t="shared" si="19"/>
        <v>b) Työpaja</v>
      </c>
    </row>
    <row r="21" spans="1:35" x14ac:dyDescent="0.3">
      <c r="A21" s="14" t="str">
        <f>Muuttujat!D10</f>
        <v>c) Harrastustoiminta</v>
      </c>
      <c r="B21" s="151">
        <f>SUMIFS(TOIMINTA!$D$3:$D$2003, TOIMINTA!$I$3:$I$2003,"c)*",TOIMINTA!$C$3:$C$2003,"Toteutunut")</f>
        <v>0</v>
      </c>
      <c r="C21" s="152">
        <f t="shared" si="20"/>
        <v>0</v>
      </c>
      <c r="D21" s="15">
        <f>SUMIFS(TOIMINTA!$X$3:$X$2003, TOIMINTA!$I$3:$I$2003,"c)*",TOIMINTA!$C$3:$C$2003,"Toteutunut")</f>
        <v>0</v>
      </c>
      <c r="E21" s="15">
        <f>SUMIFS(TOIMINTA!$Y$3:$Y$2003, TOIMINTA!$I$3:$I$2003,"c)*",TOIMINTA!$C$3:$C$2003,"Toteutunut")</f>
        <v>0</v>
      </c>
      <c r="F21" s="239">
        <f>SUMIFS(TOIMINTA!$Z$3:$Z$2003, TOIMINTA!$I$3:$I$2003,"c)*",TOIMINTA!$C$3:$C$2003,"Toteutunut")</f>
        <v>0</v>
      </c>
      <c r="G21" s="254" t="e">
        <f t="shared" si="13"/>
        <v>#DIV/0!</v>
      </c>
      <c r="H21" s="57" t="e">
        <f t="shared" si="14"/>
        <v>#DIV/0!</v>
      </c>
      <c r="I21" s="53">
        <f>SUMIFS(TOIMINTA!$D$3:$D$2003, TOIMINTA!$I$3:$I$2003,"c)*",TOIMINTA!$C$3:$C$2003,"Ei osallistujia")</f>
        <v>0</v>
      </c>
      <c r="J21" s="57" t="e">
        <f t="shared" si="15"/>
        <v>#DIV/0!</v>
      </c>
      <c r="K21" s="53">
        <f>SUMIFS(TOIMINTA!$D$3:$D$2003, TOIMINTA!$I$3:$I$2003,"c)*",TOIMINTA!$C$3:$C$2003,"Peruttu")</f>
        <v>0</v>
      </c>
      <c r="L21" s="57" t="e">
        <f t="shared" si="16"/>
        <v>#DIV/0!</v>
      </c>
      <c r="M21" s="53">
        <f>SUMIFS(TOIMINTA!$S$3:$S$2003, TOIMINTA!$I$3:$I$2003,"c)*",TOIMINTA!$C$3:$C$2003,"Toteutunut")</f>
        <v>0</v>
      </c>
      <c r="N21" s="53">
        <f>SUMIFS(TOIMINTA!$T$3:$T$2003, TOIMINTA!$I$3:$I$2003,"c)*",TOIMINTA!$C$3:$C$2003,"Toteutunut")</f>
        <v>0</v>
      </c>
      <c r="O21" s="4">
        <f>IF(M21=0,0,M21/N21)</f>
        <v>0</v>
      </c>
      <c r="P21" s="15">
        <f>SUMIFS(TOIMINTA!$U$3:$U$2003, TOIMINTA!$I$3:$I$2003,"c)*",TOIMINTA!$C$3:$C$2003,"Toteutunut")</f>
        <v>0</v>
      </c>
      <c r="Q21" s="15">
        <f>SUMIFS(TOIMINTA!$V$3:$V$2003, TOIMINTA!$I$3:$I$2003,"c)*",TOIMINTA!$C$3:$C$2003,"Toteutunut")</f>
        <v>0</v>
      </c>
      <c r="R21" s="15">
        <f>SUMIFS(TOIMINTA!$W$3:$W$2003, TOIMINTA!$I$3:$I$2003,"c)*",TOIMINTA!$C$3:$C$2003,"Toteutunut")</f>
        <v>0</v>
      </c>
      <c r="S21" s="4">
        <f t="shared" si="18"/>
        <v>0</v>
      </c>
      <c r="T21" s="129" t="str">
        <f t="shared" si="19"/>
        <v>c) Harrastustoiminta</v>
      </c>
    </row>
    <row r="22" spans="1:35" x14ac:dyDescent="0.3">
      <c r="A22" s="14" t="str">
        <f>Muuttujat!D11</f>
        <v>d) Avoin kulttuurikeskustoiminta</v>
      </c>
      <c r="B22" s="151">
        <f>SUMIFS(TOIMINTA!$D$3:$D$2003, TOIMINTA!$I$3:$I$2003,"d)*",TOIMINTA!$C$3:$C$2003,"Toteutunut")</f>
        <v>0</v>
      </c>
      <c r="C22" s="152">
        <f t="shared" si="20"/>
        <v>0</v>
      </c>
      <c r="D22" s="15">
        <f>SUMIFS(TOIMINTA!$X$3:$X$2003, TOIMINTA!$I$3:$I$2003,"d)*",TOIMINTA!$C$3:$C$2003,"Toteutunut")</f>
        <v>0</v>
      </c>
      <c r="E22" s="15">
        <f>SUMIFS(TOIMINTA!$Y$3:$Y$2003, TOIMINTA!$I$3:$I$2003,"d)*",TOIMINTA!$C$3:$C$2003,"Toteutunut")</f>
        <v>0</v>
      </c>
      <c r="F22" s="239">
        <f>SUMIFS(TOIMINTA!$Z$3:$Z$2003, TOIMINTA!$I$3:$I$2003,"d)*",TOIMINTA!$C$3:$C$2003,"Toteutunut")</f>
        <v>0</v>
      </c>
      <c r="G22" s="254" t="e">
        <f t="shared" si="13"/>
        <v>#DIV/0!</v>
      </c>
      <c r="H22" s="57" t="e">
        <f t="shared" si="14"/>
        <v>#DIV/0!</v>
      </c>
      <c r="I22" s="53">
        <f>SUMIFS(TOIMINTA!$D$3:$D$2003, TOIMINTA!$I$3:$I$2003,"d)*",TOIMINTA!$C$3:$C$2003,"Ei osallistujia")</f>
        <v>0</v>
      </c>
      <c r="J22" s="57" t="e">
        <f t="shared" si="15"/>
        <v>#DIV/0!</v>
      </c>
      <c r="K22" s="53">
        <f>SUMIFS(TOIMINTA!$D$3:$D$2003, TOIMINTA!$I$3:$I$2003,"d)*",TOIMINTA!$C$3:$C$2003,"Peruttu")</f>
        <v>0</v>
      </c>
      <c r="L22" s="57" t="e">
        <f t="shared" si="16"/>
        <v>#DIV/0!</v>
      </c>
      <c r="M22" s="53">
        <f>SUMIFS(TOIMINTA!$S$3:$S$2003, TOIMINTA!$I$3:$I$2003,"d)*",TOIMINTA!$C$3:$C$2003,"Toteutunut")</f>
        <v>0</v>
      </c>
      <c r="N22" s="53">
        <f>SUMIFS(TOIMINTA!$T$3:$T$2003, TOIMINTA!$I$3:$I$2003,"d)*",TOIMINTA!$C$3:$C$2003,"Toteutunut")</f>
        <v>0</v>
      </c>
      <c r="O22" s="4">
        <f t="shared" si="17"/>
        <v>0</v>
      </c>
      <c r="P22" s="15">
        <f>SUMIFS(TOIMINTA!$U$3:$U$2003, TOIMINTA!$I$3:$I$2003,"d)*",TOIMINTA!$C$3:$C$2003,"Toteutunut")</f>
        <v>0</v>
      </c>
      <c r="Q22" s="15">
        <f>SUMIFS(TOIMINTA!$V$3:$V$2003, TOIMINTA!$I$3:$I$2003,"d)*",TOIMINTA!$C$3:$C$2003,"Toteutunut")</f>
        <v>0</v>
      </c>
      <c r="R22" s="15">
        <f>SUMIFS(TOIMINTA!$W$3:$W$2003, TOIMINTA!$I$3:$I$2003,"d)*",TOIMINTA!$C$3:$C$2003,"Toteutunut")</f>
        <v>0</v>
      </c>
      <c r="S22" s="4">
        <f t="shared" si="18"/>
        <v>0</v>
      </c>
      <c r="T22" s="129" t="str">
        <f t="shared" si="19"/>
        <v>d) Avoin kulttuurikeskustoiminta</v>
      </c>
    </row>
    <row r="23" spans="1:35" x14ac:dyDescent="0.3">
      <c r="A23" s="14" t="str">
        <f>Muuttujat!D12</f>
        <v>e) Yleisötilaisuus</v>
      </c>
      <c r="B23" s="151">
        <f>SUMIFS(TOIMINTA!$D$3:$D$2003, TOIMINTA!$I$3:$I$2003,"e)*",TOIMINTA!$C$3:$C$2003,"Toteutunut")</f>
        <v>0</v>
      </c>
      <c r="C23" s="152">
        <f t="shared" si="20"/>
        <v>0</v>
      </c>
      <c r="D23" s="15">
        <f>SUMIFS(TOIMINTA!$X$3:$X$2003, TOIMINTA!$I$3:$I$2003,"e)*",TOIMINTA!$C$3:$C$2003,"Toteutunut")</f>
        <v>0</v>
      </c>
      <c r="E23" s="15">
        <f>SUMIFS(TOIMINTA!$Y$3:$Y$2003, TOIMINTA!$I$3:$I$2003,"e)*",TOIMINTA!$C$3:$C$2003,"Toteutunut")</f>
        <v>0</v>
      </c>
      <c r="F23" s="239">
        <f>SUMIFS(TOIMINTA!$Z$3:$Z$2003, TOIMINTA!$I$3:$I$2003,"e)*",TOIMINTA!$C$3:$C$2003,"Toteutunut")</f>
        <v>0</v>
      </c>
      <c r="G23" s="254" t="e">
        <f t="shared" si="13"/>
        <v>#DIV/0!</v>
      </c>
      <c r="H23" s="57" t="e">
        <f t="shared" si="14"/>
        <v>#DIV/0!</v>
      </c>
      <c r="I23" s="53">
        <f>SUMIFS(TOIMINTA!$D$3:$D$2003, TOIMINTA!$I$3:$I$2003,"e)*",TOIMINTA!$C$3:$C$2003,"Ei osallistujia")</f>
        <v>0</v>
      </c>
      <c r="J23" s="57" t="e">
        <f t="shared" si="15"/>
        <v>#DIV/0!</v>
      </c>
      <c r="K23" s="53">
        <f>SUMIFS(TOIMINTA!$D$3:$D$2003, TOIMINTA!$I$3:$I$2003,"e)*",TOIMINTA!$C$3:$C$2003,"Peruttu")</f>
        <v>0</v>
      </c>
      <c r="L23" s="57" t="e">
        <f t="shared" si="16"/>
        <v>#DIV/0!</v>
      </c>
      <c r="M23" s="53">
        <f>SUMIFS(TOIMINTA!$S$3:$S$2003, TOIMINTA!$I$3:$I$2003,"e)*",TOIMINTA!$C$3:$C$2003,"Toteutunut")</f>
        <v>0</v>
      </c>
      <c r="N23" s="53">
        <f>SUMIFS(TOIMINTA!$T$3:$T$2003, TOIMINTA!$I$3:$I$2003,"e)*",TOIMINTA!$C$3:$C$2003,"Toteutunut")</f>
        <v>0</v>
      </c>
      <c r="O23" s="4">
        <f t="shared" si="17"/>
        <v>0</v>
      </c>
      <c r="P23" s="15">
        <f>SUMIFS(TOIMINTA!$U$3:$U$2003, TOIMINTA!$I$3:$I$2003,"e)*",TOIMINTA!$C$3:$C$2003,"Toteutunut")</f>
        <v>0</v>
      </c>
      <c r="Q23" s="15">
        <f>SUMIFS(TOIMINTA!$V$3:$V$2003, TOIMINTA!$I$3:$I$2003,"e)*",TOIMINTA!$C$3:$C$2003,"Toteutunut")</f>
        <v>0</v>
      </c>
      <c r="R23" s="15">
        <f>SUMIFS(TOIMINTA!$W$3:$W$2003, TOIMINTA!$I$3:$I$2003,"e)*",TOIMINTA!$C$3:$C$2003,"Toteutunut")</f>
        <v>0</v>
      </c>
      <c r="S23" s="4">
        <f t="shared" si="18"/>
        <v>0</v>
      </c>
      <c r="T23" s="129" t="str">
        <f t="shared" si="19"/>
        <v>e) Yleisötilaisuus</v>
      </c>
    </row>
    <row r="24" spans="1:35" x14ac:dyDescent="0.3">
      <c r="A24" s="14" t="str">
        <f>Muuttujat!D13</f>
        <v>f) Näyttely</v>
      </c>
      <c r="B24" s="151">
        <f>SUMIFS(TOIMINTA!$D$3:$D$2003, TOIMINTA!$I$3:$I$2003,"f)*",TOIMINTA!$C$3:$C$2003,"Toteutunut")</f>
        <v>0</v>
      </c>
      <c r="C24" s="152">
        <f t="shared" si="20"/>
        <v>0</v>
      </c>
      <c r="D24" s="15">
        <f>SUMIFS(TOIMINTA!$X$3:$X$2003, TOIMINTA!$I$3:$I$2003,"f)*",TOIMINTA!$C$3:$C$2003,"Toteutunut")</f>
        <v>0</v>
      </c>
      <c r="E24" s="15">
        <f>SUMIFS(TOIMINTA!$Y$3:$Y$2003, TOIMINTA!$I$3:$I$2003,"f)*",TOIMINTA!$C$3:$C$2003,"Toteutunut")</f>
        <v>0</v>
      </c>
      <c r="F24" s="239">
        <f>SUMIFS(TOIMINTA!$Z$3:$Z$2003, TOIMINTA!$I$3:$I$2003,"f)*",TOIMINTA!$C$3:$C$2003,"Toteutunut")</f>
        <v>0</v>
      </c>
      <c r="G24" s="254" t="e">
        <f t="shared" si="13"/>
        <v>#DIV/0!</v>
      </c>
      <c r="H24" s="57" t="e">
        <f t="shared" si="14"/>
        <v>#DIV/0!</v>
      </c>
      <c r="I24" s="53">
        <f>SUMIFS(TOIMINTA!$D$3:$D$2003, TOIMINTA!$I$3:$I$2003,"f)*",TOIMINTA!$C$3:$C$2003,"Ei osallistujia")</f>
        <v>0</v>
      </c>
      <c r="J24" s="57" t="e">
        <f t="shared" si="15"/>
        <v>#DIV/0!</v>
      </c>
      <c r="K24" s="53">
        <f>SUMIFS(TOIMINTA!$D$3:$D$2003, TOIMINTA!$I$3:$I$2003,"f)*",TOIMINTA!$C$3:$C$2003,"Peruttu")</f>
        <v>0</v>
      </c>
      <c r="L24" s="57" t="e">
        <f t="shared" si="16"/>
        <v>#DIV/0!</v>
      </c>
      <c r="M24" s="53">
        <f>SUMIFS(TOIMINTA!$S$3:$S$2003, TOIMINTA!$I$3:$I$2003,"f)*",TOIMINTA!$C$3:$C$2003,"Toteutunut")</f>
        <v>0</v>
      </c>
      <c r="N24" s="53">
        <f>SUMIFS(TOIMINTA!$T$3:$T$2003, TOIMINTA!$I$3:$I$2003,"f)*",TOIMINTA!$C$3:$C$2003,"Toteutunut")</f>
        <v>0</v>
      </c>
      <c r="O24" s="4">
        <f t="shared" si="17"/>
        <v>0</v>
      </c>
      <c r="P24" s="15">
        <f>SUMIFS(TOIMINTA!$U$3:$U$2003, TOIMINTA!$I$3:$I$2003,"f)*",TOIMINTA!$C$3:$C$2003,"Toteutunut")</f>
        <v>0</v>
      </c>
      <c r="Q24" s="15">
        <f>SUMIFS(TOIMINTA!$V$3:$V$2003, TOIMINTA!$I$3:$I$2003,"f)*",TOIMINTA!$C$3:$C$2003,"Toteutunut")</f>
        <v>0</v>
      </c>
      <c r="R24" s="15">
        <f>SUMIFS(TOIMINTA!$W$3:$W$2003, TOIMINTA!$I$3:$I$2003,"f)*",TOIMINTA!$C$3:$C$2003,"Toteutunut")</f>
        <v>0</v>
      </c>
      <c r="S24" s="4">
        <f t="shared" si="18"/>
        <v>0</v>
      </c>
      <c r="T24" s="129" t="str">
        <f t="shared" si="19"/>
        <v>f) Näyttely</v>
      </c>
    </row>
    <row r="25" spans="1:35" x14ac:dyDescent="0.3">
      <c r="A25" s="14" t="str">
        <f>Muuttujat!D14</f>
        <v>g) Koulutus</v>
      </c>
      <c r="B25" s="151">
        <f>SUMIFS(TOIMINTA!$D$3:$D$2003, TOIMINTA!$I$3:$I$2003,"g)*",TOIMINTA!$C$3:$C$2003,"Toteutunut")</f>
        <v>0</v>
      </c>
      <c r="C25" s="152">
        <f t="shared" si="20"/>
        <v>0</v>
      </c>
      <c r="D25" s="15">
        <f>SUMIFS(TOIMINTA!$X$3:$X$2003, TOIMINTA!$I$3:$I$2003,"g)*",TOIMINTA!$C$3:$C$2003,"Toteutunut")</f>
        <v>0</v>
      </c>
      <c r="E25" s="15">
        <f>SUMIFS(TOIMINTA!$Y$3:$Y$2003, TOIMINTA!$I$3:$I$2003,"g)*",TOIMINTA!$C$3:$C$2003,"Toteutunut")</f>
        <v>0</v>
      </c>
      <c r="F25" s="239">
        <f>SUMIFS(TOIMINTA!$Z$3:$Z$2003, TOIMINTA!$I$3:$I$2003,"g)*",TOIMINTA!$C$3:$C$2003,"Toteutunut")</f>
        <v>0</v>
      </c>
      <c r="G25" s="254" t="e">
        <f t="shared" si="13"/>
        <v>#DIV/0!</v>
      </c>
      <c r="H25" s="57" t="e">
        <f t="shared" si="14"/>
        <v>#DIV/0!</v>
      </c>
      <c r="I25" s="53">
        <f>SUMIFS(TOIMINTA!$D$3:$D$2003, TOIMINTA!$I$3:$I$2003,"g)*",TOIMINTA!$C$3:$C$2003,"Ei osallistujia")</f>
        <v>0</v>
      </c>
      <c r="J25" s="57" t="e">
        <f t="shared" si="15"/>
        <v>#DIV/0!</v>
      </c>
      <c r="K25" s="53">
        <f>SUMIFS(TOIMINTA!$D$3:$D$2003, TOIMINTA!$I$3:$I$2003,"g)*",TOIMINTA!$C$3:$C$2003,"Peruttu")</f>
        <v>0</v>
      </c>
      <c r="L25" s="57" t="e">
        <f t="shared" si="16"/>
        <v>#DIV/0!</v>
      </c>
      <c r="M25" s="53">
        <f>SUMIFS(TOIMINTA!$S$3:$S$2003, TOIMINTA!$I$3:$I$2003,"g)*",TOIMINTA!$C$3:$C$2003,"Toteutunut")</f>
        <v>0</v>
      </c>
      <c r="N25" s="53">
        <f>SUMIFS(TOIMINTA!$T$3:$T$2003, TOIMINTA!$I$3:$I$2003,"g)*",TOIMINTA!$C$3:$C$2003,"Toteutunut")</f>
        <v>0</v>
      </c>
      <c r="O25" s="4">
        <f t="shared" si="17"/>
        <v>0</v>
      </c>
      <c r="P25" s="15">
        <f>SUMIFS(TOIMINTA!$U$3:$U$2003, TOIMINTA!$I$3:$I$2003,"g)*",TOIMINTA!$C$3:$C$2003,"Toteutunut")</f>
        <v>0</v>
      </c>
      <c r="Q25" s="15">
        <f>SUMIFS(TOIMINTA!$V$3:$V$2003, TOIMINTA!$I$3:$I$2003,"g)*",TOIMINTA!$C$3:$C$2003,"Toteutunut")</f>
        <v>0</v>
      </c>
      <c r="R25" s="15">
        <f>SUMIFS(TOIMINTA!$W$3:$W$2003, TOIMINTA!$I$3:$I$2003,"g)*",TOIMINTA!$C$3:$C$2003,"Toteutunut")</f>
        <v>0</v>
      </c>
      <c r="S25" s="4">
        <f t="shared" si="18"/>
        <v>0</v>
      </c>
      <c r="T25" s="129" t="str">
        <f t="shared" si="19"/>
        <v>g) Koulutus</v>
      </c>
    </row>
    <row r="26" spans="1:35" x14ac:dyDescent="0.3">
      <c r="A26" s="14" t="str">
        <f>Muuttujat!D15</f>
        <v>h) Taiteilijatapaaminen</v>
      </c>
      <c r="B26" s="263">
        <f>SUMIFS(TOIMINTA!$D$3:$D$2003, TOIMINTA!$I$3:$I$2003,"h)*",TOIMINTA!$C$3:$C$2003,"Toteutunut")</f>
        <v>0</v>
      </c>
      <c r="C26" s="264">
        <f t="shared" si="20"/>
        <v>0</v>
      </c>
      <c r="D26" s="15">
        <f>SUMIFS(TOIMINTA!$X$3:$X$2003, TOIMINTA!$I$3:$I$2003,"h)*",TOIMINTA!$C$3:$C$2003,"Toteutunut")</f>
        <v>0</v>
      </c>
      <c r="E26" s="15">
        <f>SUMIFS(TOIMINTA!$Y$3:$Y$2003, TOIMINTA!$I$3:$I$2003,"h)*",TOIMINTA!$C$3:$C$2003,"Toteutunut")</f>
        <v>0</v>
      </c>
      <c r="F26" s="242">
        <f>SUMIFS(TOIMINTA!$Z$3:$Z$2003, TOIMINTA!$I$3:$I$2003,"h)*",TOIMINTA!$C$3:$C$2003,"Toteutunut")</f>
        <v>0</v>
      </c>
      <c r="G26" s="254" t="e">
        <f t="shared" si="13"/>
        <v>#DIV/0!</v>
      </c>
      <c r="H26" s="57" t="e">
        <f t="shared" si="14"/>
        <v>#DIV/0!</v>
      </c>
      <c r="I26" s="53">
        <f>SUMIFS(TOIMINTA!$D$3:$D$2003, TOIMINTA!$I$3:$I$2003,"h)*",TOIMINTA!$C$3:$C$2003,"Ei osallistujia")</f>
        <v>0</v>
      </c>
      <c r="J26" s="57" t="e">
        <f t="shared" si="15"/>
        <v>#DIV/0!</v>
      </c>
      <c r="K26" s="53">
        <f>SUMIFS(TOIMINTA!$D$3:$D$2003, TOIMINTA!$I$3:$I$2003,"h)*",TOIMINTA!$C$3:$C$2003,"Peruttu")</f>
        <v>0</v>
      </c>
      <c r="L26" s="57" t="e">
        <f t="shared" si="16"/>
        <v>#DIV/0!</v>
      </c>
      <c r="M26" s="53">
        <f>SUMIFS(TOIMINTA!$S$3:$S$2003, TOIMINTA!$I$3:$I$2003,"h)*",TOIMINTA!$C$3:$C$2003,"Toteutunut")</f>
        <v>0</v>
      </c>
      <c r="N26" s="53">
        <f>SUMIFS(TOIMINTA!$T$3:$T$2003, TOIMINTA!$I$3:$I$2003,"h)*",TOIMINTA!$C$3:$C$2003,"Toteutunut")</f>
        <v>0</v>
      </c>
      <c r="O26" s="4">
        <f t="shared" si="17"/>
        <v>0</v>
      </c>
      <c r="P26" s="15">
        <f>SUMIFS(TOIMINTA!$U$3:$U$2003, TOIMINTA!$I$3:$I$2003,"h)*",TOIMINTA!$C$3:$C$2003,"Toteutunut")</f>
        <v>0</v>
      </c>
      <c r="Q26" s="15">
        <f>SUMIFS(TOIMINTA!$V$3:$V$2003, TOIMINTA!$I$3:$I$2003,"h)*",TOIMINTA!$C$3:$C$2003,"Toteutunut")</f>
        <v>0</v>
      </c>
      <c r="R26" s="15">
        <f>SUMIFS(TOIMINTA!$W$3:$W$2003, TOIMINTA!$I$3:$I$2003,"h)*",TOIMINTA!$C$3:$C$2003,"Toteutunut")</f>
        <v>0</v>
      </c>
      <c r="S26" s="4">
        <f t="shared" si="18"/>
        <v>0</v>
      </c>
      <c r="T26" s="129" t="str">
        <f t="shared" si="19"/>
        <v>h) Taiteilijatapaaminen</v>
      </c>
    </row>
    <row r="27" spans="1:35" x14ac:dyDescent="0.3">
      <c r="A27" s="14" t="str">
        <f>Muuttujat!D16</f>
        <v>i) Opastus</v>
      </c>
      <c r="B27" s="263">
        <f>SUMIFS(TOIMINTA!$D$3:$D$2003, TOIMINTA!$I$3:$I$2003,"i)*",TOIMINTA!$C$3:$C$2003,"Toteutunut")</f>
        <v>0</v>
      </c>
      <c r="C27" s="264">
        <f t="shared" si="20"/>
        <v>0</v>
      </c>
      <c r="D27" s="15">
        <f>SUMIFS(TOIMINTA!$X$3:$X$2003, TOIMINTA!$I$3:$I$2003,"i)*",TOIMINTA!$C$3:$C$2003,"Toteutunut")</f>
        <v>0</v>
      </c>
      <c r="E27" s="15">
        <f>SUMIFS(TOIMINTA!$Y$3:$Y$2003, TOIMINTA!$I$3:$I$2003,"i)*",TOIMINTA!$C$3:$C$2003,"Toteutunut")</f>
        <v>0</v>
      </c>
      <c r="F27" s="242">
        <f>SUMIFS(TOIMINTA!$Z$3:$Z$2003, TOIMINTA!$I$3:$I$2003,"i)*",TOIMINTA!$C$3:$C$2003,"Toteutunut")</f>
        <v>0</v>
      </c>
      <c r="G27" s="254" t="e">
        <f t="shared" si="13"/>
        <v>#DIV/0!</v>
      </c>
      <c r="H27" s="57" t="e">
        <f t="shared" si="14"/>
        <v>#DIV/0!</v>
      </c>
      <c r="I27" s="53">
        <f>SUMIFS(TOIMINTA!$D$3:$D$2003, TOIMINTA!$I$3:$I$2003,"i)*",TOIMINTA!$C$3:$C$2003,"Ei osallistujia")</f>
        <v>0</v>
      </c>
      <c r="J27" s="57" t="e">
        <f t="shared" si="15"/>
        <v>#DIV/0!</v>
      </c>
      <c r="K27" s="53">
        <f>SUMIFS(TOIMINTA!$D$3:$D$2003, TOIMINTA!$I$3:$I$2003,"i)*",TOIMINTA!$C$3:$C$2003,"Peruttu")</f>
        <v>0</v>
      </c>
      <c r="L27" s="57" t="e">
        <f t="shared" si="16"/>
        <v>#DIV/0!</v>
      </c>
      <c r="M27" s="53">
        <f>SUMIFS(TOIMINTA!$S$3:$S$2003, TOIMINTA!$I$3:$I$2003,"i)*",TOIMINTA!$C$3:$C$2003,"Toteutunut")</f>
        <v>0</v>
      </c>
      <c r="N27" s="53">
        <f>SUMIFS(TOIMINTA!$T$3:$T$2003, TOIMINTA!$I$3:$I$2003,"i)*",TOIMINTA!$C$3:$C$2003,"Toteutunut")</f>
        <v>0</v>
      </c>
      <c r="O27" s="4">
        <f t="shared" si="17"/>
        <v>0</v>
      </c>
      <c r="P27" s="15">
        <f>SUMIFS(TOIMINTA!$U$3:$U$2003, TOIMINTA!$I$3:$I$2003,"i)*",TOIMINTA!$C$3:$C$2003,"Toteutunut")</f>
        <v>0</v>
      </c>
      <c r="Q27" s="15">
        <f>SUMIFS(TOIMINTA!$V$3:$V$2003, TOIMINTA!$I$3:$I$2003,"i)*",TOIMINTA!$C$3:$C$2003,"Toteutunut")</f>
        <v>0</v>
      </c>
      <c r="R27" s="15">
        <f>SUMIFS(TOIMINTA!$W$3:$W$2003, TOIMINTA!$I$3:$I$2003,"i)*",TOIMINTA!$C$3:$C$2003,"Toteutunut")</f>
        <v>0</v>
      </c>
      <c r="S27" s="4">
        <f t="shared" si="18"/>
        <v>0</v>
      </c>
      <c r="T27" s="129" t="str">
        <f t="shared" si="19"/>
        <v>i) Opastus</v>
      </c>
    </row>
    <row r="28" spans="1:35" x14ac:dyDescent="0.3">
      <c r="A28" s="14" t="str">
        <f>Muuttujat!D17</f>
        <v>j) Ohje tai opetusmateriaali</v>
      </c>
      <c r="B28" s="263">
        <f>SUMIFS(TOIMINTA!$D$3:$D$2003, TOIMINTA!$I$3:$I$2003,"j)*",TOIMINTA!$C$3:$C$2003,"Toteutunut")</f>
        <v>0</v>
      </c>
      <c r="C28" s="264">
        <f t="shared" si="20"/>
        <v>0</v>
      </c>
      <c r="D28" s="15">
        <f>SUMIFS(TOIMINTA!$X$3:$X$2003, TOIMINTA!$I$3:$I$2003,"j)*",TOIMINTA!$C$3:$C$2003,"Toteutunut")</f>
        <v>0</v>
      </c>
      <c r="E28" s="15">
        <f>SUMIFS(TOIMINTA!$Y$3:$Y$2003, TOIMINTA!$I$3:$I$2003,"j)*",TOIMINTA!$C$3:$C$2003,"Toteutunut")</f>
        <v>0</v>
      </c>
      <c r="F28" s="242">
        <f>SUMIFS(TOIMINTA!$Z$3:$Z$2003, TOIMINTA!$I$3:$I$2003,"j)*",TOIMINTA!$C$3:$C$2003,"Toteutunut")</f>
        <v>0</v>
      </c>
      <c r="G28" s="254" t="e">
        <f t="shared" si="13"/>
        <v>#DIV/0!</v>
      </c>
      <c r="H28" s="57" t="e">
        <f t="shared" si="14"/>
        <v>#DIV/0!</v>
      </c>
      <c r="I28" s="53">
        <f>SUMIFS(TOIMINTA!$D$3:$D$2003, TOIMINTA!$I$3:$I$2003,"j)*",TOIMINTA!$C$3:$C$2003,"Ei osallistujia")</f>
        <v>0</v>
      </c>
      <c r="J28" s="57" t="e">
        <f t="shared" si="15"/>
        <v>#DIV/0!</v>
      </c>
      <c r="K28" s="53">
        <f>SUMIFS(TOIMINTA!$D$3:$D$2003, TOIMINTA!$I$3:$I$2003,"j)*",TOIMINTA!$C$3:$C$2003,"Peruttu")</f>
        <v>0</v>
      </c>
      <c r="L28" s="57" t="e">
        <f t="shared" si="16"/>
        <v>#DIV/0!</v>
      </c>
      <c r="M28" s="53">
        <f>SUMIFS(TOIMINTA!$S$3:$S$2003, TOIMINTA!$I$3:$I$2003,"j)*",TOIMINTA!$C$3:$C$2003,"Toteutunut")</f>
        <v>0</v>
      </c>
      <c r="N28" s="53">
        <f>SUMIFS(TOIMINTA!$T$3:$T$2003, TOIMINTA!$I$3:$I$2003,"j)*",TOIMINTA!$C$3:$C$2003,"Toteutunut")</f>
        <v>0</v>
      </c>
      <c r="O28" s="4">
        <f>IF(M28=0,0,M28/N28)</f>
        <v>0</v>
      </c>
      <c r="P28" s="15">
        <f>SUMIFS(TOIMINTA!$U$3:$U$2003, TOIMINTA!$I$3:$I$2003,"j)*",TOIMINTA!$C$3:$C$2003,"Toteutunut")</f>
        <v>0</v>
      </c>
      <c r="Q28" s="15">
        <f>SUMIFS(TOIMINTA!$V$3:$V$2003, TOIMINTA!$I$3:$I$2003,"j)*",TOIMINTA!$C$3:$C$2003,"Toteutunut")</f>
        <v>0</v>
      </c>
      <c r="R28" s="15">
        <f>SUMIFS(TOIMINTA!$W$3:$W$2003, TOIMINTA!$I$3:$I$2003,"j)*",TOIMINTA!$C$3:$C$2003,"Toteutunut")</f>
        <v>0</v>
      </c>
      <c r="S28" s="4">
        <f t="shared" si="18"/>
        <v>0</v>
      </c>
      <c r="T28" s="129" t="str">
        <f t="shared" si="19"/>
        <v>j) Ohje tai opetusmateriaali</v>
      </c>
    </row>
    <row r="29" spans="1:35" x14ac:dyDescent="0.3">
      <c r="A29" s="14" t="str">
        <f>Muuttujat!D18</f>
        <v>k) Jokin muu</v>
      </c>
      <c r="B29" s="265">
        <f>SUMIFS(TOIMINTA!$D$3:$D$2003, TOIMINTA!$I$3:$I$2003,"k)*",TOIMINTA!$C$3:$C$2003,"Toteutunut")</f>
        <v>0</v>
      </c>
      <c r="C29" s="266">
        <f t="shared" si="20"/>
        <v>0</v>
      </c>
      <c r="D29" s="132">
        <f>SUMIFS(TOIMINTA!$X$3:$X$2003, TOIMINTA!$I$3:$I$2003,"k)*",TOIMINTA!$C$3:$C$2003,"Toteutunut")</f>
        <v>0</v>
      </c>
      <c r="E29" s="132">
        <f>SUMIFS(TOIMINTA!$Y$3:$Y$2003, TOIMINTA!$I$3:$I$2003,"k)*",TOIMINTA!$C$3:$C$2003,"Toteutunut")</f>
        <v>0</v>
      </c>
      <c r="F29" s="243">
        <f>SUMIFS(TOIMINTA!$Z$3:$Z$2003, TOIMINTA!$I$3:$I$2003,"k)*",TOIMINTA!$C$3:$C$2003,"Toteutunut")</f>
        <v>0</v>
      </c>
      <c r="G29" s="254" t="e">
        <f t="shared" si="13"/>
        <v>#DIV/0!</v>
      </c>
      <c r="H29" s="57" t="e">
        <f t="shared" si="14"/>
        <v>#DIV/0!</v>
      </c>
      <c r="I29" s="53">
        <f>SUMIFS(TOIMINTA!$D$3:$D$2003, TOIMINTA!$I$3:$I$2003,"k)*",TOIMINTA!$C$3:$C$2003,"Ei osallistujia")</f>
        <v>0</v>
      </c>
      <c r="J29" s="57" t="e">
        <f t="shared" si="15"/>
        <v>#DIV/0!</v>
      </c>
      <c r="K29" s="53">
        <f>SUMIFS(TOIMINTA!$D$3:$D$2003, TOIMINTA!$I$3:$I$2003,"k)*",TOIMINTA!$C$3:$C$2003,"Peruttu")</f>
        <v>0</v>
      </c>
      <c r="L29" s="57" t="e">
        <f t="shared" si="16"/>
        <v>#DIV/0!</v>
      </c>
      <c r="M29" s="53">
        <f>SUMIFS(TOIMINTA!$S$3:$S$2003, TOIMINTA!$I$3:$I$2003,"k)*",TOIMINTA!$C$3:$C$2003,"Toteutunut")</f>
        <v>0</v>
      </c>
      <c r="N29" s="53">
        <f>SUMIFS(TOIMINTA!$T$3:$T$2003, TOIMINTA!$I$3:$I$2003,"k)*",TOIMINTA!$C$3:$C$2003,"Toteutunut")</f>
        <v>0</v>
      </c>
      <c r="O29" s="131">
        <f t="shared" si="17"/>
        <v>0</v>
      </c>
      <c r="P29" s="15">
        <f>SUMIFS(TOIMINTA!$U$3:$U$2003, TOIMINTA!$I$3:$I$2003,"k)*",TOIMINTA!$C$3:$C$2003,"Toteutunut")</f>
        <v>0</v>
      </c>
      <c r="Q29" s="15">
        <f>SUMIFS(TOIMINTA!$V$3:$V$2003, TOIMINTA!$I$3:$I$2003,"k)*",TOIMINTA!$C$3:$C$2003,"Toteutunut")</f>
        <v>0</v>
      </c>
      <c r="R29" s="15">
        <f>SUMIFS(TOIMINTA!$W$3:$W$2003, TOIMINTA!$I$3:$I$2003,"k)*",TOIMINTA!$C$3:$C$2003,"Toteutunut")</f>
        <v>0</v>
      </c>
      <c r="S29" s="4">
        <f t="shared" si="18"/>
        <v>0</v>
      </c>
      <c r="T29" s="129" t="str">
        <f t="shared" si="19"/>
        <v>k) Jokin muu</v>
      </c>
    </row>
    <row r="30" spans="1:35" x14ac:dyDescent="0.3">
      <c r="A30" s="142" t="s">
        <v>320</v>
      </c>
      <c r="B30" s="280">
        <f>SUM(B26:B29)</f>
        <v>0</v>
      </c>
      <c r="C30" s="280">
        <f t="shared" si="20"/>
        <v>0</v>
      </c>
      <c r="D30" s="281">
        <f t="shared" ref="D30:E30" si="21">SUM(D26:D29)</f>
        <v>0</v>
      </c>
      <c r="E30" s="281">
        <f t="shared" si="21"/>
        <v>0</v>
      </c>
      <c r="F30" s="282">
        <f t="shared" ref="F30" si="22">SUM(F26:F29)</f>
        <v>0</v>
      </c>
      <c r="G30" s="254" t="e">
        <f t="shared" si="13"/>
        <v>#DIV/0!</v>
      </c>
      <c r="H30" s="57" t="e">
        <f t="shared" si="14"/>
        <v>#DIV/0!</v>
      </c>
      <c r="I30" s="283">
        <f t="shared" ref="I30:M30" si="23">SUM(I26:I29)</f>
        <v>0</v>
      </c>
      <c r="J30" s="57" t="e">
        <f t="shared" si="15"/>
        <v>#DIV/0!</v>
      </c>
      <c r="K30" s="283">
        <f t="shared" si="23"/>
        <v>0</v>
      </c>
      <c r="L30" s="57" t="e">
        <f t="shared" si="16"/>
        <v>#DIV/0!</v>
      </c>
      <c r="M30" s="283">
        <f t="shared" si="23"/>
        <v>0</v>
      </c>
      <c r="N30" s="283">
        <f>SUM(N26:N29)</f>
        <v>0</v>
      </c>
      <c r="O30" s="34">
        <f t="shared" si="17"/>
        <v>0</v>
      </c>
      <c r="P30" s="140">
        <f t="shared" ref="P30:Q30" si="24">SUM(P26:P29)</f>
        <v>0</v>
      </c>
      <c r="Q30" s="140">
        <f t="shared" si="24"/>
        <v>0</v>
      </c>
      <c r="R30" s="140">
        <f>SUM(R26:R29)</f>
        <v>0</v>
      </c>
      <c r="S30" s="4">
        <f t="shared" si="18"/>
        <v>0</v>
      </c>
      <c r="T30" s="129" t="str">
        <f t="shared" si="19"/>
        <v>Muut (h-k) yht.</v>
      </c>
    </row>
    <row r="31" spans="1:35" s="30" customFormat="1" ht="14.25" customHeight="1" thickBot="1" x14ac:dyDescent="0.35">
      <c r="A31" s="190"/>
      <c r="B31" s="164" t="s">
        <v>321</v>
      </c>
    </row>
    <row r="32" spans="1:35" ht="14.25" customHeight="1" thickBot="1" x14ac:dyDescent="0.35">
      <c r="A32" s="8" t="str">
        <f>Muuttujat!E7</f>
        <v>a) Ei verkkosisältö</v>
      </c>
      <c r="B32" s="4">
        <f>SUMIFS(TOIMINTA!$D$3:$D$2003, TOIMINTA!$J$3:$J$2003,"a)*",TOIMINTA!$C$3:$C$2003,"Toteutunut")</f>
        <v>0</v>
      </c>
      <c r="C32" s="316">
        <f>F32</f>
        <v>0</v>
      </c>
      <c r="D32" s="15">
        <f>SUMIFS(TOIMINTA!$X$3:$X$2003, TOIMINTA!$J$3:$J$2003,"a)*",TOIMINTA!$C$3:$C$2003,"Toteutunut")</f>
        <v>0</v>
      </c>
      <c r="E32" s="15">
        <f>SUMIFS(TOIMINTA!$Y$3:$Y$2003, TOIMINTA!$J$3:$J$2003,"a)*",TOIMINTA!$C$3:$C$2003,"Toteutunut")</f>
        <v>0</v>
      </c>
      <c r="F32" s="15">
        <f>SUMIFS(TOIMINTA!$Z$3:$Z$2003, TOIMINTA!$J$3:$J$2003,"a)*",TOIMINTA!$C$3:$C$2003,"Toteutunut")</f>
        <v>0</v>
      </c>
      <c r="G32" s="5" t="e">
        <f t="shared" ref="G32:G42" si="25">B32/$B$2</f>
        <v>#DIV/0!</v>
      </c>
      <c r="H32" s="57" t="e">
        <f t="shared" ref="H32:H42" si="26">B32/($B$2+$I$2+$K$2)</f>
        <v>#DIV/0!</v>
      </c>
      <c r="I32" s="53">
        <f>SUMIFS(TOIMINTA!$D$3:$D$2003, TOIMINTA!$J$3:$J$2003,"a)*",TOIMINTA!$C$3:$C$2003,"Ei osallistujia")</f>
        <v>0</v>
      </c>
      <c r="J32" s="57" t="e">
        <f t="shared" ref="J32:J42" si="27">I32/($B$2+$I$2+$K$2)</f>
        <v>#DIV/0!</v>
      </c>
      <c r="K32" s="53">
        <f>SUMIFS(TOIMINTA!$D$3:$D$2003, TOIMINTA!$J$3:$J$2003,"a)*",TOIMINTA!$C$3:$C$2003,"Peruttu")</f>
        <v>0</v>
      </c>
      <c r="L32" s="57" t="e">
        <f t="shared" ref="L32:L42" si="28">K32/($B$2+$JD$2+$K$2)</f>
        <v>#DIV/0!</v>
      </c>
      <c r="M32" s="53">
        <f>SUMIFS(TOIMINTA!$S$3:$S$2003, TOIMINTA!$J$3:$J$2003,"a)*",TOIMINTA!$C$3:$C$2003,"Toteutunut")</f>
        <v>0</v>
      </c>
      <c r="N32" s="53">
        <f>SUMIFS(TOIMINTA!$T$3:$T$2003, TOIMINTA!$J$3:$J$2003,"a)*",TOIMINTA!$C$3:$C$2003,"Toteutunut")</f>
        <v>0</v>
      </c>
      <c r="O32" s="4">
        <f>IF(M32=0,0,M32/N32)</f>
        <v>0</v>
      </c>
      <c r="P32" s="15">
        <f>SUMIFS(TOIMINTA!$U$3:$U$2003, TOIMINTA!$J$3:$J$2003,"a)*",TOIMINTA!$C$3:$C$2003,"Toteutunut")</f>
        <v>0</v>
      </c>
      <c r="Q32" s="15">
        <f>SUMIFS(TOIMINTA!$V$3:$V$2003, TOIMINTA!$J$3:$J$2003,"a)*",TOIMINTA!$C$3:$C$2003,"Toteutunut")</f>
        <v>0</v>
      </c>
      <c r="R32" s="15">
        <f>SUMIFS(TOIMINTA!$W$3:$W$2003, TOIMINTA!$J$3:$J$2003,"a)*",TOIMINTA!$C$3:$C$2003,"Toteutunut")</f>
        <v>0</v>
      </c>
      <c r="S32" s="4">
        <f t="shared" ref="S32:S42" si="29">IF(R32=0,0,R32/B32)</f>
        <v>0</v>
      </c>
      <c r="T32" s="9" t="str">
        <f t="shared" ref="T32:T42" si="30">A32</f>
        <v>a) Ei verkkosisältö</v>
      </c>
      <c r="U32" s="1"/>
      <c r="V32" s="1"/>
      <c r="W32" s="1"/>
      <c r="X32" s="1"/>
      <c r="Y32" s="1"/>
      <c r="Z32" s="1"/>
      <c r="AA32" s="1"/>
      <c r="AB32" s="1"/>
      <c r="AC32" s="1"/>
      <c r="AD32" s="1"/>
      <c r="AE32" s="1"/>
      <c r="AF32" s="1"/>
      <c r="AG32" s="1"/>
      <c r="AH32" s="1"/>
      <c r="AI32" s="1"/>
    </row>
    <row r="33" spans="1:37" ht="14.25" customHeight="1" x14ac:dyDescent="0.3">
      <c r="A33" s="8" t="str">
        <f>Muuttujat!E8</f>
        <v>b) Teksti (esim. PDF-tiedosto)</v>
      </c>
      <c r="B33" s="4">
        <f>SUMIFS(TOIMINTA!$D$3:$D$2003, TOIMINTA!$J$3:$J$2003,"b)*",TOIMINTA!$C$3:$C$2003,"Toteutunut")</f>
        <v>0</v>
      </c>
      <c r="C33" s="15">
        <f t="shared" ref="C33:C42" si="31">F33</f>
        <v>0</v>
      </c>
      <c r="D33" s="15">
        <f>SUMIFS(TOIMINTA!$X$3:$X$2003, TOIMINTA!$J$3:$J$2003,"b)*",TOIMINTA!$C$3:$C$2003,"Toteutunut")</f>
        <v>0</v>
      </c>
      <c r="E33" s="15">
        <f>SUMIFS(TOIMINTA!$Y$3:$Y$2003, TOIMINTA!$J$3:$J$2003,"b)*",TOIMINTA!$C$3:$C$2003,"Toteutunut")</f>
        <v>0</v>
      </c>
      <c r="F33" s="15">
        <f>SUMIFS(TOIMINTA!$Z$3:$Z$2003, TOIMINTA!$J$3:$J$2003,"b)*",TOIMINTA!$C$3:$C$2003,"Toteutunut")</f>
        <v>0</v>
      </c>
      <c r="G33" s="5" t="e">
        <f t="shared" si="25"/>
        <v>#DIV/0!</v>
      </c>
      <c r="H33" s="57" t="e">
        <f t="shared" si="26"/>
        <v>#DIV/0!</v>
      </c>
      <c r="I33" s="53">
        <f>SUMIFS(TOIMINTA!$D$3:$D$2003, TOIMINTA!$J$3:$J$2003,"b)*",TOIMINTA!$C$3:$C$2003,"Ei osallistujia")</f>
        <v>0</v>
      </c>
      <c r="J33" s="57" t="e">
        <f t="shared" si="27"/>
        <v>#DIV/0!</v>
      </c>
      <c r="K33" s="53">
        <f>SUMIFS(TOIMINTA!$D$3:$D$2003, TOIMINTA!$J$3:$J$2003,"b)*",TOIMINTA!$C$3:$C$2003,"Peruttu")</f>
        <v>0</v>
      </c>
      <c r="L33" s="57" t="e">
        <f t="shared" si="28"/>
        <v>#DIV/0!</v>
      </c>
      <c r="M33" s="53">
        <f>SUMIFS(TOIMINTA!$S$3:$S$2003, TOIMINTA!$J$3:$J$2003,"b)*",TOIMINTA!$C$3:$C$2003,"Toteutunut")</f>
        <v>0</v>
      </c>
      <c r="N33" s="53">
        <f>SUMIFS(TOIMINTA!$T$3:$T$2003, TOIMINTA!$J$3:$J$2003,"b)*",TOIMINTA!$C$3:$C$2003,"Toteutunut")</f>
        <v>0</v>
      </c>
      <c r="O33" s="4">
        <f t="shared" ref="O33:O42" si="32">IF(M33=0,0,M33/N33)</f>
        <v>0</v>
      </c>
      <c r="P33" s="15">
        <f>SUMIFS(TOIMINTA!$U$3:$U$2003, TOIMINTA!$J$3:$J$2003,"b)*",TOIMINTA!$C$3:$C$2003,"Toteutunut")</f>
        <v>0</v>
      </c>
      <c r="Q33" s="15">
        <f>SUMIFS(TOIMINTA!$V$3:$V$2003, TOIMINTA!$J$3:$J$2003,"b)*",TOIMINTA!$C$3:$C$2003,"Toteutunut")</f>
        <v>0</v>
      </c>
      <c r="R33" s="15">
        <f>SUMIFS(TOIMINTA!$W$3:$W$2003, TOIMINTA!$J$3:$J$2003,"b)*",TOIMINTA!$C$3:$C$2003,"Toteutunut")</f>
        <v>0</v>
      </c>
      <c r="S33" s="4">
        <f t="shared" si="29"/>
        <v>0</v>
      </c>
      <c r="T33" s="9" t="str">
        <f t="shared" si="30"/>
        <v>b) Teksti (esim. PDF-tiedosto)</v>
      </c>
      <c r="U33" s="1"/>
      <c r="V33" s="1"/>
      <c r="W33" s="1"/>
      <c r="X33" s="1"/>
      <c r="Y33" s="1"/>
      <c r="Z33" s="1"/>
      <c r="AA33" s="1"/>
      <c r="AB33" s="1"/>
      <c r="AC33" s="1"/>
      <c r="AD33" s="1"/>
      <c r="AE33" s="1"/>
      <c r="AF33" s="1"/>
      <c r="AG33" s="1"/>
      <c r="AH33" s="1"/>
      <c r="AI33" s="1"/>
    </row>
    <row r="34" spans="1:37" ht="14.25" customHeight="1" x14ac:dyDescent="0.3">
      <c r="A34" s="8" t="str">
        <f>Muuttujat!E9</f>
        <v>c) Videotallenne</v>
      </c>
      <c r="B34" s="4">
        <f>SUMIFS(TOIMINTA!$D$3:$D$2003, TOIMINTA!$J$3:$J$2003,"c)*",TOIMINTA!$C$3:$C$2003,"Toteutunut")</f>
        <v>0</v>
      </c>
      <c r="C34" s="15">
        <f t="shared" si="31"/>
        <v>0</v>
      </c>
      <c r="D34" s="15">
        <f>SUMIFS(TOIMINTA!$X$3:$X$2003, TOIMINTA!$J$3:$J$2003,"c)*",TOIMINTA!$C$3:$C$2003,"Toteutunut")</f>
        <v>0</v>
      </c>
      <c r="E34" s="15">
        <f>SUMIFS(TOIMINTA!$Y$3:$Y$2003, TOIMINTA!$J$3:$J$2003,"c)*",TOIMINTA!$C$3:$C$2003,"Toteutunut")</f>
        <v>0</v>
      </c>
      <c r="F34" s="15">
        <f>SUMIFS(TOIMINTA!$Z$3:$Z$2003, TOIMINTA!$J$3:$J$2003,"c)*",TOIMINTA!$C$3:$C$2003,"Toteutunut")</f>
        <v>0</v>
      </c>
      <c r="G34" s="5" t="e">
        <f t="shared" si="25"/>
        <v>#DIV/0!</v>
      </c>
      <c r="H34" s="57" t="e">
        <f t="shared" si="26"/>
        <v>#DIV/0!</v>
      </c>
      <c r="I34" s="53">
        <f>SUMIFS(TOIMINTA!$D$3:$D$2003, TOIMINTA!$J$3:$J$2003,"c)*",TOIMINTA!$C$3:$C$2003,"Ei osallistujia")</f>
        <v>0</v>
      </c>
      <c r="J34" s="57" t="e">
        <f t="shared" si="27"/>
        <v>#DIV/0!</v>
      </c>
      <c r="K34" s="53">
        <f>SUMIFS(TOIMINTA!$D$3:$D$2003, TOIMINTA!$J$3:$J$2003,"c)*",TOIMINTA!$C$3:$C$2003,"Peruttu")</f>
        <v>0</v>
      </c>
      <c r="L34" s="57" t="e">
        <f t="shared" si="28"/>
        <v>#DIV/0!</v>
      </c>
      <c r="M34" s="53">
        <f>SUMIFS(TOIMINTA!$S$3:$S$2003, TOIMINTA!$J$3:$J$2003,"c)*",TOIMINTA!$C$3:$C$2003,"Toteutunut")</f>
        <v>0</v>
      </c>
      <c r="N34" s="53">
        <f>SUMIFS(TOIMINTA!$T$3:$T$2003, TOIMINTA!$J$3:$J$2003,"c)*",TOIMINTA!$C$3:$C$2003,"Toteutunut")</f>
        <v>0</v>
      </c>
      <c r="O34" s="4">
        <f t="shared" si="32"/>
        <v>0</v>
      </c>
      <c r="P34" s="15">
        <f>SUMIFS(TOIMINTA!$U$3:$U$2003, TOIMINTA!$J$3:$J$2003,"c)*",TOIMINTA!$C$3:$C$2003,"Toteutunut")</f>
        <v>0</v>
      </c>
      <c r="Q34" s="15">
        <f>SUMIFS(TOIMINTA!$V$3:$V$2003, TOIMINTA!$J$3:$J$2003,"c)*",TOIMINTA!$C$3:$C$2003,"Toteutunut")</f>
        <v>0</v>
      </c>
      <c r="R34" s="15">
        <f>SUMIFS(TOIMINTA!$W$3:$W$2003, TOIMINTA!$J$3:$J$2003,"c)*",TOIMINTA!$C$3:$C$2003,"Toteutunut")</f>
        <v>0</v>
      </c>
      <c r="S34" s="4">
        <f t="shared" si="29"/>
        <v>0</v>
      </c>
      <c r="T34" s="9" t="str">
        <f t="shared" si="30"/>
        <v>c) Videotallenne</v>
      </c>
      <c r="U34" s="1"/>
      <c r="V34" s="1"/>
      <c r="W34" s="1"/>
      <c r="X34" s="1"/>
      <c r="Y34" s="1"/>
      <c r="Z34" s="1"/>
      <c r="AA34" s="1"/>
      <c r="AB34" s="1"/>
      <c r="AC34" s="1"/>
      <c r="AD34" s="1"/>
      <c r="AE34" s="1"/>
      <c r="AF34" s="1"/>
      <c r="AG34" s="1"/>
      <c r="AH34" s="1"/>
      <c r="AI34" s="1"/>
    </row>
    <row r="35" spans="1:37" ht="14.25" customHeight="1" x14ac:dyDescent="0.3">
      <c r="A35" s="8" t="str">
        <f>Muuttujat!E10</f>
        <v>d) Videostriimaus</v>
      </c>
      <c r="B35" s="4">
        <f>SUMIFS(TOIMINTA!$D$3:$D$2003, TOIMINTA!$J$3:$J$2003,"d)*",TOIMINTA!$C$3:$C$2003,"Toteutunut")</f>
        <v>0</v>
      </c>
      <c r="C35" s="15">
        <f t="shared" si="31"/>
        <v>0</v>
      </c>
      <c r="D35" s="15">
        <f>SUMIFS(TOIMINTA!$X$3:$X$2003, TOIMINTA!$J$3:$J$2003,"d)*",TOIMINTA!$C$3:$C$2003,"Toteutunut")</f>
        <v>0</v>
      </c>
      <c r="E35" s="15">
        <f>SUMIFS(TOIMINTA!$Y$3:$Y$2003, TOIMINTA!$J$3:$J$2003,"d)*",TOIMINTA!$C$3:$C$2003,"Toteutunut")</f>
        <v>0</v>
      </c>
      <c r="F35" s="15">
        <f>SUMIFS(TOIMINTA!$Z$3:$Z$2003, TOIMINTA!$J$3:$J$2003,"d)*",TOIMINTA!$C$3:$C$2003,"Toteutunut")</f>
        <v>0</v>
      </c>
      <c r="G35" s="5" t="e">
        <f t="shared" si="25"/>
        <v>#DIV/0!</v>
      </c>
      <c r="H35" s="57" t="e">
        <f t="shared" si="26"/>
        <v>#DIV/0!</v>
      </c>
      <c r="I35" s="53">
        <f>SUMIFS(TOIMINTA!$D$3:$D$2003, TOIMINTA!$J$3:$J$2003,"d)*",TOIMINTA!$C$3:$C$2003,"Ei osallistujia")</f>
        <v>0</v>
      </c>
      <c r="J35" s="57" t="e">
        <f t="shared" si="27"/>
        <v>#DIV/0!</v>
      </c>
      <c r="K35" s="53">
        <f>SUMIFS(TOIMINTA!$D$3:$D$2003, TOIMINTA!$J$3:$J$2003,"d)*",TOIMINTA!$C$3:$C$2003,"Peruttu")</f>
        <v>0</v>
      </c>
      <c r="L35" s="57" t="e">
        <f t="shared" si="28"/>
        <v>#DIV/0!</v>
      </c>
      <c r="M35" s="53">
        <f>SUMIFS(TOIMINTA!$S$3:$S$2003, TOIMINTA!$J$3:$J$2003,"d)*",TOIMINTA!$C$3:$C$2003,"Toteutunut")</f>
        <v>0</v>
      </c>
      <c r="N35" s="53">
        <f>SUMIFS(TOIMINTA!$T$3:$T$2003, TOIMINTA!$J$3:$J$2003,"d)*",TOIMINTA!$C$3:$C$2003,"Toteutunut")</f>
        <v>0</v>
      </c>
      <c r="O35" s="4">
        <f t="shared" si="32"/>
        <v>0</v>
      </c>
      <c r="P35" s="15">
        <f>SUMIFS(TOIMINTA!$U$3:$U$2003, TOIMINTA!$J$3:$J$2003,"d)*",TOIMINTA!$C$3:$C$2003,"Toteutunut")</f>
        <v>0</v>
      </c>
      <c r="Q35" s="15">
        <f>SUMIFS(TOIMINTA!$V$3:$V$2003, TOIMINTA!$J$3:$J$2003,"d)*",TOIMINTA!$C$3:$C$2003,"Toteutunut")</f>
        <v>0</v>
      </c>
      <c r="R35" s="15">
        <f>SUMIFS(TOIMINTA!$W$3:$W$2003, TOIMINTA!$J$3:$J$2003,"d)*",TOIMINTA!$C$3:$C$2003,"Toteutunut")</f>
        <v>0</v>
      </c>
      <c r="S35" s="4">
        <f t="shared" si="29"/>
        <v>0</v>
      </c>
      <c r="T35" s="9" t="str">
        <f t="shared" si="30"/>
        <v>d) Videostriimaus</v>
      </c>
      <c r="U35" s="1"/>
      <c r="V35" s="1"/>
      <c r="W35" s="1"/>
      <c r="X35" s="1"/>
      <c r="Y35" s="1"/>
      <c r="Z35" s="1"/>
      <c r="AA35" s="1"/>
      <c r="AB35" s="1"/>
      <c r="AC35" s="1"/>
      <c r="AD35" s="1"/>
      <c r="AE35" s="1"/>
      <c r="AF35" s="1"/>
      <c r="AG35" s="1"/>
      <c r="AH35" s="1"/>
      <c r="AI35" s="1"/>
    </row>
    <row r="36" spans="1:37" ht="14.25" customHeight="1" x14ac:dyDescent="0.3">
      <c r="A36" s="8" t="str">
        <f>Muuttujat!E11</f>
        <v>e) Verkkotapaaminen</v>
      </c>
      <c r="B36" s="4">
        <f>SUMIFS(TOIMINTA!$D$3:$D$2003, TOIMINTA!$J$3:$J$2003,"e)*",TOIMINTA!$C$3:$C$2003,"Toteutunut")</f>
        <v>0</v>
      </c>
      <c r="C36" s="15">
        <f t="shared" si="31"/>
        <v>0</v>
      </c>
      <c r="D36" s="15">
        <f>SUMIFS(TOIMINTA!$X$3:$X$2003, TOIMINTA!$J$3:$J$2003,"e)*",TOIMINTA!$C$3:$C$2003,"Toteutunut")</f>
        <v>0</v>
      </c>
      <c r="E36" s="15">
        <f>SUMIFS(TOIMINTA!$Y$3:$Y$2003, TOIMINTA!$J$3:$J$2003,"e)*",TOIMINTA!$C$3:$C$2003,"Toteutunut")</f>
        <v>0</v>
      </c>
      <c r="F36" s="15">
        <f>SUMIFS(TOIMINTA!$Z$3:$Z$2003, TOIMINTA!$J$3:$J$2003,"e)*",TOIMINTA!$C$3:$C$2003,"Toteutunut")</f>
        <v>0</v>
      </c>
      <c r="G36" s="5" t="e">
        <f t="shared" si="25"/>
        <v>#DIV/0!</v>
      </c>
      <c r="H36" s="57" t="e">
        <f t="shared" si="26"/>
        <v>#DIV/0!</v>
      </c>
      <c r="I36" s="53">
        <f>SUMIFS(TOIMINTA!$D$3:$D$2003, TOIMINTA!$J$3:$J$2003,"e)*",TOIMINTA!$C$3:$C$2003,"Ei osallistujia")</f>
        <v>0</v>
      </c>
      <c r="J36" s="57" t="e">
        <f t="shared" si="27"/>
        <v>#DIV/0!</v>
      </c>
      <c r="K36" s="53">
        <f>SUMIFS(TOIMINTA!$D$3:$D$2003, TOIMINTA!$J$3:$J$2003,"e)*",TOIMINTA!$C$3:$C$2003,"Peruttu")</f>
        <v>0</v>
      </c>
      <c r="L36" s="57" t="e">
        <f t="shared" si="28"/>
        <v>#DIV/0!</v>
      </c>
      <c r="M36" s="53">
        <f>SUMIFS(TOIMINTA!$S$3:$S$2003, TOIMINTA!$J$3:$J$2003,"e)*",TOIMINTA!$C$3:$C$2003,"Toteutunut")</f>
        <v>0</v>
      </c>
      <c r="N36" s="53">
        <f>SUMIFS(TOIMINTA!$T$3:$T$2003, TOIMINTA!$J$3:$J$2003,"e)*",TOIMINTA!$C$3:$C$2003,"Toteutunut")</f>
        <v>0</v>
      </c>
      <c r="O36" s="4">
        <f t="shared" si="32"/>
        <v>0</v>
      </c>
      <c r="P36" s="15">
        <f>SUMIFS(TOIMINTA!$U$3:$U$2003, TOIMINTA!$J$3:$J$2003,"e)*",TOIMINTA!$C$3:$C$2003,"Toteutunut")</f>
        <v>0</v>
      </c>
      <c r="Q36" s="15">
        <f>SUMIFS(TOIMINTA!$V$3:$V$2003, TOIMINTA!$J$3:$J$2003,"e)*",TOIMINTA!$C$3:$C$2003,"Toteutunut")</f>
        <v>0</v>
      </c>
      <c r="R36" s="15">
        <f>SUMIFS(TOIMINTA!$W$3:$W$2003, TOIMINTA!$J$3:$J$2003,"e)*",TOIMINTA!$C$3:$C$2003,"Toteutunut")</f>
        <v>0</v>
      </c>
      <c r="S36" s="4">
        <f t="shared" si="29"/>
        <v>0</v>
      </c>
      <c r="T36" s="9" t="str">
        <f t="shared" si="30"/>
        <v>e) Verkkotapaaminen</v>
      </c>
      <c r="U36" s="1"/>
      <c r="V36" s="1"/>
      <c r="W36" s="1"/>
      <c r="X36" s="1"/>
      <c r="Y36" s="1"/>
      <c r="Z36" s="1"/>
      <c r="AA36" s="1"/>
      <c r="AB36" s="1"/>
      <c r="AC36" s="1"/>
      <c r="AD36" s="1"/>
      <c r="AE36" s="1"/>
      <c r="AF36" s="1"/>
      <c r="AG36" s="1"/>
      <c r="AH36" s="1"/>
      <c r="AI36" s="1"/>
    </row>
    <row r="37" spans="1:37" ht="14.25" customHeight="1" x14ac:dyDescent="0.3">
      <c r="A37" s="8" t="str">
        <f>Muuttujat!E12</f>
        <v>f) Verkkosivu</v>
      </c>
      <c r="B37" s="4">
        <f>SUMIFS(TOIMINTA!$D$3:$D$2003, TOIMINTA!$J$3:$J$2003,"f)*",TOIMINTA!$C$3:$C$2003,"Toteutunut")</f>
        <v>0</v>
      </c>
      <c r="C37" s="15">
        <f t="shared" si="31"/>
        <v>0</v>
      </c>
      <c r="D37" s="15">
        <f>SUMIFS(TOIMINTA!$X$3:$X$2003, TOIMINTA!$J$3:$J$2003,"f)*",TOIMINTA!$C$3:$C$2003,"Toteutunut")</f>
        <v>0</v>
      </c>
      <c r="E37" s="15">
        <f>SUMIFS(TOIMINTA!$Y$3:$Y$2003, TOIMINTA!$J$3:$J$2003,"f)*",TOIMINTA!$C$3:$C$2003,"Toteutunut")</f>
        <v>0</v>
      </c>
      <c r="F37" s="15">
        <f>SUMIFS(TOIMINTA!$Z$3:$Z$2003, TOIMINTA!$J$3:$J$2003,"f)*",TOIMINTA!$C$3:$C$2003,"Toteutunut")</f>
        <v>0</v>
      </c>
      <c r="G37" s="5" t="e">
        <f t="shared" si="25"/>
        <v>#DIV/0!</v>
      </c>
      <c r="H37" s="57" t="e">
        <f t="shared" si="26"/>
        <v>#DIV/0!</v>
      </c>
      <c r="I37" s="53">
        <f>SUMIFS(TOIMINTA!$D$3:$D$2003, TOIMINTA!$J$3:$J$2003,"f)*",TOIMINTA!$C$3:$C$2003,"Ei osallistujia")</f>
        <v>0</v>
      </c>
      <c r="J37" s="57" t="e">
        <f t="shared" si="27"/>
        <v>#DIV/0!</v>
      </c>
      <c r="K37" s="53">
        <f>SUMIFS(TOIMINTA!$D$3:$D$2003, TOIMINTA!$J$3:$J$2003,"f)*",TOIMINTA!$C$3:$C$2003,"Peruttu")</f>
        <v>0</v>
      </c>
      <c r="L37" s="57" t="e">
        <f t="shared" si="28"/>
        <v>#DIV/0!</v>
      </c>
      <c r="M37" s="53">
        <f>SUMIFS(TOIMINTA!$S$3:$S$2003, TOIMINTA!$J$3:$J$2003,"f)*",TOIMINTA!$C$3:$C$2003,"Toteutunut")</f>
        <v>0</v>
      </c>
      <c r="N37" s="53">
        <f>SUMIFS(TOIMINTA!$T$3:$T$2003, TOIMINTA!$J$3:$J$2003,"f)*",TOIMINTA!$C$3:$C$2003,"Toteutunut")</f>
        <v>0</v>
      </c>
      <c r="O37" s="4">
        <f t="shared" si="32"/>
        <v>0</v>
      </c>
      <c r="P37" s="15">
        <f>SUMIFS(TOIMINTA!$U$3:$U$2003, TOIMINTA!$J$3:$J$2003,"f)*",TOIMINTA!$C$3:$C$2003,"Toteutunut")</f>
        <v>0</v>
      </c>
      <c r="Q37" s="15">
        <f>SUMIFS(TOIMINTA!$V$3:$V$2003, TOIMINTA!$J$3:$J$2003,"f)*",TOIMINTA!$C$3:$C$2003,"Toteutunut")</f>
        <v>0</v>
      </c>
      <c r="R37" s="15">
        <f>SUMIFS(TOIMINTA!$W$3:$W$2003, TOIMINTA!$J$3:$J$2003,"f)*",TOIMINTA!$C$3:$C$2003,"Toteutunut")</f>
        <v>0</v>
      </c>
      <c r="S37" s="4">
        <f t="shared" si="29"/>
        <v>0</v>
      </c>
      <c r="T37" s="9" t="str">
        <f t="shared" si="30"/>
        <v>f) Verkkosivu</v>
      </c>
      <c r="U37" s="1"/>
      <c r="V37" s="1"/>
      <c r="W37" s="1"/>
      <c r="X37" s="1"/>
      <c r="Y37" s="1"/>
      <c r="Z37" s="1"/>
      <c r="AA37" s="1"/>
      <c r="AB37" s="1"/>
      <c r="AC37" s="1"/>
      <c r="AD37" s="1"/>
      <c r="AE37" s="1"/>
      <c r="AF37" s="1"/>
      <c r="AG37" s="1"/>
      <c r="AH37" s="1"/>
      <c r="AI37" s="1"/>
    </row>
    <row r="38" spans="1:37" ht="14.25" customHeight="1" x14ac:dyDescent="0.3">
      <c r="A38" s="8" t="str">
        <f>Muuttujat!E13</f>
        <v xml:space="preserve">g) Muu </v>
      </c>
      <c r="B38" s="4">
        <f>SUMIFS(TOIMINTA!$D$3:$D$2003, TOIMINTA!$J$3:$J$2003,"g)*",TOIMINTA!$C$3:$C$2003,"Toteutunut")</f>
        <v>0</v>
      </c>
      <c r="C38" s="15">
        <f t="shared" si="31"/>
        <v>0</v>
      </c>
      <c r="D38" s="15">
        <f>SUMIFS(TOIMINTA!$X$3:$X$2003, TOIMINTA!$J$3:$J$2003,"g)*",TOIMINTA!$C$3:$C$2003,"Toteutunut")</f>
        <v>0</v>
      </c>
      <c r="E38" s="15">
        <f>SUMIFS(TOIMINTA!$Y$3:$Y$2003, TOIMINTA!$J$3:$J$2003,"g)*",TOIMINTA!$C$3:$C$2003,"Toteutunut")</f>
        <v>0</v>
      </c>
      <c r="F38" s="15">
        <f>SUMIFS(TOIMINTA!$Z$3:$Z$2003, TOIMINTA!$J$3:$J$2003,"g)*",TOIMINTA!$C$3:$C$2003,"Toteutunut")</f>
        <v>0</v>
      </c>
      <c r="G38" s="5" t="e">
        <f t="shared" si="25"/>
        <v>#DIV/0!</v>
      </c>
      <c r="H38" s="57" t="e">
        <f t="shared" si="26"/>
        <v>#DIV/0!</v>
      </c>
      <c r="I38" s="53">
        <f>SUMIFS(TOIMINTA!$D$3:$D$2003, TOIMINTA!$J$3:$J$2003,"g)*",TOIMINTA!$C$3:$C$2003,"Ei osallistujia")</f>
        <v>0</v>
      </c>
      <c r="J38" s="57" t="e">
        <f t="shared" si="27"/>
        <v>#DIV/0!</v>
      </c>
      <c r="K38" s="53">
        <f>SUMIFS(TOIMINTA!$D$3:$D$2003, TOIMINTA!$J$3:$J$2003,"g)*",TOIMINTA!$C$3:$C$2003,"Peruttu")</f>
        <v>0</v>
      </c>
      <c r="L38" s="57" t="e">
        <f t="shared" si="28"/>
        <v>#DIV/0!</v>
      </c>
      <c r="M38" s="53">
        <f>SUMIFS(TOIMINTA!$S$3:$S$2003, TOIMINTA!$J$3:$J$2003,"g)*",TOIMINTA!$C$3:$C$2003,"Toteutunut")</f>
        <v>0</v>
      </c>
      <c r="N38" s="53">
        <f>SUMIFS(TOIMINTA!$T$3:$T$2003, TOIMINTA!$J$3:$J$2003,"g)*",TOIMINTA!$C$3:$C$2003,"Toteutunut")</f>
        <v>0</v>
      </c>
      <c r="O38" s="4">
        <f t="shared" si="32"/>
        <v>0</v>
      </c>
      <c r="P38" s="15">
        <f>SUMIFS(TOIMINTA!$U$3:$U$2003, TOIMINTA!$J$3:$J$2003,"g)*",TOIMINTA!$C$3:$C$2003,"Toteutunut")</f>
        <v>0</v>
      </c>
      <c r="Q38" s="15">
        <f>SUMIFS(TOIMINTA!$V$3:$V$2003, TOIMINTA!$J$3:$J$2003,"g)*",TOIMINTA!$C$3:$C$2003,"Toteutunut")</f>
        <v>0</v>
      </c>
      <c r="R38" s="15">
        <f>SUMIFS(TOIMINTA!$W$3:$W$2003, TOIMINTA!$J$3:$J$2003,"g)*",TOIMINTA!$C$3:$C$2003,"Toteutunut")</f>
        <v>0</v>
      </c>
      <c r="S38" s="4">
        <f t="shared" si="29"/>
        <v>0</v>
      </c>
      <c r="T38" s="9" t="str">
        <f t="shared" si="30"/>
        <v xml:space="preserve">g) Muu </v>
      </c>
      <c r="U38" s="1"/>
      <c r="V38" s="1"/>
      <c r="W38" s="1"/>
      <c r="X38" s="1"/>
      <c r="Y38" s="1"/>
      <c r="Z38" s="1"/>
      <c r="AA38" s="1"/>
      <c r="AB38" s="1"/>
      <c r="AC38" s="1"/>
      <c r="AD38" s="1"/>
      <c r="AE38" s="1"/>
      <c r="AF38" s="1"/>
      <c r="AG38" s="1"/>
      <c r="AH38" s="1"/>
      <c r="AI38" s="1"/>
    </row>
    <row r="39" spans="1:37" ht="14.25" customHeight="1" x14ac:dyDescent="0.3">
      <c r="A39" s="8" t="str">
        <f>Muuttujat!E14</f>
        <v>h) Oma määritelmä A</v>
      </c>
      <c r="B39" s="4">
        <f>SUMIFS(TOIMINTA!$D$3:$D$2003, TOIMINTA!$J$3:$J$2003,"h)*",TOIMINTA!$C$3:$C$2003,"Toteutunut")</f>
        <v>0</v>
      </c>
      <c r="C39" s="15">
        <f t="shared" si="31"/>
        <v>0</v>
      </c>
      <c r="D39" s="15">
        <f>SUMIFS(TOIMINTA!$X$3:$X$2003, TOIMINTA!$J$3:$J$2003,"h)*",TOIMINTA!$C$3:$C$2003,"Toteutunut")</f>
        <v>0</v>
      </c>
      <c r="E39" s="15">
        <f>SUMIFS(TOIMINTA!$Y$3:$Y$2003, TOIMINTA!$J$3:$J$2003,"h)*",TOIMINTA!$C$3:$C$2003,"Toteutunut")</f>
        <v>0</v>
      </c>
      <c r="F39" s="15">
        <f>SUMIFS(TOIMINTA!$Z$3:$Z$2003, TOIMINTA!$J$3:$J$2003,"h)*",TOIMINTA!$C$3:$C$2003,"Toteutunut")</f>
        <v>0</v>
      </c>
      <c r="G39" s="5" t="e">
        <f t="shared" si="25"/>
        <v>#DIV/0!</v>
      </c>
      <c r="H39" s="57" t="e">
        <f t="shared" si="26"/>
        <v>#DIV/0!</v>
      </c>
      <c r="I39" s="53">
        <f>SUMIFS(TOIMINTA!$D$3:$D$2003, TOIMINTA!$J$3:$J$2003,"h)*",TOIMINTA!$C$3:$C$2003,"Ei osallistujia")</f>
        <v>0</v>
      </c>
      <c r="J39" s="57" t="e">
        <f t="shared" si="27"/>
        <v>#DIV/0!</v>
      </c>
      <c r="K39" s="53">
        <f>SUMIFS(TOIMINTA!$D$3:$D$2003, TOIMINTA!$J$3:$J$2003,"h)*",TOIMINTA!$C$3:$C$2003,"Peruttu")</f>
        <v>0</v>
      </c>
      <c r="L39" s="57" t="e">
        <f t="shared" si="28"/>
        <v>#DIV/0!</v>
      </c>
      <c r="M39" s="53">
        <f>SUMIFS(TOIMINTA!$S$3:$S$2003, TOIMINTA!$J$3:$J$2003,"h)*",TOIMINTA!$C$3:$C$2003,"Toteutunut")</f>
        <v>0</v>
      </c>
      <c r="N39" s="53">
        <f>SUMIFS(TOIMINTA!$T$3:$T$2003, TOIMINTA!$J$3:$J$2003,"h)*",TOIMINTA!$C$3:$C$2003,"Toteutunut")</f>
        <v>0</v>
      </c>
      <c r="O39" s="4">
        <f t="shared" si="32"/>
        <v>0</v>
      </c>
      <c r="P39" s="15">
        <f>SUMIFS(TOIMINTA!$U$3:$U$2003, TOIMINTA!$J$3:$J$2003,"h)*",TOIMINTA!$C$3:$C$2003,"Toteutunut")</f>
        <v>0</v>
      </c>
      <c r="Q39" s="15">
        <f>SUMIFS(TOIMINTA!$V$3:$V$2003, TOIMINTA!$J$3:$J$2003,"h)*",TOIMINTA!$C$3:$C$2003,"Toteutunut")</f>
        <v>0</v>
      </c>
      <c r="R39" s="15">
        <f>SUMIFS(TOIMINTA!$W$3:$W$2003, TOIMINTA!$J$3:$J$2003,"h)*",TOIMINTA!$C$3:$C$2003,"Toteutunut")</f>
        <v>0</v>
      </c>
      <c r="S39" s="4">
        <f t="shared" si="29"/>
        <v>0</v>
      </c>
      <c r="T39" s="9" t="str">
        <f t="shared" si="30"/>
        <v>h) Oma määritelmä A</v>
      </c>
      <c r="U39" s="1"/>
      <c r="V39" s="1"/>
      <c r="W39" s="1"/>
      <c r="X39" s="1"/>
      <c r="Y39" s="1"/>
      <c r="Z39" s="1"/>
      <c r="AA39" s="1"/>
      <c r="AB39" s="1"/>
      <c r="AC39" s="1"/>
      <c r="AD39" s="1"/>
      <c r="AE39" s="1"/>
      <c r="AF39" s="1"/>
      <c r="AG39" s="1"/>
      <c r="AH39" s="1"/>
      <c r="AI39" s="1"/>
    </row>
    <row r="40" spans="1:37" ht="14.25" customHeight="1" x14ac:dyDescent="0.3">
      <c r="A40" s="8" t="str">
        <f>Muuttujat!E15</f>
        <v>i) Oma määritelmä B</v>
      </c>
      <c r="B40" s="4">
        <f>SUMIFS(TOIMINTA!$D$3:$D$2003, TOIMINTA!$J$3:$J$2003,"i)*",TOIMINTA!$C$3:$C$2003,"Toteutunut")</f>
        <v>0</v>
      </c>
      <c r="C40" s="15">
        <f t="shared" si="31"/>
        <v>0</v>
      </c>
      <c r="D40" s="15">
        <f>SUMIFS(TOIMINTA!$X$3:$X$2003, TOIMINTA!$J$3:$J$2003,"i)*",TOIMINTA!$C$3:$C$2003,"Toteutunut")</f>
        <v>0</v>
      </c>
      <c r="E40" s="15">
        <f>SUMIFS(TOIMINTA!$Y$3:$Y$2003, TOIMINTA!$J$3:$J$2003,"i)*",TOIMINTA!$C$3:$C$2003,"Toteutunut")</f>
        <v>0</v>
      </c>
      <c r="F40" s="15">
        <f>SUMIFS(TOIMINTA!$Z$3:$Z$2003, TOIMINTA!$J$3:$J$2003,"i)*",TOIMINTA!$C$3:$C$2003,"Toteutunut")</f>
        <v>0</v>
      </c>
      <c r="G40" s="5" t="e">
        <f t="shared" si="25"/>
        <v>#DIV/0!</v>
      </c>
      <c r="H40" s="57" t="e">
        <f t="shared" si="26"/>
        <v>#DIV/0!</v>
      </c>
      <c r="I40" s="53">
        <f>SUMIFS(TOIMINTA!$D$3:$D$2003, TOIMINTA!$J$3:$J$2003,"i)*",TOIMINTA!$C$3:$C$2003,"Ei osallistujia")</f>
        <v>0</v>
      </c>
      <c r="J40" s="57" t="e">
        <f t="shared" si="27"/>
        <v>#DIV/0!</v>
      </c>
      <c r="K40" s="53">
        <f>SUMIFS(TOIMINTA!$D$3:$D$2003, TOIMINTA!$J$3:$J$2003,"i)*",TOIMINTA!$C$3:$C$2003,"Peruttu")</f>
        <v>0</v>
      </c>
      <c r="L40" s="57" t="e">
        <f t="shared" si="28"/>
        <v>#DIV/0!</v>
      </c>
      <c r="M40" s="53">
        <f>SUMIFS(TOIMINTA!$S$3:$S$2003, TOIMINTA!$J$3:$J$2003,"i)*",TOIMINTA!$C$3:$C$2003,"Toteutunut")</f>
        <v>0</v>
      </c>
      <c r="N40" s="53">
        <f>SUMIFS(TOIMINTA!$T$3:$T$2003, TOIMINTA!$J$3:$J$2003,"i)*",TOIMINTA!$C$3:$C$2003,"Toteutunut")</f>
        <v>0</v>
      </c>
      <c r="O40" s="4">
        <f t="shared" si="32"/>
        <v>0</v>
      </c>
      <c r="P40" s="15">
        <f>SUMIFS(TOIMINTA!$U$3:$U$2003, TOIMINTA!$J$3:$J$2003,"i)*",TOIMINTA!$C$3:$C$2003,"Toteutunut")</f>
        <v>0</v>
      </c>
      <c r="Q40" s="15">
        <f>SUMIFS(TOIMINTA!$V$3:$V$2003, TOIMINTA!$J$3:$J$2003,"i)*",TOIMINTA!$C$3:$C$2003,"Toteutunut")</f>
        <v>0</v>
      </c>
      <c r="R40" s="15">
        <f>SUMIFS(TOIMINTA!$W$3:$W$2003, TOIMINTA!$J$3:$J$2003,"i)*",TOIMINTA!$C$3:$C$2003,"Toteutunut")</f>
        <v>0</v>
      </c>
      <c r="S40" s="4">
        <f t="shared" si="29"/>
        <v>0</v>
      </c>
      <c r="T40" s="9" t="str">
        <f t="shared" si="30"/>
        <v>i) Oma määritelmä B</v>
      </c>
      <c r="U40" s="1"/>
      <c r="V40" s="1"/>
      <c r="W40" s="1"/>
      <c r="X40" s="1"/>
      <c r="Y40" s="1"/>
      <c r="Z40" s="1"/>
      <c r="AA40" s="1"/>
      <c r="AB40" s="1"/>
      <c r="AC40" s="1"/>
      <c r="AD40" s="1"/>
      <c r="AE40" s="1"/>
      <c r="AF40" s="1"/>
      <c r="AG40" s="1"/>
      <c r="AH40" s="1"/>
      <c r="AI40" s="1"/>
    </row>
    <row r="41" spans="1:37" ht="14.25" customHeight="1" x14ac:dyDescent="0.3">
      <c r="A41" s="8" t="str">
        <f>Muuttujat!E16</f>
        <v>j) Oma määritelmä C</v>
      </c>
      <c r="B41" s="4">
        <f>SUMIFS(TOIMINTA!$D$3:$D$2003, TOIMINTA!$J$3:$J$2003,"j)*",TOIMINTA!$C$3:$C$2003,"Toteutunut")</f>
        <v>0</v>
      </c>
      <c r="C41" s="15">
        <f t="shared" si="31"/>
        <v>0</v>
      </c>
      <c r="D41" s="15">
        <f>SUMIFS(TOIMINTA!$X$3:$X$2003, TOIMINTA!$J$3:$J$2003,"j)*",TOIMINTA!$C$3:$C$2003,"Toteutunut")</f>
        <v>0</v>
      </c>
      <c r="E41" s="15">
        <f>SUMIFS(TOIMINTA!$Y$3:$Y$2003, TOIMINTA!$J$3:$J$2003,"j)*",TOIMINTA!$C$3:$C$2003,"Toteutunut")</f>
        <v>0</v>
      </c>
      <c r="F41" s="15">
        <f>SUMIFS(TOIMINTA!$Z$3:$Z$2003, TOIMINTA!$J$3:$J$2003,"j)*",TOIMINTA!$C$3:$C$2003,"Toteutunut")</f>
        <v>0</v>
      </c>
      <c r="G41" s="5" t="e">
        <f t="shared" si="25"/>
        <v>#DIV/0!</v>
      </c>
      <c r="H41" s="57" t="e">
        <f t="shared" si="26"/>
        <v>#DIV/0!</v>
      </c>
      <c r="I41" s="53">
        <f>SUMIFS(TOIMINTA!$D$3:$D$2003, TOIMINTA!$J$3:$J$2003,"j)*",TOIMINTA!$C$3:$C$2003,"Ei osallistujia")</f>
        <v>0</v>
      </c>
      <c r="J41" s="57" t="e">
        <f t="shared" si="27"/>
        <v>#DIV/0!</v>
      </c>
      <c r="K41" s="53">
        <f>SUMIFS(TOIMINTA!$D$3:$D$2003, TOIMINTA!$J$3:$J$2003,"j)*",TOIMINTA!$C$3:$C$2003,"Peruttu")</f>
        <v>0</v>
      </c>
      <c r="L41" s="57" t="e">
        <f t="shared" si="28"/>
        <v>#DIV/0!</v>
      </c>
      <c r="M41" s="53">
        <f>SUMIFS(TOIMINTA!$S$3:$S$2003, TOIMINTA!$J$3:$J$2003,"j)*",TOIMINTA!$C$3:$C$2003,"Toteutunut")</f>
        <v>0</v>
      </c>
      <c r="N41" s="53">
        <f>SUMIFS(TOIMINTA!$T$3:$T$2003, TOIMINTA!$J$3:$J$2003,"j)*",TOIMINTA!$C$3:$C$2003,"Toteutunut")</f>
        <v>0</v>
      </c>
      <c r="O41" s="4">
        <f t="shared" si="32"/>
        <v>0</v>
      </c>
      <c r="P41" s="15">
        <f>SUMIFS(TOIMINTA!$U$3:$U$2003, TOIMINTA!$J$3:$J$2003,"j)*",TOIMINTA!$C$3:$C$2003,"Toteutunut")</f>
        <v>0</v>
      </c>
      <c r="Q41" s="15">
        <f>SUMIFS(TOIMINTA!$V$3:$V$2003, TOIMINTA!$J$3:$J$2003,"j)*",TOIMINTA!$C$3:$C$2003,"Toteutunut")</f>
        <v>0</v>
      </c>
      <c r="R41" s="15">
        <f>SUMIFS(TOIMINTA!$W$3:$W$2003, TOIMINTA!$J$3:$J$2003,"j)*",TOIMINTA!$C$3:$C$2003,"Toteutunut")</f>
        <v>0</v>
      </c>
      <c r="S41" s="4">
        <f t="shared" si="29"/>
        <v>0</v>
      </c>
      <c r="T41" s="9" t="str">
        <f t="shared" si="30"/>
        <v>j) Oma määritelmä C</v>
      </c>
      <c r="U41" s="1"/>
      <c r="V41" s="1"/>
      <c r="W41" s="1"/>
      <c r="X41" s="1"/>
      <c r="Y41" s="1"/>
      <c r="Z41" s="1"/>
      <c r="AA41" s="1"/>
      <c r="AB41" s="1"/>
      <c r="AC41" s="1"/>
      <c r="AD41" s="1"/>
      <c r="AE41" s="1"/>
      <c r="AF41" s="1"/>
      <c r="AG41" s="1"/>
      <c r="AH41" s="1"/>
      <c r="AI41" s="1"/>
    </row>
    <row r="42" spans="1:37" ht="14.25" customHeight="1" x14ac:dyDescent="0.3">
      <c r="A42" s="8" t="str">
        <f>Muuttujat!E17</f>
        <v>k) Oma määritelmä D</v>
      </c>
      <c r="B42" s="4">
        <f>SUMIFS(TOIMINTA!$D$3:$D$2003, TOIMINTA!$J$3:$J$2003,"k)*",TOIMINTA!$C$3:$C$2003,"Toteutunut")</f>
        <v>0</v>
      </c>
      <c r="C42" s="15">
        <f t="shared" si="31"/>
        <v>0</v>
      </c>
      <c r="D42" s="15">
        <f>SUMIFS(TOIMINTA!$X$3:$X$2003, TOIMINTA!$J$3:$J$2003,"k)*",TOIMINTA!$C$3:$C$2003,"Toteutunut")</f>
        <v>0</v>
      </c>
      <c r="E42" s="15">
        <f>SUMIFS(TOIMINTA!$Y$3:$Y$2003, TOIMINTA!$J$3:$J$2003,"k)*",TOIMINTA!$C$3:$C$2003,"Toteutunut")</f>
        <v>0</v>
      </c>
      <c r="F42" s="15">
        <f>SUMIFS(TOIMINTA!$Z$3:$Z$2003, TOIMINTA!$J$3:$J$2003,"k)*",TOIMINTA!$C$3:$C$2003,"Toteutunut")</f>
        <v>0</v>
      </c>
      <c r="G42" s="5" t="e">
        <f t="shared" si="25"/>
        <v>#DIV/0!</v>
      </c>
      <c r="H42" s="57" t="e">
        <f t="shared" si="26"/>
        <v>#DIV/0!</v>
      </c>
      <c r="I42" s="53">
        <f>SUMIFS(TOIMINTA!$D$3:$D$2003, TOIMINTA!$J$3:$J$2003,"k)*",TOIMINTA!$C$3:$C$2003,"Ei osallistujia")</f>
        <v>0</v>
      </c>
      <c r="J42" s="57" t="e">
        <f t="shared" si="27"/>
        <v>#DIV/0!</v>
      </c>
      <c r="K42" s="53">
        <f>SUMIFS(TOIMINTA!$D$3:$D$2003, TOIMINTA!$J$3:$J$2003,"k)*",TOIMINTA!$C$3:$C$2003,"Peruttu")</f>
        <v>0</v>
      </c>
      <c r="L42" s="57" t="e">
        <f t="shared" si="28"/>
        <v>#DIV/0!</v>
      </c>
      <c r="M42" s="53">
        <f>SUMIFS(TOIMINTA!$S$3:$S$2003, TOIMINTA!$J$3:$J$2003,"k)*",TOIMINTA!$C$3:$C$2003,"Toteutunut")</f>
        <v>0</v>
      </c>
      <c r="N42" s="53">
        <f>SUMIFS(TOIMINTA!$T$3:$T$2003, TOIMINTA!$J$3:$J$2003,"k)*",TOIMINTA!$C$3:$C$2003,"Toteutunut")</f>
        <v>0</v>
      </c>
      <c r="O42" s="4">
        <f t="shared" si="32"/>
        <v>0</v>
      </c>
      <c r="P42" s="15">
        <f>SUMIFS(TOIMINTA!$U$3:$U$2003, TOIMINTA!$J$3:$J$2003,"k)*",TOIMINTA!$C$3:$C$2003,"Toteutunut")</f>
        <v>0</v>
      </c>
      <c r="Q42" s="15">
        <f>SUMIFS(TOIMINTA!$V$3:$V$2003, TOIMINTA!$J$3:$J$2003,"k)*",TOIMINTA!$C$3:$C$2003,"Toteutunut")</f>
        <v>0</v>
      </c>
      <c r="R42" s="15">
        <f>SUMIFS(TOIMINTA!$W$3:$W$2003, TOIMINTA!$J$3:$J$2003,"k)*",TOIMINTA!$C$3:$C$2003,"Toteutunut")</f>
        <v>0</v>
      </c>
      <c r="S42" s="4">
        <f t="shared" si="29"/>
        <v>0</v>
      </c>
      <c r="T42" s="9" t="str">
        <f t="shared" si="30"/>
        <v>k) Oma määritelmä D</v>
      </c>
      <c r="U42" s="1"/>
      <c r="V42" s="1"/>
      <c r="W42" s="1"/>
      <c r="X42" s="1"/>
      <c r="Y42" s="1"/>
      <c r="Z42" s="1"/>
      <c r="AA42" s="1"/>
      <c r="AB42" s="1"/>
      <c r="AC42" s="1"/>
      <c r="AD42" s="1"/>
      <c r="AE42" s="1"/>
      <c r="AF42" s="1"/>
      <c r="AG42" s="1"/>
      <c r="AH42" s="1"/>
      <c r="AI42" s="1"/>
    </row>
    <row r="43" spans="1:37" ht="14.25" customHeight="1" x14ac:dyDescent="0.3">
      <c r="A43" s="6" t="s">
        <v>54</v>
      </c>
      <c r="B43" s="11" t="s">
        <v>322</v>
      </c>
      <c r="C43" s="11"/>
      <c r="D43" s="11"/>
      <c r="E43" s="11"/>
      <c r="F43" s="244"/>
      <c r="G43" s="256"/>
      <c r="H43" s="61"/>
      <c r="I43" s="11"/>
      <c r="J43" s="61"/>
      <c r="K43" s="11"/>
      <c r="L43" s="61"/>
      <c r="M43" s="64"/>
      <c r="N43" s="64"/>
      <c r="O43" s="11"/>
      <c r="P43" s="11"/>
      <c r="Q43" s="11"/>
      <c r="R43" s="11"/>
      <c r="S43" s="11"/>
      <c r="T43" s="11"/>
      <c r="U43" s="11"/>
      <c r="V43" s="9"/>
      <c r="W43" s="1"/>
      <c r="X43" s="1"/>
      <c r="Y43" s="1"/>
      <c r="Z43" s="1"/>
      <c r="AA43" s="1"/>
      <c r="AB43" s="1"/>
      <c r="AC43" s="1"/>
      <c r="AD43" s="1"/>
      <c r="AE43" s="1"/>
      <c r="AF43" s="1"/>
      <c r="AG43" s="1"/>
      <c r="AH43" s="1"/>
      <c r="AI43" s="1"/>
      <c r="AJ43" s="1"/>
      <c r="AK43" s="1"/>
    </row>
    <row r="44" spans="1:37" ht="14.25" customHeight="1" x14ac:dyDescent="0.3">
      <c r="A44" s="12" t="str">
        <f>Muuttujat!A22</f>
        <v>a) Vauvat ja taaperot (0-3.v)</v>
      </c>
      <c r="B44" s="263">
        <f>SUMIFS(TOIMINTA!$D$3:$D$2003, TOIMINTA!$K$3:$K$2003,"a)*",TOIMINTA!$C$3:$C$2003,"Toteutunut")</f>
        <v>0</v>
      </c>
      <c r="C44" s="284">
        <f>F44</f>
        <v>0</v>
      </c>
      <c r="D44" s="15">
        <f>SUMIFS(TOIMINTA!$X$3:$X$2003, TOIMINTA!$K$3:$K$2003,"a)*",TOIMINTA!$C$3:$C$2003,"Toteutunut")</f>
        <v>0</v>
      </c>
      <c r="E44" s="15">
        <f>SUMIFS(TOIMINTA!$Y$3:$Y$2003, TOIMINTA!$K$3:$K$2003,"a)*",TOIMINTA!$C$3:$C$2003,"Toteutunut")</f>
        <v>0</v>
      </c>
      <c r="F44" s="242">
        <f>SUMIFS(TOIMINTA!$Z$3:$Z$2003, TOIMINTA!$K$3:$K$2003,"a)*",TOIMINTA!$C$3:$C$2003,"Toteutunut")</f>
        <v>0</v>
      </c>
      <c r="G44" s="254" t="e">
        <f t="shared" ref="G44:G57" si="33">B44/$B$2</f>
        <v>#DIV/0!</v>
      </c>
      <c r="H44" s="57" t="e">
        <f t="shared" ref="H44:H57" si="34">B44/($B$2+$I$2+$K$2)</f>
        <v>#DIV/0!</v>
      </c>
      <c r="I44" s="53">
        <f>SUMIFS(TOIMINTA!$D$3:$D$2003, TOIMINTA!$K$3:$K$2003,"a)*",TOIMINTA!$C$3:$C$2003,"Ei osallistujia")</f>
        <v>0</v>
      </c>
      <c r="J44" s="57" t="e">
        <f t="shared" ref="J44:J57" si="35">I44/($B$2+$I$2+$K$2)</f>
        <v>#DIV/0!</v>
      </c>
      <c r="K44" s="53">
        <f>SUMIFS(TOIMINTA!$D$3:$D$2003, TOIMINTA!$K$3:$K$2003,"a)*",TOIMINTA!$C$3:$C$2003,"Peruttu")</f>
        <v>0</v>
      </c>
      <c r="L44" s="57" t="e">
        <f t="shared" ref="L44:L57" si="36">K44/($B$2+$I$2+$K$2)</f>
        <v>#DIV/0!</v>
      </c>
      <c r="M44" s="53">
        <f>SUMIFS(TOIMINTA!$S$3:$S$2003, TOIMINTA!$K$3:$K$2003,"a)*",TOIMINTA!$C$3:$C$2003,"Toteutunut")</f>
        <v>0</v>
      </c>
      <c r="N44" s="53">
        <f>SUMIFS(TOIMINTA!$T$3:$T$2003, TOIMINTA!$K$3:$K$2003,"a)*",TOIMINTA!$C$3:$C$2003,"Toteutunut")</f>
        <v>0</v>
      </c>
      <c r="O44" s="4">
        <f>IF(M44=0,0,M44/N44)</f>
        <v>0</v>
      </c>
      <c r="P44" s="15">
        <f>SUMIFS(TOIMINTA!$U$3:$U$2003, TOIMINTA!$K$3:$K$2003,"a)*",TOIMINTA!$C$3:$C$2003,"Toteutunut")</f>
        <v>0</v>
      </c>
      <c r="Q44" s="15">
        <f>SUMIFS(TOIMINTA!$V$3:$V$2003, TOIMINTA!$K$3:$K$2003,"a)*",TOIMINTA!$C$3:$C$2003,"Toteutunut")</f>
        <v>0</v>
      </c>
      <c r="R44" s="15">
        <f>SUMIFS(TOIMINTA!$W$3:$W$2003, TOIMINTA!$K$3:$K$2003,"a)*",TOIMINTA!$C$3:$C$2003,"Toteutunut")</f>
        <v>0</v>
      </c>
      <c r="S44" s="4">
        <f t="shared" ref="S44:S57" si="37">IF(R44=0,0,R44/B44)</f>
        <v>0</v>
      </c>
      <c r="T44" s="9" t="str">
        <f t="shared" ref="T44:T57" si="38">A44</f>
        <v>a) Vauvat ja taaperot (0-3.v)</v>
      </c>
      <c r="U44" s="1"/>
      <c r="V44" s="1"/>
      <c r="W44" s="1"/>
      <c r="X44" s="1"/>
      <c r="Y44" s="1"/>
      <c r="Z44" s="1"/>
      <c r="AA44" s="1"/>
      <c r="AB44" s="1"/>
      <c r="AC44" s="1"/>
      <c r="AD44" s="1"/>
      <c r="AE44" s="1"/>
      <c r="AF44" s="1"/>
      <c r="AG44" s="1"/>
      <c r="AH44" s="1"/>
      <c r="AI44" s="1"/>
    </row>
    <row r="45" spans="1:37" ht="14.25" customHeight="1" x14ac:dyDescent="0.3">
      <c r="A45" s="12" t="str">
        <f>Muuttujat!A23</f>
        <v>b) Varhaiskasvatusikäiset (0-6v.)</v>
      </c>
      <c r="B45" s="263">
        <f>SUMIFS(TOIMINTA!$D$3:$D$2003, TOIMINTA!$K$3:$K$2003,"b)*",TOIMINTA!$C$3:$C$2003,"Toteutunut")</f>
        <v>0</v>
      </c>
      <c r="C45" s="264">
        <f t="shared" ref="C45:C57" si="39">F45</f>
        <v>0</v>
      </c>
      <c r="D45" s="15">
        <f>SUMIFS(TOIMINTA!$X$3:$X$2003, TOIMINTA!$K$3:$K$2003,"b)*",TOIMINTA!$C$3:$C$2003,"Toteutunut")</f>
        <v>0</v>
      </c>
      <c r="E45" s="15">
        <f>SUMIFS(TOIMINTA!$Y$3:$Y$2003, TOIMINTA!$K$3:$K$2003,"b)*",TOIMINTA!$C$3:$C$2003,"Toteutunut")</f>
        <v>0</v>
      </c>
      <c r="F45" s="242">
        <f>SUMIFS(TOIMINTA!$Z$3:$Z$2003, TOIMINTA!$K$3:$K$2003,"b)*",TOIMINTA!$C$3:$C$2003,"Toteutunut")</f>
        <v>0</v>
      </c>
      <c r="G45" s="254" t="e">
        <f t="shared" si="33"/>
        <v>#DIV/0!</v>
      </c>
      <c r="H45" s="57" t="e">
        <f t="shared" si="34"/>
        <v>#DIV/0!</v>
      </c>
      <c r="I45" s="53">
        <f>SUMIFS(TOIMINTA!$D$3:$D$2003, TOIMINTA!$K$3:$K$2003,"b)*",TOIMINTA!$C$3:$C$2003,"Ei osallistujia")</f>
        <v>0</v>
      </c>
      <c r="J45" s="57" t="e">
        <f t="shared" si="35"/>
        <v>#DIV/0!</v>
      </c>
      <c r="K45" s="53">
        <f>SUMIFS(TOIMINTA!$D$3:$D$2003, TOIMINTA!$K$3:$K$2003,"b)*",TOIMINTA!$C$3:$C$2003,"Peruttu")</f>
        <v>0</v>
      </c>
      <c r="L45" s="57" t="e">
        <f t="shared" si="36"/>
        <v>#DIV/0!</v>
      </c>
      <c r="M45" s="53">
        <f>SUMIFS(TOIMINTA!$S$3:$S$2003, TOIMINTA!$K$3:$K$2003,"b)*",TOIMINTA!$C$3:$C$2003,"Toteutunut")</f>
        <v>0</v>
      </c>
      <c r="N45" s="53">
        <f>SUMIFS(TOIMINTA!$T$3:$T$2003, TOIMINTA!$K$3:$K$2003,"b)*",TOIMINTA!$C$3:$C$2003,"Toteutunut")</f>
        <v>0</v>
      </c>
      <c r="O45" s="4">
        <f t="shared" ref="O45:O57" si="40">IF(M45=0,0,M45/N45)</f>
        <v>0</v>
      </c>
      <c r="P45" s="15">
        <f>SUMIFS(TOIMINTA!$U$3:$U$2003, TOIMINTA!$K$3:$K$2003,"b)*",TOIMINTA!$C$3:$C$2003,"Toteutunut")</f>
        <v>0</v>
      </c>
      <c r="Q45" s="15">
        <f>SUMIFS(TOIMINTA!$V$3:$V$2003, TOIMINTA!$K$3:$K$2003,"b)*",TOIMINTA!$C$3:$C$2003,"Toteutunut")</f>
        <v>0</v>
      </c>
      <c r="R45" s="15">
        <f>SUMIFS(TOIMINTA!$W$3:$W$2003, TOIMINTA!$K$3:$K$2003,"b)*",TOIMINTA!$C$3:$C$2003,"Toteutunut")</f>
        <v>0</v>
      </c>
      <c r="S45" s="4">
        <f t="shared" si="37"/>
        <v>0</v>
      </c>
      <c r="T45" s="9" t="str">
        <f t="shared" si="38"/>
        <v>b) Varhaiskasvatusikäiset (0-6v.)</v>
      </c>
      <c r="U45" s="1"/>
      <c r="V45" s="1"/>
      <c r="W45" s="1"/>
      <c r="X45" s="1"/>
      <c r="Y45" s="1"/>
      <c r="Z45" s="1"/>
      <c r="AA45" s="1"/>
      <c r="AB45" s="1"/>
      <c r="AC45" s="1"/>
      <c r="AD45" s="1"/>
      <c r="AE45" s="1"/>
      <c r="AF45" s="1"/>
      <c r="AG45" s="1"/>
      <c r="AH45" s="1"/>
      <c r="AI45" s="1"/>
    </row>
    <row r="46" spans="1:37" ht="14.25" customHeight="1" x14ac:dyDescent="0.3">
      <c r="A46" s="141" t="s">
        <v>323</v>
      </c>
      <c r="B46" s="151">
        <f>SUM(B44:B45)</f>
        <v>0</v>
      </c>
      <c r="C46" s="151">
        <f t="shared" si="39"/>
        <v>0</v>
      </c>
      <c r="D46" s="4">
        <f t="shared" ref="D46" si="41">SUM(D44:D45)</f>
        <v>0</v>
      </c>
      <c r="E46" s="4">
        <f t="shared" ref="E46:F46" si="42">SUM(E44:E45)</f>
        <v>0</v>
      </c>
      <c r="F46" s="245">
        <f t="shared" si="42"/>
        <v>0</v>
      </c>
      <c r="G46" s="254" t="e">
        <f t="shared" si="33"/>
        <v>#DIV/0!</v>
      </c>
      <c r="H46" s="57" t="e">
        <f t="shared" si="34"/>
        <v>#DIV/0!</v>
      </c>
      <c r="I46" s="53">
        <f>SUM(I44:I45)</f>
        <v>0</v>
      </c>
      <c r="J46" s="57" t="e">
        <f t="shared" si="35"/>
        <v>#DIV/0!</v>
      </c>
      <c r="K46" s="53">
        <f>SUM(K44:K45)</f>
        <v>0</v>
      </c>
      <c r="L46" s="57" t="e">
        <f t="shared" si="36"/>
        <v>#DIV/0!</v>
      </c>
      <c r="M46" s="53">
        <f>SUM(M44:M45)</f>
        <v>0</v>
      </c>
      <c r="N46" s="53">
        <f>SUM(N44:N45)</f>
        <v>0</v>
      </c>
      <c r="O46" s="4">
        <f t="shared" si="40"/>
        <v>0</v>
      </c>
      <c r="P46" s="146">
        <f>SUM(P44:P45)</f>
        <v>0</v>
      </c>
      <c r="Q46" s="146">
        <f t="shared" ref="Q46:R46" si="43">SUM(Q44:Q45)</f>
        <v>0</v>
      </c>
      <c r="R46" s="146">
        <f t="shared" si="43"/>
        <v>0</v>
      </c>
      <c r="S46" s="4">
        <f t="shared" si="37"/>
        <v>0</v>
      </c>
      <c r="T46" s="9" t="str">
        <f t="shared" si="38"/>
        <v>Alle kouluikäiset yhteensä</v>
      </c>
      <c r="U46" s="1"/>
      <c r="V46" s="1"/>
      <c r="W46" s="1"/>
      <c r="X46" s="1"/>
      <c r="Y46" s="1"/>
      <c r="Z46" s="1"/>
      <c r="AA46" s="1"/>
      <c r="AB46" s="1"/>
      <c r="AC46" s="1"/>
      <c r="AD46" s="1"/>
      <c r="AE46" s="1"/>
      <c r="AF46" s="1"/>
      <c r="AG46" s="1"/>
      <c r="AH46" s="1"/>
      <c r="AI46" s="1"/>
    </row>
    <row r="47" spans="1:37" ht="14.25" customHeight="1" x14ac:dyDescent="0.3">
      <c r="A47" s="14" t="str">
        <f>Muuttujat!A24</f>
        <v>c) Alakouluikäiset (7-12v.)</v>
      </c>
      <c r="B47" s="151">
        <f>SUMIFS(TOIMINTA!$D$3:$D$2003, TOIMINTA!$K$3:$K$2003,"c)*",TOIMINTA!$C$3:$C$2003,"Toteutunut")</f>
        <v>0</v>
      </c>
      <c r="C47" s="152">
        <f t="shared" si="39"/>
        <v>0</v>
      </c>
      <c r="D47" s="15">
        <f>SUMIFS(TOIMINTA!$X$3:$X$2003, TOIMINTA!$K$3:$K$2003,"c)*",TOIMINTA!$C$3:$C$2003,"Toteutunut")</f>
        <v>0</v>
      </c>
      <c r="E47" s="15">
        <f>SUMIFS(TOIMINTA!$Y$3:$Y$2003, TOIMINTA!$K$3:$K$2003,"c)*",TOIMINTA!$C$3:$C$2003,"Toteutunut")</f>
        <v>0</v>
      </c>
      <c r="F47" s="239">
        <f>SUMIFS(TOIMINTA!$Z$3:$Z$2003, TOIMINTA!$K$3:$K$2003,"c)*",TOIMINTA!$C$3:$C$2003,"Toteutunut")</f>
        <v>0</v>
      </c>
      <c r="G47" s="254" t="e">
        <f t="shared" si="33"/>
        <v>#DIV/0!</v>
      </c>
      <c r="H47" s="57" t="e">
        <f t="shared" si="34"/>
        <v>#DIV/0!</v>
      </c>
      <c r="I47" s="53">
        <f>SUMIFS(TOIMINTA!$D$3:$D$2003, TOIMINTA!$K$3:$K$2003,"c)*",TOIMINTA!$C$3:$C$2003,"Ei osallistujia")</f>
        <v>0</v>
      </c>
      <c r="J47" s="57" t="e">
        <f t="shared" si="35"/>
        <v>#DIV/0!</v>
      </c>
      <c r="K47" s="53">
        <f>SUMIFS(TOIMINTA!$D$3:$D$2003, TOIMINTA!$K$3:$K$2003,"c)*",TOIMINTA!$C$3:$C$2003,"Peruttu")</f>
        <v>0</v>
      </c>
      <c r="L47" s="57" t="e">
        <f t="shared" si="36"/>
        <v>#DIV/0!</v>
      </c>
      <c r="M47" s="53">
        <f>SUMIFS(TOIMINTA!$S$3:$S$2003, TOIMINTA!$K$3:$K$2003,"c)*",TOIMINTA!$C$3:$C$2003,"Toteutunut")</f>
        <v>0</v>
      </c>
      <c r="N47" s="53">
        <f>SUMIFS(TOIMINTA!$T$3:$T$2003, TOIMINTA!$K$3:$K$2003,"c)*",TOIMINTA!$C$3:$C$2003,"Toteutunut")</f>
        <v>0</v>
      </c>
      <c r="O47" s="4">
        <f t="shared" si="40"/>
        <v>0</v>
      </c>
      <c r="P47" s="15">
        <f>SUMIFS(TOIMINTA!$U$3:$U$2003, TOIMINTA!$K$3:$K$2003,"c)*",TOIMINTA!$C$3:$C$2003,"Toteutunut")</f>
        <v>0</v>
      </c>
      <c r="Q47" s="15">
        <f>SUMIFS(TOIMINTA!$V$3:$V$2003, TOIMINTA!$K$3:$K$2003,"c)*",TOIMINTA!$C$3:$C$2003,"Toteutunut")</f>
        <v>0</v>
      </c>
      <c r="R47" s="15">
        <f>SUMIFS(TOIMINTA!$W$3:$W$2003, TOIMINTA!$K$3:$K$2003,"c)*",TOIMINTA!$C$3:$C$2003,"Toteutunut")</f>
        <v>0</v>
      </c>
      <c r="S47" s="4">
        <f t="shared" si="37"/>
        <v>0</v>
      </c>
      <c r="T47" s="9" t="str">
        <f t="shared" si="38"/>
        <v>c) Alakouluikäiset (7-12v.)</v>
      </c>
      <c r="U47" s="1"/>
      <c r="V47" s="1"/>
      <c r="W47" s="1"/>
      <c r="X47" s="1"/>
      <c r="Y47" s="1"/>
      <c r="Z47" s="1"/>
      <c r="AA47" s="1"/>
      <c r="AB47" s="1"/>
      <c r="AC47" s="1"/>
      <c r="AD47" s="1"/>
      <c r="AE47" s="1"/>
      <c r="AF47" s="1"/>
      <c r="AG47" s="1"/>
      <c r="AH47" s="1"/>
      <c r="AI47" s="1"/>
    </row>
    <row r="48" spans="1:37" ht="14.25" customHeight="1" x14ac:dyDescent="0.3">
      <c r="A48" s="14" t="str">
        <f>Muuttujat!A25</f>
        <v>d) Nuoret (13-17v.)</v>
      </c>
      <c r="B48" s="151">
        <f>SUMIFS(TOIMINTA!$D$3:$D$2003, TOIMINTA!$K$3:$K$2003,"d)*",TOIMINTA!$C$3:$C$2003,"Toteutunut")</f>
        <v>0</v>
      </c>
      <c r="C48" s="152">
        <f t="shared" si="39"/>
        <v>0</v>
      </c>
      <c r="D48" s="15">
        <f>SUMIFS(TOIMINTA!$X$3:$X$2003, TOIMINTA!$K$3:$K$2003,"d)*",TOIMINTA!$C$3:$C$2003,"Toteutunut")</f>
        <v>0</v>
      </c>
      <c r="E48" s="15">
        <f>SUMIFS(TOIMINTA!$Y$3:$Y$2003, TOIMINTA!$K$3:$K$2003,"d)*",TOIMINTA!$C$3:$C$2003,"Toteutunut")</f>
        <v>0</v>
      </c>
      <c r="F48" s="239">
        <f>SUMIFS(TOIMINTA!$Z$3:$Z$2003, TOIMINTA!$K$3:$K$2003,"d)*",TOIMINTA!$C$3:$C$2003,"Toteutunut")</f>
        <v>0</v>
      </c>
      <c r="G48" s="254" t="e">
        <f t="shared" si="33"/>
        <v>#DIV/0!</v>
      </c>
      <c r="H48" s="57" t="e">
        <f t="shared" si="34"/>
        <v>#DIV/0!</v>
      </c>
      <c r="I48" s="53">
        <f>SUMIFS(TOIMINTA!$D$3:$D$2003, TOIMINTA!$K$3:$K$2003,"d)*",TOIMINTA!$C$3:$C$2003,"Ei osallistujia")</f>
        <v>0</v>
      </c>
      <c r="J48" s="57" t="e">
        <f t="shared" si="35"/>
        <v>#DIV/0!</v>
      </c>
      <c r="K48" s="53">
        <f>SUMIFS(TOIMINTA!$D$3:$D$2003, TOIMINTA!$K$3:$K$2003,"d)*",TOIMINTA!$C$3:$C$2003,"Peruttu")</f>
        <v>0</v>
      </c>
      <c r="L48" s="57" t="e">
        <f t="shared" si="36"/>
        <v>#DIV/0!</v>
      </c>
      <c r="M48" s="53">
        <f>SUMIFS(TOIMINTA!$S$3:$S$2003, TOIMINTA!$K$3:$K$2003,"d)*",TOIMINTA!$C$3:$C$2003,"Toteutunut")</f>
        <v>0</v>
      </c>
      <c r="N48" s="53">
        <f>SUMIFS(TOIMINTA!$T$3:$T$2003, TOIMINTA!$K$3:$K$2003,"d)*",TOIMINTA!$C$3:$C$2003,"Toteutunut")</f>
        <v>0</v>
      </c>
      <c r="O48" s="4">
        <f t="shared" si="40"/>
        <v>0</v>
      </c>
      <c r="P48" s="15">
        <f>SUMIFS(TOIMINTA!$U$3:$U$2003, TOIMINTA!$K$3:$K$2003,"d)*",TOIMINTA!$C$3:$C$2003,"Toteutunut")</f>
        <v>0</v>
      </c>
      <c r="Q48" s="15">
        <f>SUMIFS(TOIMINTA!$V$3:$V$2003, TOIMINTA!$K$3:$K$2003,"d)*",TOIMINTA!$C$3:$C$2003,"Toteutunut")</f>
        <v>0</v>
      </c>
      <c r="R48" s="15">
        <f>SUMIFS(TOIMINTA!$W$3:$W$2003, TOIMINTA!$K$3:$K$2003,"d)*",TOIMINTA!$C$3:$C$2003,"Toteutunut")</f>
        <v>0</v>
      </c>
      <c r="S48" s="4">
        <f t="shared" si="37"/>
        <v>0</v>
      </c>
      <c r="T48" s="9" t="str">
        <f t="shared" si="38"/>
        <v>d) Nuoret (13-17v.)</v>
      </c>
      <c r="U48" s="1"/>
      <c r="V48" s="1"/>
      <c r="W48" s="1"/>
      <c r="X48" s="1"/>
      <c r="Y48" s="1"/>
      <c r="Z48" s="1"/>
      <c r="AA48" s="1"/>
      <c r="AB48" s="1"/>
      <c r="AC48" s="1"/>
      <c r="AD48" s="1"/>
      <c r="AE48" s="1"/>
      <c r="AF48" s="1"/>
      <c r="AG48" s="1"/>
      <c r="AH48" s="1"/>
      <c r="AI48" s="1"/>
    </row>
    <row r="49" spans="1:35" ht="14.25" customHeight="1" x14ac:dyDescent="0.3">
      <c r="A49" s="14" t="str">
        <f>Muuttujat!A26</f>
        <v>e) Nuoret aikuiset (18-29v.)</v>
      </c>
      <c r="B49" s="263">
        <f>SUMIFS(TOIMINTA!$D$3:$D$2003, TOIMINTA!$K$3:$K$2003,"e)*",TOIMINTA!$C$3:$C$2003,"Toteutunut")</f>
        <v>0</v>
      </c>
      <c r="C49" s="264">
        <f t="shared" si="39"/>
        <v>0</v>
      </c>
      <c r="D49" s="15">
        <f>SUMIFS(TOIMINTA!$X$3:$X$2003, TOIMINTA!$K$3:$K$2003,"e)*",TOIMINTA!$C$3:$C$2003,"Toteutunut")</f>
        <v>0</v>
      </c>
      <c r="E49" s="15">
        <f>SUMIFS(TOIMINTA!$Y$3:$Y$2003, TOIMINTA!$K$3:$K$2003,"e)*",TOIMINTA!$C$3:$C$2003,"Toteutunut")</f>
        <v>0</v>
      </c>
      <c r="F49" s="242">
        <f>SUMIFS(TOIMINTA!$Z$3:$Z$2003, TOIMINTA!$K$3:$K$2003,"e)*",TOIMINTA!$C$3:$C$2003,"Toteutunut")</f>
        <v>0</v>
      </c>
      <c r="G49" s="254" t="e">
        <f t="shared" si="33"/>
        <v>#DIV/0!</v>
      </c>
      <c r="H49" s="57" t="e">
        <f t="shared" si="34"/>
        <v>#DIV/0!</v>
      </c>
      <c r="I49" s="53">
        <f>SUMIFS(TOIMINTA!$D$3:$D$2003, TOIMINTA!$K$3:$K$2003,"e)*",TOIMINTA!$C$3:$C$2003,"Ei osallistujia")</f>
        <v>0</v>
      </c>
      <c r="J49" s="57" t="e">
        <f t="shared" si="35"/>
        <v>#DIV/0!</v>
      </c>
      <c r="K49" s="53">
        <f>SUMIFS(TOIMINTA!$D$3:$D$2003, TOIMINTA!$K$3:$K$2003,"e)*",TOIMINTA!$C$3:$C$2003,"Peruttu")</f>
        <v>0</v>
      </c>
      <c r="L49" s="57" t="e">
        <f t="shared" si="36"/>
        <v>#DIV/0!</v>
      </c>
      <c r="M49" s="53">
        <f>SUMIFS(TOIMINTA!$S$3:$S$2003, TOIMINTA!$K$3:$K$2003,"e)*",TOIMINTA!$C$3:$C$2003,"Toteutunut")</f>
        <v>0</v>
      </c>
      <c r="N49" s="53">
        <f>SUMIFS(TOIMINTA!$T$3:$T$2003, TOIMINTA!$K$3:$K$2003,"e)*",TOIMINTA!$C$3:$C$2003,"Toteutunut")</f>
        <v>0</v>
      </c>
      <c r="O49" s="4">
        <f t="shared" si="40"/>
        <v>0</v>
      </c>
      <c r="P49" s="15">
        <f>SUMIFS(TOIMINTA!$U$3:$U$2003, TOIMINTA!$K$3:$K$2003,"e)*",TOIMINTA!$C$3:$C$2003,"Toteutunut")</f>
        <v>0</v>
      </c>
      <c r="Q49" s="15">
        <f>SUMIFS(TOIMINTA!$V$3:$V$2003, TOIMINTA!$K$3:$K$2003,"e)*",TOIMINTA!$C$3:$C$2003,"Toteutunut")</f>
        <v>0</v>
      </c>
      <c r="R49" s="15">
        <f>SUMIFS(TOIMINTA!$W$3:$W$2003, TOIMINTA!$K$3:$K$2003,"e)*",TOIMINTA!$C$3:$C$2003,"Toteutunut")</f>
        <v>0</v>
      </c>
      <c r="S49" s="4">
        <f t="shared" si="37"/>
        <v>0</v>
      </c>
      <c r="T49" s="9" t="str">
        <f t="shared" si="38"/>
        <v>e) Nuoret aikuiset (18-29v.)</v>
      </c>
      <c r="U49" s="1"/>
      <c r="V49" s="1"/>
      <c r="W49" s="1"/>
      <c r="X49" s="1"/>
      <c r="Y49" s="1"/>
      <c r="Z49" s="1"/>
      <c r="AA49" s="1"/>
      <c r="AB49" s="1"/>
      <c r="AC49" s="1"/>
      <c r="AD49" s="1"/>
      <c r="AE49" s="1"/>
      <c r="AF49" s="1"/>
      <c r="AG49" s="1"/>
      <c r="AH49" s="1"/>
      <c r="AI49" s="1"/>
    </row>
    <row r="50" spans="1:35" ht="14.25" customHeight="1" x14ac:dyDescent="0.3">
      <c r="A50" s="14" t="str">
        <f>Muuttujat!A27</f>
        <v>f) Aikuiset</v>
      </c>
      <c r="B50" s="263">
        <f>SUMIFS(TOIMINTA!$D$3:$D$2003, TOIMINTA!$K$3:$K$2003,"f)*",TOIMINTA!$C$3:$C$2003,"Toteutunut")</f>
        <v>0</v>
      </c>
      <c r="C50" s="264">
        <f t="shared" si="39"/>
        <v>0</v>
      </c>
      <c r="D50" s="15">
        <f>SUMIFS(TOIMINTA!$X$3:$X$2003, TOIMINTA!$K$3:$K$2003,"f)*",TOIMINTA!$C$3:$C$2003,"Toteutunut")</f>
        <v>0</v>
      </c>
      <c r="E50" s="15">
        <f>SUMIFS(TOIMINTA!$Y$3:$Y$2003, TOIMINTA!$K$3:$K$2003,"f)*",TOIMINTA!$C$3:$C$2003,"Toteutunut")</f>
        <v>0</v>
      </c>
      <c r="F50" s="242">
        <f>SUMIFS(TOIMINTA!$Z$3:$Z$2003, TOIMINTA!$K$3:$K$2003,"f)*",TOIMINTA!$C$3:$C$2003,"Toteutunut")</f>
        <v>0</v>
      </c>
      <c r="G50" s="254" t="e">
        <f t="shared" si="33"/>
        <v>#DIV/0!</v>
      </c>
      <c r="H50" s="57" t="e">
        <f t="shared" si="34"/>
        <v>#DIV/0!</v>
      </c>
      <c r="I50" s="53">
        <f>SUMIFS(TOIMINTA!$D$3:$D$2003, TOIMINTA!$K$3:$K$2003,"f)*",TOIMINTA!$C$3:$C$2003,"Ei osallistujia")</f>
        <v>0</v>
      </c>
      <c r="J50" s="57" t="e">
        <f t="shared" si="35"/>
        <v>#DIV/0!</v>
      </c>
      <c r="K50" s="53">
        <f>SUMIFS(TOIMINTA!$D$3:$D$2003, TOIMINTA!$K$3:$K$2003,"f)*",TOIMINTA!$C$3:$C$2003,"Peruttu")</f>
        <v>0</v>
      </c>
      <c r="L50" s="57" t="e">
        <f t="shared" si="36"/>
        <v>#DIV/0!</v>
      </c>
      <c r="M50" s="53">
        <f>SUMIFS(TOIMINTA!$S$3:$S$2003, TOIMINTA!$K$3:$K$2003,"f)*",TOIMINTA!$C$3:$C$2003,"Toteutunut")</f>
        <v>0</v>
      </c>
      <c r="N50" s="53">
        <f>SUMIFS(TOIMINTA!$T$3:$T$2003, TOIMINTA!$K$3:$K$2003,"f)*",TOIMINTA!$C$3:$C$2003,"Toteutunut")</f>
        <v>0</v>
      </c>
      <c r="O50" s="4">
        <f t="shared" si="40"/>
        <v>0</v>
      </c>
      <c r="P50" s="15">
        <f>SUMIFS(TOIMINTA!$U$3:$U$2003, TOIMINTA!$K$3:$K$2003,"f)*",TOIMINTA!$C$3:$C$2003,"Toteutunut")</f>
        <v>0</v>
      </c>
      <c r="Q50" s="15">
        <f>SUMIFS(TOIMINTA!$V$3:$V$2003, TOIMINTA!$K$3:$K$2003,"f)*",TOIMINTA!$C$3:$C$2003,"Toteutunut")</f>
        <v>0</v>
      </c>
      <c r="R50" s="15">
        <f>SUMIFS(TOIMINTA!$W$3:$W$2003, TOIMINTA!$K$3:$K$2003,"f)*",TOIMINTA!$C$3:$C$2003,"Toteutunut")</f>
        <v>0</v>
      </c>
      <c r="S50" s="4">
        <f t="shared" si="37"/>
        <v>0</v>
      </c>
      <c r="T50" s="9" t="str">
        <f t="shared" si="38"/>
        <v>f) Aikuiset</v>
      </c>
      <c r="U50" s="1"/>
      <c r="V50" s="1"/>
      <c r="W50" s="1"/>
      <c r="X50" s="1"/>
      <c r="Y50" s="1"/>
      <c r="Z50" s="1"/>
      <c r="AA50" s="1"/>
      <c r="AB50" s="1"/>
      <c r="AC50" s="1"/>
      <c r="AD50" s="1"/>
      <c r="AE50" s="1"/>
      <c r="AF50" s="1"/>
      <c r="AG50" s="1"/>
      <c r="AH50" s="1"/>
      <c r="AI50" s="1"/>
    </row>
    <row r="51" spans="1:35" ht="14.25" customHeight="1" x14ac:dyDescent="0.3">
      <c r="A51" s="14" t="str">
        <f>Muuttujat!A28</f>
        <v>g) Ikäihmiset</v>
      </c>
      <c r="B51" s="263">
        <f>SUMIFS(TOIMINTA!$D$3:$D$2003, TOIMINTA!$K$3:$K$2003,"g)*",TOIMINTA!$C$3:$C$2003,"Toteutunut")</f>
        <v>0</v>
      </c>
      <c r="C51" s="264">
        <f t="shared" si="39"/>
        <v>0</v>
      </c>
      <c r="D51" s="15">
        <f>SUMIFS(TOIMINTA!$X$3:$X$2003, TOIMINTA!$K$3:$K$2003,"g)*",TOIMINTA!$C$3:$C$2003,"Toteutunut")</f>
        <v>0</v>
      </c>
      <c r="E51" s="15">
        <f>SUMIFS(TOIMINTA!$Y$3:$Y$2003, TOIMINTA!$K$3:$K$2003,"g)*",TOIMINTA!$C$3:$C$2003,"Toteutunut")</f>
        <v>0</v>
      </c>
      <c r="F51" s="242">
        <f>SUMIFS(TOIMINTA!$Z$3:$Z$2003, TOIMINTA!$K$3:$K$2003,"g)*",TOIMINTA!$C$3:$C$2003,"Toteutunut")</f>
        <v>0</v>
      </c>
      <c r="G51" s="254" t="e">
        <f t="shared" si="33"/>
        <v>#DIV/0!</v>
      </c>
      <c r="H51" s="57" t="e">
        <f t="shared" si="34"/>
        <v>#DIV/0!</v>
      </c>
      <c r="I51" s="53">
        <f>SUMIFS(TOIMINTA!$D$3:$D$2003, TOIMINTA!$K$3:$K$2003,"g)*",TOIMINTA!$C$3:$C$2003,"Ei osallistujia")</f>
        <v>0</v>
      </c>
      <c r="J51" s="57" t="e">
        <f t="shared" si="35"/>
        <v>#DIV/0!</v>
      </c>
      <c r="K51" s="53">
        <f>SUMIFS(TOIMINTA!$D$3:$D$2003, TOIMINTA!$K$3:$K$2003,"g)*",TOIMINTA!$C$3:$C$2003,"Peruttu")</f>
        <v>0</v>
      </c>
      <c r="L51" s="57" t="e">
        <f t="shared" si="36"/>
        <v>#DIV/0!</v>
      </c>
      <c r="M51" s="53">
        <f>SUMIFS(TOIMINTA!$S$3:$S$2003, TOIMINTA!$K$3:$K$2003,"g)*",TOIMINTA!$C$3:$C$2003,"Toteutunut")</f>
        <v>0</v>
      </c>
      <c r="N51" s="53">
        <f>SUMIFS(TOIMINTA!$T$3:$T$2003, TOIMINTA!$K$3:$K$2003,"g)*",TOIMINTA!$C$3:$C$2003,"Toteutunut")</f>
        <v>0</v>
      </c>
      <c r="O51" s="4">
        <f t="shared" si="40"/>
        <v>0</v>
      </c>
      <c r="P51" s="15">
        <f>SUMIFS(TOIMINTA!$U$3:$U$2003, TOIMINTA!$K$3:$K$2003,"g)*",TOIMINTA!$C$3:$C$2003,"Toteutunut")</f>
        <v>0</v>
      </c>
      <c r="Q51" s="15">
        <f>SUMIFS(TOIMINTA!$V$3:$V$2003, TOIMINTA!$K$3:$K$2003,"g)*",TOIMINTA!$C$3:$C$2003,"Toteutunut")</f>
        <v>0</v>
      </c>
      <c r="R51" s="15">
        <f>SUMIFS(TOIMINTA!$W$3:$W$2003, TOIMINTA!$K$3:$K$2003,"g)*",TOIMINTA!$C$3:$C$2003,"Toteutunut")</f>
        <v>0</v>
      </c>
      <c r="S51" s="4">
        <f t="shared" si="37"/>
        <v>0</v>
      </c>
      <c r="T51" s="9" t="str">
        <f t="shared" si="38"/>
        <v>g) Ikäihmiset</v>
      </c>
      <c r="U51" s="1"/>
      <c r="V51" s="1"/>
      <c r="W51" s="1"/>
      <c r="X51" s="1"/>
      <c r="Y51" s="1"/>
      <c r="Z51" s="1"/>
      <c r="AA51" s="1"/>
      <c r="AB51" s="1"/>
      <c r="AC51" s="1"/>
      <c r="AD51" s="1"/>
      <c r="AE51" s="1"/>
      <c r="AF51" s="1"/>
      <c r="AG51" s="1"/>
      <c r="AH51" s="1"/>
      <c r="AI51" s="1"/>
    </row>
    <row r="52" spans="1:35" ht="14.25" customHeight="1" x14ac:dyDescent="0.3">
      <c r="A52" s="3" t="s">
        <v>324</v>
      </c>
      <c r="B52" s="151">
        <f>SUM(B49:B51)</f>
        <v>0</v>
      </c>
      <c r="C52" s="151">
        <f t="shared" si="39"/>
        <v>0</v>
      </c>
      <c r="D52" s="146">
        <f t="shared" ref="D52" si="44">SUM(D49:D51)</f>
        <v>0</v>
      </c>
      <c r="E52" s="146">
        <f>SUM(E49:E51)</f>
        <v>0</v>
      </c>
      <c r="F52" s="245">
        <f t="shared" ref="F52" si="45">SUM(F49:F51)</f>
        <v>0</v>
      </c>
      <c r="G52" s="254" t="e">
        <f t="shared" si="33"/>
        <v>#DIV/0!</v>
      </c>
      <c r="H52" s="57" t="e">
        <f t="shared" si="34"/>
        <v>#DIV/0!</v>
      </c>
      <c r="I52" s="145">
        <f>SUM(I49:I51)</f>
        <v>0</v>
      </c>
      <c r="J52" s="57" t="e">
        <f t="shared" si="35"/>
        <v>#DIV/0!</v>
      </c>
      <c r="K52" s="145">
        <f>SUM(K49:K51)</f>
        <v>0</v>
      </c>
      <c r="L52" s="57" t="e">
        <f t="shared" si="36"/>
        <v>#DIV/0!</v>
      </c>
      <c r="M52" s="145">
        <f>SUM(M49:M51)</f>
        <v>0</v>
      </c>
      <c r="N52" s="145">
        <f>SUM(N49:N51)</f>
        <v>0</v>
      </c>
      <c r="O52" s="4">
        <f t="shared" si="40"/>
        <v>0</v>
      </c>
      <c r="P52" s="146">
        <f>SUM(P49:P51)</f>
        <v>0</v>
      </c>
      <c r="Q52" s="146">
        <f>SUM(Q49:Q51)</f>
        <v>0</v>
      </c>
      <c r="R52" s="146">
        <f>SUM(R49:R51)</f>
        <v>0</v>
      </c>
      <c r="S52" s="4">
        <f t="shared" si="37"/>
        <v>0</v>
      </c>
      <c r="T52" s="9" t="str">
        <f t="shared" si="38"/>
        <v>Aikuiset yhteensä</v>
      </c>
      <c r="U52" s="1"/>
      <c r="V52" s="1"/>
      <c r="W52" s="1"/>
      <c r="X52" s="1"/>
      <c r="Y52" s="1"/>
      <c r="Z52" s="1"/>
      <c r="AA52" s="1"/>
      <c r="AB52" s="1"/>
      <c r="AC52" s="1"/>
      <c r="AD52" s="1"/>
      <c r="AE52" s="1"/>
      <c r="AF52" s="1"/>
      <c r="AG52" s="1"/>
      <c r="AH52" s="1"/>
      <c r="AI52" s="1"/>
    </row>
    <row r="53" spans="1:35" ht="14.25" customHeight="1" x14ac:dyDescent="0.3">
      <c r="A53" s="285" t="str">
        <f>Muuttujat!A29</f>
        <v>h) Useille kohderyhmille</v>
      </c>
      <c r="B53" s="263">
        <f>SUMIFS(TOIMINTA!$D$3:$D$2003, TOIMINTA!$K$3:$K$2003,"h)*",TOIMINTA!$C$3:$C$2003,"Toteutunut")</f>
        <v>0</v>
      </c>
      <c r="C53" s="264">
        <f t="shared" si="39"/>
        <v>0</v>
      </c>
      <c r="D53" s="15">
        <f>SUMIFS(TOIMINTA!$X$3:$X$2003, TOIMINTA!$K$3:$K$2003,"h)*",TOIMINTA!$C$3:$C$2003,"Toteutunut")</f>
        <v>0</v>
      </c>
      <c r="E53" s="15">
        <f>SUMIFS(TOIMINTA!$Y$3:$Y$2003, TOIMINTA!$K$3:$K$2003,"h)*",TOIMINTA!$C$3:$C$2003,"Toteutunut")</f>
        <v>0</v>
      </c>
      <c r="F53" s="242">
        <f>SUMIFS(TOIMINTA!$Z$3:$Z$2003, TOIMINTA!$K$3:$K$2003,"h)*",TOIMINTA!$C$3:$C$2003,"Toteutunut")</f>
        <v>0</v>
      </c>
      <c r="G53" s="254" t="e">
        <f t="shared" si="33"/>
        <v>#DIV/0!</v>
      </c>
      <c r="H53" s="57" t="e">
        <f t="shared" si="34"/>
        <v>#DIV/0!</v>
      </c>
      <c r="I53" s="53">
        <f>SUMIFS(TOIMINTA!$D$3:$D$2003, TOIMINTA!$K$3:$K$2003,"h)*",TOIMINTA!$C$3:$C$2003,"Ei osallistujia")</f>
        <v>0</v>
      </c>
      <c r="J53" s="57" t="e">
        <f t="shared" si="35"/>
        <v>#DIV/0!</v>
      </c>
      <c r="K53" s="53">
        <f>SUMIFS(TOIMINTA!$D$3:$D$2003, TOIMINTA!$K$3:$K$2003,"h)*",TOIMINTA!$C$3:$C$2003,"Peruttu")</f>
        <v>0</v>
      </c>
      <c r="L53" s="57" t="e">
        <f t="shared" si="36"/>
        <v>#DIV/0!</v>
      </c>
      <c r="M53" s="53">
        <f>SUMIFS(TOIMINTA!$S$3:$S$2003, TOIMINTA!$K$3:$K$2003,"h)*",TOIMINTA!$C$3:$C$2003,"Toteutunut")</f>
        <v>0</v>
      </c>
      <c r="N53" s="53">
        <f>SUMIFS(TOIMINTA!$T$3:$T$2003, TOIMINTA!$K$3:$K$2003,"h)*",TOIMINTA!$C$3:$C$2003,"Toteutunut")</f>
        <v>0</v>
      </c>
      <c r="O53" s="4">
        <f t="shared" si="40"/>
        <v>0</v>
      </c>
      <c r="P53" s="15">
        <f>SUMIFS(TOIMINTA!$U$3:$U$2003, TOIMINTA!$K$3:$K$2003,"h)*",TOIMINTA!$C$3:$C$2003,"Toteutunut")</f>
        <v>0</v>
      </c>
      <c r="Q53" s="15">
        <f>SUMIFS(TOIMINTA!$V$3:$V$2003, TOIMINTA!$K$3:$K$2003,"h)*",TOIMINTA!$C$3:$C$2003,"Toteutunut")</f>
        <v>0</v>
      </c>
      <c r="R53" s="15">
        <f>SUMIFS(TOIMINTA!$W$3:$W$2003, TOIMINTA!$K$3:$K$2003,"h)*",TOIMINTA!$C$3:$C$2003,"Toteutunut")</f>
        <v>0</v>
      </c>
      <c r="S53" s="4">
        <f t="shared" si="37"/>
        <v>0</v>
      </c>
      <c r="T53" s="9" t="str">
        <f t="shared" si="38"/>
        <v>h) Useille kohderyhmille</v>
      </c>
      <c r="U53" s="1"/>
      <c r="V53" s="1"/>
      <c r="W53" s="1"/>
      <c r="X53" s="1"/>
      <c r="Y53" s="1"/>
      <c r="Z53" s="1"/>
      <c r="AA53" s="1"/>
      <c r="AB53" s="1"/>
      <c r="AC53" s="1"/>
      <c r="AD53" s="1"/>
      <c r="AE53" s="1"/>
      <c r="AF53" s="1"/>
      <c r="AG53" s="1"/>
      <c r="AH53" s="1"/>
      <c r="AI53" s="1"/>
    </row>
    <row r="54" spans="1:35" x14ac:dyDescent="0.3">
      <c r="A54" s="285" t="str">
        <f>Muuttujat!A30</f>
        <v>i) Oma kohderyhmä A</v>
      </c>
      <c r="B54" s="263">
        <f>SUMIFS(TOIMINTA!$D$3:$D$2003, TOIMINTA!$K$3:$K$2003,"i)*",TOIMINTA!$C$3:$C$2003,"Toteutunut")</f>
        <v>0</v>
      </c>
      <c r="C54" s="264">
        <f t="shared" si="39"/>
        <v>0</v>
      </c>
      <c r="D54" s="15">
        <f>SUMIFS(TOIMINTA!$X$3:$X$2003, TOIMINTA!$K$3:$K$2003,"i)*",TOIMINTA!$C$3:$C$2003,"Toteutunut")</f>
        <v>0</v>
      </c>
      <c r="E54" s="15">
        <f>SUMIFS(TOIMINTA!$Y$3:$Y$2003, TOIMINTA!$K$3:$K$2003,"i)*",TOIMINTA!$C$3:$C$2003,"Toteutunut")</f>
        <v>0</v>
      </c>
      <c r="F54" s="242">
        <f>SUMIFS(TOIMINTA!$Z$3:$Z$2003, TOIMINTA!$K$3:$K$2003,"i)*",TOIMINTA!$C$3:$C$2003,"Toteutunut")</f>
        <v>0</v>
      </c>
      <c r="G54" s="254" t="e">
        <f t="shared" si="33"/>
        <v>#DIV/0!</v>
      </c>
      <c r="H54" s="57" t="e">
        <f t="shared" si="34"/>
        <v>#DIV/0!</v>
      </c>
      <c r="I54" s="53">
        <f>SUMIFS(TOIMINTA!$D$3:$D$2003, TOIMINTA!$K$3:$K$2003,"i)*",TOIMINTA!$C$3:$C$2003,"Ei osallistujia")</f>
        <v>0</v>
      </c>
      <c r="J54" s="57" t="e">
        <f t="shared" si="35"/>
        <v>#DIV/0!</v>
      </c>
      <c r="K54" s="53">
        <f>SUMIFS(TOIMINTA!$D$3:$D$2003, TOIMINTA!$K$3:$K$2003,"i)*",TOIMINTA!$C$3:$C$2003,"Peruttu")</f>
        <v>0</v>
      </c>
      <c r="L54" s="57" t="e">
        <f t="shared" si="36"/>
        <v>#DIV/0!</v>
      </c>
      <c r="M54" s="53">
        <f>SUMIFS(TOIMINTA!$S$3:$S$2003, TOIMINTA!$K$3:$K$2003,"i)*",TOIMINTA!$C$3:$C$2003,"Toteutunut")</f>
        <v>0</v>
      </c>
      <c r="N54" s="53">
        <f>SUMIFS(TOIMINTA!$T$3:$T$2003, TOIMINTA!$K$3:$K$2003,"i)*",TOIMINTA!$C$3:$C$2003,"Toteutunut")</f>
        <v>0</v>
      </c>
      <c r="O54" s="4">
        <f t="shared" si="40"/>
        <v>0</v>
      </c>
      <c r="P54" s="15">
        <f>SUMIFS(TOIMINTA!$U$3:$U$2003, TOIMINTA!$K$3:$K$2003,"i)*",TOIMINTA!$C$3:$C$2003,"Toteutunut")</f>
        <v>0</v>
      </c>
      <c r="Q54" s="15">
        <f>SUMIFS(TOIMINTA!$V$3:$V$2003, TOIMINTA!$K$3:$K$2003,"i)*",TOIMINTA!$C$3:$C$2003,"Toteutunut")</f>
        <v>0</v>
      </c>
      <c r="R54" s="15">
        <f>SUMIFS(TOIMINTA!$W$3:$W$2003, TOIMINTA!$K$3:$K$2003,"i)*",TOIMINTA!$C$3:$C$2003,"Toteutunut")</f>
        <v>0</v>
      </c>
      <c r="S54" s="4">
        <f t="shared" si="37"/>
        <v>0</v>
      </c>
      <c r="T54" s="9" t="str">
        <f t="shared" si="38"/>
        <v>i) Oma kohderyhmä A</v>
      </c>
    </row>
    <row r="55" spans="1:35" x14ac:dyDescent="0.3">
      <c r="A55" s="285" t="str">
        <f>Muuttujat!A31</f>
        <v>j) Oma kohderyhmä B</v>
      </c>
      <c r="B55" s="263">
        <f>SUMIFS(TOIMINTA!$D$3:$D$2003, TOIMINTA!$K$3:$K$2003,"j)*",TOIMINTA!$C$3:$C$2003,"Toteutunut")</f>
        <v>0</v>
      </c>
      <c r="C55" s="264">
        <f t="shared" si="39"/>
        <v>0</v>
      </c>
      <c r="D55" s="15">
        <f>SUMIFS(TOIMINTA!$X$3:$X$2003, TOIMINTA!$K$3:$K$2003,"j)*",TOIMINTA!$C$3:$C$2003,"Toteutunut")</f>
        <v>0</v>
      </c>
      <c r="E55" s="15">
        <f>SUMIFS(TOIMINTA!$Y$3:$Y$2003, TOIMINTA!$K$3:$K$2003,"j)*",TOIMINTA!$C$3:$C$2003,"Toteutunut")</f>
        <v>0</v>
      </c>
      <c r="F55" s="242">
        <f>SUMIFS(TOIMINTA!$Z$3:$Z$2003, TOIMINTA!$K$3:$K$2003,"j)*",TOIMINTA!$C$3:$C$2003,"Toteutunut")</f>
        <v>0</v>
      </c>
      <c r="G55" s="254" t="e">
        <f t="shared" si="33"/>
        <v>#DIV/0!</v>
      </c>
      <c r="H55" s="57" t="e">
        <f t="shared" si="34"/>
        <v>#DIV/0!</v>
      </c>
      <c r="I55" s="53">
        <f>SUMIFS(TOIMINTA!$D$3:$D$2003, TOIMINTA!$K$3:$K$2003,"j)*",TOIMINTA!$C$3:$C$2003,"Ei osallistujia")</f>
        <v>0</v>
      </c>
      <c r="J55" s="57" t="e">
        <f t="shared" si="35"/>
        <v>#DIV/0!</v>
      </c>
      <c r="K55" s="53">
        <f>SUMIFS(TOIMINTA!$D$3:$D$2003, TOIMINTA!$K$3:$K$2003,"j)*",TOIMINTA!$C$3:$C$2003,"Peruttu")</f>
        <v>0</v>
      </c>
      <c r="L55" s="57" t="e">
        <f t="shared" si="36"/>
        <v>#DIV/0!</v>
      </c>
      <c r="M55" s="53">
        <f>SUMIFS(TOIMINTA!$S$3:$S$2003, TOIMINTA!$K$3:$K$2003,"j)*",TOIMINTA!$C$3:$C$2003,"Toteutunut")</f>
        <v>0</v>
      </c>
      <c r="N55" s="53">
        <f>SUMIFS(TOIMINTA!$T$3:$T$2003, TOIMINTA!$K$3:$K$2003,"j)*",TOIMINTA!$C$3:$C$2003,"Toteutunut")</f>
        <v>0</v>
      </c>
      <c r="O55" s="4">
        <f t="shared" si="40"/>
        <v>0</v>
      </c>
      <c r="P55" s="15">
        <f>SUMIFS(TOIMINTA!$U$3:$U$2003, TOIMINTA!$K$3:$K$2003,"jx)*",TOIMINTA!$C$3:$C$2003,"Toteutunut")</f>
        <v>0</v>
      </c>
      <c r="Q55" s="15">
        <f>SUMIFS(TOIMINTA!$V$3:$V$2003, TOIMINTA!$K$3:$K$2003,"j)*",TOIMINTA!$C$3:$C$2003,"Toteutunut")</f>
        <v>0</v>
      </c>
      <c r="R55" s="15">
        <f>SUMIFS(TOIMINTA!$W$3:$W$2003, TOIMINTA!$K$3:$K$2003,"j)*",TOIMINTA!$C$3:$C$2003,"Toteutunut")</f>
        <v>0</v>
      </c>
      <c r="S55" s="4">
        <f t="shared" si="37"/>
        <v>0</v>
      </c>
      <c r="T55" s="9" t="str">
        <f t="shared" si="38"/>
        <v>j) Oma kohderyhmä B</v>
      </c>
    </row>
    <row r="56" spans="1:35" x14ac:dyDescent="0.3">
      <c r="A56" s="285" t="str">
        <f>Muuttujat!A32</f>
        <v>k) Oma kohderyhmä C</v>
      </c>
      <c r="B56" s="265">
        <f>SUMIFS(TOIMINTA!$D$3:$D$2003, TOIMINTA!$K$3:$K$2003,"k)*",TOIMINTA!$C$3:$C$2003,"Toteutunut")</f>
        <v>0</v>
      </c>
      <c r="C56" s="266">
        <f t="shared" si="39"/>
        <v>0</v>
      </c>
      <c r="D56" s="132">
        <f>SUMIFS(TOIMINTA!$X$3:$X$2003, TOIMINTA!$K$3:$K$2003,"k)*",TOIMINTA!$C$3:$C$2003,"Toteutunut")</f>
        <v>0</v>
      </c>
      <c r="E56" s="132">
        <f>SUMIFS(TOIMINTA!$Y$3:$Y$2003, TOIMINTA!$K$3:$K$2003,"k)*",TOIMINTA!$C$3:$C$2003,"Toteutunut")</f>
        <v>0</v>
      </c>
      <c r="F56" s="243">
        <f>SUMIFS(TOIMINTA!$Z$3:$Z$2003, TOIMINTA!$K$3:$K$2003,"k)*",TOIMINTA!$C$3:$C$2003,"Toteutunut")</f>
        <v>0</v>
      </c>
      <c r="G56" s="254" t="e">
        <f t="shared" si="33"/>
        <v>#DIV/0!</v>
      </c>
      <c r="H56" s="57" t="e">
        <f t="shared" si="34"/>
        <v>#DIV/0!</v>
      </c>
      <c r="I56" s="53">
        <f>SUMIFS(TOIMINTA!$D$3:$D$2003, TOIMINTA!$K$3:$K$2003,"k)*",TOIMINTA!$C$3:$C$2003,"Ei osallistujia")</f>
        <v>0</v>
      </c>
      <c r="J56" s="57" t="e">
        <f t="shared" si="35"/>
        <v>#DIV/0!</v>
      </c>
      <c r="K56" s="53">
        <f>SUMIFS(TOIMINTA!$D$3:$D$2003, TOIMINTA!$K$3:$K$2003,"k)*",TOIMINTA!$C$3:$C$2003,"Peruttu")</f>
        <v>0</v>
      </c>
      <c r="L56" s="57" t="e">
        <f t="shared" si="36"/>
        <v>#DIV/0!</v>
      </c>
      <c r="M56" s="53">
        <f>SUMIFS(TOIMINTA!$S$3:$S$2003, TOIMINTA!$K$3:$K$2003,"k)*",TOIMINTA!$C$3:$C$2003,"Toteutunut")</f>
        <v>0</v>
      </c>
      <c r="N56" s="53">
        <f>SUMIFS(TOIMINTA!$T$3:$T$2003, TOIMINTA!$K$3:$K$2003,"k)*",TOIMINTA!$C$3:$C$2003,"Toteutunut")</f>
        <v>0</v>
      </c>
      <c r="O56" s="4">
        <f t="shared" si="40"/>
        <v>0</v>
      </c>
      <c r="P56" s="15">
        <f>SUMIFS(TOIMINTA!$U$3:$U$2003, TOIMINTA!$K$3:$K$2003,"k)*",TOIMINTA!$C$3:$C$2003,"Toteutunut")</f>
        <v>0</v>
      </c>
      <c r="Q56" s="15">
        <f>SUMIFS(TOIMINTA!$V$3:$V$2003, TOIMINTA!$K$3:$K$2003,"k)*",TOIMINTA!$C$3:$C$2003,"Toteutunut")</f>
        <v>0</v>
      </c>
      <c r="R56" s="15">
        <f>SUMIFS(TOIMINTA!$W$3:$W$2003, TOIMINTA!$K$3:$K$2003,"k)*",TOIMINTA!$C$3:$C$2003,"Toteutunut")</f>
        <v>0</v>
      </c>
      <c r="S56" s="4">
        <f t="shared" si="37"/>
        <v>0</v>
      </c>
      <c r="T56" s="9" t="str">
        <f t="shared" si="38"/>
        <v>k) Oma kohderyhmä C</v>
      </c>
    </row>
    <row r="57" spans="1:35" x14ac:dyDescent="0.3">
      <c r="A57" s="144" t="s">
        <v>325</v>
      </c>
      <c r="B57" s="154">
        <f>SUM(B53:B56)</f>
        <v>0</v>
      </c>
      <c r="C57" s="154">
        <f t="shared" si="39"/>
        <v>0</v>
      </c>
      <c r="D57" s="140">
        <f t="shared" ref="D57:E57" si="46">SUM(D53:D56)</f>
        <v>0</v>
      </c>
      <c r="E57" s="140">
        <f t="shared" si="46"/>
        <v>0</v>
      </c>
      <c r="F57" s="246">
        <f t="shared" ref="F57" si="47">SUM(F53:F56)</f>
        <v>0</v>
      </c>
      <c r="G57" s="254" t="e">
        <f t="shared" si="33"/>
        <v>#DIV/0!</v>
      </c>
      <c r="H57" s="57" t="e">
        <f t="shared" si="34"/>
        <v>#DIV/0!</v>
      </c>
      <c r="I57" s="147">
        <f t="shared" ref="I57:N57" si="48">SUM(I53:I56)</f>
        <v>0</v>
      </c>
      <c r="J57" s="57" t="e">
        <f t="shared" si="35"/>
        <v>#DIV/0!</v>
      </c>
      <c r="K57" s="147">
        <f t="shared" si="48"/>
        <v>0</v>
      </c>
      <c r="L57" s="57" t="e">
        <f t="shared" si="36"/>
        <v>#DIV/0!</v>
      </c>
      <c r="M57" s="147">
        <f t="shared" si="48"/>
        <v>0</v>
      </c>
      <c r="N57" s="147">
        <f t="shared" si="48"/>
        <v>0</v>
      </c>
      <c r="O57" s="4">
        <f t="shared" si="40"/>
        <v>0</v>
      </c>
      <c r="P57" s="140">
        <f t="shared" ref="P57:R57" si="49">SUM(P53:P56)</f>
        <v>0</v>
      </c>
      <c r="Q57" s="140">
        <f t="shared" si="49"/>
        <v>0</v>
      </c>
      <c r="R57" s="140">
        <f t="shared" si="49"/>
        <v>0</v>
      </c>
      <c r="S57" s="4">
        <f t="shared" si="37"/>
        <v>0</v>
      </c>
      <c r="T57" s="9" t="str">
        <f t="shared" si="38"/>
        <v>Useille kohderyhmille ja omat kohderyhmät yht.</v>
      </c>
    </row>
    <row r="58" spans="1:35" s="30" customFormat="1" ht="14.25" customHeight="1" x14ac:dyDescent="0.3">
      <c r="A58" s="190"/>
      <c r="B58" s="164" t="s">
        <v>326</v>
      </c>
    </row>
    <row r="59" spans="1:35" ht="14.25" customHeight="1" x14ac:dyDescent="0.3">
      <c r="A59" s="8" t="str">
        <f>Muuttujat!B22</f>
        <v>a) Yksilöt</v>
      </c>
      <c r="B59" s="4">
        <f>SUMIFS(TOIMINTA!$D$3:$D$2003, TOIMINTA!$L$3:$L$2003,"a)*",TOIMINTA!$C$3:$C$2003,"Toteutunut")</f>
        <v>0</v>
      </c>
      <c r="C59" s="15">
        <f>F59</f>
        <v>0</v>
      </c>
      <c r="D59" s="15">
        <f>SUMIFS(TOIMINTA!$X$3:$X$2003, TOIMINTA!$L$3:$L$2003,"a)*",TOIMINTA!$C$3:$C$2003,"Toteutunut")</f>
        <v>0</v>
      </c>
      <c r="E59" s="15">
        <f>SUMIFS(TOIMINTA!$Y$3:$Y$2003, TOIMINTA!$L$3:$L$2003,"a)*",TOIMINTA!$C$3:$C$2003,"Toteutunut")</f>
        <v>0</v>
      </c>
      <c r="F59" s="15">
        <f>SUMIFS(TOIMINTA!$Z$3:$Z$2003, TOIMINTA!$L$3:$L$2003,"a)*",TOIMINTA!$C$3:$C$2003,"Toteutunut")</f>
        <v>0</v>
      </c>
      <c r="G59" s="5" t="e">
        <f>B59/$B$2</f>
        <v>#DIV/0!</v>
      </c>
      <c r="H59" s="57" t="e">
        <f>B59/($B$2+$I$2+$K$2)</f>
        <v>#DIV/0!</v>
      </c>
      <c r="I59" s="53">
        <f>SUMIFS(TOIMINTA!$D$3:$D$2003, TOIMINTA!$L$3:$L$2003,"a)*",TOIMINTA!$C$3:$C$2003,"Ei osallistujia")</f>
        <v>0</v>
      </c>
      <c r="J59" s="57" t="e">
        <f>I59/($B$2+$I$2+$K$2)</f>
        <v>#DIV/0!</v>
      </c>
      <c r="K59" s="53">
        <f>SUMIFS(TOIMINTA!$D$3:$D$2003, TOIMINTA!$L$3:$L$2003,"a)*",TOIMINTA!$C$3:$C$2003,"Peruttu")</f>
        <v>0</v>
      </c>
      <c r="L59" s="57" t="e">
        <f>K59/($B$2+$JD$2+$K$2)</f>
        <v>#DIV/0!</v>
      </c>
      <c r="M59" s="53">
        <f>SUMIFS(TOIMINTA!$S$3:$S$2003, TOIMINTA!$L$3:$L$2003,"a)*",TOIMINTA!$C$3:$C$2003,"Toteutunut")</f>
        <v>0</v>
      </c>
      <c r="N59" s="53">
        <f>SUMIFS(TOIMINTA!$T$3:$T$2003, TOIMINTA!$L$3:$L$2003,"a)*",TOIMINTA!$C$3:$C$2003,"Toteutunut")</f>
        <v>0</v>
      </c>
      <c r="O59" s="4">
        <f>IF(M59=0,0,M59/N59)</f>
        <v>0</v>
      </c>
      <c r="P59" s="15">
        <f>SUMIFS(TOIMINTA!$U$3:$U$2003, TOIMINTA!$L$3:$L$2003,"a)*",TOIMINTA!$C$3:$C$2003,"Toteutunut")</f>
        <v>0</v>
      </c>
      <c r="Q59" s="15">
        <f>SUMIFS(TOIMINTA!$V$3:$V$2003, TOIMINTA!$L$3:$L$2003,"a)*",TOIMINTA!$C$3:$C$2003,"Toteutunut")</f>
        <v>0</v>
      </c>
      <c r="R59" s="15">
        <f>SUMIFS(TOIMINTA!$W$3:$W$2003, TOIMINTA!$L$3:$L$2003,"a)*",TOIMINTA!$C$3:$C$2003,"Toteutunut")</f>
        <v>0</v>
      </c>
      <c r="S59" s="4">
        <f>IF(R59=0,0,R59/B59)</f>
        <v>0</v>
      </c>
      <c r="T59" s="9" t="str">
        <f>A59</f>
        <v>a) Yksilöt</v>
      </c>
      <c r="U59" s="1"/>
      <c r="V59" s="1"/>
      <c r="W59" s="1"/>
      <c r="X59" s="1"/>
      <c r="Y59" s="1"/>
      <c r="Z59" s="1"/>
      <c r="AA59" s="1"/>
      <c r="AB59" s="1"/>
      <c r="AC59" s="1"/>
      <c r="AD59" s="1"/>
      <c r="AE59" s="1"/>
      <c r="AF59" s="1"/>
      <c r="AG59" s="1"/>
      <c r="AH59" s="1"/>
      <c r="AI59" s="1"/>
    </row>
    <row r="60" spans="1:35" ht="14.25" customHeight="1" x14ac:dyDescent="0.3">
      <c r="A60" s="8" t="str">
        <f>Muuttujat!B23</f>
        <v>b) Perheet</v>
      </c>
      <c r="B60" s="4">
        <f>SUMIFS(TOIMINTA!$D$3:$D$2003, TOIMINTA!$L$3:$L$2003,"b)*",TOIMINTA!$C$3:$C$2003,"Toteutunut")</f>
        <v>0</v>
      </c>
      <c r="C60" s="15">
        <f t="shared" ref="C60:C62" si="50">F60</f>
        <v>0</v>
      </c>
      <c r="D60" s="15">
        <f>SUMIFS(TOIMINTA!$X$3:$X$2003, TOIMINTA!$L$3:$L$2003,"b)*",TOIMINTA!$C$3:$C$2003,"Toteutunut")</f>
        <v>0</v>
      </c>
      <c r="E60" s="15">
        <f>SUMIFS(TOIMINTA!$Y$3:$Y$2003, TOIMINTA!$L$3:$L$2003,"b)*",TOIMINTA!$C$3:$C$2003,"Toteutunut")</f>
        <v>0</v>
      </c>
      <c r="F60" s="15">
        <f>SUMIFS(TOIMINTA!$Z$3:$Z$2003, TOIMINTA!$L$3:$L$2003,"b)*",TOIMINTA!$C$3:$C$2003,"Toteutunut")</f>
        <v>0</v>
      </c>
      <c r="G60" s="5" t="e">
        <f>B60/$B$2</f>
        <v>#DIV/0!</v>
      </c>
      <c r="H60" s="57" t="e">
        <f>B60/($B$2+$I$2+$K$2)</f>
        <v>#DIV/0!</v>
      </c>
      <c r="I60" s="53">
        <f>SUMIFS(TOIMINTA!$D$3:$D$2003, TOIMINTA!$L$3:$L$2003,"b)*",TOIMINTA!$C$3:$C$2003,"Ei osallistujia")</f>
        <v>0</v>
      </c>
      <c r="J60" s="57" t="e">
        <f>I60/($B$2+$I$2+$K$2)</f>
        <v>#DIV/0!</v>
      </c>
      <c r="K60" s="53">
        <f>SUMIFS(TOIMINTA!$D$3:$D$2003, TOIMINTA!$L$3:$L$2003,"b)*",TOIMINTA!$C$3:$C$2003,"Peruttu")</f>
        <v>0</v>
      </c>
      <c r="L60" s="57" t="e">
        <f>K60/($B$2+$JD$2+$K$2)</f>
        <v>#DIV/0!</v>
      </c>
      <c r="M60" s="53">
        <f>SUMIFS(TOIMINTA!$S$3:$S$2003, TOIMINTA!$L$3:$L$2003,"b)*",TOIMINTA!$C$3:$C$2003,"Toteutunut")</f>
        <v>0</v>
      </c>
      <c r="N60" s="53">
        <f>SUMIFS(TOIMINTA!$T$3:$T$2003, TOIMINTA!$L$3:$L$2003,"b)*",TOIMINTA!$C$3:$C$2003,"Toteutunut")</f>
        <v>0</v>
      </c>
      <c r="O60" s="4">
        <f t="shared" ref="O60:O62" si="51">IF(M60=0,0,M60/N60)</f>
        <v>0</v>
      </c>
      <c r="P60" s="15">
        <f>SUMIFS(TOIMINTA!$U$3:$U$2003, TOIMINTA!$L$3:$L$2003,"b)*",TOIMINTA!$C$3:$C$2003,"Toteutunut")</f>
        <v>0</v>
      </c>
      <c r="Q60" s="15">
        <f>SUMIFS(TOIMINTA!$V$3:$V$2003, TOIMINTA!$L$3:$L$2003,"b)*",TOIMINTA!$C$3:$C$2003,"Toteutunut")</f>
        <v>0</v>
      </c>
      <c r="R60" s="15">
        <f>SUMIFS(TOIMINTA!$W$3:$W$2003, TOIMINTA!$L$3:$L$2003,"b)*",TOIMINTA!$C$3:$C$2003,"Toteutunut")</f>
        <v>0</v>
      </c>
      <c r="S60" s="4">
        <f>IF(R60=0,0,R60/B60)</f>
        <v>0</v>
      </c>
      <c r="T60" s="9" t="str">
        <f>A60</f>
        <v>b) Perheet</v>
      </c>
      <c r="U60" s="1"/>
      <c r="V60" s="1"/>
      <c r="W60" s="1"/>
      <c r="X60" s="1"/>
      <c r="Y60" s="1"/>
      <c r="Z60" s="1"/>
      <c r="AA60" s="1"/>
      <c r="AB60" s="1"/>
      <c r="AC60" s="1"/>
      <c r="AD60" s="1"/>
      <c r="AE60" s="1"/>
      <c r="AF60" s="1"/>
      <c r="AG60" s="1"/>
      <c r="AH60" s="1"/>
      <c r="AI60" s="1"/>
    </row>
    <row r="61" spans="1:35" ht="14.25" customHeight="1" x14ac:dyDescent="0.3">
      <c r="A61" s="8" t="str">
        <f>Muuttujat!B24</f>
        <v>c) Opetusryhmät</v>
      </c>
      <c r="B61" s="4">
        <f>SUMIFS(TOIMINTA!$D$3:$D$2003, TOIMINTA!$L$3:$L$2003,"c)*",TOIMINTA!$C$3:$C$2003,"Toteutunut")</f>
        <v>0</v>
      </c>
      <c r="C61" s="15">
        <f t="shared" si="50"/>
        <v>0</v>
      </c>
      <c r="D61" s="15">
        <f>SUMIFS(TOIMINTA!$X$3:$X$2003, TOIMINTA!$L$3:$L$2003,"c)*",TOIMINTA!$C$3:$C$2003,"Toteutunut")</f>
        <v>0</v>
      </c>
      <c r="E61" s="15">
        <f>SUMIFS(TOIMINTA!$Y$3:$Y$2003, TOIMINTA!$L$3:$L$2003,"c)*",TOIMINTA!$C$3:$C$2003,"Toteutunut")</f>
        <v>0</v>
      </c>
      <c r="F61" s="15">
        <f>SUMIFS(TOIMINTA!$Z$3:$Z$2003, TOIMINTA!$L$3:$L$2003,"c)*",TOIMINTA!$C$3:$C$2003,"Toteutunut")</f>
        <v>0</v>
      </c>
      <c r="G61" s="5" t="e">
        <f>B61/$B$2</f>
        <v>#DIV/0!</v>
      </c>
      <c r="H61" s="57" t="e">
        <f>B61/($B$2+$I$2+$K$2)</f>
        <v>#DIV/0!</v>
      </c>
      <c r="I61" s="53">
        <f>SUMIFS(TOIMINTA!$D$3:$D$2003, TOIMINTA!$L$3:$L$2003,"c)*",TOIMINTA!$C$3:$C$2003,"Ei osallistujia")</f>
        <v>0</v>
      </c>
      <c r="J61" s="57" t="e">
        <f>I61/($B$2+$I$2+$K$2)</f>
        <v>#DIV/0!</v>
      </c>
      <c r="K61" s="53">
        <f>SUMIFS(TOIMINTA!$D$3:$D$2003, TOIMINTA!$L$3:$L$2003,"c)*",TOIMINTA!$C$3:$C$2003,"Peruttu")</f>
        <v>0</v>
      </c>
      <c r="L61" s="57" t="e">
        <f>K61/($B$2+$JD$2+$K$2)</f>
        <v>#DIV/0!</v>
      </c>
      <c r="M61" s="53">
        <f>SUMIFS(TOIMINTA!$S$3:$S$2003, TOIMINTA!$L$3:$L$2003,"c)*",TOIMINTA!$C$3:$C$2003,"Toteutunut")</f>
        <v>0</v>
      </c>
      <c r="N61" s="53">
        <f>SUMIFS(TOIMINTA!$T$3:$T$2003, TOIMINTA!$L$3:$L$2003,"c)*",TOIMINTA!$C$3:$C$2003,"Toteutunut")</f>
        <v>0</v>
      </c>
      <c r="O61" s="4">
        <f t="shared" si="51"/>
        <v>0</v>
      </c>
      <c r="P61" s="15">
        <f>SUMIFS(TOIMINTA!$U$3:$U$2003, TOIMINTA!$L$3:$L$2003,"c)*",TOIMINTA!$C$3:$C$2003,"Toteutunut")</f>
        <v>0</v>
      </c>
      <c r="Q61" s="15">
        <f>SUMIFS(TOIMINTA!$V$3:$V$2003, TOIMINTA!$L$3:$L$2003,"c)*",TOIMINTA!$C$3:$C$2003,"Toteutunut")</f>
        <v>0</v>
      </c>
      <c r="R61" s="15">
        <f>SUMIFS(TOIMINTA!$W$3:$W$2003, TOIMINTA!$L$3:$L$2003,"c)*",TOIMINTA!$C$3:$C$2003,"Toteutunut")</f>
        <v>0</v>
      </c>
      <c r="S61" s="4">
        <f>IF(R61=0,0,R61/B61)</f>
        <v>0</v>
      </c>
      <c r="T61" s="9" t="str">
        <f>A61</f>
        <v>c) Opetusryhmät</v>
      </c>
      <c r="U61" s="1"/>
      <c r="V61" s="1"/>
      <c r="W61" s="1"/>
      <c r="X61" s="1"/>
      <c r="Y61" s="1"/>
      <c r="Z61" s="1"/>
      <c r="AA61" s="1"/>
      <c r="AB61" s="1"/>
      <c r="AC61" s="1"/>
      <c r="AD61" s="1"/>
      <c r="AE61" s="1"/>
      <c r="AF61" s="1"/>
      <c r="AG61" s="1"/>
      <c r="AH61" s="1"/>
      <c r="AI61" s="1"/>
    </row>
    <row r="62" spans="1:35" ht="14.25" customHeight="1" x14ac:dyDescent="0.3">
      <c r="A62" s="8" t="str">
        <f>Muuttujat!B25</f>
        <v>d) Muut ryhmät</v>
      </c>
      <c r="B62" s="4">
        <f>SUMIFS(TOIMINTA!$D$3:$D$2003, TOIMINTA!$L$3:$L$2003,"d)*",TOIMINTA!$C$3:$C$2003,"Toteutunut")</f>
        <v>0</v>
      </c>
      <c r="C62" s="15">
        <f t="shared" si="50"/>
        <v>0</v>
      </c>
      <c r="D62" s="15">
        <f>SUMIFS(TOIMINTA!$X$3:$X$2003, TOIMINTA!$L$3:$L$2003,"d)*",TOIMINTA!$C$3:$C$2003,"Toteutunut")</f>
        <v>0</v>
      </c>
      <c r="E62" s="15">
        <f>SUMIFS(TOIMINTA!$Y$3:$Y$2003, TOIMINTA!$L$3:$L$2003,"d)*",TOIMINTA!$C$3:$C$2003,"Toteutunut")</f>
        <v>0</v>
      </c>
      <c r="F62" s="15">
        <f>SUMIFS(TOIMINTA!$Z$3:$Z$2003, TOIMINTA!$L$3:$L$2003,"d)*",TOIMINTA!$C$3:$C$2003,"Toteutunut")</f>
        <v>0</v>
      </c>
      <c r="G62" s="5" t="e">
        <f>B62/$B$2</f>
        <v>#DIV/0!</v>
      </c>
      <c r="H62" s="57" t="e">
        <f>B62/($B$2+$I$2+$K$2)</f>
        <v>#DIV/0!</v>
      </c>
      <c r="I62" s="53">
        <f>SUMIFS(TOIMINTA!$D$3:$D$2003, TOIMINTA!$L$3:$L$2003,"d)*",TOIMINTA!$C$3:$C$2003,"Ei osallistujia")</f>
        <v>0</v>
      </c>
      <c r="J62" s="57" t="e">
        <f>I62/($B$2+$I$2+$K$2)</f>
        <v>#DIV/0!</v>
      </c>
      <c r="K62" s="53">
        <f>SUMIFS(TOIMINTA!$D$3:$D$2003, TOIMINTA!$L$3:$L$2003,"d)*",TOIMINTA!$C$3:$C$2003,"Peruttu")</f>
        <v>0</v>
      </c>
      <c r="L62" s="57" t="e">
        <f>K62/($B$2+$JD$2+$K$2)</f>
        <v>#DIV/0!</v>
      </c>
      <c r="M62" s="53">
        <f>SUMIFS(TOIMINTA!$S$3:$S$2003, TOIMINTA!$L$3:$L$2003,"d)*",TOIMINTA!$C$3:$C$2003,"Toteutunut")</f>
        <v>0</v>
      </c>
      <c r="N62" s="53">
        <f>SUMIFS(TOIMINTA!$T$3:$T$2003, TOIMINTA!$L$3:$L$2003,"d)*",TOIMINTA!$C$3:$C$2003,"Toteutunut")</f>
        <v>0</v>
      </c>
      <c r="O62" s="4">
        <f t="shared" si="51"/>
        <v>0</v>
      </c>
      <c r="P62" s="15">
        <f>SUMIFS(TOIMINTA!$U$3:$U$2003, TOIMINTA!$L$3:$L$2003,"d)*",TOIMINTA!$C$3:$C$2003,"Toteutunut")</f>
        <v>0</v>
      </c>
      <c r="Q62" s="15">
        <f>SUMIFS(TOIMINTA!$V$3:$V$2003, TOIMINTA!$L$3:$L$2003,"d)*",TOIMINTA!$C$3:$C$2003,"Toteutunut")</f>
        <v>0</v>
      </c>
      <c r="R62" s="15">
        <f>SUMIFS(TOIMINTA!$W$3:$W$2003, TOIMINTA!$L$3:$L$2003,"d)*",TOIMINTA!$C$3:$C$2003,"Toteutunut")</f>
        <v>0</v>
      </c>
      <c r="S62" s="4">
        <f>IF(R62=0,0,R62/B62)</f>
        <v>0</v>
      </c>
      <c r="T62" s="9" t="str">
        <f>A62</f>
        <v>d) Muut ryhmät</v>
      </c>
      <c r="U62" s="1"/>
      <c r="V62" s="1"/>
      <c r="W62" s="1"/>
      <c r="X62" s="1"/>
      <c r="Y62" s="1"/>
      <c r="Z62" s="1"/>
      <c r="AA62" s="1"/>
      <c r="AB62" s="1"/>
      <c r="AC62" s="1"/>
      <c r="AD62" s="1"/>
      <c r="AE62" s="1"/>
      <c r="AF62" s="1"/>
      <c r="AG62" s="1"/>
      <c r="AH62" s="1"/>
      <c r="AI62" s="1"/>
    </row>
    <row r="63" spans="1:35" ht="14.25" customHeight="1" x14ac:dyDescent="0.3">
      <c r="A63" s="6" t="s">
        <v>54</v>
      </c>
      <c r="B63" s="2" t="s">
        <v>327</v>
      </c>
      <c r="C63" s="2"/>
      <c r="D63" s="2"/>
      <c r="E63" s="56"/>
      <c r="F63" s="2"/>
      <c r="G63" s="56"/>
      <c r="H63" s="62"/>
      <c r="I63" s="62"/>
      <c r="J63" s="2"/>
      <c r="K63" s="1"/>
      <c r="L63" s="1"/>
      <c r="M63" s="1"/>
      <c r="N63" s="1"/>
      <c r="O63" s="1"/>
      <c r="P63" s="1"/>
      <c r="Q63" s="81" t="str">
        <f>A63</f>
        <v>Valitse yksi</v>
      </c>
      <c r="R63" s="1"/>
      <c r="S63" s="1"/>
      <c r="T63" s="1"/>
      <c r="U63" s="1"/>
      <c r="V63" s="1"/>
      <c r="W63" s="1"/>
      <c r="X63" s="1"/>
      <c r="Y63" s="1"/>
      <c r="Z63" s="1"/>
      <c r="AA63" s="1"/>
      <c r="AB63" s="1"/>
      <c r="AC63" s="1"/>
      <c r="AD63" s="1"/>
      <c r="AE63" s="1"/>
      <c r="AF63" s="1"/>
    </row>
    <row r="64" spans="1:35" ht="14.25" customHeight="1" x14ac:dyDescent="0.3">
      <c r="A64" s="14" t="str">
        <f>Muuttujat!C22</f>
        <v>a) Paikallinen (oma kunta)</v>
      </c>
      <c r="B64" s="4">
        <f>SUMIFS(TOIMINTA!$D$3:$D$2003, TOIMINTA!$N$3:$N$2003,"a)*",TOIMINTA!$C$3:$C$2003,"Toteutunut")</f>
        <v>0</v>
      </c>
      <c r="C64" s="15">
        <f>F64</f>
        <v>0</v>
      </c>
      <c r="D64" s="15">
        <f>SUMIFS(TOIMINTA!$X$3:$X$2003, TOIMINTA!$N$3:$N$2003,"a)*",TOIMINTA!$C$3:$C$2003,"Toteutunut")</f>
        <v>0</v>
      </c>
      <c r="E64" s="15">
        <f>SUMIFS(TOIMINTA!$Y$3:$Y$2003, TOIMINTA!$N$3:$N$2003,"a)*",TOIMINTA!$C$3:$C$2003,"Toteutunut")</f>
        <v>0</v>
      </c>
      <c r="F64" s="15">
        <f>SUMIFS(TOIMINTA!$Z$3:$Z$2003, TOIMINTA!$N$3:$N$2003,"a)*",TOIMINTA!$C$3:$C$2003,"Toteutunut")</f>
        <v>0</v>
      </c>
      <c r="G64" s="5" t="e">
        <f>B64/$B$2</f>
        <v>#DIV/0!</v>
      </c>
      <c r="H64" s="57" t="e">
        <f>B64/($B$2+$I$2+$K$2)</f>
        <v>#DIV/0!</v>
      </c>
      <c r="I64" s="53">
        <f>SUMIFS(TOIMINTA!$D$3:$D$2003, TOIMINTA!$N$3:$N$2003,"a)*",TOIMINTA!$C$3:$C$2003,"Ei osallistujia")</f>
        <v>0</v>
      </c>
      <c r="J64" s="57" t="e">
        <f>I64/($B$2+$I$2+$K$2)</f>
        <v>#DIV/0!</v>
      </c>
      <c r="K64" s="53">
        <f>SUMIFS(TOIMINTA!$D$3:$D$2003, TOIMINTA!$N$3:$N$2003,"a)*",TOIMINTA!$C$3:$C$2003,"Peruttu")</f>
        <v>0</v>
      </c>
      <c r="L64" s="57" t="e">
        <f>K64/($B$2+$JD$2+$K$2)</f>
        <v>#DIV/0!</v>
      </c>
      <c r="M64" s="53">
        <f>SUMIFS(TOIMINTA!$S$3:$S$2003, TOIMINTA!$N$3:$N$2003,"a)*",TOIMINTA!$C$3:$C$2003,"Toteutunut")</f>
        <v>0</v>
      </c>
      <c r="N64" s="53">
        <f>SUMIFS(TOIMINTA!$T$3:$T$2003, TOIMINTA!$N$3:$N$2003,"a)*",TOIMINTA!$C$3:$C$2003,"Toteutunut")</f>
        <v>0</v>
      </c>
      <c r="O64" s="4">
        <f>IF(M64=0,0,M64/N64)</f>
        <v>0</v>
      </c>
      <c r="P64" s="15">
        <f>SUMIFS(TOIMINTA!$U$3:$U$2003, TOIMINTA!$N$3:$N$2003,"a)*",TOIMINTA!$C$3:$C$2003,"Toteutunut")</f>
        <v>0</v>
      </c>
      <c r="Q64" s="15">
        <f>SUMIFS(TOIMINTA!$V$3:$V$2003, TOIMINTA!$N$3:$N$2003,"a)*",TOIMINTA!$C$3:$C$2003,"Toteutunut")</f>
        <v>0</v>
      </c>
      <c r="R64" s="15">
        <f>SUMIFS(TOIMINTA!$W$3:$W$2003, TOIMINTA!$N$3:$N$2003,"a)*",TOIMINTA!$C$3:$C$2003,"Toteutunut")</f>
        <v>0</v>
      </c>
      <c r="S64" s="4">
        <f>IF(R64=0,0,R64/B64)</f>
        <v>0</v>
      </c>
      <c r="T64" s="9" t="str">
        <f>A64</f>
        <v>a) Paikallinen (oma kunta)</v>
      </c>
      <c r="U64" s="1"/>
      <c r="V64" s="1"/>
      <c r="W64" s="1"/>
      <c r="X64" s="1"/>
      <c r="Y64" s="1"/>
      <c r="Z64" s="1"/>
      <c r="AA64" s="1"/>
      <c r="AB64" s="1"/>
      <c r="AC64" s="1"/>
      <c r="AD64" s="1"/>
      <c r="AE64" s="1"/>
      <c r="AF64" s="1"/>
      <c r="AG64" s="1"/>
      <c r="AH64" s="1"/>
      <c r="AI64" s="1"/>
    </row>
    <row r="65" spans="1:35" ht="14.25" customHeight="1" x14ac:dyDescent="0.3">
      <c r="A65" s="14" t="str">
        <f>Muuttujat!C23</f>
        <v>b) Alueellinen</v>
      </c>
      <c r="B65" s="4">
        <f>SUMIFS(TOIMINTA!$D$3:$D$2003, TOIMINTA!$N$3:$N$2003,"b)*",TOIMINTA!$C$3:$C$2003,"Toteutunut")</f>
        <v>0</v>
      </c>
      <c r="C65" s="15">
        <f t="shared" ref="C65:C67" si="52">F65</f>
        <v>0</v>
      </c>
      <c r="D65" s="15">
        <f>SUMIFS(TOIMINTA!$X$3:$X$2003, TOIMINTA!$N$3:$N$2003,"b)*",TOIMINTA!$C$3:$C$2003,"Toteutunut")</f>
        <v>0</v>
      </c>
      <c r="E65" s="15">
        <f>SUMIFS(TOIMINTA!$Y$3:$Y$2003, TOIMINTA!$N$3:$N$2003,"b)*",TOIMINTA!$C$3:$C$2003,"Toteutunut")</f>
        <v>0</v>
      </c>
      <c r="F65" s="15">
        <f>SUMIFS(TOIMINTA!$Z$3:$Z$2003, TOIMINTA!$N$3:$N$2003,"b)*",TOIMINTA!$C$3:$C$2003,"Toteutunut")</f>
        <v>0</v>
      </c>
      <c r="G65" s="5" t="e">
        <f>B65/$B$2</f>
        <v>#DIV/0!</v>
      </c>
      <c r="H65" s="57" t="e">
        <f>B65/($B$2+$I$2+$K$2)</f>
        <v>#DIV/0!</v>
      </c>
      <c r="I65" s="53">
        <f>SUMIFS(TOIMINTA!$D$3:$D$2003, TOIMINTA!$N$3:$N$2003,"b)*",TOIMINTA!$C$3:$C$2003,"Ei osallistujia")</f>
        <v>0</v>
      </c>
      <c r="J65" s="57" t="e">
        <f>I65/($B$2+$I$2+$K$2)</f>
        <v>#DIV/0!</v>
      </c>
      <c r="K65" s="53">
        <f>SUMIFS(TOIMINTA!$D$3:$D$2003, TOIMINTA!$N$3:$N$2003,"b)*",TOIMINTA!$C$3:$C$2003,"Peruttu")</f>
        <v>0</v>
      </c>
      <c r="L65" s="57" t="e">
        <f>K65/($B$2+$JD$2+$K$2)</f>
        <v>#DIV/0!</v>
      </c>
      <c r="M65" s="53">
        <f>SUMIFS(TOIMINTA!$S$3:$S$2003, TOIMINTA!$N$3:$N$2003,"b)*",TOIMINTA!$C$3:$C$2003,"Toteutunut")</f>
        <v>0</v>
      </c>
      <c r="N65" s="53">
        <f>SUMIFS(TOIMINTA!$T$3:$T$2003, TOIMINTA!$N$3:$N$2003,"b)*",TOIMINTA!$C$3:$C$2003,"Toteutunut")</f>
        <v>0</v>
      </c>
      <c r="O65" s="4">
        <f t="shared" ref="O65:O67" si="53">IF(M65=0,0,M65/N65)</f>
        <v>0</v>
      </c>
      <c r="P65" s="15">
        <f>SUMIFS(TOIMINTA!$U$3:$U$2003, TOIMINTA!$N$3:$N$2003,"b)*",TOIMINTA!$C$3:$C$2003,"Toteutunut")</f>
        <v>0</v>
      </c>
      <c r="Q65" s="15">
        <f>SUMIFS(TOIMINTA!$V$3:$V$2003, TOIMINTA!$N$3:$N$2003,"b)*",TOIMINTA!$C$3:$C$2003,"Toteutunut")</f>
        <v>0</v>
      </c>
      <c r="R65" s="15">
        <f>SUMIFS(TOIMINTA!$W$3:$W$2003, TOIMINTA!$N$3:$N$2003,"b)*",TOIMINTA!$C$3:$C$2003,"Toteutunut")</f>
        <v>0</v>
      </c>
      <c r="S65" s="4">
        <f>IF(R65=0,0,R65/B65)</f>
        <v>0</v>
      </c>
      <c r="T65" s="9" t="str">
        <f>A65</f>
        <v>b) Alueellinen</v>
      </c>
      <c r="U65" s="1"/>
      <c r="V65" s="1"/>
      <c r="W65" s="1"/>
      <c r="X65" s="1"/>
      <c r="Y65" s="1"/>
      <c r="Z65" s="1"/>
      <c r="AA65" s="1"/>
      <c r="AB65" s="1"/>
      <c r="AC65" s="1"/>
      <c r="AD65" s="1"/>
      <c r="AE65" s="1"/>
      <c r="AF65" s="1"/>
      <c r="AG65" s="1"/>
      <c r="AH65" s="1"/>
      <c r="AI65" s="1"/>
    </row>
    <row r="66" spans="1:35" ht="14.25" customHeight="1" x14ac:dyDescent="0.3">
      <c r="A66" s="14" t="str">
        <f>Muuttujat!C24</f>
        <v xml:space="preserve">c) Valtakunnallinen </v>
      </c>
      <c r="B66" s="4">
        <f>SUMIFS(TOIMINTA!$D$3:$D$2003, TOIMINTA!$N$3:$N$2003,"c)*",TOIMINTA!$C$3:$C$2003,"Toteutunut")</f>
        <v>0</v>
      </c>
      <c r="C66" s="15">
        <f t="shared" si="52"/>
        <v>0</v>
      </c>
      <c r="D66" s="15">
        <f>SUMIFS(TOIMINTA!$X$3:$X$2003, TOIMINTA!$N$3:$N$2003,"c)*",TOIMINTA!$C$3:$C$2003,"Toteutunut")</f>
        <v>0</v>
      </c>
      <c r="E66" s="15">
        <f>SUMIFS(TOIMINTA!$Y$3:$Y$2003, TOIMINTA!$N$3:$N$2003,"c)*",TOIMINTA!$C$3:$C$2003,"Toteutunut")</f>
        <v>0</v>
      </c>
      <c r="F66" s="15">
        <f>SUMIFS(TOIMINTA!$Z$3:$Z$2003, TOIMINTA!$N$3:$N$2003,"c)*",TOIMINTA!$C$3:$C$2003,"Toteutunut")</f>
        <v>0</v>
      </c>
      <c r="G66" s="5" t="e">
        <f>B66/$B$2</f>
        <v>#DIV/0!</v>
      </c>
      <c r="H66" s="57" t="e">
        <f>B66/($B$2+$I$2+$K$2)</f>
        <v>#DIV/0!</v>
      </c>
      <c r="I66" s="53">
        <f>SUMIFS(TOIMINTA!$D$3:$D$2003, TOIMINTA!$N$3:$N$2003,"c)*",TOIMINTA!$C$3:$C$2003,"Ei osallistujia")</f>
        <v>0</v>
      </c>
      <c r="J66" s="57" t="e">
        <f>I66/($B$2+$I$2+$K$2)</f>
        <v>#DIV/0!</v>
      </c>
      <c r="K66" s="53">
        <f>SUMIFS(TOIMINTA!$D$3:$D$2003, TOIMINTA!$N$3:$N$2003,"c)*",TOIMINTA!$C$3:$C$2003,"Peruttu")</f>
        <v>0</v>
      </c>
      <c r="L66" s="57" t="e">
        <f>K66/($B$2+$JD$2+$K$2)</f>
        <v>#DIV/0!</v>
      </c>
      <c r="M66" s="53">
        <f>SUMIFS(TOIMINTA!$S$3:$S$2003, TOIMINTA!$N$3:$N$2003,"c)*",TOIMINTA!$C$3:$C$2003,"Toteutunut")</f>
        <v>0</v>
      </c>
      <c r="N66" s="53">
        <f>SUMIFS(TOIMINTA!$T$3:$T$2003, TOIMINTA!$N$3:$N$2003,"c)*",TOIMINTA!$C$3:$C$2003,"Toteutunut")</f>
        <v>0</v>
      </c>
      <c r="O66" s="4">
        <f t="shared" si="53"/>
        <v>0</v>
      </c>
      <c r="P66" s="15">
        <f>SUMIFS(TOIMINTA!$U$3:$U$2003, TOIMINTA!$N$3:$N$2003,"c)*",TOIMINTA!$C$3:$C$2003,"Toteutunut")</f>
        <v>0</v>
      </c>
      <c r="Q66" s="15">
        <f>SUMIFS(TOIMINTA!$V$3:$V$2003, TOIMINTA!$N$3:$N$2003,"c)*",TOIMINTA!$C$3:$C$2003,"Toteutunut")</f>
        <v>0</v>
      </c>
      <c r="R66" s="15">
        <f>SUMIFS(TOIMINTA!$W$3:$W$2003, TOIMINTA!$N$3:$N$2003,"c)*",TOIMINTA!$C$3:$C$2003,"Toteutunut")</f>
        <v>0</v>
      </c>
      <c r="S66" s="4">
        <f>IF(R66=0,0,R66/B66)</f>
        <v>0</v>
      </c>
      <c r="T66" s="9" t="str">
        <f>A66</f>
        <v xml:space="preserve">c) Valtakunnallinen </v>
      </c>
      <c r="U66" s="1"/>
      <c r="V66" s="1"/>
      <c r="W66" s="1"/>
      <c r="X66" s="1"/>
      <c r="Y66" s="1"/>
      <c r="Z66" s="1"/>
      <c r="AA66" s="1"/>
      <c r="AB66" s="1"/>
      <c r="AC66" s="1"/>
      <c r="AD66" s="1"/>
      <c r="AE66" s="1"/>
      <c r="AF66" s="1"/>
      <c r="AG66" s="1"/>
      <c r="AH66" s="1"/>
      <c r="AI66" s="1"/>
    </row>
    <row r="67" spans="1:35" ht="14.25" customHeight="1" x14ac:dyDescent="0.3">
      <c r="A67" s="14" t="str">
        <f>Muuttujat!C25</f>
        <v>d) Kansainvälinen</v>
      </c>
      <c r="B67" s="4">
        <f>SUMIFS(TOIMINTA!$D$3:$D$2003, TOIMINTA!$N$3:$N$2003,"d)*",TOIMINTA!$C$3:$C$2003,"Toteutunut")</f>
        <v>0</v>
      </c>
      <c r="C67" s="15">
        <f t="shared" si="52"/>
        <v>0</v>
      </c>
      <c r="D67" s="15">
        <f>SUMIFS(TOIMINTA!$X$3:$X$2003, TOIMINTA!$N$3:$N$2003,"d)*",TOIMINTA!$C$3:$C$2003,"Toteutunut")</f>
        <v>0</v>
      </c>
      <c r="E67" s="15">
        <f>SUMIFS(TOIMINTA!$Y$3:$Y$2003, TOIMINTA!$N$3:$N$2003,"d)*",TOIMINTA!$C$3:$C$2003,"Toteutunut")</f>
        <v>0</v>
      </c>
      <c r="F67" s="15">
        <f>SUMIFS(TOIMINTA!$Z$3:$Z$2003, TOIMINTA!$N$3:$N$2003,"d)*",TOIMINTA!$C$3:$C$2003,"Toteutunut")</f>
        <v>0</v>
      </c>
      <c r="G67" s="5" t="e">
        <f>B67/$B$2</f>
        <v>#DIV/0!</v>
      </c>
      <c r="H67" s="57" t="e">
        <f>B67/($B$2+$I$2+$K$2)</f>
        <v>#DIV/0!</v>
      </c>
      <c r="I67" s="53">
        <f>SUMIFS(TOIMINTA!$D$3:$D$2003, TOIMINTA!$N$3:$N$2003,"d)*",TOIMINTA!$C$3:$C$2003,"Ei osallistujia")</f>
        <v>0</v>
      </c>
      <c r="J67" s="57" t="e">
        <f>I67/($B$2+$I$2+$K$2)</f>
        <v>#DIV/0!</v>
      </c>
      <c r="K67" s="53">
        <f>SUMIFS(TOIMINTA!$D$3:$D$2003, TOIMINTA!$N$3:$N$2003,"d)*",TOIMINTA!$C$3:$C$2003,"Peruttu")</f>
        <v>0</v>
      </c>
      <c r="L67" s="57" t="e">
        <f>K67/($B$2+$JD$2+$K$2)</f>
        <v>#DIV/0!</v>
      </c>
      <c r="M67" s="53">
        <f>SUMIFS(TOIMINTA!$S$3:$S$2003, TOIMINTA!$N$3:$N$2003,"d)*",TOIMINTA!$C$3:$C$2003,"Toteutunut")</f>
        <v>0</v>
      </c>
      <c r="N67" s="53">
        <f>SUMIFS(TOIMINTA!$T$3:$T$2003, TOIMINTA!$N$3:$N$2003,"d)*",TOIMINTA!$C$3:$C$2003,"Toteutunut")</f>
        <v>0</v>
      </c>
      <c r="O67" s="4">
        <f t="shared" si="53"/>
        <v>0</v>
      </c>
      <c r="P67" s="15">
        <f>SUMIFS(TOIMINTA!$U$3:$U$2003, TOIMINTA!$N$3:$N$2003,"d)*",TOIMINTA!$C$3:$C$2003,"Toteutunut")</f>
        <v>0</v>
      </c>
      <c r="Q67" s="15">
        <f>SUMIFS(TOIMINTA!$V$3:$V$2003, TOIMINTA!$N$3:$N$2003,"d)*",TOIMINTA!$C$3:$C$2003,"Toteutunut")</f>
        <v>0</v>
      </c>
      <c r="R67" s="15">
        <f>SUMIFS(TOIMINTA!$W$3:$W$2003, TOIMINTA!$N$3:$N$2003,"d)*",TOIMINTA!$C$3:$C$2003,"Toteutunut")</f>
        <v>0</v>
      </c>
      <c r="S67" s="4">
        <f>IF(R67=0,0,R67/B67)</f>
        <v>0</v>
      </c>
      <c r="T67" s="9" t="str">
        <f>A67</f>
        <v>d) Kansainvälinen</v>
      </c>
      <c r="U67" s="1"/>
      <c r="V67" s="1"/>
      <c r="W67" s="1"/>
      <c r="X67" s="1"/>
      <c r="Y67" s="1"/>
      <c r="Z67" s="1"/>
      <c r="AA67" s="1"/>
      <c r="AB67" s="1"/>
      <c r="AC67" s="1"/>
      <c r="AD67" s="1"/>
      <c r="AE67" s="1"/>
      <c r="AF67" s="1"/>
      <c r="AG67" s="1"/>
      <c r="AH67" s="1"/>
      <c r="AI67" s="1"/>
    </row>
    <row r="68" spans="1:35" ht="14.25" customHeight="1" x14ac:dyDescent="0.3">
      <c r="A68" s="6" t="s">
        <v>54</v>
      </c>
      <c r="B68" s="2" t="s">
        <v>328</v>
      </c>
      <c r="C68" s="1"/>
      <c r="D68" s="2"/>
      <c r="E68" s="56"/>
      <c r="F68" s="249"/>
      <c r="G68" s="259"/>
      <c r="H68" s="62"/>
      <c r="I68" s="62"/>
      <c r="J68" s="1"/>
      <c r="K68" s="1"/>
      <c r="L68" s="1"/>
      <c r="M68" s="1"/>
      <c r="N68" s="1"/>
      <c r="O68" s="1"/>
      <c r="P68" s="1"/>
      <c r="Q68" s="81" t="str">
        <f>A68</f>
        <v>Valitse yksi</v>
      </c>
      <c r="R68" s="1"/>
      <c r="S68" s="1"/>
      <c r="T68" s="1"/>
      <c r="U68" s="1"/>
      <c r="V68" s="1"/>
      <c r="W68" s="1"/>
      <c r="X68" s="1"/>
      <c r="Y68" s="1"/>
      <c r="Z68" s="1"/>
      <c r="AA68" s="1"/>
      <c r="AB68" s="1"/>
      <c r="AC68" s="1"/>
      <c r="AD68" s="1"/>
      <c r="AE68" s="1"/>
      <c r="AF68" s="1"/>
    </row>
    <row r="69" spans="1:35" ht="14.25" customHeight="1" x14ac:dyDescent="0.3">
      <c r="A69" s="8" t="str">
        <f>Muuttujat!D22</f>
        <v>a) Avustus lastenkulttuurikeskuksille (OKM)</v>
      </c>
      <c r="B69" s="4">
        <f>SUMIFS(TOIMINTA!$D$3:$D$2003, TOIMINTA!$AA$3:$AA$2003,"a)*",TOIMINTA!$C$3:$C$2003,"Toteutunut")</f>
        <v>0</v>
      </c>
      <c r="C69" s="15">
        <f>F69</f>
        <v>0</v>
      </c>
      <c r="D69" s="15">
        <f>SUMIFS(TOIMINTA!$X$3:$X$2003, TOIMINTA!$AA$3:$AA$2003,"a)*",TOIMINTA!$C$3:$C$2003,"Toteutunut")</f>
        <v>0</v>
      </c>
      <c r="E69" s="15">
        <f>SUMIFS(TOIMINTA!$Y$3:$Y$2003, TOIMINTA!$AA$3:$AA$2003,"a)*",TOIMINTA!$C$3:$C$2003,"Toteutunut")</f>
        <v>0</v>
      </c>
      <c r="F69" s="242">
        <f>SUMIFS(TOIMINTA!$Z$3:$Z$2003, TOIMINTA!$AA$3:$AA$2003,"a)*",TOIMINTA!$C$3:$C$2003,"Toteutunut")</f>
        <v>0</v>
      </c>
      <c r="G69" s="254" t="e">
        <f t="shared" ref="G69:G77" si="54">B69/$B$2</f>
        <v>#DIV/0!</v>
      </c>
      <c r="H69" s="57" t="e">
        <f t="shared" ref="H69:H77" si="55">B69/($B$2+$I$2+$K$2)</f>
        <v>#DIV/0!</v>
      </c>
      <c r="I69" s="53">
        <f>SUMIFS(TOIMINTA!$D$3:$D$2003, TOIMINTA!$AA$3:$AA$2003,"a)*",TOIMINTA!$C$3:$C$2003,"Ei osallistujia")</f>
        <v>0</v>
      </c>
      <c r="J69" s="57" t="e">
        <f t="shared" ref="J69:J77" si="56">I69/($B$2+$I$2+$K$2)</f>
        <v>#DIV/0!</v>
      </c>
      <c r="K69" s="53">
        <f>SUMIFS(TOIMINTA!$D$3:$D$2003, TOIMINTA!$AA$3:$AA$2003,"a)*",TOIMINTA!$C$3:$C$2003,"Peruttu")</f>
        <v>0</v>
      </c>
      <c r="L69" s="57" t="e">
        <f t="shared" ref="L69:L77" si="57">K69/($B$2+$I$2+$K$2)</f>
        <v>#DIV/0!</v>
      </c>
      <c r="M69" s="53">
        <f>SUMIFS(TOIMINTA!$S$3:$S$2003, TOIMINTA!$AA$3:$AA$2003,"a)*",TOIMINTA!$C$3:$C$2003,"Toteutunut")</f>
        <v>0</v>
      </c>
      <c r="N69" s="53">
        <f>SUMIFS(TOIMINTA!$T$3:$T$2003, TOIMINTA!$AA$3:$AA$2003,"a)*",TOIMINTA!$C$3:$C$2003,"Toteutunut")</f>
        <v>0</v>
      </c>
      <c r="O69" s="4">
        <f t="shared" ref="O69:O77" si="58">IF(M69=0,0,M69/N69)</f>
        <v>0</v>
      </c>
      <c r="P69" s="15">
        <f>SUMIFS(TOIMINTA!$U$3:$U$2003, TOIMINTA!$AA$3:$AA$2003,"a)*",TOIMINTA!$C$3:$C$2003,"Toteutunut")</f>
        <v>0</v>
      </c>
      <c r="Q69" s="15">
        <f>SUMIFS(TOIMINTA!$V$3:$V$2003, TOIMINTA!$AA$3:$AA$2003,"a)*",TOIMINTA!$C$3:$C$2003,"Toteutunut")</f>
        <v>0</v>
      </c>
      <c r="R69" s="15">
        <f>SUMIFS(TOIMINTA!$W$3:$W$2003, TOIMINTA!$AA$3:$AA$2003,"a)*",TOIMINTA!$C$3:$C$2003,"Toteutunut")</f>
        <v>0</v>
      </c>
      <c r="S69" s="4">
        <f t="shared" ref="S69:S77" si="59">IF(R69=0,0,R69/B69)</f>
        <v>0</v>
      </c>
      <c r="T69" s="9" t="str">
        <f t="shared" ref="T69:T77" si="60">A69</f>
        <v>a) Avustus lastenkulttuurikeskuksille (OKM)</v>
      </c>
      <c r="U69" s="1"/>
      <c r="V69" s="1"/>
      <c r="W69" s="1"/>
      <c r="X69" s="1"/>
      <c r="Y69" s="1"/>
      <c r="Z69" s="1"/>
      <c r="AA69" s="1"/>
      <c r="AB69" s="1"/>
      <c r="AC69" s="1"/>
      <c r="AD69" s="1"/>
      <c r="AE69" s="1"/>
      <c r="AF69" s="1"/>
      <c r="AG69" s="1"/>
      <c r="AH69" s="1"/>
      <c r="AI69" s="1"/>
    </row>
    <row r="70" spans="1:35" ht="14.25" customHeight="1" x14ac:dyDescent="0.3">
      <c r="A70" s="8" t="str">
        <f>Muuttujat!D23</f>
        <v>b) Pelkkä omarahoitus</v>
      </c>
      <c r="B70" s="4">
        <f>SUMIFS(TOIMINTA!$D$3:$D$2003, TOIMINTA!$AA$3:$AA$2003,"b)*",TOIMINTA!$C$3:$C$2003,"Toteutunut")</f>
        <v>0</v>
      </c>
      <c r="C70" s="15">
        <f t="shared" ref="C70:C77" si="61">F70</f>
        <v>0</v>
      </c>
      <c r="D70" s="15">
        <f>SUMIFS(TOIMINTA!$X$3:$X$2003, TOIMINTA!$AA$3:$AA$2003,"b)*",TOIMINTA!$C$3:$C$2003,"Toteutunut")</f>
        <v>0</v>
      </c>
      <c r="E70" s="15">
        <f>SUMIFS(TOIMINTA!$Y$3:$Y$2003, TOIMINTA!$AA$3:$AA$2003,"b)*",TOIMINTA!$C$3:$C$2003,"Toteutunut")</f>
        <v>0</v>
      </c>
      <c r="F70" s="242">
        <f>SUMIFS(TOIMINTA!$Z$3:$Z$2003, TOIMINTA!$AA$3:$AA$2003,"b)*",TOIMINTA!$C$3:$C$2003,"Toteutunut")</f>
        <v>0</v>
      </c>
      <c r="G70" s="254" t="e">
        <f t="shared" si="54"/>
        <v>#DIV/0!</v>
      </c>
      <c r="H70" s="57" t="e">
        <f t="shared" si="55"/>
        <v>#DIV/0!</v>
      </c>
      <c r="I70" s="53">
        <f>SUMIFS(TOIMINTA!$D$3:$D$2003, TOIMINTA!$AA$3:$AA$2003,"b)*",TOIMINTA!$C$3:$C$2003,"Ei osallistujia")</f>
        <v>0</v>
      </c>
      <c r="J70" s="57" t="e">
        <f t="shared" si="56"/>
        <v>#DIV/0!</v>
      </c>
      <c r="K70" s="53">
        <f>SUMIFS(TOIMINTA!$D$3:$D$2003, TOIMINTA!$AA$3:$AA$2003,"b)*",TOIMINTA!$C$3:$C$2003,"Peruttu")</f>
        <v>0</v>
      </c>
      <c r="L70" s="57" t="e">
        <f t="shared" si="57"/>
        <v>#DIV/0!</v>
      </c>
      <c r="M70" s="53">
        <f>SUMIFS(TOIMINTA!$S$3:$S$2003, TOIMINTA!$AA$3:$AA$2003,"b)*",TOIMINTA!$C$3:$C$2003,"Toteutunut")</f>
        <v>0</v>
      </c>
      <c r="N70" s="53">
        <f>SUMIFS(TOIMINTA!$T$3:$T$2003, TOIMINTA!$AA$3:$AA$2003,"b)*",TOIMINTA!$C$3:$C$2003,"Toteutunut")</f>
        <v>0</v>
      </c>
      <c r="O70" s="4">
        <f t="shared" si="58"/>
        <v>0</v>
      </c>
      <c r="P70" s="15">
        <f>SUMIFS(TOIMINTA!$U$3:$U$2003, TOIMINTA!$AA$3:$AA$2003,"b)*",TOIMINTA!$C$3:$C$2003,"Toteutunut")</f>
        <v>0</v>
      </c>
      <c r="Q70" s="15">
        <f>SUMIFS(TOIMINTA!$V$3:$V$2003, TOIMINTA!$AA$3:$AA$2003,"b)*",TOIMINTA!$C$3:$C$2003,"Toteutunut")</f>
        <v>0</v>
      </c>
      <c r="R70" s="15">
        <f>SUMIFS(TOIMINTA!$W$3:$W$2003, TOIMINTA!$AA$3:$AA$2003,"b)*",TOIMINTA!$C$3:$C$2003,"Toteutunut")</f>
        <v>0</v>
      </c>
      <c r="S70" s="4">
        <f t="shared" si="59"/>
        <v>0</v>
      </c>
      <c r="T70" s="9" t="str">
        <f t="shared" si="60"/>
        <v>b) Pelkkä omarahoitus</v>
      </c>
      <c r="U70" s="1"/>
      <c r="V70" s="1"/>
      <c r="W70" s="1"/>
      <c r="X70" s="1"/>
      <c r="Y70" s="1"/>
      <c r="Z70" s="1"/>
      <c r="AA70" s="1"/>
      <c r="AB70" s="1"/>
      <c r="AC70" s="1"/>
      <c r="AD70" s="1"/>
      <c r="AE70" s="1"/>
      <c r="AF70" s="1"/>
      <c r="AG70" s="1"/>
      <c r="AH70" s="1"/>
      <c r="AI70" s="1"/>
    </row>
    <row r="71" spans="1:35" ht="14.25" customHeight="1" x14ac:dyDescent="0.3">
      <c r="A71" s="8" t="str">
        <f>Muuttujat!D24</f>
        <v>c) Harrastamisen Suomen malli</v>
      </c>
      <c r="B71" s="4">
        <f>SUMIFS(TOIMINTA!$D$3:$D$2003, TOIMINTA!$AA$3:$AA$2003,"c)*",TOIMINTA!$C$3:$C$2003,"Toteutunut")</f>
        <v>0</v>
      </c>
      <c r="C71" s="15">
        <f t="shared" si="61"/>
        <v>0</v>
      </c>
      <c r="D71" s="15">
        <f>SUMIFS(TOIMINTA!$X$3:$X$2003, TOIMINTA!$AA$3:$AA$2003,"c)*",TOIMINTA!$C$3:$C$2003,"Toteutunut")</f>
        <v>0</v>
      </c>
      <c r="E71" s="15">
        <f>SUMIFS(TOIMINTA!$Y$3:$Y$2003, TOIMINTA!$AA$3:$AA$2003,"c)*",TOIMINTA!$C$3:$C$2003,"Toteutunut")</f>
        <v>0</v>
      </c>
      <c r="F71" s="242">
        <f>SUMIFS(TOIMINTA!$Z$3:$Z$2003, TOIMINTA!$AA$3:$AA$2003,"c)*",TOIMINTA!$C$3:$C$2003,"Toteutunut")</f>
        <v>0</v>
      </c>
      <c r="G71" s="254" t="e">
        <f t="shared" si="54"/>
        <v>#DIV/0!</v>
      </c>
      <c r="H71" s="57" t="e">
        <f t="shared" si="55"/>
        <v>#DIV/0!</v>
      </c>
      <c r="I71" s="53">
        <f>SUMIFS(TOIMINTA!$D$3:$D$2003, TOIMINTA!$AA$3:$AA$2003,"c)*",TOIMINTA!$C$3:$C$2003,"Ei osallistujia")</f>
        <v>0</v>
      </c>
      <c r="J71" s="57" t="e">
        <f t="shared" si="56"/>
        <v>#DIV/0!</v>
      </c>
      <c r="K71" s="53">
        <f>SUMIFS(TOIMINTA!$D$3:$D$2003, TOIMINTA!$AA$3:$AA$2003,"c)*",TOIMINTA!$C$3:$C$2003,"Peruttu")</f>
        <v>0</v>
      </c>
      <c r="L71" s="57" t="e">
        <f t="shared" si="57"/>
        <v>#DIV/0!</v>
      </c>
      <c r="M71" s="53">
        <f>SUMIFS(TOIMINTA!$S$3:$S$2003, TOIMINTA!$AA$3:$AA$2003,"c)*",TOIMINTA!$C$3:$C$2003,"Toteutunut")</f>
        <v>0</v>
      </c>
      <c r="N71" s="53">
        <f>SUMIFS(TOIMINTA!$T$3:$T$2003, TOIMINTA!$AA$3:$AA$2003,"c)*",TOIMINTA!$C$3:$C$2003,"Toteutunut")</f>
        <v>0</v>
      </c>
      <c r="O71" s="4">
        <f t="shared" si="58"/>
        <v>0</v>
      </c>
      <c r="P71" s="15">
        <f>SUMIFS(TOIMINTA!$U$3:$U$2003, TOIMINTA!$AA$3:$AA$2003,"c)*",TOIMINTA!$C$3:$C$2003,"Toteutunut")</f>
        <v>0</v>
      </c>
      <c r="Q71" s="15">
        <f>SUMIFS(TOIMINTA!$V$3:$V$2003, TOIMINTA!$AA$3:$AA$2003,"c)*",TOIMINTA!$C$3:$C$2003,"Toteutunut")</f>
        <v>0</v>
      </c>
      <c r="R71" s="15">
        <f>SUMIFS(TOIMINTA!$W$3:$W$2003, TOIMINTA!$AA$3:$AA$2003,"c)*",TOIMINTA!$C$3:$C$2003,"Toteutunut")</f>
        <v>0</v>
      </c>
      <c r="S71" s="4">
        <f t="shared" si="59"/>
        <v>0</v>
      </c>
      <c r="T71" s="9" t="str">
        <f t="shared" si="60"/>
        <v>c) Harrastamisen Suomen malli</v>
      </c>
      <c r="U71" s="1"/>
      <c r="V71" s="1"/>
      <c r="W71" s="1"/>
      <c r="X71" s="1"/>
      <c r="Y71" s="1"/>
      <c r="Z71" s="1"/>
      <c r="AA71" s="1"/>
      <c r="AB71" s="1"/>
      <c r="AC71" s="1"/>
      <c r="AD71" s="1"/>
      <c r="AE71" s="1"/>
      <c r="AF71" s="1"/>
      <c r="AG71" s="1"/>
      <c r="AH71" s="1"/>
      <c r="AI71" s="1"/>
    </row>
    <row r="72" spans="1:35" ht="14.25" customHeight="1" x14ac:dyDescent="0.3">
      <c r="A72" s="8" t="str">
        <f>Muuttujat!D25</f>
        <v>d) Myyty palvelu</v>
      </c>
      <c r="B72" s="4">
        <f>SUMIFS(TOIMINTA!$D$3:$D$2003, TOIMINTA!$AA$3:$AA$2003,"d)*",TOIMINTA!$C$3:$C$2003,"Toteutunut")</f>
        <v>0</v>
      </c>
      <c r="C72" s="15">
        <f t="shared" si="61"/>
        <v>0</v>
      </c>
      <c r="D72" s="15">
        <f>SUMIFS(TOIMINTA!$X$3:$X$2003, TOIMINTA!$AA$3:$AA$2003,"d)*",TOIMINTA!$C$3:$C$2003,"Toteutunut")</f>
        <v>0</v>
      </c>
      <c r="E72" s="15">
        <f>SUMIFS(TOIMINTA!$Y$3:$Y$2003, TOIMINTA!$AA$3:$AA$2003,"d)*",TOIMINTA!$C$3:$C$2003,"Toteutunut")</f>
        <v>0</v>
      </c>
      <c r="F72" s="242">
        <f>SUMIFS(TOIMINTA!$Z$3:$Z$2003, TOIMINTA!$AA$3:$AA$2003,"d)*",TOIMINTA!$C$3:$C$2003,"Toteutunut")</f>
        <v>0</v>
      </c>
      <c r="G72" s="254" t="e">
        <f t="shared" si="54"/>
        <v>#DIV/0!</v>
      </c>
      <c r="H72" s="57" t="e">
        <f t="shared" si="55"/>
        <v>#DIV/0!</v>
      </c>
      <c r="I72" s="53">
        <f>SUMIFS(TOIMINTA!$D$3:$D$2003, TOIMINTA!$AA$3:$AA$2003,"d)*",TOIMINTA!$C$3:$C$2003,"Ei osallistujia")</f>
        <v>0</v>
      </c>
      <c r="J72" s="57" t="e">
        <f t="shared" si="56"/>
        <v>#DIV/0!</v>
      </c>
      <c r="K72" s="53">
        <f>SUMIFS(TOIMINTA!$D$3:$D$2003, TOIMINTA!$AA$3:$AA$2003,"d)*",TOIMINTA!$C$3:$C$2003,"Peruttu")</f>
        <v>0</v>
      </c>
      <c r="L72" s="57" t="e">
        <f t="shared" si="57"/>
        <v>#DIV/0!</v>
      </c>
      <c r="M72" s="53">
        <f>SUMIFS(TOIMINTA!$S$3:$S$2003, TOIMINTA!$AA$3:$AA$2003,"d)*",TOIMINTA!$C$3:$C$2003,"Toteutunut")</f>
        <v>0</v>
      </c>
      <c r="N72" s="53">
        <f>SUMIFS(TOIMINTA!$T$3:$T$2003, TOIMINTA!$AA$3:$AA$2003,"d)*",TOIMINTA!$C$3:$C$2003,"Toteutunut")</f>
        <v>0</v>
      </c>
      <c r="O72" s="4">
        <f t="shared" si="58"/>
        <v>0</v>
      </c>
      <c r="P72" s="15">
        <f>SUMIFS(TOIMINTA!$U$3:$U$2003, TOIMINTA!$AA$3:$AA$2003,"d)*",TOIMINTA!$C$3:$C$2003,"Toteutunut")</f>
        <v>0</v>
      </c>
      <c r="Q72" s="15">
        <f>SUMIFS(TOIMINTA!$V$3:$V$2003, TOIMINTA!$AA$3:$AA$2003,"d)*",TOIMINTA!$C$3:$C$2003,"Toteutunut")</f>
        <v>0</v>
      </c>
      <c r="R72" s="15">
        <f>SUMIFS(TOIMINTA!$W$3:$W$2003, TOIMINTA!$AA$3:$AA$2003,"d)*",TOIMINTA!$C$3:$C$2003,"Toteutunut")</f>
        <v>0</v>
      </c>
      <c r="S72" s="4">
        <f t="shared" si="59"/>
        <v>0</v>
      </c>
      <c r="T72" s="9" t="str">
        <f t="shared" si="60"/>
        <v>d) Myyty palvelu</v>
      </c>
      <c r="U72" s="1"/>
      <c r="V72" s="1"/>
      <c r="W72" s="1"/>
      <c r="X72" s="1"/>
      <c r="Y72" s="1"/>
      <c r="Z72" s="1"/>
      <c r="AA72" s="1"/>
      <c r="AB72" s="1"/>
      <c r="AC72" s="1"/>
      <c r="AD72" s="1"/>
      <c r="AE72" s="1"/>
      <c r="AF72" s="1"/>
      <c r="AG72" s="1"/>
      <c r="AH72" s="1"/>
      <c r="AI72" s="1"/>
    </row>
    <row r="73" spans="1:35" ht="14.25" customHeight="1" x14ac:dyDescent="0.3">
      <c r="A73" s="8" t="str">
        <f>Muuttujat!D26</f>
        <v>e) RAHOITUS A</v>
      </c>
      <c r="B73" s="4">
        <f>SUMIFS(TOIMINTA!$D$3:$D$2003, TOIMINTA!$AA$3:$AA$2003,"e)*",TOIMINTA!$C$3:$C$2003,"Toteutunut")</f>
        <v>0</v>
      </c>
      <c r="C73" s="15">
        <f t="shared" si="61"/>
        <v>0</v>
      </c>
      <c r="D73" s="15">
        <f>SUMIFS(TOIMINTA!$X$3:$X$2003, TOIMINTA!$AA$3:$AA$2003,"e)*",TOIMINTA!$C$3:$C$2003,"Toteutunut")</f>
        <v>0</v>
      </c>
      <c r="E73" s="15">
        <f>SUMIFS(TOIMINTA!$Y$3:$Y$2003, TOIMINTA!$AA$3:$AA$2003,"e)*",TOIMINTA!$C$3:$C$2003,"Toteutunut")</f>
        <v>0</v>
      </c>
      <c r="F73" s="242">
        <f>SUMIFS(TOIMINTA!$Z$3:$Z$2003, TOIMINTA!$AA$3:$AA$2003,"e)*",TOIMINTA!$C$3:$C$2003,"Toteutunut")</f>
        <v>0</v>
      </c>
      <c r="G73" s="254" t="e">
        <f t="shared" si="54"/>
        <v>#DIV/0!</v>
      </c>
      <c r="H73" s="57" t="e">
        <f t="shared" si="55"/>
        <v>#DIV/0!</v>
      </c>
      <c r="I73" s="53">
        <f>SUMIFS(TOIMINTA!$D$3:$D$2003, TOIMINTA!$AA$3:$AA$2003,"e)*",TOIMINTA!$C$3:$C$2003,"Ei osallistujia")</f>
        <v>0</v>
      </c>
      <c r="J73" s="57" t="e">
        <f t="shared" si="56"/>
        <v>#DIV/0!</v>
      </c>
      <c r="K73" s="53">
        <f>SUMIFS(TOIMINTA!$D$3:$D$2003, TOIMINTA!$AA$3:$AA$2003,"e)*",TOIMINTA!$C$3:$C$2003,"Peruttu")</f>
        <v>0</v>
      </c>
      <c r="L73" s="57" t="e">
        <f t="shared" si="57"/>
        <v>#DIV/0!</v>
      </c>
      <c r="M73" s="53">
        <f>SUMIFS(TOIMINTA!$S$3:$S$2003, TOIMINTA!$AA$3:$AA$2003,"e)*",TOIMINTA!$C$3:$C$2003,"Toteutunut")</f>
        <v>0</v>
      </c>
      <c r="N73" s="53">
        <f>SUMIFS(TOIMINTA!$T$3:$T$2003, TOIMINTA!$AA$3:$AA$2003,"e)*",TOIMINTA!$C$3:$C$2003,"Toteutunut")</f>
        <v>0</v>
      </c>
      <c r="O73" s="4">
        <f t="shared" si="58"/>
        <v>0</v>
      </c>
      <c r="P73" s="15">
        <f>SUMIFS(TOIMINTA!$U$3:$U$2003, TOIMINTA!$AA$3:$AA$2003,"e)*",TOIMINTA!$C$3:$C$2003,"Toteutunut")</f>
        <v>0</v>
      </c>
      <c r="Q73" s="15">
        <f>SUMIFS(TOIMINTA!$V$3:$V$2003, TOIMINTA!$AA$3:$AA$2003,"e)*",TOIMINTA!$C$3:$C$2003,"Toteutunut")</f>
        <v>0</v>
      </c>
      <c r="R73" s="15">
        <f>SUMIFS(TOIMINTA!$W$3:$W$2003, TOIMINTA!$AA$3:$AA$2003,"e)*",TOIMINTA!$C$3:$C$2003,"Toteutunut")</f>
        <v>0</v>
      </c>
      <c r="S73" s="4">
        <f t="shared" si="59"/>
        <v>0</v>
      </c>
      <c r="T73" s="9" t="str">
        <f t="shared" si="60"/>
        <v>e) RAHOITUS A</v>
      </c>
      <c r="U73" s="1"/>
      <c r="V73" s="1"/>
      <c r="W73" s="1"/>
      <c r="X73" s="1"/>
      <c r="Y73" s="1"/>
      <c r="Z73" s="1"/>
      <c r="AA73" s="1"/>
      <c r="AB73" s="1"/>
      <c r="AC73" s="1"/>
      <c r="AD73" s="1"/>
      <c r="AE73" s="1"/>
      <c r="AF73" s="1"/>
      <c r="AG73" s="1"/>
      <c r="AH73" s="1"/>
      <c r="AI73" s="1"/>
    </row>
    <row r="74" spans="1:35" ht="14.25" customHeight="1" x14ac:dyDescent="0.3">
      <c r="A74" s="8" t="str">
        <f>Muuttujat!D27</f>
        <v>f) RAHOITUS B</v>
      </c>
      <c r="B74" s="4">
        <f>SUMIFS(TOIMINTA!$D$3:$D$2003, TOIMINTA!$AA$3:$AA$2003,"f)*",TOIMINTA!$C$3:$C$2003,"Toteutunut")</f>
        <v>0</v>
      </c>
      <c r="C74" s="15">
        <f t="shared" si="61"/>
        <v>0</v>
      </c>
      <c r="D74" s="15">
        <f>SUMIFS(TOIMINTA!$X$3:$X$2003, TOIMINTA!$AA$3:$AA$2003,"f)*",TOIMINTA!$C$3:$C$2003,"Toteutunut")</f>
        <v>0</v>
      </c>
      <c r="E74" s="15">
        <f>SUMIFS(TOIMINTA!$Y$3:$Y$2003, TOIMINTA!$AA$3:$AA$2003,"f)*",TOIMINTA!$C$3:$C$2003,"Toteutunut")</f>
        <v>0</v>
      </c>
      <c r="F74" s="242">
        <f>SUMIFS(TOIMINTA!$Z$3:$Z$2003, TOIMINTA!$AA$3:$AA$2003,"f)*",TOIMINTA!$C$3:$C$2003,"Toteutunut")</f>
        <v>0</v>
      </c>
      <c r="G74" s="254" t="e">
        <f t="shared" si="54"/>
        <v>#DIV/0!</v>
      </c>
      <c r="H74" s="57" t="e">
        <f t="shared" si="55"/>
        <v>#DIV/0!</v>
      </c>
      <c r="I74" s="53">
        <f>SUMIFS(TOIMINTA!$D$3:$D$2003, TOIMINTA!$AA$3:$AA$2003,"f)*",TOIMINTA!$C$3:$C$2003,"Ei osallistujia")</f>
        <v>0</v>
      </c>
      <c r="J74" s="57" t="e">
        <f t="shared" si="56"/>
        <v>#DIV/0!</v>
      </c>
      <c r="K74" s="53">
        <f>SUMIFS(TOIMINTA!$D$3:$D$2003, TOIMINTA!$AA$3:$AA$2003,"f)*",TOIMINTA!$C$3:$C$2003,"Peruttu")</f>
        <v>0</v>
      </c>
      <c r="L74" s="57" t="e">
        <f t="shared" si="57"/>
        <v>#DIV/0!</v>
      </c>
      <c r="M74" s="53">
        <f>SUMIFS(TOIMINTA!$S$3:$S$2003, TOIMINTA!$AA$3:$AA$2003,"f)*",TOIMINTA!$C$3:$C$2003,"Toteutunut")</f>
        <v>0</v>
      </c>
      <c r="N74" s="53">
        <f>SUMIFS(TOIMINTA!$T$3:$T$2003, TOIMINTA!$AA$3:$AA$2003,"f)*",TOIMINTA!$C$3:$C$2003,"Toteutunut")</f>
        <v>0</v>
      </c>
      <c r="O74" s="4">
        <f t="shared" si="58"/>
        <v>0</v>
      </c>
      <c r="P74" s="15">
        <f>SUMIFS(TOIMINTA!$U$3:$U$2003, TOIMINTA!$AA$3:$AA$2003,"f)*",TOIMINTA!$C$3:$C$2003,"Toteutunut")</f>
        <v>0</v>
      </c>
      <c r="Q74" s="15">
        <f>SUMIFS(TOIMINTA!$V$3:$V$2003, TOIMINTA!$AA$3:$AA$2003,"f)*",TOIMINTA!$C$3:$C$2003,"Toteutunut")</f>
        <v>0</v>
      </c>
      <c r="R74" s="15">
        <f>SUMIFS(TOIMINTA!$W$3:$W$2003, TOIMINTA!$AA$3:$AA$2003,"f)*",TOIMINTA!$C$3:$C$2003,"Toteutunut")</f>
        <v>0</v>
      </c>
      <c r="S74" s="4">
        <f t="shared" si="59"/>
        <v>0</v>
      </c>
      <c r="T74" s="9" t="str">
        <f t="shared" si="60"/>
        <v>f) RAHOITUS B</v>
      </c>
      <c r="U74" s="1"/>
      <c r="V74" s="1"/>
      <c r="W74" s="1"/>
      <c r="X74" s="1"/>
      <c r="Y74" s="1"/>
      <c r="Z74" s="1"/>
      <c r="AA74" s="1"/>
      <c r="AB74" s="1"/>
      <c r="AC74" s="1"/>
      <c r="AD74" s="1"/>
      <c r="AE74" s="1"/>
      <c r="AF74" s="1"/>
      <c r="AG74" s="1"/>
      <c r="AH74" s="1"/>
      <c r="AI74" s="1"/>
    </row>
    <row r="75" spans="1:35" ht="14.25" customHeight="1" x14ac:dyDescent="0.3">
      <c r="A75" s="8" t="str">
        <f>Muuttujat!D28</f>
        <v>g) RAHOITUS C</v>
      </c>
      <c r="B75" s="4">
        <f>SUMIFS(TOIMINTA!$D$3:$D$2003, TOIMINTA!$AA$3:$AA$2003,"g)*",TOIMINTA!$C$3:$C$2003,"Toteutunut")</f>
        <v>0</v>
      </c>
      <c r="C75" s="15">
        <f t="shared" si="61"/>
        <v>0</v>
      </c>
      <c r="D75" s="15">
        <f>SUMIFS(TOIMINTA!$X$3:$X$2003, TOIMINTA!$AA$3:$AA$2003,"g)*",TOIMINTA!$C$3:$C$2003,"Toteutunut")</f>
        <v>0</v>
      </c>
      <c r="E75" s="15">
        <f>SUMIFS(TOIMINTA!$Y$3:$Y$2003, TOIMINTA!$AA$3:$AA$2003,"g)*",TOIMINTA!$C$3:$C$2003,"Toteutunut")</f>
        <v>0</v>
      </c>
      <c r="F75" s="242">
        <f>SUMIFS(TOIMINTA!$Z$3:$Z$2003, TOIMINTA!$AA$3:$AA$2003,"g)*",TOIMINTA!$C$3:$C$2003,"Toteutunut")</f>
        <v>0</v>
      </c>
      <c r="G75" s="254" t="e">
        <f t="shared" si="54"/>
        <v>#DIV/0!</v>
      </c>
      <c r="H75" s="57" t="e">
        <f t="shared" si="55"/>
        <v>#DIV/0!</v>
      </c>
      <c r="I75" s="53">
        <f>SUMIFS(TOIMINTA!$D$3:$D$2003, TOIMINTA!$AA$3:$AA$2003,"g)*",TOIMINTA!$C$3:$C$2003,"Ei osallistujia")</f>
        <v>0</v>
      </c>
      <c r="J75" s="57" t="e">
        <f t="shared" si="56"/>
        <v>#DIV/0!</v>
      </c>
      <c r="K75" s="53">
        <f>SUMIFS(TOIMINTA!$D$3:$D$2003, TOIMINTA!$AA$3:$AA$2003,"g)*",TOIMINTA!$C$3:$C$2003,"Peruttu")</f>
        <v>0</v>
      </c>
      <c r="L75" s="57" t="e">
        <f t="shared" si="57"/>
        <v>#DIV/0!</v>
      </c>
      <c r="M75" s="53">
        <f>SUMIFS(TOIMINTA!$S$3:$S$2003, TOIMINTA!$AA$3:$AA$2003,"g)*",TOIMINTA!$C$3:$C$2003,"Toteutunut")</f>
        <v>0</v>
      </c>
      <c r="N75" s="53">
        <f>SUMIFS(TOIMINTA!$T$3:$T$2003, TOIMINTA!$AA$3:$AA$2003,"g)*",TOIMINTA!$C$3:$C$2003,"Toteutunut")</f>
        <v>0</v>
      </c>
      <c r="O75" s="4">
        <f t="shared" si="58"/>
        <v>0</v>
      </c>
      <c r="P75" s="15">
        <f>SUMIFS(TOIMINTA!$U$3:$U$2003, TOIMINTA!$AA$3:$AA$2003,"g)*",TOIMINTA!$C$3:$C$2003,"Toteutunut")</f>
        <v>0</v>
      </c>
      <c r="Q75" s="15">
        <f>SUMIFS(TOIMINTA!$V$3:$V$2003, TOIMINTA!$AA$3:$AA$2003,"g)*",TOIMINTA!$C$3:$C$2003,"Toteutunut")</f>
        <v>0</v>
      </c>
      <c r="R75" s="15">
        <f>SUMIFS(TOIMINTA!$W$3:$W$2003, TOIMINTA!$AA$3:$AA$2003,"g)*",TOIMINTA!$C$3:$C$2003,"Toteutunut")</f>
        <v>0</v>
      </c>
      <c r="S75" s="4">
        <f t="shared" si="59"/>
        <v>0</v>
      </c>
      <c r="T75" s="9" t="str">
        <f t="shared" si="60"/>
        <v>g) RAHOITUS C</v>
      </c>
      <c r="U75" s="1"/>
      <c r="V75" s="1"/>
      <c r="W75" s="1"/>
      <c r="X75" s="1"/>
      <c r="Y75" s="1"/>
      <c r="Z75" s="1"/>
      <c r="AA75" s="1"/>
      <c r="AB75" s="1"/>
      <c r="AC75" s="1"/>
      <c r="AD75" s="1"/>
      <c r="AE75" s="1"/>
      <c r="AF75" s="1"/>
      <c r="AG75" s="1"/>
      <c r="AH75" s="1"/>
      <c r="AI75" s="1"/>
    </row>
    <row r="76" spans="1:35" ht="14.25" customHeight="1" x14ac:dyDescent="0.3">
      <c r="A76" s="8" t="str">
        <f>Muuttujat!D29</f>
        <v>h) RAHOITUS D</v>
      </c>
      <c r="B76" s="4">
        <f>SUMIFS(TOIMINTA!$D$3:$D$2003, TOIMINTA!$AA$3:$AA$2003,"h)*",TOIMINTA!$C$3:$C$2003,"Toteutunut")</f>
        <v>0</v>
      </c>
      <c r="C76" s="15">
        <f t="shared" si="61"/>
        <v>0</v>
      </c>
      <c r="D76" s="15">
        <f>SUMIFS(TOIMINTA!$X$3:$X$2003, TOIMINTA!$AA$3:$AA$2003,"h)*",TOIMINTA!$C$3:$C$2003,"Toteutunut")</f>
        <v>0</v>
      </c>
      <c r="E76" s="15">
        <f>SUMIFS(TOIMINTA!$Y$3:$Y$2003, TOIMINTA!$AA$3:$AA$2003,"h)*",TOIMINTA!$C$3:$C$2003,"Toteutunut")</f>
        <v>0</v>
      </c>
      <c r="F76" s="242">
        <f>SUMIFS(TOIMINTA!$Z$3:$Z$2003, TOIMINTA!$AA$3:$AA$2003,"h)*",TOIMINTA!$C$3:$C$2003,"Toteutunut")</f>
        <v>0</v>
      </c>
      <c r="G76" s="254" t="e">
        <f t="shared" si="54"/>
        <v>#DIV/0!</v>
      </c>
      <c r="H76" s="57" t="e">
        <f t="shared" si="55"/>
        <v>#DIV/0!</v>
      </c>
      <c r="I76" s="53">
        <f>SUMIFS(TOIMINTA!$D$3:$D$2003, TOIMINTA!$AA$3:$AA$2003,"h)*",TOIMINTA!$C$3:$C$2003,"Ei osallistujia")</f>
        <v>0</v>
      </c>
      <c r="J76" s="57" t="e">
        <f t="shared" si="56"/>
        <v>#DIV/0!</v>
      </c>
      <c r="K76" s="53">
        <f>SUMIFS(TOIMINTA!$D$3:$D$2003, TOIMINTA!$AA$3:$AA$2003,"h)*",TOIMINTA!$C$3:$C$2003,"Peruttu")</f>
        <v>0</v>
      </c>
      <c r="L76" s="57" t="e">
        <f t="shared" si="57"/>
        <v>#DIV/0!</v>
      </c>
      <c r="M76" s="53">
        <f>SUMIFS(TOIMINTA!$S$3:$S$2003, TOIMINTA!$AA$3:$AA$2003,"h)*",TOIMINTA!$C$3:$C$2003,"Toteutunut")</f>
        <v>0</v>
      </c>
      <c r="N76" s="53">
        <f>SUMIFS(TOIMINTA!$T$3:$T$2003, TOIMINTA!$AA$3:$AA$2003,"h)*",TOIMINTA!$C$3:$C$2003,"Toteutunut")</f>
        <v>0</v>
      </c>
      <c r="O76" s="4">
        <f t="shared" si="58"/>
        <v>0</v>
      </c>
      <c r="P76" s="15">
        <f>SUMIFS(TOIMINTA!$U$3:$U$2003, TOIMINTA!$AA$3:$AA$2003,"h)*",TOIMINTA!$C$3:$C$2003,"Toteutunut")</f>
        <v>0</v>
      </c>
      <c r="Q76" s="15">
        <f>SUMIFS(TOIMINTA!$V$3:$V$2003, TOIMINTA!$AA$3:$AA$2003,"h)*",TOIMINTA!$C$3:$C$2003,"Toteutunut")</f>
        <v>0</v>
      </c>
      <c r="R76" s="15">
        <f>SUMIFS(TOIMINTA!$W$3:$W$2003, TOIMINTA!$AA$3:$AA$2003,"h)*",TOIMINTA!$C$3:$C$2003,"Toteutunut")</f>
        <v>0</v>
      </c>
      <c r="S76" s="4">
        <f t="shared" si="59"/>
        <v>0</v>
      </c>
      <c r="T76" s="9" t="str">
        <f t="shared" si="60"/>
        <v>h) RAHOITUS D</v>
      </c>
      <c r="U76" s="1"/>
      <c r="V76" s="1"/>
      <c r="W76" s="1"/>
      <c r="X76" s="1"/>
      <c r="Y76" s="1"/>
      <c r="Z76" s="1"/>
      <c r="AA76" s="1"/>
      <c r="AB76" s="1"/>
      <c r="AC76" s="1"/>
      <c r="AD76" s="1"/>
      <c r="AE76" s="1"/>
      <c r="AF76" s="1"/>
      <c r="AG76" s="1"/>
      <c r="AH76" s="1"/>
      <c r="AI76" s="1"/>
    </row>
    <row r="77" spans="1:35" ht="12.75" customHeight="1" x14ac:dyDescent="0.3">
      <c r="A77" s="8" t="str">
        <f>Muuttujat!D30</f>
        <v>i) RAHOITUS E</v>
      </c>
      <c r="B77" s="4">
        <f>SUMIFS(TOIMINTA!$D$3:$D$2003, TOIMINTA!$AA$3:$AA$2003,"i)*",TOIMINTA!$C$3:$C$2003,"Toteutunut")</f>
        <v>0</v>
      </c>
      <c r="C77" s="15">
        <f t="shared" si="61"/>
        <v>0</v>
      </c>
      <c r="D77" s="15">
        <f>SUMIFS(TOIMINTA!$X$3:$X$2003, TOIMINTA!$AA$3:$AA$2003,"i)*",TOIMINTA!$C$3:$C$2003,"Toteutunut")</f>
        <v>0</v>
      </c>
      <c r="E77" s="15">
        <f>SUMIFS(TOIMINTA!$Y$3:$Y$2003, TOIMINTA!$AA$3:$AA$2003,"i)*",TOIMINTA!$C$3:$C$2003,"Toteutunut")</f>
        <v>0</v>
      </c>
      <c r="F77" s="242">
        <f>SUMIFS(TOIMINTA!$Z$3:$Z$2003, TOIMINTA!$AA$3:$AA$2003,"i)*",TOIMINTA!$C$3:$C$2003,"Toteutunut")</f>
        <v>0</v>
      </c>
      <c r="G77" s="254" t="e">
        <f t="shared" si="54"/>
        <v>#DIV/0!</v>
      </c>
      <c r="H77" s="57" t="e">
        <f t="shared" si="55"/>
        <v>#DIV/0!</v>
      </c>
      <c r="I77" s="53">
        <f>SUMIFS(TOIMINTA!$D$3:$D$2003, TOIMINTA!$AA$3:$AA$2003,"i)*",TOIMINTA!$C$3:$C$2003,"Ei osallistujia")</f>
        <v>0</v>
      </c>
      <c r="J77" s="57" t="e">
        <f t="shared" si="56"/>
        <v>#DIV/0!</v>
      </c>
      <c r="K77" s="53">
        <f>SUMIFS(TOIMINTA!$D$3:$D$2003, TOIMINTA!$AA$3:$AA$2003,"i)*",TOIMINTA!$C$3:$C$2003,"Peruttu")</f>
        <v>0</v>
      </c>
      <c r="L77" s="57" t="e">
        <f t="shared" si="57"/>
        <v>#DIV/0!</v>
      </c>
      <c r="M77" s="53">
        <f>SUMIFS(TOIMINTA!$S$3:$S$2003, TOIMINTA!$AA$3:$AA$2003,"i)*",TOIMINTA!$C$3:$C$2003,"Toteutunut")</f>
        <v>0</v>
      </c>
      <c r="N77" s="53">
        <f>SUMIFS(TOIMINTA!$T$3:$T$2003, TOIMINTA!$AA$3:$AA$2003,"i)*",TOIMINTA!$C$3:$C$2003,"Toteutunut")</f>
        <v>0</v>
      </c>
      <c r="O77" s="4">
        <f t="shared" si="58"/>
        <v>0</v>
      </c>
      <c r="P77" s="15">
        <f>SUMIFS(TOIMINTA!$U$3:$U$2003, TOIMINTA!$AA$3:$AA$2003,"i)*",TOIMINTA!$C$3:$C$2003,"Toteutunut")</f>
        <v>0</v>
      </c>
      <c r="Q77" s="15">
        <f>SUMIFS(TOIMINTA!$V$3:$V$2003, TOIMINTA!$AA$3:$AA$2003,"i)*",TOIMINTA!$C$3:$C$2003,"Toteutunut")</f>
        <v>0</v>
      </c>
      <c r="R77" s="15">
        <f>SUMIFS(TOIMINTA!$W$3:$W$2003, TOIMINTA!$AA$3:$AA$2003,"i)*",TOIMINTA!$C$3:$C$2003,"Toteutunut")</f>
        <v>0</v>
      </c>
      <c r="S77" s="4">
        <f t="shared" si="59"/>
        <v>0</v>
      </c>
      <c r="T77" s="9" t="str">
        <f t="shared" si="60"/>
        <v>i) RAHOITUS E</v>
      </c>
      <c r="U77" s="1"/>
      <c r="V77" s="1"/>
      <c r="W77" s="1"/>
      <c r="X77" s="1"/>
      <c r="Y77" s="1"/>
      <c r="Z77" s="1"/>
      <c r="AA77" s="1"/>
      <c r="AB77" s="1"/>
      <c r="AC77" s="1"/>
      <c r="AD77" s="1"/>
      <c r="AE77" s="1"/>
      <c r="AF77" s="1"/>
      <c r="AG77" s="1"/>
      <c r="AH77" s="1"/>
      <c r="AI77" s="1"/>
    </row>
    <row r="78" spans="1:35" ht="14.25" customHeight="1" x14ac:dyDescent="0.3">
      <c r="A78" s="6" t="s">
        <v>54</v>
      </c>
      <c r="B78" s="2" t="s">
        <v>329</v>
      </c>
      <c r="C78" s="1"/>
      <c r="D78" s="2"/>
      <c r="E78" s="56"/>
      <c r="F78" s="1"/>
      <c r="G78" s="56"/>
      <c r="H78" s="62"/>
      <c r="I78" s="62"/>
      <c r="J78" s="1"/>
      <c r="K78" s="1"/>
      <c r="L78" s="1"/>
      <c r="M78" s="1"/>
      <c r="N78" s="1"/>
      <c r="O78" s="1"/>
      <c r="P78" s="1"/>
      <c r="Q78" s="81" t="str">
        <f>A78</f>
        <v>Valitse yksi</v>
      </c>
      <c r="R78" s="1"/>
      <c r="S78" s="1"/>
      <c r="T78" s="1"/>
      <c r="U78" s="1"/>
      <c r="V78" s="1"/>
      <c r="W78" s="1"/>
      <c r="X78" s="1"/>
      <c r="Y78" s="1"/>
      <c r="Z78" s="1"/>
      <c r="AA78" s="1"/>
      <c r="AB78" s="1"/>
      <c r="AC78" s="1"/>
      <c r="AD78" s="1"/>
      <c r="AE78" s="1"/>
      <c r="AF78" s="1"/>
    </row>
    <row r="79" spans="1:35" ht="14.25" customHeight="1" x14ac:dyDescent="0.3">
      <c r="A79" s="8" t="str">
        <f>Muuttujat!A36</f>
        <v>a) Suomi</v>
      </c>
      <c r="B79" s="4">
        <f>SUMIFS(TOIMINTA!$D$3:$D$2003, TOIMINTA!$AD$3:$AD$2003,"a)*",TOIMINTA!$C$3:$C$2003,"Toteutunut")</f>
        <v>0</v>
      </c>
      <c r="C79" s="15">
        <f>F79</f>
        <v>0</v>
      </c>
      <c r="D79" s="15">
        <f>SUMIFS(TOIMINTA!$X$3:$X$2003, TOIMINTA!$AD$3:$AD$2003,"a)*",TOIMINTA!$C$3:$C$2003,"Toteutunut")</f>
        <v>0</v>
      </c>
      <c r="E79" s="15">
        <f>SUMIFS(TOIMINTA!$Y$3:$Y$2003, TOIMINTA!$AD$3:$AD$2003,"a)*",TOIMINTA!$C$3:$C$2003,"Toteutunut")</f>
        <v>0</v>
      </c>
      <c r="F79" s="15">
        <f>SUMIFS(TOIMINTA!$Z$3:$Z$2003, TOIMINTA!$AD$3:$AD$2003,"a)*",TOIMINTA!$C$3:$C$2003,"Toteutunut")</f>
        <v>0</v>
      </c>
      <c r="G79" s="5" t="e">
        <f t="shared" ref="G79:G89" si="62">B79/$B$2</f>
        <v>#DIV/0!</v>
      </c>
      <c r="H79" s="57" t="e">
        <f t="shared" ref="H79:H89" si="63">B79/($B$2+$I$2+$K$2)</f>
        <v>#DIV/0!</v>
      </c>
      <c r="I79" s="53">
        <f>SUMIFS(TOIMINTA!$D$3:$D$2003, TOIMINTA!$AD$3:$AD$2003,"a)*",TOIMINTA!$C$3:$C$2003,"Ei osallistujia")</f>
        <v>0</v>
      </c>
      <c r="J79" s="57" t="e">
        <f t="shared" ref="J79:J89" si="64">I79/($B$2+$I$2+$K$2)</f>
        <v>#DIV/0!</v>
      </c>
      <c r="K79" s="53">
        <f>SUMIFS(TOIMINTA!$D$3:$D$2003, TOIMINTA!$AD$3:$AD$2003,"a)*",TOIMINTA!$C$3:$C$2003,"Peruttu")</f>
        <v>0</v>
      </c>
      <c r="L79" s="57" t="e">
        <f t="shared" ref="L79:L89" si="65">K79/($B$2+$JD$2+$K$2)</f>
        <v>#DIV/0!</v>
      </c>
      <c r="M79" s="53">
        <f>SUMIFS(TOIMINTA!$S$3:$S$2003, TOIMINTA!$AD$3:$AD$2003,"a)*",TOIMINTA!$C$3:$C$2003,"Toteutunut")</f>
        <v>0</v>
      </c>
      <c r="N79" s="53">
        <f>SUMIFS(TOIMINTA!$T$3:$T$2003, TOIMINTA!$AD$3:$AD$2003,"a)*",TOIMINTA!$C$3:$C$2003,"Toteutunut")</f>
        <v>0</v>
      </c>
      <c r="O79" s="4">
        <f t="shared" ref="O79:O89" si="66">IF(M79=0,0,M79/N79)</f>
        <v>0</v>
      </c>
      <c r="P79" s="15">
        <f>SUMIFS(TOIMINTA!$U$3:$U$2003, TOIMINTA!$AD$3:$AD$2003,"a)*",TOIMINTA!$C$3:$C$2003,"Toteutunut")</f>
        <v>0</v>
      </c>
      <c r="Q79" s="15">
        <f>SUMIFS(TOIMINTA!$V$3:$V$2003, TOIMINTA!$AD$3:$AD$2003,"a)*",TOIMINTA!$C$3:$C$2003,"Toteutunut")</f>
        <v>0</v>
      </c>
      <c r="R79" s="15">
        <f>SUMIFS(TOIMINTA!$W$3:$W$2003, TOIMINTA!$AD$3:$AD$2003,"a)*",TOIMINTA!$C$3:$C$2003,"Toteutunut")</f>
        <v>0</v>
      </c>
      <c r="S79" s="4">
        <f t="shared" ref="S79:S89" si="67">IF(R79=0,0,R79/B79)</f>
        <v>0</v>
      </c>
      <c r="T79" s="9" t="str">
        <f t="shared" ref="T79:T89" si="68">A79</f>
        <v>a) Suomi</v>
      </c>
      <c r="U79" s="1"/>
      <c r="V79" s="1"/>
      <c r="W79" s="1"/>
      <c r="X79" s="1"/>
      <c r="Y79" s="1"/>
      <c r="Z79" s="1"/>
      <c r="AA79" s="1"/>
      <c r="AB79" s="1"/>
      <c r="AC79" s="1"/>
      <c r="AD79" s="1"/>
      <c r="AE79" s="1"/>
      <c r="AF79" s="1"/>
      <c r="AG79" s="1"/>
      <c r="AH79" s="1"/>
      <c r="AI79" s="1"/>
    </row>
    <row r="80" spans="1:35" ht="14.25" customHeight="1" x14ac:dyDescent="0.3">
      <c r="A80" s="8" t="str">
        <f>Muuttujat!A37</f>
        <v>b) Ruotsi</v>
      </c>
      <c r="B80" s="4">
        <f>SUMIFS(TOIMINTA!$D$3:$D$2003, TOIMINTA!$AD$3:$AD$2003,"b)*",TOIMINTA!$C$3:$C$2003,"Toteutunut")</f>
        <v>0</v>
      </c>
      <c r="C80" s="15">
        <f t="shared" ref="C80:C89" si="69">F80</f>
        <v>0</v>
      </c>
      <c r="D80" s="15">
        <f>SUMIFS(TOIMINTA!$X$3:$X$2003, TOIMINTA!$AD$3:$AD$2003,"b)*",TOIMINTA!$C$3:$C$2003,"Toteutunut")</f>
        <v>0</v>
      </c>
      <c r="E80" s="15">
        <f>SUMIFS(TOIMINTA!$Y$3:$Y$2003, TOIMINTA!$AD$3:$AD$2003,"b)*",TOIMINTA!$C$3:$C$2003,"Toteutunut")</f>
        <v>0</v>
      </c>
      <c r="F80" s="15">
        <f>SUMIFS(TOIMINTA!$Z$3:$Z$2003, TOIMINTA!$AD$3:$AD$2003,"b)*",TOIMINTA!$C$3:$C$2003,"Toteutunut")</f>
        <v>0</v>
      </c>
      <c r="G80" s="5" t="e">
        <f t="shared" si="62"/>
        <v>#DIV/0!</v>
      </c>
      <c r="H80" s="57" t="e">
        <f t="shared" si="63"/>
        <v>#DIV/0!</v>
      </c>
      <c r="I80" s="53">
        <f>SUMIFS(TOIMINTA!$D$3:$D$2003, TOIMINTA!$AD$3:$AD$2003,"b)*",TOIMINTA!$C$3:$C$2003,"Ei osallistujia")</f>
        <v>0</v>
      </c>
      <c r="J80" s="57" t="e">
        <f t="shared" si="64"/>
        <v>#DIV/0!</v>
      </c>
      <c r="K80" s="53">
        <f>SUMIFS(TOIMINTA!$D$3:$D$2003, TOIMINTA!$AD$3:$AD$2003,"b)*",TOIMINTA!$C$3:$C$2003,"Peruttu")</f>
        <v>0</v>
      </c>
      <c r="L80" s="57" t="e">
        <f t="shared" si="65"/>
        <v>#DIV/0!</v>
      </c>
      <c r="M80" s="53">
        <f>SUMIFS(TOIMINTA!$S$3:$S$2003, TOIMINTA!$AD$3:$AD$2003,"b)*",TOIMINTA!$C$3:$C$2003,"Toteutunut")</f>
        <v>0</v>
      </c>
      <c r="N80" s="53">
        <f>SUMIFS(TOIMINTA!$T$3:$T$2003, TOIMINTA!$AD$3:$AD$2003,"b)*",TOIMINTA!$C$3:$C$2003,"Toteutunut")</f>
        <v>0</v>
      </c>
      <c r="O80" s="4">
        <f t="shared" si="66"/>
        <v>0</v>
      </c>
      <c r="P80" s="15">
        <f>SUMIFS(TOIMINTA!$U$3:$U$2003, TOIMINTA!$AD$3:$AD$2003,"b)*",TOIMINTA!$C$3:$C$2003,"Toteutunut")</f>
        <v>0</v>
      </c>
      <c r="Q80" s="15">
        <f>SUMIFS(TOIMINTA!$V$3:$V$2003, TOIMINTA!$AD$3:$AD$2003,"b)*",TOIMINTA!$C$3:$C$2003,"Toteutunut")</f>
        <v>0</v>
      </c>
      <c r="R80" s="15">
        <f>SUMIFS(TOIMINTA!$W$3:$W$2003, TOIMINTA!$AD$3:$AD$2003,"b)*",TOIMINTA!$C$3:$C$2003,"Toteutunut")</f>
        <v>0</v>
      </c>
      <c r="S80" s="4">
        <f t="shared" si="67"/>
        <v>0</v>
      </c>
      <c r="T80" s="9" t="str">
        <f t="shared" si="68"/>
        <v>b) Ruotsi</v>
      </c>
      <c r="U80" s="1"/>
      <c r="V80" s="1"/>
      <c r="W80" s="1"/>
      <c r="X80" s="1"/>
      <c r="Y80" s="1"/>
      <c r="Z80" s="1"/>
      <c r="AA80" s="1"/>
      <c r="AB80" s="1"/>
      <c r="AC80" s="1"/>
      <c r="AD80" s="1"/>
      <c r="AE80" s="1"/>
      <c r="AF80" s="1"/>
      <c r="AG80" s="1"/>
      <c r="AH80" s="1"/>
      <c r="AI80" s="1"/>
    </row>
    <row r="81" spans="1:35" ht="14.25" customHeight="1" x14ac:dyDescent="0.3">
      <c r="A81" s="8" t="str">
        <f>Muuttujat!A38</f>
        <v>c) Saame</v>
      </c>
      <c r="B81" s="4">
        <f>SUMIFS(TOIMINTA!$D$3:$D$2003, TOIMINTA!$AD$3:$AD$2003,"c)*",TOIMINTA!$C$3:$C$2003,"Toteutunut")</f>
        <v>0</v>
      </c>
      <c r="C81" s="15">
        <f t="shared" si="69"/>
        <v>0</v>
      </c>
      <c r="D81" s="15">
        <f>SUMIFS(TOIMINTA!$X$3:$X$2003, TOIMINTA!$AD$3:$AD$2003,"c)*",TOIMINTA!$C$3:$C$2003,"Toteutunut")</f>
        <v>0</v>
      </c>
      <c r="E81" s="15">
        <f>SUMIFS(TOIMINTA!$Y$3:$Y$2003, TOIMINTA!$AD$3:$AD$2003,"c)*",TOIMINTA!$C$3:$C$2003,"Toteutunut")</f>
        <v>0</v>
      </c>
      <c r="F81" s="15">
        <f>SUMIFS(TOIMINTA!$Z$3:$Z$2003, TOIMINTA!$AD$3:$AD$2003,"c)*",TOIMINTA!$C$3:$C$2003,"Toteutunut")</f>
        <v>0</v>
      </c>
      <c r="G81" s="5" t="e">
        <f t="shared" si="62"/>
        <v>#DIV/0!</v>
      </c>
      <c r="H81" s="57" t="e">
        <f t="shared" si="63"/>
        <v>#DIV/0!</v>
      </c>
      <c r="I81" s="53">
        <f>SUMIFS(TOIMINTA!$D$3:$D$2003, TOIMINTA!$AD$3:$AD$2003,"c)*",TOIMINTA!$C$3:$C$2003,"Ei osallistujia")</f>
        <v>0</v>
      </c>
      <c r="J81" s="57" t="e">
        <f t="shared" si="64"/>
        <v>#DIV/0!</v>
      </c>
      <c r="K81" s="53">
        <f>SUMIFS(TOIMINTA!$D$3:$D$2003, TOIMINTA!$AD$3:$AD$2003,"c)*",TOIMINTA!$C$3:$C$2003,"Peruttu")</f>
        <v>0</v>
      </c>
      <c r="L81" s="57" t="e">
        <f t="shared" si="65"/>
        <v>#DIV/0!</v>
      </c>
      <c r="M81" s="53">
        <f>SUMIFS(TOIMINTA!$S$3:$S$2003, TOIMINTA!$AD$3:$AD$2003,"c)*",TOIMINTA!$C$3:$C$2003,"Toteutunut")</f>
        <v>0</v>
      </c>
      <c r="N81" s="53">
        <f>SUMIFS(TOIMINTA!$T$3:$T$2003, TOIMINTA!$AD$3:$AD$2003,"c)*",TOIMINTA!$C$3:$C$2003,"Toteutunut")</f>
        <v>0</v>
      </c>
      <c r="O81" s="4">
        <f t="shared" si="66"/>
        <v>0</v>
      </c>
      <c r="P81" s="15">
        <f>SUMIFS(TOIMINTA!$U$3:$U$2003, TOIMINTA!$AD$3:$AD$2003,"c)*",TOIMINTA!$C$3:$C$2003,"Toteutunut")</f>
        <v>0</v>
      </c>
      <c r="Q81" s="15">
        <f>SUMIFS(TOIMINTA!$V$3:$V$2003, TOIMINTA!$AD$3:$AD$2003,"c)*",TOIMINTA!$C$3:$C$2003,"Toteutunut")</f>
        <v>0</v>
      </c>
      <c r="R81" s="15">
        <f>SUMIFS(TOIMINTA!$W$3:$W$2003, TOIMINTA!$AD$3:$AD$2003,"c)*",TOIMINTA!$C$3:$C$2003,"Toteutunut")</f>
        <v>0</v>
      </c>
      <c r="S81" s="4">
        <f t="shared" si="67"/>
        <v>0</v>
      </c>
      <c r="T81" s="9" t="str">
        <f t="shared" si="68"/>
        <v>c) Saame</v>
      </c>
      <c r="U81" s="1"/>
      <c r="V81" s="1"/>
      <c r="W81" s="1"/>
      <c r="X81" s="1"/>
      <c r="Y81" s="1"/>
      <c r="Z81" s="1"/>
      <c r="AA81" s="1"/>
      <c r="AB81" s="1"/>
      <c r="AC81" s="1"/>
      <c r="AD81" s="1"/>
      <c r="AE81" s="1"/>
      <c r="AF81" s="1"/>
      <c r="AG81" s="1"/>
      <c r="AH81" s="1"/>
      <c r="AI81" s="1"/>
    </row>
    <row r="82" spans="1:35" ht="14.25" customHeight="1" x14ac:dyDescent="0.3">
      <c r="A82" s="8" t="str">
        <f>Muuttujat!A39</f>
        <v>d) Englanti</v>
      </c>
      <c r="B82" s="4">
        <f>SUMIFS(TOIMINTA!$D$3:$D$2003, TOIMINTA!$AD$3:$AD$2003,"d)*",TOIMINTA!$C$3:$C$2003,"Toteutunut")</f>
        <v>0</v>
      </c>
      <c r="C82" s="15">
        <f t="shared" si="69"/>
        <v>0</v>
      </c>
      <c r="D82" s="15">
        <f>SUMIFS(TOIMINTA!$X$3:$X$2003, TOIMINTA!$AD$3:$AD$2003,"d)*",TOIMINTA!$C$3:$C$2003,"Toteutunut")</f>
        <v>0</v>
      </c>
      <c r="E82" s="15">
        <f>SUMIFS(TOIMINTA!$Y$3:$Y$2003, TOIMINTA!$AD$3:$AD$2003,"d)*",TOIMINTA!$C$3:$C$2003,"Toteutunut")</f>
        <v>0</v>
      </c>
      <c r="F82" s="15">
        <f>SUMIFS(TOIMINTA!$Z$3:$Z$2003, TOIMINTA!$AD$3:$AD$2003,"d)*",TOIMINTA!$C$3:$C$2003,"Toteutunut")</f>
        <v>0</v>
      </c>
      <c r="G82" s="5" t="e">
        <f t="shared" si="62"/>
        <v>#DIV/0!</v>
      </c>
      <c r="H82" s="57" t="e">
        <f t="shared" si="63"/>
        <v>#DIV/0!</v>
      </c>
      <c r="I82" s="53">
        <f>SUMIFS(TOIMINTA!$D$3:$D$2003, TOIMINTA!$AD$3:$AD$2003,"d)*",TOIMINTA!$C$3:$C$2003,"Ei osallistujia")</f>
        <v>0</v>
      </c>
      <c r="J82" s="57" t="e">
        <f t="shared" si="64"/>
        <v>#DIV/0!</v>
      </c>
      <c r="K82" s="53">
        <f>SUMIFS(TOIMINTA!$D$3:$D$2003, TOIMINTA!$AD$3:$AD$2003,"d)*",TOIMINTA!$C$3:$C$2003,"Peruttu")</f>
        <v>0</v>
      </c>
      <c r="L82" s="57" t="e">
        <f t="shared" si="65"/>
        <v>#DIV/0!</v>
      </c>
      <c r="M82" s="53">
        <f>SUMIFS(TOIMINTA!$S$3:$S$2003, TOIMINTA!$AD$3:$AD$2003,"d)*",TOIMINTA!$C$3:$C$2003,"Toteutunut")</f>
        <v>0</v>
      </c>
      <c r="N82" s="53">
        <f>SUMIFS(TOIMINTA!$T$3:$T$2003, TOIMINTA!$AD$3:$AD$2003,"d)*",TOIMINTA!$C$3:$C$2003,"Toteutunut")</f>
        <v>0</v>
      </c>
      <c r="O82" s="4">
        <f t="shared" si="66"/>
        <v>0</v>
      </c>
      <c r="P82" s="15">
        <f>SUMIFS(TOIMINTA!$U$3:$U$2003, TOIMINTA!$AD$3:$AD$2003,"d)*",TOIMINTA!$C$3:$C$2003,"Toteutunut")</f>
        <v>0</v>
      </c>
      <c r="Q82" s="15">
        <f>SUMIFS(TOIMINTA!$V$3:$V$2003, TOIMINTA!$AD$3:$AD$2003,"d)*",TOIMINTA!$C$3:$C$2003,"Toteutunut")</f>
        <v>0</v>
      </c>
      <c r="R82" s="15">
        <f>SUMIFS(TOIMINTA!$W$3:$W$2003, TOIMINTA!$AD$3:$AD$2003,"d)*",TOIMINTA!$C$3:$C$2003,"Toteutunut")</f>
        <v>0</v>
      </c>
      <c r="S82" s="4">
        <f t="shared" si="67"/>
        <v>0</v>
      </c>
      <c r="T82" s="9" t="str">
        <f t="shared" si="68"/>
        <v>d) Englanti</v>
      </c>
      <c r="U82" s="1"/>
      <c r="V82" s="1"/>
      <c r="W82" s="1"/>
      <c r="X82" s="1"/>
      <c r="Y82" s="1"/>
      <c r="Z82" s="1"/>
      <c r="AA82" s="1"/>
      <c r="AB82" s="1"/>
      <c r="AC82" s="1"/>
      <c r="AD82" s="1"/>
      <c r="AE82" s="1"/>
      <c r="AF82" s="1"/>
      <c r="AG82" s="1"/>
      <c r="AH82" s="1"/>
      <c r="AI82" s="1"/>
    </row>
    <row r="83" spans="1:35" ht="14.25" customHeight="1" x14ac:dyDescent="0.3">
      <c r="A83" s="8" t="str">
        <f>Muuttujat!A40</f>
        <v>e) Venäjä</v>
      </c>
      <c r="B83" s="4">
        <f>SUMIFS(TOIMINTA!$D$3:$D$2003, TOIMINTA!$AD$3:$AD$2003,"e)*",TOIMINTA!$C$3:$C$2003,"Toteutunut")</f>
        <v>0</v>
      </c>
      <c r="C83" s="15">
        <f t="shared" si="69"/>
        <v>0</v>
      </c>
      <c r="D83" s="15">
        <f>SUMIFS(TOIMINTA!$X$3:$X$2003, TOIMINTA!$AD$3:$AD$2003,"e)*",TOIMINTA!$C$3:$C$2003,"Toteutunut")</f>
        <v>0</v>
      </c>
      <c r="E83" s="15">
        <f>SUMIFS(TOIMINTA!$Y$3:$Y$2003, TOIMINTA!$AD$3:$AD$2003,"e)*",TOIMINTA!$C$3:$C$2003,"Toteutunut")</f>
        <v>0</v>
      </c>
      <c r="F83" s="15">
        <f>SUMIFS(TOIMINTA!$Z$3:$Z$2003, TOIMINTA!$AD$3:$AD$2003,"e)*",TOIMINTA!$C$3:$C$2003,"Toteutunut")</f>
        <v>0</v>
      </c>
      <c r="G83" s="5" t="e">
        <f t="shared" si="62"/>
        <v>#DIV/0!</v>
      </c>
      <c r="H83" s="57" t="e">
        <f t="shared" si="63"/>
        <v>#DIV/0!</v>
      </c>
      <c r="I83" s="53">
        <f>SUMIFS(TOIMINTA!$D$3:$D$2003, TOIMINTA!$AD$3:$AD$2003,"e)*",TOIMINTA!$C$3:$C$2003,"Ei osallistujia")</f>
        <v>0</v>
      </c>
      <c r="J83" s="57" t="e">
        <f t="shared" si="64"/>
        <v>#DIV/0!</v>
      </c>
      <c r="K83" s="53">
        <f>SUMIFS(TOIMINTA!$D$3:$D$2003, TOIMINTA!$AD$3:$AD$2003,"e)*",TOIMINTA!$C$3:$C$2003,"Peruttu")</f>
        <v>0</v>
      </c>
      <c r="L83" s="57" t="e">
        <f t="shared" si="65"/>
        <v>#DIV/0!</v>
      </c>
      <c r="M83" s="53">
        <f>SUMIFS(TOIMINTA!$S$3:$S$2003, TOIMINTA!$AD$3:$AD$2003,"e)*",TOIMINTA!$C$3:$C$2003,"Toteutunut")</f>
        <v>0</v>
      </c>
      <c r="N83" s="53">
        <f>SUMIFS(TOIMINTA!$T$3:$T$2003, TOIMINTA!$AD$3:$AD$2003,"e)*",TOIMINTA!$C$3:$C$2003,"Toteutunut")</f>
        <v>0</v>
      </c>
      <c r="O83" s="4">
        <f t="shared" si="66"/>
        <v>0</v>
      </c>
      <c r="P83" s="15">
        <f>SUMIFS(TOIMINTA!$U$3:$U$2003, TOIMINTA!$AD$3:$AD$2003,"e)*",TOIMINTA!$C$3:$C$2003,"Toteutunut")</f>
        <v>0</v>
      </c>
      <c r="Q83" s="15">
        <f>SUMIFS(TOIMINTA!$V$3:$V$2003, TOIMINTA!$AD$3:$AD$2003,"e)*",TOIMINTA!$C$3:$C$2003,"Toteutunut")</f>
        <v>0</v>
      </c>
      <c r="R83" s="15">
        <f>SUMIFS(TOIMINTA!$W$3:$W$2003, TOIMINTA!$AD$3:$AD$2003,"e)*",TOIMINTA!$C$3:$C$2003,"Toteutunut")</f>
        <v>0</v>
      </c>
      <c r="S83" s="4">
        <f t="shared" si="67"/>
        <v>0</v>
      </c>
      <c r="T83" s="9" t="str">
        <f t="shared" si="68"/>
        <v>e) Venäjä</v>
      </c>
      <c r="U83" s="1"/>
      <c r="V83" s="1"/>
      <c r="W83" s="1"/>
      <c r="X83" s="1"/>
      <c r="Y83" s="1"/>
      <c r="Z83" s="1"/>
      <c r="AA83" s="1"/>
      <c r="AB83" s="1"/>
      <c r="AC83" s="1"/>
      <c r="AD83" s="1"/>
      <c r="AE83" s="1"/>
      <c r="AF83" s="1"/>
      <c r="AG83" s="1"/>
      <c r="AH83" s="1"/>
      <c r="AI83" s="1"/>
    </row>
    <row r="84" spans="1:35" ht="14.25" customHeight="1" x14ac:dyDescent="0.3">
      <c r="A84" s="8" t="str">
        <f>Muuttujat!A41</f>
        <v>f) Viittomakieli</v>
      </c>
      <c r="B84" s="4">
        <f>SUMIFS(TOIMINTA!$D$3:$D$2003, TOIMINTA!$AD$3:$AD$2003,"f)*",TOIMINTA!$C$3:$C$2003,"Toteutunut")</f>
        <v>0</v>
      </c>
      <c r="C84" s="15">
        <f t="shared" si="69"/>
        <v>0</v>
      </c>
      <c r="D84" s="15">
        <f>SUMIFS(TOIMINTA!$X$3:$X$2003, TOIMINTA!$AD$3:$AD$2003,"f)*",TOIMINTA!$C$3:$C$2003,"Toteutunut")</f>
        <v>0</v>
      </c>
      <c r="E84" s="15">
        <f>SUMIFS(TOIMINTA!$Y$3:$Y$2003, TOIMINTA!$AD$3:$AD$2003,"f)*",TOIMINTA!$C$3:$C$2003,"Toteutunut")</f>
        <v>0</v>
      </c>
      <c r="F84" s="15">
        <f>SUMIFS(TOIMINTA!$Z$3:$Z$2003, TOIMINTA!$AD$3:$AD$2003,"f)*",TOIMINTA!$C$3:$C$2003,"Toteutunut")</f>
        <v>0</v>
      </c>
      <c r="G84" s="5" t="e">
        <f t="shared" si="62"/>
        <v>#DIV/0!</v>
      </c>
      <c r="H84" s="57" t="e">
        <f t="shared" si="63"/>
        <v>#DIV/0!</v>
      </c>
      <c r="I84" s="53">
        <f>SUMIFS(TOIMINTA!$D$3:$D$2003, TOIMINTA!$AD$3:$AD$2003,"f)*",TOIMINTA!$C$3:$C$2003,"Ei osallistujia")</f>
        <v>0</v>
      </c>
      <c r="J84" s="57" t="e">
        <f t="shared" si="64"/>
        <v>#DIV/0!</v>
      </c>
      <c r="K84" s="53">
        <f>SUMIFS(TOIMINTA!$D$3:$D$2003, TOIMINTA!$AD$3:$AD$2003,"f)*",TOIMINTA!$C$3:$C$2003,"Peruttu")</f>
        <v>0</v>
      </c>
      <c r="L84" s="57" t="e">
        <f t="shared" si="65"/>
        <v>#DIV/0!</v>
      </c>
      <c r="M84" s="53">
        <f>SUMIFS(TOIMINTA!$S$3:$S$2003, TOIMINTA!$AD$3:$AD$2003,"f)*",TOIMINTA!$C$3:$C$2003,"Toteutunut")</f>
        <v>0</v>
      </c>
      <c r="N84" s="53">
        <f>SUMIFS(TOIMINTA!$T$3:$T$2003, TOIMINTA!$AD$3:$AD$2003,"f)*",TOIMINTA!$C$3:$C$2003,"Toteutunut")</f>
        <v>0</v>
      </c>
      <c r="O84" s="4">
        <f t="shared" si="66"/>
        <v>0</v>
      </c>
      <c r="P84" s="15">
        <f>SUMIFS(TOIMINTA!$U$3:$U$2003, TOIMINTA!$AD$3:$AD$2003,"f)*",TOIMINTA!$C$3:$C$2003,"Toteutunut")</f>
        <v>0</v>
      </c>
      <c r="Q84" s="15">
        <f>SUMIFS(TOIMINTA!$V$3:$V$2003, TOIMINTA!$AD$3:$AD$2003,"f)*",TOIMINTA!$C$3:$C$2003,"Toteutunut")</f>
        <v>0</v>
      </c>
      <c r="R84" s="15">
        <f>SUMIFS(TOIMINTA!$W$3:$W$2003, TOIMINTA!$AD$3:$AD$2003,"f)*",TOIMINTA!$C$3:$C$2003,"Toteutunut")</f>
        <v>0</v>
      </c>
      <c r="S84" s="4">
        <f t="shared" si="67"/>
        <v>0</v>
      </c>
      <c r="T84" s="9" t="str">
        <f t="shared" si="68"/>
        <v>f) Viittomakieli</v>
      </c>
      <c r="U84" s="1"/>
      <c r="V84" s="1"/>
      <c r="W84" s="1"/>
      <c r="X84" s="1"/>
      <c r="Y84" s="1"/>
      <c r="Z84" s="1"/>
      <c r="AA84" s="1"/>
      <c r="AB84" s="1"/>
      <c r="AC84" s="1"/>
      <c r="AD84" s="1"/>
      <c r="AE84" s="1"/>
      <c r="AF84" s="1"/>
      <c r="AG84" s="1"/>
      <c r="AH84" s="1"/>
      <c r="AI84" s="1"/>
    </row>
    <row r="85" spans="1:35" ht="14.25" customHeight="1" x14ac:dyDescent="0.3">
      <c r="A85" s="8" t="str">
        <f>Muuttujat!A42</f>
        <v>g) Kaksi- tai useampikielinen</v>
      </c>
      <c r="B85" s="4">
        <f>SUMIFS(TOIMINTA!$D$3:$D$2003, TOIMINTA!$AD$3:$AD$2003,"g)*",TOIMINTA!$C$3:$C$2003,"Toteutunut")</f>
        <v>0</v>
      </c>
      <c r="C85" s="15">
        <f t="shared" si="69"/>
        <v>0</v>
      </c>
      <c r="D85" s="15">
        <f>SUMIFS(TOIMINTA!$X$3:$X$2003, TOIMINTA!$AD$3:$AD$2003,"g)*",TOIMINTA!$C$3:$C$2003,"Toteutunut")</f>
        <v>0</v>
      </c>
      <c r="E85" s="15">
        <f>SUMIFS(TOIMINTA!$Y$3:$Y$2003, TOIMINTA!$AD$3:$AD$2003,"g)*",TOIMINTA!$C$3:$C$2003,"Toteutunut")</f>
        <v>0</v>
      </c>
      <c r="F85" s="15">
        <f>SUMIFS(TOIMINTA!$Z$3:$Z$2003, TOIMINTA!$AD$3:$AD$2003,"g)*",TOIMINTA!$C$3:$C$2003,"Toteutunut")</f>
        <v>0</v>
      </c>
      <c r="G85" s="5" t="e">
        <f t="shared" si="62"/>
        <v>#DIV/0!</v>
      </c>
      <c r="H85" s="57" t="e">
        <f t="shared" si="63"/>
        <v>#DIV/0!</v>
      </c>
      <c r="I85" s="53">
        <f>SUMIFS(TOIMINTA!$D$3:$D$2003, TOIMINTA!$AD$3:$AD$2003,"g)*",TOIMINTA!$C$3:$C$2003,"Ei osallistujia")</f>
        <v>0</v>
      </c>
      <c r="J85" s="57" t="e">
        <f t="shared" si="64"/>
        <v>#DIV/0!</v>
      </c>
      <c r="K85" s="53">
        <f>SUMIFS(TOIMINTA!$D$3:$D$2003, TOIMINTA!$AD$3:$AD$2003,"g)*",TOIMINTA!$C$3:$C$2003,"Peruttu")</f>
        <v>0</v>
      </c>
      <c r="L85" s="57" t="e">
        <f t="shared" si="65"/>
        <v>#DIV/0!</v>
      </c>
      <c r="M85" s="53">
        <f>SUMIFS(TOIMINTA!$S$3:$S$2003, TOIMINTA!$AD$3:$AD$2003,"g)*",TOIMINTA!$C$3:$C$2003,"Toteutunut")</f>
        <v>0</v>
      </c>
      <c r="N85" s="53">
        <f>SUMIFS(TOIMINTA!$T$3:$T$2003, TOIMINTA!$AD$3:$AD$2003,"g)*",TOIMINTA!$C$3:$C$2003,"Toteutunut")</f>
        <v>0</v>
      </c>
      <c r="O85" s="4">
        <f t="shared" si="66"/>
        <v>0</v>
      </c>
      <c r="P85" s="15">
        <f>SUMIFS(TOIMINTA!$U$3:$U$2003, TOIMINTA!$AD$3:$AD$2003,"g)*",TOIMINTA!$C$3:$C$2003,"Toteutunut")</f>
        <v>0</v>
      </c>
      <c r="Q85" s="15">
        <f>SUMIFS(TOIMINTA!$V$3:$V$2003, TOIMINTA!$AD$3:$AD$2003,"g)*",TOIMINTA!$C$3:$C$2003,"Toteutunut")</f>
        <v>0</v>
      </c>
      <c r="R85" s="15">
        <f>SUMIFS(TOIMINTA!$W$3:$W$2003, TOIMINTA!$AD$3:$AD$2003,"g)*",TOIMINTA!$C$3:$C$2003,"Toteutunut")</f>
        <v>0</v>
      </c>
      <c r="S85" s="4">
        <f t="shared" si="67"/>
        <v>0</v>
      </c>
      <c r="T85" s="9" t="str">
        <f t="shared" si="68"/>
        <v>g) Kaksi- tai useampikielinen</v>
      </c>
      <c r="U85" s="1"/>
      <c r="V85" s="1"/>
      <c r="W85" s="1"/>
      <c r="X85" s="1"/>
      <c r="Y85" s="1"/>
      <c r="Z85" s="1"/>
      <c r="AA85" s="1"/>
      <c r="AB85" s="1"/>
      <c r="AC85" s="1"/>
      <c r="AD85" s="1"/>
      <c r="AE85" s="1"/>
      <c r="AF85" s="1"/>
      <c r="AG85" s="1"/>
      <c r="AH85" s="1"/>
      <c r="AI85" s="1"/>
    </row>
    <row r="86" spans="1:35" ht="14.25" customHeight="1" x14ac:dyDescent="0.3">
      <c r="A86" s="8" t="str">
        <f>Muuttujat!A43</f>
        <v>h) Muu A</v>
      </c>
      <c r="B86" s="4">
        <f>SUMIFS(TOIMINTA!$D$3:$D$2003, TOIMINTA!$AD$3:$AD$2003,"h)*",TOIMINTA!$C$3:$C$2003,"Toteutunut")</f>
        <v>0</v>
      </c>
      <c r="C86" s="15">
        <f t="shared" si="69"/>
        <v>0</v>
      </c>
      <c r="D86" s="15">
        <f>SUMIFS(TOIMINTA!$X$3:$X$2003, TOIMINTA!$AD$3:$AD$2003,"h)*",TOIMINTA!$C$3:$C$2003,"Toteutunut")</f>
        <v>0</v>
      </c>
      <c r="E86" s="15">
        <f>SUMIFS(TOIMINTA!$Y$3:$Y$2003, TOIMINTA!$AD$3:$AD$2003,"h)*",TOIMINTA!$C$3:$C$2003,"Toteutunut")</f>
        <v>0</v>
      </c>
      <c r="F86" s="15">
        <f>SUMIFS(TOIMINTA!$Z$3:$Z$2003, TOIMINTA!$AD$3:$AD$2003,"h)*",TOIMINTA!$C$3:$C$2003,"Toteutunut")</f>
        <v>0</v>
      </c>
      <c r="G86" s="5" t="e">
        <f t="shared" si="62"/>
        <v>#DIV/0!</v>
      </c>
      <c r="H86" s="57" t="e">
        <f t="shared" si="63"/>
        <v>#DIV/0!</v>
      </c>
      <c r="I86" s="53">
        <f>SUMIFS(TOIMINTA!$D$3:$D$2003, TOIMINTA!$AD$3:$AD$2003,"h)*",TOIMINTA!$C$3:$C$2003,"Ei osallistujia")</f>
        <v>0</v>
      </c>
      <c r="J86" s="57" t="e">
        <f t="shared" si="64"/>
        <v>#DIV/0!</v>
      </c>
      <c r="K86" s="53">
        <f>SUMIFS(TOIMINTA!$D$3:$D$2003, TOIMINTA!$AD$3:$AD$2003,"h)*",TOIMINTA!$C$3:$C$2003,"Peruttu")</f>
        <v>0</v>
      </c>
      <c r="L86" s="57" t="e">
        <f t="shared" si="65"/>
        <v>#DIV/0!</v>
      </c>
      <c r="M86" s="53">
        <f>SUMIFS(TOIMINTA!$S$3:$S$2003, TOIMINTA!$AD$3:$AD$2003,"h)*",TOIMINTA!$C$3:$C$2003,"Toteutunut")</f>
        <v>0</v>
      </c>
      <c r="N86" s="53">
        <f>SUMIFS(TOIMINTA!$T$3:$T$2003, TOIMINTA!$AD$3:$AD$2003,"h)*",TOIMINTA!$C$3:$C$2003,"Toteutunut")</f>
        <v>0</v>
      </c>
      <c r="O86" s="4">
        <f t="shared" si="66"/>
        <v>0</v>
      </c>
      <c r="P86" s="15">
        <f>SUMIFS(TOIMINTA!$U$3:$U$2003, TOIMINTA!$AD$3:$AD$2003,"h)*",TOIMINTA!$C$3:$C$2003,"Toteutunut")</f>
        <v>0</v>
      </c>
      <c r="Q86" s="15">
        <f>SUMIFS(TOIMINTA!$V$3:$V$2003, TOIMINTA!$AD$3:$AD$2003,"h)*",TOIMINTA!$C$3:$C$2003,"Toteutunut")</f>
        <v>0</v>
      </c>
      <c r="R86" s="15">
        <f>SUMIFS(TOIMINTA!$W$3:$W$2003, TOIMINTA!$AD$3:$AD$2003,"h)*",TOIMINTA!$C$3:$C$2003,"Toteutunut")</f>
        <v>0</v>
      </c>
      <c r="S86" s="4">
        <f t="shared" si="67"/>
        <v>0</v>
      </c>
      <c r="T86" s="9" t="str">
        <f t="shared" si="68"/>
        <v>h) Muu A</v>
      </c>
      <c r="U86" s="1"/>
      <c r="V86" s="1"/>
      <c r="W86" s="1"/>
      <c r="X86" s="1"/>
      <c r="Y86" s="1"/>
      <c r="Z86" s="1"/>
      <c r="AA86" s="1"/>
      <c r="AB86" s="1"/>
      <c r="AC86" s="1"/>
      <c r="AD86" s="1"/>
      <c r="AE86" s="1"/>
      <c r="AF86" s="1"/>
      <c r="AG86" s="1"/>
      <c r="AH86" s="1"/>
      <c r="AI86" s="1"/>
    </row>
    <row r="87" spans="1:35" x14ac:dyDescent="0.3">
      <c r="A87" s="8" t="str">
        <f>Muuttujat!A44</f>
        <v>i) Muu B</v>
      </c>
      <c r="B87" s="4">
        <f>SUMIFS(TOIMINTA!$D$3:$D$2003, TOIMINTA!$AD$3:$AD$2003,"i)*",TOIMINTA!$C$3:$C$2003,"Toteutunut")</f>
        <v>0</v>
      </c>
      <c r="C87" s="15">
        <f t="shared" si="69"/>
        <v>0</v>
      </c>
      <c r="D87" s="15">
        <f>SUMIFS(TOIMINTA!$X$3:$X$2003, TOIMINTA!$AD$3:$AD$2003,"i)*",TOIMINTA!$C$3:$C$2003,"Toteutunut")</f>
        <v>0</v>
      </c>
      <c r="E87" s="15">
        <f>SUMIFS(TOIMINTA!$Y$3:$Y$2003, TOIMINTA!$AD$3:$AD$2003,"i)*",TOIMINTA!$C$3:$C$2003,"Toteutunut")</f>
        <v>0</v>
      </c>
      <c r="F87" s="15">
        <f>SUMIFS(TOIMINTA!$Z$3:$Z$2003, TOIMINTA!$AD$3:$AD$2003,"i)*",TOIMINTA!$C$3:$C$2003,"Toteutunut")</f>
        <v>0</v>
      </c>
      <c r="G87" s="5" t="e">
        <f t="shared" si="62"/>
        <v>#DIV/0!</v>
      </c>
      <c r="H87" s="57" t="e">
        <f t="shared" si="63"/>
        <v>#DIV/0!</v>
      </c>
      <c r="I87" s="53">
        <f>SUMIFS(TOIMINTA!$D$3:$D$2003, TOIMINTA!$AD$3:$AD$2003,"i)*",TOIMINTA!$C$3:$C$2003,"Ei osallistujia")</f>
        <v>0</v>
      </c>
      <c r="J87" s="57" t="e">
        <f t="shared" si="64"/>
        <v>#DIV/0!</v>
      </c>
      <c r="K87" s="53">
        <f>SUMIFS(TOIMINTA!$D$3:$D$2003, TOIMINTA!$AD$3:$AD$2003,"i)*",TOIMINTA!$C$3:$C$2003,"Peruttu")</f>
        <v>0</v>
      </c>
      <c r="L87" s="57" t="e">
        <f t="shared" si="65"/>
        <v>#DIV/0!</v>
      </c>
      <c r="M87" s="53">
        <f>SUMIFS(TOIMINTA!$S$3:$S$2003, TOIMINTA!$AD$3:$AD$2003,"i)*",TOIMINTA!$C$3:$C$2003,"Toteutunut")</f>
        <v>0</v>
      </c>
      <c r="N87" s="53">
        <f>SUMIFS(TOIMINTA!$T$3:$T$2003, TOIMINTA!$AD$3:$AD$2003,"i)*",TOIMINTA!$C$3:$C$2003,"Toteutunut")</f>
        <v>0</v>
      </c>
      <c r="O87" s="4">
        <f t="shared" si="66"/>
        <v>0</v>
      </c>
      <c r="P87" s="15">
        <f>SUMIFS(TOIMINTA!$U$3:$U$2003, TOIMINTA!$AD$3:$AD$2003,"i)*",TOIMINTA!$C$3:$C$2003,"Toteutunut")</f>
        <v>0</v>
      </c>
      <c r="Q87" s="15">
        <f>SUMIFS(TOIMINTA!$V$3:$V$2003, TOIMINTA!$AD$3:$AD$2003,"i)*",TOIMINTA!$C$3:$C$2003,"Toteutunut")</f>
        <v>0</v>
      </c>
      <c r="R87" s="15">
        <f>SUMIFS(TOIMINTA!$W$3:$W$2003, TOIMINTA!$AD$3:$AD$2003,"i)*",TOIMINTA!$C$3:$C$2003,"Toteutunut")</f>
        <v>0</v>
      </c>
      <c r="S87" s="4">
        <f t="shared" si="67"/>
        <v>0</v>
      </c>
      <c r="T87" s="9" t="str">
        <f t="shared" si="68"/>
        <v>i) Muu B</v>
      </c>
    </row>
    <row r="88" spans="1:35" x14ac:dyDescent="0.3">
      <c r="A88" s="8" t="str">
        <f>Muuttujat!A45</f>
        <v>j) Muu C</v>
      </c>
      <c r="B88" s="4">
        <f>SUMIFS(TOIMINTA!$D$3:$D$2003, TOIMINTA!$AD$3:$AD$2003,"j)*",TOIMINTA!$C$3:$C$2003,"Toteutunut")</f>
        <v>0</v>
      </c>
      <c r="C88" s="15">
        <f t="shared" si="69"/>
        <v>0</v>
      </c>
      <c r="D88" s="15">
        <f>SUMIFS(TOIMINTA!$X$3:$X$2003, TOIMINTA!$AD$3:$AD$2003,"j)*",TOIMINTA!$C$3:$C$2003,"Toteutunut")</f>
        <v>0</v>
      </c>
      <c r="E88" s="15">
        <f>SUMIFS(TOIMINTA!$Y$3:$Y$2003, TOIMINTA!$AD$3:$AD$2003,"j)*",TOIMINTA!$C$3:$C$2003,"Toteutunut")</f>
        <v>0</v>
      </c>
      <c r="F88" s="15">
        <f>SUMIFS(TOIMINTA!$Z$3:$Z$2003, TOIMINTA!$AD$3:$AD$2003,"j)*",TOIMINTA!$C$3:$C$2003,"Toteutunut")</f>
        <v>0</v>
      </c>
      <c r="G88" s="5" t="e">
        <f t="shared" si="62"/>
        <v>#DIV/0!</v>
      </c>
      <c r="H88" s="57" t="e">
        <f t="shared" si="63"/>
        <v>#DIV/0!</v>
      </c>
      <c r="I88" s="53">
        <f>SUMIFS(TOIMINTA!$D$3:$D$2003, TOIMINTA!$AD$3:$AD$2003,"j)*",TOIMINTA!$C$3:$C$2003,"Ei osallistujia")</f>
        <v>0</v>
      </c>
      <c r="J88" s="57" t="e">
        <f t="shared" si="64"/>
        <v>#DIV/0!</v>
      </c>
      <c r="K88" s="53">
        <f>SUMIFS(TOIMINTA!$D$3:$D$2003, TOIMINTA!$AD$3:$AD$2003,"j)*",TOIMINTA!$C$3:$C$2003,"Peruttu")</f>
        <v>0</v>
      </c>
      <c r="L88" s="57" t="e">
        <f t="shared" si="65"/>
        <v>#DIV/0!</v>
      </c>
      <c r="M88" s="53">
        <f>SUMIFS(TOIMINTA!$S$3:$S$2003, TOIMINTA!$AD$3:$AD$2003,"j)*",TOIMINTA!$C$3:$C$2003,"Toteutunut")</f>
        <v>0</v>
      </c>
      <c r="N88" s="53">
        <f>SUMIFS(TOIMINTA!$T$3:$T$2003, TOIMINTA!$AD$3:$AD$2003,"j)*",TOIMINTA!$C$3:$C$2003,"Toteutunut")</f>
        <v>0</v>
      </c>
      <c r="O88" s="4">
        <f t="shared" si="66"/>
        <v>0</v>
      </c>
      <c r="P88" s="15">
        <f>SUMIFS(TOIMINTA!$U$3:$U$2003, TOIMINTA!$AD$3:$AD$2003,"j)*",TOIMINTA!$C$3:$C$2003,"Toteutunut")</f>
        <v>0</v>
      </c>
      <c r="Q88" s="15">
        <f>SUMIFS(TOIMINTA!$V$3:$V$2003, TOIMINTA!$AD$3:$AD$2003,"j)*",TOIMINTA!$C$3:$C$2003,"Toteutunut")</f>
        <v>0</v>
      </c>
      <c r="R88" s="15">
        <f>SUMIFS(TOIMINTA!$W$3:$W$2003, TOIMINTA!$AD$3:$AD$2003,"j)*",TOIMINTA!$C$3:$C$2003,"Toteutunut")</f>
        <v>0</v>
      </c>
      <c r="S88" s="4">
        <f t="shared" si="67"/>
        <v>0</v>
      </c>
      <c r="T88" s="9" t="str">
        <f t="shared" si="68"/>
        <v>j) Muu C</v>
      </c>
    </row>
    <row r="89" spans="1:35" x14ac:dyDescent="0.3">
      <c r="A89" s="8" t="str">
        <f>Muuttujat!A46</f>
        <v>k) Muu D</v>
      </c>
      <c r="B89" s="4">
        <f>SUMIFS(TOIMINTA!$D$3:$D$2003, TOIMINTA!$AD$3:$AD$2003,"k)*",TOIMINTA!$C$3:$C$2003,"Toteutunut")</f>
        <v>0</v>
      </c>
      <c r="C89" s="15">
        <f t="shared" si="69"/>
        <v>0</v>
      </c>
      <c r="D89" s="15">
        <f>SUMIFS(TOIMINTA!$X$3:$X$2003, TOIMINTA!$AD$3:$AD$2003,"k)*",TOIMINTA!$C$3:$C$2003,"Toteutunut")</f>
        <v>0</v>
      </c>
      <c r="E89" s="15">
        <f>SUMIFS(TOIMINTA!$Y$3:$Y$2003, TOIMINTA!$AD$3:$AD$2003,"k)*",TOIMINTA!$C$3:$C$2003,"Toteutunut")</f>
        <v>0</v>
      </c>
      <c r="F89" s="15">
        <f>SUMIFS(TOIMINTA!$Z$3:$Z$2003, TOIMINTA!$AD$3:$AD$2003,"k)*",TOIMINTA!$C$3:$C$2003,"Toteutunut")</f>
        <v>0</v>
      </c>
      <c r="G89" s="5" t="e">
        <f t="shared" si="62"/>
        <v>#DIV/0!</v>
      </c>
      <c r="H89" s="57" t="e">
        <f t="shared" si="63"/>
        <v>#DIV/0!</v>
      </c>
      <c r="I89" s="53">
        <f>SUMIFS(TOIMINTA!$D$3:$D$2003, TOIMINTA!$AD$3:$AD$2003,"k)*",TOIMINTA!$C$3:$C$2003,"Ei osallistujia")</f>
        <v>0</v>
      </c>
      <c r="J89" s="57" t="e">
        <f t="shared" si="64"/>
        <v>#DIV/0!</v>
      </c>
      <c r="K89" s="53">
        <f>SUMIFS(TOIMINTA!$D$3:$D$2003, TOIMINTA!$AD$3:$AD$2003,"k)*",TOIMINTA!$C$3:$C$2003,"Peruttu")</f>
        <v>0</v>
      </c>
      <c r="L89" s="57" t="e">
        <f t="shared" si="65"/>
        <v>#DIV/0!</v>
      </c>
      <c r="M89" s="53">
        <f>SUMIFS(TOIMINTA!$S$3:$S$2003, TOIMINTA!$AD$3:$AD$2003,"k)*",TOIMINTA!$C$3:$C$2003,"Toteutunut")</f>
        <v>0</v>
      </c>
      <c r="N89" s="53">
        <f>SUMIFS(TOIMINTA!$T$3:$T$2003, TOIMINTA!$AD$3:$AD$2003,"k)*",TOIMINTA!$C$3:$C$2003,"Toteutunut")</f>
        <v>0</v>
      </c>
      <c r="O89" s="4">
        <f t="shared" si="66"/>
        <v>0</v>
      </c>
      <c r="P89" s="15">
        <f>SUMIFS(TOIMINTA!$U$3:$U$2003, TOIMINTA!$AD$3:$AD$2003,"k)*",TOIMINTA!$C$3:$C$2003,"Toteutunut")</f>
        <v>0</v>
      </c>
      <c r="Q89" s="15">
        <f>SUMIFS(TOIMINTA!$V$3:$V$2003, TOIMINTA!$AD$3:$AD$2003,"k)*",TOIMINTA!$C$3:$C$2003,"Toteutunut")</f>
        <v>0</v>
      </c>
      <c r="R89" s="15">
        <f>SUMIFS(TOIMINTA!$W$3:$W$2003, TOIMINTA!$AD$3:$AD$2003,"k)*",TOIMINTA!$C$3:$C$2003,"Toteutunut")</f>
        <v>0</v>
      </c>
      <c r="S89" s="4">
        <f t="shared" si="67"/>
        <v>0</v>
      </c>
      <c r="T89" s="9" t="str">
        <f t="shared" si="68"/>
        <v>k) Muu D</v>
      </c>
    </row>
    <row r="90" spans="1:35" x14ac:dyDescent="0.3">
      <c r="A90" s="188"/>
      <c r="B90" s="174" t="s">
        <v>330</v>
      </c>
      <c r="F90"/>
      <c r="G90"/>
    </row>
    <row r="91" spans="1:35" x14ac:dyDescent="0.3">
      <c r="A91" s="188" t="str">
        <f>Muuttujat!B36</f>
        <v>a) Osallistava suunnittelu ja toteutus</v>
      </c>
      <c r="B91" s="4">
        <f>SUMIFS(TOIMINTA!$D$3:$D$2003, TOIMINTA!$AE$3:$AE$2003,"a)*",TOIMINTA!$C$3:$C$2003,"Toteutunut")</f>
        <v>0</v>
      </c>
      <c r="C91" s="15">
        <f>F91</f>
        <v>0</v>
      </c>
      <c r="D91" s="15">
        <f>SUMIFS(TOIMINTA!$X$3:$X$2003, TOIMINTA!$AE$3:$AE$2003,"a)*",TOIMINTA!$C$3:$C$2003,"Toteutunut")</f>
        <v>0</v>
      </c>
      <c r="E91" s="15">
        <f>SUMIFS(TOIMINTA!$Y$3:$Y$2003, TOIMINTA!$AE$3:$AE$2003,"a)*",TOIMINTA!$C$3:$C$2003,"Toteutunut")</f>
        <v>0</v>
      </c>
      <c r="F91" s="15">
        <f>SUMIFS(TOIMINTA!$Z$3:$Z$2003, TOIMINTA!$AE$3:$AE$2003,"a)*",TOIMINTA!$C$3:$C$2003,"Toteutunut")</f>
        <v>0</v>
      </c>
      <c r="G91" s="5" t="e">
        <f t="shared" ref="G91:G101" si="70">B91/$B$2</f>
        <v>#DIV/0!</v>
      </c>
      <c r="H91" s="57" t="e">
        <f t="shared" ref="H91:H101" si="71">B91/($B$2+$I$2+$K$2)</f>
        <v>#DIV/0!</v>
      </c>
      <c r="I91" s="53">
        <f>SUMIFS(TOIMINTA!$D$3:$D$2003, TOIMINTA!$AE$3:$AE$2003,"a)*",TOIMINTA!$C$3:$C$2003,"Ei osallistujia")</f>
        <v>0</v>
      </c>
      <c r="J91" s="57" t="e">
        <f t="shared" ref="J91:J101" si="72">I91/($B$2+$I$2+$K$2)</f>
        <v>#DIV/0!</v>
      </c>
      <c r="K91" s="53">
        <f>SUMIFS(TOIMINTA!$D$3:$D$2003, TOIMINTA!$AE$3:$AE$2003,"a)*",TOIMINTA!$C$3:$C$2003,"Peruttu")</f>
        <v>0</v>
      </c>
      <c r="L91" s="57" t="e">
        <f t="shared" ref="L91:L101" si="73">K91/($B$2+$JD$2+$K$2)</f>
        <v>#DIV/0!</v>
      </c>
      <c r="M91" s="53">
        <f>SUMIFS(TOIMINTA!$S$3:$S$2003, TOIMINTA!$AE$3:$AE$2003,"a)*",TOIMINTA!$C$3:$C$2003,"Toteutunut")</f>
        <v>0</v>
      </c>
      <c r="N91" s="53">
        <f>SUMIFS(TOIMINTA!$T$3:$T$2003, TOIMINTA!$AE$3:$AE$2003,"a)*",TOIMINTA!$C$3:$C$2003,"Toteutunut")</f>
        <v>0</v>
      </c>
      <c r="O91" s="4">
        <f>IF(M91=0,0,M91/N91)</f>
        <v>0</v>
      </c>
      <c r="P91" s="15">
        <f>SUMIFS(TOIMINTA!$U$3:$U$2003, TOIMINTA!$AE$3:$AE$2003,"a)*",TOIMINTA!$C$3:$C$2003,"Toteutunut")</f>
        <v>0</v>
      </c>
      <c r="Q91" s="15">
        <f>SUMIFS(TOIMINTA!$V$3:$V$2003, TOIMINTA!$AE$3:$AE$2003,"a)*",TOIMINTA!$C$3:$C$2003,"Toteutunut")</f>
        <v>0</v>
      </c>
      <c r="R91" s="15">
        <f>SUMIFS(TOIMINTA!$W$3:$W$2003, TOIMINTA!$AE$3:$AE$2003,"a)*",TOIMINTA!$C$3:$C$2003,"Toteutunut")</f>
        <v>0</v>
      </c>
      <c r="S91" s="4">
        <f t="shared" ref="S91:S101" si="74">IF(R91=0,0,R91/B91)</f>
        <v>0</v>
      </c>
      <c r="T91" s="9" t="str">
        <f t="shared" ref="T91:T101" si="75">A91</f>
        <v>a) Osallistava suunnittelu ja toteutus</v>
      </c>
    </row>
    <row r="92" spans="1:35" x14ac:dyDescent="0.3">
      <c r="A92" s="188" t="str">
        <f>Muuttujat!B37</f>
        <v>b) Osallistava suunnittelu</v>
      </c>
      <c r="B92" s="4">
        <f>SUMIFS(TOIMINTA!$D$3:$D$2003, TOIMINTA!$AE$3:$AE$2003,"b)*",TOIMINTA!$C$3:$C$2003,"Toteutunut")</f>
        <v>0</v>
      </c>
      <c r="C92" s="15">
        <f t="shared" ref="C92:C101" si="76">F92</f>
        <v>0</v>
      </c>
      <c r="D92" s="15">
        <f>SUMIFS(TOIMINTA!$X$3:$X$2003, TOIMINTA!$AE$3:$AE$2003,"b)*",TOIMINTA!$C$3:$C$2003,"Toteutunut")</f>
        <v>0</v>
      </c>
      <c r="E92" s="15">
        <f>SUMIFS(TOIMINTA!$Y$3:$Y$2003, TOIMINTA!$AE$3:$AE$2003,"b)*",TOIMINTA!$C$3:$C$2003,"Toteutunut")</f>
        <v>0</v>
      </c>
      <c r="F92" s="15">
        <f>SUMIFS(TOIMINTA!$Z$3:$Z$2003, TOIMINTA!$AE$3:$AE$2003,"b)*",TOIMINTA!$C$3:$C$2003,"Toteutunut")</f>
        <v>0</v>
      </c>
      <c r="G92" s="5" t="e">
        <f t="shared" si="70"/>
        <v>#DIV/0!</v>
      </c>
      <c r="H92" s="57" t="e">
        <f t="shared" si="71"/>
        <v>#DIV/0!</v>
      </c>
      <c r="I92" s="53">
        <f>SUMIFS(TOIMINTA!$D$3:$D$2003, TOIMINTA!$AE$3:$AE$2003,"b)*",TOIMINTA!$C$3:$C$2003,"Ei osallistujia")</f>
        <v>0</v>
      </c>
      <c r="J92" s="57" t="e">
        <f t="shared" si="72"/>
        <v>#DIV/0!</v>
      </c>
      <c r="K92" s="53">
        <f>SUMIFS(TOIMINTA!$D$3:$D$2003, TOIMINTA!$AE$3:$AE$2003,"b)*",TOIMINTA!$C$3:$C$2003,"Peruttu")</f>
        <v>0</v>
      </c>
      <c r="L92" s="57" t="e">
        <f t="shared" si="73"/>
        <v>#DIV/0!</v>
      </c>
      <c r="M92" s="53">
        <f>SUMIFS(TOIMINTA!$S$3:$S$2003, TOIMINTA!$AE$3:$AE$2003,"b)*",TOIMINTA!$C$3:$C$2003,"Toteutunut")</f>
        <v>0</v>
      </c>
      <c r="N92" s="53">
        <f>SUMIFS(TOIMINTA!$T$3:$T$2003, TOIMINTA!$AE$3:$AE$2003,"b)*",TOIMINTA!$C$3:$C$2003,"Toteutunut")</f>
        <v>0</v>
      </c>
      <c r="O92" s="4">
        <f t="shared" ref="O92:O101" si="77">IF(M92=0,0,M92/N92)</f>
        <v>0</v>
      </c>
      <c r="P92" s="15">
        <f>SUMIFS(TOIMINTA!$U$3:$U$2003, TOIMINTA!$AE$3:$AE$2003,"b)*",TOIMINTA!$C$3:$C$2003,"Toteutunut")</f>
        <v>0</v>
      </c>
      <c r="Q92" s="15">
        <f>SUMIFS(TOIMINTA!$V$3:$V$2003, TOIMINTA!$AE$3:$AE$2003,"b)*",TOIMINTA!$C$3:$C$2003,"Toteutunut")</f>
        <v>0</v>
      </c>
      <c r="R92" s="15">
        <f>SUMIFS(TOIMINTA!$W$3:$W$2003, TOIMINTA!$AE$3:$AE$2003,"b)*",TOIMINTA!$C$3:$C$2003,"Toteutunut")</f>
        <v>0</v>
      </c>
      <c r="S92" s="4">
        <f t="shared" si="74"/>
        <v>0</v>
      </c>
      <c r="T92" s="9" t="str">
        <f t="shared" si="75"/>
        <v>b) Osallistava suunnittelu</v>
      </c>
    </row>
    <row r="93" spans="1:35" x14ac:dyDescent="0.3">
      <c r="A93" s="188" t="str">
        <f>Muuttujat!B38</f>
        <v>c) Vuorovaikutteinen</v>
      </c>
      <c r="B93" s="4">
        <f>SUMIFS(TOIMINTA!$D$3:$D$2003, TOIMINTA!$AE$3:$AE$2003,"c)*",TOIMINTA!$C$3:$C$2003,"Toteutunut")</f>
        <v>0</v>
      </c>
      <c r="C93" s="15">
        <f t="shared" si="76"/>
        <v>0</v>
      </c>
      <c r="D93" s="15">
        <f>SUMIFS(TOIMINTA!$X$3:$X$2003, TOIMINTA!$AE$3:$AE$2003,"c)*",TOIMINTA!$C$3:$C$2003,"Toteutunut")</f>
        <v>0</v>
      </c>
      <c r="E93" s="15">
        <f>SUMIFS(TOIMINTA!$Y$3:$Y$2003, TOIMINTA!$AE$3:$AE$2003,"c)*",TOIMINTA!$C$3:$C$2003,"Toteutunut")</f>
        <v>0</v>
      </c>
      <c r="F93" s="15">
        <f>SUMIFS(TOIMINTA!$Z$3:$Z$2003, TOIMINTA!$AE$3:$AE$2003,"c)*",TOIMINTA!$C$3:$C$2003,"Toteutunut")</f>
        <v>0</v>
      </c>
      <c r="G93" s="5" t="e">
        <f t="shared" si="70"/>
        <v>#DIV/0!</v>
      </c>
      <c r="H93" s="57" t="e">
        <f t="shared" si="71"/>
        <v>#DIV/0!</v>
      </c>
      <c r="I93" s="53">
        <f>SUMIFS(TOIMINTA!$D$3:$D$2003, TOIMINTA!$AE$3:$AE$2003,"c)*",TOIMINTA!$C$3:$C$2003,"Ei osallistujia")</f>
        <v>0</v>
      </c>
      <c r="J93" s="57" t="e">
        <f t="shared" si="72"/>
        <v>#DIV/0!</v>
      </c>
      <c r="K93" s="53">
        <f>SUMIFS(TOIMINTA!$D$3:$D$2003, TOIMINTA!$AE$3:$AE$2003,"c)*",TOIMINTA!$C$3:$C$2003,"Peruttu")</f>
        <v>0</v>
      </c>
      <c r="L93" s="57" t="e">
        <f t="shared" si="73"/>
        <v>#DIV/0!</v>
      </c>
      <c r="M93" s="53">
        <f>SUMIFS(TOIMINTA!$S$3:$S$2003, TOIMINTA!$AE$3:$AE$2003,"c)*",TOIMINTA!$C$3:$C$2003,"Toteutunut")</f>
        <v>0</v>
      </c>
      <c r="N93" s="53">
        <f>SUMIFS(TOIMINTA!$T$3:$T$2003, TOIMINTA!$AE$3:$AE$2003,"c)*",TOIMINTA!$C$3:$C$2003,"Toteutunut")</f>
        <v>0</v>
      </c>
      <c r="O93" s="4">
        <f t="shared" si="77"/>
        <v>0</v>
      </c>
      <c r="P93" s="15">
        <f>SUMIFS(TOIMINTA!$U$3:$U$2003, TOIMINTA!$AE$3:$AE$2003,"c)*",TOIMINTA!$C$3:$C$2003,"Toteutunut")</f>
        <v>0</v>
      </c>
      <c r="Q93" s="15">
        <f>SUMIFS(TOIMINTA!$V$3:$V$2003, TOIMINTA!$AE$3:$AE$2003,"c)*",TOIMINTA!$C$3:$C$2003,"Toteutunut")</f>
        <v>0</v>
      </c>
      <c r="R93" s="15">
        <f>SUMIFS(TOIMINTA!$W$3:$W$2003, TOIMINTA!$AE$3:$AE$2003,"c)*",TOIMINTA!$C$3:$C$2003,"Toteutunut")</f>
        <v>0</v>
      </c>
      <c r="S93" s="4">
        <f t="shared" si="74"/>
        <v>0</v>
      </c>
      <c r="T93" s="9" t="str">
        <f t="shared" si="75"/>
        <v>c) Vuorovaikutteinen</v>
      </c>
    </row>
    <row r="94" spans="1:35" x14ac:dyDescent="0.3">
      <c r="A94" s="188" t="str">
        <f>Muuttujat!B39</f>
        <v>d) Aktivoiva</v>
      </c>
      <c r="B94" s="4">
        <f>SUMIFS(TOIMINTA!$D$3:$D$2003, TOIMINTA!$AE$3:$AE$2003,"d)*",TOIMINTA!$C$3:$C$2003,"Toteutunut")</f>
        <v>0</v>
      </c>
      <c r="C94" s="15">
        <f t="shared" si="76"/>
        <v>0</v>
      </c>
      <c r="D94" s="15">
        <f>SUMIFS(TOIMINTA!$X$3:$X$2003, TOIMINTA!$AE$3:$AE$2003,"d)*",TOIMINTA!$C$3:$C$2003,"Toteutunut")</f>
        <v>0</v>
      </c>
      <c r="E94" s="15">
        <f>SUMIFS(TOIMINTA!$Y$3:$Y$2003, TOIMINTA!$AE$3:$AE$2003,"d)*",TOIMINTA!$C$3:$C$2003,"Toteutunut")</f>
        <v>0</v>
      </c>
      <c r="F94" s="15">
        <f>SUMIFS(TOIMINTA!$Z$3:$Z$2003, TOIMINTA!$AE$3:$AE$2003,"d)*",TOIMINTA!$C$3:$C$2003,"Toteutunut")</f>
        <v>0</v>
      </c>
      <c r="G94" s="5" t="e">
        <f t="shared" si="70"/>
        <v>#DIV/0!</v>
      </c>
      <c r="H94" s="57" t="e">
        <f t="shared" si="71"/>
        <v>#DIV/0!</v>
      </c>
      <c r="I94" s="53">
        <f>SUMIFS(TOIMINTA!$D$3:$D$2003, TOIMINTA!$AE$3:$AE$2003,"d)*",TOIMINTA!$C$3:$C$2003,"Ei osallistujia")</f>
        <v>0</v>
      </c>
      <c r="J94" s="57" t="e">
        <f t="shared" si="72"/>
        <v>#DIV/0!</v>
      </c>
      <c r="K94" s="53">
        <f>SUMIFS(TOIMINTA!$D$3:$D$2003, TOIMINTA!$AE$3:$AE$2003,"d)*",TOIMINTA!$C$3:$C$2003,"Peruttu")</f>
        <v>0</v>
      </c>
      <c r="L94" s="57" t="e">
        <f t="shared" si="73"/>
        <v>#DIV/0!</v>
      </c>
      <c r="M94" s="53">
        <f>SUMIFS(TOIMINTA!$S$3:$S$2003, TOIMINTA!$AE$3:$AE$2003,"d)*",TOIMINTA!$C$3:$C$2003,"Toteutunut")</f>
        <v>0</v>
      </c>
      <c r="N94" s="53">
        <f>SUMIFS(TOIMINTA!$T$3:$T$2003, TOIMINTA!$AE$3:$AE$2003,"da)*",TOIMINTA!$C$3:$C$2003,"Toteutunut")</f>
        <v>0</v>
      </c>
      <c r="O94" s="4">
        <f t="shared" si="77"/>
        <v>0</v>
      </c>
      <c r="P94" s="15">
        <f>SUMIFS(TOIMINTA!$U$3:$U$2003, TOIMINTA!$AE$3:$AE$2003,"d)*",TOIMINTA!$C$3:$C$2003,"Toteutunut")</f>
        <v>0</v>
      </c>
      <c r="Q94" s="15">
        <f>SUMIFS(TOIMINTA!$V$3:$V$2003, TOIMINTA!$AE$3:$AE$2003,"d)*",TOIMINTA!$C$3:$C$2003,"Toteutunut")</f>
        <v>0</v>
      </c>
      <c r="R94" s="15">
        <f>SUMIFS(TOIMINTA!$W$3:$W$2003, TOIMINTA!$AE$3:$AE$2003,"d)*",TOIMINTA!$C$3:$C$2003,"Toteutunut")</f>
        <v>0</v>
      </c>
      <c r="S94" s="4">
        <f t="shared" si="74"/>
        <v>0</v>
      </c>
      <c r="T94" s="9" t="str">
        <f t="shared" si="75"/>
        <v>d) Aktivoiva</v>
      </c>
    </row>
    <row r="95" spans="1:35" x14ac:dyDescent="0.3">
      <c r="A95" s="188" t="str">
        <f>Muuttujat!B40</f>
        <v>e) Passiivinen</v>
      </c>
      <c r="B95" s="4">
        <f>SUMIFS(TOIMINTA!$D$3:$D$2003, TOIMINTA!$AE$3:$AE$2003,"e)*",TOIMINTA!$C$3:$C$2003,"Toteutunut")</f>
        <v>0</v>
      </c>
      <c r="C95" s="15">
        <f t="shared" si="76"/>
        <v>0</v>
      </c>
      <c r="D95" s="15">
        <f>SUMIFS(TOIMINTA!$X$3:$X$2003, TOIMINTA!$AE$3:$AE$2003,"e)*",TOIMINTA!$C$3:$C$2003,"Toteutunut")</f>
        <v>0</v>
      </c>
      <c r="E95" s="15">
        <f>SUMIFS(TOIMINTA!$Y$3:$Y$2003, TOIMINTA!$AE$3:$AE$2003,"e)*",TOIMINTA!$C$3:$C$2003,"Toteutunut")</f>
        <v>0</v>
      </c>
      <c r="F95" s="15">
        <f>SUMIFS(TOIMINTA!$Z$3:$Z$2003, TOIMINTA!$AE$3:$AE$2003,"e)*",TOIMINTA!$C$3:$C$2003,"Toteutunut")</f>
        <v>0</v>
      </c>
      <c r="G95" s="5" t="e">
        <f t="shared" si="70"/>
        <v>#DIV/0!</v>
      </c>
      <c r="H95" s="57" t="e">
        <f t="shared" si="71"/>
        <v>#DIV/0!</v>
      </c>
      <c r="I95" s="53">
        <f>SUMIFS(TOIMINTA!$D$3:$D$2003, TOIMINTA!$AE$3:$AE$2003,"e)*",TOIMINTA!$C$3:$C$2003,"Ei osallistujia")</f>
        <v>0</v>
      </c>
      <c r="J95" s="57" t="e">
        <f t="shared" si="72"/>
        <v>#DIV/0!</v>
      </c>
      <c r="K95" s="53">
        <f>SUMIFS(TOIMINTA!$D$3:$D$2003, TOIMINTA!$AE$3:$AE$2003,"e)*",TOIMINTA!$C$3:$C$2003,"Peruttu")</f>
        <v>0</v>
      </c>
      <c r="L95" s="57" t="e">
        <f t="shared" si="73"/>
        <v>#DIV/0!</v>
      </c>
      <c r="M95" s="53">
        <f>SUMIFS(TOIMINTA!$S$3:$S$2003, TOIMINTA!$AE$3:$AE$2003,"e)*",TOIMINTA!$C$3:$C$2003,"Toteutunut")</f>
        <v>0</v>
      </c>
      <c r="N95" s="53">
        <f>SUMIFS(TOIMINTA!$T$3:$T$2003, TOIMINTA!$AE$3:$AE$2003,"e)*",TOIMINTA!$C$3:$C$2003,"Toteutunut")</f>
        <v>0</v>
      </c>
      <c r="O95" s="4">
        <f t="shared" si="77"/>
        <v>0</v>
      </c>
      <c r="P95" s="15">
        <f>SUMIFS(TOIMINTA!$U$3:$U$2003, TOIMINTA!$AE$3:$AE$2003,"e)*",TOIMINTA!$C$3:$C$2003,"Toteutunut")</f>
        <v>0</v>
      </c>
      <c r="Q95" s="15">
        <f>SUMIFS(TOIMINTA!$V$3:$V$2003, TOIMINTA!$AE$3:$AE$2003,"e)*",TOIMINTA!$C$3:$C$2003,"Toteutunut")</f>
        <v>0</v>
      </c>
      <c r="R95" s="15">
        <f>SUMIFS(TOIMINTA!$W$3:$W$2003, TOIMINTA!$AE$3:$AE$2003,"e)*",TOIMINTA!$C$3:$C$2003,"Toteutunut")</f>
        <v>0</v>
      </c>
      <c r="S95" s="4">
        <f t="shared" si="74"/>
        <v>0</v>
      </c>
      <c r="T95" s="9" t="str">
        <f t="shared" si="75"/>
        <v>e) Passiivinen</v>
      </c>
    </row>
    <row r="96" spans="1:35" x14ac:dyDescent="0.3">
      <c r="A96" s="188" t="str">
        <f>Muuttujat!B41</f>
        <v>f) Oma määritelmä B</v>
      </c>
      <c r="B96" s="4">
        <f>SUMIFS(TOIMINTA!$D$3:$D$2003, TOIMINTA!$AE$3:$AE$2003,"f)*",TOIMINTA!$C$3:$C$2003,"Toteutunut")</f>
        <v>0</v>
      </c>
      <c r="C96" s="15">
        <f t="shared" si="76"/>
        <v>0</v>
      </c>
      <c r="D96" s="15">
        <f>SUMIFS(TOIMINTA!$X$3:$X$2003, TOIMINTA!$AE$3:$AE$2003,"f)*",TOIMINTA!$C$3:$C$2003,"Toteutunut")</f>
        <v>0</v>
      </c>
      <c r="E96" s="15">
        <f>SUMIFS(TOIMINTA!$Y$3:$Y$2003, TOIMINTA!$AE$3:$AE$2003,"f)*",TOIMINTA!$C$3:$C$2003,"Toteutunut")</f>
        <v>0</v>
      </c>
      <c r="F96" s="15">
        <f>SUMIFS(TOIMINTA!$Z$3:$Z$2003, TOIMINTA!$AE$3:$AE$2003,"f)*",TOIMINTA!$C$3:$C$2003,"Toteutunut")</f>
        <v>0</v>
      </c>
      <c r="G96" s="5" t="e">
        <f t="shared" si="70"/>
        <v>#DIV/0!</v>
      </c>
      <c r="H96" s="57" t="e">
        <f t="shared" si="71"/>
        <v>#DIV/0!</v>
      </c>
      <c r="I96" s="53">
        <f>SUMIFS(TOIMINTA!$D$3:$D$2003, TOIMINTA!$AE$3:$AE$2003,"f)*",TOIMINTA!$C$3:$C$2003,"Ei osallistujia")</f>
        <v>0</v>
      </c>
      <c r="J96" s="57" t="e">
        <f t="shared" si="72"/>
        <v>#DIV/0!</v>
      </c>
      <c r="K96" s="53">
        <f>SUMIFS(TOIMINTA!$D$3:$D$2003, TOIMINTA!$AE$3:$AE$2003,"f)*",TOIMINTA!$C$3:$C$2003,"Peruttu")</f>
        <v>0</v>
      </c>
      <c r="L96" s="57" t="e">
        <f t="shared" si="73"/>
        <v>#DIV/0!</v>
      </c>
      <c r="M96" s="53">
        <f>SUMIFS(TOIMINTA!$S$3:$S$2003, TOIMINTA!$AE$3:$AE$2003,"f)*",TOIMINTA!$C$3:$C$2003,"Toteutunut")</f>
        <v>0</v>
      </c>
      <c r="N96" s="53">
        <f>SUMIFS(TOIMINTA!$T$3:$T$2003, TOIMINTA!$AE$3:$AE$2003,"f)*",TOIMINTA!$C$3:$C$2003,"Toteutunut")</f>
        <v>0</v>
      </c>
      <c r="O96" s="4">
        <f t="shared" si="77"/>
        <v>0</v>
      </c>
      <c r="P96" s="15">
        <f>SUMIFS(TOIMINTA!$U$3:$U$2003, TOIMINTA!$AE$3:$AE$2003,"f)*",TOIMINTA!$C$3:$C$2003,"Toteutunut")</f>
        <v>0</v>
      </c>
      <c r="Q96" s="15">
        <f>SUMIFS(TOIMINTA!$V$3:$V$2003, TOIMINTA!$AE$3:$AE$2003,"f)*",TOIMINTA!$C$3:$C$2003,"Toteutunut")</f>
        <v>0</v>
      </c>
      <c r="R96" s="15">
        <f>SUMIFS(TOIMINTA!$W$3:$W$2003, TOIMINTA!$AE$3:$AE$2003,"f)*",TOIMINTA!$C$3:$C$2003,"Toteutunut")</f>
        <v>0</v>
      </c>
      <c r="S96" s="4">
        <f t="shared" si="74"/>
        <v>0</v>
      </c>
      <c r="T96" s="9" t="str">
        <f t="shared" si="75"/>
        <v>f) Oma määritelmä B</v>
      </c>
    </row>
    <row r="97" spans="1:35" x14ac:dyDescent="0.3">
      <c r="A97" s="188" t="str">
        <f>Muuttujat!B42</f>
        <v>g) Oma määritelmä C</v>
      </c>
      <c r="B97" s="4">
        <f>SUMIFS(TOIMINTA!$D$3:$D$2003, TOIMINTA!$AE$3:$AE$2003,"g)*",TOIMINTA!$C$3:$C$2003,"Toteutunut")</f>
        <v>0</v>
      </c>
      <c r="C97" s="15">
        <f t="shared" si="76"/>
        <v>0</v>
      </c>
      <c r="D97" s="15">
        <f>SUMIFS(TOIMINTA!$X$3:$X$2003, TOIMINTA!$AE$3:$AE$2003,"g)*",TOIMINTA!$C$3:$C$2003,"Toteutunut")</f>
        <v>0</v>
      </c>
      <c r="E97" s="15">
        <f>SUMIFS(TOIMINTA!$Y$3:$Y$2003, TOIMINTA!$AE$3:$AE$2003,"g)*",TOIMINTA!$C$3:$C$2003,"Toteutunut")</f>
        <v>0</v>
      </c>
      <c r="F97" s="15">
        <f>SUMIFS(TOIMINTA!$Z$3:$Z$2003, TOIMINTA!$AE$3:$AE$2003,"g)*",TOIMINTA!$C$3:$C$2003,"Toteutunut")</f>
        <v>0</v>
      </c>
      <c r="G97" s="5" t="e">
        <f t="shared" si="70"/>
        <v>#DIV/0!</v>
      </c>
      <c r="H97" s="57" t="e">
        <f t="shared" si="71"/>
        <v>#DIV/0!</v>
      </c>
      <c r="I97" s="53">
        <f>SUMIFS(TOIMINTA!$D$3:$D$2003, TOIMINTA!$AE$3:$AE$2003,"g)*",TOIMINTA!$C$3:$C$2003,"Ei osallistujia")</f>
        <v>0</v>
      </c>
      <c r="J97" s="57" t="e">
        <f t="shared" si="72"/>
        <v>#DIV/0!</v>
      </c>
      <c r="K97" s="53">
        <f>SUMIFS(TOIMINTA!$D$3:$D$2003, TOIMINTA!$AE$3:$AE$2003,"g)*",TOIMINTA!$C$3:$C$2003,"Peruttu")</f>
        <v>0</v>
      </c>
      <c r="L97" s="57" t="e">
        <f t="shared" si="73"/>
        <v>#DIV/0!</v>
      </c>
      <c r="M97" s="53">
        <f>SUMIFS(TOIMINTA!$S$3:$S$2003, TOIMINTA!$AE$3:$AE$2003,"g)*",TOIMINTA!$C$3:$C$2003,"Toteutunut")</f>
        <v>0</v>
      </c>
      <c r="N97" s="53">
        <f>SUMIFS(TOIMINTA!$T$3:$T$2003, TOIMINTA!$AE$3:$AE$2003,"g)*",TOIMINTA!$C$3:$C$2003,"Toteutunut")</f>
        <v>0</v>
      </c>
      <c r="O97" s="4">
        <f t="shared" si="77"/>
        <v>0</v>
      </c>
      <c r="P97" s="15">
        <f>SUMIFS(TOIMINTA!$U$3:$U$2003, TOIMINTA!$AE$3:$AE$2003,"g)*",TOIMINTA!$C$3:$C$2003,"Toteutunut")</f>
        <v>0</v>
      </c>
      <c r="Q97" s="15">
        <f>SUMIFS(TOIMINTA!$V$3:$V$2003, TOIMINTA!$AE$3:$AE$2003,"g)*",TOIMINTA!$C$3:$C$2003,"Toteutunut")</f>
        <v>0</v>
      </c>
      <c r="R97" s="15">
        <f>SUMIFS(TOIMINTA!$W$3:$W$2003, TOIMINTA!$AE$3:$AE$2003,"g)*",TOIMINTA!$C$3:$C$2003,"Toteutunut")</f>
        <v>0</v>
      </c>
      <c r="S97" s="4">
        <f t="shared" si="74"/>
        <v>0</v>
      </c>
      <c r="T97" s="9" t="str">
        <f t="shared" si="75"/>
        <v>g) Oma määritelmä C</v>
      </c>
    </row>
    <row r="98" spans="1:35" x14ac:dyDescent="0.3">
      <c r="A98" s="188" t="str">
        <f>Muuttujat!B43</f>
        <v>h) Oma määritelmä D</v>
      </c>
      <c r="B98" s="4">
        <f>SUMIFS(TOIMINTA!$D$3:$D$2003, TOIMINTA!$AE$3:$AE$2003,"h)*",TOIMINTA!$C$3:$C$2003,"Toteutunut")</f>
        <v>0</v>
      </c>
      <c r="C98" s="15">
        <f t="shared" si="76"/>
        <v>0</v>
      </c>
      <c r="D98" s="15">
        <f>SUMIFS(TOIMINTA!$X$3:$X$2003, TOIMINTA!$AE$3:$AE$2003,"h)*",TOIMINTA!$C$3:$C$2003,"Toteutunut")</f>
        <v>0</v>
      </c>
      <c r="E98" s="15">
        <f>SUMIFS(TOIMINTA!$Y$3:$Y$2003, TOIMINTA!$AE$3:$AE$2003,"h)*",TOIMINTA!$C$3:$C$2003,"Toteutunut")</f>
        <v>0</v>
      </c>
      <c r="F98" s="15">
        <f>SUMIFS(TOIMINTA!$Z$3:$Z$2003, TOIMINTA!$AE$3:$AE$2003,"h)*",TOIMINTA!$C$3:$C$2003,"Toteutunut")</f>
        <v>0</v>
      </c>
      <c r="G98" s="5" t="e">
        <f t="shared" si="70"/>
        <v>#DIV/0!</v>
      </c>
      <c r="H98" s="57" t="e">
        <f t="shared" si="71"/>
        <v>#DIV/0!</v>
      </c>
      <c r="I98" s="53">
        <f>SUMIFS(TOIMINTA!$D$3:$D$2003, TOIMINTA!$AE$3:$AE$2003,"h)*",TOIMINTA!$C$3:$C$2003,"Ei osallistujia")</f>
        <v>0</v>
      </c>
      <c r="J98" s="57" t="e">
        <f t="shared" si="72"/>
        <v>#DIV/0!</v>
      </c>
      <c r="K98" s="53">
        <f>SUMIFS(TOIMINTA!$D$3:$D$2003, TOIMINTA!$AE$3:$AE$2003,"h)*",TOIMINTA!$C$3:$C$2003,"Peruttu")</f>
        <v>0</v>
      </c>
      <c r="L98" s="57" t="e">
        <f t="shared" si="73"/>
        <v>#DIV/0!</v>
      </c>
      <c r="M98" s="53">
        <f>SUMIFS(TOIMINTA!$S$3:$S$2003, TOIMINTA!$AE$3:$AE$2003,"h)*",TOIMINTA!$C$3:$C$2003,"Toteutunut")</f>
        <v>0</v>
      </c>
      <c r="N98" s="53">
        <f>SUMIFS(TOIMINTA!$T$3:$T$2003, TOIMINTA!$AE$3:$AE$2003,"h)*",TOIMINTA!$C$3:$C$2003,"Toteutunut")</f>
        <v>0</v>
      </c>
      <c r="O98" s="4">
        <f t="shared" si="77"/>
        <v>0</v>
      </c>
      <c r="P98" s="15">
        <f>SUMIFS(TOIMINTA!$U$3:$U$2003, TOIMINTA!$AE$3:$AE$2003,"h)*",TOIMINTA!$C$3:$C$2003,"Toteutunut")</f>
        <v>0</v>
      </c>
      <c r="Q98" s="15">
        <f>SUMIFS(TOIMINTA!$V$3:$V$2003, TOIMINTA!$AE$3:$AE$2003,"h)*",TOIMINTA!$C$3:$C$2003,"Toteutunut")</f>
        <v>0</v>
      </c>
      <c r="R98" s="15">
        <f>SUMIFS(TOIMINTA!$W$3:$W$2003, TOIMINTA!$AE$3:$AE$2003,"h)*",TOIMINTA!$C$3:$C$2003,"Toteutunut")</f>
        <v>0</v>
      </c>
      <c r="S98" s="4">
        <f t="shared" si="74"/>
        <v>0</v>
      </c>
      <c r="T98" s="9" t="str">
        <f t="shared" si="75"/>
        <v>h) Oma määritelmä D</v>
      </c>
    </row>
    <row r="99" spans="1:35" x14ac:dyDescent="0.3">
      <c r="A99" s="188" t="str">
        <f>Muuttujat!B44</f>
        <v>i) Oma määritelmä E</v>
      </c>
      <c r="B99" s="4">
        <f>SUMIFS(TOIMINTA!$D$3:$D$2003, TOIMINTA!$AE$3:$AE$2003,"i)*",TOIMINTA!$C$3:$C$2003,"Toteutunut")</f>
        <v>0</v>
      </c>
      <c r="C99" s="15">
        <f t="shared" si="76"/>
        <v>0</v>
      </c>
      <c r="D99" s="15">
        <f>SUMIFS(TOIMINTA!$X$3:$X$2003, TOIMINTA!$AE$3:$AE$2003,"i)*",TOIMINTA!$C$3:$C$2003,"Toteutunut")</f>
        <v>0</v>
      </c>
      <c r="E99" s="15">
        <f>SUMIFS(TOIMINTA!$Y$3:$Y$2003, TOIMINTA!$AE$3:$AE$2003,"i)*",TOIMINTA!$C$3:$C$2003,"Toteutunut")</f>
        <v>0</v>
      </c>
      <c r="F99" s="15">
        <f>SUMIFS(TOIMINTA!$Z$3:$Z$2003, TOIMINTA!$AE$3:$AE$2003,"i)*",TOIMINTA!$C$3:$C$2003,"Toteutunut")</f>
        <v>0</v>
      </c>
      <c r="G99" s="5" t="e">
        <f t="shared" si="70"/>
        <v>#DIV/0!</v>
      </c>
      <c r="H99" s="57" t="e">
        <f t="shared" si="71"/>
        <v>#DIV/0!</v>
      </c>
      <c r="I99" s="53">
        <f>SUMIFS(TOIMINTA!$D$3:$D$2003, TOIMINTA!$AE$3:$AE$2003,"i)*",TOIMINTA!$C$3:$C$2003,"Ei osallistujia")</f>
        <v>0</v>
      </c>
      <c r="J99" s="57" t="e">
        <f t="shared" si="72"/>
        <v>#DIV/0!</v>
      </c>
      <c r="K99" s="53">
        <f>SUMIFS(TOIMINTA!$D$3:$D$2003, TOIMINTA!$AE$3:$AE$2003,"i)*",TOIMINTA!$C$3:$C$2003,"Peruttu")</f>
        <v>0</v>
      </c>
      <c r="L99" s="57" t="e">
        <f t="shared" si="73"/>
        <v>#DIV/0!</v>
      </c>
      <c r="M99" s="53">
        <f>SUMIFS(TOIMINTA!$S$3:$S$2003, TOIMINTA!$AE$3:$AE$2003,"i)*",TOIMINTA!$C$3:$C$2003,"Toteutunut")</f>
        <v>0</v>
      </c>
      <c r="N99" s="53">
        <f>SUMIFS(TOIMINTA!$T$3:$T$2003, TOIMINTA!$AE$3:$AE$2003,"i)*",TOIMINTA!$C$3:$C$2003,"Toteutunut")</f>
        <v>0</v>
      </c>
      <c r="O99" s="4">
        <f t="shared" si="77"/>
        <v>0</v>
      </c>
      <c r="P99" s="15">
        <f>SUMIFS(TOIMINTA!$U$3:$U$2003, TOIMINTA!$AE$3:$AE$2003,"i)*",TOIMINTA!$C$3:$C$2003,"Toteutunut")</f>
        <v>0</v>
      </c>
      <c r="Q99" s="15">
        <f>SUMIFS(TOIMINTA!$V$3:$V$2003, TOIMINTA!$AE$3:$AE$2003,"i)*",TOIMINTA!$C$3:$C$2003,"Toteutunut")</f>
        <v>0</v>
      </c>
      <c r="R99" s="15">
        <f>SUMIFS(TOIMINTA!$W$3:$W$2003, TOIMINTA!$AE$3:$AE$2003,"i)*",TOIMINTA!$C$3:$C$2003,"Toteutunut")</f>
        <v>0</v>
      </c>
      <c r="S99" s="4">
        <f t="shared" si="74"/>
        <v>0</v>
      </c>
      <c r="T99" s="9" t="str">
        <f t="shared" si="75"/>
        <v>i) Oma määritelmä E</v>
      </c>
    </row>
    <row r="100" spans="1:35" x14ac:dyDescent="0.3">
      <c r="A100" s="188" t="str">
        <f>Muuttujat!B45</f>
        <v>j) Oma määritelmä F</v>
      </c>
      <c r="B100" s="4">
        <f>SUMIFS(TOIMINTA!$D$3:$D$2003, TOIMINTA!$AE$3:$AE$2003,"j)*",TOIMINTA!$C$3:$C$2003,"Toteutunut")</f>
        <v>0</v>
      </c>
      <c r="C100" s="15">
        <f t="shared" si="76"/>
        <v>0</v>
      </c>
      <c r="D100" s="15">
        <f>SUMIFS(TOIMINTA!$X$3:$X$2003, TOIMINTA!$AE$3:$AE$2003,"j)*",TOIMINTA!$C$3:$C$2003,"Toteutunut")</f>
        <v>0</v>
      </c>
      <c r="E100" s="15">
        <f>SUMIFS(TOIMINTA!$Y$3:$Y$2003, TOIMINTA!$AE$3:$AE$2003,"j)*",TOIMINTA!$C$3:$C$2003,"Toteutunut")</f>
        <v>0</v>
      </c>
      <c r="F100" s="15">
        <f>SUMIFS(TOIMINTA!$Z$3:$Z$2003, TOIMINTA!$AE$3:$AE$2003,"j)*",TOIMINTA!$C$3:$C$2003,"Toteutunut")</f>
        <v>0</v>
      </c>
      <c r="G100" s="5" t="e">
        <f t="shared" si="70"/>
        <v>#DIV/0!</v>
      </c>
      <c r="H100" s="57" t="e">
        <f t="shared" si="71"/>
        <v>#DIV/0!</v>
      </c>
      <c r="I100" s="53">
        <f>SUMIFS(TOIMINTA!$D$3:$D$2003, TOIMINTA!$AE$3:$AE$2003,"j)*",TOIMINTA!$C$3:$C$2003,"Ei osallistujia")</f>
        <v>0</v>
      </c>
      <c r="J100" s="57" t="e">
        <f t="shared" si="72"/>
        <v>#DIV/0!</v>
      </c>
      <c r="K100" s="53">
        <f>SUMIFS(TOIMINTA!$D$3:$D$2003, TOIMINTA!$AE$3:$AE$2003,"j)*",TOIMINTA!$C$3:$C$2003,"Peruttu")</f>
        <v>0</v>
      </c>
      <c r="L100" s="57" t="e">
        <f t="shared" si="73"/>
        <v>#DIV/0!</v>
      </c>
      <c r="M100" s="53">
        <f>SUMIFS(TOIMINTA!$S$3:$S$2003, TOIMINTA!$AE$3:$AE$2003,"j)*",TOIMINTA!$C$3:$C$2003,"Toteutunut")</f>
        <v>0</v>
      </c>
      <c r="N100" s="53">
        <f>SUMIFS(TOIMINTA!$T$3:$T$2003, TOIMINTA!$AE$3:$AE$2003,"j)*",TOIMINTA!$C$3:$C$2003,"Toteutunut")</f>
        <v>0</v>
      </c>
      <c r="O100" s="4">
        <f t="shared" si="77"/>
        <v>0</v>
      </c>
      <c r="P100" s="15">
        <f>SUMIFS(TOIMINTA!$U$3:$U$2003, TOIMINTA!$AE$3:$AE$2003,"j)*",TOIMINTA!$C$3:$C$2003,"Toteutunut")</f>
        <v>0</v>
      </c>
      <c r="Q100" s="15">
        <f>SUMIFS(TOIMINTA!$V$3:$V$2003, TOIMINTA!$AE$3:$AE$2003,"j)*",TOIMINTA!$C$3:$C$2003,"Toteutunut")</f>
        <v>0</v>
      </c>
      <c r="R100" s="15">
        <f>SUMIFS(TOIMINTA!$W$3:$W$2003, TOIMINTA!$AE$3:$AE$2003,"j)*",TOIMINTA!$C$3:$C$2003,"Toteutunut")</f>
        <v>0</v>
      </c>
      <c r="S100" s="4">
        <f t="shared" si="74"/>
        <v>0</v>
      </c>
      <c r="T100" s="9" t="str">
        <f t="shared" si="75"/>
        <v>j) Oma määritelmä F</v>
      </c>
    </row>
    <row r="101" spans="1:35" x14ac:dyDescent="0.3">
      <c r="A101" s="188" t="str">
        <f>Muuttujat!B46</f>
        <v>k) Oma määritelmä G</v>
      </c>
      <c r="B101" s="4">
        <f>SUMIFS(TOIMINTA!$D$3:$D$2003, TOIMINTA!$AE$3:$AE$2003,"k)*",TOIMINTA!$C$3:$C$2003,"Toteutunut")</f>
        <v>0</v>
      </c>
      <c r="C101" s="15">
        <f t="shared" si="76"/>
        <v>0</v>
      </c>
      <c r="D101" s="15">
        <f>SUMIFS(TOIMINTA!$X$3:$X$2003, TOIMINTA!$AE$3:$AE$2003,"k)*",TOIMINTA!$C$3:$C$2003,"Toteutunut")</f>
        <v>0</v>
      </c>
      <c r="E101" s="15">
        <f>SUMIFS(TOIMINTA!$Y$3:$Y$2003, TOIMINTA!$AE$3:$AE$2003,"k)*",TOIMINTA!$C$3:$C$2003,"Toteutunut")</f>
        <v>0</v>
      </c>
      <c r="F101" s="15">
        <f>SUMIFS(TOIMINTA!$Z$3:$Z$2003, TOIMINTA!$AE$3:$AE$2003,"k)*",TOIMINTA!$C$3:$C$2003,"Toteutunut")</f>
        <v>0</v>
      </c>
      <c r="G101" s="5" t="e">
        <f t="shared" si="70"/>
        <v>#DIV/0!</v>
      </c>
      <c r="H101" s="57" t="e">
        <f t="shared" si="71"/>
        <v>#DIV/0!</v>
      </c>
      <c r="I101" s="53">
        <f>SUMIFS(TOIMINTA!$D$3:$D$2003, TOIMINTA!$AE$3:$AE$2003,"k)*",TOIMINTA!$C$3:$C$2003,"Ei osallistujia")</f>
        <v>0</v>
      </c>
      <c r="J101" s="57" t="e">
        <f t="shared" si="72"/>
        <v>#DIV/0!</v>
      </c>
      <c r="K101" s="53">
        <f>SUMIFS(TOIMINTA!$D$3:$D$2003, TOIMINTA!$AE$3:$AE$2003,"k)*",TOIMINTA!$C$3:$C$2003,"Peruttu")</f>
        <v>0</v>
      </c>
      <c r="L101" s="57" t="e">
        <f t="shared" si="73"/>
        <v>#DIV/0!</v>
      </c>
      <c r="M101" s="53">
        <f>SUMIFS(TOIMINTA!$S$3:$S$2003, TOIMINTA!$AE$3:$AE$2003,"k)*",TOIMINTA!$C$3:$C$2003,"Toteutunut")</f>
        <v>0</v>
      </c>
      <c r="N101" s="53">
        <f>SUMIFS(TOIMINTA!$T$3:$T$2003, TOIMINTA!$AE$3:$AE$2003,"k)*",TOIMINTA!$C$3:$C$2003,"Toteutunut")</f>
        <v>0</v>
      </c>
      <c r="O101" s="4">
        <f t="shared" si="77"/>
        <v>0</v>
      </c>
      <c r="P101" s="15">
        <f>SUMIFS(TOIMINTA!$U$3:$U$2003, TOIMINTA!$AE$3:$AE$2003,"k)*",TOIMINTA!$C$3:$C$2003,"Toteutunut")</f>
        <v>0</v>
      </c>
      <c r="Q101" s="15">
        <f>SUMIFS(TOIMINTA!$V$3:$V$2003, TOIMINTA!$AE$3:$AE$2003,"k)*",TOIMINTA!$C$3:$C$2003,"Toteutunut")</f>
        <v>0</v>
      </c>
      <c r="R101" s="15">
        <f>SUMIFS(TOIMINTA!$W$3:$W$2003, TOIMINTA!$AE$3:$AE$2003,"k)*",TOIMINTA!$C$3:$C$2003,"Toteutunut")</f>
        <v>0</v>
      </c>
      <c r="S101" s="4">
        <f t="shared" si="74"/>
        <v>0</v>
      </c>
      <c r="T101" s="9" t="str">
        <f t="shared" si="75"/>
        <v>k) Oma määritelmä G</v>
      </c>
    </row>
    <row r="102" spans="1:35" ht="14.25" customHeight="1" x14ac:dyDescent="0.3">
      <c r="A102" s="13" t="s">
        <v>54</v>
      </c>
      <c r="B102" s="2" t="s">
        <v>331</v>
      </c>
      <c r="C102" s="2"/>
      <c r="D102" s="2"/>
      <c r="E102" s="56"/>
      <c r="F102" s="2"/>
      <c r="G102" s="56"/>
      <c r="H102" s="62"/>
      <c r="I102" s="62"/>
      <c r="J102" s="2"/>
      <c r="K102" s="1"/>
      <c r="L102" s="1"/>
      <c r="M102" s="1"/>
      <c r="N102" s="1"/>
      <c r="O102" s="1"/>
      <c r="P102" s="1"/>
      <c r="Q102" s="81" t="str">
        <f>A102</f>
        <v>Valitse yksi</v>
      </c>
      <c r="R102" s="1"/>
      <c r="S102" s="1"/>
      <c r="T102" s="1"/>
      <c r="U102" s="1"/>
      <c r="V102" s="1"/>
      <c r="W102" s="1"/>
      <c r="X102" s="1"/>
      <c r="Y102" s="1"/>
      <c r="Z102" s="1"/>
      <c r="AA102" s="1"/>
      <c r="AB102" s="1"/>
      <c r="AC102" s="1"/>
      <c r="AD102" s="1"/>
      <c r="AE102" s="1"/>
      <c r="AF102" s="1"/>
    </row>
    <row r="103" spans="1:35" ht="14.25" customHeight="1" x14ac:dyDescent="0.3">
      <c r="A103" s="49" t="str">
        <f>Muuttujat!C36</f>
        <v>a) Toiminta soveltuu kaikille</v>
      </c>
      <c r="B103" s="4">
        <f>SUMIFS(TOIMINTA!$D$3:$D$2003, TOIMINTA!$AF$3:$AF$2003,"a)*",TOIMINTA!$C$3:$C$2003,"Toteutunut")</f>
        <v>0</v>
      </c>
      <c r="C103" s="15">
        <f>F103</f>
        <v>0</v>
      </c>
      <c r="D103" s="15">
        <f>SUMIFS(TOIMINTA!$X$3:$X$2003, TOIMINTA!$AF$3:$AF$2003,"a)*",TOIMINTA!$C$3:$C$2003,"Toteutunut")</f>
        <v>0</v>
      </c>
      <c r="E103" s="15">
        <f>SUMIFS(TOIMINTA!$Y$3:$Y$2003, TOIMINTA!$AF$3:$AF$2003,"a)*",TOIMINTA!$C$3:$C$2003,"Toteutunut")</f>
        <v>0</v>
      </c>
      <c r="F103" s="15">
        <f>SUMIFS(TOIMINTA!$Z$3:$Z$2003, TOIMINTA!$AF$3:$AF$2003,"a)*",TOIMINTA!$C$3:$C$2003,"Toteutunut")</f>
        <v>0</v>
      </c>
      <c r="G103" s="5" t="e">
        <f t="shared" ref="G103:G113" si="78">B103/$B$2</f>
        <v>#DIV/0!</v>
      </c>
      <c r="H103" s="57" t="e">
        <f t="shared" ref="H103:H113" si="79">B103/($B$2+$I$2+$K$2)</f>
        <v>#DIV/0!</v>
      </c>
      <c r="I103" s="53">
        <f>SUMIFS(TOIMINTA!$D$3:$D$2003, TOIMINTA!$AF$3:$AF$2003,"a)*",TOIMINTA!$C$3:$C$2003,"Ei osallistujia")</f>
        <v>0</v>
      </c>
      <c r="J103" s="57" t="e">
        <f t="shared" ref="J103:J113" si="80">I103/($B$2+$I$2+$K$2)</f>
        <v>#DIV/0!</v>
      </c>
      <c r="K103" s="53">
        <f>SUMIFS(TOIMINTA!$D$3:$D$2003, TOIMINTA!$AF$3:$AF$2003,"a)*",TOIMINTA!$C$3:$C$2003,"Peruttu")</f>
        <v>0</v>
      </c>
      <c r="L103" s="57" t="e">
        <f t="shared" ref="L103:L113" si="81">K103/($B$2+$JD$2+$K$2)</f>
        <v>#DIV/0!</v>
      </c>
      <c r="M103" s="53">
        <f>SUMIFS(TOIMINTA!$S$3:$S$2003, TOIMINTA!$AF$3:$AF$2003,"a)*",TOIMINTA!$C$3:$C$2003,"Toteutunut")</f>
        <v>0</v>
      </c>
      <c r="N103" s="53">
        <f>SUMIFS(TOIMINTA!$T$3:$T$2003, TOIMINTA!$AF$3:$AF$2003,"a)*",TOIMINTA!$C$3:$C$2003,"Toteutunut")</f>
        <v>0</v>
      </c>
      <c r="O103" s="4">
        <f t="shared" ref="O103:O113" si="82">IF(M103=0,0,M103/N103)</f>
        <v>0</v>
      </c>
      <c r="P103" s="15">
        <f>SUMIFS(TOIMINTA!$U$3:$U$2003, TOIMINTA!$AF$3:$AF$2003,"a)*",TOIMINTA!$C$3:$C$2003,"Toteutunut")</f>
        <v>0</v>
      </c>
      <c r="Q103" s="15">
        <f>SUMIFS(TOIMINTA!$V$3:$V$2003, TOIMINTA!$AF$3:$AF$2003,"a)*",TOIMINTA!$C$3:$C$2003,"Toteutunut")</f>
        <v>0</v>
      </c>
      <c r="R103" s="15">
        <f>SUMIFS(TOIMINTA!$W$3:$W$2003, TOIMINTA!$AF$3:$AF$2003,"a)*",TOIMINTA!$C$3:$C$2003,"Toteutunut")</f>
        <v>0</v>
      </c>
      <c r="S103" s="4">
        <f t="shared" ref="S103:S113" si="83">IF(R103=0,0,R103/B103)</f>
        <v>0</v>
      </c>
      <c r="T103" s="9" t="str">
        <f t="shared" ref="T103:T134" si="84">A103</f>
        <v>a) Toiminta soveltuu kaikille</v>
      </c>
      <c r="U103" s="1"/>
      <c r="V103" s="1"/>
      <c r="W103" s="1"/>
      <c r="X103" s="1"/>
      <c r="Y103" s="1"/>
      <c r="Z103" s="1"/>
      <c r="AA103" s="1"/>
      <c r="AB103" s="1"/>
      <c r="AC103" s="1"/>
      <c r="AD103" s="1"/>
      <c r="AE103" s="1"/>
      <c r="AF103" s="1"/>
      <c r="AG103" s="1"/>
      <c r="AH103" s="1"/>
      <c r="AI103" s="1"/>
    </row>
    <row r="104" spans="1:35" ht="14.25" customHeight="1" x14ac:dyDescent="0.3">
      <c r="A104" s="49" t="str">
        <f>Muuttujat!C37</f>
        <v>b) Toiminta soveltuu joillekin erityisryhmille</v>
      </c>
      <c r="B104" s="4">
        <f>SUMIFS(TOIMINTA!$D$3:$D$2003, TOIMINTA!$AF$3:$AF$2003,"b)*",TOIMINTA!$C$3:$C$2003,"Toteutunut")</f>
        <v>0</v>
      </c>
      <c r="C104" s="15">
        <f t="shared" ref="C104:C113" si="85">F104</f>
        <v>0</v>
      </c>
      <c r="D104" s="15">
        <f>SUMIFS(TOIMINTA!$X$3:$X$2003, TOIMINTA!$AF$3:$AF$2003,"b)*",TOIMINTA!$C$3:$C$2003,"Toteutunut")</f>
        <v>0</v>
      </c>
      <c r="E104" s="15">
        <f>SUMIFS(TOIMINTA!$Y$3:$Y$2003, TOIMINTA!$AF$3:$AF$2003,"b)*",TOIMINTA!$C$3:$C$2003,"Toteutunut")</f>
        <v>0</v>
      </c>
      <c r="F104" s="15">
        <f>SUMIFS(TOIMINTA!$Z$3:$Z$2003, TOIMINTA!$AF$3:$AF$2003,"b)*",TOIMINTA!$C$3:$C$2003,"Toteutunut")</f>
        <v>0</v>
      </c>
      <c r="G104" s="5" t="e">
        <f t="shared" si="78"/>
        <v>#DIV/0!</v>
      </c>
      <c r="H104" s="57" t="e">
        <f t="shared" si="79"/>
        <v>#DIV/0!</v>
      </c>
      <c r="I104" s="53">
        <f>SUMIFS(TOIMINTA!$D$3:$D$2003, TOIMINTA!$AF$3:$AF$2003,"b)*",TOIMINTA!$C$3:$C$2003,"Ei osallistujia")</f>
        <v>0</v>
      </c>
      <c r="J104" s="57" t="e">
        <f t="shared" si="80"/>
        <v>#DIV/0!</v>
      </c>
      <c r="K104" s="53">
        <f>SUMIFS(TOIMINTA!$D$3:$D$2003, TOIMINTA!$AF$3:$AF$2003,"b)*",TOIMINTA!$C$3:$C$2003,"Peruttu")</f>
        <v>0</v>
      </c>
      <c r="L104" s="57" t="e">
        <f t="shared" si="81"/>
        <v>#DIV/0!</v>
      </c>
      <c r="M104" s="53">
        <f>SUMIFS(TOIMINTA!$S$3:$S$2003, TOIMINTA!$AF$3:$AF$2003,"b)*",TOIMINTA!$C$3:$C$2003,"Toteutunut")</f>
        <v>0</v>
      </c>
      <c r="N104" s="53">
        <f>SUMIFS(TOIMINTA!$T$3:$T$2003, TOIMINTA!$AF$3:$AF$2003,"b)*",TOIMINTA!$C$3:$C$2003,"Toteutunut")</f>
        <v>0</v>
      </c>
      <c r="O104" s="4">
        <f t="shared" si="82"/>
        <v>0</v>
      </c>
      <c r="P104" s="15">
        <f>SUMIFS(TOIMINTA!$U$3:$U$2003, TOIMINTA!$AF$3:$AF$2003,"b)*",TOIMINTA!$C$3:$C$2003,"Toteutunut")</f>
        <v>0</v>
      </c>
      <c r="Q104" s="15">
        <f>SUMIFS(TOIMINTA!$V$3:$V$2003, TOIMINTA!$AF$3:$AF$2003,"b)*",TOIMINTA!$C$3:$C$2003,"Toteutunut")</f>
        <v>0</v>
      </c>
      <c r="R104" s="15">
        <f>SUMIFS(TOIMINTA!$W$3:$W$2003, TOIMINTA!$AF$3:$AF$2003,"b)*",TOIMINTA!$C$3:$C$2003,"Toteutunut")</f>
        <v>0</v>
      </c>
      <c r="S104" s="4">
        <f t="shared" si="83"/>
        <v>0</v>
      </c>
      <c r="T104" s="9" t="str">
        <f t="shared" si="84"/>
        <v>b) Toiminta soveltuu joillekin erityisryhmille</v>
      </c>
      <c r="U104" s="1"/>
      <c r="V104" s="1"/>
      <c r="W104" s="1"/>
      <c r="X104" s="1"/>
      <c r="Y104" s="1"/>
      <c r="Z104" s="1"/>
      <c r="AA104" s="1"/>
      <c r="AB104" s="1"/>
      <c r="AC104" s="1"/>
      <c r="AD104" s="1"/>
      <c r="AE104" s="1"/>
      <c r="AF104" s="1"/>
      <c r="AG104" s="1"/>
      <c r="AH104" s="1"/>
      <c r="AI104" s="1"/>
    </row>
    <row r="105" spans="1:35" ht="14.25" customHeight="1" x14ac:dyDescent="0.3">
      <c r="A105" s="49" t="str">
        <f>Muuttujat!C38</f>
        <v>c) Toiminta on suunnattu erityisryhmälle</v>
      </c>
      <c r="B105" s="4">
        <f>SUMIFS(TOIMINTA!$D$3:$D$2003, TOIMINTA!$AF$3:$AF$2003,"c)*",TOIMINTA!$C$3:$C$2003,"Toteutunut")</f>
        <v>0</v>
      </c>
      <c r="C105" s="15">
        <f t="shared" si="85"/>
        <v>0</v>
      </c>
      <c r="D105" s="15">
        <f>SUMIFS(TOIMINTA!$X$3:$X$2003, TOIMINTA!$AF$3:$AF$2003,"c)*",TOIMINTA!$C$3:$C$2003,"Toteutunut")</f>
        <v>0</v>
      </c>
      <c r="E105" s="15">
        <f>SUMIFS(TOIMINTA!$Y$3:$Y$2003, TOIMINTA!$AF$3:$AF$2003,"c)*",TOIMINTA!$C$3:$C$2003,"Toteutunut")</f>
        <v>0</v>
      </c>
      <c r="F105" s="15">
        <f>SUMIFS(TOIMINTA!$Z$3:$Z$2003, TOIMINTA!$AF$3:$AF$2003,"c)*",TOIMINTA!$C$3:$C$2003,"Toteutunut")</f>
        <v>0</v>
      </c>
      <c r="G105" s="5" t="e">
        <f t="shared" si="78"/>
        <v>#DIV/0!</v>
      </c>
      <c r="H105" s="57" t="e">
        <f t="shared" si="79"/>
        <v>#DIV/0!</v>
      </c>
      <c r="I105" s="53">
        <f>SUMIFS(TOIMINTA!$D$3:$D$2003, TOIMINTA!$AF$3:$AF$2003,"c)*",TOIMINTA!$C$3:$C$2003,"Ei osallistujia")</f>
        <v>0</v>
      </c>
      <c r="J105" s="57" t="e">
        <f t="shared" si="80"/>
        <v>#DIV/0!</v>
      </c>
      <c r="K105" s="53">
        <f>SUMIFS(TOIMINTA!$D$3:$D$2003, TOIMINTA!$AF$3:$AF$2003,"c)*",TOIMINTA!$C$3:$C$2003,"Peruttu")</f>
        <v>0</v>
      </c>
      <c r="L105" s="57" t="e">
        <f t="shared" si="81"/>
        <v>#DIV/0!</v>
      </c>
      <c r="M105" s="53">
        <f>SUMIFS(TOIMINTA!$S$3:$S$2003, TOIMINTA!$AF$3:$AF$2003,"c)*",TOIMINTA!$C$3:$C$2003,"Toteutunut")</f>
        <v>0</v>
      </c>
      <c r="N105" s="53">
        <f>SUMIFS(TOIMINTA!$T$3:$T$2003, TOIMINTA!$AF$3:$AF$2003,"c)*",TOIMINTA!$C$3:$C$2003,"Toteutunut")</f>
        <v>0</v>
      </c>
      <c r="O105" s="4">
        <f t="shared" si="82"/>
        <v>0</v>
      </c>
      <c r="P105" s="15">
        <f>SUMIFS(TOIMINTA!$U$3:$U$2003, TOIMINTA!$AF$3:$AF$2003,"c)*",TOIMINTA!$C$3:$C$2003,"Toteutunut")</f>
        <v>0</v>
      </c>
      <c r="Q105" s="15">
        <f>SUMIFS(TOIMINTA!$V$3:$V$2003, TOIMINTA!$AF$3:$AF$2003,"c)*",TOIMINTA!$C$3:$C$2003,"Toteutunut")</f>
        <v>0</v>
      </c>
      <c r="R105" s="15">
        <f>SUMIFS(TOIMINTA!$W$3:$W$2003, TOIMINTA!$AF$3:$AF$2003,"c)*",TOIMINTA!$C$3:$C$2003,"Toteutunut")</f>
        <v>0</v>
      </c>
      <c r="S105" s="4">
        <f t="shared" si="83"/>
        <v>0</v>
      </c>
      <c r="T105" s="9" t="str">
        <f t="shared" si="84"/>
        <v>c) Toiminta on suunnattu erityisryhmälle</v>
      </c>
      <c r="U105" s="1"/>
      <c r="V105" s="1"/>
      <c r="W105" s="1"/>
      <c r="X105" s="1"/>
      <c r="Y105" s="1"/>
      <c r="Z105" s="1"/>
      <c r="AA105" s="1"/>
      <c r="AB105" s="1"/>
      <c r="AC105" s="1"/>
      <c r="AD105" s="1"/>
      <c r="AE105" s="1"/>
      <c r="AF105" s="1"/>
      <c r="AG105" s="1"/>
      <c r="AH105" s="1"/>
      <c r="AI105" s="1"/>
    </row>
    <row r="106" spans="1:35" ht="14.25" customHeight="1" x14ac:dyDescent="0.3">
      <c r="A106" s="49" t="str">
        <f>Muuttujat!C39</f>
        <v>d) Toiminta ei ole suunnattu erityisryhmille</v>
      </c>
      <c r="B106" s="4">
        <f>SUMIFS(TOIMINTA!$D$3:$D$2003, TOIMINTA!$AF$3:$AF$2003,"d)*",TOIMINTA!$C$3:$C$2003,"Toteutunut")</f>
        <v>0</v>
      </c>
      <c r="C106" s="15">
        <f t="shared" si="85"/>
        <v>0</v>
      </c>
      <c r="D106" s="15">
        <f>SUMIFS(TOIMINTA!$X$3:$X$2003, TOIMINTA!$AF$3:$AF$2003,"d)*",TOIMINTA!$C$3:$C$2003,"Toteutunut")</f>
        <v>0</v>
      </c>
      <c r="E106" s="15">
        <f>SUMIFS(TOIMINTA!$Y$3:$Y$2003, TOIMINTA!$AF$3:$AF$2003,"d)*",TOIMINTA!$C$3:$C$2003,"Toteutunut")</f>
        <v>0</v>
      </c>
      <c r="F106" s="15">
        <f>SUMIFS(TOIMINTA!$Z$3:$Z$2003, TOIMINTA!$AF$3:$AF$2003,"d)*",TOIMINTA!$C$3:$C$2003,"Toteutunut")</f>
        <v>0</v>
      </c>
      <c r="G106" s="5" t="e">
        <f t="shared" si="78"/>
        <v>#DIV/0!</v>
      </c>
      <c r="H106" s="57" t="e">
        <f t="shared" si="79"/>
        <v>#DIV/0!</v>
      </c>
      <c r="I106" s="53">
        <f>SUMIFS(TOIMINTA!$D$3:$D$2003, TOIMINTA!$AF$3:$AF$2003,"d)*",TOIMINTA!$C$3:$C$2003,"Ei osallistujia")</f>
        <v>0</v>
      </c>
      <c r="J106" s="57" t="e">
        <f t="shared" si="80"/>
        <v>#DIV/0!</v>
      </c>
      <c r="K106" s="53">
        <f>SUMIFS(TOIMINTA!$D$3:$D$2003, TOIMINTA!$AF$3:$AF$2003,"d)*",TOIMINTA!$C$3:$C$2003,"Peruttu")</f>
        <v>0</v>
      </c>
      <c r="L106" s="57" t="e">
        <f t="shared" si="81"/>
        <v>#DIV/0!</v>
      </c>
      <c r="M106" s="53">
        <f>SUMIFS(TOIMINTA!$S$3:$S$2003, TOIMINTA!$AF$3:$AF$2003,"d)*",TOIMINTA!$C$3:$C$2003,"Toteutunut")</f>
        <v>0</v>
      </c>
      <c r="N106" s="53">
        <f>SUMIFS(TOIMINTA!$T$3:$T$2003, TOIMINTA!$AF$3:$AF$2003,"d)*",TOIMINTA!$C$3:$C$2003,"Toteutunut")</f>
        <v>0</v>
      </c>
      <c r="O106" s="4">
        <f t="shared" si="82"/>
        <v>0</v>
      </c>
      <c r="P106" s="15">
        <f>SUMIFS(TOIMINTA!$U$3:$U$2003, TOIMINTA!$AF$3:$AF$2003,"d)*",TOIMINTA!$C$3:$C$2003,"Toteutunut")</f>
        <v>0</v>
      </c>
      <c r="Q106" s="15">
        <f>SUMIFS(TOIMINTA!$V$3:$V$2003, TOIMINTA!$AF$3:$AF$2003,"d)*",TOIMINTA!$C$3:$C$2003,"Toteutunut")</f>
        <v>0</v>
      </c>
      <c r="R106" s="15">
        <f>SUMIFS(TOIMINTA!$W$3:$W$2003, TOIMINTA!$AF$3:$AF$2003,"d)*",TOIMINTA!$C$3:$C$2003,"Toteutunut")</f>
        <v>0</v>
      </c>
      <c r="S106" s="4">
        <f t="shared" si="83"/>
        <v>0</v>
      </c>
      <c r="T106" s="9" t="str">
        <f t="shared" si="84"/>
        <v>d) Toiminta ei ole suunnattu erityisryhmille</v>
      </c>
      <c r="U106" s="1"/>
      <c r="V106" s="1"/>
      <c r="W106" s="1"/>
      <c r="X106" s="1"/>
      <c r="Y106" s="1"/>
      <c r="Z106" s="1"/>
      <c r="AA106" s="1"/>
      <c r="AB106" s="1"/>
      <c r="AC106" s="1"/>
      <c r="AD106" s="1"/>
      <c r="AE106" s="1"/>
      <c r="AF106" s="1"/>
      <c r="AG106" s="1"/>
      <c r="AH106" s="1"/>
      <c r="AI106" s="1"/>
    </row>
    <row r="107" spans="1:35" x14ac:dyDescent="0.3">
      <c r="A107" s="49" t="str">
        <f>Muuttujat!C40</f>
        <v>e) Oma määritelmä A</v>
      </c>
      <c r="B107" s="4">
        <f>SUMIFS(TOIMINTA!$D$3:$D$2003, TOIMINTA!$AF$3:$AF$2003,"e)*",TOIMINTA!$C$3:$C$2003,"Toteutunut")</f>
        <v>0</v>
      </c>
      <c r="C107" s="15">
        <f t="shared" si="85"/>
        <v>0</v>
      </c>
      <c r="D107" s="15">
        <f>SUMIFS(TOIMINTA!$X$3:$X$2003, TOIMINTA!$AF$3:$AF$2003,"e)*",TOIMINTA!$C$3:$C$2003,"Toteutunut")</f>
        <v>0</v>
      </c>
      <c r="E107" s="15">
        <f>SUMIFS(TOIMINTA!$Y$3:$Y$2003, TOIMINTA!$AF$3:$AF$2003,"e)*",TOIMINTA!$C$3:$C$2003,"Toteutunut")</f>
        <v>0</v>
      </c>
      <c r="F107" s="15">
        <f>SUMIFS(TOIMINTA!$Z$3:$Z$2003, TOIMINTA!$AF$3:$AF$2003,"e)*",TOIMINTA!$C$3:$C$2003,"Toteutunut")</f>
        <v>0</v>
      </c>
      <c r="G107" s="5" t="e">
        <f t="shared" si="78"/>
        <v>#DIV/0!</v>
      </c>
      <c r="H107" s="57" t="e">
        <f t="shared" si="79"/>
        <v>#DIV/0!</v>
      </c>
      <c r="I107" s="53">
        <f>SUMIFS(TOIMINTA!$D$3:$D$2003, TOIMINTA!$AF$3:$AF$2003,"e)*",TOIMINTA!$C$3:$C$2003,"Ei osallistujia")</f>
        <v>0</v>
      </c>
      <c r="J107" s="57" t="e">
        <f t="shared" si="80"/>
        <v>#DIV/0!</v>
      </c>
      <c r="K107" s="53">
        <f>SUMIFS(TOIMINTA!$D$3:$D$2003, TOIMINTA!$AF$3:$AF$2003,"e)*",TOIMINTA!$C$3:$C$2003,"Peruttu")</f>
        <v>0</v>
      </c>
      <c r="L107" s="57" t="e">
        <f t="shared" si="81"/>
        <v>#DIV/0!</v>
      </c>
      <c r="M107" s="53">
        <f>SUMIFS(TOIMINTA!$S$3:$S$2003, TOIMINTA!$AF$3:$AF$2003,"e)*",TOIMINTA!$C$3:$C$2003,"Toteutunut")</f>
        <v>0</v>
      </c>
      <c r="N107" s="53">
        <f>SUMIFS(TOIMINTA!$T$3:$T$2003, TOIMINTA!$AF$3:$AF$2003,"e)*",TOIMINTA!$C$3:$C$2003,"Toteutunut")</f>
        <v>0</v>
      </c>
      <c r="O107" s="4">
        <f t="shared" si="82"/>
        <v>0</v>
      </c>
      <c r="P107" s="15">
        <f>SUMIFS(TOIMINTA!$U$3:$U$2003, TOIMINTA!$AF$3:$AF$2003,"e)*",TOIMINTA!$C$3:$C$2003,"Toteutunut")</f>
        <v>0</v>
      </c>
      <c r="Q107" s="15">
        <f>SUMIFS(TOIMINTA!$V$3:$V$2003, TOIMINTA!$AF$3:$AF$2003,"e)*",TOIMINTA!$C$3:$C$2003,"Toteutunut")</f>
        <v>0</v>
      </c>
      <c r="R107" s="15">
        <f>SUMIFS(TOIMINTA!$W$3:$W$2003, TOIMINTA!$AF$3:$AF$2003,"e)*",TOIMINTA!$C$3:$C$2003,"Toteutunut")</f>
        <v>0</v>
      </c>
      <c r="S107" s="4">
        <f t="shared" si="83"/>
        <v>0</v>
      </c>
      <c r="T107" s="9" t="str">
        <f t="shared" si="84"/>
        <v>e) Oma määritelmä A</v>
      </c>
    </row>
    <row r="108" spans="1:35" x14ac:dyDescent="0.3">
      <c r="A108" s="49" t="str">
        <f>Muuttujat!C41</f>
        <v>f) Oma määritelmä B</v>
      </c>
      <c r="B108" s="4">
        <f>SUMIFS(TOIMINTA!$D$3:$D$2003, TOIMINTA!$AF$3:$AF$2003,"f)*",TOIMINTA!$C$3:$C$2003,"Toteutunut")</f>
        <v>0</v>
      </c>
      <c r="C108" s="15">
        <f t="shared" si="85"/>
        <v>0</v>
      </c>
      <c r="D108" s="15">
        <f>SUMIFS(TOIMINTA!$X$3:$X$2003, TOIMINTA!$AF$3:$AF$2003,"f)*",TOIMINTA!$C$3:$C$2003,"Toteutunut")</f>
        <v>0</v>
      </c>
      <c r="E108" s="15">
        <f>SUMIFS(TOIMINTA!$Y$3:$Y$2003, TOIMINTA!$AF$3:$AF$2003,"f)*",TOIMINTA!$C$3:$C$2003,"Toteutunut")</f>
        <v>0</v>
      </c>
      <c r="F108" s="15">
        <f>SUMIFS(TOIMINTA!$Z$3:$Z$2003, TOIMINTA!$AF$3:$AF$2003,"f)*",TOIMINTA!$C$3:$C$2003,"Toteutunut")</f>
        <v>0</v>
      </c>
      <c r="G108" s="5" t="e">
        <f t="shared" si="78"/>
        <v>#DIV/0!</v>
      </c>
      <c r="H108" s="57" t="e">
        <f t="shared" si="79"/>
        <v>#DIV/0!</v>
      </c>
      <c r="I108" s="53">
        <f>SUMIFS(TOIMINTA!$D$3:$D$2003, TOIMINTA!$AF$3:$AF$2003,"f)*",TOIMINTA!$C$3:$C$2003,"Ei osallistujia")</f>
        <v>0</v>
      </c>
      <c r="J108" s="57" t="e">
        <f t="shared" si="80"/>
        <v>#DIV/0!</v>
      </c>
      <c r="K108" s="53">
        <f>SUMIFS(TOIMINTA!$D$3:$D$2003, TOIMINTA!$AF$3:$AF$2003,"f)*",TOIMINTA!$C$3:$C$2003,"Peruttu")</f>
        <v>0</v>
      </c>
      <c r="L108" s="57" t="e">
        <f t="shared" si="81"/>
        <v>#DIV/0!</v>
      </c>
      <c r="M108" s="53">
        <f>SUMIFS(TOIMINTA!$S$3:$S$2003, TOIMINTA!$AF$3:$AF$2003,"f)*",TOIMINTA!$C$3:$C$2003,"Toteutunut")</f>
        <v>0</v>
      </c>
      <c r="N108" s="53">
        <f>SUMIFS(TOIMINTA!$T$3:$T$2003, TOIMINTA!$AF$3:$AF$2003,"f)*",TOIMINTA!$C$3:$C$2003,"Toteutunut")</f>
        <v>0</v>
      </c>
      <c r="O108" s="4">
        <f t="shared" si="82"/>
        <v>0</v>
      </c>
      <c r="P108" s="15">
        <f>SUMIFS(TOIMINTA!$U$3:$U$2003, TOIMINTA!$AF$3:$AF$2003,"f)*",TOIMINTA!$C$3:$C$2003,"Toteutunut")</f>
        <v>0</v>
      </c>
      <c r="Q108" s="15">
        <f>SUMIFS(TOIMINTA!$V$3:$V$2003, TOIMINTA!$AF$3:$AF$2003,"f)*",TOIMINTA!$C$3:$C$2003,"Toteutunut")</f>
        <v>0</v>
      </c>
      <c r="R108" s="15">
        <f>SUMIFS(TOIMINTA!$W$3:$W$2003, TOIMINTA!$AF$3:$AF$2003,"f)*",TOIMINTA!$C$3:$C$2003,"Toteutunut")</f>
        <v>0</v>
      </c>
      <c r="S108" s="4">
        <f t="shared" si="83"/>
        <v>0</v>
      </c>
      <c r="T108" s="9" t="str">
        <f t="shared" si="84"/>
        <v>f) Oma määritelmä B</v>
      </c>
    </row>
    <row r="109" spans="1:35" x14ac:dyDescent="0.3">
      <c r="A109" s="49" t="str">
        <f>Muuttujat!C42</f>
        <v>g) Oma määritelmä C</v>
      </c>
      <c r="B109" s="4">
        <f>SUMIFS(TOIMINTA!$D$3:$D$2003, TOIMINTA!$AF$3:$AF$2003,"g)*",TOIMINTA!$C$3:$C$2003,"Toteutunut")</f>
        <v>0</v>
      </c>
      <c r="C109" s="15">
        <f t="shared" si="85"/>
        <v>0</v>
      </c>
      <c r="D109" s="15">
        <f>SUMIFS(TOIMINTA!$X$3:$X$2003, TOIMINTA!$AF$3:$AF$2003,"g)*",TOIMINTA!$C$3:$C$2003,"Toteutunut")</f>
        <v>0</v>
      </c>
      <c r="E109" s="15">
        <f>SUMIFS(TOIMINTA!$Y$3:$Y$2003, TOIMINTA!$AF$3:$AF$2003,"g)*",TOIMINTA!$C$3:$C$2003,"Toteutunut")</f>
        <v>0</v>
      </c>
      <c r="F109" s="15">
        <f>SUMIFS(TOIMINTA!$Z$3:$Z$2003, TOIMINTA!$AF$3:$AF$2003,"g)*",TOIMINTA!$C$3:$C$2003,"Toteutunut")</f>
        <v>0</v>
      </c>
      <c r="G109" s="5" t="e">
        <f t="shared" si="78"/>
        <v>#DIV/0!</v>
      </c>
      <c r="H109" s="57" t="e">
        <f t="shared" si="79"/>
        <v>#DIV/0!</v>
      </c>
      <c r="I109" s="53">
        <f>SUMIFS(TOIMINTA!$D$3:$D$2003, TOIMINTA!$AF$3:$AF$2003,"g)*",TOIMINTA!$C$3:$C$2003,"Ei osallistujia")</f>
        <v>0</v>
      </c>
      <c r="J109" s="57" t="e">
        <f t="shared" si="80"/>
        <v>#DIV/0!</v>
      </c>
      <c r="K109" s="53">
        <f>SUMIFS(TOIMINTA!$D$3:$D$2003, TOIMINTA!$AF$3:$AF$2003,"g)*",TOIMINTA!$C$3:$C$2003,"Peruttu")</f>
        <v>0</v>
      </c>
      <c r="L109" s="57" t="e">
        <f t="shared" si="81"/>
        <v>#DIV/0!</v>
      </c>
      <c r="M109" s="53">
        <f>SUMIFS(TOIMINTA!$S$3:$S$2003, TOIMINTA!$AF$3:$AF$2003,"g)*",TOIMINTA!$C$3:$C$2003,"Toteutunut")</f>
        <v>0</v>
      </c>
      <c r="N109" s="53">
        <f>SUMIFS(TOIMINTA!$T$3:$T$2003, TOIMINTA!$AF$3:$AF$2003,"g)*",TOIMINTA!$C$3:$C$2003,"Toteutunut")</f>
        <v>0</v>
      </c>
      <c r="O109" s="4">
        <f t="shared" si="82"/>
        <v>0</v>
      </c>
      <c r="P109" s="15">
        <f>SUMIFS(TOIMINTA!$U$3:$U$2003, TOIMINTA!$AF$3:$AF$2003,"g)*",TOIMINTA!$C$3:$C$2003,"Toteutunut")</f>
        <v>0</v>
      </c>
      <c r="Q109" s="15">
        <f>SUMIFS(TOIMINTA!$V$3:$V$2003, TOIMINTA!$AF$3:$AF$2003,"g)*",TOIMINTA!$C$3:$C$2003,"Toteutunut")</f>
        <v>0</v>
      </c>
      <c r="R109" s="15">
        <f>SUMIFS(TOIMINTA!$W$3:$W$2003, TOIMINTA!$AF$3:$AF$2003,"g)*",TOIMINTA!$C$3:$C$2003,"Toteutunut")</f>
        <v>0</v>
      </c>
      <c r="S109" s="4">
        <f t="shared" si="83"/>
        <v>0</v>
      </c>
      <c r="T109" s="9" t="str">
        <f t="shared" si="84"/>
        <v>g) Oma määritelmä C</v>
      </c>
    </row>
    <row r="110" spans="1:35" x14ac:dyDescent="0.3">
      <c r="A110" s="49" t="str">
        <f>Muuttujat!C43</f>
        <v>h) Oma määritelmä D</v>
      </c>
      <c r="B110" s="4">
        <f>SUMIFS(TOIMINTA!$D$3:$D$2003, TOIMINTA!$AF$3:$AF$2003,"h)*",TOIMINTA!$C$3:$C$2003,"Toteutunut")</f>
        <v>0</v>
      </c>
      <c r="C110" s="15">
        <f t="shared" si="85"/>
        <v>0</v>
      </c>
      <c r="D110" s="15">
        <f>SUMIFS(TOIMINTA!$X$3:$X$2003, TOIMINTA!$AF$3:$AF$2003,"h)*",TOIMINTA!$C$3:$C$2003,"Toteutunut")</f>
        <v>0</v>
      </c>
      <c r="E110" s="15">
        <f>SUMIFS(TOIMINTA!$Y$3:$Y$2003, TOIMINTA!$AF$3:$AF$2003,"h)*",TOIMINTA!$C$3:$C$2003,"Toteutunut")</f>
        <v>0</v>
      </c>
      <c r="F110" s="15">
        <f>SUMIFS(TOIMINTA!$Z$3:$Z$2003, TOIMINTA!$AF$3:$AF$2003,"h)*",TOIMINTA!$C$3:$C$2003,"Toteutunut")</f>
        <v>0</v>
      </c>
      <c r="G110" s="5" t="e">
        <f t="shared" si="78"/>
        <v>#DIV/0!</v>
      </c>
      <c r="H110" s="57" t="e">
        <f t="shared" si="79"/>
        <v>#DIV/0!</v>
      </c>
      <c r="I110" s="53">
        <f>SUMIFS(TOIMINTA!$D$3:$D$2003, TOIMINTA!$AF$3:$AF$2003,"h)*",TOIMINTA!$C$3:$C$2003,"Ei osallistujia")</f>
        <v>0</v>
      </c>
      <c r="J110" s="57" t="e">
        <f t="shared" si="80"/>
        <v>#DIV/0!</v>
      </c>
      <c r="K110" s="53">
        <f>SUMIFS(TOIMINTA!$D$3:$D$2003, TOIMINTA!$AF$3:$AF$2003,"h)*",TOIMINTA!$C$3:$C$2003,"Peruttu")</f>
        <v>0</v>
      </c>
      <c r="L110" s="57" t="e">
        <f t="shared" si="81"/>
        <v>#DIV/0!</v>
      </c>
      <c r="M110" s="53">
        <f>SUMIFS(TOIMINTA!$S$3:$S$2003, TOIMINTA!$AF$3:$AF$2003,"h)*",TOIMINTA!$C$3:$C$2003,"Toteutunut")</f>
        <v>0</v>
      </c>
      <c r="N110" s="53">
        <f>SUMIFS(TOIMINTA!$T$3:$T$2003, TOIMINTA!$AF$3:$AF$2003,"h)*",TOIMINTA!$C$3:$C$2003,"Toteutunut")</f>
        <v>0</v>
      </c>
      <c r="O110" s="4">
        <f t="shared" si="82"/>
        <v>0</v>
      </c>
      <c r="P110" s="15">
        <f>SUMIFS(TOIMINTA!$U$3:$U$2003, TOIMINTA!$AF$3:$AF$2003,"h)*",TOIMINTA!$C$3:$C$2003,"Toteutunut")</f>
        <v>0</v>
      </c>
      <c r="Q110" s="15">
        <f>SUMIFS(TOIMINTA!$V$3:$V$2003, TOIMINTA!$AF$3:$AF$2003,"h)*",TOIMINTA!$C$3:$C$2003,"Toteutunut")</f>
        <v>0</v>
      </c>
      <c r="R110" s="15">
        <f>SUMIFS(TOIMINTA!$W$3:$W$2003, TOIMINTA!$AF$3:$AF$2003,"h)*",TOIMINTA!$C$3:$C$2003,"Toteutunut")</f>
        <v>0</v>
      </c>
      <c r="S110" s="4">
        <f t="shared" si="83"/>
        <v>0</v>
      </c>
      <c r="T110" s="9" t="str">
        <f t="shared" si="84"/>
        <v>h) Oma määritelmä D</v>
      </c>
    </row>
    <row r="111" spans="1:35" x14ac:dyDescent="0.3">
      <c r="A111" s="49" t="str">
        <f>Muuttujat!C44</f>
        <v>i) Oma määritelmä E</v>
      </c>
      <c r="B111" s="4">
        <f>SUMIFS(TOIMINTA!$D$3:$D$2003, TOIMINTA!$AF$3:$AF$2003,"i)*",TOIMINTA!$C$3:$C$2003,"Toteutunut")</f>
        <v>0</v>
      </c>
      <c r="C111" s="15">
        <f t="shared" si="85"/>
        <v>0</v>
      </c>
      <c r="D111" s="15">
        <f>SUMIFS(TOIMINTA!$X$3:$X$2003, TOIMINTA!$AF$3:$AF$2003,"i)*",TOIMINTA!$C$3:$C$2003,"Toteutunut")</f>
        <v>0</v>
      </c>
      <c r="E111" s="15">
        <f>SUMIFS(TOIMINTA!$Y$3:$Y$2003, TOIMINTA!$AF$3:$AF$2003,"i)*",TOIMINTA!$C$3:$C$2003,"Toteutunut")</f>
        <v>0</v>
      </c>
      <c r="F111" s="15">
        <f>SUMIFS(TOIMINTA!$Z$3:$Z$2003, TOIMINTA!$AF$3:$AF$2003,"i)*",TOIMINTA!$C$3:$C$2003,"Toteutunut")</f>
        <v>0</v>
      </c>
      <c r="G111" s="5" t="e">
        <f t="shared" si="78"/>
        <v>#DIV/0!</v>
      </c>
      <c r="H111" s="57" t="e">
        <f t="shared" si="79"/>
        <v>#DIV/0!</v>
      </c>
      <c r="I111" s="53">
        <f>SUMIFS(TOIMINTA!$D$3:$D$2003, TOIMINTA!$AF$3:$AF$2003,"i)*",TOIMINTA!$C$3:$C$2003,"Ei osallistujia")</f>
        <v>0</v>
      </c>
      <c r="J111" s="57" t="e">
        <f t="shared" si="80"/>
        <v>#DIV/0!</v>
      </c>
      <c r="K111" s="53">
        <f>SUMIFS(TOIMINTA!$D$3:$D$2003, TOIMINTA!$AF$3:$AF$2003,"i)*",TOIMINTA!$C$3:$C$2003,"Peruttu")</f>
        <v>0</v>
      </c>
      <c r="L111" s="57" t="e">
        <f t="shared" si="81"/>
        <v>#DIV/0!</v>
      </c>
      <c r="M111" s="53">
        <f>SUMIFS(TOIMINTA!$S$3:$S$2003, TOIMINTA!$AF$3:$AF$2003,"i)*",TOIMINTA!$C$3:$C$2003,"Toteutunut")</f>
        <v>0</v>
      </c>
      <c r="N111" s="53">
        <f>SUMIFS(TOIMINTA!$T$3:$T$2003, TOIMINTA!$AF$3:$AF$2003,"i)*",TOIMINTA!$C$3:$C$2003,"Toteutunut")</f>
        <v>0</v>
      </c>
      <c r="O111" s="4">
        <f t="shared" si="82"/>
        <v>0</v>
      </c>
      <c r="P111" s="15">
        <f>SUMIFS(TOIMINTA!$U$3:$U$2003, TOIMINTA!$AF$3:$AF$2003,"i)*",TOIMINTA!$C$3:$C$2003,"Toteutunut")</f>
        <v>0</v>
      </c>
      <c r="Q111" s="15">
        <f>SUMIFS(TOIMINTA!$V$3:$V$2003, TOIMINTA!$AF$3:$AF$2003,"i)*",TOIMINTA!$C$3:$C$2003,"Toteutunut")</f>
        <v>0</v>
      </c>
      <c r="R111" s="15">
        <f>SUMIFS(TOIMINTA!$W$3:$W$2003, TOIMINTA!$AF$3:$AF$2003,"i)*",TOIMINTA!$C$3:$C$2003,"Toteutunut")</f>
        <v>0</v>
      </c>
      <c r="S111" s="4">
        <f t="shared" si="83"/>
        <v>0</v>
      </c>
      <c r="T111" s="9" t="str">
        <f t="shared" si="84"/>
        <v>i) Oma määritelmä E</v>
      </c>
    </row>
    <row r="112" spans="1:35" x14ac:dyDescent="0.3">
      <c r="A112" s="49" t="str">
        <f>Muuttujat!C45</f>
        <v>j) Oma määritelmä F</v>
      </c>
      <c r="B112" s="4">
        <f>SUMIFS(TOIMINTA!$D$3:$D$2003, TOIMINTA!$AF$3:$AF$2003,"j)*",TOIMINTA!$C$3:$C$2003,"Toteutunut")</f>
        <v>0</v>
      </c>
      <c r="C112" s="15">
        <f t="shared" si="85"/>
        <v>0</v>
      </c>
      <c r="D112" s="15">
        <f>SUMIFS(TOIMINTA!$X$3:$X$2003, TOIMINTA!$AF$3:$AF$2003,"j)*",TOIMINTA!$C$3:$C$2003,"Toteutunut")</f>
        <v>0</v>
      </c>
      <c r="E112" s="15">
        <f>SUMIFS(TOIMINTA!$Y$3:$Y$2003, TOIMINTA!$AF$3:$AF$2003,"j)*",TOIMINTA!$C$3:$C$2003,"Toteutunut")</f>
        <v>0</v>
      </c>
      <c r="F112" s="15">
        <f>SUMIFS(TOIMINTA!$Z$3:$Z$2003, TOIMINTA!$AF$3:$AF$2003,"j)*",TOIMINTA!$C$3:$C$2003,"Toteutunut")</f>
        <v>0</v>
      </c>
      <c r="G112" s="5" t="e">
        <f t="shared" si="78"/>
        <v>#DIV/0!</v>
      </c>
      <c r="H112" s="57" t="e">
        <f t="shared" si="79"/>
        <v>#DIV/0!</v>
      </c>
      <c r="I112" s="53">
        <f>SUMIFS(TOIMINTA!$D$3:$D$2003, TOIMINTA!$AF$3:$AF$2003,"j)*",TOIMINTA!$C$3:$C$2003,"Ei osallistujia")</f>
        <v>0</v>
      </c>
      <c r="J112" s="57" t="e">
        <f t="shared" si="80"/>
        <v>#DIV/0!</v>
      </c>
      <c r="K112" s="53">
        <f>SUMIFS(TOIMINTA!$D$3:$D$2003, TOIMINTA!$AF$3:$AF$2003,"j)*",TOIMINTA!$C$3:$C$2003,"Peruttu")</f>
        <v>0</v>
      </c>
      <c r="L112" s="57" t="e">
        <f t="shared" si="81"/>
        <v>#DIV/0!</v>
      </c>
      <c r="M112" s="53">
        <f>SUMIFS(TOIMINTA!$S$3:$S$2003, TOIMINTA!$AF$3:$AF$2003,"j)*",TOIMINTA!$C$3:$C$2003,"Toteutunut")</f>
        <v>0</v>
      </c>
      <c r="N112" s="53">
        <f>SUMIFS(TOIMINTA!$T$3:$T$2003, TOIMINTA!$AF$3:$AF$2003,"j)*",TOIMINTA!$C$3:$C$2003,"Toteutunut")</f>
        <v>0</v>
      </c>
      <c r="O112" s="4">
        <f t="shared" si="82"/>
        <v>0</v>
      </c>
      <c r="P112" s="15">
        <f>SUMIFS(TOIMINTA!$U$3:$U$2003, TOIMINTA!$AF$3:$AF$2003,"j)*",TOIMINTA!$C$3:$C$2003,"Toteutunut")</f>
        <v>0</v>
      </c>
      <c r="Q112" s="15">
        <f>SUMIFS(TOIMINTA!$V$3:$V$2003, TOIMINTA!$AF$3:$AF$2003,"j)*",TOIMINTA!$C$3:$C$2003,"Toteutunut")</f>
        <v>0</v>
      </c>
      <c r="R112" s="15">
        <f>SUMIFS(TOIMINTA!$W$3:$W$2003, TOIMINTA!$AF$3:$AF$2003,"j)*",TOIMINTA!$C$3:$C$2003,"Toteutunut")</f>
        <v>0</v>
      </c>
      <c r="S112" s="4">
        <f t="shared" si="83"/>
        <v>0</v>
      </c>
      <c r="T112" s="9" t="str">
        <f t="shared" si="84"/>
        <v>j) Oma määritelmä F</v>
      </c>
    </row>
    <row r="113" spans="1:20" x14ac:dyDescent="0.3">
      <c r="A113" s="49" t="str">
        <f>Muuttujat!C46</f>
        <v>k) Oma määritelmä G</v>
      </c>
      <c r="B113" s="4">
        <f>SUMIFS(TOIMINTA!$D$3:$D$2003, TOIMINTA!$AF$3:$AF$2003,"k)*",TOIMINTA!$C$3:$C$2003,"Toteutunut")</f>
        <v>0</v>
      </c>
      <c r="C113" s="15">
        <f t="shared" si="85"/>
        <v>0</v>
      </c>
      <c r="D113" s="15">
        <f>SUMIFS(TOIMINTA!$X$3:$X$2003, TOIMINTA!$AF$3:$AF$2003,"k)*",TOIMINTA!$C$3:$C$2003,"Toteutunut")</f>
        <v>0</v>
      </c>
      <c r="E113" s="15">
        <f>SUMIFS(TOIMINTA!$Y$3:$Y$2003, TOIMINTA!$AF$3:$AF$2003,"k)*",TOIMINTA!$C$3:$C$2003,"Toteutunut")</f>
        <v>0</v>
      </c>
      <c r="F113" s="15">
        <f>SUMIFS(TOIMINTA!$Z$3:$Z$2003, TOIMINTA!$AF$3:$AF$2003,"k)*",TOIMINTA!$C$3:$C$2003,"Toteutunut")</f>
        <v>0</v>
      </c>
      <c r="G113" s="5" t="e">
        <f t="shared" si="78"/>
        <v>#DIV/0!</v>
      </c>
      <c r="H113" s="57" t="e">
        <f t="shared" si="79"/>
        <v>#DIV/0!</v>
      </c>
      <c r="I113" s="53">
        <f>SUMIFS(TOIMINTA!$D$3:$D$2003, TOIMINTA!$AF$3:$AF$2003,"k)*",TOIMINTA!$C$3:$C$2003,"Ei osallistujia")</f>
        <v>0</v>
      </c>
      <c r="J113" s="57" t="e">
        <f t="shared" si="80"/>
        <v>#DIV/0!</v>
      </c>
      <c r="K113" s="53">
        <f>SUMIFS(TOIMINTA!$D$3:$D$2003, TOIMINTA!$AF$3:$AF$2003,"k)*",TOIMINTA!$C$3:$C$2003,"Peruttu")</f>
        <v>0</v>
      </c>
      <c r="L113" s="57" t="e">
        <f t="shared" si="81"/>
        <v>#DIV/0!</v>
      </c>
      <c r="M113" s="53">
        <f>SUMIFS(TOIMINTA!$S$3:$S$2003, TOIMINTA!$AF$3:$AF$2003,"k)*",TOIMINTA!$C$3:$C$2003,"Toteutunut")</f>
        <v>0</v>
      </c>
      <c r="N113" s="53">
        <f>SUMIFS(TOIMINTA!$T$3:$T$2003, TOIMINTA!$AF$3:$AF$2003,"k)*",TOIMINTA!$C$3:$C$2003,"Toteutunut")</f>
        <v>0</v>
      </c>
      <c r="O113" s="4">
        <f t="shared" si="82"/>
        <v>0</v>
      </c>
      <c r="P113" s="15">
        <f>SUMIFS(TOIMINTA!$U$3:$U$2003, TOIMINTA!$AF$3:$AF$2003,"k)*",TOIMINTA!$C$3:$C$2003,"Toteutunut")</f>
        <v>0</v>
      </c>
      <c r="Q113" s="15">
        <f>SUMIFS(TOIMINTA!$V$3:$V$2003, TOIMINTA!$AF$3:$AF$2003,"k)*",TOIMINTA!$C$3:$C$2003,"Toteutunut")</f>
        <v>0</v>
      </c>
      <c r="R113" s="15">
        <f>SUMIFS(TOIMINTA!$W$3:$W$2003, TOIMINTA!$AF$3:$AF$2003,"k)*",TOIMINTA!$C$3:$C$2003,"Toteutunut")</f>
        <v>0</v>
      </c>
      <c r="S113" s="4">
        <f t="shared" si="83"/>
        <v>0</v>
      </c>
      <c r="T113" s="9" t="str">
        <f t="shared" si="84"/>
        <v>k) Oma määritelmä G</v>
      </c>
    </row>
    <row r="114" spans="1:20" x14ac:dyDescent="0.3">
      <c r="A114" s="188"/>
      <c r="B114" s="174" t="s">
        <v>332</v>
      </c>
      <c r="F114"/>
      <c r="G114"/>
      <c r="T114" s="9">
        <f t="shared" si="84"/>
        <v>0</v>
      </c>
    </row>
    <row r="115" spans="1:20" x14ac:dyDescent="0.3">
      <c r="A115" s="188" t="str">
        <f>Muuttujat!D36</f>
        <v>a) Sisältö</v>
      </c>
      <c r="B115" s="4">
        <f>SUMIFS(TOIMINTA!$D$3:$D$2003, TOIMINTA!$AG$3:$AG$2003,"a)*",TOIMINTA!$C$3:$C$2003,"Toteutunut")</f>
        <v>0</v>
      </c>
      <c r="C115" s="15">
        <f>F115</f>
        <v>0</v>
      </c>
      <c r="D115" s="15">
        <f>SUMIFS(TOIMINTA!$X$3:$X$2003, TOIMINTA!$AG$3:$AG$2003,"a)*",TOIMINTA!$C$3:$C$2003,"Toteutunut")</f>
        <v>0</v>
      </c>
      <c r="E115" s="15">
        <f>SUMIFS(TOIMINTA!$Y$3:$Y$2003, TOIMINTA!$AG$3:$AG$2003,"a)*",TOIMINTA!$C$3:$C$2003,"Toteutunut")</f>
        <v>0</v>
      </c>
      <c r="F115" s="15">
        <f>SUMIFS(TOIMINTA!$Z$3:$Z$2003, TOIMINTA!$AG$3:$AG$2003,"a)*",TOIMINTA!$C$3:$C$2003,"Toteutunut")</f>
        <v>0</v>
      </c>
      <c r="G115" s="5" t="e">
        <f t="shared" ref="G115:G125" si="86">B115/$B$2</f>
        <v>#DIV/0!</v>
      </c>
      <c r="H115" s="57" t="e">
        <f t="shared" ref="H115:H125" si="87">B115/($B$2+$I$2+$K$2)</f>
        <v>#DIV/0!</v>
      </c>
      <c r="I115" s="53">
        <f>SUMIFS(TOIMINTA!$D$3:$D$2003, TOIMINTA!$AG$3:$AG$2003,"a)*",TOIMINTA!$C$3:$C$2003,"Ei osallistujia")</f>
        <v>0</v>
      </c>
      <c r="J115" s="57" t="e">
        <f t="shared" ref="J115:J125" si="88">I115/($B$2+$I$2+$K$2)</f>
        <v>#DIV/0!</v>
      </c>
      <c r="K115" s="53">
        <f>SUMIFS(TOIMINTA!$D$3:$D$2003, TOIMINTA!$AG$3:$AG$2003,"a)*",TOIMINTA!$C$3:$C$2003,"Peruttu")</f>
        <v>0</v>
      </c>
      <c r="L115" s="57" t="e">
        <f t="shared" ref="L115:L125" si="89">K115/($B$2+$JD$2+$K$2)</f>
        <v>#DIV/0!</v>
      </c>
      <c r="M115" s="53">
        <f>SUMIFS(TOIMINTA!$S$3:$S$2003, TOIMINTA!$AG$3:$AG$2003,"a)*",TOIMINTA!$C$3:$C$2003,"Toteutunut")</f>
        <v>0</v>
      </c>
      <c r="N115" s="53">
        <f>SUMIFS(TOIMINTA!$T$3:$T$2003, TOIMINTA!$AG$3:$AG$2003,"a)*",TOIMINTA!$C$3:$C$2003,"Toteutunut")</f>
        <v>0</v>
      </c>
      <c r="O115" s="4">
        <f>IF(M115=0,0,M115/N115)</f>
        <v>0</v>
      </c>
      <c r="P115" s="15">
        <f>SUMIFS(TOIMINTA!$U$3:$U$2003, TOIMINTA!$AG$3:$AG$2003,"a)*",TOIMINTA!$C$3:$C$2003,"Toteutunut")</f>
        <v>0</v>
      </c>
      <c r="Q115" s="15">
        <f>SUMIFS(TOIMINTA!$V$3:$V$2003, TOIMINTA!$AG$3:$AG$2003,"a)*",TOIMINTA!$C$3:$C$2003,"Toteutunut")</f>
        <v>0</v>
      </c>
      <c r="R115" s="15">
        <f>SUMIFS(TOIMINTA!$W$3:$W$2003, TOIMINTA!$AG$3:$AG$2003,"a)*",TOIMINTA!$C$3:$C$2003,"Toteutunut")</f>
        <v>0</v>
      </c>
      <c r="S115" s="4">
        <f t="shared" ref="S115:S125" si="90">IF(R115=0,0,R115/B115)</f>
        <v>0</v>
      </c>
      <c r="T115" s="9" t="str">
        <f t="shared" si="84"/>
        <v>a) Sisältö</v>
      </c>
    </row>
    <row r="116" spans="1:20" x14ac:dyDescent="0.3">
      <c r="A116" s="188" t="str">
        <f>Muuttujat!D37</f>
        <v>b) Materiaalit ja tarvikkeet</v>
      </c>
      <c r="B116" s="68">
        <f>SUMIFS(TOIMINTA!$D$3:$D$2003, TOIMINTA!$AG$3:$AG$2003,"b)*",TOIMINTA!$C$3:$C$2003,"Toteutunut")</f>
        <v>0</v>
      </c>
      <c r="C116" s="15">
        <f t="shared" ref="C116:C125" si="91">F116</f>
        <v>0</v>
      </c>
      <c r="D116" s="68">
        <f>SUMIFS(TOIMINTA!$X$3:$X$2003, TOIMINTA!$AG$3:$AG$2003,"b)*",TOIMINTA!$C$3:$C$2003,"Toteutunut")</f>
        <v>0</v>
      </c>
      <c r="E116" s="68">
        <f>SUMIFS(TOIMINTA!$Y$3:$Y$2003, TOIMINTA!$AG$3:$AG$2003,"b)*",TOIMINTA!$C$3:$C$2003,"Toteutunut")</f>
        <v>0</v>
      </c>
      <c r="F116" s="68">
        <f>SUMIFS(TOIMINTA!$Z$3:$Z$2003, TOIMINTA!$AG$3:$AG$2003,"b)*",TOIMINTA!$C$3:$C$2003,"Toteutunut")</f>
        <v>0</v>
      </c>
      <c r="G116" s="5" t="e">
        <f t="shared" si="86"/>
        <v>#DIV/0!</v>
      </c>
      <c r="H116" s="57" t="e">
        <f t="shared" si="87"/>
        <v>#DIV/0!</v>
      </c>
      <c r="I116" s="53">
        <f>SUMIFS(TOIMINTA!$D$3:$D$2003, TOIMINTA!$AG$3:$AG$2003,"b)*",TOIMINTA!$C$3:$C$2003,"Ei osallistujia")</f>
        <v>0</v>
      </c>
      <c r="J116" s="57" t="e">
        <f t="shared" si="88"/>
        <v>#DIV/0!</v>
      </c>
      <c r="K116" s="53">
        <f>SUMIFS(TOIMINTA!$D$3:$D$2003, TOIMINTA!$AG$3:$AG$2003,"b)*",TOIMINTA!$C$3:$C$2003,"Peruttu")</f>
        <v>0</v>
      </c>
      <c r="L116" s="57" t="e">
        <f t="shared" si="89"/>
        <v>#DIV/0!</v>
      </c>
      <c r="M116" s="53">
        <f>SUMIFS(TOIMINTA!$S$3:$S$2003, TOIMINTA!$AG$3:$AG$2003,"b)*",TOIMINTA!$C$3:$C$2003,"Toteutunut")</f>
        <v>0</v>
      </c>
      <c r="N116" s="53">
        <f>SUMIFS(TOIMINTA!$T$3:$T$2003, TOIMINTA!$AG$3:$AG$2003,"b)*",TOIMINTA!$C$3:$C$2003,"Toteutunut")</f>
        <v>0</v>
      </c>
      <c r="O116" s="4">
        <f t="shared" ref="O116:O125" si="92">IF(M116=0,0,M116/N116)</f>
        <v>0</v>
      </c>
      <c r="P116" s="15">
        <f>SUMIFS(TOIMINTA!$U$3:$U$2003, TOIMINTA!$AG$3:$AG$2003,"b)*",TOIMINTA!$C$3:$C$2003,"Toteutunut")</f>
        <v>0</v>
      </c>
      <c r="Q116" s="15">
        <f>SUMIFS(TOIMINTA!$V$3:$V$2003, TOIMINTA!$AG$3:$AG$2003,"b)*",TOIMINTA!$C$3:$C$2003,"Toteutunut")</f>
        <v>0</v>
      </c>
      <c r="R116" s="15">
        <f>SUMIFS(TOIMINTA!$W$3:$W$2003, TOIMINTA!$AG$3:$AG$2003,"b)*",TOIMINTA!$C$3:$C$2003,"Toteutunut")</f>
        <v>0</v>
      </c>
      <c r="S116" s="4">
        <f t="shared" si="90"/>
        <v>0</v>
      </c>
      <c r="T116" s="9" t="str">
        <f t="shared" si="84"/>
        <v>b) Materiaalit ja tarvikkeet</v>
      </c>
    </row>
    <row r="117" spans="1:20" x14ac:dyDescent="0.3">
      <c r="A117" s="188" t="str">
        <f>Muuttujat!D38</f>
        <v>c) Matkustaminen</v>
      </c>
      <c r="B117" s="68">
        <f>SUMIFS(TOIMINTA!$D$3:$D$2003, TOIMINTA!$AG$3:$AG$2003,"c)*",TOIMINTA!$C$3:$C$2003,"Toteutunut")</f>
        <v>0</v>
      </c>
      <c r="C117" s="15">
        <f t="shared" si="91"/>
        <v>0</v>
      </c>
      <c r="D117" s="68">
        <f>SUMIFS(TOIMINTA!$X$3:$X$2003, TOIMINTA!$AG$3:$AG$2003,"c)*",TOIMINTA!$C$3:$C$2003,"Toteutunut")</f>
        <v>0</v>
      </c>
      <c r="E117" s="68">
        <f>SUMIFS(TOIMINTA!$Y$3:$Y$2003, TOIMINTA!$AG$3:$AG$2003,"c)*",TOIMINTA!$C$3:$C$2003,"Toteutunut")</f>
        <v>0</v>
      </c>
      <c r="F117" s="68">
        <f>SUMIFS(TOIMINTA!$Z$3:$Z$2003, TOIMINTA!$AG$3:$AG$2003,"c)*",TOIMINTA!$C$3:$C$2003,"Toteutunut")</f>
        <v>0</v>
      </c>
      <c r="G117" s="5" t="e">
        <f t="shared" si="86"/>
        <v>#DIV/0!</v>
      </c>
      <c r="H117" s="57" t="e">
        <f t="shared" si="87"/>
        <v>#DIV/0!</v>
      </c>
      <c r="I117" s="53">
        <f>SUMIFS(TOIMINTA!$D$3:$D$2003, TOIMINTA!$AG$3:$AG$2003,"c)*",TOIMINTA!$C$3:$C$2003,"Ei osallistujia")</f>
        <v>0</v>
      </c>
      <c r="J117" s="57" t="e">
        <f t="shared" si="88"/>
        <v>#DIV/0!</v>
      </c>
      <c r="K117" s="53">
        <f>SUMIFS(TOIMINTA!$D$3:$D$2003, TOIMINTA!$AG$3:$AG$2003,"c)*",TOIMINTA!$C$3:$C$2003,"Peruttu")</f>
        <v>0</v>
      </c>
      <c r="L117" s="57" t="e">
        <f t="shared" si="89"/>
        <v>#DIV/0!</v>
      </c>
      <c r="M117" s="53">
        <f>SUMIFS(TOIMINTA!$S$3:$S$2003, TOIMINTA!$AG$3:$AG$2003,"c)*",TOIMINTA!$C$3:$C$2003,"Toteutunut")</f>
        <v>0</v>
      </c>
      <c r="N117" s="53">
        <f>SUMIFS(TOIMINTA!$T$3:$T$2003, TOIMINTA!$AG$3:$AG$2003,"c)*",TOIMINTA!$C$3:$C$2003,"Toteutunut")</f>
        <v>0</v>
      </c>
      <c r="O117" s="4">
        <f t="shared" si="92"/>
        <v>0</v>
      </c>
      <c r="P117" s="15">
        <f>SUMIFS(TOIMINTA!$U$3:$U$2003, TOIMINTA!$AG$3:$AG$2003,"c)*",TOIMINTA!$C$3:$C$2003,"Toteutunut")</f>
        <v>0</v>
      </c>
      <c r="Q117" s="15">
        <f>SUMIFS(TOIMINTA!$V$3:$V$2003, TOIMINTA!$AG$3:$AG$2003,"c)*",TOIMINTA!$C$3:$C$2003,"Toteutunut")</f>
        <v>0</v>
      </c>
      <c r="R117" s="15">
        <f>SUMIFS(TOIMINTA!$W$3:$W$2003, TOIMINTA!$AG$3:$AG$2003,"c)*",TOIMINTA!$C$3:$C$2003,"Toteutunut")</f>
        <v>0</v>
      </c>
      <c r="S117" s="4">
        <f t="shared" si="90"/>
        <v>0</v>
      </c>
      <c r="T117" s="9" t="str">
        <f t="shared" si="84"/>
        <v>c) Matkustaminen</v>
      </c>
    </row>
    <row r="118" spans="1:20" x14ac:dyDescent="0.3">
      <c r="A118" s="188" t="str">
        <f>Muuttujat!D39</f>
        <v>d) Huomioitu kokonaisvaltaisesti</v>
      </c>
      <c r="B118" s="68">
        <f>SUMIFS(TOIMINTA!$D$3:$D$2003, TOIMINTA!$AG$3:$AG$2003,"d)*",TOIMINTA!$C$3:$C$2003,"Toteutunut")</f>
        <v>0</v>
      </c>
      <c r="C118" s="15">
        <f t="shared" si="91"/>
        <v>0</v>
      </c>
      <c r="D118" s="68">
        <f>SUMIFS(TOIMINTA!$X$3:$X$2003, TOIMINTA!$AG$3:$AG$2003,"d)*",TOIMINTA!$C$3:$C$2003,"Toteutunut")</f>
        <v>0</v>
      </c>
      <c r="E118" s="68">
        <f>SUMIFS(TOIMINTA!$Y$3:$Y$2003, TOIMINTA!$AG$3:$AG$2003,"d)*",TOIMINTA!$C$3:$C$2003,"Toteutunut")</f>
        <v>0</v>
      </c>
      <c r="F118" s="68">
        <f>SUMIFS(TOIMINTA!$Z$3:$Z$2003, TOIMINTA!$AG$3:$AG$2003,"d)*",TOIMINTA!$C$3:$C$2003,"Toteutunut")</f>
        <v>0</v>
      </c>
      <c r="G118" s="5" t="e">
        <f t="shared" si="86"/>
        <v>#DIV/0!</v>
      </c>
      <c r="H118" s="57" t="e">
        <f t="shared" si="87"/>
        <v>#DIV/0!</v>
      </c>
      <c r="I118" s="53">
        <f>SUMIFS(TOIMINTA!$D$3:$D$2003, TOIMINTA!$AG$3:$AG$2003,"d)*",TOIMINTA!$C$3:$C$2003,"Ei osallistujia")</f>
        <v>0</v>
      </c>
      <c r="J118" s="57" t="e">
        <f t="shared" si="88"/>
        <v>#DIV/0!</v>
      </c>
      <c r="K118" s="53">
        <f>SUMIFS(TOIMINTA!$D$3:$D$2003, TOIMINTA!$AG$3:$AG$2003,"d)*",TOIMINTA!$C$3:$C$2003,"Peruttu")</f>
        <v>0</v>
      </c>
      <c r="L118" s="57" t="e">
        <f t="shared" si="89"/>
        <v>#DIV/0!</v>
      </c>
      <c r="M118" s="53">
        <f>SUMIFS(TOIMINTA!$S$3:$S$2003, TOIMINTA!$AG$3:$AG$2003,"d)*",TOIMINTA!$C$3:$C$2003,"Toteutunut")</f>
        <v>0</v>
      </c>
      <c r="N118" s="53">
        <f>SUMIFS(TOIMINTA!$T$3:$T$2003, TOIMINTA!$AG$3:$AG$2003,"d)*",TOIMINTA!$C$3:$C$2003,"Toteutunut")</f>
        <v>0</v>
      </c>
      <c r="O118" s="4">
        <f t="shared" si="92"/>
        <v>0</v>
      </c>
      <c r="P118" s="15">
        <f>SUMIFS(TOIMINTA!$U$3:$U$2003, TOIMINTA!$AG$3:$AG$2003,"d)*",TOIMINTA!$C$3:$C$2003,"Toteutunut")</f>
        <v>0</v>
      </c>
      <c r="Q118" s="15">
        <f>SUMIFS(TOIMINTA!$V$3:$V$2003, TOIMINTA!$AG$3:$AG$2003,"d)*",TOIMINTA!$C$3:$C$2003,"Toteutunut")</f>
        <v>0</v>
      </c>
      <c r="R118" s="15">
        <f>SUMIFS(TOIMINTA!$W$3:$W$2003, TOIMINTA!$AG$3:$AG$2003,"d)*",TOIMINTA!$C$3:$C$2003,"Toteutunut")</f>
        <v>0</v>
      </c>
      <c r="S118" s="4">
        <f t="shared" si="90"/>
        <v>0</v>
      </c>
      <c r="T118" s="9" t="str">
        <f t="shared" si="84"/>
        <v>d) Huomioitu kokonaisvaltaisesti</v>
      </c>
    </row>
    <row r="119" spans="1:20" x14ac:dyDescent="0.3">
      <c r="A119" s="188" t="str">
        <f>Muuttujat!D40</f>
        <v>e) Oma määritelmä A</v>
      </c>
      <c r="B119" s="68">
        <f>SUMIFS(TOIMINTA!$D$3:$D$2003, TOIMINTA!$AG$3:$AG$2003,"e)*",TOIMINTA!$C$3:$C$2003,"Toteutunut")</f>
        <v>0</v>
      </c>
      <c r="C119" s="15">
        <f t="shared" si="91"/>
        <v>0</v>
      </c>
      <c r="D119" s="68">
        <f>SUMIFS(TOIMINTA!$X$3:$X$2003, TOIMINTA!$AG$3:$AG$2003,"e)*",TOIMINTA!$C$3:$C$2003,"Toteutunut")</f>
        <v>0</v>
      </c>
      <c r="E119" s="68">
        <f>SUMIFS(TOIMINTA!$Y$3:$Y$2003, TOIMINTA!$AG$3:$AG$2003,"e)*",TOIMINTA!$C$3:$C$2003,"Toteutunut")</f>
        <v>0</v>
      </c>
      <c r="F119" s="68">
        <f>SUMIFS(TOIMINTA!$Z$3:$Z$2003, TOIMINTA!$AG$3:$AG$2003,"e)*",TOIMINTA!$C$3:$C$2003,"Toteutunut")</f>
        <v>0</v>
      </c>
      <c r="G119" s="5" t="e">
        <f t="shared" si="86"/>
        <v>#DIV/0!</v>
      </c>
      <c r="H119" s="57" t="e">
        <f t="shared" si="87"/>
        <v>#DIV/0!</v>
      </c>
      <c r="I119" s="53">
        <f>SUMIFS(TOIMINTA!$D$3:$D$2003, TOIMINTA!$AG$3:$AG$2003,"e)*",TOIMINTA!$C$3:$C$2003,"Ei osallistujia")</f>
        <v>0</v>
      </c>
      <c r="J119" s="57" t="e">
        <f t="shared" si="88"/>
        <v>#DIV/0!</v>
      </c>
      <c r="K119" s="53">
        <f>SUMIFS(TOIMINTA!$D$3:$D$2003, TOIMINTA!$AG$3:$AG$2003,"e)*",TOIMINTA!$C$3:$C$2003,"Peruttu")</f>
        <v>0</v>
      </c>
      <c r="L119" s="57" t="e">
        <f t="shared" si="89"/>
        <v>#DIV/0!</v>
      </c>
      <c r="M119" s="53">
        <f>SUMIFS(TOIMINTA!$S$3:$S$2003, TOIMINTA!$AG$3:$AG$2003,"e)*",TOIMINTA!$C$3:$C$2003,"Toteutunut")</f>
        <v>0</v>
      </c>
      <c r="N119" s="53">
        <f>SUMIFS(TOIMINTA!$T$3:$T$2003, TOIMINTA!$AG$3:$AG$2003,"e)*",TOIMINTA!$C$3:$C$2003,"Toteutunut")</f>
        <v>0</v>
      </c>
      <c r="O119" s="4">
        <f t="shared" si="92"/>
        <v>0</v>
      </c>
      <c r="P119" s="15">
        <f>SUMIFS(TOIMINTA!$U$3:$U$2003, TOIMINTA!$AG$3:$AG$2003,"e)*",TOIMINTA!$C$3:$C$2003,"Toteutunut")</f>
        <v>0</v>
      </c>
      <c r="Q119" s="15">
        <f>SUMIFS(TOIMINTA!$V$3:$V$2003, TOIMINTA!$AG$3:$AG$2003,"e)*",TOIMINTA!$C$3:$C$2003,"Toteutunut")</f>
        <v>0</v>
      </c>
      <c r="R119" s="15">
        <f>SUMIFS(TOIMINTA!$W$3:$W$2003, TOIMINTA!$AG$3:$AG$2003,"e)*",TOIMINTA!$C$3:$C$2003,"Toteutunut")</f>
        <v>0</v>
      </c>
      <c r="S119" s="4">
        <f t="shared" si="90"/>
        <v>0</v>
      </c>
      <c r="T119" s="9" t="str">
        <f t="shared" si="84"/>
        <v>e) Oma määritelmä A</v>
      </c>
    </row>
    <row r="120" spans="1:20" x14ac:dyDescent="0.3">
      <c r="A120" s="188" t="str">
        <f>Muuttujat!D41</f>
        <v>f) Oma määritelmä B</v>
      </c>
      <c r="B120" s="68">
        <f>SUMIFS(TOIMINTA!$D$3:$D$2003, TOIMINTA!$AG$3:$AG$2003,"f)*",TOIMINTA!$C$3:$C$2003,"Toteutunut")</f>
        <v>0</v>
      </c>
      <c r="C120" s="15">
        <f t="shared" si="91"/>
        <v>0</v>
      </c>
      <c r="D120" s="68">
        <f>SUMIFS(TOIMINTA!$X$3:$X$2003, TOIMINTA!$AG$3:$AG$2003,"f)*",TOIMINTA!$C$3:$C$2003,"Toteutunut")</f>
        <v>0</v>
      </c>
      <c r="E120" s="68">
        <f>SUMIFS(TOIMINTA!$Y$3:$Y$2003, TOIMINTA!$AG$3:$AG$2003,"f)*",TOIMINTA!$C$3:$C$2003,"Toteutunut")</f>
        <v>0</v>
      </c>
      <c r="F120" s="68">
        <f>SUMIFS(TOIMINTA!$Z$3:$Z$2003, TOIMINTA!$AG$3:$AG$2003,"f)*",TOIMINTA!$C$3:$C$2003,"Toteutunut")</f>
        <v>0</v>
      </c>
      <c r="G120" s="5" t="e">
        <f t="shared" si="86"/>
        <v>#DIV/0!</v>
      </c>
      <c r="H120" s="57" t="e">
        <f t="shared" si="87"/>
        <v>#DIV/0!</v>
      </c>
      <c r="I120" s="53">
        <f>SUMIFS(TOIMINTA!$D$3:$D$2003, TOIMINTA!$AG$3:$AG$2003,"f)*",TOIMINTA!$C$3:$C$2003,"Ei osallistujia")</f>
        <v>0</v>
      </c>
      <c r="J120" s="57" t="e">
        <f t="shared" si="88"/>
        <v>#DIV/0!</v>
      </c>
      <c r="K120" s="53">
        <f>SUMIFS(TOIMINTA!$D$3:$D$2003, TOIMINTA!$AG$3:$AG$2003,"f)*",TOIMINTA!$C$3:$C$2003,"Peruttu")</f>
        <v>0</v>
      </c>
      <c r="L120" s="57" t="e">
        <f t="shared" si="89"/>
        <v>#DIV/0!</v>
      </c>
      <c r="M120" s="53">
        <f>SUMIFS(TOIMINTA!$S$3:$S$2003, TOIMINTA!$AG$3:$AG$2003,"f)*",TOIMINTA!$C$3:$C$2003,"Toteutunut")</f>
        <v>0</v>
      </c>
      <c r="N120" s="53">
        <f>SUMIFS(TOIMINTA!$T$3:$T$2003, TOIMINTA!$AG$3:$AG$2003,"f)*",TOIMINTA!$C$3:$C$2003,"Toteutunut")</f>
        <v>0</v>
      </c>
      <c r="O120" s="4">
        <f t="shared" si="92"/>
        <v>0</v>
      </c>
      <c r="P120" s="15">
        <f>SUMIFS(TOIMINTA!$U$3:$U$2003, TOIMINTA!$AG$3:$AG$2003,"f)*",TOIMINTA!$C$3:$C$2003,"Toteutunut")</f>
        <v>0</v>
      </c>
      <c r="Q120" s="15">
        <f>SUMIFS(TOIMINTA!$V$3:$V$2003, TOIMINTA!$AG$3:$AG$2003,"f)*",TOIMINTA!$C$3:$C$2003,"Toteutunut")</f>
        <v>0</v>
      </c>
      <c r="R120" s="15">
        <f>SUMIFS(TOIMINTA!$W$3:$W$2003, TOIMINTA!$AG$3:$AG$2003,"f)*",TOIMINTA!$C$3:$C$2003,"Toteutunut")</f>
        <v>0</v>
      </c>
      <c r="S120" s="4">
        <f t="shared" si="90"/>
        <v>0</v>
      </c>
      <c r="T120" s="9" t="str">
        <f t="shared" si="84"/>
        <v>f) Oma määritelmä B</v>
      </c>
    </row>
    <row r="121" spans="1:20" x14ac:dyDescent="0.3">
      <c r="A121" s="188" t="str">
        <f>Muuttujat!D42</f>
        <v>g) Oma määritelmä C</v>
      </c>
      <c r="B121" s="68">
        <f>SUMIFS(TOIMINTA!$D$3:$D$2003, TOIMINTA!$AG$3:$AG$2003,"g)*",TOIMINTA!$C$3:$C$2003,"Toteutunut")</f>
        <v>0</v>
      </c>
      <c r="C121" s="15">
        <f t="shared" si="91"/>
        <v>0</v>
      </c>
      <c r="D121" s="68">
        <f>SUMIFS(TOIMINTA!$X$3:$X$2003, TOIMINTA!$AG$3:$AG$2003,"g)*",TOIMINTA!$C$3:$C$2003,"Toteutunut")</f>
        <v>0</v>
      </c>
      <c r="E121" s="68">
        <f>SUMIFS(TOIMINTA!$Y$3:$Y$2003, TOIMINTA!$AG$3:$AG$2003,"g)*",TOIMINTA!$C$3:$C$2003,"Toteutunut")</f>
        <v>0</v>
      </c>
      <c r="F121" s="68">
        <f>SUMIFS(TOIMINTA!$Z$3:$Z$2003, TOIMINTA!$AG$3:$AG$2003,"g)*",TOIMINTA!$C$3:$C$2003,"Toteutunut")</f>
        <v>0</v>
      </c>
      <c r="G121" s="5" t="e">
        <f t="shared" si="86"/>
        <v>#DIV/0!</v>
      </c>
      <c r="H121" s="57" t="e">
        <f t="shared" si="87"/>
        <v>#DIV/0!</v>
      </c>
      <c r="I121" s="53">
        <f>SUMIFS(TOIMINTA!$D$3:$D$2003, TOIMINTA!$AG$3:$AG$2003,"g)*",TOIMINTA!$C$3:$C$2003,"Ei osallistujia")</f>
        <v>0</v>
      </c>
      <c r="J121" s="57" t="e">
        <f t="shared" si="88"/>
        <v>#DIV/0!</v>
      </c>
      <c r="K121" s="53">
        <f>SUMIFS(TOIMINTA!$D$3:$D$2003, TOIMINTA!$AG$3:$AG$2003,"g)*",TOIMINTA!$C$3:$C$2003,"Peruttu")</f>
        <v>0</v>
      </c>
      <c r="L121" s="57" t="e">
        <f t="shared" si="89"/>
        <v>#DIV/0!</v>
      </c>
      <c r="M121" s="53">
        <f>SUMIFS(TOIMINTA!$S$3:$S$2003, TOIMINTA!$AG$3:$AG$2003,"g)*",TOIMINTA!$C$3:$C$2003,"Toteutunut")</f>
        <v>0</v>
      </c>
      <c r="N121" s="53">
        <f>SUMIFS(TOIMINTA!$T$3:$T$2003, TOIMINTA!$AG$3:$AG$2003,"g)*",TOIMINTA!$C$3:$C$2003,"Toteutunut")</f>
        <v>0</v>
      </c>
      <c r="O121" s="4">
        <f t="shared" si="92"/>
        <v>0</v>
      </c>
      <c r="P121" s="15">
        <f>SUMIFS(TOIMINTA!$U$3:$U$2003, TOIMINTA!$AG$3:$AG$2003,"g)*",TOIMINTA!$C$3:$C$2003,"Toteutunut")</f>
        <v>0</v>
      </c>
      <c r="Q121" s="15">
        <f>SUMIFS(TOIMINTA!$V$3:$V$2003, TOIMINTA!$AG$3:$AG$2003,"g)*",TOIMINTA!$C$3:$C$2003,"Toteutunut")</f>
        <v>0</v>
      </c>
      <c r="R121" s="15">
        <f>SUMIFS(TOIMINTA!$W$3:$W$2003, TOIMINTA!$AG$3:$AG$2003,"g)*",TOIMINTA!$C$3:$C$2003,"Toteutunut")</f>
        <v>0</v>
      </c>
      <c r="S121" s="4">
        <f t="shared" si="90"/>
        <v>0</v>
      </c>
      <c r="T121" s="9" t="str">
        <f t="shared" si="84"/>
        <v>g) Oma määritelmä C</v>
      </c>
    </row>
    <row r="122" spans="1:20" x14ac:dyDescent="0.3">
      <c r="A122" s="188" t="str">
        <f>Muuttujat!D43</f>
        <v>h) Oma määritelmä D</v>
      </c>
      <c r="B122" s="68">
        <f>SUMIFS(TOIMINTA!$D$3:$D$2003, TOIMINTA!$AG$3:$AG$2003,"h)*",TOIMINTA!$C$3:$C$2003,"Toteutunut")</f>
        <v>0</v>
      </c>
      <c r="C122" s="15">
        <f t="shared" si="91"/>
        <v>0</v>
      </c>
      <c r="D122" s="68">
        <f>SUMIFS(TOIMINTA!$X$3:$X$2003, TOIMINTA!$AG$3:$AG$2003,"h)*",TOIMINTA!$C$3:$C$2003,"Toteutunut")</f>
        <v>0</v>
      </c>
      <c r="E122" s="68">
        <f>SUMIFS(TOIMINTA!$Y$3:$Y$2003, TOIMINTA!$AG$3:$AG$2003,"h)*",TOIMINTA!$C$3:$C$2003,"Toteutunut")</f>
        <v>0</v>
      </c>
      <c r="F122" s="68">
        <f>SUMIFS(TOIMINTA!$Z$3:$Z$2003, TOIMINTA!$AG$3:$AG$2003,"h)*",TOIMINTA!$C$3:$C$2003,"Toteutunut")</f>
        <v>0</v>
      </c>
      <c r="G122" s="5" t="e">
        <f t="shared" si="86"/>
        <v>#DIV/0!</v>
      </c>
      <c r="H122" s="57" t="e">
        <f t="shared" si="87"/>
        <v>#DIV/0!</v>
      </c>
      <c r="I122" s="53">
        <f>SUMIFS(TOIMINTA!$D$3:$D$2003, TOIMINTA!$AG$3:$AG$2003,"h)*",TOIMINTA!$C$3:$C$2003,"Ei osallistujia")</f>
        <v>0</v>
      </c>
      <c r="J122" s="57" t="e">
        <f t="shared" si="88"/>
        <v>#DIV/0!</v>
      </c>
      <c r="K122" s="53">
        <f>SUMIFS(TOIMINTA!$D$3:$D$2003, TOIMINTA!$AG$3:$AG$2003,"h)*",TOIMINTA!$C$3:$C$2003,"Peruttu")</f>
        <v>0</v>
      </c>
      <c r="L122" s="57" t="e">
        <f t="shared" si="89"/>
        <v>#DIV/0!</v>
      </c>
      <c r="M122" s="53">
        <f>SUMIFS(TOIMINTA!$S$3:$S$2003, TOIMINTA!$AG$3:$AG$2003,"h)*",TOIMINTA!$C$3:$C$2003,"Toteutunut")</f>
        <v>0</v>
      </c>
      <c r="N122" s="53">
        <f>SUMIFS(TOIMINTA!$T$3:$T$2003, TOIMINTA!$AG$3:$AG$2003,"h)*",TOIMINTA!$C$3:$C$2003,"Toteutunut")</f>
        <v>0</v>
      </c>
      <c r="O122" s="4">
        <f t="shared" si="92"/>
        <v>0</v>
      </c>
      <c r="P122" s="15">
        <f>SUMIFS(TOIMINTA!$U$3:$U$2003, TOIMINTA!$AG$3:$AG$2003,"h)*",TOIMINTA!$C$3:$C$2003,"Toteutunut")</f>
        <v>0</v>
      </c>
      <c r="Q122" s="15">
        <f>SUMIFS(TOIMINTA!$V$3:$V$2003, TOIMINTA!$AG$3:$AG$2003,"h)*",TOIMINTA!$C$3:$C$2003,"Toteutunut")</f>
        <v>0</v>
      </c>
      <c r="R122" s="15">
        <f>SUMIFS(TOIMINTA!$W$3:$W$2003, TOIMINTA!$AG$3:$AG$2003,"h)*",TOIMINTA!$C$3:$C$2003,"Toteutunut")</f>
        <v>0</v>
      </c>
      <c r="S122" s="4">
        <f t="shared" si="90"/>
        <v>0</v>
      </c>
      <c r="T122" s="9" t="str">
        <f t="shared" si="84"/>
        <v>h) Oma määritelmä D</v>
      </c>
    </row>
    <row r="123" spans="1:20" x14ac:dyDescent="0.3">
      <c r="A123" s="188" t="str">
        <f>Muuttujat!D44</f>
        <v>i) Oma määritelmä E</v>
      </c>
      <c r="B123" s="68">
        <f>SUMIFS(TOIMINTA!$D$3:$D$2003, TOIMINTA!$AG$3:$AG$2003,"i)*",TOIMINTA!$C$3:$C$2003,"Toteutunut")</f>
        <v>0</v>
      </c>
      <c r="C123" s="15">
        <f t="shared" si="91"/>
        <v>0</v>
      </c>
      <c r="D123" s="68">
        <f>SUMIFS(TOIMINTA!$X$3:$X$2003, TOIMINTA!$AG$3:$AG$2003,"i)*",TOIMINTA!$C$3:$C$2003,"Toteutunut")</f>
        <v>0</v>
      </c>
      <c r="E123" s="68">
        <f>SUMIFS(TOIMINTA!$Y$3:$Y$2003, TOIMINTA!$AG$3:$AG$2003,"i)*",TOIMINTA!$C$3:$C$2003,"Toteutunut")</f>
        <v>0</v>
      </c>
      <c r="F123" s="68">
        <f>SUMIFS(TOIMINTA!$Z$3:$Z$2003, TOIMINTA!$AG$3:$AG$2003,"i)*",TOIMINTA!$C$3:$C$2003,"Toteutunut")</f>
        <v>0</v>
      </c>
      <c r="G123" s="5" t="e">
        <f t="shared" si="86"/>
        <v>#DIV/0!</v>
      </c>
      <c r="H123" s="57" t="e">
        <f t="shared" si="87"/>
        <v>#DIV/0!</v>
      </c>
      <c r="I123" s="53">
        <f>SUMIFS(TOIMINTA!$D$3:$D$2003, TOIMINTA!$AG$3:$AG$2003,"i)*",TOIMINTA!$C$3:$C$2003,"Ei osallistujia")</f>
        <v>0</v>
      </c>
      <c r="J123" s="57" t="e">
        <f t="shared" si="88"/>
        <v>#DIV/0!</v>
      </c>
      <c r="K123" s="53">
        <f>SUMIFS(TOIMINTA!$D$3:$D$2003, TOIMINTA!$AG$3:$AG$2003,"i)*",TOIMINTA!$C$3:$C$2003,"Peruttu")</f>
        <v>0</v>
      </c>
      <c r="L123" s="57" t="e">
        <f t="shared" si="89"/>
        <v>#DIV/0!</v>
      </c>
      <c r="M123" s="53">
        <f>SUMIFS(TOIMINTA!$S$3:$S$2003, TOIMINTA!$AG$3:$AG$2003,"i)*",TOIMINTA!$C$3:$C$2003,"Toteutunut")</f>
        <v>0</v>
      </c>
      <c r="N123" s="53">
        <f>SUMIFS(TOIMINTA!$T$3:$T$2003, TOIMINTA!$AG$3:$AG$2003,"i)*",TOIMINTA!$C$3:$C$2003,"Toteutunut")</f>
        <v>0</v>
      </c>
      <c r="O123" s="4">
        <f t="shared" si="92"/>
        <v>0</v>
      </c>
      <c r="P123" s="15">
        <f>SUMIFS(TOIMINTA!$U$3:$U$2003, TOIMINTA!$AG$3:$AG$2003,"i)*",TOIMINTA!$C$3:$C$2003,"Toteutunut")</f>
        <v>0</v>
      </c>
      <c r="Q123" s="15">
        <f>SUMIFS(TOIMINTA!$V$3:$V$2003, TOIMINTA!$AG$3:$AG$2003,"i)*",TOIMINTA!$C$3:$C$2003,"Toteutunut")</f>
        <v>0</v>
      </c>
      <c r="R123" s="15">
        <f>SUMIFS(TOIMINTA!$W$3:$W$2003, TOIMINTA!$AG$3:$AG$2003,"i)*",TOIMINTA!$C$3:$C$2003,"Toteutunut")</f>
        <v>0</v>
      </c>
      <c r="S123" s="4">
        <f t="shared" si="90"/>
        <v>0</v>
      </c>
      <c r="T123" s="9" t="str">
        <f t="shared" si="84"/>
        <v>i) Oma määritelmä E</v>
      </c>
    </row>
    <row r="124" spans="1:20" x14ac:dyDescent="0.3">
      <c r="A124" s="188" t="str">
        <f>Muuttujat!D45</f>
        <v>j) Oma määritelmä F</v>
      </c>
      <c r="B124" s="68">
        <f>SUMIFS(TOIMINTA!$D$3:$D$2003, TOIMINTA!$AG$3:$AG$2003,"j)*",TOIMINTA!$C$3:$C$2003,"Toteutunut")</f>
        <v>0</v>
      </c>
      <c r="C124" s="4">
        <f>F124</f>
        <v>0</v>
      </c>
      <c r="D124" s="68">
        <f>SUMIFS(TOIMINTA!$X$3:$X$2003, TOIMINTA!$AG$3:$AG$2003,"j)*",TOIMINTA!$C$3:$C$2003,"Toteutunut")</f>
        <v>0</v>
      </c>
      <c r="E124" s="68">
        <f>SUMIFS(TOIMINTA!$Y$3:$Y$2003, TOIMINTA!$AG$3:$AG$2003,"j)*",TOIMINTA!$C$3:$C$2003,"Toteutunut")</f>
        <v>0</v>
      </c>
      <c r="F124" s="68">
        <f>SUMIFS(TOIMINTA!$Z$3:$Z$2003, TOIMINTA!$AG$3:$AG$2003,"j)*",TOIMINTA!$C$3:$C$2003,"Toteutunut")</f>
        <v>0</v>
      </c>
      <c r="G124" s="5" t="e">
        <f t="shared" si="86"/>
        <v>#DIV/0!</v>
      </c>
      <c r="H124" s="57" t="e">
        <f t="shared" si="87"/>
        <v>#DIV/0!</v>
      </c>
      <c r="I124" s="53">
        <f>SUMIFS(TOIMINTA!$D$3:$D$2003, TOIMINTA!$AG$3:$AG$2003,"j)*",TOIMINTA!$C$3:$C$2003,"Ei osallistujia")</f>
        <v>0</v>
      </c>
      <c r="J124" s="57" t="e">
        <f t="shared" si="88"/>
        <v>#DIV/0!</v>
      </c>
      <c r="K124" s="53">
        <f>SUMIFS(TOIMINTA!$D$3:$D$2003, TOIMINTA!$AG$3:$AG$2003,"j)*",TOIMINTA!$C$3:$C$2003,"Peruttu")</f>
        <v>0</v>
      </c>
      <c r="L124" s="57" t="e">
        <f t="shared" si="89"/>
        <v>#DIV/0!</v>
      </c>
      <c r="M124" s="53">
        <f>SUMIFS(TOIMINTA!$S$3:$S$2003, TOIMINTA!$AG$3:$AG$2003,"j)*",TOIMINTA!$C$3:$C$2003,"Toteutunut")</f>
        <v>0</v>
      </c>
      <c r="N124" s="53">
        <f>SUMIFS(TOIMINTA!$T$3:$T$2003, TOIMINTA!$AG$3:$AG$2003,"j)*",TOIMINTA!$C$3:$C$2003,"Toteutunut")</f>
        <v>0</v>
      </c>
      <c r="O124" s="4">
        <f t="shared" si="92"/>
        <v>0</v>
      </c>
      <c r="P124" s="15">
        <f>SUMIFS(TOIMINTA!$U$3:$U$2003, TOIMINTA!$AG$3:$AG$2003,"j)*",TOIMINTA!$C$3:$C$2003,"Toteutunut")</f>
        <v>0</v>
      </c>
      <c r="Q124" s="15">
        <f>SUMIFS(TOIMINTA!$V$3:$V$2003, TOIMINTA!$AG$3:$AG$2003,"j)*",TOIMINTA!$C$3:$C$2003,"Toteutunut")</f>
        <v>0</v>
      </c>
      <c r="R124" s="15">
        <f>SUMIFS(TOIMINTA!$W$3:$W$2003, TOIMINTA!$AG$3:$AG$2003,"j)*",TOIMINTA!$C$3:$C$2003,"Toteutunut")</f>
        <v>0</v>
      </c>
      <c r="S124" s="4">
        <f t="shared" si="90"/>
        <v>0</v>
      </c>
      <c r="T124" s="9" t="str">
        <f t="shared" si="84"/>
        <v>j) Oma määritelmä F</v>
      </c>
    </row>
    <row r="125" spans="1:20" x14ac:dyDescent="0.3">
      <c r="A125" s="188" t="str">
        <f>Muuttujat!D46</f>
        <v>k) Oma määritelmä G</v>
      </c>
      <c r="B125" s="68">
        <f>SUMIFS(TOIMINTA!$D$3:$D$2003, TOIMINTA!$AG$3:$AG$2003,"k)*",TOIMINTA!$C$3:$C$2003,"Toteutunut")</f>
        <v>0</v>
      </c>
      <c r="C125" s="15">
        <f t="shared" si="91"/>
        <v>0</v>
      </c>
      <c r="D125" s="68">
        <f>SUMIFS(TOIMINTA!$X$3:$X$2003, TOIMINTA!$AG$3:$AG$2003,"k)*",TOIMINTA!$C$3:$C$2003,"Toteutunut")</f>
        <v>0</v>
      </c>
      <c r="E125" s="68">
        <f>SUMIFS(TOIMINTA!$Y$3:$Y$2003, TOIMINTA!$AG$3:$AG$2003,"k)*",TOIMINTA!$C$3:$C$2003,"Toteutunut")</f>
        <v>0</v>
      </c>
      <c r="F125" s="68">
        <f>SUMIFS(TOIMINTA!$Z$3:$Z$2003, TOIMINTA!$AG$3:$AG$2003,"k)*",TOIMINTA!$C$3:$C$2003,"Toteutunut")</f>
        <v>0</v>
      </c>
      <c r="G125" s="5" t="e">
        <f t="shared" si="86"/>
        <v>#DIV/0!</v>
      </c>
      <c r="H125" s="57" t="e">
        <f t="shared" si="87"/>
        <v>#DIV/0!</v>
      </c>
      <c r="I125" s="53">
        <f>SUMIFS(TOIMINTA!$D$3:$D$2003, TOIMINTA!$AG$3:$AG$2003,"k)*",TOIMINTA!$C$3:$C$2003,"Ei osallistujia")</f>
        <v>0</v>
      </c>
      <c r="J125" s="57" t="e">
        <f t="shared" si="88"/>
        <v>#DIV/0!</v>
      </c>
      <c r="K125" s="53">
        <f>SUMIFS(TOIMINTA!$D$3:$D$2003, TOIMINTA!$AG$3:$AG$2003,"k)*",TOIMINTA!$C$3:$C$2003,"Peruttu")</f>
        <v>0</v>
      </c>
      <c r="L125" s="57" t="e">
        <f t="shared" si="89"/>
        <v>#DIV/0!</v>
      </c>
      <c r="M125" s="53">
        <f>SUMIFS(TOIMINTA!$S$3:$S$2003, TOIMINTA!$AG$3:$AG$2003,"k)*",TOIMINTA!$C$3:$C$2003,"Toteutunut")</f>
        <v>0</v>
      </c>
      <c r="N125" s="53">
        <f>SUMIFS(TOIMINTA!$T$3:$T$2003, TOIMINTA!$AG$3:$AG$2003,"k)*",TOIMINTA!$C$3:$C$2003,"Toteutunut")</f>
        <v>0</v>
      </c>
      <c r="O125" s="4">
        <f t="shared" si="92"/>
        <v>0</v>
      </c>
      <c r="P125" s="15">
        <f>SUMIFS(TOIMINTA!$U$3:$U$2003, TOIMINTA!$AG$3:$AG$2003,"k)*",TOIMINTA!$C$3:$C$2003,"Toteutunut")</f>
        <v>0</v>
      </c>
      <c r="Q125" s="15">
        <f>SUMIFS(TOIMINTA!$V$3:$V$2003, TOIMINTA!$AG$3:$AG$2003,"k)*",TOIMINTA!$C$3:$C$2003,"Toteutunut")</f>
        <v>0</v>
      </c>
      <c r="R125" s="15">
        <f>SUMIFS(TOIMINTA!$W$3:$W$2003, TOIMINTA!$AG$3:$AG$2003,"k)*",TOIMINTA!$C$3:$C$2003,"Toteutunut")</f>
        <v>0</v>
      </c>
      <c r="S125" s="4">
        <f t="shared" si="90"/>
        <v>0</v>
      </c>
      <c r="T125" s="9" t="str">
        <f t="shared" si="84"/>
        <v>k) Oma määritelmä G</v>
      </c>
    </row>
    <row r="126" spans="1:20" x14ac:dyDescent="0.3">
      <c r="A126" s="188"/>
      <c r="B126" s="174" t="s">
        <v>333</v>
      </c>
      <c r="F126"/>
      <c r="G126"/>
      <c r="T126" s="9">
        <f t="shared" si="84"/>
        <v>0</v>
      </c>
    </row>
    <row r="127" spans="1:20" x14ac:dyDescent="0.3">
      <c r="A127" s="188" t="str">
        <f>Muuttujat!E36</f>
        <v>a) Tarjottu</v>
      </c>
      <c r="B127" s="4">
        <f>SUMIFS(TOIMINTA!$D$3:$D$2003, TOIMINTA!$AH$3:$AH$2003,"a)*",TOIMINTA!$C$3:$C$2003,"Toteutunut")</f>
        <v>0</v>
      </c>
      <c r="C127" s="15">
        <f>F127</f>
        <v>0</v>
      </c>
      <c r="D127" s="15">
        <f>SUMIFS(TOIMINTA!$X$3:$X$2003, TOIMINTA!$AH$3:$AH$2003,"a)*",TOIMINTA!$C$3:$C$2003,"Toteutunut")</f>
        <v>0</v>
      </c>
      <c r="E127" s="15">
        <f>SUMIFS(TOIMINTA!$Y$3:$Y$2003, TOIMINTA!$AH$3:$AH$2003,"a)*",TOIMINTA!$C$3:$C$2003,"Toteutunut")</f>
        <v>0</v>
      </c>
      <c r="F127" s="15">
        <f>SUMIFS(TOIMINTA!$Z$3:$Z$2003, TOIMINTA!$AH$3:$AH$2003,"a)*",TOIMINTA!$C$3:$C$2003,"Toteutunut")</f>
        <v>0</v>
      </c>
      <c r="G127" s="5" t="e">
        <f>B127/$B$2</f>
        <v>#DIV/0!</v>
      </c>
      <c r="H127" s="57" t="e">
        <f>B127/($B$2+$I$2+$K$2)</f>
        <v>#DIV/0!</v>
      </c>
      <c r="I127" s="53">
        <f>SUMIFS(TOIMINTA!$D$3:$D$2003, TOIMINTA!$AH$3:$AH$2003,"a)*",TOIMINTA!$C$3:$C$2003,"Ei osallistujia")</f>
        <v>0</v>
      </c>
      <c r="J127" s="57" t="e">
        <f>I127/($B$2+$I$2+$K$2)</f>
        <v>#DIV/0!</v>
      </c>
      <c r="K127" s="53">
        <f>SUMIFS(TOIMINTA!$D$3:$D$2003, TOIMINTA!$AH$3:$AH$2003,"a)*",TOIMINTA!$C$3:$C$2003,"Peruttu")</f>
        <v>0</v>
      </c>
      <c r="L127" s="57" t="e">
        <f>K127/($B$2+$JD$2+$K$2)</f>
        <v>#DIV/0!</v>
      </c>
      <c r="M127" s="53">
        <f>SUMIFS(TOIMINTA!$S$3:$S$2003, TOIMINTA!$AH$3:$AH$2003,"a)*",TOIMINTA!$C$3:$C$2003,"Toteutunut")</f>
        <v>0</v>
      </c>
      <c r="N127" s="53">
        <f>SUMIFS(TOIMINTA!$T$3:$T$2003, TOIMINTA!$AH$3:$AH$2003,"a)*",TOIMINTA!$C$3:$C$2003,"Toteutunut")</f>
        <v>0</v>
      </c>
      <c r="O127" s="4">
        <f>IF(M127=0,0,M127/N127)</f>
        <v>0</v>
      </c>
      <c r="P127" s="15">
        <f>SUMIFS(TOIMINTA!$U$3:$U$2003, TOIMINTA!$AH$3:$AH$2003,"a)*",TOIMINTA!$C$3:$C$2003,"Toteutunut")</f>
        <v>0</v>
      </c>
      <c r="Q127" s="15">
        <f>SUMIFS(TOIMINTA!$V$3:$V$2003, TOIMINTA!$AH$3:$AH$2003,"a)*",TOIMINTA!$C$3:$C$2003,"Toteutunut")</f>
        <v>0</v>
      </c>
      <c r="R127" s="15">
        <f>SUMIFS(TOIMINTA!$W$3:$W$2003, TOIMINTA!$AH$3:$AH$2003,"a)*",TOIMINTA!$C$3:$C$2003,"Toteutunut")</f>
        <v>0</v>
      </c>
      <c r="S127" s="4">
        <f>IF(R127=0,0,R127/B127)</f>
        <v>0</v>
      </c>
      <c r="T127" s="9" t="str">
        <f t="shared" si="84"/>
        <v>a) Tarjottu</v>
      </c>
    </row>
    <row r="128" spans="1:20" x14ac:dyDescent="0.3">
      <c r="A128" s="188" t="str">
        <f>Muuttujat!E37</f>
        <v>b) Ei tarjottu</v>
      </c>
      <c r="B128" s="4">
        <f>SUMIFS(TOIMINTA!$D$3:$D$2003, TOIMINTA!$AH$3:$AH$2003,"b)*",TOIMINTA!$C$3:$C$2003,"Toteutunut")</f>
        <v>0</v>
      </c>
      <c r="C128" s="15">
        <f t="shared" ref="C128:C130" si="93">F128</f>
        <v>0</v>
      </c>
      <c r="D128" s="15">
        <f>SUMIFS(TOIMINTA!$X$3:$X$2003, TOIMINTA!$AH$3:$AH$2003,"b)*",TOIMINTA!$C$3:$C$2003,"Toteutunut")</f>
        <v>0</v>
      </c>
      <c r="E128" s="15">
        <f>SUMIFS(TOIMINTA!$Y$3:$Y$2003, TOIMINTA!$AH$3:$AH$2003,"b)*",TOIMINTA!$C$3:$C$2003,"Toteutunut")</f>
        <v>0</v>
      </c>
      <c r="F128" s="15">
        <f>SUMIFS(TOIMINTA!$Z$3:$Z$2003, TOIMINTA!$AH$3:$AH$2003,"b)*",TOIMINTA!$C$3:$C$2003,"Toteutunut")</f>
        <v>0</v>
      </c>
      <c r="G128" s="5" t="e">
        <f>B128/$B$2</f>
        <v>#DIV/0!</v>
      </c>
      <c r="H128" s="57" t="e">
        <f>B128/($B$2+$I$2+$K$2)</f>
        <v>#DIV/0!</v>
      </c>
      <c r="I128" s="53">
        <f>SUMIFS(TOIMINTA!$D$3:$D$2003, TOIMINTA!$AH$3:$AH$2003,"b)*",TOIMINTA!$C$3:$C$2003,"Ei osallistujia")</f>
        <v>0</v>
      </c>
      <c r="J128" s="57" t="e">
        <f>I128/($B$2+$I$2+$K$2)</f>
        <v>#DIV/0!</v>
      </c>
      <c r="K128" s="53">
        <f>SUMIFS(TOIMINTA!$D$3:$D$2003, TOIMINTA!$AH$3:$AH$2003,"b)*",TOIMINTA!$C$3:$C$2003,"Peruttu")</f>
        <v>0</v>
      </c>
      <c r="L128" s="57" t="e">
        <f>K128/($B$2+$JD$2+$K$2)</f>
        <v>#DIV/0!</v>
      </c>
      <c r="M128" s="53">
        <f>SUMIFS(TOIMINTA!$S$3:$S$2003, TOIMINTA!$AH$3:$AH$2003,"b)*",TOIMINTA!$C$3:$C$2003,"Toteutunut")</f>
        <v>0</v>
      </c>
      <c r="N128" s="53">
        <f>SUMIFS(TOIMINTA!$T$3:$T$2003, TOIMINTA!$AH$3:$AH$2003,"b)*",TOIMINTA!$C$3:$C$2003,"Toteutunut")</f>
        <v>0</v>
      </c>
      <c r="O128" s="4">
        <f t="shared" ref="O128:O130" si="94">IF(M128=0,0,M128/N128)</f>
        <v>0</v>
      </c>
      <c r="P128" s="15">
        <f>SUMIFS(TOIMINTA!$U$3:$U$2003, TOIMINTA!$AH$3:$AH$2003,"b)*",TOIMINTA!$C$3:$C$2003,"Toteutunut")</f>
        <v>0</v>
      </c>
      <c r="Q128" s="15">
        <f>SUMIFS(TOIMINTA!$V$3:$V$2003, TOIMINTA!$AH$3:$AH$2003,"b)*",TOIMINTA!$C$3:$C$2003,"Toteutunut")</f>
        <v>0</v>
      </c>
      <c r="R128" s="15">
        <f>SUMIFS(TOIMINTA!$W$3:$W$2003, TOIMINTA!$AH$3:$AH$2003,"b)*",TOIMINTA!$C$3:$C$2003,"Toteutunut")</f>
        <v>0</v>
      </c>
      <c r="S128" s="4">
        <f>IF(R128=0,0,R128/B128)</f>
        <v>0</v>
      </c>
      <c r="T128" s="9" t="str">
        <f t="shared" si="84"/>
        <v>b) Ei tarjottu</v>
      </c>
    </row>
    <row r="129" spans="1:20" x14ac:dyDescent="0.3">
      <c r="A129" s="188" t="str">
        <f>Muuttujat!E38</f>
        <v>c) Ei sovellu</v>
      </c>
      <c r="B129" s="4">
        <f>SUMIFS(TOIMINTA!$D$3:$D$2003, TOIMINTA!$AH$3:$AH$2003,"c)*",TOIMINTA!$C$3:$C$2003,"Toteutunut")</f>
        <v>0</v>
      </c>
      <c r="C129" s="15">
        <f t="shared" si="93"/>
        <v>0</v>
      </c>
      <c r="D129" s="15">
        <f>SUMIFS(TOIMINTA!$X$3:$X$2003, TOIMINTA!$AH$3:$AH$2003,"c)*",TOIMINTA!$C$3:$C$2003,"Toteutunut")</f>
        <v>0</v>
      </c>
      <c r="E129" s="15">
        <f>SUMIFS(TOIMINTA!$Y$3:$Y$2003, TOIMINTA!$AH$3:$AH$2003,"c)*",TOIMINTA!$C$3:$C$2003,"Toteutunut")</f>
        <v>0</v>
      </c>
      <c r="F129" s="15">
        <f>SUMIFS(TOIMINTA!$Z$3:$Z$2003, TOIMINTA!$AH$3:$AH$2003,"c)*",TOIMINTA!$C$3:$C$2003,"Toteutunut")</f>
        <v>0</v>
      </c>
      <c r="G129" s="5" t="e">
        <f>B129/$B$2</f>
        <v>#DIV/0!</v>
      </c>
      <c r="H129" s="57" t="e">
        <f>B129/($B$2+$I$2+$K$2)</f>
        <v>#DIV/0!</v>
      </c>
      <c r="I129" s="53">
        <f>SUMIFS(TOIMINTA!$D$3:$D$2003, TOIMINTA!$AH$3:$AH$2003,"c)*",TOIMINTA!$C$3:$C$2003,"Ei osallistujia")</f>
        <v>0</v>
      </c>
      <c r="J129" s="57" t="e">
        <f>I129/($B$2+$I$2+$K$2)</f>
        <v>#DIV/0!</v>
      </c>
      <c r="K129" s="53">
        <f>SUMIFS(TOIMINTA!$D$3:$D$2003, TOIMINTA!$AH$3:$AH$2003,"c)*",TOIMINTA!$C$3:$C$2003,"Peruttu")</f>
        <v>0</v>
      </c>
      <c r="L129" s="57" t="e">
        <f>K129/($B$2+$JD$2+$K$2)</f>
        <v>#DIV/0!</v>
      </c>
      <c r="M129" s="53">
        <f>SUMIFS(TOIMINTA!$S$3:$S$2003, TOIMINTA!$AH$3:$AH$2003,"c)*",TOIMINTA!$C$3:$C$2003,"Toteutunut")</f>
        <v>0</v>
      </c>
      <c r="N129" s="53">
        <f>SUMIFS(TOIMINTA!$T$3:$T$2003, TOIMINTA!$AH$3:$AH$2003,"c)*",TOIMINTA!$C$3:$C$2003,"Toteutunut")</f>
        <v>0</v>
      </c>
      <c r="O129" s="4">
        <f t="shared" si="94"/>
        <v>0</v>
      </c>
      <c r="P129" s="15">
        <f>SUMIFS(TOIMINTA!$U$3:$U$2003, TOIMINTA!$AH$3:$AH$2003,"c)*",TOIMINTA!$C$3:$C$2003,"Toteutunut")</f>
        <v>0</v>
      </c>
      <c r="Q129" s="15">
        <f>SUMIFS(TOIMINTA!$V$3:$V$2003, TOIMINTA!$AH$3:$AH$2003,"c)*",TOIMINTA!$C$3:$C$2003,"Toteutunut")</f>
        <v>0</v>
      </c>
      <c r="R129" s="15">
        <f>SUMIFS(TOIMINTA!$W$3:$W$2003, TOIMINTA!$AH$3:$AH$2003,"c)*",TOIMINTA!$C$3:$C$2003,"Toteutunut")</f>
        <v>0</v>
      </c>
      <c r="S129" s="4">
        <f>IF(R129=0,0,R129/B129)</f>
        <v>0</v>
      </c>
      <c r="T129" s="9" t="str">
        <f t="shared" si="84"/>
        <v>c) Ei sovellu</v>
      </c>
    </row>
    <row r="130" spans="1:20" x14ac:dyDescent="0.3">
      <c r="A130" s="188">
        <f>Muuttujat!E39</f>
        <v>0</v>
      </c>
      <c r="B130" s="4">
        <f>SUMIFS(TOIMINTA!$D$3:$D$2003, TOIMINTA!$AH$3:$AH$2003,"d)*",TOIMINTA!$C$3:$C$2003,"Toteutunut")</f>
        <v>0</v>
      </c>
      <c r="C130" s="15">
        <f t="shared" si="93"/>
        <v>0</v>
      </c>
      <c r="D130" s="15">
        <f>SUMIFS(TOIMINTA!$X$3:$X$2003, TOIMINTA!$AH$3:$AH$2003,"d)*",TOIMINTA!$C$3:$C$2003,"Toteutunut")</f>
        <v>0</v>
      </c>
      <c r="E130" s="15">
        <f>SUMIFS(TOIMINTA!$Y$3:$Y$2003, TOIMINTA!$AH$3:$AH$2003,"d)*",TOIMINTA!$C$3:$C$2003,"Toteutunut")</f>
        <v>0</v>
      </c>
      <c r="F130" s="15">
        <f>SUMIFS(TOIMINTA!$Z$3:$Z$2003, TOIMINTA!$AH$3:$AH$2003,"d)*",TOIMINTA!$C$3:$C$2003,"Toteutunut")</f>
        <v>0</v>
      </c>
      <c r="G130" s="5" t="e">
        <f>B130/$B$2</f>
        <v>#DIV/0!</v>
      </c>
      <c r="H130" s="57" t="e">
        <f>B130/($B$2+$I$2+$K$2)</f>
        <v>#DIV/0!</v>
      </c>
      <c r="I130" s="53">
        <f>SUMIFS(TOIMINTA!$D$3:$D$2003, TOIMINTA!$AH$3:$AH$2003,"d)*",TOIMINTA!$C$3:$C$2003,"Ei osallistujia")</f>
        <v>0</v>
      </c>
      <c r="J130" s="57" t="e">
        <f>I130/($B$2+$I$2+$K$2)</f>
        <v>#DIV/0!</v>
      </c>
      <c r="K130" s="53">
        <f>SUMIFS(TOIMINTA!$D$3:$D$2003, TOIMINTA!$AH$3:$AH$2003,"d)*",TOIMINTA!$C$3:$C$2003,"Peruttu")</f>
        <v>0</v>
      </c>
      <c r="L130" s="57" t="e">
        <f>K130/($B$2+$JD$2+$K$2)</f>
        <v>#DIV/0!</v>
      </c>
      <c r="M130" s="53">
        <f>SUMIFS(TOIMINTA!$S$3:$S$2003, TOIMINTA!$AH$3:$AH$2003,"d)*",TOIMINTA!$C$3:$C$2003,"Toteutunut")</f>
        <v>0</v>
      </c>
      <c r="N130" s="53">
        <f>SUMIFS(TOIMINTA!$T$3:$T$2003, TOIMINTA!$AH$3:$AH$2003,"d)*",TOIMINTA!$C$3:$C$2003,"Toteutunut")</f>
        <v>0</v>
      </c>
      <c r="O130" s="4">
        <f t="shared" si="94"/>
        <v>0</v>
      </c>
      <c r="P130" s="15">
        <f>SUMIFS(TOIMINTA!$U$3:$U$2003, TOIMINTA!$AH$3:$AH$2003,"d)*",TOIMINTA!$C$3:$C$2003,"Toteutunut")</f>
        <v>0</v>
      </c>
      <c r="Q130" s="15">
        <f>SUMIFS(TOIMINTA!$V$3:$V$2003, TOIMINTA!$AH$3:$AH$2003,"d)*",TOIMINTA!$C$3:$C$2003,"Toteutunut")</f>
        <v>0</v>
      </c>
      <c r="R130" s="15">
        <f>SUMIFS(TOIMINTA!$W$3:$W$2003, TOIMINTA!$AH$3:$AH$2003,"d)*",TOIMINTA!$C$3:$C$2003,"Toteutunut")</f>
        <v>0</v>
      </c>
      <c r="S130" s="4">
        <f>IF(R130=0,0,R130/B130)</f>
        <v>0</v>
      </c>
      <c r="T130" s="9">
        <f t="shared" si="84"/>
        <v>0</v>
      </c>
    </row>
    <row r="131" spans="1:20" x14ac:dyDescent="0.3">
      <c r="A131" s="188"/>
      <c r="B131" s="317" t="str">
        <f>Muuttujat!A48</f>
        <v>Oma tarkistuslista 1</v>
      </c>
      <c r="F131"/>
      <c r="G131"/>
      <c r="T131" s="9">
        <f t="shared" si="84"/>
        <v>0</v>
      </c>
    </row>
    <row r="132" spans="1:20" x14ac:dyDescent="0.3">
      <c r="A132" s="188" t="str">
        <f>Muuttujat!A50</f>
        <v>a)</v>
      </c>
      <c r="B132" s="4">
        <f>SUMIFS(TOIMINTA!$D$3:$D$2003, TOIMINTA!$AI$3:$AI$2003,"a)*",TOIMINTA!$C$3:$C$2003,"Toteutunut")</f>
        <v>0</v>
      </c>
      <c r="C132" s="15">
        <f>F132</f>
        <v>0</v>
      </c>
      <c r="D132" s="15">
        <f>SUMIFS(TOIMINTA!$X$3:$X$2003, TOIMINTA!$AI$3:$AI$2003,"a)*",TOIMINTA!$C$3:$C$2003,"Toteutunut")</f>
        <v>0</v>
      </c>
      <c r="E132" s="15">
        <f>SUMIFS(TOIMINTA!$Y$3:$Y$2003, TOIMINTA!$AI$3:$AI$2003,"a)*",TOIMINTA!$C$3:$C$2003,"Toteutunut")</f>
        <v>0</v>
      </c>
      <c r="F132" s="15">
        <f>SUMIFS(TOIMINTA!$Z$3:$Z$2003, TOIMINTA!$AI$3:$AI$2003,"a)*",TOIMINTA!$C$3:$C$2003,"Toteutunut")</f>
        <v>0</v>
      </c>
      <c r="G132" s="5" t="e">
        <f t="shared" ref="G132:G141" si="95">B132/$B$2</f>
        <v>#DIV/0!</v>
      </c>
      <c r="H132" s="57" t="e">
        <f t="shared" ref="H132:H141" si="96">B132/($B$2+$I$2+$K$2)</f>
        <v>#DIV/0!</v>
      </c>
      <c r="I132" s="53">
        <f>SUMIFS(TOIMINTA!$D$3:$D$2003, TOIMINTA!$AI$3:$AI$2003,"a)*",TOIMINTA!$C$3:$C$2003,"Ei osallistujia")</f>
        <v>0</v>
      </c>
      <c r="J132" s="57" t="e">
        <f t="shared" ref="J132:J141" si="97">I132/($B$2+$I$2+$K$2)</f>
        <v>#DIV/0!</v>
      </c>
      <c r="K132" s="53">
        <f>SUMIFS(TOIMINTA!$D$3:$D$2003, TOIMINTA!$AI$3:$AI$2003,"a)*",TOIMINTA!$C$3:$C$2003,"Peruttu")</f>
        <v>0</v>
      </c>
      <c r="L132" s="57" t="e">
        <f t="shared" ref="L132:L141" si="98">K132/($B$2+$JD$2+$K$2)</f>
        <v>#DIV/0!</v>
      </c>
      <c r="M132" s="53">
        <f>SUMIFS(TOIMINTA!$S$3:$S$2003, TOIMINTA!$AI$3:$AI$2003,"a)*",TOIMINTA!$C$3:$C$2003,"Toteutunut")</f>
        <v>0</v>
      </c>
      <c r="N132" s="53">
        <f>SUMIFS(TOIMINTA!$T$3:$T$2003, TOIMINTA!$AI$3:$AI$2003,"a)*",TOIMINTA!$C$3:$C$2003,"Toteutunut")</f>
        <v>0</v>
      </c>
      <c r="O132" s="4">
        <f>IF(M132=0,0,M132/N132)</f>
        <v>0</v>
      </c>
      <c r="P132" s="15">
        <f>SUMIFS(TOIMINTA!$U$3:$U$2003, TOIMINTA!$AI$3:$AI$2003,"a)*",TOIMINTA!$C$3:$C$2003,"Toteutunut")</f>
        <v>0</v>
      </c>
      <c r="Q132" s="15">
        <f>SUMIFS(TOIMINTA!$V$3:$V$2003, TOIMINTA!$AI$3:$AI$2003,"a)*",TOIMINTA!$C$3:$C$2003,"Toteutunut")</f>
        <v>0</v>
      </c>
      <c r="R132" s="15">
        <f>SUMIFS(TOIMINTA!$W$3:$W$2003, TOIMINTA!$AI$3:$AI$2003,"a)*",TOIMINTA!$C$3:$C$2003,"Toteutunut")</f>
        <v>0</v>
      </c>
      <c r="S132" s="4">
        <f t="shared" ref="S132:S141" si="99">IF(R132=0,0,R132/B132)</f>
        <v>0</v>
      </c>
      <c r="T132" s="9" t="str">
        <f t="shared" si="84"/>
        <v>a)</v>
      </c>
    </row>
    <row r="133" spans="1:20" x14ac:dyDescent="0.3">
      <c r="A133" s="188" t="str">
        <f>Muuttujat!A51</f>
        <v>b)</v>
      </c>
      <c r="B133" s="4">
        <f>SUMIFS(TOIMINTA!$D$3:$D$2003, TOIMINTA!$AI$3:$AI$2003,"b)*",TOIMINTA!$C$3:$C$2003,"Toteutunut")</f>
        <v>0</v>
      </c>
      <c r="C133" s="15">
        <f t="shared" ref="C133:C141" si="100">F133</f>
        <v>0</v>
      </c>
      <c r="D133" s="15">
        <f>SUMIFS(TOIMINTA!$X$3:$X$2003, TOIMINTA!$AI$3:$AI$2003,"b)*",TOIMINTA!$C$3:$C$2003,"Toteutunut")</f>
        <v>0</v>
      </c>
      <c r="E133" s="15">
        <f>SUMIFS(TOIMINTA!$Y$3:$Y$2003, TOIMINTA!$AI$3:$AI$2003,"b)*",TOIMINTA!$C$3:$C$2003,"Toteutunut")</f>
        <v>0</v>
      </c>
      <c r="F133" s="15">
        <f>SUMIFS(TOIMINTA!$Z$3:$Z$2003, TOIMINTA!$AI$3:$AI$2003,"b)*",TOIMINTA!$C$3:$C$2003,"Toteutunut")</f>
        <v>0</v>
      </c>
      <c r="G133" s="5" t="e">
        <f t="shared" si="95"/>
        <v>#DIV/0!</v>
      </c>
      <c r="H133" s="57" t="e">
        <f t="shared" si="96"/>
        <v>#DIV/0!</v>
      </c>
      <c r="I133" s="53">
        <f>SUMIFS(TOIMINTA!$D$3:$D$2003, TOIMINTA!$AI$3:$AI$2003,"b)*",TOIMINTA!$C$3:$C$2003,"Ei osallistujia")</f>
        <v>0</v>
      </c>
      <c r="J133" s="57" t="e">
        <f t="shared" si="97"/>
        <v>#DIV/0!</v>
      </c>
      <c r="K133" s="53">
        <f>SUMIFS(TOIMINTA!$D$3:$D$2003, TOIMINTA!$AI$3:$AI$2003,"b)*",TOIMINTA!$C$3:$C$2003,"Peruttu")</f>
        <v>0</v>
      </c>
      <c r="L133" s="57" t="e">
        <f t="shared" si="98"/>
        <v>#DIV/0!</v>
      </c>
      <c r="M133" s="53">
        <f>SUMIFS(TOIMINTA!$S$3:$S$2003, TOIMINTA!$AI$3:$AI$2003,"b)*",TOIMINTA!$C$3:$C$2003,"Toteutunut")</f>
        <v>0</v>
      </c>
      <c r="N133" s="53">
        <f>SUMIFS(TOIMINTA!$T$3:$T$2003, TOIMINTA!$AI$3:$AI$2003,"b)*",TOIMINTA!$C$3:$C$2003,"Toteutunut")</f>
        <v>0</v>
      </c>
      <c r="O133" s="4">
        <f t="shared" ref="O133:O141" si="101">IF(M133=0,0,M133/N133)</f>
        <v>0</v>
      </c>
      <c r="P133" s="15">
        <f>SUMIFS(TOIMINTA!$U$3:$U$2003, TOIMINTA!$AI$3:$AI$2003,"b)*",TOIMINTA!$C$3:$C$2003,"Toteutunut")</f>
        <v>0</v>
      </c>
      <c r="Q133" s="15">
        <f>SUMIFS(TOIMINTA!$V$3:$V$2003, TOIMINTA!$AI$3:$AI$2003,"b)*",TOIMINTA!$C$3:$C$2003,"Toteutunut")</f>
        <v>0</v>
      </c>
      <c r="R133" s="15">
        <f>SUMIFS(TOIMINTA!$W$3:$W$2003, TOIMINTA!$AI$3:$AI$2003,"b)*",TOIMINTA!$C$3:$C$2003,"Toteutunut")</f>
        <v>0</v>
      </c>
      <c r="S133" s="4">
        <f t="shared" si="99"/>
        <v>0</v>
      </c>
      <c r="T133" s="9" t="str">
        <f t="shared" si="84"/>
        <v>b)</v>
      </c>
    </row>
    <row r="134" spans="1:20" x14ac:dyDescent="0.3">
      <c r="A134" s="188" t="str">
        <f>Muuttujat!A52</f>
        <v>c)</v>
      </c>
      <c r="B134" s="4">
        <f>SUMIFS(TOIMINTA!$D$3:$D$2003, TOIMINTA!$AI$3:$AI$2003,"c)*",TOIMINTA!$C$3:$C$2003,"Toteutunut")</f>
        <v>0</v>
      </c>
      <c r="C134" s="15">
        <f t="shared" si="100"/>
        <v>0</v>
      </c>
      <c r="D134" s="15">
        <f>SUMIFS(TOIMINTA!$X$3:$X$2003, TOIMINTA!$AI$3:$AI$2003,"c)*",TOIMINTA!$C$3:$C$2003,"Toteutunut")</f>
        <v>0</v>
      </c>
      <c r="E134" s="15">
        <f>SUMIFS(TOIMINTA!$Y$3:$Y$2003, TOIMINTA!$AI$3:$AI$2003,"c)*",TOIMINTA!$C$3:$C$2003,"Toteutunut")</f>
        <v>0</v>
      </c>
      <c r="F134" s="15">
        <f>SUMIFS(TOIMINTA!$Z$3:$Z$2003, TOIMINTA!$AI$3:$AI$2003,"c)*",TOIMINTA!$C$3:$C$2003,"Toteutunut")</f>
        <v>0</v>
      </c>
      <c r="G134" s="5" t="e">
        <f t="shared" si="95"/>
        <v>#DIV/0!</v>
      </c>
      <c r="H134" s="57" t="e">
        <f t="shared" si="96"/>
        <v>#DIV/0!</v>
      </c>
      <c r="I134" s="53">
        <f>SUMIFS(TOIMINTA!$D$3:$D$2003, TOIMINTA!$AI$3:$AI$2003,"c)*",TOIMINTA!$C$3:$C$2003,"Ei osallistujia")</f>
        <v>0</v>
      </c>
      <c r="J134" s="57" t="e">
        <f t="shared" si="97"/>
        <v>#DIV/0!</v>
      </c>
      <c r="K134" s="53">
        <f>SUMIFS(TOIMINTA!$D$3:$D$2003, TOIMINTA!$AI$3:$AI$2003,"c)*",TOIMINTA!$C$3:$C$2003,"Peruttu")</f>
        <v>0</v>
      </c>
      <c r="L134" s="57" t="e">
        <f t="shared" si="98"/>
        <v>#DIV/0!</v>
      </c>
      <c r="M134" s="53">
        <f>SUMIFS(TOIMINTA!$S$3:$S$2003, TOIMINTA!$AI$3:$AI$2003,"c)*",TOIMINTA!$C$3:$C$2003,"Toteutunut")</f>
        <v>0</v>
      </c>
      <c r="N134" s="53">
        <f>SUMIFS(TOIMINTA!$T$3:$T$2003, TOIMINTA!$AI$3:$AI$2003,"c)*",TOIMINTA!$C$3:$C$2003,"Toteutunut")</f>
        <v>0</v>
      </c>
      <c r="O134" s="4">
        <f t="shared" si="101"/>
        <v>0</v>
      </c>
      <c r="P134" s="15">
        <f>SUMIFS(TOIMINTA!$U$3:$U$2003, TOIMINTA!$AI$3:$AI$2003,"c)*",TOIMINTA!$C$3:$C$2003,"Toteutunut")</f>
        <v>0</v>
      </c>
      <c r="Q134" s="15">
        <f>SUMIFS(TOIMINTA!$V$3:$V$2003, TOIMINTA!$AI$3:$AI$2003,"c)*",TOIMINTA!$C$3:$C$2003,"Toteutunut")</f>
        <v>0</v>
      </c>
      <c r="R134" s="15">
        <f>SUMIFS(TOIMINTA!$W$3:$W$2003, TOIMINTA!$AI$3:$AI$2003,"c)*",TOIMINTA!$C$3:$C$2003,"Toteutunut")</f>
        <v>0</v>
      </c>
      <c r="S134" s="4">
        <f t="shared" si="99"/>
        <v>0</v>
      </c>
      <c r="T134" s="9" t="str">
        <f t="shared" si="84"/>
        <v>c)</v>
      </c>
    </row>
    <row r="135" spans="1:20" x14ac:dyDescent="0.3">
      <c r="A135" s="188" t="str">
        <f>Muuttujat!A53</f>
        <v>d)</v>
      </c>
      <c r="B135" s="4">
        <f>SUMIFS(TOIMINTA!$D$3:$D$2003, TOIMINTA!$AI$3:$AI$2003,"d)*",TOIMINTA!$C$3:$C$2003,"Toteutunut")</f>
        <v>0</v>
      </c>
      <c r="C135" s="15">
        <f t="shared" si="100"/>
        <v>0</v>
      </c>
      <c r="D135" s="15">
        <f>SUMIFS(TOIMINTA!$X$3:$X$2003, TOIMINTA!$AI$3:$AI$2003,"d)*",TOIMINTA!$C$3:$C$2003,"Toteutunut")</f>
        <v>0</v>
      </c>
      <c r="E135" s="15">
        <f>SUMIFS(TOIMINTA!$Y$3:$Y$2003, TOIMINTA!$AI$3:$AI$2003,"d)*",TOIMINTA!$C$3:$C$2003,"Toteutunut")</f>
        <v>0</v>
      </c>
      <c r="F135" s="15">
        <f>SUMIFS(TOIMINTA!$Z$3:$Z$2003, TOIMINTA!$AI$3:$AI$2003,"d)*",TOIMINTA!$C$3:$C$2003,"Toteutunut")</f>
        <v>0</v>
      </c>
      <c r="G135" s="5" t="e">
        <f t="shared" si="95"/>
        <v>#DIV/0!</v>
      </c>
      <c r="H135" s="57" t="e">
        <f t="shared" si="96"/>
        <v>#DIV/0!</v>
      </c>
      <c r="I135" s="53">
        <f>SUMIFS(TOIMINTA!$D$3:$D$2003, TOIMINTA!$AI$3:$AI$2003,"d)*",TOIMINTA!$C$3:$C$2003,"Ei osallistujia")</f>
        <v>0</v>
      </c>
      <c r="J135" s="57" t="e">
        <f t="shared" si="97"/>
        <v>#DIV/0!</v>
      </c>
      <c r="K135" s="53">
        <f>SUMIFS(TOIMINTA!$D$3:$D$2003, TOIMINTA!$AI$3:$AI$2003,"d)*",TOIMINTA!$C$3:$C$2003,"Peruttu")</f>
        <v>0</v>
      </c>
      <c r="L135" s="57" t="e">
        <f t="shared" si="98"/>
        <v>#DIV/0!</v>
      </c>
      <c r="M135" s="53">
        <f>SUMIFS(TOIMINTA!$S$3:$S$2003, TOIMINTA!$AI$3:$AI$2003,"d)*",TOIMINTA!$C$3:$C$2003,"Toteutunut")</f>
        <v>0</v>
      </c>
      <c r="N135" s="53">
        <f>SUMIFS(TOIMINTA!$T$3:$T$2003, TOIMINTA!$AI$3:$AI$2003,"d)*",TOIMINTA!$C$3:$C$2003,"Toteutunut")</f>
        <v>0</v>
      </c>
      <c r="O135" s="4">
        <f t="shared" si="101"/>
        <v>0</v>
      </c>
      <c r="P135" s="15">
        <f>SUMIFS(TOIMINTA!$U$3:$U$2003, TOIMINTA!$AI$3:$AI$2003,"d)*",TOIMINTA!$C$3:$C$2003,"Toteutunut")</f>
        <v>0</v>
      </c>
      <c r="Q135" s="15">
        <f>SUMIFS(TOIMINTA!$V$3:$V$2003, TOIMINTA!$AI$3:$AI$2003,"d)*",TOIMINTA!$C$3:$C$2003,"Toteutunut")</f>
        <v>0</v>
      </c>
      <c r="R135" s="15">
        <f>SUMIFS(TOIMINTA!$W$3:$W$2003, TOIMINTA!$AI$3:$AI$2003,"d)*",TOIMINTA!$C$3:$C$2003,"Toteutunut")</f>
        <v>0</v>
      </c>
      <c r="S135" s="4">
        <f t="shared" si="99"/>
        <v>0</v>
      </c>
      <c r="T135" s="9" t="str">
        <f t="shared" ref="T135:T166" si="102">A135</f>
        <v>d)</v>
      </c>
    </row>
    <row r="136" spans="1:20" x14ac:dyDescent="0.3">
      <c r="A136" s="188" t="str">
        <f>Muuttujat!A54</f>
        <v>e)</v>
      </c>
      <c r="B136" s="4">
        <f>SUMIFS(TOIMINTA!$D$3:$D$2003, TOIMINTA!$AI$3:$AI$2003,"e)*",TOIMINTA!$C$3:$C$2003,"Toteutunut")</f>
        <v>0</v>
      </c>
      <c r="C136" s="15">
        <f t="shared" si="100"/>
        <v>0</v>
      </c>
      <c r="D136" s="15">
        <f>SUMIFS(TOIMINTA!$X$3:$X$2003, TOIMINTA!$AI$3:$AI$2003,"e)*",TOIMINTA!$C$3:$C$2003,"Toteutunut")</f>
        <v>0</v>
      </c>
      <c r="E136" s="15">
        <f>SUMIFS(TOIMINTA!$Y$3:$Y$2003, TOIMINTA!$AI$3:$AI$2003,"e)*",TOIMINTA!$C$3:$C$2003,"Toteutunut")</f>
        <v>0</v>
      </c>
      <c r="F136" s="15">
        <f>SUMIFS(TOIMINTA!$Z$3:$Z$2003, TOIMINTA!$AI$3:$AI$2003,"e)*",TOIMINTA!$C$3:$C$2003,"Toteutunut")</f>
        <v>0</v>
      </c>
      <c r="G136" s="5" t="e">
        <f t="shared" si="95"/>
        <v>#DIV/0!</v>
      </c>
      <c r="H136" s="57" t="e">
        <f t="shared" si="96"/>
        <v>#DIV/0!</v>
      </c>
      <c r="I136" s="53">
        <f>SUMIFS(TOIMINTA!$D$3:$D$2003, TOIMINTA!$AI$3:$AI$2003,"e)*",TOIMINTA!$C$3:$C$2003,"Ei osallistujia")</f>
        <v>0</v>
      </c>
      <c r="J136" s="57" t="e">
        <f t="shared" si="97"/>
        <v>#DIV/0!</v>
      </c>
      <c r="K136" s="53">
        <f>SUMIFS(TOIMINTA!$D$3:$D$2003, TOIMINTA!$AI$3:$AI$2003,"e)*",TOIMINTA!$C$3:$C$2003,"Peruttu")</f>
        <v>0</v>
      </c>
      <c r="L136" s="57" t="e">
        <f t="shared" si="98"/>
        <v>#DIV/0!</v>
      </c>
      <c r="M136" s="53">
        <f>SUMIFS(TOIMINTA!$S$3:$S$2003, TOIMINTA!$AI$3:$AI$2003,"e)*",TOIMINTA!$C$3:$C$2003,"Toteutunut")</f>
        <v>0</v>
      </c>
      <c r="N136" s="53">
        <f>SUMIFS(TOIMINTA!$T$3:$T$2003, TOIMINTA!$AI$3:$AI$2003,"e)*",TOIMINTA!$C$3:$C$2003,"Toteutunut")</f>
        <v>0</v>
      </c>
      <c r="O136" s="4">
        <f t="shared" si="101"/>
        <v>0</v>
      </c>
      <c r="P136" s="15">
        <f>SUMIFS(TOIMINTA!$U$3:$U$2003, TOIMINTA!$AI$3:$AI$2003,"e)*",TOIMINTA!$C$3:$C$2003,"Toteutunut")</f>
        <v>0</v>
      </c>
      <c r="Q136" s="15">
        <f>SUMIFS(TOIMINTA!$V$3:$V$2003, TOIMINTA!$AI$3:$AI$2003,"e)*",TOIMINTA!$C$3:$C$2003,"Toteutunut")</f>
        <v>0</v>
      </c>
      <c r="R136" s="15">
        <f>SUMIFS(TOIMINTA!$W$3:$W$2003, TOIMINTA!$AI$3:$AI$2003,"e)*",TOIMINTA!$C$3:$C$2003,"Toteutunut")</f>
        <v>0</v>
      </c>
      <c r="S136" s="4">
        <f t="shared" si="99"/>
        <v>0</v>
      </c>
      <c r="T136" s="9" t="str">
        <f t="shared" si="102"/>
        <v>e)</v>
      </c>
    </row>
    <row r="137" spans="1:20" x14ac:dyDescent="0.3">
      <c r="A137" s="188" t="str">
        <f>Muuttujat!A55</f>
        <v>f)</v>
      </c>
      <c r="B137" s="4">
        <f>SUMIFS(TOIMINTA!$D$3:$D$2003, TOIMINTA!$AI$3:$AI$2003,"f)*",TOIMINTA!$C$3:$C$2003,"Toteutunut")</f>
        <v>0</v>
      </c>
      <c r="C137" s="15">
        <f t="shared" si="100"/>
        <v>0</v>
      </c>
      <c r="D137" s="15">
        <f>SUMIFS(TOIMINTA!$X$3:$X$2003, TOIMINTA!$AI$3:$AI$2003,"f)*",TOIMINTA!$C$3:$C$2003,"Toteutunut")</f>
        <v>0</v>
      </c>
      <c r="E137" s="15">
        <f>SUMIFS(TOIMINTA!$Y$3:$Y$2003, TOIMINTA!$AI$3:$AI$2003,"f)*",TOIMINTA!$C$3:$C$2003,"Toteutunut")</f>
        <v>0</v>
      </c>
      <c r="F137" s="15">
        <f>SUMIFS(TOIMINTA!$Z$3:$Z$2003, TOIMINTA!$AI$3:$AI$2003,"f)*",TOIMINTA!$C$3:$C$2003,"Toteutunut")</f>
        <v>0</v>
      </c>
      <c r="G137" s="5" t="e">
        <f t="shared" si="95"/>
        <v>#DIV/0!</v>
      </c>
      <c r="H137" s="57" t="e">
        <f t="shared" si="96"/>
        <v>#DIV/0!</v>
      </c>
      <c r="I137" s="53">
        <f>SUMIFS(TOIMINTA!$D$3:$D$2003, TOIMINTA!$AI$3:$AI$2003,"f)*",TOIMINTA!$C$3:$C$2003,"Ei osallistujia")</f>
        <v>0</v>
      </c>
      <c r="J137" s="57" t="e">
        <f t="shared" si="97"/>
        <v>#DIV/0!</v>
      </c>
      <c r="K137" s="53">
        <f>SUMIFS(TOIMINTA!$D$3:$D$2003, TOIMINTA!$AI$3:$AI$2003,"f)*",TOIMINTA!$C$3:$C$2003,"Peruttu")</f>
        <v>0</v>
      </c>
      <c r="L137" s="57" t="e">
        <f t="shared" si="98"/>
        <v>#DIV/0!</v>
      </c>
      <c r="M137" s="53">
        <f>SUMIFS(TOIMINTA!$S$3:$S$2003, TOIMINTA!$AI$3:$AI$2003,"f)*",TOIMINTA!$C$3:$C$2003,"Toteutunut")</f>
        <v>0</v>
      </c>
      <c r="N137" s="53">
        <f>SUMIFS(TOIMINTA!$T$3:$T$2003, TOIMINTA!$AI$3:$AI$2003,"f)*",TOIMINTA!$C$3:$C$2003,"Toteutunut")</f>
        <v>0</v>
      </c>
      <c r="O137" s="4">
        <f t="shared" si="101"/>
        <v>0</v>
      </c>
      <c r="P137" s="15">
        <f>SUMIFS(TOIMINTA!$U$3:$U$2003, TOIMINTA!$AI$3:$AI$2003,"f)*",TOIMINTA!$C$3:$C$2003,"Toteutunut")</f>
        <v>0</v>
      </c>
      <c r="Q137" s="15">
        <f>SUMIFS(TOIMINTA!$V$3:$V$2003, TOIMINTA!$AI$3:$AI$2003,"f)*",TOIMINTA!$C$3:$C$2003,"Toteutunut")</f>
        <v>0</v>
      </c>
      <c r="R137" s="15">
        <f>SUMIFS(TOIMINTA!$W$3:$W$2003, TOIMINTA!$AI$3:$AI$2003,"f)*",TOIMINTA!$C$3:$C$2003,"Toteutunut")</f>
        <v>0</v>
      </c>
      <c r="S137" s="4">
        <f t="shared" si="99"/>
        <v>0</v>
      </c>
      <c r="T137" s="9" t="str">
        <f t="shared" si="102"/>
        <v>f)</v>
      </c>
    </row>
    <row r="138" spans="1:20" x14ac:dyDescent="0.3">
      <c r="A138" s="188" t="str">
        <f>Muuttujat!A56</f>
        <v>g)</v>
      </c>
      <c r="B138" s="4">
        <f>SUMIFS(TOIMINTA!$D$3:$D$2003, TOIMINTA!$AI$3:$AI$2003,"g)*",TOIMINTA!$C$3:$C$2003,"Toteutunut")</f>
        <v>0</v>
      </c>
      <c r="C138" s="15">
        <f t="shared" si="100"/>
        <v>0</v>
      </c>
      <c r="D138" s="15">
        <f>SUMIFS(TOIMINTA!$X$3:$X$2003, TOIMINTA!$AI$3:$AI$2003,"g)*",TOIMINTA!$C$3:$C$2003,"Toteutunut")</f>
        <v>0</v>
      </c>
      <c r="E138" s="15">
        <f>SUMIFS(TOIMINTA!$Y$3:$Y$2003, TOIMINTA!$AI$3:$AI$2003,"g)*",TOIMINTA!$C$3:$C$2003,"Toteutunut")</f>
        <v>0</v>
      </c>
      <c r="F138" s="15">
        <f>SUMIFS(TOIMINTA!$Z$3:$Z$2003, TOIMINTA!$AI$3:$AI$2003,"g)*",TOIMINTA!$C$3:$C$2003,"Toteutunut")</f>
        <v>0</v>
      </c>
      <c r="G138" s="5" t="e">
        <f t="shared" si="95"/>
        <v>#DIV/0!</v>
      </c>
      <c r="H138" s="57" t="e">
        <f t="shared" si="96"/>
        <v>#DIV/0!</v>
      </c>
      <c r="I138" s="53">
        <f>SUMIFS(TOIMINTA!$D$3:$D$2003, TOIMINTA!$AI$3:$AI$2003,"g)*",TOIMINTA!$C$3:$C$2003,"Ei osallistujia")</f>
        <v>0</v>
      </c>
      <c r="J138" s="57" t="e">
        <f t="shared" si="97"/>
        <v>#DIV/0!</v>
      </c>
      <c r="K138" s="53">
        <f>SUMIFS(TOIMINTA!$D$3:$D$2003, TOIMINTA!$AI$3:$AI$2003,"g)*",TOIMINTA!$C$3:$C$2003,"Peruttu")</f>
        <v>0</v>
      </c>
      <c r="L138" s="57" t="e">
        <f t="shared" si="98"/>
        <v>#DIV/0!</v>
      </c>
      <c r="M138" s="53">
        <f>SUMIFS(TOIMINTA!$S$3:$S$2003, TOIMINTA!$AI$3:$AI$2003,"g)*",TOIMINTA!$C$3:$C$2003,"Toteutunut")</f>
        <v>0</v>
      </c>
      <c r="N138" s="53">
        <f>SUMIFS(TOIMINTA!$T$3:$T$2003, TOIMINTA!$AI$3:$AI$2003,"g)*",TOIMINTA!$C$3:$C$2003,"Toteutunut")</f>
        <v>0</v>
      </c>
      <c r="O138" s="4">
        <f t="shared" si="101"/>
        <v>0</v>
      </c>
      <c r="P138" s="15">
        <f>SUMIFS(TOIMINTA!$U$3:$U$2003, TOIMINTA!$AI$3:$AI$2003,"g)*",TOIMINTA!$C$3:$C$2003,"Toteutunut")</f>
        <v>0</v>
      </c>
      <c r="Q138" s="15">
        <f>SUMIFS(TOIMINTA!$V$3:$V$2003, TOIMINTA!$AI$3:$AI$2003,"g)*",TOIMINTA!$C$3:$C$2003,"Toteutunut")</f>
        <v>0</v>
      </c>
      <c r="R138" s="15">
        <f>SUMIFS(TOIMINTA!$W$3:$W$2003, TOIMINTA!$AI$3:$AI$2003,"g)*",TOIMINTA!$C$3:$C$2003,"Toteutunut")</f>
        <v>0</v>
      </c>
      <c r="S138" s="4">
        <f t="shared" si="99"/>
        <v>0</v>
      </c>
      <c r="T138" s="9" t="str">
        <f t="shared" si="102"/>
        <v>g)</v>
      </c>
    </row>
    <row r="139" spans="1:20" x14ac:dyDescent="0.3">
      <c r="A139" s="188" t="str">
        <f>Muuttujat!A57</f>
        <v>h)</v>
      </c>
      <c r="B139" s="4">
        <f>SUMIFS(TOIMINTA!$D$3:$D$2003, TOIMINTA!$AI$3:$AI$2003,"h)*",TOIMINTA!$C$3:$C$2003,"Toteutunut")</f>
        <v>0</v>
      </c>
      <c r="C139" s="15">
        <f t="shared" si="100"/>
        <v>0</v>
      </c>
      <c r="D139" s="15">
        <f>SUMIFS(TOIMINTA!$X$3:$X$2003, TOIMINTA!$AI$3:$AI$2003,"h)*",TOIMINTA!$C$3:$C$2003,"Toteutunut")</f>
        <v>0</v>
      </c>
      <c r="E139" s="15">
        <f>SUMIFS(TOIMINTA!$Y$3:$Y$2003, TOIMINTA!$AI$3:$AI$2003,"h)*",TOIMINTA!$C$3:$C$2003,"Toteutunut")</f>
        <v>0</v>
      </c>
      <c r="F139" s="15">
        <f>SUMIFS(TOIMINTA!$Z$3:$Z$2003, TOIMINTA!$AI$3:$AI$2003,"h)*",TOIMINTA!$C$3:$C$2003,"Toteutunut")</f>
        <v>0</v>
      </c>
      <c r="G139" s="5" t="e">
        <f t="shared" si="95"/>
        <v>#DIV/0!</v>
      </c>
      <c r="H139" s="57" t="e">
        <f t="shared" si="96"/>
        <v>#DIV/0!</v>
      </c>
      <c r="I139" s="53">
        <f>SUMIFS(TOIMINTA!$D$3:$D$2003, TOIMINTA!$AI$3:$AI$2003,"h)*",TOIMINTA!$C$3:$C$2003,"Ei osallistujia")</f>
        <v>0</v>
      </c>
      <c r="J139" s="57" t="e">
        <f t="shared" si="97"/>
        <v>#DIV/0!</v>
      </c>
      <c r="K139" s="53">
        <f>SUMIFS(TOIMINTA!$D$3:$D$2003, TOIMINTA!$AI$3:$AI$2003,"h)*",TOIMINTA!$C$3:$C$2003,"Peruttu")</f>
        <v>0</v>
      </c>
      <c r="L139" s="57" t="e">
        <f t="shared" si="98"/>
        <v>#DIV/0!</v>
      </c>
      <c r="M139" s="53">
        <f>SUMIFS(TOIMINTA!$S$3:$S$2003, TOIMINTA!$AI$3:$AI$2003,"h)*",TOIMINTA!$C$3:$C$2003,"Toteutunut")</f>
        <v>0</v>
      </c>
      <c r="N139" s="53">
        <f>SUMIFS(TOIMINTA!$T$3:$T$2003, TOIMINTA!$AI$3:$AI$2003,"h)*",TOIMINTA!$C$3:$C$2003,"Toteutunut")</f>
        <v>0</v>
      </c>
      <c r="O139" s="4">
        <f t="shared" si="101"/>
        <v>0</v>
      </c>
      <c r="P139" s="15">
        <f>SUMIFS(TOIMINTA!$U$3:$U$2003, TOIMINTA!$AI$3:$AI$2003,"h)*",TOIMINTA!$C$3:$C$2003,"Toteutunut")</f>
        <v>0</v>
      </c>
      <c r="Q139" s="15">
        <f>SUMIFS(TOIMINTA!$V$3:$V$2003, TOIMINTA!$AI$3:$AI$2003,"h)*",TOIMINTA!$C$3:$C$2003,"Toteutunut")</f>
        <v>0</v>
      </c>
      <c r="R139" s="15">
        <f>SUMIFS(TOIMINTA!$W$3:$W$2003, TOIMINTA!$AI$3:$AI$2003,"h)*",TOIMINTA!$C$3:$C$2003,"Toteutunut")</f>
        <v>0</v>
      </c>
      <c r="S139" s="4">
        <f t="shared" si="99"/>
        <v>0</v>
      </c>
      <c r="T139" s="9" t="str">
        <f t="shared" si="102"/>
        <v>h)</v>
      </c>
    </row>
    <row r="140" spans="1:20" x14ac:dyDescent="0.3">
      <c r="A140" s="188" t="str">
        <f>Muuttujat!A58</f>
        <v>i)</v>
      </c>
      <c r="B140" s="4">
        <f>SUMIFS(TOIMINTA!$D$3:$D$2003, TOIMINTA!$AI$3:$AI$2003,"i)*",TOIMINTA!$C$3:$C$2003,"Toteutunut")</f>
        <v>0</v>
      </c>
      <c r="C140" s="15">
        <f t="shared" si="100"/>
        <v>0</v>
      </c>
      <c r="D140" s="15">
        <f>SUMIFS(TOIMINTA!$X$3:$X$2003, TOIMINTA!$AI$3:$AI$2003,"i)*",TOIMINTA!$C$3:$C$2003,"Toteutunut")</f>
        <v>0</v>
      </c>
      <c r="E140" s="15">
        <f>SUMIFS(TOIMINTA!$Y$3:$Y$2003, TOIMINTA!$AI$3:$AI$2003,"i)*",TOIMINTA!$C$3:$C$2003,"Toteutunut")</f>
        <v>0</v>
      </c>
      <c r="F140" s="15">
        <f>SUMIFS(TOIMINTA!$Z$3:$Z$2003, TOIMINTA!$AI$3:$AI$2003,"i)*",TOIMINTA!$C$3:$C$2003,"Toteutunut")</f>
        <v>0</v>
      </c>
      <c r="G140" s="5" t="e">
        <f t="shared" si="95"/>
        <v>#DIV/0!</v>
      </c>
      <c r="H140" s="57" t="e">
        <f t="shared" si="96"/>
        <v>#DIV/0!</v>
      </c>
      <c r="I140" s="53">
        <f>SUMIFS(TOIMINTA!$D$3:$D$2003, TOIMINTA!$AI$3:$AI$2003,"i)*",TOIMINTA!$C$3:$C$2003,"Ei osallistujia")</f>
        <v>0</v>
      </c>
      <c r="J140" s="57" t="e">
        <f t="shared" si="97"/>
        <v>#DIV/0!</v>
      </c>
      <c r="K140" s="53">
        <f>SUMIFS(TOIMINTA!$D$3:$D$2003, TOIMINTA!$AI$3:$AI$2003,"i)*",TOIMINTA!$C$3:$C$2003,"Peruttu")</f>
        <v>0</v>
      </c>
      <c r="L140" s="57" t="e">
        <f t="shared" si="98"/>
        <v>#DIV/0!</v>
      </c>
      <c r="M140" s="53">
        <f>SUMIFS(TOIMINTA!$S$3:$S$2003, TOIMINTA!$AI$3:$AI$2003,"i)*",TOIMINTA!$C$3:$C$2003,"Toteutunut")</f>
        <v>0</v>
      </c>
      <c r="N140" s="53">
        <f>SUMIFS(TOIMINTA!$T$3:$T$2003, TOIMINTA!$AI$3:$AI$2003,"i)*",TOIMINTA!$C$3:$C$2003,"Toteutunut")</f>
        <v>0</v>
      </c>
      <c r="O140" s="4">
        <f t="shared" si="101"/>
        <v>0</v>
      </c>
      <c r="P140" s="15">
        <f>SUMIFS(TOIMINTA!$U$3:$U$2003, TOIMINTA!$AI$3:$AI$2003,"i)*",TOIMINTA!$C$3:$C$2003,"Toteutunut")</f>
        <v>0</v>
      </c>
      <c r="Q140" s="15">
        <f>SUMIFS(TOIMINTA!$V$3:$V$2003, TOIMINTA!$AI$3:$AI$2003,"i)*",TOIMINTA!$C$3:$C$2003,"Toteutunut")</f>
        <v>0</v>
      </c>
      <c r="R140" s="15">
        <f>SUMIFS(TOIMINTA!$W$3:$W$2003, TOIMINTA!$AI$3:$AI$2003,"i)*",TOIMINTA!$C$3:$C$2003,"Toteutunut")</f>
        <v>0</v>
      </c>
      <c r="S140" s="4">
        <f t="shared" si="99"/>
        <v>0</v>
      </c>
      <c r="T140" s="9" t="str">
        <f t="shared" si="102"/>
        <v>i)</v>
      </c>
    </row>
    <row r="141" spans="1:20" x14ac:dyDescent="0.3">
      <c r="A141" s="188" t="str">
        <f>Muuttujat!A59</f>
        <v>j)</v>
      </c>
      <c r="B141" s="4">
        <f>SUMIFS(TOIMINTA!$D$3:$D$2003, TOIMINTA!$AI$3:$AI$2003,"j)*",TOIMINTA!$C$3:$C$2003,"Toteutunut")</f>
        <v>0</v>
      </c>
      <c r="C141" s="15">
        <f t="shared" si="100"/>
        <v>0</v>
      </c>
      <c r="D141" s="15">
        <f>SUMIFS(TOIMINTA!$X$3:$X$2003, TOIMINTA!$AI$3:$AI$2003,"j)*",TOIMINTA!$C$3:$C$2003,"Toteutunut")</f>
        <v>0</v>
      </c>
      <c r="E141" s="15">
        <f>SUMIFS(TOIMINTA!$Y$3:$Y$2003, TOIMINTA!$AI$3:$AI$2003,"j)*",TOIMINTA!$C$3:$C$2003,"Toteutunut")</f>
        <v>0</v>
      </c>
      <c r="F141" s="15">
        <f>SUMIFS(TOIMINTA!$Z$3:$Z$2003, TOIMINTA!$AI$3:$AI$2003,"j)*",TOIMINTA!$C$3:$C$2003,"Toteutunut")</f>
        <v>0</v>
      </c>
      <c r="G141" s="5" t="e">
        <f t="shared" si="95"/>
        <v>#DIV/0!</v>
      </c>
      <c r="H141" s="57" t="e">
        <f t="shared" si="96"/>
        <v>#DIV/0!</v>
      </c>
      <c r="I141" s="53">
        <f>SUMIFS(TOIMINTA!$D$3:$D$2003, TOIMINTA!$AI$3:$AI$2003,"j)*",TOIMINTA!$C$3:$C$2003,"Ei osallistujia")</f>
        <v>0</v>
      </c>
      <c r="J141" s="57" t="e">
        <f t="shared" si="97"/>
        <v>#DIV/0!</v>
      </c>
      <c r="K141" s="53">
        <f>SUMIFS(TOIMINTA!$D$3:$D$2003, TOIMINTA!$AI$3:$AI$2003,"j)*",TOIMINTA!$C$3:$C$2003,"Peruttu")</f>
        <v>0</v>
      </c>
      <c r="L141" s="57" t="e">
        <f t="shared" si="98"/>
        <v>#DIV/0!</v>
      </c>
      <c r="M141" s="53">
        <f>SUMIFS(TOIMINTA!$S$3:$S$2003, TOIMINTA!$AI$3:$AI$2003,"j)*",TOIMINTA!$C$3:$C$2003,"Toteutunut")</f>
        <v>0</v>
      </c>
      <c r="N141" s="53">
        <f>SUMIFS(TOIMINTA!$T$3:$T$2003, TOIMINTA!$AI$3:$AI$2003,"j)*",TOIMINTA!$C$3:$C$2003,"Toteutunut")</f>
        <v>0</v>
      </c>
      <c r="O141" s="4">
        <f t="shared" si="101"/>
        <v>0</v>
      </c>
      <c r="P141" s="15">
        <f>SUMIFS(TOIMINTA!$U$3:$U$2003, TOIMINTA!$AI$3:$AI$2003,"j)*",TOIMINTA!$C$3:$C$2003,"Toteutunut")</f>
        <v>0</v>
      </c>
      <c r="Q141" s="15">
        <f>SUMIFS(TOIMINTA!$V$3:$V$2003, TOIMINTA!$AI$3:$AI$2003,"j)*",TOIMINTA!$C$3:$C$2003,"Toteutunut")</f>
        <v>0</v>
      </c>
      <c r="R141" s="15">
        <f>SUMIFS(TOIMINTA!$W$3:$W$2003, TOIMINTA!$AI$3:$AI$2003,"j)*",TOIMINTA!$C$3:$C$2003,"Toteutunut")</f>
        <v>0</v>
      </c>
      <c r="S141" s="4">
        <f t="shared" si="99"/>
        <v>0</v>
      </c>
      <c r="T141" s="9" t="str">
        <f t="shared" si="102"/>
        <v>j)</v>
      </c>
    </row>
    <row r="142" spans="1:20" x14ac:dyDescent="0.3">
      <c r="A142" s="188"/>
      <c r="B142" s="317" t="str">
        <f>Muuttujat!B48</f>
        <v>Oma tarkistuslista 2</v>
      </c>
      <c r="F142"/>
      <c r="G142"/>
      <c r="T142" s="9">
        <f t="shared" si="102"/>
        <v>0</v>
      </c>
    </row>
    <row r="143" spans="1:20" x14ac:dyDescent="0.3">
      <c r="A143" s="188" t="str">
        <f>Muuttujat!B50</f>
        <v>a)</v>
      </c>
      <c r="B143" s="4">
        <f>SUMIFS(TOIMINTA!$D$3:$D$2003, TOIMINTA!$AJ$3:$AJ$2003,"a)*",TOIMINTA!$C$3:$C$2003,"Toteutunut")</f>
        <v>0</v>
      </c>
      <c r="C143" s="15">
        <f>F143</f>
        <v>0</v>
      </c>
      <c r="D143" s="15">
        <f>SUMIFS(TOIMINTA!$X$3:$X$2003, TOIMINTA!$AJ$3:$AJ$2003,"a)*",TOIMINTA!$C$3:$C$2003,"Toteutunut")</f>
        <v>0</v>
      </c>
      <c r="E143" s="15">
        <f>SUMIFS(TOIMINTA!$Y$3:$Y$2003, TOIMINTA!$AJ$3:$AJ$2003,"a)*",TOIMINTA!$C$3:$C$2003,"Toteutunut")</f>
        <v>0</v>
      </c>
      <c r="F143" s="15">
        <f>SUMIFS(TOIMINTA!$Z$3:$Z$2003, TOIMINTA!$AJ$3:$AJ$2003,"a)*",TOIMINTA!$C$3:$C$2003,"Toteutunut")</f>
        <v>0</v>
      </c>
      <c r="G143" s="5" t="e">
        <f t="shared" ref="G143:G152" si="103">B143/$B$2</f>
        <v>#DIV/0!</v>
      </c>
      <c r="H143" s="57" t="e">
        <f t="shared" ref="H143:H152" si="104">B143/($B$2+$I$2+$K$2)</f>
        <v>#DIV/0!</v>
      </c>
      <c r="I143" s="53">
        <f>SUMIFS(TOIMINTA!$D$3:$D$2003, TOIMINTA!$AJ$3:$AJ$2003,"a)*",TOIMINTA!$C$3:$C$2003,"Ei osallistujia")</f>
        <v>0</v>
      </c>
      <c r="J143" s="57" t="e">
        <f t="shared" ref="J143:J152" si="105">I143/($B$2+$I$2+$K$2)</f>
        <v>#DIV/0!</v>
      </c>
      <c r="K143" s="53">
        <f>SUMIFS(TOIMINTA!$D$3:$D$2003, TOIMINTA!$AJ$3:$AJ$2003,"a)*",TOIMINTA!$C$3:$C$2003,"Peruttu")</f>
        <v>0</v>
      </c>
      <c r="L143" s="57" t="e">
        <f t="shared" ref="L143:L152" si="106">K143/($B$2+$JD$2+$K$2)</f>
        <v>#DIV/0!</v>
      </c>
      <c r="M143" s="53">
        <f>SUMIFS(TOIMINTA!$S$3:$S$2003, TOIMINTA!$AJ$3:$AJ$2003,"a)*",TOIMINTA!$C$3:$C$2003,"Toteutunut")</f>
        <v>0</v>
      </c>
      <c r="N143" s="53">
        <f>SUMIFS(TOIMINTA!$T$3:$T$2003, TOIMINTA!$AJ$3:$AJ$2003,"a)*",TOIMINTA!$C$3:$C$2003,"Toteutunut")</f>
        <v>0</v>
      </c>
      <c r="O143" s="4">
        <f>IF(M143=0,0,M143/N143)</f>
        <v>0</v>
      </c>
      <c r="P143" s="15">
        <f>SUMIFS(TOIMINTA!$U$3:$U$2003, TOIMINTA!$AJ$3:$AJ$2003,"a)*",TOIMINTA!$C$3:$C$2003,"Toteutunut")</f>
        <v>0</v>
      </c>
      <c r="Q143" s="15">
        <f>SUMIFS(TOIMINTA!$V$3:$V$2003, TOIMINTA!$AJ$3:$AJ$2003,"a)*",TOIMINTA!$C$3:$C$2003,"Toteutunut")</f>
        <v>0</v>
      </c>
      <c r="R143" s="15">
        <f>SUMIFS(TOIMINTA!$W$3:$W$2003, TOIMINTA!$AJ$3:$AJ$2003,"a)*",TOIMINTA!$C$3:$C$2003,"Toteutunut")</f>
        <v>0</v>
      </c>
      <c r="S143" s="4">
        <f t="shared" ref="S143:S152" si="107">IF(R143=0,0,R143/B143)</f>
        <v>0</v>
      </c>
      <c r="T143" s="9" t="str">
        <f t="shared" si="102"/>
        <v>a)</v>
      </c>
    </row>
    <row r="144" spans="1:20" x14ac:dyDescent="0.3">
      <c r="A144" s="188" t="str">
        <f>Muuttujat!B51</f>
        <v>b)</v>
      </c>
      <c r="B144" s="4">
        <f>SUMIFS(TOIMINTA!$D$3:$D$2003, TOIMINTA!$AJ$3:$AJ$2003,"b)*",TOIMINTA!$C$3:$C$2003,"Toteutunut")</f>
        <v>0</v>
      </c>
      <c r="C144" s="15">
        <f t="shared" ref="C144:C152" si="108">F144</f>
        <v>0</v>
      </c>
      <c r="D144" s="15">
        <f>SUMIFS(TOIMINTA!$X$3:$X$2003, TOIMINTA!$AJ$3:$AJ$2003,"b)*",TOIMINTA!$C$3:$C$2003,"Toteutunut")</f>
        <v>0</v>
      </c>
      <c r="E144" s="15">
        <f>SUMIFS(TOIMINTA!$Y$3:$Y$2003, TOIMINTA!$AJ$3:$AJ$2003,"b)*",TOIMINTA!$C$3:$C$2003,"Toteutunut")</f>
        <v>0</v>
      </c>
      <c r="F144" s="15">
        <f>SUMIFS(TOIMINTA!$Z$3:$Z$2003, TOIMINTA!$AJ$3:$AJ$2003,"b)*",TOIMINTA!$C$3:$C$2003,"Toteutunut")</f>
        <v>0</v>
      </c>
      <c r="G144" s="5" t="e">
        <f t="shared" si="103"/>
        <v>#DIV/0!</v>
      </c>
      <c r="H144" s="57" t="e">
        <f t="shared" si="104"/>
        <v>#DIV/0!</v>
      </c>
      <c r="I144" s="53">
        <f>SUMIFS(TOIMINTA!$D$3:$D$2003, TOIMINTA!$AJ$3:$AJ$2003,"b)*",TOIMINTA!$C$3:$C$2003,"Ei osallistujia")</f>
        <v>0</v>
      </c>
      <c r="J144" s="57" t="e">
        <f t="shared" si="105"/>
        <v>#DIV/0!</v>
      </c>
      <c r="K144" s="53">
        <f>SUMIFS(TOIMINTA!$D$3:$D$2003, TOIMINTA!$AJ$3:$AJ$2003,"b)*",TOIMINTA!$C$3:$C$2003,"Peruttu")</f>
        <v>0</v>
      </c>
      <c r="L144" s="57" t="e">
        <f t="shared" si="106"/>
        <v>#DIV/0!</v>
      </c>
      <c r="M144" s="53">
        <f>SUMIFS(TOIMINTA!$S$3:$S$2003, TOIMINTA!$AJ$3:$AJ$2003,"b)*",TOIMINTA!$C$3:$C$2003,"Toteutunut")</f>
        <v>0</v>
      </c>
      <c r="N144" s="53">
        <f>SUMIFS(TOIMINTA!$T$3:$T$2003, TOIMINTA!$AJ$3:$AJ$2003,"b)*",TOIMINTA!$C$3:$C$2003,"Toteutunut")</f>
        <v>0</v>
      </c>
      <c r="O144" s="4">
        <f t="shared" ref="O144:O152" si="109">IF(M144=0,0,M144/N144)</f>
        <v>0</v>
      </c>
      <c r="P144" s="15">
        <f>SUMIFS(TOIMINTA!$U$3:$U$2003, TOIMINTA!$AJ$3:$AJ$2003,"b)*",TOIMINTA!$C$3:$C$2003,"Toteutunut")</f>
        <v>0</v>
      </c>
      <c r="Q144" s="15">
        <f>SUMIFS(TOIMINTA!$V$3:$V$2003, TOIMINTA!$AJ$3:$AJ$2003,"b)*",TOIMINTA!$C$3:$C$2003,"Toteutunut")</f>
        <v>0</v>
      </c>
      <c r="R144" s="15">
        <f>SUMIFS(TOIMINTA!$W$3:$W$2003, TOIMINTA!$AJ$3:$AJ$2003,"b)*",TOIMINTA!$C$3:$C$2003,"Toteutunut")</f>
        <v>0</v>
      </c>
      <c r="S144" s="4">
        <f t="shared" si="107"/>
        <v>0</v>
      </c>
      <c r="T144" s="9" t="str">
        <f t="shared" si="102"/>
        <v>b)</v>
      </c>
    </row>
    <row r="145" spans="1:20" x14ac:dyDescent="0.3">
      <c r="A145" s="188" t="str">
        <f>Muuttujat!B52</f>
        <v>c)</v>
      </c>
      <c r="B145" s="4">
        <f>SUMIFS(TOIMINTA!$D$3:$D$2003, TOIMINTA!$AJ$3:$AJ$2003,"c)*",TOIMINTA!$C$3:$C$2003,"Toteutunut")</f>
        <v>0</v>
      </c>
      <c r="C145" s="15">
        <f t="shared" si="108"/>
        <v>0</v>
      </c>
      <c r="D145" s="15">
        <f>SUMIFS(TOIMINTA!$X$3:$X$2003, TOIMINTA!$AJ$3:$AJ$2003,"c)*",TOIMINTA!$C$3:$C$2003,"Toteutunut")</f>
        <v>0</v>
      </c>
      <c r="E145" s="15">
        <f>SUMIFS(TOIMINTA!$Y$3:$Y$2003, TOIMINTA!$AJ$3:$AJ$2003,"c)*",TOIMINTA!$C$3:$C$2003,"Toteutunut")</f>
        <v>0</v>
      </c>
      <c r="F145" s="15">
        <f>SUMIFS(TOIMINTA!$Z$3:$Z$2003, TOIMINTA!$AJ$3:$AJ$2003,"c)*",TOIMINTA!$C$3:$C$2003,"Toteutunut")</f>
        <v>0</v>
      </c>
      <c r="G145" s="5" t="e">
        <f t="shared" si="103"/>
        <v>#DIV/0!</v>
      </c>
      <c r="H145" s="57" t="e">
        <f t="shared" si="104"/>
        <v>#DIV/0!</v>
      </c>
      <c r="I145" s="53">
        <f>SUMIFS(TOIMINTA!$D$3:$D$2003, TOIMINTA!$AJ$3:$AJ$2003,"c)*",TOIMINTA!$C$3:$C$2003,"Ei osallistujia")</f>
        <v>0</v>
      </c>
      <c r="J145" s="57" t="e">
        <f t="shared" si="105"/>
        <v>#DIV/0!</v>
      </c>
      <c r="K145" s="53">
        <f>SUMIFS(TOIMINTA!$D$3:$D$2003, TOIMINTA!$AJ$3:$AJ$2003,"c)*",TOIMINTA!$C$3:$C$2003,"Peruttu")</f>
        <v>0</v>
      </c>
      <c r="L145" s="57" t="e">
        <f t="shared" si="106"/>
        <v>#DIV/0!</v>
      </c>
      <c r="M145" s="53">
        <f>SUMIFS(TOIMINTA!$S$3:$S$2003, TOIMINTA!$AJ$3:$AJ$2003,"c)*",TOIMINTA!$C$3:$C$2003,"Toteutunut")</f>
        <v>0</v>
      </c>
      <c r="N145" s="53">
        <f>SUMIFS(TOIMINTA!$T$3:$T$2003, TOIMINTA!$AJ$3:$AJ$2003,"c)*",TOIMINTA!$C$3:$C$2003,"Toteutunut")</f>
        <v>0</v>
      </c>
      <c r="O145" s="4">
        <f t="shared" si="109"/>
        <v>0</v>
      </c>
      <c r="P145" s="15">
        <f>SUMIFS(TOIMINTA!$U$3:$U$2003, TOIMINTA!$AJ$3:$AJ$2003,"c)*",TOIMINTA!$C$3:$C$2003,"Toteutunut")</f>
        <v>0</v>
      </c>
      <c r="Q145" s="15">
        <f>SUMIFS(TOIMINTA!$V$3:$V$2003, TOIMINTA!$AJ$3:$AJ$2003,"c)*",TOIMINTA!$C$3:$C$2003,"Toteutunut")</f>
        <v>0</v>
      </c>
      <c r="R145" s="15">
        <f>SUMIFS(TOIMINTA!$W$3:$W$2003, TOIMINTA!$AJ$3:$AJ$2003,"c)*",TOIMINTA!$C$3:$C$2003,"Toteutunut")</f>
        <v>0</v>
      </c>
      <c r="S145" s="4">
        <f t="shared" si="107"/>
        <v>0</v>
      </c>
      <c r="T145" s="9" t="str">
        <f t="shared" si="102"/>
        <v>c)</v>
      </c>
    </row>
    <row r="146" spans="1:20" x14ac:dyDescent="0.3">
      <c r="A146" s="188" t="str">
        <f>Muuttujat!B53</f>
        <v>d)</v>
      </c>
      <c r="B146" s="4">
        <f>SUMIFS(TOIMINTA!$D$3:$D$2003, TOIMINTA!$AJ$3:$AJ$2003,"d)*",TOIMINTA!$C$3:$C$2003,"Toteutunut")</f>
        <v>0</v>
      </c>
      <c r="C146" s="15">
        <f t="shared" si="108"/>
        <v>0</v>
      </c>
      <c r="D146" s="15">
        <f>SUMIFS(TOIMINTA!$X$3:$X$2003, TOIMINTA!$AJ$3:$AJ$2003,"d)*",TOIMINTA!$C$3:$C$2003,"Toteutunut")</f>
        <v>0</v>
      </c>
      <c r="E146" s="15">
        <f>SUMIFS(TOIMINTA!$Y$3:$Y$2003, TOIMINTA!$AJ$3:$AJ$2003,"d)*",TOIMINTA!$C$3:$C$2003,"Toteutunut")</f>
        <v>0</v>
      </c>
      <c r="F146" s="15">
        <f>SUMIFS(TOIMINTA!$Z$3:$Z$2003, TOIMINTA!$AJ$3:$AJ$2003,"d)*",TOIMINTA!$C$3:$C$2003,"Toteutunut")</f>
        <v>0</v>
      </c>
      <c r="G146" s="5" t="e">
        <f t="shared" si="103"/>
        <v>#DIV/0!</v>
      </c>
      <c r="H146" s="57" t="e">
        <f t="shared" si="104"/>
        <v>#DIV/0!</v>
      </c>
      <c r="I146" s="53">
        <f>SUMIFS(TOIMINTA!$D$3:$D$2003, TOIMINTA!$AJ$3:$AJ$2003,"d)*",TOIMINTA!$C$3:$C$2003,"Ei osallistujia")</f>
        <v>0</v>
      </c>
      <c r="J146" s="57" t="e">
        <f t="shared" si="105"/>
        <v>#DIV/0!</v>
      </c>
      <c r="K146" s="53">
        <f>SUMIFS(TOIMINTA!$D$3:$D$2003, TOIMINTA!$AJ$3:$AJ$2003,"d)*",TOIMINTA!$C$3:$C$2003,"Peruttu")</f>
        <v>0</v>
      </c>
      <c r="L146" s="57" t="e">
        <f t="shared" si="106"/>
        <v>#DIV/0!</v>
      </c>
      <c r="M146" s="53">
        <f>SUMIFS(TOIMINTA!$S$3:$S$2003, TOIMINTA!$AJ$3:$AJ$2003,"d)*",TOIMINTA!$C$3:$C$2003,"Toteutunut")</f>
        <v>0</v>
      </c>
      <c r="N146" s="53">
        <f>SUMIFS(TOIMINTA!$T$3:$T$2003, TOIMINTA!$AJ$3:$AJ$2003,"d)*",TOIMINTA!$C$3:$C$2003,"Toteutunut")</f>
        <v>0</v>
      </c>
      <c r="O146" s="4">
        <f t="shared" si="109"/>
        <v>0</v>
      </c>
      <c r="P146" s="15">
        <f>SUMIFS(TOIMINTA!$U$3:$U$2003, TOIMINTA!$AJ$3:$AJ$2003,"d)*",TOIMINTA!$C$3:$C$2003,"Toteutunut")</f>
        <v>0</v>
      </c>
      <c r="Q146" s="15">
        <f>SUMIFS(TOIMINTA!$V$3:$V$2003, TOIMINTA!$AJ$3:$AJ$2003,"d)*",TOIMINTA!$C$3:$C$2003,"Toteutunut")</f>
        <v>0</v>
      </c>
      <c r="R146" s="15">
        <f>SUMIFS(TOIMINTA!$W$3:$W$2003, TOIMINTA!$AJ$3:$AJ$2003,"d)*",TOIMINTA!$C$3:$C$2003,"Toteutunut")</f>
        <v>0</v>
      </c>
      <c r="S146" s="4">
        <f t="shared" si="107"/>
        <v>0</v>
      </c>
      <c r="T146" s="9" t="str">
        <f t="shared" si="102"/>
        <v>d)</v>
      </c>
    </row>
    <row r="147" spans="1:20" x14ac:dyDescent="0.3">
      <c r="A147" s="188" t="str">
        <f>Muuttujat!B54</f>
        <v>e)</v>
      </c>
      <c r="B147" s="4">
        <f>SUMIFS(TOIMINTA!$D$3:$D$2003, TOIMINTA!$AJ$3:$AJ$2003,"e)*",TOIMINTA!$C$3:$C$2003,"Toteutunut")</f>
        <v>0</v>
      </c>
      <c r="C147" s="15">
        <f t="shared" si="108"/>
        <v>0</v>
      </c>
      <c r="D147" s="15">
        <f>SUMIFS(TOIMINTA!$X$3:$X$2003, TOIMINTA!$AJ$3:$AJ$2003,"e)*",TOIMINTA!$C$3:$C$2003,"Toteutunut")</f>
        <v>0</v>
      </c>
      <c r="E147" s="15">
        <f>SUMIFS(TOIMINTA!$Y$3:$Y$2003, TOIMINTA!$AJ$3:$AJ$2003,"e)*",TOIMINTA!$C$3:$C$2003,"Toteutunut")</f>
        <v>0</v>
      </c>
      <c r="F147" s="15">
        <f>SUMIFS(TOIMINTA!$Z$3:$Z$2003, TOIMINTA!$AJ$3:$AJ$2003,"e)*",TOIMINTA!$C$3:$C$2003,"Toteutunut")</f>
        <v>0</v>
      </c>
      <c r="G147" s="5" t="e">
        <f t="shared" si="103"/>
        <v>#DIV/0!</v>
      </c>
      <c r="H147" s="57" t="e">
        <f t="shared" si="104"/>
        <v>#DIV/0!</v>
      </c>
      <c r="I147" s="53">
        <f>SUMIFS(TOIMINTA!$D$3:$D$2003, TOIMINTA!$AJ$3:$AJ$2003,"e)*",TOIMINTA!$C$3:$C$2003,"Ei osallistujia")</f>
        <v>0</v>
      </c>
      <c r="J147" s="57" t="e">
        <f t="shared" si="105"/>
        <v>#DIV/0!</v>
      </c>
      <c r="K147" s="53">
        <f>SUMIFS(TOIMINTA!$D$3:$D$2003, TOIMINTA!$AJ$3:$AJ$2003,"e)*",TOIMINTA!$C$3:$C$2003,"Peruttu")</f>
        <v>0</v>
      </c>
      <c r="L147" s="57" t="e">
        <f t="shared" si="106"/>
        <v>#DIV/0!</v>
      </c>
      <c r="M147" s="53">
        <f>SUMIFS(TOIMINTA!$S$3:$S$2003, TOIMINTA!$AJ$3:$AJ$2003,"e)*",TOIMINTA!$C$3:$C$2003,"Toteutunut")</f>
        <v>0</v>
      </c>
      <c r="N147" s="53">
        <f>SUMIFS(TOIMINTA!$T$3:$T$2003, TOIMINTA!$AJ$3:$AJ$2003,"e)*",TOIMINTA!$C$3:$C$2003,"Toteutunut")</f>
        <v>0</v>
      </c>
      <c r="O147" s="4">
        <f t="shared" si="109"/>
        <v>0</v>
      </c>
      <c r="P147" s="15">
        <f>SUMIFS(TOIMINTA!$U$3:$U$2003, TOIMINTA!$AJ$3:$AJ$2003,"e)*",TOIMINTA!$C$3:$C$2003,"Toteutunut")</f>
        <v>0</v>
      </c>
      <c r="Q147" s="15">
        <f>SUMIFS(TOIMINTA!$V$3:$V$2003, TOIMINTA!$AJ$3:$AJ$2003,"e)*",TOIMINTA!$C$3:$C$2003,"Toteutunut")</f>
        <v>0</v>
      </c>
      <c r="R147" s="15">
        <f>SUMIFS(TOIMINTA!$W$3:$W$2003, TOIMINTA!$AJ$3:$AJ$2003,"e)*",TOIMINTA!$C$3:$C$2003,"Toteutunut")</f>
        <v>0</v>
      </c>
      <c r="S147" s="4">
        <f t="shared" si="107"/>
        <v>0</v>
      </c>
      <c r="T147" s="9" t="str">
        <f t="shared" si="102"/>
        <v>e)</v>
      </c>
    </row>
    <row r="148" spans="1:20" x14ac:dyDescent="0.3">
      <c r="A148" s="188" t="str">
        <f>Muuttujat!B55</f>
        <v>f)</v>
      </c>
      <c r="B148" s="4">
        <f>SUMIFS(TOIMINTA!$D$3:$D$2003, TOIMINTA!$AJ$3:$AJ$2003,"f)*",TOIMINTA!$C$3:$C$2003,"Toteutunut")</f>
        <v>0</v>
      </c>
      <c r="C148" s="15">
        <f t="shared" si="108"/>
        <v>0</v>
      </c>
      <c r="D148" s="15">
        <f>SUMIFS(TOIMINTA!$X$3:$X$2003, TOIMINTA!$AJ$3:$AJ$2003,"f)*",TOIMINTA!$C$3:$C$2003,"Toteutunut")</f>
        <v>0</v>
      </c>
      <c r="E148" s="15">
        <f>SUMIFS(TOIMINTA!$Y$3:$Y$2003, TOIMINTA!$AJ$3:$AJ$2003,"f)*",TOIMINTA!$C$3:$C$2003,"Toteutunut")</f>
        <v>0</v>
      </c>
      <c r="F148" s="15">
        <f>SUMIFS(TOIMINTA!$Z$3:$Z$2003, TOIMINTA!$AJ$3:$AJ$2003,"f)*",TOIMINTA!$C$3:$C$2003,"Toteutunut")</f>
        <v>0</v>
      </c>
      <c r="G148" s="5" t="e">
        <f t="shared" si="103"/>
        <v>#DIV/0!</v>
      </c>
      <c r="H148" s="57" t="e">
        <f t="shared" si="104"/>
        <v>#DIV/0!</v>
      </c>
      <c r="I148" s="53">
        <f>SUMIFS(TOIMINTA!$D$3:$D$2003, TOIMINTA!$AJ$3:$AJ$2003,"f)*",TOIMINTA!$C$3:$C$2003,"Ei osallistujia")</f>
        <v>0</v>
      </c>
      <c r="J148" s="57" t="e">
        <f t="shared" si="105"/>
        <v>#DIV/0!</v>
      </c>
      <c r="K148" s="53">
        <f>SUMIFS(TOIMINTA!$D$3:$D$2003, TOIMINTA!$AJ$3:$AJ$2003,"f)*",TOIMINTA!$C$3:$C$2003,"Peruttu")</f>
        <v>0</v>
      </c>
      <c r="L148" s="57" t="e">
        <f t="shared" si="106"/>
        <v>#DIV/0!</v>
      </c>
      <c r="M148" s="53">
        <f>SUMIFS(TOIMINTA!$S$3:$S$2003, TOIMINTA!$AJ$3:$AJ$2003,"f)*",TOIMINTA!$C$3:$C$2003,"Toteutunut")</f>
        <v>0</v>
      </c>
      <c r="N148" s="53">
        <f>SUMIFS(TOIMINTA!$T$3:$T$2003, TOIMINTA!$AJ$3:$AJ$2003,"f)*",TOIMINTA!$C$3:$C$2003,"Toteutunut")</f>
        <v>0</v>
      </c>
      <c r="O148" s="4">
        <f t="shared" si="109"/>
        <v>0</v>
      </c>
      <c r="P148" s="15">
        <f>SUMIFS(TOIMINTA!$U$3:$U$2003, TOIMINTA!$AJ$3:$AJ$2003,"f)*",TOIMINTA!$C$3:$C$2003,"Toteutunut")</f>
        <v>0</v>
      </c>
      <c r="Q148" s="15">
        <f>SUMIFS(TOIMINTA!$V$3:$V$2003, TOIMINTA!$AJ$3:$AJ$2003,"f)*",TOIMINTA!$C$3:$C$2003,"Toteutunut")</f>
        <v>0</v>
      </c>
      <c r="R148" s="15">
        <f>SUMIFS(TOIMINTA!$W$3:$W$2003, TOIMINTA!$AJ$3:$AJ$2003,"f)*",TOIMINTA!$C$3:$C$2003,"Toteutunut")</f>
        <v>0</v>
      </c>
      <c r="S148" s="4">
        <f t="shared" si="107"/>
        <v>0</v>
      </c>
      <c r="T148" s="9" t="str">
        <f t="shared" si="102"/>
        <v>f)</v>
      </c>
    </row>
    <row r="149" spans="1:20" x14ac:dyDescent="0.3">
      <c r="A149" s="188" t="str">
        <f>Muuttujat!B56</f>
        <v>g)</v>
      </c>
      <c r="B149" s="4">
        <f>SUMIFS(TOIMINTA!$D$3:$D$2003, TOIMINTA!$AJ$3:$AJ$2003,"g)*",TOIMINTA!$C$3:$C$2003,"Toteutunut")</f>
        <v>0</v>
      </c>
      <c r="C149" s="15">
        <f t="shared" si="108"/>
        <v>0</v>
      </c>
      <c r="D149" s="15">
        <f>SUMIFS(TOIMINTA!$X$3:$X$2003, TOIMINTA!$AJ$3:$AJ$2003,"g)*",TOIMINTA!$C$3:$C$2003,"Toteutunut")</f>
        <v>0</v>
      </c>
      <c r="E149" s="15">
        <f>SUMIFS(TOIMINTA!$Y$3:$Y$2003, TOIMINTA!$AJ$3:$AJ$2003,"g)*",TOIMINTA!$C$3:$C$2003,"Toteutunut")</f>
        <v>0</v>
      </c>
      <c r="F149" s="15">
        <f>SUMIFS(TOIMINTA!$Z$3:$Z$2003, TOIMINTA!$AJ$3:$AJ$2003,"g)*",TOIMINTA!$C$3:$C$2003,"Toteutunut")</f>
        <v>0</v>
      </c>
      <c r="G149" s="5" t="e">
        <f t="shared" si="103"/>
        <v>#DIV/0!</v>
      </c>
      <c r="H149" s="57" t="e">
        <f t="shared" si="104"/>
        <v>#DIV/0!</v>
      </c>
      <c r="I149" s="53">
        <f>SUMIFS(TOIMINTA!$D$3:$D$2003, TOIMINTA!$AJ$3:$AJ$2003,"g)*",TOIMINTA!$C$3:$C$2003,"Ei osallistujia")</f>
        <v>0</v>
      </c>
      <c r="J149" s="57" t="e">
        <f t="shared" si="105"/>
        <v>#DIV/0!</v>
      </c>
      <c r="K149" s="53">
        <f>SUMIFS(TOIMINTA!$D$3:$D$2003, TOIMINTA!$AJ$3:$AJ$2003,"g)*",TOIMINTA!$C$3:$C$2003,"Peruttu")</f>
        <v>0</v>
      </c>
      <c r="L149" s="57" t="e">
        <f t="shared" si="106"/>
        <v>#DIV/0!</v>
      </c>
      <c r="M149" s="53">
        <f>SUMIFS(TOIMINTA!$S$3:$S$2003, TOIMINTA!$AJ$3:$AJ$2003,"g)*",TOIMINTA!$C$3:$C$2003,"Toteutunut")</f>
        <v>0</v>
      </c>
      <c r="N149" s="53">
        <f>SUMIFS(TOIMINTA!$T$3:$T$2003, TOIMINTA!$AJ$3:$AJ$2003,"g)*",TOIMINTA!$C$3:$C$2003,"Toteutunut")</f>
        <v>0</v>
      </c>
      <c r="O149" s="4">
        <f t="shared" si="109"/>
        <v>0</v>
      </c>
      <c r="P149" s="15">
        <f>SUMIFS(TOIMINTA!$U$3:$U$2003, TOIMINTA!$AJ$3:$AJ$2003,"g)*",TOIMINTA!$C$3:$C$2003,"Toteutunut")</f>
        <v>0</v>
      </c>
      <c r="Q149" s="15">
        <f>SUMIFS(TOIMINTA!$V$3:$V$2003, TOIMINTA!$AJ$3:$AJ$2003,"g)*",TOIMINTA!$C$3:$C$2003,"Toteutunut")</f>
        <v>0</v>
      </c>
      <c r="R149" s="15">
        <f>SUMIFS(TOIMINTA!$W$3:$W$2003, TOIMINTA!$AJ$3:$AJ$2003,"g)*",TOIMINTA!$C$3:$C$2003,"Toteutunut")</f>
        <v>0</v>
      </c>
      <c r="S149" s="4">
        <f t="shared" si="107"/>
        <v>0</v>
      </c>
      <c r="T149" s="9" t="str">
        <f t="shared" si="102"/>
        <v>g)</v>
      </c>
    </row>
    <row r="150" spans="1:20" x14ac:dyDescent="0.3">
      <c r="A150" s="188" t="str">
        <f>Muuttujat!B57</f>
        <v>h)</v>
      </c>
      <c r="B150" s="4">
        <f>SUMIFS(TOIMINTA!$D$3:$D$2003, TOIMINTA!$AJ$3:$AJ$2003,"h)*",TOIMINTA!$C$3:$C$2003,"Toteutunut")</f>
        <v>0</v>
      </c>
      <c r="C150" s="15">
        <f t="shared" si="108"/>
        <v>0</v>
      </c>
      <c r="D150" s="15">
        <f>SUMIFS(TOIMINTA!$X$3:$X$2003, TOIMINTA!$AJ$3:$AJ$2003,"h)*",TOIMINTA!$C$3:$C$2003,"Toteutunut")</f>
        <v>0</v>
      </c>
      <c r="E150" s="15">
        <f>SUMIFS(TOIMINTA!$Y$3:$Y$2003, TOIMINTA!$AJ$3:$AJ$2003,"h)*",TOIMINTA!$C$3:$C$2003,"Toteutunut")</f>
        <v>0</v>
      </c>
      <c r="F150" s="15">
        <f>SUMIFS(TOIMINTA!$Z$3:$Z$2003, TOIMINTA!$AJ$3:$AJ$2003,"h)*",TOIMINTA!$C$3:$C$2003,"Toteutunut")</f>
        <v>0</v>
      </c>
      <c r="G150" s="5" t="e">
        <f t="shared" si="103"/>
        <v>#DIV/0!</v>
      </c>
      <c r="H150" s="57" t="e">
        <f t="shared" si="104"/>
        <v>#DIV/0!</v>
      </c>
      <c r="I150" s="53">
        <f>SUMIFS(TOIMINTA!$D$3:$D$2003, TOIMINTA!$AJ$3:$AJ$2003,"h)*",TOIMINTA!$C$3:$C$2003,"Ei osallistujia")</f>
        <v>0</v>
      </c>
      <c r="J150" s="57" t="e">
        <f t="shared" si="105"/>
        <v>#DIV/0!</v>
      </c>
      <c r="K150" s="53">
        <f>SUMIFS(TOIMINTA!$D$3:$D$2003, TOIMINTA!$AJ$3:$AJ$2003,"h)*",TOIMINTA!$C$3:$C$2003,"Peruttu")</f>
        <v>0</v>
      </c>
      <c r="L150" s="57" t="e">
        <f t="shared" si="106"/>
        <v>#DIV/0!</v>
      </c>
      <c r="M150" s="53">
        <f>SUMIFS(TOIMINTA!$S$3:$S$2003, TOIMINTA!$AJ$3:$AJ$2003,"h)*",TOIMINTA!$C$3:$C$2003,"Toteutunut")</f>
        <v>0</v>
      </c>
      <c r="N150" s="53">
        <f>SUMIFS(TOIMINTA!$T$3:$T$2003, TOIMINTA!$AJ$3:$AJ$2003,"h)*",TOIMINTA!$C$3:$C$2003,"Toteutunut")</f>
        <v>0</v>
      </c>
      <c r="O150" s="4">
        <f t="shared" si="109"/>
        <v>0</v>
      </c>
      <c r="P150" s="15">
        <f>SUMIFS(TOIMINTA!$U$3:$U$2003, TOIMINTA!$AJ$3:$AJ$2003,"h)*",TOIMINTA!$C$3:$C$2003,"Toteutunut")</f>
        <v>0</v>
      </c>
      <c r="Q150" s="15">
        <f>SUMIFS(TOIMINTA!$V$3:$V$2003, TOIMINTA!$AJ$3:$AJ$2003,"h)*",TOIMINTA!$C$3:$C$2003,"Toteutunut")</f>
        <v>0</v>
      </c>
      <c r="R150" s="15">
        <f>SUMIFS(TOIMINTA!$W$3:$W$2003, TOIMINTA!$AJ$3:$AJ$2003,"h)*",TOIMINTA!$C$3:$C$2003,"Toteutunut")</f>
        <v>0</v>
      </c>
      <c r="S150" s="4">
        <f t="shared" si="107"/>
        <v>0</v>
      </c>
      <c r="T150" s="9" t="str">
        <f t="shared" si="102"/>
        <v>h)</v>
      </c>
    </row>
    <row r="151" spans="1:20" x14ac:dyDescent="0.3">
      <c r="A151" s="188" t="str">
        <f>Muuttujat!B58</f>
        <v>i)</v>
      </c>
      <c r="B151" s="4">
        <f>SUMIFS(TOIMINTA!$D$3:$D$2003, TOIMINTA!$AJ$3:$AJ$2003,"i)*",TOIMINTA!$C$3:$C$2003,"Toteutunut")</f>
        <v>0</v>
      </c>
      <c r="C151" s="15">
        <f t="shared" si="108"/>
        <v>0</v>
      </c>
      <c r="D151" s="15">
        <f>SUMIFS(TOIMINTA!$X$3:$X$2003, TOIMINTA!$AJ$3:$AJ$2003,"i)*",TOIMINTA!$C$3:$C$2003,"Toteutunut")</f>
        <v>0</v>
      </c>
      <c r="E151" s="15">
        <f>SUMIFS(TOIMINTA!$Y$3:$Y$2003, TOIMINTA!$AJ$3:$AJ$2003,"i)*",TOIMINTA!$C$3:$C$2003,"Toteutunut")</f>
        <v>0</v>
      </c>
      <c r="F151" s="15">
        <f>SUMIFS(TOIMINTA!$Z$3:$Z$2003, TOIMINTA!$AJ$3:$AJ$2003,"i)*",TOIMINTA!$C$3:$C$2003,"Toteutunut")</f>
        <v>0</v>
      </c>
      <c r="G151" s="5" t="e">
        <f t="shared" si="103"/>
        <v>#DIV/0!</v>
      </c>
      <c r="H151" s="57" t="e">
        <f t="shared" si="104"/>
        <v>#DIV/0!</v>
      </c>
      <c r="I151" s="53">
        <f>SUMIFS(TOIMINTA!$D$3:$D$2003, TOIMINTA!$AJ$3:$AJ$2003,"i)*",TOIMINTA!$C$3:$C$2003,"Ei osallistujia")</f>
        <v>0</v>
      </c>
      <c r="J151" s="57" t="e">
        <f t="shared" si="105"/>
        <v>#DIV/0!</v>
      </c>
      <c r="K151" s="53">
        <f>SUMIFS(TOIMINTA!$D$3:$D$2003, TOIMINTA!$AJ$3:$AJ$2003,"i)*",TOIMINTA!$C$3:$C$2003,"Peruttu")</f>
        <v>0</v>
      </c>
      <c r="L151" s="57" t="e">
        <f t="shared" si="106"/>
        <v>#DIV/0!</v>
      </c>
      <c r="M151" s="53">
        <f>SUMIFS(TOIMINTA!$S$3:$S$2003, TOIMINTA!$AJ$3:$AJ$2003,"i)*",TOIMINTA!$C$3:$C$2003,"Toteutunut")</f>
        <v>0</v>
      </c>
      <c r="N151" s="53">
        <f>SUMIFS(TOIMINTA!$T$3:$T$2003, TOIMINTA!$AJ$3:$AJ$2003,"i)*",TOIMINTA!$C$3:$C$2003,"Toteutunut")</f>
        <v>0</v>
      </c>
      <c r="O151" s="4">
        <f t="shared" si="109"/>
        <v>0</v>
      </c>
      <c r="P151" s="15">
        <f>SUMIFS(TOIMINTA!$U$3:$U$2003, TOIMINTA!$AJ$3:$AJ$2003,"i)*",TOIMINTA!$C$3:$C$2003,"Toteutunut")</f>
        <v>0</v>
      </c>
      <c r="Q151" s="15">
        <f>SUMIFS(TOIMINTA!$V$3:$V$2003, TOIMINTA!$AJ$3:$AJ$2003,"i)*",TOIMINTA!$C$3:$C$2003,"Toteutunut")</f>
        <v>0</v>
      </c>
      <c r="R151" s="15">
        <f>SUMIFS(TOIMINTA!$W$3:$W$2003, TOIMINTA!$AJ$3:$AJ$2003,"i)*",TOIMINTA!$C$3:$C$2003,"Toteutunut")</f>
        <v>0</v>
      </c>
      <c r="S151" s="4">
        <f t="shared" si="107"/>
        <v>0</v>
      </c>
      <c r="T151" s="9" t="str">
        <f t="shared" si="102"/>
        <v>i)</v>
      </c>
    </row>
    <row r="152" spans="1:20" x14ac:dyDescent="0.3">
      <c r="A152" s="188" t="str">
        <f>Muuttujat!B59</f>
        <v>j)</v>
      </c>
      <c r="B152" s="4">
        <f>SUMIFS(TOIMINTA!$D$3:$D$2003, TOIMINTA!$AJ$3:$AJ$2003,"j)*",TOIMINTA!$C$3:$C$2003,"Toteutunut")</f>
        <v>0</v>
      </c>
      <c r="C152" s="15">
        <f t="shared" si="108"/>
        <v>0</v>
      </c>
      <c r="D152" s="15">
        <f>SUMIFS(TOIMINTA!$X$3:$X$2003, TOIMINTA!$AJ$3:$AJ$2003,"j)*",TOIMINTA!$C$3:$C$2003,"Toteutunut")</f>
        <v>0</v>
      </c>
      <c r="E152" s="15">
        <f>SUMIFS(TOIMINTA!$Y$3:$Y$2003, TOIMINTA!$AJ$3:$AJ$2003,"j)*",TOIMINTA!$C$3:$C$2003,"Toteutunut")</f>
        <v>0</v>
      </c>
      <c r="F152" s="15">
        <f>SUMIFS(TOIMINTA!$Z$3:$Z$2003, TOIMINTA!$AJ$3:$AJ$2003,"j)*",TOIMINTA!$C$3:$C$2003,"Toteutunut")</f>
        <v>0</v>
      </c>
      <c r="G152" s="5" t="e">
        <f t="shared" si="103"/>
        <v>#DIV/0!</v>
      </c>
      <c r="H152" s="57" t="e">
        <f t="shared" si="104"/>
        <v>#DIV/0!</v>
      </c>
      <c r="I152" s="53">
        <f>SUMIFS(TOIMINTA!$D$3:$D$2003, TOIMINTA!$AJ$3:$AJ$2003,"j)*",TOIMINTA!$C$3:$C$2003,"Ei osallistujia")</f>
        <v>0</v>
      </c>
      <c r="J152" s="57" t="e">
        <f t="shared" si="105"/>
        <v>#DIV/0!</v>
      </c>
      <c r="K152" s="53">
        <f>SUMIFS(TOIMINTA!$D$3:$D$2003, TOIMINTA!$AJ$3:$AJ$2003,"j)*",TOIMINTA!$C$3:$C$2003,"Peruttu")</f>
        <v>0</v>
      </c>
      <c r="L152" s="57" t="e">
        <f t="shared" si="106"/>
        <v>#DIV/0!</v>
      </c>
      <c r="M152" s="53">
        <f>SUMIFS(TOIMINTA!$S$3:$S$2003, TOIMINTA!$AJ$3:$AJ$2003,"j)*",TOIMINTA!$C$3:$C$2003,"Toteutunut")</f>
        <v>0</v>
      </c>
      <c r="N152" s="53">
        <f>SUMIFS(TOIMINTA!$T$3:$T$2003, TOIMINTA!$AJ$3:$AJ$2003,"j)*",TOIMINTA!$C$3:$C$2003,"Toteutunut")</f>
        <v>0</v>
      </c>
      <c r="O152" s="4">
        <f t="shared" si="109"/>
        <v>0</v>
      </c>
      <c r="P152" s="15">
        <f>SUMIFS(TOIMINTA!$U$3:$U$2003, TOIMINTA!$AJ$3:$AJ$2003,"j)*",TOIMINTA!$C$3:$C$2003,"Toteutunut")</f>
        <v>0</v>
      </c>
      <c r="Q152" s="15">
        <f>SUMIFS(TOIMINTA!$V$3:$V$2003, TOIMINTA!$AJ$3:$AJ$2003,"j)*",TOIMINTA!$C$3:$C$2003,"Toteutunut")</f>
        <v>0</v>
      </c>
      <c r="R152" s="15">
        <f>SUMIFS(TOIMINTA!$W$3:$W$2003, TOIMINTA!$AJ$3:$AJ$2003,"j)*",TOIMINTA!$C$3:$C$2003,"Toteutunut")</f>
        <v>0</v>
      </c>
      <c r="S152" s="4">
        <f t="shared" si="107"/>
        <v>0</v>
      </c>
      <c r="T152" s="9" t="str">
        <f t="shared" si="102"/>
        <v>j)</v>
      </c>
    </row>
    <row r="153" spans="1:20" x14ac:dyDescent="0.3">
      <c r="A153" s="188"/>
      <c r="B153" s="317" t="str">
        <f>Muuttujat!C48</f>
        <v>Oma tarkistuslista 3</v>
      </c>
      <c r="F153"/>
      <c r="G153"/>
      <c r="T153" s="9">
        <f t="shared" si="102"/>
        <v>0</v>
      </c>
    </row>
    <row r="154" spans="1:20" x14ac:dyDescent="0.3">
      <c r="A154" s="188" t="str">
        <f>Muuttujat!C50</f>
        <v>a)</v>
      </c>
      <c r="B154" s="4">
        <f>SUMIFS(TOIMINTA!$D$3:$D$2003, TOIMINTA!$AK$3:$AK$2003,"a)*",TOIMINTA!$C$3:$C$2003,"Toteutunut")</f>
        <v>0</v>
      </c>
      <c r="C154" s="15">
        <f>F154</f>
        <v>0</v>
      </c>
      <c r="D154" s="15">
        <f>SUMIFS(TOIMINTA!$X$3:$X$2003, TOIMINTA!$AK$3:$AK$2003,"a)*",TOIMINTA!$C$3:$C$2003,"Toteutunut")</f>
        <v>0</v>
      </c>
      <c r="E154" s="15">
        <f>SUMIFS(TOIMINTA!$Y$3:$Y$2003, TOIMINTA!$AK$3:$AK$2003,"a)*",TOIMINTA!$C$3:$C$2003,"Toteutunut")</f>
        <v>0</v>
      </c>
      <c r="F154" s="15">
        <f>SUMIFS(TOIMINTA!$Z$3:$Z$2003, TOIMINTA!$AK$3:$AK$2003,"a)*",TOIMINTA!$C$3:$C$2003,"Toteutunut")</f>
        <v>0</v>
      </c>
      <c r="G154" s="5" t="e">
        <f t="shared" ref="G154:G163" si="110">B154/$B$2</f>
        <v>#DIV/0!</v>
      </c>
      <c r="H154" s="57" t="e">
        <f t="shared" ref="H154:H163" si="111">B154/($B$2+$I$2+$K$2)</f>
        <v>#DIV/0!</v>
      </c>
      <c r="I154" s="53">
        <f>SUMIFS(TOIMINTA!$D$3:$D$2003, TOIMINTA!$AK$3:$AK$2003,"a)*",TOIMINTA!$C$3:$C$2003,"Ei osallistujia")</f>
        <v>0</v>
      </c>
      <c r="J154" s="57" t="e">
        <f t="shared" ref="J154:J163" si="112">I154/($B$2+$I$2+$K$2)</f>
        <v>#DIV/0!</v>
      </c>
      <c r="K154" s="53">
        <f>SUMIFS(TOIMINTA!$D$3:$D$2003, TOIMINTA!$AK$3:$AK$2003,"a)*",TOIMINTA!$C$3:$C$2003,"Peruttu")</f>
        <v>0</v>
      </c>
      <c r="L154" s="57" t="e">
        <f t="shared" ref="L154:L163" si="113">K154/($B$2+$JD$2+$K$2)</f>
        <v>#DIV/0!</v>
      </c>
      <c r="M154" s="53">
        <f>SUMIFS(TOIMINTA!$S$3:$S$2003, TOIMINTA!$AK$3:$AK$2003,"a)*",TOIMINTA!$C$3:$C$2003,"Toteutunut")</f>
        <v>0</v>
      </c>
      <c r="N154" s="53">
        <f>SUMIFS(TOIMINTA!$T$3:$T$2003, TOIMINTA!$AK$3:$AK$2003,"a)*",TOIMINTA!$C$3:$C$2003,"Toteutunut")</f>
        <v>0</v>
      </c>
      <c r="O154" s="4">
        <f>IF(M154=0,0,M154/N154)</f>
        <v>0</v>
      </c>
      <c r="P154" s="15">
        <f>SUMIFS(TOIMINTA!$U$3:$U$2003, TOIMINTA!$AK$3:$AK$2003,"a)*",TOIMINTA!$C$3:$C$2003,"Toteutunut")</f>
        <v>0</v>
      </c>
      <c r="Q154" s="15">
        <f>SUMIFS(TOIMINTA!$V$3:$V$2003, TOIMINTA!$AK$3:$AK$2003,"a)*",TOIMINTA!$C$3:$C$2003,"Toteutunut")</f>
        <v>0</v>
      </c>
      <c r="R154" s="15">
        <f>SUMIFS(TOIMINTA!$W$3:$W$2003, TOIMINTA!$AK$3:$AK$2003,"a)*",TOIMINTA!$C$3:$C$2003,"Toteutunut")</f>
        <v>0</v>
      </c>
      <c r="S154" s="4">
        <f t="shared" ref="S154:S163" si="114">IF(R154=0,0,R154/B154)</f>
        <v>0</v>
      </c>
      <c r="T154" s="9" t="str">
        <f t="shared" si="102"/>
        <v>a)</v>
      </c>
    </row>
    <row r="155" spans="1:20" x14ac:dyDescent="0.3">
      <c r="A155" s="188" t="str">
        <f>Muuttujat!C51</f>
        <v>b)</v>
      </c>
      <c r="B155" s="4">
        <f>SUMIFS(TOIMINTA!$D$3:$D$2003, TOIMINTA!$AK$3:$AK$2003,"b)*",TOIMINTA!$C$3:$C$2003,"Toteutunut")</f>
        <v>0</v>
      </c>
      <c r="C155" s="15">
        <f t="shared" ref="C155:C163" si="115">F155</f>
        <v>0</v>
      </c>
      <c r="D155" s="15">
        <f>SUMIFS(TOIMINTA!$X$3:$X$2003, TOIMINTA!$AK$3:$AK$2003,"b)*",TOIMINTA!$C$3:$C$2003,"Toteutunut")</f>
        <v>0</v>
      </c>
      <c r="E155" s="15">
        <f>SUMIFS(TOIMINTA!$Y$3:$Y$2003, TOIMINTA!$AK$3:$AK$2003,"b)*",TOIMINTA!$C$3:$C$2003,"Toteutunut")</f>
        <v>0</v>
      </c>
      <c r="F155" s="15">
        <f>SUMIFS(TOIMINTA!$Z$3:$Z$2003, TOIMINTA!$AK$3:$AK$2003,"b)*",TOIMINTA!$C$3:$C$2003,"Toteutunut")</f>
        <v>0</v>
      </c>
      <c r="G155" s="5" t="e">
        <f t="shared" si="110"/>
        <v>#DIV/0!</v>
      </c>
      <c r="H155" s="57" t="e">
        <f t="shared" si="111"/>
        <v>#DIV/0!</v>
      </c>
      <c r="I155" s="53">
        <f>SUMIFS(TOIMINTA!$D$3:$D$2003, TOIMINTA!$AK$3:$AK$2003,"b)*",TOIMINTA!$C$3:$C$2003,"Ei osallistujia")</f>
        <v>0</v>
      </c>
      <c r="J155" s="57" t="e">
        <f t="shared" si="112"/>
        <v>#DIV/0!</v>
      </c>
      <c r="K155" s="53">
        <f>SUMIFS(TOIMINTA!$D$3:$D$2003, TOIMINTA!$AK$3:$AK$2003,"b)*",TOIMINTA!$C$3:$C$2003,"Peruttu")</f>
        <v>0</v>
      </c>
      <c r="L155" s="57" t="e">
        <f t="shared" si="113"/>
        <v>#DIV/0!</v>
      </c>
      <c r="M155" s="53">
        <f>SUMIFS(TOIMINTA!$S$3:$S$2003, TOIMINTA!$AK$3:$AK$2003,"b)*",TOIMINTA!$C$3:$C$2003,"Toteutunut")</f>
        <v>0</v>
      </c>
      <c r="N155" s="53">
        <f>SUMIFS(TOIMINTA!$T$3:$T$2003, TOIMINTA!$AK$3:$AK$2003,"b)*",TOIMINTA!$C$3:$C$2003,"Toteutunut")</f>
        <v>0</v>
      </c>
      <c r="O155" s="4">
        <f t="shared" ref="O155:O163" si="116">IF(M155=0,0,M155/N155)</f>
        <v>0</v>
      </c>
      <c r="P155" s="15">
        <f>SUMIFS(TOIMINTA!$U$3:$U$2003, TOIMINTA!$AK$3:$AK$2003,"b)*",TOIMINTA!$C$3:$C$2003,"Toteutunut")</f>
        <v>0</v>
      </c>
      <c r="Q155" s="15">
        <f>SUMIFS(TOIMINTA!$V$3:$V$2003, TOIMINTA!$AK$3:$AK$2003,"b)*",TOIMINTA!$C$3:$C$2003,"Toteutunut")</f>
        <v>0</v>
      </c>
      <c r="R155" s="15">
        <f>SUMIFS(TOIMINTA!$W$3:$W$2003, TOIMINTA!$AK$3:$AK$2003,"b)*",TOIMINTA!$C$3:$C$2003,"Toteutunut")</f>
        <v>0</v>
      </c>
      <c r="S155" s="4">
        <f t="shared" si="114"/>
        <v>0</v>
      </c>
      <c r="T155" s="9" t="str">
        <f t="shared" si="102"/>
        <v>b)</v>
      </c>
    </row>
    <row r="156" spans="1:20" x14ac:dyDescent="0.3">
      <c r="A156" s="188" t="str">
        <f>Muuttujat!C52</f>
        <v>c)</v>
      </c>
      <c r="B156" s="4">
        <f>SUMIFS(TOIMINTA!$D$3:$D$2003, TOIMINTA!$AK$3:$AK$2003,"c)*",TOIMINTA!$C$3:$C$2003,"Toteutunut")</f>
        <v>0</v>
      </c>
      <c r="C156" s="15">
        <f t="shared" si="115"/>
        <v>0</v>
      </c>
      <c r="D156" s="15">
        <f>SUMIFS(TOIMINTA!$X$3:$X$2003, TOIMINTA!$AK$3:$AK$2003,"c)*",TOIMINTA!$C$3:$C$2003,"Toteutunut")</f>
        <v>0</v>
      </c>
      <c r="E156" s="15">
        <f>SUMIFS(TOIMINTA!$Y$3:$Y$2003, TOIMINTA!$AK$3:$AK$2003,"c)*",TOIMINTA!$C$3:$C$2003,"Toteutunut")</f>
        <v>0</v>
      </c>
      <c r="F156" s="15">
        <f>SUMIFS(TOIMINTA!$Z$3:$Z$2003, TOIMINTA!$AK$3:$AK$2003,"c)*",TOIMINTA!$C$3:$C$2003,"Toteutunut")</f>
        <v>0</v>
      </c>
      <c r="G156" s="5" t="e">
        <f t="shared" si="110"/>
        <v>#DIV/0!</v>
      </c>
      <c r="H156" s="57" t="e">
        <f t="shared" si="111"/>
        <v>#DIV/0!</v>
      </c>
      <c r="I156" s="53">
        <f>SUMIFS(TOIMINTA!$D$3:$D$2003, TOIMINTA!$AK$3:$AK$2003,"c)*",TOIMINTA!$C$3:$C$2003,"Ei osallistujia")</f>
        <v>0</v>
      </c>
      <c r="J156" s="57" t="e">
        <f t="shared" si="112"/>
        <v>#DIV/0!</v>
      </c>
      <c r="K156" s="53">
        <f>SUMIFS(TOIMINTA!$D$3:$D$2003, TOIMINTA!$AK$3:$AK$2003,"c)*",TOIMINTA!$C$3:$C$2003,"Peruttu")</f>
        <v>0</v>
      </c>
      <c r="L156" s="57" t="e">
        <f t="shared" si="113"/>
        <v>#DIV/0!</v>
      </c>
      <c r="M156" s="53">
        <f>SUMIFS(TOIMINTA!$S$3:$S$2003, TOIMINTA!$AK$3:$AK$2003,"c)*",TOIMINTA!$C$3:$C$2003,"Toteutunut")</f>
        <v>0</v>
      </c>
      <c r="N156" s="53">
        <f>SUMIFS(TOIMINTA!$T$3:$T$2003, TOIMINTA!$AK$3:$AK$2003,"c)*",TOIMINTA!$C$3:$C$2003,"Toteutunut")</f>
        <v>0</v>
      </c>
      <c r="O156" s="4">
        <f t="shared" si="116"/>
        <v>0</v>
      </c>
      <c r="P156" s="15">
        <f>SUMIFS(TOIMINTA!$U$3:$U$2003, TOIMINTA!$AK$3:$AK$2003,"c)*",TOIMINTA!$C$3:$C$2003,"Toteutunut")</f>
        <v>0</v>
      </c>
      <c r="Q156" s="15">
        <f>SUMIFS(TOIMINTA!$V$3:$V$2003, TOIMINTA!$AK$3:$AK$2003,"c)*",TOIMINTA!$C$3:$C$2003,"Toteutunut")</f>
        <v>0</v>
      </c>
      <c r="R156" s="15">
        <f>SUMIFS(TOIMINTA!$W$3:$W$2003, TOIMINTA!$AK$3:$AK$2003,"c)*",TOIMINTA!$C$3:$C$2003,"Toteutunut")</f>
        <v>0</v>
      </c>
      <c r="S156" s="4">
        <f t="shared" si="114"/>
        <v>0</v>
      </c>
      <c r="T156" s="9" t="str">
        <f t="shared" si="102"/>
        <v>c)</v>
      </c>
    </row>
    <row r="157" spans="1:20" x14ac:dyDescent="0.3">
      <c r="A157" s="188" t="str">
        <f>Muuttujat!C53</f>
        <v>d)</v>
      </c>
      <c r="B157" s="4">
        <f>SUMIFS(TOIMINTA!$D$3:$D$2003, TOIMINTA!$AK$3:$AK$2003,"d)*",TOIMINTA!$C$3:$C$2003,"Toteutunut")</f>
        <v>0</v>
      </c>
      <c r="C157" s="15">
        <f t="shared" si="115"/>
        <v>0</v>
      </c>
      <c r="D157" s="15">
        <f>SUMIFS(TOIMINTA!$X$3:$X$2003, TOIMINTA!$AK$3:$AK$2003,"d)*",TOIMINTA!$C$3:$C$2003,"Toteutunut")</f>
        <v>0</v>
      </c>
      <c r="E157" s="15">
        <f>SUMIFS(TOIMINTA!$Y$3:$Y$2003, TOIMINTA!$AK$3:$AK$2003,"d)*",TOIMINTA!$C$3:$C$2003,"Toteutunut")</f>
        <v>0</v>
      </c>
      <c r="F157" s="15">
        <f>SUMIFS(TOIMINTA!$Z$3:$Z$2003, TOIMINTA!$AK$3:$AK$2003,"d)*",TOIMINTA!$C$3:$C$2003,"Toteutunut")</f>
        <v>0</v>
      </c>
      <c r="G157" s="5" t="e">
        <f t="shared" si="110"/>
        <v>#DIV/0!</v>
      </c>
      <c r="H157" s="57" t="e">
        <f t="shared" si="111"/>
        <v>#DIV/0!</v>
      </c>
      <c r="I157" s="53">
        <f>SUMIFS(TOIMINTA!$D$3:$D$2003, TOIMINTA!$AK$3:$AK$2003,"d)*",TOIMINTA!$C$3:$C$2003,"Ei osallistujia")</f>
        <v>0</v>
      </c>
      <c r="J157" s="57" t="e">
        <f t="shared" si="112"/>
        <v>#DIV/0!</v>
      </c>
      <c r="K157" s="53">
        <f>SUMIFS(TOIMINTA!$D$3:$D$2003, TOIMINTA!$AK$3:$AK$2003,"d)*",TOIMINTA!$C$3:$C$2003,"Peruttu")</f>
        <v>0</v>
      </c>
      <c r="L157" s="57" t="e">
        <f t="shared" si="113"/>
        <v>#DIV/0!</v>
      </c>
      <c r="M157" s="53">
        <f>SUMIFS(TOIMINTA!$S$3:$S$2003, TOIMINTA!$AK$3:$AK$2003,"d)*",TOIMINTA!$C$3:$C$2003,"Toteutunut")</f>
        <v>0</v>
      </c>
      <c r="N157" s="53">
        <f>SUMIFS(TOIMINTA!$T$3:$T$2003, TOIMINTA!$AK$3:$AK$2003,"d)*",TOIMINTA!$C$3:$C$2003,"Toteutunut")</f>
        <v>0</v>
      </c>
      <c r="O157" s="4">
        <f t="shared" si="116"/>
        <v>0</v>
      </c>
      <c r="P157" s="15">
        <f>SUMIFS(TOIMINTA!$U$3:$U$2003, TOIMINTA!$AK$3:$AK$2003,"d)*",TOIMINTA!$C$3:$C$2003,"Toteutunut")</f>
        <v>0</v>
      </c>
      <c r="Q157" s="15">
        <f>SUMIFS(TOIMINTA!$V$3:$V$2003, TOIMINTA!$AK$3:$AK$2003,"d)*",TOIMINTA!$C$3:$C$2003,"Toteutunut")</f>
        <v>0</v>
      </c>
      <c r="R157" s="15">
        <f>SUMIFS(TOIMINTA!$W$3:$W$2003, TOIMINTA!$AK$3:$AK$2003,"d)*",TOIMINTA!$C$3:$C$2003,"Toteutunut")</f>
        <v>0</v>
      </c>
      <c r="S157" s="4">
        <f t="shared" si="114"/>
        <v>0</v>
      </c>
      <c r="T157" s="9" t="str">
        <f t="shared" si="102"/>
        <v>d)</v>
      </c>
    </row>
    <row r="158" spans="1:20" x14ac:dyDescent="0.3">
      <c r="A158" s="188" t="str">
        <f>Muuttujat!C54</f>
        <v>e)</v>
      </c>
      <c r="B158" s="4">
        <f>SUMIFS(TOIMINTA!$D$3:$D$2003, TOIMINTA!$AK$3:$AK$2003,"e)*",TOIMINTA!$C$3:$C$2003,"Toteutunut")</f>
        <v>0</v>
      </c>
      <c r="C158" s="15">
        <f t="shared" si="115"/>
        <v>0</v>
      </c>
      <c r="D158" s="15">
        <f>SUMIFS(TOIMINTA!$X$3:$X$2003, TOIMINTA!$AK$3:$AK$2003,"e)*",TOIMINTA!$C$3:$C$2003,"Toteutunut")</f>
        <v>0</v>
      </c>
      <c r="E158" s="15">
        <f>SUMIFS(TOIMINTA!$Y$3:$Y$2003, TOIMINTA!$AK$3:$AK$2003,"e)*",TOIMINTA!$C$3:$C$2003,"Toteutunut")</f>
        <v>0</v>
      </c>
      <c r="F158" s="15">
        <f>SUMIFS(TOIMINTA!$Z$3:$Z$2003, TOIMINTA!$AK$3:$AK$2003,"e)*",TOIMINTA!$C$3:$C$2003,"Toteutunut")</f>
        <v>0</v>
      </c>
      <c r="G158" s="5" t="e">
        <f t="shared" si="110"/>
        <v>#DIV/0!</v>
      </c>
      <c r="H158" s="57" t="e">
        <f t="shared" si="111"/>
        <v>#DIV/0!</v>
      </c>
      <c r="I158" s="53">
        <f>SUMIFS(TOIMINTA!$D$3:$D$2003, TOIMINTA!$AK$3:$AK$2003,"e)*",TOIMINTA!$C$3:$C$2003,"Ei osallistujia")</f>
        <v>0</v>
      </c>
      <c r="J158" s="57" t="e">
        <f t="shared" si="112"/>
        <v>#DIV/0!</v>
      </c>
      <c r="K158" s="53">
        <f>SUMIFS(TOIMINTA!$D$3:$D$2003, TOIMINTA!$AK$3:$AK$2003,"e)*",TOIMINTA!$C$3:$C$2003,"Peruttu")</f>
        <v>0</v>
      </c>
      <c r="L158" s="57" t="e">
        <f t="shared" si="113"/>
        <v>#DIV/0!</v>
      </c>
      <c r="M158" s="53">
        <f>SUMIFS(TOIMINTA!$S$3:$S$2003, TOIMINTA!$AK$3:$AK$2003,"e)*",TOIMINTA!$C$3:$C$2003,"Toteutunut")</f>
        <v>0</v>
      </c>
      <c r="N158" s="53">
        <f>SUMIFS(TOIMINTA!$T$3:$T$2003, TOIMINTA!$AK$3:$AK$2003,"e)*",TOIMINTA!$C$3:$C$2003,"Toteutunut")</f>
        <v>0</v>
      </c>
      <c r="O158" s="4">
        <f t="shared" si="116"/>
        <v>0</v>
      </c>
      <c r="P158" s="15">
        <f>SUMIFS(TOIMINTA!$U$3:$U$2003, TOIMINTA!$AK$3:$AK$2003,"e)*",TOIMINTA!$C$3:$C$2003,"Toteutunut")</f>
        <v>0</v>
      </c>
      <c r="Q158" s="15">
        <f>SUMIFS(TOIMINTA!$V$3:$V$2003, TOIMINTA!$AK$3:$AK$2003,"e)*",TOIMINTA!$C$3:$C$2003,"Toteutunut")</f>
        <v>0</v>
      </c>
      <c r="R158" s="15">
        <f>SUMIFS(TOIMINTA!$W$3:$W$2003, TOIMINTA!$AK$3:$AK$2003,"e)*",TOIMINTA!$C$3:$C$2003,"Toteutunut")</f>
        <v>0</v>
      </c>
      <c r="S158" s="4">
        <f t="shared" si="114"/>
        <v>0</v>
      </c>
      <c r="T158" s="9" t="str">
        <f t="shared" si="102"/>
        <v>e)</v>
      </c>
    </row>
    <row r="159" spans="1:20" x14ac:dyDescent="0.3">
      <c r="A159" s="188" t="str">
        <f>Muuttujat!C55</f>
        <v>f)</v>
      </c>
      <c r="B159" s="4">
        <f>SUMIFS(TOIMINTA!$D$3:$D$2003, TOIMINTA!$AK$3:$AK$2003,"f)*",TOIMINTA!$C$3:$C$2003,"Toteutunut")</f>
        <v>0</v>
      </c>
      <c r="C159" s="15">
        <f t="shared" si="115"/>
        <v>0</v>
      </c>
      <c r="D159" s="15">
        <f>SUMIFS(TOIMINTA!$X$3:$X$2003, TOIMINTA!$AK$3:$AK$2003,"f)*",TOIMINTA!$C$3:$C$2003,"Toteutunut")</f>
        <v>0</v>
      </c>
      <c r="E159" s="15">
        <f>SUMIFS(TOIMINTA!$Y$3:$Y$2003, TOIMINTA!$AK$3:$AK$2003,"f)*",TOIMINTA!$C$3:$C$2003,"Toteutunut")</f>
        <v>0</v>
      </c>
      <c r="F159" s="15">
        <f>SUMIFS(TOIMINTA!$Z$3:$Z$2003, TOIMINTA!$AK$3:$AK$2003,"f)*",TOIMINTA!$C$3:$C$2003,"Toteutunut")</f>
        <v>0</v>
      </c>
      <c r="G159" s="5" t="e">
        <f t="shared" si="110"/>
        <v>#DIV/0!</v>
      </c>
      <c r="H159" s="57" t="e">
        <f t="shared" si="111"/>
        <v>#DIV/0!</v>
      </c>
      <c r="I159" s="53">
        <f>SUMIFS(TOIMINTA!$D$3:$D$2003, TOIMINTA!$AK$3:$AK$2003,"f)*",TOIMINTA!$C$3:$C$2003,"Ei osallistujia")</f>
        <v>0</v>
      </c>
      <c r="J159" s="57" t="e">
        <f t="shared" si="112"/>
        <v>#DIV/0!</v>
      </c>
      <c r="K159" s="53">
        <f>SUMIFS(TOIMINTA!$D$3:$D$2003, TOIMINTA!$AK$3:$AK$2003,"f)*",TOIMINTA!$C$3:$C$2003,"Peruttu")</f>
        <v>0</v>
      </c>
      <c r="L159" s="57" t="e">
        <f t="shared" si="113"/>
        <v>#DIV/0!</v>
      </c>
      <c r="M159" s="53">
        <f>SUMIFS(TOIMINTA!$S$3:$S$2003, TOIMINTA!$AK$3:$AK$2003,"f)*",TOIMINTA!$C$3:$C$2003,"Toteutunut")</f>
        <v>0</v>
      </c>
      <c r="N159" s="53">
        <f>SUMIFS(TOIMINTA!$T$3:$T$2003, TOIMINTA!$AK$3:$AK$2003,"f)*",TOIMINTA!$C$3:$C$2003,"Toteutunut")</f>
        <v>0</v>
      </c>
      <c r="O159" s="4">
        <f t="shared" si="116"/>
        <v>0</v>
      </c>
      <c r="P159" s="15">
        <f>SUMIFS(TOIMINTA!$U$3:$U$2003, TOIMINTA!$AK$3:$AK$2003,"f)*",TOIMINTA!$C$3:$C$2003,"Toteutunut")</f>
        <v>0</v>
      </c>
      <c r="Q159" s="15">
        <f>SUMIFS(TOIMINTA!$V$3:$V$2003, TOIMINTA!$AK$3:$AK$2003,"f)*",TOIMINTA!$C$3:$C$2003,"Toteutunut")</f>
        <v>0</v>
      </c>
      <c r="R159" s="15">
        <f>SUMIFS(TOIMINTA!$W$3:$W$2003, TOIMINTA!$AK$3:$AK$2003,"f)*",TOIMINTA!$C$3:$C$2003,"Toteutunut")</f>
        <v>0</v>
      </c>
      <c r="S159" s="4">
        <f t="shared" si="114"/>
        <v>0</v>
      </c>
      <c r="T159" s="9" t="str">
        <f t="shared" si="102"/>
        <v>f)</v>
      </c>
    </row>
    <row r="160" spans="1:20" x14ac:dyDescent="0.3">
      <c r="A160" s="188" t="str">
        <f>Muuttujat!C56</f>
        <v>g)</v>
      </c>
      <c r="B160" s="4">
        <f>SUMIFS(TOIMINTA!$D$3:$D$2003, TOIMINTA!$AK$3:$AK$2003,"g)*",TOIMINTA!$C$3:$C$2003,"Toteutunut")</f>
        <v>0</v>
      </c>
      <c r="C160" s="15">
        <f t="shared" si="115"/>
        <v>0</v>
      </c>
      <c r="D160" s="15">
        <f>SUMIFS(TOIMINTA!$X$3:$X$2003, TOIMINTA!$AK$3:$AK$2003,"g)*",TOIMINTA!$C$3:$C$2003,"Toteutunut")</f>
        <v>0</v>
      </c>
      <c r="E160" s="15">
        <f>SUMIFS(TOIMINTA!$Y$3:$Y$2003, TOIMINTA!$AK$3:$AK$2003,"g)*",TOIMINTA!$C$3:$C$2003,"Toteutunut")</f>
        <v>0</v>
      </c>
      <c r="F160" s="15">
        <f>SUMIFS(TOIMINTA!$Z$3:$Z$2003, TOIMINTA!$AK$3:$AK$2003,"g)*",TOIMINTA!$C$3:$C$2003,"Toteutunut")</f>
        <v>0</v>
      </c>
      <c r="G160" s="5" t="e">
        <f t="shared" si="110"/>
        <v>#DIV/0!</v>
      </c>
      <c r="H160" s="57" t="e">
        <f t="shared" si="111"/>
        <v>#DIV/0!</v>
      </c>
      <c r="I160" s="53">
        <f>SUMIFS(TOIMINTA!$D$3:$D$2003, TOIMINTA!$AK$3:$AK$2003,"g)*",TOIMINTA!$C$3:$C$2003,"Ei osallistujia")</f>
        <v>0</v>
      </c>
      <c r="J160" s="57" t="e">
        <f t="shared" si="112"/>
        <v>#DIV/0!</v>
      </c>
      <c r="K160" s="53">
        <f>SUMIFS(TOIMINTA!$D$3:$D$2003, TOIMINTA!$AK$3:$AK$2003,"g)*",TOIMINTA!$C$3:$C$2003,"Peruttu")</f>
        <v>0</v>
      </c>
      <c r="L160" s="57" t="e">
        <f t="shared" si="113"/>
        <v>#DIV/0!</v>
      </c>
      <c r="M160" s="53">
        <f>SUMIFS(TOIMINTA!$S$3:$S$2003, TOIMINTA!$AK$3:$AK$2003,"g)*",TOIMINTA!$C$3:$C$2003,"Toteutunut")</f>
        <v>0</v>
      </c>
      <c r="N160" s="53">
        <f>SUMIFS(TOIMINTA!$T$3:$T$2003, TOIMINTA!$AK$3:$AK$2003,"g)*",TOIMINTA!$C$3:$C$2003,"Toteutunut")</f>
        <v>0</v>
      </c>
      <c r="O160" s="4">
        <f t="shared" si="116"/>
        <v>0</v>
      </c>
      <c r="P160" s="15">
        <f>SUMIFS(TOIMINTA!$U$3:$U$2003, TOIMINTA!$AK$3:$AK$2003,"g)*",TOIMINTA!$C$3:$C$2003,"Toteutunut")</f>
        <v>0</v>
      </c>
      <c r="Q160" s="15">
        <f>SUMIFS(TOIMINTA!$V$3:$V$2003, TOIMINTA!$AK$3:$AK$2003,"g)*",TOIMINTA!$C$3:$C$2003,"Toteutunut")</f>
        <v>0</v>
      </c>
      <c r="R160" s="15">
        <f>SUMIFS(TOIMINTA!$W$3:$W$2003, TOIMINTA!$AK$3:$AK$2003,"g)*",TOIMINTA!$C$3:$C$2003,"Toteutunut")</f>
        <v>0</v>
      </c>
      <c r="S160" s="4">
        <f t="shared" si="114"/>
        <v>0</v>
      </c>
      <c r="T160" s="9" t="str">
        <f t="shared" si="102"/>
        <v>g)</v>
      </c>
    </row>
    <row r="161" spans="1:20" x14ac:dyDescent="0.3">
      <c r="A161" s="188" t="str">
        <f>Muuttujat!C57</f>
        <v>h)</v>
      </c>
      <c r="B161" s="4">
        <f>SUMIFS(TOIMINTA!$D$3:$D$2003, TOIMINTA!$AK$3:$AK$2003,"h)*",TOIMINTA!$C$3:$C$2003,"Toteutunut")</f>
        <v>0</v>
      </c>
      <c r="C161" s="15">
        <f t="shared" si="115"/>
        <v>0</v>
      </c>
      <c r="D161" s="15">
        <f>SUMIFS(TOIMINTA!$X$3:$X$2003, TOIMINTA!$AK$3:$AK$2003,"h)*",TOIMINTA!$C$3:$C$2003,"Toteutunut")</f>
        <v>0</v>
      </c>
      <c r="E161" s="15">
        <f>SUMIFS(TOIMINTA!$Y$3:$Y$2003, TOIMINTA!$AK$3:$AK$2003,"h)*",TOIMINTA!$C$3:$C$2003,"Toteutunut")</f>
        <v>0</v>
      </c>
      <c r="F161" s="15">
        <f>SUMIFS(TOIMINTA!$Z$3:$Z$2003, TOIMINTA!$AK$3:$AK$2003,"h)*",TOIMINTA!$C$3:$C$2003,"Toteutunut")</f>
        <v>0</v>
      </c>
      <c r="G161" s="5" t="e">
        <f t="shared" si="110"/>
        <v>#DIV/0!</v>
      </c>
      <c r="H161" s="57" t="e">
        <f t="shared" si="111"/>
        <v>#DIV/0!</v>
      </c>
      <c r="I161" s="53">
        <f>SUMIFS(TOIMINTA!$D$3:$D$2003, TOIMINTA!$AK$3:$AK$2003,"h)*",TOIMINTA!$C$3:$C$2003,"Ei osallistujia")</f>
        <v>0</v>
      </c>
      <c r="J161" s="57" t="e">
        <f t="shared" si="112"/>
        <v>#DIV/0!</v>
      </c>
      <c r="K161" s="53">
        <f>SUMIFS(TOIMINTA!$D$3:$D$2003, TOIMINTA!$AK$3:$AK$2003,"h)*",TOIMINTA!$C$3:$C$2003,"Peruttu")</f>
        <v>0</v>
      </c>
      <c r="L161" s="57" t="e">
        <f t="shared" si="113"/>
        <v>#DIV/0!</v>
      </c>
      <c r="M161" s="53">
        <f>SUMIFS(TOIMINTA!$S$3:$S$2003, TOIMINTA!$AK$3:$AK$2003,"h)*",TOIMINTA!$C$3:$C$2003,"Toteutunut")</f>
        <v>0</v>
      </c>
      <c r="N161" s="53">
        <f>SUMIFS(TOIMINTA!$T$3:$T$2003, TOIMINTA!$AK$3:$AK$2003,"h)*",TOIMINTA!$C$3:$C$2003,"Toteutunut")</f>
        <v>0</v>
      </c>
      <c r="O161" s="4">
        <f t="shared" si="116"/>
        <v>0</v>
      </c>
      <c r="P161" s="15">
        <f>SUMIFS(TOIMINTA!$U$3:$U$2003, TOIMINTA!$AK$3:$AK$2003,"h)*",TOIMINTA!$C$3:$C$2003,"Toteutunut")</f>
        <v>0</v>
      </c>
      <c r="Q161" s="15">
        <f>SUMIFS(TOIMINTA!$V$3:$V$2003, TOIMINTA!$AK$3:$AK$2003,"h)*",TOIMINTA!$C$3:$C$2003,"Toteutunut")</f>
        <v>0</v>
      </c>
      <c r="R161" s="15">
        <f>SUMIFS(TOIMINTA!$W$3:$W$2003, TOIMINTA!$AK$3:$AK$2003,"h)*",TOIMINTA!$C$3:$C$2003,"Toteutunut")</f>
        <v>0</v>
      </c>
      <c r="S161" s="4">
        <f t="shared" si="114"/>
        <v>0</v>
      </c>
      <c r="T161" s="9" t="str">
        <f t="shared" si="102"/>
        <v>h)</v>
      </c>
    </row>
    <row r="162" spans="1:20" x14ac:dyDescent="0.3">
      <c r="A162" s="188" t="str">
        <f>Muuttujat!C58</f>
        <v>i)</v>
      </c>
      <c r="B162" s="4">
        <f>SUMIFS(TOIMINTA!$D$3:$D$2003, TOIMINTA!$AK$3:$AK$2003,"i)*",TOIMINTA!$C$3:$C$2003,"Toteutunut")</f>
        <v>0</v>
      </c>
      <c r="C162" s="15">
        <f t="shared" si="115"/>
        <v>0</v>
      </c>
      <c r="D162" s="15">
        <f>SUMIFS(TOIMINTA!$X$3:$X$2003, TOIMINTA!$AK$3:$AK$2003,"i)*",TOIMINTA!$C$3:$C$2003,"Toteutunut")</f>
        <v>0</v>
      </c>
      <c r="E162" s="15">
        <f>SUMIFS(TOIMINTA!$Y$3:$Y$2003, TOIMINTA!$AK$3:$AK$2003,"i)*",TOIMINTA!$C$3:$C$2003,"Toteutunut")</f>
        <v>0</v>
      </c>
      <c r="F162" s="15">
        <f>SUMIFS(TOIMINTA!$Z$3:$Z$2003, TOIMINTA!$AK$3:$AK$2003,"i)*",TOIMINTA!$C$3:$C$2003,"Toteutunut")</f>
        <v>0</v>
      </c>
      <c r="G162" s="5" t="e">
        <f t="shared" si="110"/>
        <v>#DIV/0!</v>
      </c>
      <c r="H162" s="57" t="e">
        <f t="shared" si="111"/>
        <v>#DIV/0!</v>
      </c>
      <c r="I162" s="53">
        <f>SUMIFS(TOIMINTA!$D$3:$D$2003, TOIMINTA!$AK$3:$AK$2003,"i)*",TOIMINTA!$C$3:$C$2003,"Ei osallistujia")</f>
        <v>0</v>
      </c>
      <c r="J162" s="57" t="e">
        <f t="shared" si="112"/>
        <v>#DIV/0!</v>
      </c>
      <c r="K162" s="53">
        <f>SUMIFS(TOIMINTA!$D$3:$D$2003, TOIMINTA!$AK$3:$AK$2003,"i)*",TOIMINTA!$C$3:$C$2003,"Peruttu")</f>
        <v>0</v>
      </c>
      <c r="L162" s="57" t="e">
        <f t="shared" si="113"/>
        <v>#DIV/0!</v>
      </c>
      <c r="M162" s="53">
        <f>SUMIFS(TOIMINTA!$S$3:$S$2003, TOIMINTA!$AK$3:$AK$2003,"i)*",TOIMINTA!$C$3:$C$2003,"Toteutunut")</f>
        <v>0</v>
      </c>
      <c r="N162" s="53">
        <f>SUMIFS(TOIMINTA!$T$3:$T$2003, TOIMINTA!$AK$3:$AK$2003,"i)*",TOIMINTA!$C$3:$C$2003,"Toteutunut")</f>
        <v>0</v>
      </c>
      <c r="O162" s="4">
        <f t="shared" si="116"/>
        <v>0</v>
      </c>
      <c r="P162" s="15">
        <f>SUMIFS(TOIMINTA!$U$3:$U$2003, TOIMINTA!$AK$3:$AK$2003,"i)*",TOIMINTA!$C$3:$C$2003,"Toteutunut")</f>
        <v>0</v>
      </c>
      <c r="Q162" s="15">
        <f>SUMIFS(TOIMINTA!$V$3:$V$2003, TOIMINTA!$AK$3:$AK$2003,"i)*",TOIMINTA!$C$3:$C$2003,"Toteutunut")</f>
        <v>0</v>
      </c>
      <c r="R162" s="15">
        <f>SUMIFS(TOIMINTA!$W$3:$W$2003, TOIMINTA!$AK$3:$AK$2003,"i)*",TOIMINTA!$C$3:$C$2003,"Toteutunut")</f>
        <v>0</v>
      </c>
      <c r="S162" s="4">
        <f t="shared" si="114"/>
        <v>0</v>
      </c>
      <c r="T162" s="9" t="str">
        <f t="shared" si="102"/>
        <v>i)</v>
      </c>
    </row>
    <row r="163" spans="1:20" x14ac:dyDescent="0.3">
      <c r="A163" s="188" t="str">
        <f>Muuttujat!C59</f>
        <v>j)</v>
      </c>
      <c r="B163" s="4">
        <f>SUMIFS(TOIMINTA!$D$3:$D$2003, TOIMINTA!$AK$3:$AK$2003,"j)*",TOIMINTA!$C$3:$C$2003,"Toteutunut")</f>
        <v>0</v>
      </c>
      <c r="C163" s="15">
        <f t="shared" si="115"/>
        <v>0</v>
      </c>
      <c r="D163" s="15">
        <f>SUMIFS(TOIMINTA!$X$3:$X$2003, TOIMINTA!$AK$3:$AK$2003,"j)*",TOIMINTA!$C$3:$C$2003,"Toteutunut")</f>
        <v>0</v>
      </c>
      <c r="E163" s="15">
        <f>SUMIFS(TOIMINTA!$Y$3:$Y$2003, TOIMINTA!$AK$3:$AK$2003,"j)*",TOIMINTA!$C$3:$C$2003,"Toteutunut")</f>
        <v>0</v>
      </c>
      <c r="F163" s="15">
        <f>SUMIFS(TOIMINTA!$Z$3:$Z$2003, TOIMINTA!$AK$3:$AK$2003,"j)*",TOIMINTA!$C$3:$C$2003,"Toteutunut")</f>
        <v>0</v>
      </c>
      <c r="G163" s="5" t="e">
        <f t="shared" si="110"/>
        <v>#DIV/0!</v>
      </c>
      <c r="H163" s="57" t="e">
        <f t="shared" si="111"/>
        <v>#DIV/0!</v>
      </c>
      <c r="I163" s="53">
        <f>SUMIFS(TOIMINTA!$D$3:$D$2003, TOIMINTA!$AK$3:$AK$2003,"j)*",TOIMINTA!$C$3:$C$2003,"Ei osallistujia")</f>
        <v>0</v>
      </c>
      <c r="J163" s="57" t="e">
        <f t="shared" si="112"/>
        <v>#DIV/0!</v>
      </c>
      <c r="K163" s="53">
        <f>SUMIFS(TOIMINTA!$D$3:$D$2003, TOIMINTA!$AK$3:$AK$2003,"j)*",TOIMINTA!$C$3:$C$2003,"Peruttu")</f>
        <v>0</v>
      </c>
      <c r="L163" s="57" t="e">
        <f t="shared" si="113"/>
        <v>#DIV/0!</v>
      </c>
      <c r="M163" s="53">
        <f>SUMIFS(TOIMINTA!$S$3:$S$2003, TOIMINTA!$AK$3:$AK$2003,"j)*",TOIMINTA!$C$3:$C$2003,"Toteutunut")</f>
        <v>0</v>
      </c>
      <c r="N163" s="53">
        <f>SUMIFS(TOIMINTA!$T$3:$T$2003, TOIMINTA!$AK$3:$AK$2003,"j)*",TOIMINTA!$C$3:$C$2003,"Toteutunut")</f>
        <v>0</v>
      </c>
      <c r="O163" s="4">
        <f t="shared" si="116"/>
        <v>0</v>
      </c>
      <c r="P163" s="15">
        <f>SUMIFS(TOIMINTA!$U$3:$U$2003, TOIMINTA!$AK$3:$AK$2003,"j)*",TOIMINTA!$C$3:$C$2003,"Toteutunut")</f>
        <v>0</v>
      </c>
      <c r="Q163" s="15">
        <f>SUMIFS(TOIMINTA!$V$3:$V$2003, TOIMINTA!$AK$3:$AK$2003,"j)*",TOIMINTA!$C$3:$C$2003,"Toteutunut")</f>
        <v>0</v>
      </c>
      <c r="R163" s="15">
        <f>SUMIFS(TOIMINTA!$W$3:$W$2003, TOIMINTA!$AK$3:$AK$2003,"j)*",TOIMINTA!$C$3:$C$2003,"Toteutunut")</f>
        <v>0</v>
      </c>
      <c r="S163" s="4">
        <f t="shared" si="114"/>
        <v>0</v>
      </c>
      <c r="T163" s="9" t="str">
        <f t="shared" si="102"/>
        <v>j)</v>
      </c>
    </row>
    <row r="164" spans="1:20" x14ac:dyDescent="0.3">
      <c r="A164" s="188"/>
      <c r="B164" s="317" t="str">
        <f>Muuttujat!D48</f>
        <v>Oma tarkistuslista 4</v>
      </c>
      <c r="F164"/>
      <c r="G164"/>
      <c r="T164" s="9">
        <f t="shared" si="102"/>
        <v>0</v>
      </c>
    </row>
    <row r="165" spans="1:20" x14ac:dyDescent="0.3">
      <c r="A165" s="188" t="str">
        <f>Muuttujat!D50</f>
        <v>a)</v>
      </c>
      <c r="B165" s="4">
        <f>SUMIFS(TOIMINTA!$D$3:$D$2003, TOIMINTA!$AL$3:$AL$2003,"a)*",TOIMINTA!$C$3:$C$2003,"Toteutunut")</f>
        <v>0</v>
      </c>
      <c r="C165" s="15">
        <f>F165</f>
        <v>0</v>
      </c>
      <c r="D165" s="15">
        <f>SUMIFS(TOIMINTA!$X$3:$X$2003, TOIMINTA!$AL$3:$AL$2003,"a)*",TOIMINTA!$C$3:$C$2003,"Toteutunut")</f>
        <v>0</v>
      </c>
      <c r="E165" s="15">
        <f>SUMIFS(TOIMINTA!$Y$3:$Y$2003, TOIMINTA!$AL$3:$AL$2003,"a)*",TOIMINTA!$C$3:$C$2003,"Toteutunut")</f>
        <v>0</v>
      </c>
      <c r="F165" s="15">
        <f>SUMIFS(TOIMINTA!$Z$3:$Z$2003, TOIMINTA!$AL$3:$AL$2003,"a)*",TOIMINTA!$C$3:$C$2003,"Toteutunut")</f>
        <v>0</v>
      </c>
      <c r="G165" s="5" t="e">
        <f t="shared" ref="G165:G174" si="117">B165/$B$2</f>
        <v>#DIV/0!</v>
      </c>
      <c r="H165" s="57" t="e">
        <f t="shared" ref="H165:H174" si="118">B165/($B$2+$I$2+$K$2)</f>
        <v>#DIV/0!</v>
      </c>
      <c r="I165" s="53">
        <f>SUMIFS(TOIMINTA!$D$3:$D$2003, TOIMINTA!$AL$3:$AL$2003,"a)*",TOIMINTA!$C$3:$C$2003,"Ei osallistujia")</f>
        <v>0</v>
      </c>
      <c r="J165" s="57" t="e">
        <f t="shared" ref="J165:J174" si="119">I165/($B$2+$I$2+$K$2)</f>
        <v>#DIV/0!</v>
      </c>
      <c r="K165" s="53">
        <f>SUMIFS(TOIMINTA!$D$3:$D$2003, TOIMINTA!$AL$3:$AL$2003,"a)*",TOIMINTA!$C$3:$C$2003,"Peruttu")</f>
        <v>0</v>
      </c>
      <c r="L165" s="57" t="e">
        <f t="shared" ref="L165:L174" si="120">K165/($B$2+$JD$2+$K$2)</f>
        <v>#DIV/0!</v>
      </c>
      <c r="M165" s="53">
        <f>SUMIFS(TOIMINTA!$S$3:$S$2003, TOIMINTA!$AL$3:$AL$2003,"a)*",TOIMINTA!$C$3:$C$2003,"Toteutunut")</f>
        <v>0</v>
      </c>
      <c r="N165" s="53">
        <f>SUMIFS(TOIMINTA!$T$3:$T$2003, TOIMINTA!$AL$3:$AL$2003,"a)*",TOIMINTA!$C$3:$C$2003,"Toteutunut")</f>
        <v>0</v>
      </c>
      <c r="O165" s="4">
        <f>IF(M165=0,0,M165/N165)</f>
        <v>0</v>
      </c>
      <c r="P165" s="15">
        <f>SUMIFS(TOIMINTA!$U$3:$U$2003, TOIMINTA!$AL$3:$AL$2003,"a)*",TOIMINTA!$C$3:$C$2003,"Toteutunut")</f>
        <v>0</v>
      </c>
      <c r="Q165" s="15">
        <f>SUMIFS(TOIMINTA!$V$3:$V$2003, TOIMINTA!$AL$3:$AL$2003,"a)*",TOIMINTA!$C$3:$C$2003,"Toteutunut")</f>
        <v>0</v>
      </c>
      <c r="R165" s="15">
        <f>SUMIFS(TOIMINTA!$W$3:$W$2003, TOIMINTA!$AL$3:$AL$2003,"a)*",TOIMINTA!$C$3:$C$2003,"Toteutunut")</f>
        <v>0</v>
      </c>
      <c r="S165" s="4">
        <f t="shared" ref="S165:S174" si="121">IF(R165=0,0,R165/B165)</f>
        <v>0</v>
      </c>
      <c r="T165" s="9" t="str">
        <f t="shared" si="102"/>
        <v>a)</v>
      </c>
    </row>
    <row r="166" spans="1:20" x14ac:dyDescent="0.3">
      <c r="A166" s="188" t="str">
        <f>Muuttujat!D51</f>
        <v>b)</v>
      </c>
      <c r="B166" s="4">
        <f>SUMIFS(TOIMINTA!$D$3:$D$2003, TOIMINTA!$AL$3:$AL$2003,"b)*",TOIMINTA!$C$3:$C$2003,"Toteutunut")</f>
        <v>0</v>
      </c>
      <c r="C166" s="15">
        <f t="shared" ref="C166:C174" si="122">F166</f>
        <v>0</v>
      </c>
      <c r="D166" s="15">
        <f>SUMIFS(TOIMINTA!$X$3:$X$2003, TOIMINTA!$AL$3:$AL$2003,"b)*",TOIMINTA!$C$3:$C$2003,"Toteutunut")</f>
        <v>0</v>
      </c>
      <c r="E166" s="15">
        <f>SUMIFS(TOIMINTA!$Y$3:$Y$2003, TOIMINTA!$AL$3:$AL$2003,"b)*",TOIMINTA!$C$3:$C$2003,"Toteutunut")</f>
        <v>0</v>
      </c>
      <c r="F166" s="15">
        <f>SUMIFS(TOIMINTA!$Z$3:$Z$2003, TOIMINTA!$AL$3:$AL$2003,"b)*",TOIMINTA!$C$3:$C$2003,"Toteutunut")</f>
        <v>0</v>
      </c>
      <c r="G166" s="5" t="e">
        <f t="shared" si="117"/>
        <v>#DIV/0!</v>
      </c>
      <c r="H166" s="57" t="e">
        <f t="shared" si="118"/>
        <v>#DIV/0!</v>
      </c>
      <c r="I166" s="53">
        <f>SUMIFS(TOIMINTA!$D$3:$D$2003, TOIMINTA!$AL$3:$AL$2003,"b)*",TOIMINTA!$C$3:$C$2003,"Ei osallistujia")</f>
        <v>0</v>
      </c>
      <c r="J166" s="57" t="e">
        <f t="shared" si="119"/>
        <v>#DIV/0!</v>
      </c>
      <c r="K166" s="53">
        <f>SUMIFS(TOIMINTA!$D$3:$D$2003, TOIMINTA!$AL$3:$AL$2003,"b)*",TOIMINTA!$C$3:$C$2003,"Peruttu")</f>
        <v>0</v>
      </c>
      <c r="L166" s="57" t="e">
        <f t="shared" si="120"/>
        <v>#DIV/0!</v>
      </c>
      <c r="M166" s="53">
        <f>SUMIFS(TOIMINTA!$S$3:$S$2003, TOIMINTA!$AL$3:$AL$2003,"b)*",TOIMINTA!$C$3:$C$2003,"Toteutunut")</f>
        <v>0</v>
      </c>
      <c r="N166" s="53">
        <f>SUMIFS(TOIMINTA!$T$3:$T$2003, TOIMINTA!$AL$3:$AL$2003,"b)*",TOIMINTA!$C$3:$C$2003,"Toteutunut")</f>
        <v>0</v>
      </c>
      <c r="O166" s="4">
        <f t="shared" ref="O166:O174" si="123">IF(M166=0,0,M166/N166)</f>
        <v>0</v>
      </c>
      <c r="P166" s="15">
        <f>SUMIFS(TOIMINTA!$U$3:$U$2003, TOIMINTA!$AL$3:$AL$2003,"b)*",TOIMINTA!$C$3:$C$2003,"Toteutunut")</f>
        <v>0</v>
      </c>
      <c r="Q166" s="15">
        <f>SUMIFS(TOIMINTA!$V$3:$V$2003, TOIMINTA!$AL$3:$AL$2003,"b)*",TOIMINTA!$C$3:$C$2003,"Toteutunut")</f>
        <v>0</v>
      </c>
      <c r="R166" s="15">
        <f>SUMIFS(TOIMINTA!$W$3:$W$2003, TOIMINTA!$AL$3:$AL$2003,"b)*",TOIMINTA!$C$3:$C$2003,"Toteutunut")</f>
        <v>0</v>
      </c>
      <c r="S166" s="4">
        <f t="shared" si="121"/>
        <v>0</v>
      </c>
      <c r="T166" s="9" t="str">
        <f t="shared" si="102"/>
        <v>b)</v>
      </c>
    </row>
    <row r="167" spans="1:20" x14ac:dyDescent="0.3">
      <c r="A167" s="188" t="str">
        <f>Muuttujat!D52</f>
        <v>c)</v>
      </c>
      <c r="B167" s="4">
        <f>SUMIFS(TOIMINTA!$D$3:$D$2003, TOIMINTA!$AL$3:$AL$2003,"c)*",TOIMINTA!$C$3:$C$2003,"Toteutunut")</f>
        <v>0</v>
      </c>
      <c r="C167" s="15">
        <f t="shared" si="122"/>
        <v>0</v>
      </c>
      <c r="D167" s="15">
        <f>SUMIFS(TOIMINTA!$X$3:$X$2003, TOIMINTA!$AL$3:$AL$2003,"c)*",TOIMINTA!$C$3:$C$2003,"Toteutunut")</f>
        <v>0</v>
      </c>
      <c r="E167" s="15">
        <f>SUMIFS(TOIMINTA!$Y$3:$Y$2003, TOIMINTA!$AL$3:$AL$2003,"c)*",TOIMINTA!$C$3:$C$2003,"Toteutunut")</f>
        <v>0</v>
      </c>
      <c r="F167" s="15">
        <f>SUMIFS(TOIMINTA!$Z$3:$Z$2003, TOIMINTA!$AL$3:$AL$2003,"c)*",TOIMINTA!$C$3:$C$2003,"Toteutunut")</f>
        <v>0</v>
      </c>
      <c r="G167" s="5" t="e">
        <f t="shared" si="117"/>
        <v>#DIV/0!</v>
      </c>
      <c r="H167" s="57" t="e">
        <f t="shared" si="118"/>
        <v>#DIV/0!</v>
      </c>
      <c r="I167" s="53">
        <f>SUMIFS(TOIMINTA!$D$3:$D$2003, TOIMINTA!$AL$3:$AL$2003,"c)*",TOIMINTA!$C$3:$C$2003,"Ei osallistujia")</f>
        <v>0</v>
      </c>
      <c r="J167" s="57" t="e">
        <f t="shared" si="119"/>
        <v>#DIV/0!</v>
      </c>
      <c r="K167" s="53">
        <f>SUMIFS(TOIMINTA!$D$3:$D$2003, TOIMINTA!$AL$3:$AL$2003,"c)*",TOIMINTA!$C$3:$C$2003,"Peruttu")</f>
        <v>0</v>
      </c>
      <c r="L167" s="57" t="e">
        <f t="shared" si="120"/>
        <v>#DIV/0!</v>
      </c>
      <c r="M167" s="53">
        <f>SUMIFS(TOIMINTA!$S$3:$S$2003, TOIMINTA!$AL$3:$AL$2003,"c)*",TOIMINTA!$C$3:$C$2003,"Toteutunut")</f>
        <v>0</v>
      </c>
      <c r="N167" s="53">
        <f>SUMIFS(TOIMINTA!$T$3:$T$2003, TOIMINTA!$AL$3:$AL$2003,"c)*",TOIMINTA!$C$3:$C$2003,"Toteutunut")</f>
        <v>0</v>
      </c>
      <c r="O167" s="4">
        <f t="shared" si="123"/>
        <v>0</v>
      </c>
      <c r="P167" s="15">
        <f>SUMIFS(TOIMINTA!$U$3:$U$2003, TOIMINTA!$AL$3:$AL$2003,"c)*",TOIMINTA!$C$3:$C$2003,"Toteutunut")</f>
        <v>0</v>
      </c>
      <c r="Q167" s="15">
        <f>SUMIFS(TOIMINTA!$V$3:$V$2003, TOIMINTA!$AL$3:$AL$2003,"c)*",TOIMINTA!$C$3:$C$2003,"Toteutunut")</f>
        <v>0</v>
      </c>
      <c r="R167" s="15">
        <f>SUMIFS(TOIMINTA!$W$3:$W$2003, TOIMINTA!$AL$3:$AL$2003,"c)*",TOIMINTA!$C$3:$C$2003,"Toteutunut")</f>
        <v>0</v>
      </c>
      <c r="S167" s="4">
        <f t="shared" si="121"/>
        <v>0</v>
      </c>
      <c r="T167" s="9" t="str">
        <f t="shared" ref="T167:T185" si="124">A167</f>
        <v>c)</v>
      </c>
    </row>
    <row r="168" spans="1:20" x14ac:dyDescent="0.3">
      <c r="A168" s="188" t="str">
        <f>Muuttujat!D53</f>
        <v>d)</v>
      </c>
      <c r="B168" s="4">
        <f>SUMIFS(TOIMINTA!$D$3:$D$2003, TOIMINTA!$AL$3:$AL$2003,"d)*",TOIMINTA!$C$3:$C$2003,"Toteutunut")</f>
        <v>0</v>
      </c>
      <c r="C168" s="15">
        <f t="shared" si="122"/>
        <v>0</v>
      </c>
      <c r="D168" s="15">
        <f>SUMIFS(TOIMINTA!$X$3:$X$2003, TOIMINTA!$AL$3:$AL$2003,"d)*",TOIMINTA!$C$3:$C$2003,"Toteutunut")</f>
        <v>0</v>
      </c>
      <c r="E168" s="15">
        <f>SUMIFS(TOIMINTA!$Y$3:$Y$2003, TOIMINTA!$AL$3:$AL$2003,"d)*",TOIMINTA!$C$3:$C$2003,"Toteutunut")</f>
        <v>0</v>
      </c>
      <c r="F168" s="15">
        <f>SUMIFS(TOIMINTA!$Z$3:$Z$2003, TOIMINTA!$AL$3:$AL$2003,"d)*",TOIMINTA!$C$3:$C$2003,"Toteutunut")</f>
        <v>0</v>
      </c>
      <c r="G168" s="5" t="e">
        <f t="shared" si="117"/>
        <v>#DIV/0!</v>
      </c>
      <c r="H168" s="57" t="e">
        <f t="shared" si="118"/>
        <v>#DIV/0!</v>
      </c>
      <c r="I168" s="53">
        <f>SUMIFS(TOIMINTA!$D$3:$D$2003, TOIMINTA!$AL$3:$AL$2003,"d)*",TOIMINTA!$C$3:$C$2003,"Ei osallistujia")</f>
        <v>0</v>
      </c>
      <c r="J168" s="57" t="e">
        <f t="shared" si="119"/>
        <v>#DIV/0!</v>
      </c>
      <c r="K168" s="53">
        <f>SUMIFS(TOIMINTA!$D$3:$D$2003, TOIMINTA!$AL$3:$AL$2003,"d)*",TOIMINTA!$C$3:$C$2003,"Peruttu")</f>
        <v>0</v>
      </c>
      <c r="L168" s="57" t="e">
        <f t="shared" si="120"/>
        <v>#DIV/0!</v>
      </c>
      <c r="M168" s="53">
        <f>SUMIFS(TOIMINTA!$S$3:$S$2003, TOIMINTA!$AL$3:$AL$2003,"d)*",TOIMINTA!$C$3:$C$2003,"Toteutunut")</f>
        <v>0</v>
      </c>
      <c r="N168" s="53">
        <f>SUMIFS(TOIMINTA!$T$3:$T$2003, TOIMINTA!$AL$3:$AL$2003,"d)*",TOIMINTA!$C$3:$C$2003,"Toteutunut")</f>
        <v>0</v>
      </c>
      <c r="O168" s="4">
        <f t="shared" si="123"/>
        <v>0</v>
      </c>
      <c r="P168" s="15">
        <f>SUMIFS(TOIMINTA!$U$3:$U$2003, TOIMINTA!$AL$3:$AL$2003,"d)*",TOIMINTA!$C$3:$C$2003,"Toteutunut")</f>
        <v>0</v>
      </c>
      <c r="Q168" s="15">
        <f>SUMIFS(TOIMINTA!$V$3:$V$2003, TOIMINTA!$AL$3:$AL$2003,"d)*",TOIMINTA!$C$3:$C$2003,"Toteutunut")</f>
        <v>0</v>
      </c>
      <c r="R168" s="15">
        <f>SUMIFS(TOIMINTA!$W$3:$W$2003, TOIMINTA!$AL$3:$AL$2003,"d)*",TOIMINTA!$C$3:$C$2003,"Toteutunut")</f>
        <v>0</v>
      </c>
      <c r="S168" s="4">
        <f t="shared" si="121"/>
        <v>0</v>
      </c>
      <c r="T168" s="9" t="str">
        <f t="shared" si="124"/>
        <v>d)</v>
      </c>
    </row>
    <row r="169" spans="1:20" x14ac:dyDescent="0.3">
      <c r="A169" s="188" t="str">
        <f>Muuttujat!D54</f>
        <v>e)</v>
      </c>
      <c r="B169" s="4">
        <f>SUMIFS(TOIMINTA!$D$3:$D$2003, TOIMINTA!$AL$3:$AL$2003,"e)*",TOIMINTA!$C$3:$C$2003,"Toteutunut")</f>
        <v>0</v>
      </c>
      <c r="C169" s="15">
        <f t="shared" si="122"/>
        <v>0</v>
      </c>
      <c r="D169" s="15">
        <f>SUMIFS(TOIMINTA!$X$3:$X$2003, TOIMINTA!$AL$3:$AL$2003,"e)*",TOIMINTA!$C$3:$C$2003,"Toteutunut")</f>
        <v>0</v>
      </c>
      <c r="E169" s="15">
        <f>SUMIFS(TOIMINTA!$Y$3:$Y$2003, TOIMINTA!$AL$3:$AL$2003,"e)*",TOIMINTA!$C$3:$C$2003,"Toteutunut")</f>
        <v>0</v>
      </c>
      <c r="F169" s="15">
        <f>SUMIFS(TOIMINTA!$Z$3:$Z$2003, TOIMINTA!$AL$3:$AL$2003,"e)*",TOIMINTA!$C$3:$C$2003,"Toteutunut")</f>
        <v>0</v>
      </c>
      <c r="G169" s="5" t="e">
        <f t="shared" si="117"/>
        <v>#DIV/0!</v>
      </c>
      <c r="H169" s="57" t="e">
        <f t="shared" si="118"/>
        <v>#DIV/0!</v>
      </c>
      <c r="I169" s="53">
        <f>SUMIFS(TOIMINTA!$D$3:$D$2003, TOIMINTA!$AL$3:$AL$2003,"e)*",TOIMINTA!$C$3:$C$2003,"Ei osallistujia")</f>
        <v>0</v>
      </c>
      <c r="J169" s="57" t="e">
        <f t="shared" si="119"/>
        <v>#DIV/0!</v>
      </c>
      <c r="K169" s="53">
        <f>SUMIFS(TOIMINTA!$D$3:$D$2003, TOIMINTA!$AL$3:$AL$2003,"e)*",TOIMINTA!$C$3:$C$2003,"Peruttu")</f>
        <v>0</v>
      </c>
      <c r="L169" s="57" t="e">
        <f t="shared" si="120"/>
        <v>#DIV/0!</v>
      </c>
      <c r="M169" s="53">
        <f>SUMIFS(TOIMINTA!$S$3:$S$2003, TOIMINTA!$AL$3:$AL$2003,"e)*",TOIMINTA!$C$3:$C$2003,"Toteutunut")</f>
        <v>0</v>
      </c>
      <c r="N169" s="53">
        <f>SUMIFS(TOIMINTA!$T$3:$T$2003, TOIMINTA!$AL$3:$AL$2003,"e)*",TOIMINTA!$C$3:$C$2003,"Toteutunut")</f>
        <v>0</v>
      </c>
      <c r="O169" s="4">
        <f t="shared" si="123"/>
        <v>0</v>
      </c>
      <c r="P169" s="15">
        <f>SUMIFS(TOIMINTA!$U$3:$U$2003, TOIMINTA!$AL$3:$AL$2003,"e)*",TOIMINTA!$C$3:$C$2003,"Toteutunut")</f>
        <v>0</v>
      </c>
      <c r="Q169" s="15">
        <f>SUMIFS(TOIMINTA!$V$3:$V$2003, TOIMINTA!$AL$3:$AL$2003,"e)*",TOIMINTA!$C$3:$C$2003,"Toteutunut")</f>
        <v>0</v>
      </c>
      <c r="R169" s="15">
        <f>SUMIFS(TOIMINTA!$W$3:$W$2003, TOIMINTA!$AL$3:$AL$2003,"e)*",TOIMINTA!$C$3:$C$2003,"Toteutunut")</f>
        <v>0</v>
      </c>
      <c r="S169" s="4">
        <f t="shared" si="121"/>
        <v>0</v>
      </c>
      <c r="T169" s="9" t="str">
        <f t="shared" si="124"/>
        <v>e)</v>
      </c>
    </row>
    <row r="170" spans="1:20" x14ac:dyDescent="0.3">
      <c r="A170" s="188" t="str">
        <f>Muuttujat!D55</f>
        <v>f)</v>
      </c>
      <c r="B170" s="4">
        <f>SUMIFS(TOIMINTA!$D$3:$D$2003, TOIMINTA!$AL$3:$AL$2003,"f)*",TOIMINTA!$C$3:$C$2003,"Toteutunut")</f>
        <v>0</v>
      </c>
      <c r="C170" s="15">
        <f t="shared" si="122"/>
        <v>0</v>
      </c>
      <c r="D170" s="15">
        <f>SUMIFS(TOIMINTA!$X$3:$X$2003, TOIMINTA!$AL$3:$AL$2003,"f)*",TOIMINTA!$C$3:$C$2003,"Toteutunut")</f>
        <v>0</v>
      </c>
      <c r="E170" s="15">
        <f>SUMIFS(TOIMINTA!$Y$3:$Y$2003, TOIMINTA!$AL$3:$AL$2003,"f)*",TOIMINTA!$C$3:$C$2003,"Toteutunut")</f>
        <v>0</v>
      </c>
      <c r="F170" s="15">
        <f>SUMIFS(TOIMINTA!$Z$3:$Z$2003, TOIMINTA!$AL$3:$AL$2003,"f)*",TOIMINTA!$C$3:$C$2003,"Toteutunut")</f>
        <v>0</v>
      </c>
      <c r="G170" s="5" t="e">
        <f t="shared" si="117"/>
        <v>#DIV/0!</v>
      </c>
      <c r="H170" s="57" t="e">
        <f t="shared" si="118"/>
        <v>#DIV/0!</v>
      </c>
      <c r="I170" s="53">
        <f>SUMIFS(TOIMINTA!$D$3:$D$2003, TOIMINTA!$AL$3:$AL$2003,"f)*",TOIMINTA!$C$3:$C$2003,"Ei osallistujia")</f>
        <v>0</v>
      </c>
      <c r="J170" s="57" t="e">
        <f t="shared" si="119"/>
        <v>#DIV/0!</v>
      </c>
      <c r="K170" s="53">
        <f>SUMIFS(TOIMINTA!$D$3:$D$2003, TOIMINTA!$AL$3:$AL$2003,"f)*",TOIMINTA!$C$3:$C$2003,"Peruttu")</f>
        <v>0</v>
      </c>
      <c r="L170" s="57" t="e">
        <f t="shared" si="120"/>
        <v>#DIV/0!</v>
      </c>
      <c r="M170" s="53">
        <f>SUMIFS(TOIMINTA!$S$3:$S$2003, TOIMINTA!$AL$3:$AL$2003,"f)*",TOIMINTA!$C$3:$C$2003,"Toteutunut")</f>
        <v>0</v>
      </c>
      <c r="N170" s="53">
        <f>SUMIFS(TOIMINTA!$T$3:$T$2003, TOIMINTA!$AL$3:$AL$2003,"f)*",TOIMINTA!$C$3:$C$2003,"Toteutunut")</f>
        <v>0</v>
      </c>
      <c r="O170" s="4">
        <f t="shared" si="123"/>
        <v>0</v>
      </c>
      <c r="P170" s="15">
        <f>SUMIFS(TOIMINTA!$U$3:$U$2003, TOIMINTA!$AL$3:$AL$2003,"f)*",TOIMINTA!$C$3:$C$2003,"Toteutunut")</f>
        <v>0</v>
      </c>
      <c r="Q170" s="15">
        <f>SUMIFS(TOIMINTA!$V$3:$V$2003, TOIMINTA!$AL$3:$AL$2003,"f)*",TOIMINTA!$C$3:$C$2003,"Toteutunut")</f>
        <v>0</v>
      </c>
      <c r="R170" s="15">
        <f>SUMIFS(TOIMINTA!$W$3:$W$2003, TOIMINTA!$AL$3:$AL$2003,"f)*",TOIMINTA!$C$3:$C$2003,"Toteutunut")</f>
        <v>0</v>
      </c>
      <c r="S170" s="4">
        <f t="shared" si="121"/>
        <v>0</v>
      </c>
      <c r="T170" s="9" t="str">
        <f t="shared" si="124"/>
        <v>f)</v>
      </c>
    </row>
    <row r="171" spans="1:20" x14ac:dyDescent="0.3">
      <c r="A171" s="188" t="str">
        <f>Muuttujat!D56</f>
        <v>g)</v>
      </c>
      <c r="B171" s="4">
        <f>SUMIFS(TOIMINTA!$D$3:$D$2003, TOIMINTA!$AL$3:$AL$2003,"g)*",TOIMINTA!$C$3:$C$2003,"Toteutunut")</f>
        <v>0</v>
      </c>
      <c r="C171" s="15">
        <f t="shared" si="122"/>
        <v>0</v>
      </c>
      <c r="D171" s="15">
        <f>SUMIFS(TOIMINTA!$X$3:$X$2003, TOIMINTA!$AL$3:$AL$2003,"g)*",TOIMINTA!$C$3:$C$2003,"Toteutunut")</f>
        <v>0</v>
      </c>
      <c r="E171" s="15">
        <f>SUMIFS(TOIMINTA!$Y$3:$Y$2003, TOIMINTA!$AL$3:$AL$2003,"g)*",TOIMINTA!$C$3:$C$2003,"Toteutunut")</f>
        <v>0</v>
      </c>
      <c r="F171" s="15">
        <f>SUMIFS(TOIMINTA!$Z$3:$Z$2003, TOIMINTA!$AL$3:$AL$2003,"g)*",TOIMINTA!$C$3:$C$2003,"Toteutunut")</f>
        <v>0</v>
      </c>
      <c r="G171" s="5" t="e">
        <f t="shared" si="117"/>
        <v>#DIV/0!</v>
      </c>
      <c r="H171" s="57" t="e">
        <f t="shared" si="118"/>
        <v>#DIV/0!</v>
      </c>
      <c r="I171" s="53">
        <f>SUMIFS(TOIMINTA!$D$3:$D$2003, TOIMINTA!$AL$3:$AL$2003,"g)*",TOIMINTA!$C$3:$C$2003,"Ei osallistujia")</f>
        <v>0</v>
      </c>
      <c r="J171" s="57" t="e">
        <f t="shared" si="119"/>
        <v>#DIV/0!</v>
      </c>
      <c r="K171" s="53">
        <f>SUMIFS(TOIMINTA!$D$3:$D$2003, TOIMINTA!$AL$3:$AL$2003,"g)*",TOIMINTA!$C$3:$C$2003,"Peruttu")</f>
        <v>0</v>
      </c>
      <c r="L171" s="57" t="e">
        <f t="shared" si="120"/>
        <v>#DIV/0!</v>
      </c>
      <c r="M171" s="53">
        <f>SUMIFS(TOIMINTA!$S$3:$S$2003, TOIMINTA!$AL$3:$AL$2003,"g)*",TOIMINTA!$C$3:$C$2003,"Toteutunut")</f>
        <v>0</v>
      </c>
      <c r="N171" s="53">
        <f>SUMIFS(TOIMINTA!$T$3:$T$2003, TOIMINTA!$AL$3:$AL$2003,"g)*",TOIMINTA!$C$3:$C$2003,"Toteutunut")</f>
        <v>0</v>
      </c>
      <c r="O171" s="4">
        <f t="shared" si="123"/>
        <v>0</v>
      </c>
      <c r="P171" s="15">
        <f>SUMIFS(TOIMINTA!$U$3:$U$2003, TOIMINTA!$AL$3:$AL$2003,"g)*",TOIMINTA!$C$3:$C$2003,"Toteutunut")</f>
        <v>0</v>
      </c>
      <c r="Q171" s="15">
        <f>SUMIFS(TOIMINTA!$V$3:$V$2003, TOIMINTA!$AL$3:$AL$2003,"g)*",TOIMINTA!$C$3:$C$2003,"Toteutunut")</f>
        <v>0</v>
      </c>
      <c r="R171" s="15">
        <f>SUMIFS(TOIMINTA!$W$3:$W$2003, TOIMINTA!$AL$3:$AL$2003,"g)*",TOIMINTA!$C$3:$C$2003,"Toteutunut")</f>
        <v>0</v>
      </c>
      <c r="S171" s="4">
        <f t="shared" si="121"/>
        <v>0</v>
      </c>
      <c r="T171" s="9" t="str">
        <f t="shared" si="124"/>
        <v>g)</v>
      </c>
    </row>
    <row r="172" spans="1:20" x14ac:dyDescent="0.3">
      <c r="A172" s="188" t="str">
        <f>Muuttujat!D57</f>
        <v>h)</v>
      </c>
      <c r="B172" s="4">
        <f>SUMIFS(TOIMINTA!$D$3:$D$2003, TOIMINTA!$AL$3:$AL$2003,"h)*",TOIMINTA!$C$3:$C$2003,"Toteutunut")</f>
        <v>0</v>
      </c>
      <c r="C172" s="15">
        <f t="shared" si="122"/>
        <v>0</v>
      </c>
      <c r="D172" s="15">
        <f>SUMIFS(TOIMINTA!$X$3:$X$2003, TOIMINTA!$AL$3:$AL$2003,"h)*",TOIMINTA!$C$3:$C$2003,"Toteutunut")</f>
        <v>0</v>
      </c>
      <c r="E172" s="15">
        <f>SUMIFS(TOIMINTA!$Y$3:$Y$2003, TOIMINTA!$AL$3:$AL$2003,"h)*",TOIMINTA!$C$3:$C$2003,"Toteutunut")</f>
        <v>0</v>
      </c>
      <c r="F172" s="15">
        <f>SUMIFS(TOIMINTA!$Z$3:$Z$2003, TOIMINTA!$AL$3:$AL$2003,"h)*",TOIMINTA!$C$3:$C$2003,"Toteutunut")</f>
        <v>0</v>
      </c>
      <c r="G172" s="5" t="e">
        <f t="shared" si="117"/>
        <v>#DIV/0!</v>
      </c>
      <c r="H172" s="57" t="e">
        <f t="shared" si="118"/>
        <v>#DIV/0!</v>
      </c>
      <c r="I172" s="53">
        <f>SUMIFS(TOIMINTA!$D$3:$D$2003, TOIMINTA!$AL$3:$AL$2003,"h)*",TOIMINTA!$C$3:$C$2003,"Ei osallistujia")</f>
        <v>0</v>
      </c>
      <c r="J172" s="57" t="e">
        <f t="shared" si="119"/>
        <v>#DIV/0!</v>
      </c>
      <c r="K172" s="53">
        <f>SUMIFS(TOIMINTA!$D$3:$D$2003, TOIMINTA!$AL$3:$AL$2003,"h)*",TOIMINTA!$C$3:$C$2003,"Peruttu")</f>
        <v>0</v>
      </c>
      <c r="L172" s="57" t="e">
        <f t="shared" si="120"/>
        <v>#DIV/0!</v>
      </c>
      <c r="M172" s="53">
        <f>SUMIFS(TOIMINTA!$S$3:$S$2003, TOIMINTA!$AL$3:$AL$2003,"h)*",TOIMINTA!$C$3:$C$2003,"Toteutunut")</f>
        <v>0</v>
      </c>
      <c r="N172" s="53">
        <f>SUMIFS(TOIMINTA!$T$3:$T$2003, TOIMINTA!$AL$3:$AL$2003,"h)*",TOIMINTA!$C$3:$C$2003,"Toteutunut")</f>
        <v>0</v>
      </c>
      <c r="O172" s="4">
        <f t="shared" si="123"/>
        <v>0</v>
      </c>
      <c r="P172" s="15">
        <f>SUMIFS(TOIMINTA!$U$3:$U$2003, TOIMINTA!$AL$3:$AL$2003,"h)*",TOIMINTA!$C$3:$C$2003,"Toteutunut")</f>
        <v>0</v>
      </c>
      <c r="Q172" s="15">
        <f>SUMIFS(TOIMINTA!$V$3:$V$2003, TOIMINTA!$AL$3:$AL$2003,"h)*",TOIMINTA!$C$3:$C$2003,"Toteutunut")</f>
        <v>0</v>
      </c>
      <c r="R172" s="15">
        <f>SUMIFS(TOIMINTA!$W$3:$W$2003, TOIMINTA!$AL$3:$AL$2003,"h)*",TOIMINTA!$C$3:$C$2003,"Toteutunut")</f>
        <v>0</v>
      </c>
      <c r="S172" s="4">
        <f t="shared" si="121"/>
        <v>0</v>
      </c>
      <c r="T172" s="9" t="str">
        <f t="shared" si="124"/>
        <v>h)</v>
      </c>
    </row>
    <row r="173" spans="1:20" x14ac:dyDescent="0.3">
      <c r="A173" s="188" t="str">
        <f>Muuttujat!D58</f>
        <v>i)</v>
      </c>
      <c r="B173" s="4">
        <f>SUMIFS(TOIMINTA!$D$3:$D$2003, TOIMINTA!$AL$3:$AL$2003,"i)*",TOIMINTA!$C$3:$C$2003,"Toteutunut")</f>
        <v>0</v>
      </c>
      <c r="C173" s="15">
        <f t="shared" si="122"/>
        <v>0</v>
      </c>
      <c r="D173" s="15">
        <f>SUMIFS(TOIMINTA!$X$3:$X$2003, TOIMINTA!$AL$3:$AL$2003,"i)*",TOIMINTA!$C$3:$C$2003,"Toteutunut")</f>
        <v>0</v>
      </c>
      <c r="E173" s="15">
        <f>SUMIFS(TOIMINTA!$Y$3:$Y$2003, TOIMINTA!$AL$3:$AL$2003,"i)*",TOIMINTA!$C$3:$C$2003,"Toteutunut")</f>
        <v>0</v>
      </c>
      <c r="F173" s="15">
        <f>SUMIFS(TOIMINTA!$Z$3:$Z$2003, TOIMINTA!$AL$3:$AL$2003,"i)*",TOIMINTA!$C$3:$C$2003,"Toteutunut")</f>
        <v>0</v>
      </c>
      <c r="G173" s="5" t="e">
        <f t="shared" si="117"/>
        <v>#DIV/0!</v>
      </c>
      <c r="H173" s="57" t="e">
        <f t="shared" si="118"/>
        <v>#DIV/0!</v>
      </c>
      <c r="I173" s="53">
        <f>SUMIFS(TOIMINTA!$D$3:$D$2003, TOIMINTA!$AL$3:$AL$2003,"i)*",TOIMINTA!$C$3:$C$2003,"Ei osallistujia")</f>
        <v>0</v>
      </c>
      <c r="J173" s="57" t="e">
        <f t="shared" si="119"/>
        <v>#DIV/0!</v>
      </c>
      <c r="K173" s="53">
        <f>SUMIFS(TOIMINTA!$D$3:$D$2003, TOIMINTA!$AL$3:$AL$2003,"i)*",TOIMINTA!$C$3:$C$2003,"Peruttu")</f>
        <v>0</v>
      </c>
      <c r="L173" s="57" t="e">
        <f t="shared" si="120"/>
        <v>#DIV/0!</v>
      </c>
      <c r="M173" s="53">
        <f>SUMIFS(TOIMINTA!$S$3:$S$2003, TOIMINTA!$AL$3:$AL$2003,"i)*",TOIMINTA!$C$3:$C$2003,"Toteutunut")</f>
        <v>0</v>
      </c>
      <c r="N173" s="53">
        <f>SUMIFS(TOIMINTA!$T$3:$T$2003, TOIMINTA!$AL$3:$AL$2003,"i)*",TOIMINTA!$C$3:$C$2003,"Toteutunut")</f>
        <v>0</v>
      </c>
      <c r="O173" s="4">
        <f t="shared" si="123"/>
        <v>0</v>
      </c>
      <c r="P173" s="15">
        <f>SUMIFS(TOIMINTA!$U$3:$U$2003, TOIMINTA!$AL$3:$AL$2003,"i)*",TOIMINTA!$C$3:$C$2003,"Toteutunut")</f>
        <v>0</v>
      </c>
      <c r="Q173" s="15">
        <f>SUMIFS(TOIMINTA!$V$3:$V$2003, TOIMINTA!$AL$3:$AL$2003,"i)*",TOIMINTA!$C$3:$C$2003,"Toteutunut")</f>
        <v>0</v>
      </c>
      <c r="R173" s="15">
        <f>SUMIFS(TOIMINTA!$W$3:$W$2003, TOIMINTA!$AL$3:$AL$2003,"i)*",TOIMINTA!$C$3:$C$2003,"Toteutunut")</f>
        <v>0</v>
      </c>
      <c r="S173" s="4">
        <f t="shared" si="121"/>
        <v>0</v>
      </c>
      <c r="T173" s="9" t="str">
        <f t="shared" si="124"/>
        <v>i)</v>
      </c>
    </row>
    <row r="174" spans="1:20" x14ac:dyDescent="0.3">
      <c r="A174" s="188" t="str">
        <f>Muuttujat!D59</f>
        <v>j)</v>
      </c>
      <c r="B174" s="4">
        <f>SUMIFS(TOIMINTA!$D$3:$D$2003, TOIMINTA!$AL$3:$AL$2003,"j)*",TOIMINTA!$C$3:$C$2003,"Toteutunut")</f>
        <v>0</v>
      </c>
      <c r="C174" s="15">
        <f t="shared" si="122"/>
        <v>0</v>
      </c>
      <c r="D174" s="15">
        <f>SUMIFS(TOIMINTA!$X$3:$X$2003, TOIMINTA!$AL$3:$AL$2003,"j)*",TOIMINTA!$C$3:$C$2003,"Toteutunut")</f>
        <v>0</v>
      </c>
      <c r="E174" s="15">
        <f>SUMIFS(TOIMINTA!$Y$3:$Y$2003, TOIMINTA!$AL$3:$AL$2003,"j)*",TOIMINTA!$C$3:$C$2003,"Toteutunut")</f>
        <v>0</v>
      </c>
      <c r="F174" s="15">
        <f>SUMIFS(TOIMINTA!$Z$3:$Z$2003, TOIMINTA!$AL$3:$AL$2003,"j)*",TOIMINTA!$C$3:$C$2003,"Toteutunut")</f>
        <v>0</v>
      </c>
      <c r="G174" s="5" t="e">
        <f t="shared" si="117"/>
        <v>#DIV/0!</v>
      </c>
      <c r="H174" s="57" t="e">
        <f t="shared" si="118"/>
        <v>#DIV/0!</v>
      </c>
      <c r="I174" s="53">
        <f>SUMIFS(TOIMINTA!$D$3:$D$2003, TOIMINTA!$AL$3:$AL$2003,"j)*",TOIMINTA!$C$3:$C$2003,"Ei osallistujia")</f>
        <v>0</v>
      </c>
      <c r="J174" s="57" t="e">
        <f t="shared" si="119"/>
        <v>#DIV/0!</v>
      </c>
      <c r="K174" s="53">
        <f>SUMIFS(TOIMINTA!$D$3:$D$2003, TOIMINTA!$AL$3:$AL$2003,"9j)*",TOIMINTA!$C$3:$C$2003,"Peruttu")</f>
        <v>0</v>
      </c>
      <c r="L174" s="57" t="e">
        <f t="shared" si="120"/>
        <v>#DIV/0!</v>
      </c>
      <c r="M174" s="53">
        <f>SUMIFS(TOIMINTA!$S$3:$S$2003, TOIMINTA!$AL$3:$AL$2003,"j)*",TOIMINTA!$C$3:$C$2003,"Toteutunut")</f>
        <v>0</v>
      </c>
      <c r="N174" s="53">
        <f>SUMIFS(TOIMINTA!$T$3:$T$2003, TOIMINTA!$AL$3:$AL$2003,"j)*",TOIMINTA!$C$3:$C$2003,"Toteutunut")</f>
        <v>0</v>
      </c>
      <c r="O174" s="4">
        <f t="shared" si="123"/>
        <v>0</v>
      </c>
      <c r="P174" s="15">
        <f>SUMIFS(TOIMINTA!$U$3:$U$2003, TOIMINTA!$AL$3:$AL$2003,"j)*",TOIMINTA!$C$3:$C$2003,"Toteutunut")</f>
        <v>0</v>
      </c>
      <c r="Q174" s="15">
        <f>SUMIFS(TOIMINTA!$V$3:$V$2003, TOIMINTA!$AL$3:$AL$2003,"j)*",TOIMINTA!$C$3:$C$2003,"Toteutunut")</f>
        <v>0</v>
      </c>
      <c r="R174" s="15">
        <f>SUMIFS(TOIMINTA!$W$3:$W$2003, TOIMINTA!$AL$3:$AL$2003,"j)*",TOIMINTA!$C$3:$C$2003,"Toteutunut")</f>
        <v>0</v>
      </c>
      <c r="S174" s="4">
        <f t="shared" si="121"/>
        <v>0</v>
      </c>
      <c r="T174" s="9" t="str">
        <f t="shared" si="124"/>
        <v>j)</v>
      </c>
    </row>
    <row r="175" spans="1:20" x14ac:dyDescent="0.3">
      <c r="A175" s="188"/>
      <c r="B175" s="317" t="str">
        <f>Muuttujat!E48</f>
        <v>Oma tarkistuslista 5</v>
      </c>
      <c r="F175"/>
      <c r="G175"/>
      <c r="T175" s="9">
        <f t="shared" si="124"/>
        <v>0</v>
      </c>
    </row>
    <row r="176" spans="1:20" x14ac:dyDescent="0.3">
      <c r="A176" s="188" t="str">
        <f>Muuttujat!E50</f>
        <v>a)</v>
      </c>
      <c r="B176" s="4">
        <f>SUMIFS(TOIMINTA!$D$3:$D$2003, TOIMINTA!$AM$3:$AM$2003,"a)*",TOIMINTA!$C$3:$C$2003,"Toteutunut")</f>
        <v>0</v>
      </c>
      <c r="C176" s="15">
        <f>F176</f>
        <v>0</v>
      </c>
      <c r="D176" s="15">
        <f>SUMIFS(TOIMINTA!$X$3:$X$2003, TOIMINTA!$AM$3:$AM$2003,"a)*",TOIMINTA!$C$3:$C$2003,"Toteutunut")</f>
        <v>0</v>
      </c>
      <c r="E176" s="15">
        <f>SUMIFS(TOIMINTA!$Y$3:$Y$2003, TOIMINTA!$AM$3:$AM$2003,"a)*",TOIMINTA!$C$3:$C$2003,"Toteutunut")</f>
        <v>0</v>
      </c>
      <c r="F176" s="15">
        <f>SUMIFS(TOIMINTA!$Z$3:$Z$2003, TOIMINTA!$AM$3:$AM$2003,"a)*",TOIMINTA!$C$3:$C$2003,"Toteutunut")</f>
        <v>0</v>
      </c>
      <c r="G176" s="5" t="e">
        <f t="shared" ref="G176:G185" si="125">B176/$B$2</f>
        <v>#DIV/0!</v>
      </c>
      <c r="H176" s="57" t="e">
        <f t="shared" ref="H176:H185" si="126">B176/($B$2+$I$2+$K$2)</f>
        <v>#DIV/0!</v>
      </c>
      <c r="I176" s="53">
        <f>SUMIFS(TOIMINTA!$D$3:$D$2003, TOIMINTA!$AM$3:$AM$2003,"a)*",TOIMINTA!$C$3:$C$2003,"Ei osallistujia")</f>
        <v>0</v>
      </c>
      <c r="J176" s="57" t="e">
        <f t="shared" ref="J176:J185" si="127">I176/($B$2+$I$2+$K$2)</f>
        <v>#DIV/0!</v>
      </c>
      <c r="K176" s="53">
        <f>SUMIFS(TOIMINTA!$D$3:$D$2003, TOIMINTA!$AM$3:$AM$2003,"a)*",TOIMINTA!$C$3:$C$2003,"Peruttu")</f>
        <v>0</v>
      </c>
      <c r="L176" s="57" t="e">
        <f t="shared" ref="L176:L185" si="128">K176/($B$2+$JD$2+$K$2)</f>
        <v>#DIV/0!</v>
      </c>
      <c r="M176" s="53">
        <f>SUMIFS(TOIMINTA!$S$3:$S$2003, TOIMINTA!$AM$3:$AM$2003,"a)*",TOIMINTA!$C$3:$C$2003,"Toteutunut")</f>
        <v>0</v>
      </c>
      <c r="N176" s="53">
        <f>SUMIFS(TOIMINTA!$T$3:$T$2003, TOIMINTA!$AM$3:$AM$2003,"a)*",TOIMINTA!$C$3:$C$2003,"Toteutunut")</f>
        <v>0</v>
      </c>
      <c r="O176" s="4">
        <f>IF(M176=0,0,M176/N176)</f>
        <v>0</v>
      </c>
      <c r="P176" s="15">
        <f>SUMIFS(TOIMINTA!$U$3:$U$2003, TOIMINTA!$AM$3:$AM$2003,"a)*",TOIMINTA!$C$3:$C$2003,"Toteutunut")</f>
        <v>0</v>
      </c>
      <c r="Q176" s="15">
        <f>SUMIFS(TOIMINTA!$V$3:$V$2003, TOIMINTA!$AM$3:$AM$2003,"a)*",TOIMINTA!$C$3:$C$2003,"Toteutunut")</f>
        <v>0</v>
      </c>
      <c r="R176" s="15">
        <f>SUMIFS(TOIMINTA!$W$3:$W$2003, TOIMINTA!$AM$3:$AM$2003,"a)*",TOIMINTA!$C$3:$C$2003,"Toteutunut")</f>
        <v>0</v>
      </c>
      <c r="S176" s="4">
        <f t="shared" ref="S176:S185" si="129">IF(R176=0,0,R176/B176)</f>
        <v>0</v>
      </c>
      <c r="T176" s="9" t="str">
        <f t="shared" si="124"/>
        <v>a)</v>
      </c>
    </row>
    <row r="177" spans="1:35" x14ac:dyDescent="0.3">
      <c r="A177" s="188" t="str">
        <f>Muuttujat!E51</f>
        <v>b)</v>
      </c>
      <c r="B177" s="4">
        <f>SUMIFS(TOIMINTA!$D$3:$D$2003, TOIMINTA!$AM$3:$AM$2003,"b)*",TOIMINTA!$C$3:$C$2003,"Toteutunut")</f>
        <v>0</v>
      </c>
      <c r="C177" s="15">
        <f t="shared" ref="C177:C185" si="130">F177</f>
        <v>0</v>
      </c>
      <c r="D177" s="15">
        <f>SUMIFS(TOIMINTA!$X$3:$X$2003, TOIMINTA!$AM$3:$AM$2003,"b)*",TOIMINTA!$C$3:$C$2003,"Toteutunut")</f>
        <v>0</v>
      </c>
      <c r="E177" s="15">
        <f>SUMIFS(TOIMINTA!$Y$3:$Y$2003, TOIMINTA!$AM$3:$AM$2003,"b)*",TOIMINTA!$C$3:$C$2003,"Toteutunut")</f>
        <v>0</v>
      </c>
      <c r="F177" s="15">
        <f>SUMIFS(TOIMINTA!$Z$3:$Z$2003, TOIMINTA!$AM$3:$AM$2003,"b)*",TOIMINTA!$C$3:$C$2003,"Toteutunut")</f>
        <v>0</v>
      </c>
      <c r="G177" s="5" t="e">
        <f t="shared" si="125"/>
        <v>#DIV/0!</v>
      </c>
      <c r="H177" s="57" t="e">
        <f t="shared" si="126"/>
        <v>#DIV/0!</v>
      </c>
      <c r="I177" s="53">
        <f>SUMIFS(TOIMINTA!$D$3:$D$2003, TOIMINTA!$AM$3:$AM$2003,"b)*",TOIMINTA!$C$3:$C$2003,"Ei osallistujia")</f>
        <v>0</v>
      </c>
      <c r="J177" s="57" t="e">
        <f t="shared" si="127"/>
        <v>#DIV/0!</v>
      </c>
      <c r="K177" s="53">
        <f>SUMIFS(TOIMINTA!$D$3:$D$2003, TOIMINTA!$AM$3:$AM$2003,"b)*",TOIMINTA!$C$3:$C$2003,"Peruttu")</f>
        <v>0</v>
      </c>
      <c r="L177" s="57" t="e">
        <f t="shared" si="128"/>
        <v>#DIV/0!</v>
      </c>
      <c r="M177" s="53">
        <f>SUMIFS(TOIMINTA!$S$3:$S$2003, TOIMINTA!$AM$3:$AM$2003,"b)*",TOIMINTA!$C$3:$C$2003,"Toteutunut")</f>
        <v>0</v>
      </c>
      <c r="N177" s="53">
        <f>SUMIFS(TOIMINTA!$T$3:$T$2003, TOIMINTA!$AM$3:$AM$2003,"b)*",TOIMINTA!$C$3:$C$2003,"Toteutunut")</f>
        <v>0</v>
      </c>
      <c r="O177" s="4">
        <f t="shared" ref="O177:O185" si="131">IF(M177=0,0,M177/N177)</f>
        <v>0</v>
      </c>
      <c r="P177" s="15">
        <f>SUMIFS(TOIMINTA!$U$3:$U$2003, TOIMINTA!$AM$3:$AM$2003,"b)*",TOIMINTA!$C$3:$C$2003,"Toteutunut")</f>
        <v>0</v>
      </c>
      <c r="Q177" s="15">
        <f>SUMIFS(TOIMINTA!$V$3:$V$2003, TOIMINTA!$AM$3:$AM$2003,"b)*",TOIMINTA!$C$3:$C$2003,"Toteutunut")</f>
        <v>0</v>
      </c>
      <c r="R177" s="15">
        <f>SUMIFS(TOIMINTA!$W$3:$W$2003, TOIMINTA!$AM$3:$AM$2003,"b)*",TOIMINTA!$C$3:$C$2003,"Toteutunut")</f>
        <v>0</v>
      </c>
      <c r="S177" s="4">
        <f t="shared" si="129"/>
        <v>0</v>
      </c>
      <c r="T177" s="9" t="str">
        <f t="shared" si="124"/>
        <v>b)</v>
      </c>
    </row>
    <row r="178" spans="1:35" x14ac:dyDescent="0.3">
      <c r="A178" s="188" t="str">
        <f>Muuttujat!E52</f>
        <v>c)</v>
      </c>
      <c r="B178" s="4">
        <f>SUMIFS(TOIMINTA!$D$3:$D$2003, TOIMINTA!$AM$3:$AM$2003,"c)*",TOIMINTA!$C$3:$C$2003,"Toteutunut")</f>
        <v>0</v>
      </c>
      <c r="C178" s="15">
        <f t="shared" si="130"/>
        <v>0</v>
      </c>
      <c r="D178" s="15">
        <f>SUMIFS(TOIMINTA!$X$3:$X$2003, TOIMINTA!$AM$3:$AM$2003,"c)*",TOIMINTA!$C$3:$C$2003,"Toteutunut")</f>
        <v>0</v>
      </c>
      <c r="E178" s="15">
        <f>SUMIFS(TOIMINTA!$Y$3:$Y$2003, TOIMINTA!$AM$3:$AM$2003,"c)*",TOIMINTA!$C$3:$C$2003,"Toteutunut")</f>
        <v>0</v>
      </c>
      <c r="F178" s="15">
        <f>SUMIFS(TOIMINTA!$Z$3:$Z$2003, TOIMINTA!$AM$3:$AM$2003,"c)*",TOIMINTA!$C$3:$C$2003,"Toteutunut")</f>
        <v>0</v>
      </c>
      <c r="G178" s="5" t="e">
        <f t="shared" si="125"/>
        <v>#DIV/0!</v>
      </c>
      <c r="H178" s="57" t="e">
        <f t="shared" si="126"/>
        <v>#DIV/0!</v>
      </c>
      <c r="I178" s="53">
        <f>SUMIFS(TOIMINTA!$D$3:$D$2003, TOIMINTA!$AM$3:$AM$2003,"c)*",TOIMINTA!$C$3:$C$2003,"Ei osallistujia")</f>
        <v>0</v>
      </c>
      <c r="J178" s="57" t="e">
        <f t="shared" si="127"/>
        <v>#DIV/0!</v>
      </c>
      <c r="K178" s="53">
        <f>SUMIFS(TOIMINTA!$D$3:$D$2003, TOIMINTA!$AM$3:$AM$2003,"c)*",TOIMINTA!$C$3:$C$2003,"Peruttu")</f>
        <v>0</v>
      </c>
      <c r="L178" s="57" t="e">
        <f t="shared" si="128"/>
        <v>#DIV/0!</v>
      </c>
      <c r="M178" s="53">
        <f>SUMIFS(TOIMINTA!$S$3:$S$2003, TOIMINTA!$AM$3:$AM$2003,"c)*",TOIMINTA!$C$3:$C$2003,"Toteutunut")</f>
        <v>0</v>
      </c>
      <c r="N178" s="53">
        <f>SUMIFS(TOIMINTA!$T$3:$T$2003, TOIMINTA!$AM$3:$AM$2003,"c)*",TOIMINTA!$C$3:$C$2003,"Toteutunut")</f>
        <v>0</v>
      </c>
      <c r="O178" s="4">
        <f t="shared" si="131"/>
        <v>0</v>
      </c>
      <c r="P178" s="15">
        <f>SUMIFS(TOIMINTA!$U$3:$U$2003, TOIMINTA!$AM$3:$AM$2003,"c)*",TOIMINTA!$C$3:$C$2003,"Toteutunut")</f>
        <v>0</v>
      </c>
      <c r="Q178" s="15">
        <f>SUMIFS(TOIMINTA!$V$3:$V$2003, TOIMINTA!$AM$3:$AM$2003,"c)*",TOIMINTA!$C$3:$C$2003,"Toteutunut")</f>
        <v>0</v>
      </c>
      <c r="R178" s="15">
        <f>SUMIFS(TOIMINTA!$W$3:$W$2003, TOIMINTA!$AM$3:$AM$2003,"c)*",TOIMINTA!$C$3:$C$2003,"Toteutunut")</f>
        <v>0</v>
      </c>
      <c r="S178" s="4">
        <f t="shared" si="129"/>
        <v>0</v>
      </c>
      <c r="T178" s="9" t="str">
        <f t="shared" si="124"/>
        <v>c)</v>
      </c>
    </row>
    <row r="179" spans="1:35" x14ac:dyDescent="0.3">
      <c r="A179" s="188" t="str">
        <f>Muuttujat!E53</f>
        <v>d)</v>
      </c>
      <c r="B179" s="4">
        <f>SUMIFS(TOIMINTA!$D$3:$D$2003, TOIMINTA!$AM$3:$AM$2003,"d)*",TOIMINTA!$C$3:$C$2003,"Toteutunut")</f>
        <v>0</v>
      </c>
      <c r="C179" s="15">
        <f t="shared" si="130"/>
        <v>0</v>
      </c>
      <c r="D179" s="15">
        <f>SUMIFS(TOIMINTA!$X$3:$X$2003, TOIMINTA!$AM$3:$AM$2003,"d)*",TOIMINTA!$C$3:$C$2003,"Toteutunut")</f>
        <v>0</v>
      </c>
      <c r="E179" s="15">
        <f>SUMIFS(TOIMINTA!$Y$3:$Y$2003, TOIMINTA!$AM$3:$AM$2003,"d)*",TOIMINTA!$C$3:$C$2003,"Toteutunut")</f>
        <v>0</v>
      </c>
      <c r="F179" s="15">
        <f>SUMIFS(TOIMINTA!$Z$3:$Z$2003, TOIMINTA!$AM$3:$AM$2003,"d)*",TOIMINTA!$C$3:$C$2003,"Toteutunut")</f>
        <v>0</v>
      </c>
      <c r="G179" s="5" t="e">
        <f t="shared" si="125"/>
        <v>#DIV/0!</v>
      </c>
      <c r="H179" s="57" t="e">
        <f t="shared" si="126"/>
        <v>#DIV/0!</v>
      </c>
      <c r="I179" s="53">
        <f>SUMIFS(TOIMINTA!$D$3:$D$2003, TOIMINTA!$AM$3:$AM$2003,"d)*",TOIMINTA!$C$3:$C$2003,"Ei osallistujia")</f>
        <v>0</v>
      </c>
      <c r="J179" s="57" t="e">
        <f t="shared" si="127"/>
        <v>#DIV/0!</v>
      </c>
      <c r="K179" s="53">
        <f>SUMIFS(TOIMINTA!$D$3:$D$2003, TOIMINTA!$AM$3:$AM$2003,"d)*",TOIMINTA!$C$3:$C$2003,"Peruttu")</f>
        <v>0</v>
      </c>
      <c r="L179" s="57" t="e">
        <f t="shared" si="128"/>
        <v>#DIV/0!</v>
      </c>
      <c r="M179" s="53">
        <f>SUMIFS(TOIMINTA!$S$3:$S$2003, TOIMINTA!$AM$3:$AM$2003,"d)*",TOIMINTA!$C$3:$C$2003,"Toteutunut")</f>
        <v>0</v>
      </c>
      <c r="N179" s="53">
        <f>SUMIFS(TOIMINTA!$T$3:$T$2003, TOIMINTA!$AM$3:$AM$2003,"d)*",TOIMINTA!$C$3:$C$2003,"Toteutunut")</f>
        <v>0</v>
      </c>
      <c r="O179" s="4">
        <f t="shared" si="131"/>
        <v>0</v>
      </c>
      <c r="P179" s="15">
        <f>SUMIFS(TOIMINTA!$U$3:$U$2003, TOIMINTA!$AM$3:$AM$2003,"d)*",TOIMINTA!$C$3:$C$2003,"Toteutunut")</f>
        <v>0</v>
      </c>
      <c r="Q179" s="15">
        <f>SUMIFS(TOIMINTA!$V$3:$V$2003, TOIMINTA!$AM$3:$AM$2003,"d)*",TOIMINTA!$C$3:$C$2003,"Toteutunut")</f>
        <v>0</v>
      </c>
      <c r="R179" s="15">
        <f>SUMIFS(TOIMINTA!$W$3:$W$2003, TOIMINTA!$AM$3:$AM$2003,"d)*",TOIMINTA!$C$3:$C$2003,"Toteutunut")</f>
        <v>0</v>
      </c>
      <c r="S179" s="4">
        <f t="shared" si="129"/>
        <v>0</v>
      </c>
      <c r="T179" s="9" t="str">
        <f t="shared" si="124"/>
        <v>d)</v>
      </c>
    </row>
    <row r="180" spans="1:35" x14ac:dyDescent="0.3">
      <c r="A180" s="188" t="str">
        <f>Muuttujat!E54</f>
        <v>e)</v>
      </c>
      <c r="B180" s="4">
        <f>SUMIFS(TOIMINTA!$D$3:$D$2003, TOIMINTA!$AM$3:$AM$2003,"e)*",TOIMINTA!$C$3:$C$2003,"Toteutunut")</f>
        <v>0</v>
      </c>
      <c r="C180" s="15">
        <f t="shared" si="130"/>
        <v>0</v>
      </c>
      <c r="D180" s="15">
        <f>SUMIFS(TOIMINTA!$X$3:$X$2003, TOIMINTA!$AM$3:$AM$2003,"e)*",TOIMINTA!$C$3:$C$2003,"Toteutunut")</f>
        <v>0</v>
      </c>
      <c r="E180" s="15">
        <f>SUMIFS(TOIMINTA!$Y$3:$Y$2003, TOIMINTA!$AM$3:$AM$2003,"e)*",TOIMINTA!$C$3:$C$2003,"Toteutunut")</f>
        <v>0</v>
      </c>
      <c r="F180" s="15">
        <f>SUMIFS(TOIMINTA!$Z$3:$Z$2003, TOIMINTA!$AM$3:$AM$2003,"e)*",TOIMINTA!$C$3:$C$2003,"Toteutunut")</f>
        <v>0</v>
      </c>
      <c r="G180" s="5" t="e">
        <f t="shared" si="125"/>
        <v>#DIV/0!</v>
      </c>
      <c r="H180" s="57" t="e">
        <f t="shared" si="126"/>
        <v>#DIV/0!</v>
      </c>
      <c r="I180" s="53">
        <f>SUMIFS(TOIMINTA!$D$3:$D$2003, TOIMINTA!$AM$3:$AM$2003,"e)*",TOIMINTA!$C$3:$C$2003,"Ei osallistujia")</f>
        <v>0</v>
      </c>
      <c r="J180" s="57" t="e">
        <f t="shared" si="127"/>
        <v>#DIV/0!</v>
      </c>
      <c r="K180" s="53">
        <f>SUMIFS(TOIMINTA!$D$3:$D$2003, TOIMINTA!$AM$3:$AM$2003,"e)*",TOIMINTA!$C$3:$C$2003,"Peruttu")</f>
        <v>0</v>
      </c>
      <c r="L180" s="57" t="e">
        <f t="shared" si="128"/>
        <v>#DIV/0!</v>
      </c>
      <c r="M180" s="53">
        <f>SUMIFS(TOIMINTA!$S$3:$S$2003, TOIMINTA!$AM$3:$AM$2003,"e)*",TOIMINTA!$C$3:$C$2003,"Toteutunut")</f>
        <v>0</v>
      </c>
      <c r="N180" s="53">
        <f>SUMIFS(TOIMINTA!$T$3:$T$2003, TOIMINTA!$AM$3:$AM$2003,"e)*",TOIMINTA!$C$3:$C$2003,"Toteutunut")</f>
        <v>0</v>
      </c>
      <c r="O180" s="4">
        <f t="shared" si="131"/>
        <v>0</v>
      </c>
      <c r="P180" s="15">
        <f>SUMIFS(TOIMINTA!$U$3:$U$2003, TOIMINTA!$AM$3:$AM$2003,"e)*",TOIMINTA!$C$3:$C$2003,"Toteutunut")</f>
        <v>0</v>
      </c>
      <c r="Q180" s="15">
        <f>SUMIFS(TOIMINTA!$V$3:$V$2003, TOIMINTA!$AM$3:$AM$2003,"e)*",TOIMINTA!$C$3:$C$2003,"Toteutunut")</f>
        <v>0</v>
      </c>
      <c r="R180" s="15">
        <f>SUMIFS(TOIMINTA!$W$3:$W$2003, TOIMINTA!$AM$3:$AM$2003,"e)*",TOIMINTA!$C$3:$C$2003,"Toteutunut")</f>
        <v>0</v>
      </c>
      <c r="S180" s="4">
        <f t="shared" si="129"/>
        <v>0</v>
      </c>
      <c r="T180" s="9" t="str">
        <f t="shared" si="124"/>
        <v>e)</v>
      </c>
    </row>
    <row r="181" spans="1:35" x14ac:dyDescent="0.3">
      <c r="A181" s="188" t="str">
        <f>Muuttujat!E55</f>
        <v>f)</v>
      </c>
      <c r="B181" s="4">
        <f>SUMIFS(TOIMINTA!$D$3:$D$2003, TOIMINTA!$AM$3:$AM$2003,"f)*",TOIMINTA!$C$3:$C$2003,"Toteutunut")</f>
        <v>0</v>
      </c>
      <c r="C181" s="15">
        <f t="shared" si="130"/>
        <v>0</v>
      </c>
      <c r="D181" s="15">
        <f>SUMIFS(TOIMINTA!$X$3:$X$2003, TOIMINTA!$AM$3:$AM$2003,"f)*",TOIMINTA!$C$3:$C$2003,"Toteutunut")</f>
        <v>0</v>
      </c>
      <c r="E181" s="15">
        <f>SUMIFS(TOIMINTA!$Y$3:$Y$2003, TOIMINTA!$AM$3:$AM$2003,"f)*",TOIMINTA!$C$3:$C$2003,"Toteutunut")</f>
        <v>0</v>
      </c>
      <c r="F181" s="15">
        <f>SUMIFS(TOIMINTA!$Z$3:$Z$2003, TOIMINTA!$AM$3:$AM$2003,"f)*",TOIMINTA!$C$3:$C$2003,"Toteutunut")</f>
        <v>0</v>
      </c>
      <c r="G181" s="5" t="e">
        <f t="shared" si="125"/>
        <v>#DIV/0!</v>
      </c>
      <c r="H181" s="57" t="e">
        <f t="shared" si="126"/>
        <v>#DIV/0!</v>
      </c>
      <c r="I181" s="53">
        <f>SUMIFS(TOIMINTA!$D$3:$D$2003, TOIMINTA!$AM$3:$AM$2003,"f)*",TOIMINTA!$C$3:$C$2003,"Ei osallistujia")</f>
        <v>0</v>
      </c>
      <c r="J181" s="57" t="e">
        <f t="shared" si="127"/>
        <v>#DIV/0!</v>
      </c>
      <c r="K181" s="53">
        <f>SUMIFS(TOIMINTA!$D$3:$D$2003, TOIMINTA!$AM$3:$AM$2003,"f)*",TOIMINTA!$C$3:$C$2003,"Peruttu")</f>
        <v>0</v>
      </c>
      <c r="L181" s="57" t="e">
        <f t="shared" si="128"/>
        <v>#DIV/0!</v>
      </c>
      <c r="M181" s="53">
        <f>SUMIFS(TOIMINTA!$S$3:$S$2003, TOIMINTA!$AM$3:$AM$2003,"f)*",TOIMINTA!$C$3:$C$2003,"Toteutunut")</f>
        <v>0</v>
      </c>
      <c r="N181" s="53">
        <f>SUMIFS(TOIMINTA!$T$3:$T$2003, TOIMINTA!$AM$3:$AM$2003,"f)*",TOIMINTA!$C$3:$C$2003,"Toteutunut")</f>
        <v>0</v>
      </c>
      <c r="O181" s="4">
        <f t="shared" si="131"/>
        <v>0</v>
      </c>
      <c r="P181" s="15">
        <f>SUMIFS(TOIMINTA!$U$3:$U$2003, TOIMINTA!$AM$3:$AM$2003,"f)*",TOIMINTA!$C$3:$C$2003,"Toteutunut")</f>
        <v>0</v>
      </c>
      <c r="Q181" s="15">
        <f>SUMIFS(TOIMINTA!$V$3:$V$2003, TOIMINTA!$AM$3:$AM$2003,"f)*",TOIMINTA!$C$3:$C$2003,"Toteutunut")</f>
        <v>0</v>
      </c>
      <c r="R181" s="15">
        <f>SUMIFS(TOIMINTA!$W$3:$W$2003, TOIMINTA!$AM$3:$AM$2003,"f)*",TOIMINTA!$C$3:$C$2003,"Toteutunut")</f>
        <v>0</v>
      </c>
      <c r="S181" s="4">
        <f t="shared" si="129"/>
        <v>0</v>
      </c>
      <c r="T181" s="9" t="str">
        <f t="shared" si="124"/>
        <v>f)</v>
      </c>
    </row>
    <row r="182" spans="1:35" x14ac:dyDescent="0.3">
      <c r="A182" s="188" t="str">
        <f>Muuttujat!E56</f>
        <v>g)</v>
      </c>
      <c r="B182" s="4">
        <f>SUMIFS(TOIMINTA!$D$3:$D$2003, TOIMINTA!$AM$3:$AM$2003,"g)*",TOIMINTA!$C$3:$C$2003,"Toteutunut")</f>
        <v>0</v>
      </c>
      <c r="C182" s="15">
        <f t="shared" si="130"/>
        <v>0</v>
      </c>
      <c r="D182" s="15">
        <f>SUMIFS(TOIMINTA!$X$3:$X$2003, TOIMINTA!$AM$3:$AM$2003,"g)*",TOIMINTA!$C$3:$C$2003,"Toteutunut")</f>
        <v>0</v>
      </c>
      <c r="E182" s="15">
        <f>SUMIFS(TOIMINTA!$Y$3:$Y$2003, TOIMINTA!$AM$3:$AM$2003,"g)*",TOIMINTA!$C$3:$C$2003,"Toteutunut")</f>
        <v>0</v>
      </c>
      <c r="F182" s="15">
        <f>SUMIFS(TOIMINTA!$Z$3:$Z$2003, TOIMINTA!$AM$3:$AM$2003,"g)*",TOIMINTA!$C$3:$C$2003,"Toteutunut")</f>
        <v>0</v>
      </c>
      <c r="G182" s="5" t="e">
        <f t="shared" si="125"/>
        <v>#DIV/0!</v>
      </c>
      <c r="H182" s="57" t="e">
        <f t="shared" si="126"/>
        <v>#DIV/0!</v>
      </c>
      <c r="I182" s="53">
        <f>SUMIFS(TOIMINTA!$D$3:$D$2003, TOIMINTA!$AM$3:$AM$2003,"g)*",TOIMINTA!$C$3:$C$2003,"Ei osallistujia")</f>
        <v>0</v>
      </c>
      <c r="J182" s="57" t="e">
        <f t="shared" si="127"/>
        <v>#DIV/0!</v>
      </c>
      <c r="K182" s="53">
        <f>SUMIFS(TOIMINTA!$D$3:$D$2003, TOIMINTA!$AM$3:$AM$2003,"g)*",TOIMINTA!$C$3:$C$2003,"Peruttu")</f>
        <v>0</v>
      </c>
      <c r="L182" s="57" t="e">
        <f t="shared" si="128"/>
        <v>#DIV/0!</v>
      </c>
      <c r="M182" s="53">
        <f>SUMIFS(TOIMINTA!$S$3:$S$2003, TOIMINTA!$AM$3:$AM$2003,"g)*",TOIMINTA!$C$3:$C$2003,"Toteutunut")</f>
        <v>0</v>
      </c>
      <c r="N182" s="53">
        <f>SUMIFS(TOIMINTA!$T$3:$T$2003, TOIMINTA!$AM$3:$AM$2003,"g)*",TOIMINTA!$C$3:$C$2003,"Toteutunut")</f>
        <v>0</v>
      </c>
      <c r="O182" s="4">
        <f t="shared" si="131"/>
        <v>0</v>
      </c>
      <c r="P182" s="15">
        <f>SUMIFS(TOIMINTA!$U$3:$U$2003, TOIMINTA!$AM$3:$AM$2003,"g)*",TOIMINTA!$C$3:$C$2003,"Toteutunut")</f>
        <v>0</v>
      </c>
      <c r="Q182" s="15">
        <f>SUMIFS(TOIMINTA!$V$3:$V$2003, TOIMINTA!$AM$3:$AM$2003,"g)*",TOIMINTA!$C$3:$C$2003,"Toteutunut")</f>
        <v>0</v>
      </c>
      <c r="R182" s="15">
        <f>SUMIFS(TOIMINTA!$W$3:$W$2003, TOIMINTA!$AM$3:$AM$2003,"g)*",TOIMINTA!$C$3:$C$2003,"Toteutunut")</f>
        <v>0</v>
      </c>
      <c r="S182" s="4">
        <f t="shared" si="129"/>
        <v>0</v>
      </c>
      <c r="T182" s="9" t="str">
        <f t="shared" si="124"/>
        <v>g)</v>
      </c>
    </row>
    <row r="183" spans="1:35" x14ac:dyDescent="0.3">
      <c r="A183" s="188" t="str">
        <f>Muuttujat!E57</f>
        <v>h)</v>
      </c>
      <c r="B183" s="4">
        <f>SUMIFS(TOIMINTA!$D$3:$D$2003, TOIMINTA!$AM$3:$AM$2003,"h)*",TOIMINTA!$C$3:$C$2003,"Toteutunut")</f>
        <v>0</v>
      </c>
      <c r="C183" s="15">
        <f t="shared" si="130"/>
        <v>0</v>
      </c>
      <c r="D183" s="15">
        <f>SUMIFS(TOIMINTA!$X$3:$X$2003, TOIMINTA!$AM$3:$AM$2003,"h)*",TOIMINTA!$C$3:$C$2003,"Toteutunut")</f>
        <v>0</v>
      </c>
      <c r="E183" s="15">
        <f>SUMIFS(TOIMINTA!$Y$3:$Y$2003, TOIMINTA!$AM$3:$AM$2003,"h)*",TOIMINTA!$C$3:$C$2003,"Toteutunut")</f>
        <v>0</v>
      </c>
      <c r="F183" s="15">
        <f>SUMIFS(TOIMINTA!$Z$3:$Z$2003, TOIMINTA!$AM$3:$AM$2003,"h)*",TOIMINTA!$C$3:$C$2003,"Toteutunut")</f>
        <v>0</v>
      </c>
      <c r="G183" s="5" t="e">
        <f t="shared" si="125"/>
        <v>#DIV/0!</v>
      </c>
      <c r="H183" s="57" t="e">
        <f t="shared" si="126"/>
        <v>#DIV/0!</v>
      </c>
      <c r="I183" s="53">
        <f>SUMIFS(TOIMINTA!$D$3:$D$2003, TOIMINTA!$AM$3:$AM$2003,"h)*",TOIMINTA!$C$3:$C$2003,"Ei osallistujia")</f>
        <v>0</v>
      </c>
      <c r="J183" s="57" t="e">
        <f t="shared" si="127"/>
        <v>#DIV/0!</v>
      </c>
      <c r="K183" s="53">
        <f>SUMIFS(TOIMINTA!$D$3:$D$2003, TOIMINTA!$AM$3:$AM$2003,"h)*",TOIMINTA!$C$3:$C$2003,"Peruttu")</f>
        <v>0</v>
      </c>
      <c r="L183" s="57" t="e">
        <f t="shared" si="128"/>
        <v>#DIV/0!</v>
      </c>
      <c r="M183" s="53">
        <f>SUMIFS(TOIMINTA!$S$3:$S$2003, TOIMINTA!$AM$3:$AM$2003,"h)*",TOIMINTA!$C$3:$C$2003,"Toteutunut")</f>
        <v>0</v>
      </c>
      <c r="N183" s="53">
        <f>SUMIFS(TOIMINTA!$T$3:$T$2003, TOIMINTA!$AM$3:$AM$2003,"h)*",TOIMINTA!$C$3:$C$2003,"Toteutunut")</f>
        <v>0</v>
      </c>
      <c r="O183" s="4">
        <f t="shared" si="131"/>
        <v>0</v>
      </c>
      <c r="P183" s="15">
        <f>SUMIFS(TOIMINTA!$U$3:$U$2003, TOIMINTA!$AM$3:$AM$2003,"h)*",TOIMINTA!$C$3:$C$2003,"Toteutunut")</f>
        <v>0</v>
      </c>
      <c r="Q183" s="15">
        <f>SUMIFS(TOIMINTA!$V$3:$V$2003, TOIMINTA!$AM$3:$AM$2003,"h)*",TOIMINTA!$C$3:$C$2003,"Toteutunut")</f>
        <v>0</v>
      </c>
      <c r="R183" s="15">
        <f>SUMIFS(TOIMINTA!$W$3:$W$2003, TOIMINTA!$AM$3:$AM$2003,"h)*",TOIMINTA!$C$3:$C$2003,"Toteutunut")</f>
        <v>0</v>
      </c>
      <c r="S183" s="4">
        <f t="shared" si="129"/>
        <v>0</v>
      </c>
      <c r="T183" s="9" t="str">
        <f t="shared" si="124"/>
        <v>h)</v>
      </c>
    </row>
    <row r="184" spans="1:35" x14ac:dyDescent="0.3">
      <c r="A184" s="188" t="str">
        <f>Muuttujat!E58</f>
        <v>i)</v>
      </c>
      <c r="B184" s="4">
        <f>SUMIFS(TOIMINTA!$D$3:$D$2003, TOIMINTA!$AM$3:$AM$2003,"i)*",TOIMINTA!$C$3:$C$2003,"Toteutunut")</f>
        <v>0</v>
      </c>
      <c r="C184" s="15">
        <f t="shared" si="130"/>
        <v>0</v>
      </c>
      <c r="D184" s="15">
        <f>SUMIFS(TOIMINTA!$X$3:$X$2003, TOIMINTA!$AM$3:$AM$2003,"i)*",TOIMINTA!$C$3:$C$2003,"Toteutunut")</f>
        <v>0</v>
      </c>
      <c r="E184" s="15">
        <f>SUMIFS(TOIMINTA!$Y$3:$Y$2003, TOIMINTA!$AM$3:$AM$2003,"i)*",TOIMINTA!$C$3:$C$2003,"Toteutunut")</f>
        <v>0</v>
      </c>
      <c r="F184" s="15">
        <f>SUMIFS(TOIMINTA!$Z$3:$Z$2003, TOIMINTA!$AM$3:$AM$2003,"i)*",TOIMINTA!$C$3:$C$2003,"Toteutunut")</f>
        <v>0</v>
      </c>
      <c r="G184" s="5" t="e">
        <f t="shared" si="125"/>
        <v>#DIV/0!</v>
      </c>
      <c r="H184" s="57" t="e">
        <f t="shared" si="126"/>
        <v>#DIV/0!</v>
      </c>
      <c r="I184" s="53">
        <f>SUMIFS(TOIMINTA!$D$3:$D$2003, TOIMINTA!$AM$3:$AM$2003,"i)*",TOIMINTA!$C$3:$C$2003,"Ei osallistujia")</f>
        <v>0</v>
      </c>
      <c r="J184" s="57" t="e">
        <f t="shared" si="127"/>
        <v>#DIV/0!</v>
      </c>
      <c r="K184" s="53">
        <f>SUMIFS(TOIMINTA!$D$3:$D$2003, TOIMINTA!$AM$3:$AM$2003,"i)*",TOIMINTA!$C$3:$C$2003,"Peruttu")</f>
        <v>0</v>
      </c>
      <c r="L184" s="57" t="e">
        <f t="shared" si="128"/>
        <v>#DIV/0!</v>
      </c>
      <c r="M184" s="53">
        <f>SUMIFS(TOIMINTA!$S$3:$S$2003, TOIMINTA!$AM$3:$AM$2003,"i)*",TOIMINTA!$C$3:$C$2003,"Toteutunut")</f>
        <v>0</v>
      </c>
      <c r="N184" s="53">
        <f>SUMIFS(TOIMINTA!$T$3:$T$2003, TOIMINTA!$AM$3:$AM$2003,"i)*",TOIMINTA!$C$3:$C$2003,"Toteutunut")</f>
        <v>0</v>
      </c>
      <c r="O184" s="4">
        <f t="shared" si="131"/>
        <v>0</v>
      </c>
      <c r="P184" s="15">
        <f>SUMIFS(TOIMINTA!$U$3:$U$2003, TOIMINTA!$AM$3:$AM$2003,"i)*",TOIMINTA!$C$3:$C$2003,"Toteutunut")</f>
        <v>0</v>
      </c>
      <c r="Q184" s="15">
        <f>SUMIFS(TOIMINTA!$V$3:$V$2003, TOIMINTA!$AM$3:$AM$2003,"i)*",TOIMINTA!$C$3:$C$2003,"Toteutunut")</f>
        <v>0</v>
      </c>
      <c r="R184" s="15">
        <f>SUMIFS(TOIMINTA!$W$3:$W$2003, TOIMINTA!$AM$3:$AM$2003,"i)*",TOIMINTA!$C$3:$C$2003,"Toteutunut")</f>
        <v>0</v>
      </c>
      <c r="S184" s="4">
        <f t="shared" si="129"/>
        <v>0</v>
      </c>
      <c r="T184" s="9" t="str">
        <f t="shared" si="124"/>
        <v>i)</v>
      </c>
    </row>
    <row r="185" spans="1:35" x14ac:dyDescent="0.3">
      <c r="A185" s="188" t="str">
        <f>Muuttujat!E59</f>
        <v>j)</v>
      </c>
      <c r="B185" s="4">
        <f>SUMIFS(TOIMINTA!$D$3:$D$2003, TOIMINTA!$AM$3:$AM$2003,"j)*",TOIMINTA!$C$3:$C$2003,"Toteutunut")</f>
        <v>0</v>
      </c>
      <c r="C185" s="15">
        <f t="shared" si="130"/>
        <v>0</v>
      </c>
      <c r="D185" s="15">
        <f>SUMIFS(TOIMINTA!$X$3:$X$2003, TOIMINTA!$AM$3:$AM$2003,"j)*",TOIMINTA!$C$3:$C$2003,"Toteutunut")</f>
        <v>0</v>
      </c>
      <c r="E185" s="15">
        <f>SUMIFS(TOIMINTA!$Y$3:$Y$2003, TOIMINTA!$AM$3:$AM$2003,"j)*",TOIMINTA!$C$3:$C$2003,"Toteutunut")</f>
        <v>0</v>
      </c>
      <c r="F185" s="15">
        <f>SUMIFS(TOIMINTA!$Z$3:$Z$2003, TOIMINTA!$AM$3:$AM$2003,"j)*",TOIMINTA!$C$3:$C$2003,"Toteutunut")</f>
        <v>0</v>
      </c>
      <c r="G185" s="5" t="e">
        <f t="shared" si="125"/>
        <v>#DIV/0!</v>
      </c>
      <c r="H185" s="57" t="e">
        <f t="shared" si="126"/>
        <v>#DIV/0!</v>
      </c>
      <c r="I185" s="53">
        <f>SUMIFS(TOIMINTA!$D$3:$D$2003, TOIMINTA!$AM$3:$AM$2003,"j)*",TOIMINTA!$C$3:$C$2003,"Ei osallistujia")</f>
        <v>0</v>
      </c>
      <c r="J185" s="57" t="e">
        <f t="shared" si="127"/>
        <v>#DIV/0!</v>
      </c>
      <c r="K185" s="53">
        <f>SUMIFS(TOIMINTA!$D$3:$D$2003, TOIMINTA!$AM$3:$AM$2003,"j)*",TOIMINTA!$C$3:$C$2003,"Peruttu")</f>
        <v>0</v>
      </c>
      <c r="L185" s="57" t="e">
        <f t="shared" si="128"/>
        <v>#DIV/0!</v>
      </c>
      <c r="M185" s="53">
        <f>SUMIFS(TOIMINTA!$S$3:$S$2003, TOIMINTA!$AM$3:$AM$2003,"j)*",TOIMINTA!$C$3:$C$2003,"Toteutunut")</f>
        <v>0</v>
      </c>
      <c r="N185" s="53">
        <f>SUMIFS(TOIMINTA!$T$3:$T$2003, TOIMINTA!$AM$3:$AM$2003,"j)*",TOIMINTA!$C$3:$C$2003,"Toteutunut")</f>
        <v>0</v>
      </c>
      <c r="O185" s="4">
        <f t="shared" si="131"/>
        <v>0</v>
      </c>
      <c r="P185" s="15">
        <f>SUMIFS(TOIMINTA!$U$3:$U$2003, TOIMINTA!$AM$3:$AM$2003,"j)*",TOIMINTA!$C$3:$C$2003,"Toteutunut")</f>
        <v>0</v>
      </c>
      <c r="Q185" s="15">
        <f>SUMIFS(TOIMINTA!$V$3:$V$2003, TOIMINTA!$AM$3:$AM$2003,"j)*",TOIMINTA!$C$3:$C$2003,"Toteutunut")</f>
        <v>0</v>
      </c>
      <c r="R185" s="15">
        <f>SUMIFS(TOIMINTA!$W$3:$W$2003, TOIMINTA!$AM$3:$AM$2003,"j)*",TOIMINTA!$C$3:$C$2003,"Toteutunut")</f>
        <v>0</v>
      </c>
      <c r="S185" s="4">
        <f t="shared" si="129"/>
        <v>0</v>
      </c>
      <c r="T185" s="9" t="str">
        <f t="shared" si="124"/>
        <v>j)</v>
      </c>
    </row>
    <row r="186" spans="1:35" ht="15" thickBot="1" x14ac:dyDescent="0.35"/>
    <row r="187" spans="1:35" ht="14.25" customHeight="1" thickBot="1" x14ac:dyDescent="0.35">
      <c r="A187" s="3" t="s">
        <v>315</v>
      </c>
      <c r="B187" s="270">
        <f>SUMIF(Table_1[Toteutuminen],"Toteutunut",TOIMINTA!$D$3:$D$2003)</f>
        <v>0</v>
      </c>
      <c r="C187" s="150">
        <f>F187</f>
        <v>0</v>
      </c>
      <c r="D187" s="269">
        <f>TOIMINTA!X2004</f>
        <v>0</v>
      </c>
      <c r="E187" s="268">
        <f>TOIMINTA!Y2004</f>
        <v>0</v>
      </c>
      <c r="F187" s="237">
        <f>TOIMINTA!Z2004</f>
        <v>0</v>
      </c>
      <c r="G187" s="69" t="e">
        <f>SUM(TOIMINTA!$D$3:$D$2003)/SUM(TOIMINTA!$D$3:$D$2003)</f>
        <v>#DIV/0!</v>
      </c>
      <c r="H187" s="70" t="e">
        <f>B187/($B$2+$I$2+$K$2)</f>
        <v>#DIV/0!</v>
      </c>
      <c r="I187" s="71">
        <f>SUMIF(Table_1[Toteutuminen],"Ei osallistujia",TOIMINTA!$D$3:$D$2003)</f>
        <v>0</v>
      </c>
      <c r="J187" s="70" t="e">
        <f>I187/($B$2+$I$2+$K$2)</f>
        <v>#DIV/0!</v>
      </c>
      <c r="K187" s="71">
        <f>SUMIF(Table_1[Toteutuminen],"Peruttu",TOIMINTA!$D$3:$D$2003)</f>
        <v>0</v>
      </c>
      <c r="L187" s="70" t="e">
        <f>K187/($B$2+$I$2+$K$2)</f>
        <v>#DIV/0!</v>
      </c>
      <c r="M187" s="71">
        <f>TOIMINTA!S2004</f>
        <v>0</v>
      </c>
      <c r="N187" s="71">
        <f>TOIMINTA!T2004</f>
        <v>0</v>
      </c>
      <c r="O187" s="72">
        <f>IF(M187=0,0,M187/N187)</f>
        <v>0</v>
      </c>
      <c r="P187" s="73">
        <f>TOIMINTA!U2004</f>
        <v>0</v>
      </c>
      <c r="Q187" s="73">
        <f>TOIMINTA!V2004</f>
        <v>0</v>
      </c>
      <c r="R187" s="73">
        <f>TOIMINTA!W2004</f>
        <v>0</v>
      </c>
      <c r="S187" s="72">
        <f>IF(R187=0,0,R187/B187)</f>
        <v>0</v>
      </c>
      <c r="T187" s="9" t="str">
        <f>A187</f>
        <v>YHTEENSÄ</v>
      </c>
      <c r="U187" s="1"/>
      <c r="V187" s="1"/>
      <c r="W187" s="1"/>
      <c r="X187" s="1"/>
      <c r="Y187" s="1"/>
      <c r="Z187" s="1"/>
      <c r="AA187" s="1"/>
      <c r="AB187" s="1"/>
      <c r="AC187" s="1"/>
      <c r="AD187" s="1"/>
      <c r="AE187" s="1"/>
      <c r="AF187" s="1"/>
      <c r="AG187" s="1"/>
      <c r="AH187" s="1"/>
      <c r="AI187" s="1"/>
    </row>
    <row r="189" spans="1:35" x14ac:dyDescent="0.3">
      <c r="A189" s="165"/>
      <c r="B189" s="165"/>
      <c r="C189" s="165"/>
      <c r="D189" s="165"/>
      <c r="E189" s="165"/>
      <c r="F189" s="248"/>
      <c r="G189" s="258"/>
      <c r="H189" s="165"/>
      <c r="I189" s="165"/>
      <c r="J189" s="165"/>
      <c r="K189" s="165"/>
      <c r="L189" s="165"/>
      <c r="M189" s="165"/>
      <c r="N189" s="165"/>
      <c r="O189" s="165"/>
      <c r="P189" s="165"/>
      <c r="Q189" s="165"/>
      <c r="R189" s="165"/>
      <c r="S189" s="165"/>
    </row>
    <row r="191" spans="1:35" x14ac:dyDescent="0.3">
      <c r="B191" s="2" t="s">
        <v>334</v>
      </c>
    </row>
    <row r="192" spans="1:35" ht="14.25" customHeight="1" x14ac:dyDescent="0.3">
      <c r="A192" s="8" t="s">
        <v>335</v>
      </c>
      <c r="B192" s="4">
        <f>SUMIFS(TOIMINTA!$D$3:$D$2003, TOIMINTA!$F$3:$F$2003,"&gt;=1.1.2024",TOIMINTA!$F$3:$F$2003,"&lt;=30.4.2024",TOIMINTA!$C$3:$C$2003,"Toteutunut")</f>
        <v>0</v>
      </c>
      <c r="C192" s="4">
        <f>F192</f>
        <v>0</v>
      </c>
      <c r="D192" s="66">
        <f>SUMIFS(TOIMINTA!$X$3:$X$2003, TOIMINTA!$F$3:$F$2003,"&gt;=1.1.2024",TOIMINTA!$F$3:$F$2003,"&lt;=30.4.2024",TOIMINTA!$C$3:$C$2003,"Toteutunut")</f>
        <v>0</v>
      </c>
      <c r="E192" s="34">
        <f>SUMIFS(TOIMINTA!$Y$3:$Y$2003, TOIMINTA!$F$3:$F$2003,"&gt;=1.1.2024",TOIMINTA!$F$3:$F$2003,"&lt;=30.4.2024",TOIMINTA!$C$3:$C$2003,"Toteutunut")</f>
        <v>0</v>
      </c>
      <c r="F192" s="66">
        <f>SUMIFS(TOIMINTA!$Z$3:$Z$2003, TOIMINTA!$F$3:$F$2003,"&gt;=1.1.2024",TOIMINTA!$F$3:$F$2003,"&lt;=30.4.2024",TOIMINTA!$C$3:$C$2003,"Toteutunut")</f>
        <v>0</v>
      </c>
      <c r="G192" s="260" t="e">
        <f>B192/$B$2</f>
        <v>#DIV/0!</v>
      </c>
      <c r="H192" s="57" t="e">
        <f>B192/($B$2+$D$2+$F$2)</f>
        <v>#DIV/0!</v>
      </c>
      <c r="I192" s="54">
        <f>SUMIFS(TOIMINTA!$D$3:$D$2003, TOIMINTA!$F$3:$F$2003,"&gt;=1.1.2024",TOIMINTA!$F$3:$F$2003,"&lt;=30.4.2024",TOIMINTA!$C$3:$C$2003,"Ei osallistujia")</f>
        <v>0</v>
      </c>
      <c r="J192" s="57" t="e">
        <f>I192/($B$2+$D$2+$F$2)</f>
        <v>#DIV/0!</v>
      </c>
      <c r="K192" s="54">
        <f>SUMIFS(TOIMINTA!$D$3:$D$2003, TOIMINTA!$F$3:$F$2003,"&gt;=1.1.2024",TOIMINTA!$F$3:$F$2003,"&lt;=30.4.2024",TOIMINTA!$C$3:$C$2003,"Peruttu")</f>
        <v>0</v>
      </c>
      <c r="L192" s="57" t="e">
        <f>K192/($B$2+$D$2+$F$2)</f>
        <v>#DIV/0!</v>
      </c>
      <c r="M192" s="55">
        <f>SUMIFS(TOIMINTA!$S$3:$S$2003, TOIMINTA!$F$3:$F$2003,"&gt;=1.1.2024",TOIMINTA!$F$3:$F$2003,"&lt;=30.4.2024",TOIMINTA!$C$3:$C$2003,"Toteutunut")</f>
        <v>0</v>
      </c>
      <c r="N192" s="55">
        <f>SUMIFS(TOIMINTA!$T$3:$T$2003, TOIMINTA!$F$3:$F$2003,"&gt;=1.1.2024",TOIMINTA!$F$3:$F$2003,"&lt;=30.4.2024",TOIMINTA!$C$3:$C$2003,"Toteutunut")</f>
        <v>0</v>
      </c>
      <c r="O192" s="65">
        <f t="shared" ref="O192:O202" si="132">IF(M192=0,0,M192/N192)</f>
        <v>0</v>
      </c>
      <c r="P192" s="4">
        <f>SUMIFS(TOIMINTA!$U$3:$U$2003, TOIMINTA!$F$3:$F$2003,"&gt;=1.1.2024",TOIMINTA!$F$3:$F$2003,"&lt;=30.4.2024",TOIMINTA!$C$3:$C$2003,"Toteutunut")</f>
        <v>0</v>
      </c>
      <c r="Q192" s="4">
        <f>SUMIFS(TOIMINTA!$V$3:$V$2003, TOIMINTA!$F$3:$F$2003,"&gt;=1.1.2024",TOIMINTA!$F$3:$F$2003,"&lt;=30.4.2024",TOIMINTA!$C$3:$C$2003,"Toteutunut")</f>
        <v>0</v>
      </c>
      <c r="R192" s="66">
        <f>SUMIFS(TOIMINTA!$W$3:$W$2003, TOIMINTA!$F$3:$F$2003,"&gt;=1.1.2024",TOIMINTA!$F$3:$F$2003,"&lt;=30.4.2024",TOIMINTA!$C$3:$C$2003,"Toteutunut")</f>
        <v>0</v>
      </c>
      <c r="S192" s="68">
        <f>IF(R192=0,0,R192/B192)</f>
        <v>0</v>
      </c>
      <c r="T192" s="9" t="str">
        <f>A192</f>
        <v>1. kolmannes, 1.1.-30.4.</v>
      </c>
      <c r="U192" s="1"/>
      <c r="V192" s="1"/>
      <c r="W192" s="1"/>
      <c r="X192" s="1"/>
      <c r="Y192" s="1"/>
      <c r="Z192" s="1"/>
      <c r="AA192" s="1"/>
      <c r="AB192" s="1"/>
      <c r="AC192" s="1"/>
      <c r="AD192" s="1"/>
      <c r="AE192" s="1"/>
      <c r="AF192" s="1"/>
      <c r="AG192" s="1"/>
      <c r="AH192" s="1"/>
      <c r="AI192" s="1"/>
    </row>
    <row r="193" spans="1:35" ht="14.25" customHeight="1" x14ac:dyDescent="0.3">
      <c r="A193" s="8" t="s">
        <v>336</v>
      </c>
      <c r="B193" s="4">
        <f>SUMIFS(TOIMINTA!$D$3:$D$2003, TOIMINTA!$F$3:$F$2003,"&gt;=1.5.2024",TOIMINTA!$F$3:$F$2003,"&lt;=31.8.2024",TOIMINTA!$C$3:$C$2003,"Toteutunut")</f>
        <v>0</v>
      </c>
      <c r="C193" s="4">
        <f t="shared" ref="C193:C194" si="133">F193</f>
        <v>0</v>
      </c>
      <c r="D193" s="4">
        <f>SUMIFS(TOIMINTA!$X$3:$X$2003, TOIMINTA!$F$3:$F$2003,"&gt;=1.5.2024",TOIMINTA!$F$3:$F$2003,"&lt;=31.8.2024",TOIMINTA!$C$3:$C$2003,"Toteutunut")</f>
        <v>0</v>
      </c>
      <c r="E193" s="67">
        <f>SUMIFS(TOIMINTA!$Y$3:$Y$2003, TOIMINTA!$F$3:$F$2003,"&gt;=1.5.2024",TOIMINTA!$F$3:$F$2003,"&lt;=31.8.2024",TOIMINTA!$C$3:$C$2003,"Toteutunut")</f>
        <v>0</v>
      </c>
      <c r="F193" s="66">
        <f>SUMIFS(TOIMINTA!$Z$3:$Z$2003, TOIMINTA!$F$3:$F$2003,"&gt;=1.5.2024",TOIMINTA!$F$3:$F$2003,"&lt;=31.8.2024",TOIMINTA!$C$3:$C$2003,"Toteutunut")</f>
        <v>0</v>
      </c>
      <c r="G193" s="260" t="e">
        <f>B193/$B$2</f>
        <v>#DIV/0!</v>
      </c>
      <c r="H193" s="59" t="e">
        <f>B193/($B$2+$D$2+$F$2)</f>
        <v>#DIV/0!</v>
      </c>
      <c r="I193" s="54">
        <f>SUMIFS(TOIMINTA!$D$3:$D$2003, TOIMINTA!$F$3:$F$2003,"&gt;=1.5.2024",TOIMINTA!$F$3:$F$2003,"&lt;=31.8.2024",TOIMINTA!$C$3:$C$2003,"Ei osallistujia")</f>
        <v>0</v>
      </c>
      <c r="J193" s="57" t="e">
        <f>I193/($B$2+$D$2+$F$2)</f>
        <v>#DIV/0!</v>
      </c>
      <c r="K193" s="54">
        <f>SUMIFS(TOIMINTA!$D$3:$D$2003, TOIMINTA!$F$3:$F$2003,"&gt;=1.5.2024",TOIMINTA!$F$3:$F$2003,"&lt;=31.8.2024",TOIMINTA!$C$3:$C$2003,"Peruttu")</f>
        <v>0</v>
      </c>
      <c r="L193" s="57" t="e">
        <f>K193/($B$2+$D$2+$F$2)</f>
        <v>#DIV/0!</v>
      </c>
      <c r="M193" s="54">
        <f>SUMIFS(TOIMINTA!$S$3:$S$2003, TOIMINTA!$F$3:$F$2003,"&gt;=1.5.2024",TOIMINTA!$F$3:$F$2003,"&lt;=31.8.2024",TOIMINTA!$C$3:$C$2003,"Toteutunut")</f>
        <v>0</v>
      </c>
      <c r="N193" s="54">
        <f>SUMIFS(TOIMINTA!$T$3:$T$2003, TOIMINTA!$F$3:$F$2003,"&gt;=1.5.2024",TOIMINTA!$F$3:$F$2003,"&lt;=31.8.2024",TOIMINTA!$C$3:$C$2003,"Toteutunut")</f>
        <v>0</v>
      </c>
      <c r="O193" s="65">
        <f t="shared" si="132"/>
        <v>0</v>
      </c>
      <c r="P193" s="4">
        <f>SUMIFS(TOIMINTA!$U$3:$U$2003, TOIMINTA!$F$3:$F$2003,"&gt;=1.5.2024",TOIMINTA!$F$3:$F$2003,"&lt;=31.8.2024",TOIMINTA!$C$3:$C$2003,"Toteutunut")</f>
        <v>0</v>
      </c>
      <c r="Q193" s="4">
        <f>SUMIFS(TOIMINTA!$V$3:$V$2003, TOIMINTA!$F$3:$F$2003,"&gt;=1.5.2024",TOIMINTA!$F$3:$F$2003,"&lt;=31.8.2024",TOIMINTA!$C$3:$C$2003,"Toteutunut")</f>
        <v>0</v>
      </c>
      <c r="R193" s="4">
        <f>SUMIFS(TOIMINTA!$W$3:$W$2003, TOIMINTA!$F$3:$F$2003,"&gt;=1.5.2024",TOIMINTA!$F$3:$F$2003,"&lt;=31.8.2024",TOIMINTA!$C$3:$C$2003,"Toteutunut")</f>
        <v>0</v>
      </c>
      <c r="S193" s="67">
        <f>IF(R193=0,0,R193/B193)</f>
        <v>0</v>
      </c>
      <c r="T193" s="9" t="str">
        <f>A193</f>
        <v>2. kolmannes, 1.5.-31.8.</v>
      </c>
      <c r="U193" s="1"/>
      <c r="V193" s="1"/>
      <c r="W193" s="1"/>
      <c r="X193" s="1"/>
      <c r="Y193" s="1"/>
      <c r="Z193" s="1"/>
      <c r="AA193" s="1"/>
      <c r="AB193" s="1"/>
      <c r="AC193" s="1"/>
      <c r="AD193" s="1"/>
      <c r="AE193" s="1"/>
      <c r="AF193" s="1"/>
      <c r="AG193" s="1"/>
      <c r="AH193" s="1"/>
      <c r="AI193" s="1"/>
    </row>
    <row r="194" spans="1:35" ht="14.25" customHeight="1" x14ac:dyDescent="0.3">
      <c r="A194" s="8" t="s">
        <v>337</v>
      </c>
      <c r="B194" s="4">
        <f>SUMIFS(TOIMINTA!$D$3:$D$2003, TOIMINTA!$F$3:$F$2003,"&gt;=1.9.2024",TOIMINTA!$F$3:$F$2003,"&lt;=31.12.2024",TOIMINTA!$C$3:$C$2003,"Toteutunut")</f>
        <v>0</v>
      </c>
      <c r="C194" s="4">
        <f t="shared" si="133"/>
        <v>0</v>
      </c>
      <c r="D194" s="4">
        <f>SUMIFS(TOIMINTA!$X$3:$X$2003, TOIMINTA!$F$3:$F$2003,"&gt;=1.9.2024",TOIMINTA!$F$3:$F$2003,"&lt;=31.12.2024",TOIMINTA!$C$3:$C$2003,"Toteutunut")</f>
        <v>0</v>
      </c>
      <c r="E194" s="4">
        <f>SUMIFS(TOIMINTA!$Y$3:$Y$2003, TOIMINTA!$F$3:$F$2003,"&gt;=1.9.2024",TOIMINTA!$F$3:$F$2003,"&lt;=31.12.2024",TOIMINTA!$C$3:$C$2003,"Toteutunut")</f>
        <v>0</v>
      </c>
      <c r="F194" s="66">
        <f>SUMIFS(TOIMINTA!$Z$3:$Z$2003, TOIMINTA!$F$3:$F$2003,"&gt;=1.9.2024",TOIMINTA!$F$3:$F$2003,"&lt;=31.12.2024",TOIMINTA!$C$3:$C$2003,"Toteutunut")</f>
        <v>0</v>
      </c>
      <c r="G194" s="260" t="e">
        <f>B194/$B$2</f>
        <v>#DIV/0!</v>
      </c>
      <c r="H194" s="59" t="e">
        <f>B194/($B$2+$D$2+$F$2)</f>
        <v>#DIV/0!</v>
      </c>
      <c r="I194" s="54">
        <f>SUMIFS(TOIMINTA!$D$3:$D$2003, TOIMINTA!$F$3:$F$2003,"&gt;=1.9.2024",TOIMINTA!$F$3:$F$2003,"&lt;=31.12.2024",TOIMINTA!$C$3:$C$2003,"Ei osallistujia")</f>
        <v>0</v>
      </c>
      <c r="J194" s="57" t="e">
        <f>I194/($B$2+$D$2+$F$2)</f>
        <v>#DIV/0!</v>
      </c>
      <c r="K194" s="54">
        <f>SUMIFS(TOIMINTA!$D$3:$D$2003, TOIMINTA!$F$3:$F$2003,"&gt;=1.9.2024",TOIMINTA!$F$3:$F$2003,"&lt;=31.12.2024",TOIMINTA!$C$3:$C$2003,"Peruttu")</f>
        <v>0</v>
      </c>
      <c r="L194" s="57" t="e">
        <f>K194/($B$2+$D$2+$F$2)</f>
        <v>#DIV/0!</v>
      </c>
      <c r="M194" s="54">
        <f>SUMIFS(TOIMINTA!$S$3:$S$2003, TOIMINTA!$F$3:$F$2003,"&gt;=1.9.2024",TOIMINTA!$F$3:$F$2003,"&lt;=31.12.2024",TOIMINTA!$C$3:$C$2003,"Toteutunut")</f>
        <v>0</v>
      </c>
      <c r="N194" s="54">
        <f>SUMIFS(TOIMINTA!$T$3:$T$2003, TOIMINTA!$F$3:$F$2003,"&gt;=1.9.2024",TOIMINTA!$F$3:$F$2003,"&lt;=31.12.2024",TOIMINTA!$C$3:$C$2003,"Toteutunut")</f>
        <v>0</v>
      </c>
      <c r="O194" s="65">
        <f>IF(M194=0,0,M194/N194)</f>
        <v>0</v>
      </c>
      <c r="P194" s="4">
        <f>SUMIFS(TOIMINTA!$U$3:$U$2003, TOIMINTA!$F$3:$F$2003,"&gt;=1.9.2024",TOIMINTA!$F$3:$F$2003,"&lt;=31.12.2024",TOIMINTA!$C$3:$C$2003,"Toteutunut")</f>
        <v>0</v>
      </c>
      <c r="Q194" s="4">
        <f>SUMIFS(TOIMINTA!$V$3:$V$2003, TOIMINTA!$F$3:$F$2003,"&gt;=1.9.2024",TOIMINTA!$F$3:$F$2003,"&lt;=31.12.2024",TOIMINTA!$C$3:$C$2003,"Toteutunut")</f>
        <v>0</v>
      </c>
      <c r="R194" s="4">
        <f>SUMIFS(TOIMINTA!$W$3:$W$2003, TOIMINTA!$F$3:$F$2003,"&gt;=1.9.2024",TOIMINTA!$F$3:$F$2003,"&lt;=31.12.2024",TOIMINTA!$C$3:$C$2003,"Toteutunut")</f>
        <v>0</v>
      </c>
      <c r="S194" s="4">
        <f>IF(R194=0,0,R194/B194)</f>
        <v>0</v>
      </c>
      <c r="T194" s="9" t="str">
        <f>A194</f>
        <v>3. kolmannes, 1.9.-31.12.</v>
      </c>
      <c r="U194" s="1"/>
      <c r="V194" s="1"/>
      <c r="W194" s="1"/>
      <c r="X194" s="1"/>
      <c r="Y194" s="1"/>
      <c r="Z194" s="1"/>
      <c r="AA194" s="1"/>
      <c r="AB194" s="1"/>
      <c r="AC194" s="1"/>
      <c r="AD194" s="1"/>
      <c r="AE194" s="1"/>
      <c r="AF194" s="1"/>
      <c r="AG194" s="1"/>
      <c r="AH194" s="1"/>
      <c r="AI194" s="1"/>
    </row>
    <row r="195" spans="1:35" s="156" customFormat="1" ht="14.25" customHeight="1" x14ac:dyDescent="0.3">
      <c r="A195" s="156" t="s">
        <v>338</v>
      </c>
      <c r="B195" s="163">
        <f>SUM(B192:B194)</f>
        <v>0</v>
      </c>
      <c r="C195" s="163">
        <f t="shared" ref="C195:R195" si="134">SUM(C192:C194)</f>
        <v>0</v>
      </c>
      <c r="D195" s="157">
        <f t="shared" si="134"/>
        <v>0</v>
      </c>
      <c r="E195" s="157">
        <f t="shared" si="134"/>
        <v>0</v>
      </c>
      <c r="F195" s="163">
        <f t="shared" ref="F195" si="135">SUM(F192:F194)</f>
        <v>0</v>
      </c>
      <c r="G195" s="261" t="e">
        <f t="shared" si="134"/>
        <v>#DIV/0!</v>
      </c>
      <c r="H195" s="158" t="e">
        <f t="shared" si="134"/>
        <v>#DIV/0!</v>
      </c>
      <c r="I195" s="157">
        <f t="shared" si="134"/>
        <v>0</v>
      </c>
      <c r="J195" s="158" t="e">
        <f t="shared" si="134"/>
        <v>#DIV/0!</v>
      </c>
      <c r="K195" s="157">
        <f t="shared" si="134"/>
        <v>0</v>
      </c>
      <c r="L195" s="158" t="e">
        <f t="shared" si="134"/>
        <v>#DIV/0!</v>
      </c>
      <c r="M195" s="157">
        <f t="shared" si="134"/>
        <v>0</v>
      </c>
      <c r="N195" s="157">
        <f t="shared" si="134"/>
        <v>0</v>
      </c>
      <c r="O195" s="157">
        <f>IF(M195=0,0,M195/N195)</f>
        <v>0</v>
      </c>
      <c r="P195" s="157">
        <f t="shared" si="134"/>
        <v>0</v>
      </c>
      <c r="Q195" s="157">
        <f t="shared" si="134"/>
        <v>0</v>
      </c>
      <c r="R195" s="157">
        <f t="shared" si="134"/>
        <v>0</v>
      </c>
      <c r="S195" s="157">
        <f>IF(R195=0,0,R195/B195)</f>
        <v>0</v>
      </c>
    </row>
    <row r="196" spans="1:35" s="156" customFormat="1" ht="14.25" customHeight="1" x14ac:dyDescent="0.3">
      <c r="B196" s="163"/>
      <c r="C196" s="163"/>
      <c r="D196" s="157"/>
      <c r="E196" s="157"/>
      <c r="F196" s="163"/>
      <c r="G196" s="261"/>
      <c r="H196" s="158"/>
      <c r="I196" s="157"/>
      <c r="J196" s="158"/>
      <c r="K196" s="157"/>
      <c r="L196" s="158"/>
      <c r="M196" s="157"/>
      <c r="N196" s="157"/>
      <c r="O196" s="157"/>
      <c r="P196" s="157"/>
      <c r="Q196" s="157"/>
      <c r="R196" s="157"/>
      <c r="S196" s="157"/>
    </row>
    <row r="197" spans="1:35" ht="14.25" customHeight="1" x14ac:dyDescent="0.3">
      <c r="A197" s="8"/>
      <c r="B197" s="164" t="s">
        <v>339</v>
      </c>
      <c r="C197" s="164"/>
      <c r="D197" s="164"/>
      <c r="E197" s="30"/>
      <c r="F197" s="164"/>
      <c r="H197" s="30"/>
      <c r="I197" s="30"/>
      <c r="J197" s="30"/>
      <c r="K197" s="30"/>
      <c r="L197" s="30"/>
      <c r="M197" s="30"/>
      <c r="N197" s="30"/>
      <c r="O197" s="30"/>
      <c r="P197" s="30"/>
      <c r="Q197" s="30"/>
      <c r="R197" s="30"/>
      <c r="S197" s="30"/>
      <c r="T197" s="81">
        <f>A197</f>
        <v>0</v>
      </c>
      <c r="U197" s="1"/>
      <c r="V197" s="1"/>
      <c r="W197" s="1"/>
      <c r="X197" s="1"/>
      <c r="Y197" s="1"/>
      <c r="Z197" s="1"/>
      <c r="AA197" s="1"/>
      <c r="AB197" s="1"/>
      <c r="AC197" s="1"/>
      <c r="AD197" s="1"/>
      <c r="AE197" s="1"/>
      <c r="AF197" s="1"/>
      <c r="AG197" s="1"/>
      <c r="AH197" s="1"/>
      <c r="AI197" s="1"/>
    </row>
    <row r="198" spans="1:35" ht="14.25" customHeight="1" x14ac:dyDescent="0.3">
      <c r="A198" s="8" t="s">
        <v>340</v>
      </c>
      <c r="B198" s="34">
        <f>SUMIFS(TOIMINTA!$D$3:$D$2003, TOIMINTA!$F$3:$F$2003,"&gt;=1.1.2024",TOIMINTA!$F$3:$F$2003,"&lt;=31.3.2024",TOIMINTA!$C$3:$C$2003,"Toteutunut")</f>
        <v>0</v>
      </c>
      <c r="C198" s="4">
        <f>F198</f>
        <v>0</v>
      </c>
      <c r="D198" s="34">
        <f>SUMIFS(TOIMINTA!$X$3:$X$2003, TOIMINTA!$F$3:$F$2003,"&gt;=1.1.2024",TOIMINTA!$F$3:$F$2003,"&lt;=31.3.2024",TOIMINTA!$C$3:$C$2003,"Toteutunut")</f>
        <v>0</v>
      </c>
      <c r="E198" s="34">
        <f>SUMIFS(TOIMINTA!$Y$3:$Y$2003, TOIMINTA!$F$3:$F$2003,"&gt;=1.1.2024",TOIMINTA!$F$3:$F$2003,"&lt;=31.3.2024",TOIMINTA!$C$3:$C$2003,"Toteutunut")</f>
        <v>0</v>
      </c>
      <c r="F198" s="250">
        <f>SUMIFS(TOIMINTA!$Z$3:$Z$2003, TOIMINTA!$F$3:$F$2003,"&gt;=1.1.2024",TOIMINTA!$F$3:$F$2003,"&lt;=31.3.2024",TOIMINTA!$C$3:$C$2003,"Toteutunut")</f>
        <v>0</v>
      </c>
      <c r="G198" s="254" t="e">
        <f>B198/$B$2</f>
        <v>#DIV/0!</v>
      </c>
      <c r="H198" s="57" t="e">
        <f>B198/($B$2+$D$2+$F$2)</f>
        <v>#DIV/0!</v>
      </c>
      <c r="I198" s="54">
        <f>SUMIFS(TOIMINTA!$D$3:$D$2003, TOIMINTA!$F$3:$F$2003,"&gt;=1.1.2024",TOIMINTA!$F$3:$F$2003,"&lt;=31.3.2024",TOIMINTA!$C$3:$C$2003,"Ei osallistujia")</f>
        <v>0</v>
      </c>
      <c r="J198" s="57" t="e">
        <f>I198/($B$2+$D$2+$F$2)</f>
        <v>#DIV/0!</v>
      </c>
      <c r="K198" s="54">
        <f>SUMIFS(TOIMINTA!$D$3:$D$2003, TOIMINTA!$F$3:$F$2003,"&gt;=1.1.2024",TOIMINTA!$F$3:$F$2003,"&lt;=31.3.2024",TOIMINTA!$C$3:$C$2003,"Peruttu")</f>
        <v>0</v>
      </c>
      <c r="L198" s="57" t="e">
        <f>K198/($B$2+$D$2+$F$2)</f>
        <v>#DIV/0!</v>
      </c>
      <c r="M198" s="54">
        <f>SUMIFS(TOIMINTA!$S$3:$S$2003, TOIMINTA!$F$3:$F$2003,"&gt;=1.1.2024",TOIMINTA!$F$3:$F$2003,"&lt;=31.3.2024",TOIMINTA!$C$3:$C$2003,"Toteutunut")</f>
        <v>0</v>
      </c>
      <c r="N198" s="54">
        <f>SUMIFS(TOIMINTA!$T$3:$T$2003, TOIMINTA!$F$3:$F$2003,"&gt;=1.1.2024",TOIMINTA!$F$3:$F$2003,"&lt;=31.3.2024",TOIMINTA!$C$3:$C$2003,"Toteutunut")</f>
        <v>0</v>
      </c>
      <c r="O198" s="34">
        <f t="shared" si="132"/>
        <v>0</v>
      </c>
      <c r="P198" s="34">
        <f>SUMIFS(TOIMINTA!$U$3:$U$2003, TOIMINTA!$F$3:$F$2003,"&gt;=1.1.2024",TOIMINTA!$F$3:$F$2003,"&lt;=31.3.2024",TOIMINTA!$C$3:$C$2003,"Toteutunut")</f>
        <v>0</v>
      </c>
      <c r="Q198" s="34">
        <f>SUMIFS(TOIMINTA!$V$3:$V$2003, TOIMINTA!$F$3:$F$2003,"&gt;=1.1.2024",TOIMINTA!$F$3:$F$2003,"&lt;=31.3.2024",TOIMINTA!$C$3:$C$2003,"Toteutunut")</f>
        <v>0</v>
      </c>
      <c r="R198" s="34">
        <f>SUMIFS(TOIMINTA!$W$3:$W$2003, TOIMINTA!$F$3:$F$2003,"&gt;=1.1.2024",TOIMINTA!$F$3:$F$2003,"&lt;=31.3.2024",TOIMINTA!$C$3:$C$2003,"Toteutunut")</f>
        <v>0</v>
      </c>
      <c r="S198" s="34">
        <f>IF(R198=0,0,R198/B198)</f>
        <v>0</v>
      </c>
      <c r="T198" s="9" t="str">
        <f>A198</f>
        <v>1. neljännes, 1.1.-31.3.</v>
      </c>
      <c r="U198" s="1"/>
      <c r="V198" s="1"/>
      <c r="W198" s="1"/>
      <c r="X198" s="1"/>
      <c r="Y198" s="1"/>
      <c r="Z198" s="1"/>
      <c r="AA198" s="1"/>
      <c r="AB198" s="1"/>
      <c r="AC198" s="1"/>
      <c r="AD198" s="1"/>
      <c r="AE198" s="1"/>
      <c r="AF198" s="1"/>
      <c r="AG198" s="1"/>
      <c r="AH198" s="1"/>
      <c r="AI198" s="1"/>
    </row>
    <row r="199" spans="1:35" ht="14.25" customHeight="1" x14ac:dyDescent="0.3">
      <c r="A199" s="8" t="s">
        <v>341</v>
      </c>
      <c r="B199" s="34">
        <f>SUMIFS(TOIMINTA!$D$3:$D$2003, TOIMINTA!$F$3:$F$2003,"&gt;=1.4.2024",TOIMINTA!$F$3:$F$2003,"&lt;=30.6.2024",TOIMINTA!$C$3:$C$2003,"Toteutunut")</f>
        <v>0</v>
      </c>
      <c r="C199" s="4">
        <f t="shared" ref="C199:C201" si="136">F199</f>
        <v>0</v>
      </c>
      <c r="D199" s="34">
        <f>SUMIFS(TOIMINTA!$X$3:$X$2003, TOIMINTA!$F$3:$F$2003,"&gt;=1.4.2024",TOIMINTA!$F$3:$F$2003,"&lt;=30.6.2024",TOIMINTA!$C$3:$C$2003,"Toteutunut")</f>
        <v>0</v>
      </c>
      <c r="E199" s="34">
        <f>SUMIFS(TOIMINTA!$Y$3:$Y$2003, TOIMINTA!$F$3:$F$2003,"&gt;=1.4.2024",TOIMINTA!$F$3:$F$2003,"&lt;=30.6.2024",TOIMINTA!$C$3:$C$2003,"Toteutunut")</f>
        <v>0</v>
      </c>
      <c r="F199" s="250">
        <f>SUMIFS(TOIMINTA!$Z$3:$Z$2003, TOIMINTA!$F$3:$F$2003,"&gt;=1.4.2024",TOIMINTA!$F$3:$F$2003,"&lt;=30.6.2024",TOIMINTA!$C$3:$C$2003,"Toteutunut")</f>
        <v>0</v>
      </c>
      <c r="G199" s="254" t="e">
        <f>B199/$B$2</f>
        <v>#DIV/0!</v>
      </c>
      <c r="H199" s="57" t="e">
        <f>B199/($B$2+$D$2+$F$2)</f>
        <v>#DIV/0!</v>
      </c>
      <c r="I199" s="54">
        <f>SUMIFS(TOIMINTA!$D$3:$D$2003, TOIMINTA!$F$3:$F$2003,"&gt;=1.4.2024",TOIMINTA!$F$3:$F$2003,"&lt;=30.6.2024",TOIMINTA!$C$3:$C$2003,"Ei osallistujia")</f>
        <v>0</v>
      </c>
      <c r="J199" s="57" t="e">
        <f>I199/($B$2+$D$2+$F$2)</f>
        <v>#DIV/0!</v>
      </c>
      <c r="K199" s="54">
        <f>SUMIFS(TOIMINTA!$D$3:$D$2003, TOIMINTA!$F$3:$F$2003,"&gt;=1.4.2024",TOIMINTA!$F$3:$F$2003,"&lt;=30.6.2024",TOIMINTA!$C$3:$C$2003,"Peruttu")</f>
        <v>0</v>
      </c>
      <c r="L199" s="57" t="e">
        <f>K199/($B$2+$D$2+$F$2)</f>
        <v>#DIV/0!</v>
      </c>
      <c r="M199" s="54">
        <f>SUMIFS(TOIMINTA!$S$3:$S$2003, TOIMINTA!$F$3:$F$2003,"&gt;=1.4.2024",TOIMINTA!$F$3:$F$2003,"&lt;=30.6.2024",TOIMINTA!$C$3:$C$2003,"Toteutunut")</f>
        <v>0</v>
      </c>
      <c r="N199" s="54">
        <f>SUMIFS(TOIMINTA!$T$3:$T$2003, TOIMINTA!$F$3:$F$2003,"&gt;=1.4.2024",TOIMINTA!$F$3:$F$2003,"&lt;=30.6.2024",TOIMINTA!$C$3:$C$2003,"Toteutunut")</f>
        <v>0</v>
      </c>
      <c r="O199" s="34">
        <f t="shared" si="132"/>
        <v>0</v>
      </c>
      <c r="P199" s="34">
        <f>SUMIFS(TOIMINTA!$U$3:$U$2003, TOIMINTA!$F$3:$F$2003,"&gt;=1.4.2024",TOIMINTA!$F$3:$F$2003,"&lt;=30.6.2024",TOIMINTA!$C$3:$C$2003,"Toteutunut")</f>
        <v>0</v>
      </c>
      <c r="Q199" s="34">
        <f>SUMIFS(TOIMINTA!$V$3:$V$2003, TOIMINTA!$F$3:$F$2003,"&gt;=1.4.2024",TOIMINTA!$F$3:$F$2003,"&lt;=30.6.2024",TOIMINTA!$C$3:$C$2003,"Toteutunut")</f>
        <v>0</v>
      </c>
      <c r="R199" s="34">
        <f>SUMIFS(TOIMINTA!$W$3:$W$2003, TOIMINTA!$F$3:$F$2003,"&gt;=1.4.2024",TOIMINTA!$F$3:$F$2003,"&lt;=30.6.2024",TOIMINTA!$C$3:$C$2003,"Toteutunut")</f>
        <v>0</v>
      </c>
      <c r="S199" s="34">
        <f>IF(R199=0,0,R199/B199)</f>
        <v>0</v>
      </c>
      <c r="T199" s="9" t="str">
        <f>A199</f>
        <v>2. neljännes 1.4.-30.6.</v>
      </c>
      <c r="U199" s="1"/>
      <c r="V199" s="1"/>
      <c r="W199" s="1"/>
      <c r="X199" s="1"/>
      <c r="Y199" s="1"/>
      <c r="Z199" s="1"/>
      <c r="AA199" s="1"/>
      <c r="AB199" s="1"/>
      <c r="AC199" s="1"/>
      <c r="AD199" s="1"/>
      <c r="AE199" s="1"/>
      <c r="AF199" s="1"/>
      <c r="AG199" s="1"/>
      <c r="AH199" s="1"/>
      <c r="AI199" s="1"/>
    </row>
    <row r="200" spans="1:35" ht="14.25" customHeight="1" x14ac:dyDescent="0.3">
      <c r="A200" s="8" t="s">
        <v>342</v>
      </c>
      <c r="B200" s="34">
        <f>SUMIFS(TOIMINTA!$D$3:$D$2003, TOIMINTA!$F$3:$F$2003,"&gt;=1.7.2024",TOIMINTA!$F$3:$F$2003,"&lt;=30.9.2024",TOIMINTA!$C$3:$C$2003,"Toteutunut")</f>
        <v>0</v>
      </c>
      <c r="C200" s="4">
        <f t="shared" si="136"/>
        <v>0</v>
      </c>
      <c r="D200" s="34">
        <f>SUMIFS(TOIMINTA!$X$3:$X$2003, TOIMINTA!$F$3:$F$2003,"&gt;=1.7.2024",TOIMINTA!$F$3:$F$2003,"&lt;=30.9.2024",TOIMINTA!$C$3:$C$2003,"Toteutunut")</f>
        <v>0</v>
      </c>
      <c r="E200" s="34">
        <f>SUMIFS(TOIMINTA!$Y$3:$Y$2003, TOIMINTA!$F$3:$F$2003,"&gt;=1.7.2024",TOIMINTA!$F$3:$F$2003,"&lt;=30.9.2024",TOIMINTA!$C$3:$C$2003,"Toteutunut")</f>
        <v>0</v>
      </c>
      <c r="F200" s="250">
        <f>SUMIFS(TOIMINTA!$Z$3:$Z$2003, TOIMINTA!$F$3:$F$2003,"&gt;=1.7.2024",TOIMINTA!$F$3:$F$2003,"&lt;=30.9.2024",TOIMINTA!$C$3:$C$2003,"Toteutunut")</f>
        <v>0</v>
      </c>
      <c r="G200" s="254" t="e">
        <f>B200/$B$2</f>
        <v>#DIV/0!</v>
      </c>
      <c r="H200" s="57" t="e">
        <f>B200/($B$2+$D$2+$F$2)</f>
        <v>#DIV/0!</v>
      </c>
      <c r="I200" s="54">
        <f>SUMIFS(TOIMINTA!$D$3:$D$2003, TOIMINTA!$F$3:$F$2003,"&gt;=1.7.2024",TOIMINTA!$F$3:$F$2003,"&lt;=30.9.2024",TOIMINTA!$C$3:$C$2003,"Ei osallistujia")</f>
        <v>0</v>
      </c>
      <c r="J200" s="57" t="e">
        <f>I200/($B$2+$D$2+$F$2)</f>
        <v>#DIV/0!</v>
      </c>
      <c r="K200" s="54">
        <f>SUMIFS(TOIMINTA!$D$3:$D$2003, TOIMINTA!$F$3:$F$2003,"&gt;=1.7.2024",TOIMINTA!$F$3:$F$2003,"&lt;=30.9.2024",TOIMINTA!$C$3:$C$2003,"Peruttu")</f>
        <v>0</v>
      </c>
      <c r="L200" s="57" t="e">
        <f>K200/($B$2+$D$2+$F$2)</f>
        <v>#DIV/0!</v>
      </c>
      <c r="M200" s="54">
        <f>SUMIFS(TOIMINTA!$S$3:$S$2003, TOIMINTA!$F$3:$F$2003,"&gt;=1.7.2024",TOIMINTA!$F$3:$F$2003,"&lt;=30.9.2024",TOIMINTA!$C$3:$C$2003,"Toteutunut")</f>
        <v>0</v>
      </c>
      <c r="N200" s="54">
        <f>SUMIFS(TOIMINTA!$T$3:$T$2003, TOIMINTA!$F$3:$F$2003,"&gt;=1.7.2024",TOIMINTA!$F$3:$F$2003,"&lt;=30.9.2024",TOIMINTA!$C$3:$C$2003,"Toteutunut")</f>
        <v>0</v>
      </c>
      <c r="O200" s="34">
        <f t="shared" si="132"/>
        <v>0</v>
      </c>
      <c r="P200" s="34">
        <f>SUMIFS(TOIMINTA!$U$3:$U$2003, TOIMINTA!$F$3:$F$2003,"&gt;=1.7.2024",TOIMINTA!$F$3:$F$2003,"&lt;=30.9.2024",TOIMINTA!$C$3:$C$2003,"Toteutunut")</f>
        <v>0</v>
      </c>
      <c r="Q200" s="34">
        <f>SUMIFS(TOIMINTA!$V$3:$V$2003, TOIMINTA!$F$3:$F$2003,"&gt;=1.7.2024",TOIMINTA!$F$3:$F$2003,"&lt;=30.9.2024",TOIMINTA!$C$3:$C$2003,"Toteutunut")</f>
        <v>0</v>
      </c>
      <c r="R200" s="34">
        <f>SUMIFS(TOIMINTA!$W$3:$W$2003, TOIMINTA!$F$3:$F$2003,"&gt;=1.7.2024",TOIMINTA!$F$3:$F$2003,"&lt;=30.9.2024",TOIMINTA!$C$3:$C$2003,"Toteutunut")</f>
        <v>0</v>
      </c>
      <c r="S200" s="34">
        <f>IF(R200=0,0,R200/B200)</f>
        <v>0</v>
      </c>
      <c r="T200" s="9" t="str">
        <f>A200</f>
        <v>3. neljännes, 1.7.-30.9.</v>
      </c>
      <c r="U200" s="1"/>
      <c r="V200" s="1"/>
      <c r="W200" s="1"/>
      <c r="X200" s="1"/>
      <c r="Y200" s="1"/>
      <c r="Z200" s="1"/>
      <c r="AA200" s="1"/>
      <c r="AB200" s="1"/>
      <c r="AC200" s="1"/>
      <c r="AD200" s="1"/>
      <c r="AE200" s="1"/>
      <c r="AF200" s="1"/>
      <c r="AG200" s="1"/>
      <c r="AH200" s="1"/>
      <c r="AI200" s="1"/>
    </row>
    <row r="201" spans="1:35" ht="14.25" customHeight="1" x14ac:dyDescent="0.3">
      <c r="A201" s="8" t="s">
        <v>343</v>
      </c>
      <c r="B201" s="34">
        <f>SUMIFS(TOIMINTA!$D$3:$D$2003, TOIMINTA!$F$3:$F$2003,"&gt;=1.10.2024",TOIMINTA!$F$3:$F$2003,"&lt;=31.12.2024",TOIMINTA!$C$3:$C$2003,"Toteutunut")</f>
        <v>0</v>
      </c>
      <c r="C201" s="4">
        <f t="shared" si="136"/>
        <v>0</v>
      </c>
      <c r="D201" s="34">
        <f>SUMIFS(TOIMINTA!$X$3:$X$2003, TOIMINTA!$F$3:$F$2003,"&gt;=1.10.2024",TOIMINTA!$F$3:$F$2003,"&lt;=31.12.2024",TOIMINTA!$C$3:$C$2003,"Toteutunut")</f>
        <v>0</v>
      </c>
      <c r="E201" s="34">
        <f>SUMIFS(TOIMINTA!$Y$3:$Y$2003, TOIMINTA!$F$3:$F$2003,"&gt;=1.10.2024",TOIMINTA!$F$3:$F$2003,"&lt;=31.12.2024",TOIMINTA!$C$3:$C$2003,"Toteutunut")</f>
        <v>0</v>
      </c>
      <c r="F201" s="250">
        <f>SUMIFS(TOIMINTA!$Z$3:$Z$2003, TOIMINTA!$F$3:$F$2003,"&gt;=1.10.2024",TOIMINTA!$F$3:$F$2003,"&lt;=31.12.2024",TOIMINTA!$C$3:$C$2003,"Toteutunut")</f>
        <v>0</v>
      </c>
      <c r="G201" s="254" t="e">
        <f>B201/$B$2</f>
        <v>#DIV/0!</v>
      </c>
      <c r="H201" s="57" t="e">
        <f>B201/($B$2+$D$2+$F$2)</f>
        <v>#DIV/0!</v>
      </c>
      <c r="I201" s="54">
        <f>SUMIFS(TOIMINTA!$D$3:$D$2003, TOIMINTA!$F$3:$F$2003,"&gt;=1.10.2024",TOIMINTA!$F$3:$F$2003,"&lt;=31.12.2024",TOIMINTA!$C$3:$C$2003,"Ei osallistujia")</f>
        <v>0</v>
      </c>
      <c r="J201" s="57" t="e">
        <f>I201/($B$2+$D$2+$F$2)</f>
        <v>#DIV/0!</v>
      </c>
      <c r="K201" s="54">
        <f>SUMIFS(TOIMINTA!$D$3:$D$2003, TOIMINTA!$F$3:$F$2003,"&gt;=1.10.2024",TOIMINTA!$F$3:$F$2003,"&lt;=31.12.2024",TOIMINTA!$C$3:$C$2003,"Peruttu")</f>
        <v>0</v>
      </c>
      <c r="L201" s="57" t="e">
        <f>K201/($B$2+$D$2+$F$2)</f>
        <v>#DIV/0!</v>
      </c>
      <c r="M201" s="54">
        <f>SUMIFS(TOIMINTA!$S$3:$S$2003, TOIMINTA!$F$3:$F$2003,"&gt;=1.10.2024",TOIMINTA!$F$3:$F$2003,"&lt;=31.12.2024",TOIMINTA!$C$3:$C$2003,"Toteutunut")</f>
        <v>0</v>
      </c>
      <c r="N201" s="54">
        <f>SUMIFS(TOIMINTA!$T$3:$T$2003, TOIMINTA!$F$3:$F$2003,"&gt;=1.10.2024",TOIMINTA!$F$3:$F$2003,"&lt;=31.12.2024",TOIMINTA!$C$3:$C$2003,"Toteutunut")</f>
        <v>0</v>
      </c>
      <c r="O201" s="34">
        <f t="shared" si="132"/>
        <v>0</v>
      </c>
      <c r="P201" s="34">
        <f>SUMIFS(TOIMINTA!$U$3:$U$2003, TOIMINTA!$F$3:$F$2003,"&gt;=1.10.2024",TOIMINTA!$F$3:$F$2003,"&lt;=31.12.2024",TOIMINTA!$C$3:$C$2003,"Toteutunut")</f>
        <v>0</v>
      </c>
      <c r="Q201" s="34">
        <f>SUMIFS(TOIMINTA!$V$3:$V$2003, TOIMINTA!$F$3:$F$2003,"&gt;=1.10.2024",TOIMINTA!$F$3:$F$2003,"&lt;=31.12.2024",TOIMINTA!$C$3:$C$2003,"Toteutunut")</f>
        <v>0</v>
      </c>
      <c r="R201" s="34">
        <f>SUMIFS(TOIMINTA!$W$3:$W$2003, TOIMINTA!$F$3:$F$2003,"&gt;=1.10.2024",TOIMINTA!$F$3:$F$2003,"&lt;=31.12.2024",TOIMINTA!$C$3:$C$2003,"Toteutunut")</f>
        <v>0</v>
      </c>
      <c r="S201" s="34">
        <f>IF(R201=0,0,R201/B201)</f>
        <v>0</v>
      </c>
      <c r="T201" s="9" t="str">
        <f>A201</f>
        <v>4. neljännes 1.10.-31.12.</v>
      </c>
      <c r="U201" s="1"/>
      <c r="V201" s="1"/>
      <c r="W201" s="1"/>
      <c r="X201" s="1"/>
      <c r="Y201" s="1"/>
      <c r="Z201" s="1"/>
      <c r="AA201" s="1"/>
      <c r="AB201" s="1"/>
      <c r="AC201" s="1"/>
      <c r="AD201" s="1"/>
      <c r="AE201" s="1"/>
      <c r="AF201" s="1"/>
      <c r="AG201" s="1"/>
      <c r="AH201" s="1"/>
      <c r="AI201" s="1"/>
    </row>
    <row r="202" spans="1:35" s="161" customFormat="1" x14ac:dyDescent="0.3">
      <c r="A202" s="156" t="s">
        <v>338</v>
      </c>
      <c r="B202" s="159">
        <f>SUM(B198:B201)</f>
        <v>0</v>
      </c>
      <c r="C202" s="159">
        <f t="shared" ref="C202:R202" si="137">SUM(C198:C201)</f>
        <v>0</v>
      </c>
      <c r="D202" s="159">
        <f t="shared" si="137"/>
        <v>0</v>
      </c>
      <c r="E202" s="159">
        <f t="shared" si="137"/>
        <v>0</v>
      </c>
      <c r="F202" s="251">
        <f t="shared" ref="F202" si="138">SUM(F198:F201)</f>
        <v>0</v>
      </c>
      <c r="G202" s="262" t="e">
        <f t="shared" si="137"/>
        <v>#DIV/0!</v>
      </c>
      <c r="H202" s="160" t="e">
        <f t="shared" si="137"/>
        <v>#DIV/0!</v>
      </c>
      <c r="I202" s="159">
        <f t="shared" si="137"/>
        <v>0</v>
      </c>
      <c r="J202" s="160" t="e">
        <f t="shared" si="137"/>
        <v>#DIV/0!</v>
      </c>
      <c r="K202" s="159">
        <f t="shared" si="137"/>
        <v>0</v>
      </c>
      <c r="L202" s="160" t="e">
        <f t="shared" si="137"/>
        <v>#DIV/0!</v>
      </c>
      <c r="M202" s="159">
        <f t="shared" si="137"/>
        <v>0</v>
      </c>
      <c r="N202" s="159">
        <f t="shared" si="137"/>
        <v>0</v>
      </c>
      <c r="O202" s="159">
        <f t="shared" si="132"/>
        <v>0</v>
      </c>
      <c r="P202" s="159">
        <f t="shared" si="137"/>
        <v>0</v>
      </c>
      <c r="Q202" s="159">
        <f t="shared" si="137"/>
        <v>0</v>
      </c>
      <c r="R202" s="159">
        <f t="shared" si="137"/>
        <v>0</v>
      </c>
      <c r="S202" s="159">
        <f>IF(R202=0,0,R202/B202)</f>
        <v>0</v>
      </c>
    </row>
    <row r="204" spans="1:35" ht="15" thickBot="1" x14ac:dyDescent="0.35">
      <c r="A204" s="271"/>
      <c r="B204" s="271"/>
      <c r="C204" s="271"/>
      <c r="D204" s="271"/>
      <c r="E204" s="271"/>
      <c r="F204" s="271"/>
      <c r="G204" s="272"/>
      <c r="H204" s="271"/>
      <c r="I204" s="271"/>
      <c r="J204" s="271"/>
      <c r="K204" s="271"/>
      <c r="L204" s="271"/>
      <c r="M204" s="271"/>
      <c r="N204" s="271"/>
      <c r="O204" s="271"/>
      <c r="P204" s="271"/>
      <c r="Q204" s="271"/>
      <c r="R204" s="271"/>
      <c r="S204" s="271"/>
    </row>
    <row r="205" spans="1:35" x14ac:dyDescent="0.3">
      <c r="A205" s="191" t="s">
        <v>344</v>
      </c>
      <c r="B205" t="s">
        <v>345</v>
      </c>
      <c r="F205"/>
      <c r="G205"/>
    </row>
    <row r="206" spans="1:35" x14ac:dyDescent="0.3">
      <c r="A206" s="363" t="s">
        <v>316</v>
      </c>
      <c r="B206" s="274">
        <f>SUM(B4:B5)</f>
        <v>0</v>
      </c>
      <c r="C206" s="274">
        <f t="shared" ref="C206:F206" si="139">SUM(C4:C5)</f>
        <v>0</v>
      </c>
      <c r="D206" s="274">
        <f t="shared" si="139"/>
        <v>0</v>
      </c>
      <c r="E206" s="274">
        <f t="shared" si="139"/>
        <v>0</v>
      </c>
      <c r="F206" s="274">
        <f t="shared" si="139"/>
        <v>0</v>
      </c>
      <c r="G206" s="275" t="e">
        <f t="shared" ref="G206:G223" si="140">B206/$B$2</f>
        <v>#DIV/0!</v>
      </c>
      <c r="H206" s="276" t="e">
        <f t="shared" ref="H206:H223" si="141">B206/($B$2+$I$2+$K$2)</f>
        <v>#DIV/0!</v>
      </c>
      <c r="I206" s="277">
        <f t="shared" ref="I206:N206" si="142">SUM(I4:I5)</f>
        <v>0</v>
      </c>
      <c r="J206" s="276" t="e">
        <f t="shared" ref="J206:J223" si="143">I206/($B$2+$I$2+$K$2)</f>
        <v>#DIV/0!</v>
      </c>
      <c r="K206" s="277">
        <f t="shared" si="142"/>
        <v>0</v>
      </c>
      <c r="L206" s="276" t="e">
        <f t="shared" ref="L206:L223" si="144">K206/($B$2+$I$2+$K$2)</f>
        <v>#DIV/0!</v>
      </c>
      <c r="M206" s="277">
        <f t="shared" si="142"/>
        <v>0</v>
      </c>
      <c r="N206" s="277">
        <f t="shared" si="142"/>
        <v>0</v>
      </c>
      <c r="O206" s="274">
        <f t="shared" ref="O206" si="145">IF(M206=0,0,M206/N206)</f>
        <v>0</v>
      </c>
      <c r="P206" s="274">
        <f t="shared" ref="P206:R206" si="146">SUM(P4:P5)</f>
        <v>0</v>
      </c>
      <c r="Q206" s="274">
        <f t="shared" si="146"/>
        <v>0</v>
      </c>
      <c r="R206" s="274">
        <f t="shared" si="146"/>
        <v>0</v>
      </c>
      <c r="S206" s="274">
        <f t="shared" ref="S206:S223" si="147">IF(R206=0,0,R206/B206)</f>
        <v>0</v>
      </c>
    </row>
    <row r="207" spans="1:35" x14ac:dyDescent="0.3">
      <c r="A207" s="364" t="s">
        <v>317</v>
      </c>
      <c r="B207" s="274">
        <f t="shared" ref="B207:F207" si="148">SUM(B7:B10)+B17</f>
        <v>0</v>
      </c>
      <c r="C207" s="274">
        <f t="shared" si="148"/>
        <v>0</v>
      </c>
      <c r="D207" s="274">
        <f t="shared" si="148"/>
        <v>0</v>
      </c>
      <c r="E207" s="274">
        <f t="shared" si="148"/>
        <v>0</v>
      </c>
      <c r="F207" s="274">
        <f t="shared" si="148"/>
        <v>0</v>
      </c>
      <c r="G207" s="275" t="e">
        <f t="shared" si="140"/>
        <v>#DIV/0!</v>
      </c>
      <c r="H207" s="276" t="e">
        <f t="shared" si="141"/>
        <v>#DIV/0!</v>
      </c>
      <c r="I207" s="277">
        <f>SUM(I7:I10)+I17</f>
        <v>0</v>
      </c>
      <c r="J207" s="276" t="e">
        <f t="shared" si="143"/>
        <v>#DIV/0!</v>
      </c>
      <c r="K207" s="277">
        <f>SUM(K7:K10)+K17</f>
        <v>0</v>
      </c>
      <c r="L207" s="276" t="e">
        <f t="shared" si="144"/>
        <v>#DIV/0!</v>
      </c>
      <c r="M207" s="277">
        <f>SUM(M7:M10)+M17</f>
        <v>0</v>
      </c>
      <c r="N207" s="277">
        <f>SUM(N7:N10)+N17</f>
        <v>0</v>
      </c>
      <c r="O207" s="274">
        <f>IF(M207=0,0,M207/N207)</f>
        <v>0</v>
      </c>
      <c r="P207" s="274">
        <f>SUM(P7:P10)+P17</f>
        <v>0</v>
      </c>
      <c r="Q207" s="274">
        <f>SUM(Q7:Q10)+Q17</f>
        <v>0</v>
      </c>
      <c r="R207" s="274">
        <f>SUM(R7:R10)+R17</f>
        <v>0</v>
      </c>
      <c r="S207" s="274">
        <f t="shared" si="147"/>
        <v>0</v>
      </c>
    </row>
    <row r="208" spans="1:35" x14ac:dyDescent="0.3">
      <c r="A208" s="365" t="s">
        <v>319</v>
      </c>
      <c r="B208" s="274">
        <f t="shared" ref="B208:F208" si="149">SUM(B19:B25)+B30</f>
        <v>0</v>
      </c>
      <c r="C208" s="274">
        <f t="shared" si="149"/>
        <v>0</v>
      </c>
      <c r="D208" s="274">
        <f t="shared" si="149"/>
        <v>0</v>
      </c>
      <c r="E208" s="274">
        <f t="shared" si="149"/>
        <v>0</v>
      </c>
      <c r="F208" s="274">
        <f t="shared" si="149"/>
        <v>0</v>
      </c>
      <c r="G208" s="275" t="e">
        <f t="shared" si="140"/>
        <v>#DIV/0!</v>
      </c>
      <c r="H208" s="276" t="e">
        <f t="shared" si="141"/>
        <v>#DIV/0!</v>
      </c>
      <c r="I208" s="277">
        <f>SUM(I19:I25)+I30</f>
        <v>0</v>
      </c>
      <c r="J208" s="276" t="e">
        <f t="shared" si="143"/>
        <v>#DIV/0!</v>
      </c>
      <c r="K208" s="277">
        <f>SUM(K19:K25)+K30</f>
        <v>0</v>
      </c>
      <c r="L208" s="276" t="e">
        <f t="shared" si="144"/>
        <v>#DIV/0!</v>
      </c>
      <c r="M208" s="277">
        <f>SUM(M19:M25)+M30</f>
        <v>0</v>
      </c>
      <c r="N208" s="277">
        <f>SUM(N19:N25)+N30</f>
        <v>0</v>
      </c>
      <c r="O208" s="274">
        <f t="shared" ref="O208:O211" si="150">IF(M208=0,0,M208/N208)</f>
        <v>0</v>
      </c>
      <c r="P208" s="274">
        <f>SUM(P19:P25)+P30</f>
        <v>0</v>
      </c>
      <c r="Q208" s="274">
        <f>SUM(Q19:Q25)+Q30</f>
        <v>0</v>
      </c>
      <c r="R208" s="274">
        <f>SUM(R19:R25)+R30</f>
        <v>0</v>
      </c>
      <c r="S208" s="274">
        <f t="shared" si="147"/>
        <v>0</v>
      </c>
    </row>
    <row r="209" spans="1:19" x14ac:dyDescent="0.3">
      <c r="A209" s="273" t="s">
        <v>321</v>
      </c>
      <c r="B209" s="274">
        <f>SUM(B32:B42)</f>
        <v>0</v>
      </c>
      <c r="C209" s="274">
        <f t="shared" ref="C209:F209" si="151">SUM(C32:C42)</f>
        <v>0</v>
      </c>
      <c r="D209" s="274">
        <f t="shared" si="151"/>
        <v>0</v>
      </c>
      <c r="E209" s="274">
        <f t="shared" si="151"/>
        <v>0</v>
      </c>
      <c r="F209" s="274">
        <f t="shared" si="151"/>
        <v>0</v>
      </c>
      <c r="G209" s="275" t="e">
        <f t="shared" si="140"/>
        <v>#DIV/0!</v>
      </c>
      <c r="H209" s="276" t="e">
        <f t="shared" si="141"/>
        <v>#DIV/0!</v>
      </c>
      <c r="I209" s="277">
        <f t="shared" ref="I209:N209" si="152">SUM(I32:I42)</f>
        <v>0</v>
      </c>
      <c r="J209" s="276" t="e">
        <f t="shared" si="143"/>
        <v>#DIV/0!</v>
      </c>
      <c r="K209" s="277">
        <f t="shared" si="152"/>
        <v>0</v>
      </c>
      <c r="L209" s="276" t="e">
        <f t="shared" si="144"/>
        <v>#DIV/0!</v>
      </c>
      <c r="M209" s="277">
        <f t="shared" si="152"/>
        <v>0</v>
      </c>
      <c r="N209" s="277">
        <f t="shared" si="152"/>
        <v>0</v>
      </c>
      <c r="O209" s="274">
        <f t="shared" si="150"/>
        <v>0</v>
      </c>
      <c r="P209" s="274">
        <f t="shared" ref="P209:R209" si="153">SUM(P32:P42)</f>
        <v>0</v>
      </c>
      <c r="Q209" s="274">
        <f t="shared" si="153"/>
        <v>0</v>
      </c>
      <c r="R209" s="274">
        <f t="shared" si="153"/>
        <v>0</v>
      </c>
      <c r="S209" s="274">
        <f t="shared" si="147"/>
        <v>0</v>
      </c>
    </row>
    <row r="210" spans="1:19" x14ac:dyDescent="0.3">
      <c r="A210" s="366" t="s">
        <v>322</v>
      </c>
      <c r="B210" s="274">
        <f t="shared" ref="B210:F210" si="154">SUM(B46:B48)+B52+B57</f>
        <v>0</v>
      </c>
      <c r="C210" s="274">
        <f t="shared" si="154"/>
        <v>0</v>
      </c>
      <c r="D210" s="274">
        <f t="shared" si="154"/>
        <v>0</v>
      </c>
      <c r="E210" s="274">
        <f t="shared" si="154"/>
        <v>0</v>
      </c>
      <c r="F210" s="274">
        <f t="shared" si="154"/>
        <v>0</v>
      </c>
      <c r="G210" s="275" t="e">
        <f t="shared" si="140"/>
        <v>#DIV/0!</v>
      </c>
      <c r="H210" s="276" t="e">
        <f t="shared" si="141"/>
        <v>#DIV/0!</v>
      </c>
      <c r="I210" s="277">
        <f>SUM(I46:I48)+I52+I57</f>
        <v>0</v>
      </c>
      <c r="J210" s="276" t="e">
        <f t="shared" si="143"/>
        <v>#DIV/0!</v>
      </c>
      <c r="K210" s="277">
        <f>SUM(K46:K48)+K52+K57</f>
        <v>0</v>
      </c>
      <c r="L210" s="276" t="e">
        <f t="shared" si="144"/>
        <v>#DIV/0!</v>
      </c>
      <c r="M210" s="277">
        <f>SUM(M46:M48)+M52+M57</f>
        <v>0</v>
      </c>
      <c r="N210" s="277">
        <f>SUM(N46:N48)+N52+N57</f>
        <v>0</v>
      </c>
      <c r="O210" s="274">
        <f t="shared" si="150"/>
        <v>0</v>
      </c>
      <c r="P210" s="274">
        <f>SUM(P46:P48)+P52+P57</f>
        <v>0</v>
      </c>
      <c r="Q210" s="274">
        <f>SUM(Q46:Q48)+Q52+Q57</f>
        <v>0</v>
      </c>
      <c r="R210" s="274">
        <f>SUM(R46:R48)+R52+R57</f>
        <v>0</v>
      </c>
      <c r="S210" s="274">
        <f t="shared" si="147"/>
        <v>0</v>
      </c>
    </row>
    <row r="211" spans="1:19" x14ac:dyDescent="0.3">
      <c r="A211" s="190" t="s">
        <v>326</v>
      </c>
      <c r="B211" s="274">
        <f>SUM(B59:B62)</f>
        <v>0</v>
      </c>
      <c r="C211" s="274">
        <f t="shared" ref="C211:F211" si="155">SUM(C59:C62)</f>
        <v>0</v>
      </c>
      <c r="D211" s="274">
        <f t="shared" si="155"/>
        <v>0</v>
      </c>
      <c r="E211" s="274">
        <f t="shared" si="155"/>
        <v>0</v>
      </c>
      <c r="F211" s="274">
        <f t="shared" si="155"/>
        <v>0</v>
      </c>
      <c r="G211" s="275" t="e">
        <f t="shared" si="140"/>
        <v>#DIV/0!</v>
      </c>
      <c r="H211" s="276" t="e">
        <f t="shared" si="141"/>
        <v>#DIV/0!</v>
      </c>
      <c r="I211" s="277">
        <f t="shared" ref="I211:N211" si="156">SUM(I59:I62)</f>
        <v>0</v>
      </c>
      <c r="J211" s="276" t="e">
        <f t="shared" si="143"/>
        <v>#DIV/0!</v>
      </c>
      <c r="K211" s="277">
        <f t="shared" si="156"/>
        <v>0</v>
      </c>
      <c r="L211" s="276" t="e">
        <f t="shared" si="144"/>
        <v>#DIV/0!</v>
      </c>
      <c r="M211" s="277">
        <f t="shared" si="156"/>
        <v>0</v>
      </c>
      <c r="N211" s="277">
        <f t="shared" si="156"/>
        <v>0</v>
      </c>
      <c r="O211" s="274">
        <f t="shared" si="150"/>
        <v>0</v>
      </c>
      <c r="P211" s="274">
        <f t="shared" ref="P211:R211" si="157">SUM(P59:P62)</f>
        <v>0</v>
      </c>
      <c r="Q211" s="274">
        <f t="shared" si="157"/>
        <v>0</v>
      </c>
      <c r="R211" s="274">
        <f t="shared" si="157"/>
        <v>0</v>
      </c>
      <c r="S211" s="274">
        <f t="shared" si="147"/>
        <v>0</v>
      </c>
    </row>
    <row r="212" spans="1:19" x14ac:dyDescent="0.3">
      <c r="A212" s="8" t="s">
        <v>327</v>
      </c>
      <c r="B212" s="274">
        <f>SUM(B64:B67)</f>
        <v>0</v>
      </c>
      <c r="C212" s="274">
        <f t="shared" ref="C212:F212" si="158">SUM(C64:C67)</f>
        <v>0</v>
      </c>
      <c r="D212" s="274">
        <f t="shared" si="158"/>
        <v>0</v>
      </c>
      <c r="E212" s="274">
        <f t="shared" si="158"/>
        <v>0</v>
      </c>
      <c r="F212" s="274">
        <f t="shared" si="158"/>
        <v>0</v>
      </c>
      <c r="G212" s="275" t="e">
        <f t="shared" si="140"/>
        <v>#DIV/0!</v>
      </c>
      <c r="H212" s="276" t="e">
        <f t="shared" si="141"/>
        <v>#DIV/0!</v>
      </c>
      <c r="I212" s="277">
        <f t="shared" ref="I212:N212" si="159">SUM(I64:I67)</f>
        <v>0</v>
      </c>
      <c r="J212" s="276" t="e">
        <f t="shared" si="143"/>
        <v>#DIV/0!</v>
      </c>
      <c r="K212" s="277">
        <f t="shared" si="159"/>
        <v>0</v>
      </c>
      <c r="L212" s="276" t="e">
        <f t="shared" si="144"/>
        <v>#DIV/0!</v>
      </c>
      <c r="M212" s="277">
        <f t="shared" si="159"/>
        <v>0</v>
      </c>
      <c r="N212" s="277">
        <f t="shared" si="159"/>
        <v>0</v>
      </c>
      <c r="O212" s="274">
        <f t="shared" ref="O212:O218" si="160">IF(M212=0,0,M212/N212)</f>
        <v>0</v>
      </c>
      <c r="P212" s="274">
        <f t="shared" ref="P212:R212" si="161">SUM(P64:P67)</f>
        <v>0</v>
      </c>
      <c r="Q212" s="274">
        <f t="shared" si="161"/>
        <v>0</v>
      </c>
      <c r="R212" s="274">
        <f t="shared" si="161"/>
        <v>0</v>
      </c>
      <c r="S212" s="274">
        <f t="shared" si="147"/>
        <v>0</v>
      </c>
    </row>
    <row r="213" spans="1:19" x14ac:dyDescent="0.3">
      <c r="A213" s="8" t="s">
        <v>328</v>
      </c>
      <c r="B213" s="274">
        <f>SUM(B69:B77)</f>
        <v>0</v>
      </c>
      <c r="C213" s="274">
        <f>SUM(C69:C77)</f>
        <v>0</v>
      </c>
      <c r="D213" s="274">
        <f t="shared" ref="D213:F213" si="162">SUM(D69:D77)</f>
        <v>0</v>
      </c>
      <c r="E213" s="274">
        <f t="shared" si="162"/>
        <v>0</v>
      </c>
      <c r="F213" s="274">
        <f t="shared" si="162"/>
        <v>0</v>
      </c>
      <c r="G213" s="275" t="e">
        <f t="shared" si="140"/>
        <v>#DIV/0!</v>
      </c>
      <c r="H213" s="276" t="e">
        <f t="shared" si="141"/>
        <v>#DIV/0!</v>
      </c>
      <c r="I213" s="277">
        <f t="shared" ref="I213" si="163">SUM(I69:I77)</f>
        <v>0</v>
      </c>
      <c r="J213" s="276" t="e">
        <f t="shared" si="143"/>
        <v>#DIV/0!</v>
      </c>
      <c r="K213" s="277">
        <f t="shared" ref="K213" si="164">SUM(K69:K77)</f>
        <v>0</v>
      </c>
      <c r="L213" s="276" t="e">
        <f t="shared" si="144"/>
        <v>#DIV/0!</v>
      </c>
      <c r="M213" s="277">
        <f t="shared" ref="M213:N213" si="165">SUM(M69:M77)</f>
        <v>0</v>
      </c>
      <c r="N213" s="277">
        <f t="shared" si="165"/>
        <v>0</v>
      </c>
      <c r="O213" s="274">
        <f t="shared" si="160"/>
        <v>0</v>
      </c>
      <c r="P213" s="274">
        <f t="shared" ref="P213:R213" si="166">SUM(P69:P77)</f>
        <v>0</v>
      </c>
      <c r="Q213" s="274">
        <f t="shared" si="166"/>
        <v>0</v>
      </c>
      <c r="R213" s="274">
        <f t="shared" si="166"/>
        <v>0</v>
      </c>
      <c r="S213" s="274">
        <f t="shared" si="147"/>
        <v>0</v>
      </c>
    </row>
    <row r="214" spans="1:19" x14ac:dyDescent="0.3">
      <c r="A214" s="8" t="s">
        <v>329</v>
      </c>
      <c r="B214" s="274">
        <f>SUM(B79:B89)</f>
        <v>0</v>
      </c>
      <c r="C214" s="274">
        <f t="shared" ref="C214:F214" si="167">SUM(C79:C89)</f>
        <v>0</v>
      </c>
      <c r="D214" s="274">
        <f t="shared" si="167"/>
        <v>0</v>
      </c>
      <c r="E214" s="274">
        <f t="shared" si="167"/>
        <v>0</v>
      </c>
      <c r="F214" s="274">
        <f t="shared" si="167"/>
        <v>0</v>
      </c>
      <c r="G214" s="275" t="e">
        <f t="shared" si="140"/>
        <v>#DIV/0!</v>
      </c>
      <c r="H214" s="276" t="e">
        <f t="shared" si="141"/>
        <v>#DIV/0!</v>
      </c>
      <c r="I214" s="277">
        <f t="shared" ref="I214" si="168">SUM(I79:I89)</f>
        <v>0</v>
      </c>
      <c r="J214" s="276" t="e">
        <f t="shared" si="143"/>
        <v>#DIV/0!</v>
      </c>
      <c r="K214" s="277">
        <f t="shared" ref="K214" si="169">SUM(K79:K89)</f>
        <v>0</v>
      </c>
      <c r="L214" s="276" t="e">
        <f t="shared" si="144"/>
        <v>#DIV/0!</v>
      </c>
      <c r="M214" s="277">
        <f t="shared" ref="M214:N214" si="170">SUM(M79:M89)</f>
        <v>0</v>
      </c>
      <c r="N214" s="277">
        <f t="shared" si="170"/>
        <v>0</v>
      </c>
      <c r="O214" s="274">
        <f t="shared" si="160"/>
        <v>0</v>
      </c>
      <c r="P214" s="274">
        <f t="shared" ref="P214:R214" si="171">SUM(P79:P89)</f>
        <v>0</v>
      </c>
      <c r="Q214" s="274">
        <f t="shared" si="171"/>
        <v>0</v>
      </c>
      <c r="R214" s="274">
        <f t="shared" si="171"/>
        <v>0</v>
      </c>
      <c r="S214" s="274">
        <f t="shared" si="147"/>
        <v>0</v>
      </c>
    </row>
    <row r="215" spans="1:19" x14ac:dyDescent="0.3">
      <c r="A215" s="188" t="str">
        <f>B90</f>
        <v>JAOTELTUNA OSALLISUUDEN JA VUOROVAIKUTUKSEN MUKAAN</v>
      </c>
      <c r="B215" s="274">
        <f>SUM(B91:B101)</f>
        <v>0</v>
      </c>
      <c r="C215" s="274">
        <f t="shared" ref="C215:F215" si="172">SUM(C91:C101)</f>
        <v>0</v>
      </c>
      <c r="D215" s="274">
        <f t="shared" si="172"/>
        <v>0</v>
      </c>
      <c r="E215" s="274">
        <f t="shared" si="172"/>
        <v>0</v>
      </c>
      <c r="F215" s="274">
        <f t="shared" si="172"/>
        <v>0</v>
      </c>
      <c r="G215" s="275" t="e">
        <f t="shared" si="140"/>
        <v>#DIV/0!</v>
      </c>
      <c r="H215" s="276" t="e">
        <f t="shared" si="141"/>
        <v>#DIV/0!</v>
      </c>
      <c r="I215" s="277">
        <f t="shared" ref="I215" si="173">SUM(I91:I101)</f>
        <v>0</v>
      </c>
      <c r="J215" s="276" t="e">
        <f t="shared" si="143"/>
        <v>#DIV/0!</v>
      </c>
      <c r="K215" s="277">
        <f t="shared" ref="K215" si="174">SUM(K91:K101)</f>
        <v>0</v>
      </c>
      <c r="L215" s="276" t="e">
        <f t="shared" si="144"/>
        <v>#DIV/0!</v>
      </c>
      <c r="M215" s="277">
        <f t="shared" ref="M215:N215" si="175">SUM(M91:M101)</f>
        <v>0</v>
      </c>
      <c r="N215" s="277">
        <f t="shared" si="175"/>
        <v>0</v>
      </c>
      <c r="O215" s="274">
        <f t="shared" si="160"/>
        <v>0</v>
      </c>
      <c r="P215" s="274">
        <f t="shared" ref="P215:R215" si="176">SUM(P91:P101)</f>
        <v>0</v>
      </c>
      <c r="Q215" s="274">
        <f t="shared" si="176"/>
        <v>0</v>
      </c>
      <c r="R215" s="274">
        <f t="shared" si="176"/>
        <v>0</v>
      </c>
      <c r="S215" s="274">
        <f t="shared" si="147"/>
        <v>0</v>
      </c>
    </row>
    <row r="216" spans="1:19" x14ac:dyDescent="0.3">
      <c r="A216" s="188" t="str">
        <f>B102</f>
        <v>JAOTELTUNA SUHTEESSA ERITYISRYHMIIN</v>
      </c>
      <c r="B216" s="274">
        <f>SUM(B103:B113)</f>
        <v>0</v>
      </c>
      <c r="C216" s="274">
        <f t="shared" ref="C216:F216" si="177">SUM(C103:C113)</f>
        <v>0</v>
      </c>
      <c r="D216" s="274">
        <f t="shared" si="177"/>
        <v>0</v>
      </c>
      <c r="E216" s="274">
        <f t="shared" si="177"/>
        <v>0</v>
      </c>
      <c r="F216" s="274">
        <f t="shared" si="177"/>
        <v>0</v>
      </c>
      <c r="G216" s="275" t="e">
        <f t="shared" si="140"/>
        <v>#DIV/0!</v>
      </c>
      <c r="H216" s="276" t="e">
        <f t="shared" si="141"/>
        <v>#DIV/0!</v>
      </c>
      <c r="I216" s="277">
        <f t="shared" ref="I216" si="178">SUM(I103:I113)</f>
        <v>0</v>
      </c>
      <c r="J216" s="276" t="e">
        <f t="shared" si="143"/>
        <v>#DIV/0!</v>
      </c>
      <c r="K216" s="277">
        <f t="shared" ref="K216" si="179">SUM(K103:K113)</f>
        <v>0</v>
      </c>
      <c r="L216" s="276" t="e">
        <f t="shared" si="144"/>
        <v>#DIV/0!</v>
      </c>
      <c r="M216" s="277">
        <f t="shared" ref="M216:N216" si="180">SUM(M103:M113)</f>
        <v>0</v>
      </c>
      <c r="N216" s="277">
        <f t="shared" si="180"/>
        <v>0</v>
      </c>
      <c r="O216" s="274">
        <f t="shared" si="160"/>
        <v>0</v>
      </c>
      <c r="P216" s="274">
        <f t="shared" ref="P216:R216" si="181">SUM(P103:P113)</f>
        <v>0</v>
      </c>
      <c r="Q216" s="274">
        <f t="shared" si="181"/>
        <v>0</v>
      </c>
      <c r="R216" s="274">
        <f t="shared" si="181"/>
        <v>0</v>
      </c>
      <c r="S216" s="274">
        <f t="shared" si="147"/>
        <v>0</v>
      </c>
    </row>
    <row r="217" spans="1:19" x14ac:dyDescent="0.3">
      <c r="A217" s="188" t="str">
        <f>B114</f>
        <v>JAOTELTUNA SUHTEESSA KESTÄVÄÄN KEHITYKSEEN</v>
      </c>
      <c r="B217" s="274">
        <f>SUM(B115:B125)</f>
        <v>0</v>
      </c>
      <c r="C217" s="274">
        <f t="shared" ref="C217:F217" si="182">SUM(C115:C125)</f>
        <v>0</v>
      </c>
      <c r="D217" s="274">
        <f t="shared" si="182"/>
        <v>0</v>
      </c>
      <c r="E217" s="274">
        <f t="shared" si="182"/>
        <v>0</v>
      </c>
      <c r="F217" s="274">
        <f t="shared" si="182"/>
        <v>0</v>
      </c>
      <c r="G217" s="275" t="e">
        <f t="shared" si="140"/>
        <v>#DIV/0!</v>
      </c>
      <c r="H217" s="276" t="e">
        <f t="shared" si="141"/>
        <v>#DIV/0!</v>
      </c>
      <c r="I217" s="277">
        <f t="shared" ref="I217" si="183">SUM(I115:I125)</f>
        <v>0</v>
      </c>
      <c r="J217" s="276" t="e">
        <f t="shared" si="143"/>
        <v>#DIV/0!</v>
      </c>
      <c r="K217" s="277">
        <f t="shared" ref="K217" si="184">SUM(K115:K125)</f>
        <v>0</v>
      </c>
      <c r="L217" s="276" t="e">
        <f t="shared" si="144"/>
        <v>#DIV/0!</v>
      </c>
      <c r="M217" s="277">
        <f t="shared" ref="M217:N217" si="185">SUM(M115:M125)</f>
        <v>0</v>
      </c>
      <c r="N217" s="277">
        <f t="shared" si="185"/>
        <v>0</v>
      </c>
      <c r="O217" s="274">
        <f t="shared" si="160"/>
        <v>0</v>
      </c>
      <c r="P217" s="274">
        <f t="shared" ref="P217:R217" si="186">SUM(P115:P125)</f>
        <v>0</v>
      </c>
      <c r="Q217" s="274">
        <f t="shared" si="186"/>
        <v>0</v>
      </c>
      <c r="R217" s="274">
        <f t="shared" si="186"/>
        <v>0</v>
      </c>
      <c r="S217" s="274">
        <f t="shared" si="147"/>
        <v>0</v>
      </c>
    </row>
    <row r="218" spans="1:19" x14ac:dyDescent="0.3">
      <c r="A218" s="188" t="str">
        <f>B126</f>
        <v>JAOTELTUNA SUHTEESSA HARRASTAKOTONA.FI</v>
      </c>
      <c r="B218" s="274">
        <f>SUM(B127:B130)</f>
        <v>0</v>
      </c>
      <c r="C218" s="274">
        <f t="shared" ref="C218:F218" si="187">SUM(C127:C130)</f>
        <v>0</v>
      </c>
      <c r="D218" s="274">
        <f t="shared" si="187"/>
        <v>0</v>
      </c>
      <c r="E218" s="274">
        <f t="shared" si="187"/>
        <v>0</v>
      </c>
      <c r="F218" s="274">
        <f t="shared" si="187"/>
        <v>0</v>
      </c>
      <c r="G218" s="275" t="e">
        <f t="shared" si="140"/>
        <v>#DIV/0!</v>
      </c>
      <c r="H218" s="276" t="e">
        <f t="shared" si="141"/>
        <v>#DIV/0!</v>
      </c>
      <c r="I218" s="277">
        <f t="shared" ref="I218" si="188">SUM(I127:I130)</f>
        <v>0</v>
      </c>
      <c r="J218" s="276" t="e">
        <f t="shared" si="143"/>
        <v>#DIV/0!</v>
      </c>
      <c r="K218" s="277">
        <f t="shared" ref="K218" si="189">SUM(K127:K130)</f>
        <v>0</v>
      </c>
      <c r="L218" s="276" t="e">
        <f t="shared" si="144"/>
        <v>#DIV/0!</v>
      </c>
      <c r="M218" s="277">
        <f t="shared" ref="M218:N218" si="190">SUM(M127:M130)</f>
        <v>0</v>
      </c>
      <c r="N218" s="277">
        <f t="shared" si="190"/>
        <v>0</v>
      </c>
      <c r="O218" s="274">
        <f t="shared" si="160"/>
        <v>0</v>
      </c>
      <c r="P218" s="274">
        <f t="shared" ref="P218:R218" si="191">SUM(P127:P130)</f>
        <v>0</v>
      </c>
      <c r="Q218" s="274">
        <f t="shared" si="191"/>
        <v>0</v>
      </c>
      <c r="R218" s="274">
        <f t="shared" si="191"/>
        <v>0</v>
      </c>
      <c r="S218" s="274">
        <f t="shared" si="147"/>
        <v>0</v>
      </c>
    </row>
    <row r="219" spans="1:19" x14ac:dyDescent="0.3">
      <c r="A219" s="318" t="str">
        <f>B131</f>
        <v>Oma tarkistuslista 1</v>
      </c>
      <c r="B219" s="274">
        <f>SUM(B132:B141)</f>
        <v>0</v>
      </c>
      <c r="C219" s="274">
        <f t="shared" ref="C219:F219" si="192">SUM(C132:C141)</f>
        <v>0</v>
      </c>
      <c r="D219" s="274">
        <f t="shared" si="192"/>
        <v>0</v>
      </c>
      <c r="E219" s="274">
        <f t="shared" si="192"/>
        <v>0</v>
      </c>
      <c r="F219" s="274">
        <f t="shared" si="192"/>
        <v>0</v>
      </c>
      <c r="G219" s="275" t="e">
        <f t="shared" si="140"/>
        <v>#DIV/0!</v>
      </c>
      <c r="H219" s="276" t="e">
        <f t="shared" si="141"/>
        <v>#DIV/0!</v>
      </c>
      <c r="I219" s="277">
        <f t="shared" ref="I219" si="193">SUM(I132:I141)</f>
        <v>0</v>
      </c>
      <c r="J219" s="276" t="e">
        <f t="shared" si="143"/>
        <v>#DIV/0!</v>
      </c>
      <c r="K219" s="277">
        <f t="shared" ref="K219" si="194">SUM(K132:K141)</f>
        <v>0</v>
      </c>
      <c r="L219" s="276" t="e">
        <f t="shared" si="144"/>
        <v>#DIV/0!</v>
      </c>
      <c r="M219" s="277">
        <f t="shared" ref="M219:N219" si="195">SUM(M132:M141)</f>
        <v>0</v>
      </c>
      <c r="N219" s="277">
        <f t="shared" si="195"/>
        <v>0</v>
      </c>
      <c r="O219" s="274">
        <f t="shared" ref="O219:O223" si="196">IF(M219=0,0,M219/N219)</f>
        <v>0</v>
      </c>
      <c r="P219" s="274">
        <f t="shared" ref="P219:R219" si="197">SUM(P132:P141)</f>
        <v>0</v>
      </c>
      <c r="Q219" s="274">
        <f t="shared" si="197"/>
        <v>0</v>
      </c>
      <c r="R219" s="274">
        <f t="shared" si="197"/>
        <v>0</v>
      </c>
      <c r="S219" s="274">
        <f t="shared" si="147"/>
        <v>0</v>
      </c>
    </row>
    <row r="220" spans="1:19" x14ac:dyDescent="0.3">
      <c r="A220" s="318" t="str">
        <f>B142</f>
        <v>Oma tarkistuslista 2</v>
      </c>
      <c r="B220" s="274">
        <f>SUM(B143:B152)</f>
        <v>0</v>
      </c>
      <c r="C220" s="274">
        <f t="shared" ref="C220:F220" si="198">SUM(C143:C152)</f>
        <v>0</v>
      </c>
      <c r="D220" s="274">
        <f t="shared" si="198"/>
        <v>0</v>
      </c>
      <c r="E220" s="274">
        <f t="shared" si="198"/>
        <v>0</v>
      </c>
      <c r="F220" s="274">
        <f t="shared" si="198"/>
        <v>0</v>
      </c>
      <c r="G220" s="275" t="e">
        <f t="shared" si="140"/>
        <v>#DIV/0!</v>
      </c>
      <c r="H220" s="276" t="e">
        <f t="shared" si="141"/>
        <v>#DIV/0!</v>
      </c>
      <c r="I220" s="277">
        <f t="shared" ref="I220" si="199">SUM(I143:I152)</f>
        <v>0</v>
      </c>
      <c r="J220" s="276" t="e">
        <f t="shared" si="143"/>
        <v>#DIV/0!</v>
      </c>
      <c r="K220" s="277">
        <f t="shared" ref="K220" si="200">SUM(K143:K152)</f>
        <v>0</v>
      </c>
      <c r="L220" s="276" t="e">
        <f t="shared" si="144"/>
        <v>#DIV/0!</v>
      </c>
      <c r="M220" s="277">
        <f t="shared" ref="M220:R220" si="201">SUM(M143:M152)</f>
        <v>0</v>
      </c>
      <c r="N220" s="277">
        <f t="shared" si="201"/>
        <v>0</v>
      </c>
      <c r="O220" s="274">
        <f t="shared" si="196"/>
        <v>0</v>
      </c>
      <c r="P220" s="274">
        <f t="shared" si="201"/>
        <v>0</v>
      </c>
      <c r="Q220" s="274">
        <f t="shared" si="201"/>
        <v>0</v>
      </c>
      <c r="R220" s="274">
        <f t="shared" si="201"/>
        <v>0</v>
      </c>
      <c r="S220" s="274">
        <f t="shared" si="147"/>
        <v>0</v>
      </c>
    </row>
    <row r="221" spans="1:19" x14ac:dyDescent="0.3">
      <c r="A221" s="318" t="str">
        <f>B153</f>
        <v>Oma tarkistuslista 3</v>
      </c>
      <c r="B221" s="274">
        <f>SUM(B154:B163)</f>
        <v>0</v>
      </c>
      <c r="C221" s="274">
        <f t="shared" ref="C221:F221" si="202">SUM(C154:C163)</f>
        <v>0</v>
      </c>
      <c r="D221" s="274">
        <f t="shared" si="202"/>
        <v>0</v>
      </c>
      <c r="E221" s="274">
        <f t="shared" si="202"/>
        <v>0</v>
      </c>
      <c r="F221" s="274">
        <f t="shared" si="202"/>
        <v>0</v>
      </c>
      <c r="G221" s="275" t="e">
        <f t="shared" si="140"/>
        <v>#DIV/0!</v>
      </c>
      <c r="H221" s="276" t="e">
        <f t="shared" si="141"/>
        <v>#DIV/0!</v>
      </c>
      <c r="I221" s="277">
        <f t="shared" ref="I221" si="203">SUM(I154:I163)</f>
        <v>0</v>
      </c>
      <c r="J221" s="276" t="e">
        <f t="shared" si="143"/>
        <v>#DIV/0!</v>
      </c>
      <c r="K221" s="277">
        <f t="shared" ref="K221" si="204">SUM(K154:K163)</f>
        <v>0</v>
      </c>
      <c r="L221" s="276" t="e">
        <f t="shared" si="144"/>
        <v>#DIV/0!</v>
      </c>
      <c r="M221" s="277">
        <f t="shared" ref="M221:N221" si="205">SUM(M154:M163)</f>
        <v>0</v>
      </c>
      <c r="N221" s="277">
        <f t="shared" si="205"/>
        <v>0</v>
      </c>
      <c r="O221" s="274">
        <f t="shared" si="196"/>
        <v>0</v>
      </c>
      <c r="P221" s="274">
        <f t="shared" ref="P221:R221" si="206">SUM(P154:P163)</f>
        <v>0</v>
      </c>
      <c r="Q221" s="274">
        <f t="shared" si="206"/>
        <v>0</v>
      </c>
      <c r="R221" s="274">
        <f t="shared" si="206"/>
        <v>0</v>
      </c>
      <c r="S221" s="274">
        <f t="shared" si="147"/>
        <v>0</v>
      </c>
    </row>
    <row r="222" spans="1:19" x14ac:dyDescent="0.3">
      <c r="A222" s="318" t="str">
        <f>B164</f>
        <v>Oma tarkistuslista 4</v>
      </c>
      <c r="B222" s="274">
        <f>SUM(B165:B174)</f>
        <v>0</v>
      </c>
      <c r="C222" s="274">
        <f t="shared" ref="C222:F222" si="207">SUM(C165:C174)</f>
        <v>0</v>
      </c>
      <c r="D222" s="274">
        <f t="shared" si="207"/>
        <v>0</v>
      </c>
      <c r="E222" s="274">
        <f t="shared" si="207"/>
        <v>0</v>
      </c>
      <c r="F222" s="274">
        <f t="shared" si="207"/>
        <v>0</v>
      </c>
      <c r="G222" s="275" t="e">
        <f t="shared" si="140"/>
        <v>#DIV/0!</v>
      </c>
      <c r="H222" s="276" t="e">
        <f t="shared" si="141"/>
        <v>#DIV/0!</v>
      </c>
      <c r="I222" s="277">
        <f t="shared" ref="I222" si="208">SUM(I165:I174)</f>
        <v>0</v>
      </c>
      <c r="J222" s="276" t="e">
        <f t="shared" si="143"/>
        <v>#DIV/0!</v>
      </c>
      <c r="K222" s="277">
        <f t="shared" ref="K222" si="209">SUM(K165:K174)</f>
        <v>0</v>
      </c>
      <c r="L222" s="276" t="e">
        <f t="shared" si="144"/>
        <v>#DIV/0!</v>
      </c>
      <c r="M222" s="277">
        <f t="shared" ref="M222:N222" si="210">SUM(M165:M174)</f>
        <v>0</v>
      </c>
      <c r="N222" s="277">
        <f t="shared" si="210"/>
        <v>0</v>
      </c>
      <c r="O222" s="274">
        <f t="shared" si="196"/>
        <v>0</v>
      </c>
      <c r="P222" s="274">
        <f t="shared" ref="P222:R222" si="211">SUM(P165:P174)</f>
        <v>0</v>
      </c>
      <c r="Q222" s="274">
        <f t="shared" si="211"/>
        <v>0</v>
      </c>
      <c r="R222" s="274">
        <f t="shared" si="211"/>
        <v>0</v>
      </c>
      <c r="S222" s="274">
        <f t="shared" si="147"/>
        <v>0</v>
      </c>
    </row>
    <row r="223" spans="1:19" x14ac:dyDescent="0.3">
      <c r="A223" s="318" t="str">
        <f>B175</f>
        <v>Oma tarkistuslista 5</v>
      </c>
      <c r="B223" s="274">
        <f>SUM(B176:B185)</f>
        <v>0</v>
      </c>
      <c r="C223" s="274">
        <f t="shared" ref="C223:F223" si="212">SUM(C176:C185)</f>
        <v>0</v>
      </c>
      <c r="D223" s="274">
        <f t="shared" si="212"/>
        <v>0</v>
      </c>
      <c r="E223" s="274">
        <f t="shared" si="212"/>
        <v>0</v>
      </c>
      <c r="F223" s="274">
        <f t="shared" si="212"/>
        <v>0</v>
      </c>
      <c r="G223" s="275" t="e">
        <f t="shared" si="140"/>
        <v>#DIV/0!</v>
      </c>
      <c r="H223" s="276" t="e">
        <f t="shared" si="141"/>
        <v>#DIV/0!</v>
      </c>
      <c r="I223" s="277">
        <f t="shared" ref="I223" si="213">SUM(I176:I185)</f>
        <v>0</v>
      </c>
      <c r="J223" s="276" t="e">
        <f t="shared" si="143"/>
        <v>#DIV/0!</v>
      </c>
      <c r="K223" s="277">
        <f t="shared" ref="K223" si="214">SUM(K176:K185)</f>
        <v>0</v>
      </c>
      <c r="L223" s="276" t="e">
        <f t="shared" si="144"/>
        <v>#DIV/0!</v>
      </c>
      <c r="M223" s="277">
        <f t="shared" ref="M223:N223" si="215">SUM(M176:M185)</f>
        <v>0</v>
      </c>
      <c r="N223" s="277">
        <f t="shared" si="215"/>
        <v>0</v>
      </c>
      <c r="O223" s="274">
        <f t="shared" si="196"/>
        <v>0</v>
      </c>
      <c r="P223" s="274">
        <f t="shared" ref="P223:R223" si="216">SUM(P176:P185)</f>
        <v>0</v>
      </c>
      <c r="Q223" s="274">
        <f t="shared" si="216"/>
        <v>0</v>
      </c>
      <c r="R223" s="274">
        <f t="shared" si="216"/>
        <v>0</v>
      </c>
      <c r="S223" s="274">
        <f t="shared" si="147"/>
        <v>0</v>
      </c>
    </row>
  </sheetData>
  <sheetProtection sheet="1" objects="1" scenario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selection activeCell="C12" sqref="C12"/>
    </sheetView>
  </sheetViews>
  <sheetFormatPr defaultColWidth="8.88671875" defaultRowHeight="14.4" x14ac:dyDescent="0.3"/>
  <cols>
    <col min="1" max="5" width="36.5546875" style="166" customWidth="1"/>
    <col min="6" max="6" width="3.44140625" style="166" customWidth="1"/>
    <col min="7" max="16384" width="8.88671875" style="166"/>
  </cols>
  <sheetData>
    <row r="1" spans="1:6" x14ac:dyDescent="0.3">
      <c r="A1" s="174" t="s">
        <v>346</v>
      </c>
      <c r="B1" s="309"/>
      <c r="C1" s="309"/>
      <c r="D1" s="309"/>
      <c r="E1" s="309"/>
      <c r="F1" s="310"/>
    </row>
    <row r="2" spans="1:6" x14ac:dyDescent="0.3">
      <c r="A2" s="501" t="s">
        <v>347</v>
      </c>
      <c r="B2" s="501"/>
      <c r="C2" s="309"/>
      <c r="D2" s="309"/>
      <c r="E2" s="309"/>
      <c r="F2" s="310"/>
    </row>
    <row r="3" spans="1:6" x14ac:dyDescent="0.3">
      <c r="A3" s="502" t="s">
        <v>348</v>
      </c>
      <c r="B3" s="502"/>
      <c r="C3" s="502"/>
      <c r="D3" s="502"/>
      <c r="E3" s="502"/>
      <c r="F3" s="310"/>
    </row>
    <row r="4" spans="1:6" x14ac:dyDescent="0.3">
      <c r="A4" s="311" t="s">
        <v>349</v>
      </c>
      <c r="B4" s="175"/>
      <c r="C4" s="175"/>
      <c r="D4" s="175"/>
      <c r="E4" s="175"/>
      <c r="F4" s="310"/>
    </row>
    <row r="5" spans="1:6" x14ac:dyDescent="0.3">
      <c r="A5" s="309"/>
      <c r="B5" s="309"/>
      <c r="C5" s="309"/>
      <c r="D5" s="309"/>
      <c r="E5" s="309"/>
      <c r="F5" s="310"/>
    </row>
    <row r="6" spans="1:6" x14ac:dyDescent="0.3">
      <c r="A6" s="176" t="s">
        <v>3</v>
      </c>
      <c r="B6" s="177" t="s">
        <v>350</v>
      </c>
      <c r="C6" s="177" t="s">
        <v>351</v>
      </c>
      <c r="D6" s="177" t="s">
        <v>352</v>
      </c>
      <c r="E6" s="178" t="s">
        <v>353</v>
      </c>
      <c r="F6" s="310"/>
    </row>
    <row r="7" spans="1:6" x14ac:dyDescent="0.3">
      <c r="A7" s="312" t="s">
        <v>40</v>
      </c>
      <c r="B7" s="312" t="s">
        <v>54</v>
      </c>
      <c r="C7" s="312" t="s">
        <v>54</v>
      </c>
      <c r="D7" s="312" t="s">
        <v>54</v>
      </c>
      <c r="E7" s="313" t="s">
        <v>44</v>
      </c>
      <c r="F7" s="310"/>
    </row>
    <row r="8" spans="1:6" x14ac:dyDescent="0.3">
      <c r="A8" s="312" t="s">
        <v>354</v>
      </c>
      <c r="B8" s="179" t="s">
        <v>41</v>
      </c>
      <c r="C8" s="180" t="s">
        <v>42</v>
      </c>
      <c r="D8" s="180" t="s">
        <v>43</v>
      </c>
      <c r="E8" s="313" t="s">
        <v>355</v>
      </c>
      <c r="F8" s="310"/>
    </row>
    <row r="9" spans="1:6" x14ac:dyDescent="0.3">
      <c r="A9" s="312" t="s">
        <v>356</v>
      </c>
      <c r="B9" s="179" t="s">
        <v>65</v>
      </c>
      <c r="C9" s="179" t="s">
        <v>70</v>
      </c>
      <c r="D9" s="180" t="s">
        <v>55</v>
      </c>
      <c r="E9" s="313" t="s">
        <v>66</v>
      </c>
      <c r="F9" s="310"/>
    </row>
    <row r="10" spans="1:6" x14ac:dyDescent="0.3">
      <c r="A10" s="30"/>
      <c r="B10" s="30"/>
      <c r="C10" s="179" t="s">
        <v>78</v>
      </c>
      <c r="D10" s="180" t="s">
        <v>239</v>
      </c>
      <c r="E10" s="313" t="s">
        <v>357</v>
      </c>
      <c r="F10" s="310"/>
    </row>
    <row r="11" spans="1:6" x14ac:dyDescent="0.3">
      <c r="A11" s="30"/>
      <c r="B11" s="30"/>
      <c r="C11" s="179" t="s">
        <v>232</v>
      </c>
      <c r="D11" s="180" t="s">
        <v>240</v>
      </c>
      <c r="E11" s="313" t="s">
        <v>358</v>
      </c>
      <c r="F11" s="310"/>
    </row>
    <row r="12" spans="1:6" x14ac:dyDescent="0.3">
      <c r="A12" s="30"/>
      <c r="B12" s="30"/>
      <c r="C12" s="168" t="s">
        <v>359</v>
      </c>
      <c r="D12" s="180" t="s">
        <v>74</v>
      </c>
      <c r="E12" s="313" t="s">
        <v>132</v>
      </c>
      <c r="F12" s="310"/>
    </row>
    <row r="13" spans="1:6" x14ac:dyDescent="0.3">
      <c r="A13" s="30"/>
      <c r="B13" s="30"/>
      <c r="C13" s="168" t="s">
        <v>360</v>
      </c>
      <c r="D13" s="180" t="s">
        <v>243</v>
      </c>
      <c r="E13" s="217" t="s">
        <v>361</v>
      </c>
      <c r="F13" s="310"/>
    </row>
    <row r="14" spans="1:6" x14ac:dyDescent="0.3">
      <c r="A14" s="30"/>
      <c r="B14" s="30"/>
      <c r="C14" s="168" t="s">
        <v>362</v>
      </c>
      <c r="D14" s="180" t="s">
        <v>245</v>
      </c>
      <c r="E14" s="149" t="s">
        <v>363</v>
      </c>
      <c r="F14" s="310"/>
    </row>
    <row r="15" spans="1:6" x14ac:dyDescent="0.3">
      <c r="A15" s="30"/>
      <c r="B15" s="30"/>
      <c r="C15" s="168" t="s">
        <v>246</v>
      </c>
      <c r="D15" s="169" t="s">
        <v>364</v>
      </c>
      <c r="E15" s="217" t="s">
        <v>365</v>
      </c>
      <c r="F15" s="310"/>
    </row>
    <row r="16" spans="1:6" x14ac:dyDescent="0.3">
      <c r="A16" s="30"/>
      <c r="B16" s="30"/>
      <c r="C16" s="168" t="s">
        <v>366</v>
      </c>
      <c r="D16" s="168" t="s">
        <v>367</v>
      </c>
      <c r="E16" s="314" t="s">
        <v>368</v>
      </c>
      <c r="F16" s="310"/>
    </row>
    <row r="17" spans="1:6" x14ac:dyDescent="0.3">
      <c r="A17" s="30"/>
      <c r="B17" s="30"/>
      <c r="C17" s="168" t="s">
        <v>369</v>
      </c>
      <c r="D17" s="168" t="s">
        <v>370</v>
      </c>
      <c r="E17" s="314" t="s">
        <v>371</v>
      </c>
      <c r="F17" s="310"/>
    </row>
    <row r="18" spans="1:6" s="167" customFormat="1" x14ac:dyDescent="0.3">
      <c r="A18" s="30"/>
      <c r="B18" s="30"/>
      <c r="C18" s="30"/>
      <c r="D18" s="314" t="s">
        <v>372</v>
      </c>
      <c r="F18" s="170"/>
    </row>
    <row r="19" spans="1:6" x14ac:dyDescent="0.3">
      <c r="A19" s="315"/>
      <c r="B19" s="315"/>
      <c r="C19" s="315"/>
      <c r="D19" s="315"/>
      <c r="E19" s="315"/>
      <c r="F19" s="310"/>
    </row>
    <row r="20" spans="1:6" x14ac:dyDescent="0.3">
      <c r="A20" s="177" t="s">
        <v>373</v>
      </c>
      <c r="B20" s="178" t="s">
        <v>12</v>
      </c>
      <c r="C20" s="178" t="s">
        <v>374</v>
      </c>
      <c r="D20" s="177" t="s">
        <v>375</v>
      </c>
      <c r="E20" s="181" t="s">
        <v>376</v>
      </c>
      <c r="F20" s="310"/>
    </row>
    <row r="21" spans="1:6" x14ac:dyDescent="0.3">
      <c r="A21" s="312" t="s">
        <v>54</v>
      </c>
      <c r="B21" s="312" t="s">
        <v>54</v>
      </c>
      <c r="C21" s="182" t="s">
        <v>54</v>
      </c>
      <c r="D21" s="182" t="s">
        <v>54</v>
      </c>
      <c r="E21" s="181" t="s">
        <v>377</v>
      </c>
      <c r="F21" s="310"/>
    </row>
    <row r="22" spans="1:6" x14ac:dyDescent="0.3">
      <c r="A22" s="180" t="s">
        <v>45</v>
      </c>
      <c r="B22" s="312" t="s">
        <v>57</v>
      </c>
      <c r="C22" s="183" t="s">
        <v>72</v>
      </c>
      <c r="D22" s="184" t="s">
        <v>48</v>
      </c>
      <c r="E22" s="30"/>
      <c r="F22" s="310"/>
    </row>
    <row r="23" spans="1:6" x14ac:dyDescent="0.3">
      <c r="A23" s="180" t="s">
        <v>62</v>
      </c>
      <c r="B23" s="312" t="s">
        <v>46</v>
      </c>
      <c r="C23" s="183" t="s">
        <v>47</v>
      </c>
      <c r="D23" s="184" t="s">
        <v>77</v>
      </c>
      <c r="E23" s="30"/>
      <c r="F23" s="310"/>
    </row>
    <row r="24" spans="1:6" x14ac:dyDescent="0.3">
      <c r="A24" s="180" t="s">
        <v>56</v>
      </c>
      <c r="B24" s="312" t="s">
        <v>71</v>
      </c>
      <c r="C24" s="183" t="s">
        <v>67</v>
      </c>
      <c r="D24" s="184" t="s">
        <v>76</v>
      </c>
      <c r="E24" s="30"/>
      <c r="F24" s="310"/>
    </row>
    <row r="25" spans="1:6" x14ac:dyDescent="0.3">
      <c r="A25" s="180" t="s">
        <v>139</v>
      </c>
      <c r="B25" s="312" t="s">
        <v>149</v>
      </c>
      <c r="C25" s="183" t="s">
        <v>152</v>
      </c>
      <c r="D25" s="149" t="s">
        <v>73</v>
      </c>
      <c r="E25" s="30"/>
      <c r="F25" s="310"/>
    </row>
    <row r="26" spans="1:6" x14ac:dyDescent="0.3">
      <c r="A26" s="180" t="s">
        <v>140</v>
      </c>
      <c r="B26" s="30"/>
      <c r="C26" s="30"/>
      <c r="D26" s="149" t="s">
        <v>166</v>
      </c>
      <c r="E26" s="30"/>
      <c r="F26" s="310"/>
    </row>
    <row r="27" spans="1:6" x14ac:dyDescent="0.3">
      <c r="A27" s="180" t="s">
        <v>141</v>
      </c>
      <c r="B27" s="30"/>
      <c r="C27" s="30"/>
      <c r="D27" s="149" t="s">
        <v>167</v>
      </c>
      <c r="E27" s="30"/>
      <c r="F27" s="310"/>
    </row>
    <row r="28" spans="1:6" x14ac:dyDescent="0.3">
      <c r="A28" s="179" t="s">
        <v>142</v>
      </c>
      <c r="B28" s="30"/>
      <c r="C28" s="30"/>
      <c r="D28" s="149" t="s">
        <v>168</v>
      </c>
      <c r="E28" s="30"/>
      <c r="F28" s="310"/>
    </row>
    <row r="29" spans="1:6" x14ac:dyDescent="0.3">
      <c r="A29" s="168" t="s">
        <v>75</v>
      </c>
      <c r="B29" s="30"/>
      <c r="C29" s="30"/>
      <c r="D29" s="149" t="s">
        <v>169</v>
      </c>
      <c r="E29" s="30"/>
      <c r="F29" s="310"/>
    </row>
    <row r="30" spans="1:6" x14ac:dyDescent="0.3">
      <c r="A30" s="314" t="s">
        <v>144</v>
      </c>
      <c r="B30" s="30"/>
      <c r="C30" s="30"/>
      <c r="D30" s="149" t="s">
        <v>170</v>
      </c>
      <c r="E30" s="30"/>
      <c r="F30" s="310"/>
    </row>
    <row r="31" spans="1:6" x14ac:dyDescent="0.3">
      <c r="A31" s="314" t="s">
        <v>145</v>
      </c>
      <c r="B31" s="30"/>
      <c r="C31" s="30"/>
      <c r="D31" s="30"/>
      <c r="E31" s="30"/>
      <c r="F31" s="310"/>
    </row>
    <row r="32" spans="1:6" x14ac:dyDescent="0.3">
      <c r="A32" s="172" t="s">
        <v>146</v>
      </c>
      <c r="B32" s="30"/>
      <c r="C32" s="30"/>
      <c r="D32" s="30"/>
      <c r="E32" s="30"/>
      <c r="F32" s="310"/>
    </row>
    <row r="33" spans="1:6" x14ac:dyDescent="0.3">
      <c r="A33" s="315"/>
      <c r="B33" s="315"/>
      <c r="C33" s="315"/>
      <c r="D33" s="315"/>
      <c r="E33" s="315"/>
      <c r="F33" s="310"/>
    </row>
    <row r="34" spans="1:6" x14ac:dyDescent="0.3">
      <c r="A34" s="178" t="s">
        <v>30</v>
      </c>
      <c r="B34" s="178" t="s">
        <v>185</v>
      </c>
      <c r="C34" s="186" t="s">
        <v>32</v>
      </c>
      <c r="D34" s="178" t="s">
        <v>33</v>
      </c>
      <c r="E34" s="187" t="s">
        <v>34</v>
      </c>
      <c r="F34" s="310"/>
    </row>
    <row r="35" spans="1:6" x14ac:dyDescent="0.3">
      <c r="A35" s="182" t="s">
        <v>54</v>
      </c>
      <c r="B35" s="182" t="s">
        <v>54</v>
      </c>
      <c r="C35" s="182" t="s">
        <v>54</v>
      </c>
      <c r="D35" s="312" t="s">
        <v>54</v>
      </c>
      <c r="E35" s="185" t="s">
        <v>53</v>
      </c>
      <c r="F35" s="310"/>
    </row>
    <row r="36" spans="1:6" x14ac:dyDescent="0.3">
      <c r="A36" s="184" t="s">
        <v>49</v>
      </c>
      <c r="B36" s="185" t="s">
        <v>58</v>
      </c>
      <c r="C36" s="148" t="s">
        <v>51</v>
      </c>
      <c r="D36" s="313" t="s">
        <v>52</v>
      </c>
      <c r="E36" s="185" t="s">
        <v>69</v>
      </c>
      <c r="F36" s="310"/>
    </row>
    <row r="37" spans="1:6" x14ac:dyDescent="0.3">
      <c r="A37" s="184" t="s">
        <v>61</v>
      </c>
      <c r="B37" s="185" t="s">
        <v>187</v>
      </c>
      <c r="C37" s="148" t="s">
        <v>59</v>
      </c>
      <c r="D37" s="313" t="s">
        <v>60</v>
      </c>
      <c r="E37" s="185" t="s">
        <v>378</v>
      </c>
      <c r="F37" s="310"/>
    </row>
    <row r="38" spans="1:6" x14ac:dyDescent="0.3">
      <c r="A38" s="171" t="s">
        <v>176</v>
      </c>
      <c r="B38" s="185" t="s">
        <v>50</v>
      </c>
      <c r="C38" s="148" t="s">
        <v>63</v>
      </c>
      <c r="D38" s="313" t="s">
        <v>379</v>
      </c>
      <c r="E38" s="185" t="s">
        <v>380</v>
      </c>
      <c r="F38" s="310"/>
    </row>
    <row r="39" spans="1:6" x14ac:dyDescent="0.3">
      <c r="A39" s="171" t="s">
        <v>177</v>
      </c>
      <c r="B39" s="185" t="s">
        <v>68</v>
      </c>
      <c r="C39" s="148" t="s">
        <v>198</v>
      </c>
      <c r="D39" s="313" t="s">
        <v>64</v>
      </c>
      <c r="E39" s="189"/>
      <c r="F39" s="310"/>
    </row>
    <row r="40" spans="1:6" x14ac:dyDescent="0.3">
      <c r="A40" s="171" t="s">
        <v>178</v>
      </c>
      <c r="B40" s="185" t="s">
        <v>191</v>
      </c>
      <c r="C40" s="314" t="s">
        <v>199</v>
      </c>
      <c r="D40" s="314" t="s">
        <v>199</v>
      </c>
      <c r="E40" s="30"/>
      <c r="F40" s="310"/>
    </row>
    <row r="41" spans="1:6" x14ac:dyDescent="0.3">
      <c r="A41" s="171" t="s">
        <v>179</v>
      </c>
      <c r="B41" s="314" t="s">
        <v>192</v>
      </c>
      <c r="C41" s="314" t="s">
        <v>192</v>
      </c>
      <c r="D41" s="314" t="s">
        <v>192</v>
      </c>
      <c r="E41" s="30"/>
      <c r="F41" s="310"/>
    </row>
    <row r="42" spans="1:6" x14ac:dyDescent="0.3">
      <c r="A42" s="171" t="s">
        <v>180</v>
      </c>
      <c r="B42" s="314" t="s">
        <v>193</v>
      </c>
      <c r="C42" s="314" t="s">
        <v>193</v>
      </c>
      <c r="D42" s="314" t="s">
        <v>193</v>
      </c>
      <c r="E42" s="30"/>
      <c r="F42" s="310"/>
    </row>
    <row r="43" spans="1:6" x14ac:dyDescent="0.3">
      <c r="A43" s="149" t="s">
        <v>181</v>
      </c>
      <c r="B43" s="314" t="s">
        <v>194</v>
      </c>
      <c r="C43" s="314" t="s">
        <v>194</v>
      </c>
      <c r="D43" s="314" t="s">
        <v>194</v>
      </c>
      <c r="E43" s="30"/>
      <c r="F43" s="310"/>
    </row>
    <row r="44" spans="1:6" x14ac:dyDescent="0.3">
      <c r="A44" s="314" t="s">
        <v>182</v>
      </c>
      <c r="B44" s="314" t="s">
        <v>195</v>
      </c>
      <c r="C44" s="314" t="s">
        <v>195</v>
      </c>
      <c r="D44" s="314" t="s">
        <v>195</v>
      </c>
      <c r="E44" s="30"/>
      <c r="F44" s="310"/>
    </row>
    <row r="45" spans="1:6" x14ac:dyDescent="0.3">
      <c r="A45" s="314" t="s">
        <v>183</v>
      </c>
      <c r="B45" s="314" t="s">
        <v>196</v>
      </c>
      <c r="C45" s="314" t="s">
        <v>196</v>
      </c>
      <c r="D45" s="314" t="s">
        <v>196</v>
      </c>
      <c r="E45" s="30"/>
      <c r="F45" s="310"/>
    </row>
    <row r="46" spans="1:6" x14ac:dyDescent="0.3">
      <c r="A46" s="314" t="s">
        <v>184</v>
      </c>
      <c r="B46" s="314" t="s">
        <v>197</v>
      </c>
      <c r="C46" s="314" t="s">
        <v>197</v>
      </c>
      <c r="D46" s="314" t="s">
        <v>197</v>
      </c>
      <c r="E46" s="30"/>
      <c r="F46" s="310"/>
    </row>
    <row r="47" spans="1:6" x14ac:dyDescent="0.3">
      <c r="A47" s="310"/>
      <c r="B47" s="310"/>
      <c r="C47" s="310"/>
      <c r="D47" s="310"/>
      <c r="E47" s="310"/>
      <c r="F47" s="310"/>
    </row>
    <row r="48" spans="1:6" x14ac:dyDescent="0.3">
      <c r="A48" s="232" t="s">
        <v>35</v>
      </c>
      <c r="B48" s="232" t="s">
        <v>36</v>
      </c>
      <c r="C48" s="232" t="s">
        <v>37</v>
      </c>
      <c r="D48" s="232" t="s">
        <v>38</v>
      </c>
      <c r="E48" s="232" t="s">
        <v>39</v>
      </c>
      <c r="F48" s="310"/>
    </row>
    <row r="49" spans="1:6" x14ac:dyDescent="0.3">
      <c r="A49" s="173" t="s">
        <v>54</v>
      </c>
      <c r="B49" s="173" t="s">
        <v>54</v>
      </c>
      <c r="C49" s="173" t="s">
        <v>54</v>
      </c>
      <c r="D49" s="173" t="s">
        <v>54</v>
      </c>
      <c r="E49" s="173" t="s">
        <v>54</v>
      </c>
      <c r="F49" s="310"/>
    </row>
    <row r="50" spans="1:6" x14ac:dyDescent="0.3">
      <c r="A50" s="362" t="s">
        <v>381</v>
      </c>
      <c r="B50" s="173" t="s">
        <v>381</v>
      </c>
      <c r="C50" s="173" t="s">
        <v>381</v>
      </c>
      <c r="D50" s="173" t="s">
        <v>381</v>
      </c>
      <c r="E50" s="173" t="s">
        <v>381</v>
      </c>
      <c r="F50" s="310"/>
    </row>
    <row r="51" spans="1:6" x14ac:dyDescent="0.3">
      <c r="A51" s="173" t="s">
        <v>382</v>
      </c>
      <c r="B51" s="173" t="s">
        <v>382</v>
      </c>
      <c r="C51" s="173" t="s">
        <v>382</v>
      </c>
      <c r="D51" s="173" t="s">
        <v>382</v>
      </c>
      <c r="E51" s="173" t="s">
        <v>382</v>
      </c>
      <c r="F51" s="310"/>
    </row>
    <row r="52" spans="1:6" x14ac:dyDescent="0.3">
      <c r="A52" s="173" t="s">
        <v>383</v>
      </c>
      <c r="B52" s="173" t="s">
        <v>383</v>
      </c>
      <c r="C52" s="173" t="s">
        <v>383</v>
      </c>
      <c r="D52" s="173" t="s">
        <v>383</v>
      </c>
      <c r="E52" s="173" t="s">
        <v>383</v>
      </c>
      <c r="F52" s="310"/>
    </row>
    <row r="53" spans="1:6" x14ac:dyDescent="0.3">
      <c r="A53" s="173" t="s">
        <v>384</v>
      </c>
      <c r="B53" s="173" t="s">
        <v>384</v>
      </c>
      <c r="C53" s="173" t="s">
        <v>384</v>
      </c>
      <c r="D53" s="173" t="s">
        <v>384</v>
      </c>
      <c r="E53" s="173" t="s">
        <v>384</v>
      </c>
      <c r="F53" s="310"/>
    </row>
    <row r="54" spans="1:6" x14ac:dyDescent="0.3">
      <c r="A54" s="173" t="s">
        <v>385</v>
      </c>
      <c r="B54" s="173" t="s">
        <v>385</v>
      </c>
      <c r="C54" s="173" t="s">
        <v>385</v>
      </c>
      <c r="D54" s="173" t="s">
        <v>385</v>
      </c>
      <c r="E54" s="173" t="s">
        <v>385</v>
      </c>
      <c r="F54" s="310"/>
    </row>
    <row r="55" spans="1:6" x14ac:dyDescent="0.3">
      <c r="A55" s="173" t="s">
        <v>386</v>
      </c>
      <c r="B55" s="173" t="s">
        <v>386</v>
      </c>
      <c r="C55" s="173" t="s">
        <v>386</v>
      </c>
      <c r="D55" s="173" t="s">
        <v>386</v>
      </c>
      <c r="E55" s="173" t="s">
        <v>386</v>
      </c>
      <c r="F55" s="310"/>
    </row>
    <row r="56" spans="1:6" x14ac:dyDescent="0.3">
      <c r="A56" s="173" t="s">
        <v>387</v>
      </c>
      <c r="B56" s="173" t="s">
        <v>387</v>
      </c>
      <c r="C56" s="173" t="s">
        <v>387</v>
      </c>
      <c r="D56" s="173" t="s">
        <v>387</v>
      </c>
      <c r="E56" s="173" t="s">
        <v>387</v>
      </c>
      <c r="F56" s="310"/>
    </row>
    <row r="57" spans="1:6" x14ac:dyDescent="0.3">
      <c r="A57" s="173" t="s">
        <v>388</v>
      </c>
      <c r="B57" s="173" t="s">
        <v>388</v>
      </c>
      <c r="C57" s="173" t="s">
        <v>388</v>
      </c>
      <c r="D57" s="173" t="s">
        <v>388</v>
      </c>
      <c r="E57" s="173" t="s">
        <v>388</v>
      </c>
      <c r="F57" s="310"/>
    </row>
    <row r="58" spans="1:6" x14ac:dyDescent="0.3">
      <c r="A58" s="173" t="s">
        <v>389</v>
      </c>
      <c r="B58" s="173" t="s">
        <v>389</v>
      </c>
      <c r="C58" s="173" t="s">
        <v>389</v>
      </c>
      <c r="D58" s="173" t="s">
        <v>389</v>
      </c>
      <c r="E58" s="173" t="s">
        <v>389</v>
      </c>
      <c r="F58" s="310"/>
    </row>
    <row r="59" spans="1:6" x14ac:dyDescent="0.3">
      <c r="A59" s="173" t="s">
        <v>390</v>
      </c>
      <c r="B59" s="173" t="s">
        <v>390</v>
      </c>
      <c r="C59" s="173" t="s">
        <v>390</v>
      </c>
      <c r="D59" s="173" t="s">
        <v>390</v>
      </c>
      <c r="E59" s="173" t="s">
        <v>390</v>
      </c>
      <c r="F59" s="310"/>
    </row>
    <row r="60" spans="1:6" x14ac:dyDescent="0.3">
      <c r="A60" s="310"/>
      <c r="B60" s="310"/>
      <c r="C60" s="310"/>
      <c r="D60" s="310"/>
      <c r="E60" s="310"/>
      <c r="F60" s="310"/>
    </row>
  </sheetData>
  <sheetProtection sheet="1" selectLockedCells="1"/>
  <mergeCells count="2">
    <mergeCell ref="A2:B2"/>
    <mergeCell ref="A3:E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topLeftCell="A19" workbookViewId="0">
      <selection activeCell="A26" sqref="A26:B26"/>
    </sheetView>
  </sheetViews>
  <sheetFormatPr defaultColWidth="8.88671875" defaultRowHeight="14.4" x14ac:dyDescent="0.3"/>
  <cols>
    <col min="1" max="1" width="43.5546875" style="345" customWidth="1"/>
    <col min="2" max="2" width="79.44140625" customWidth="1"/>
    <col min="3" max="3" width="8.88671875" customWidth="1"/>
    <col min="4" max="4" width="9.109375" customWidth="1"/>
    <col min="5" max="5" width="4.44140625" customWidth="1"/>
    <col min="6" max="6" width="12.109375" customWidth="1"/>
  </cols>
  <sheetData>
    <row r="1" spans="1:2" ht="18" x14ac:dyDescent="0.3">
      <c r="A1" s="347" t="s">
        <v>391</v>
      </c>
    </row>
    <row r="2" spans="1:2" ht="15.6" x14ac:dyDescent="0.3">
      <c r="A2" s="342"/>
    </row>
    <row r="3" spans="1:2" ht="15.6" x14ac:dyDescent="0.3">
      <c r="A3" s="341" t="s">
        <v>392</v>
      </c>
    </row>
    <row r="4" spans="1:2" ht="15.6" x14ac:dyDescent="0.3">
      <c r="A4" s="344" t="s">
        <v>393</v>
      </c>
      <c r="B4" t="s">
        <v>394</v>
      </c>
    </row>
    <row r="5" spans="1:2" ht="15.6" x14ac:dyDescent="0.3">
      <c r="A5" s="346" t="s">
        <v>395</v>
      </c>
      <c r="B5" t="s">
        <v>396</v>
      </c>
    </row>
    <row r="6" spans="1:2" ht="15.6" x14ac:dyDescent="0.3">
      <c r="A6" s="346" t="s">
        <v>397</v>
      </c>
      <c r="B6" t="s">
        <v>398</v>
      </c>
    </row>
    <row r="7" spans="1:2" ht="15.6" x14ac:dyDescent="0.3">
      <c r="A7" s="346" t="s">
        <v>399</v>
      </c>
      <c r="B7" t="s">
        <v>400</v>
      </c>
    </row>
    <row r="8" spans="1:2" ht="15.6" x14ac:dyDescent="0.3">
      <c r="A8" s="346" t="s">
        <v>401</v>
      </c>
      <c r="B8" t="s">
        <v>402</v>
      </c>
    </row>
    <row r="9" spans="1:2" ht="15.6" x14ac:dyDescent="0.3">
      <c r="A9" s="346" t="s">
        <v>403</v>
      </c>
      <c r="B9" s="345" t="s">
        <v>404</v>
      </c>
    </row>
    <row r="10" spans="1:2" ht="15.6" x14ac:dyDescent="0.3">
      <c r="A10" s="346" t="s">
        <v>405</v>
      </c>
      <c r="B10" t="s">
        <v>406</v>
      </c>
    </row>
    <row r="11" spans="1:2" ht="15.6" x14ac:dyDescent="0.3">
      <c r="A11" s="344" t="s">
        <v>407</v>
      </c>
      <c r="B11" t="s">
        <v>408</v>
      </c>
    </row>
    <row r="12" spans="1:2" ht="15.6" x14ac:dyDescent="0.3">
      <c r="A12" s="343"/>
    </row>
    <row r="13" spans="1:2" ht="18" customHeight="1" x14ac:dyDescent="0.3">
      <c r="A13" s="503" t="s">
        <v>409</v>
      </c>
      <c r="B13" s="503"/>
    </row>
    <row r="14" spans="1:2" ht="33" customHeight="1" x14ac:dyDescent="0.3">
      <c r="A14" s="504" t="s">
        <v>410</v>
      </c>
      <c r="B14" s="504"/>
    </row>
    <row r="15" spans="1:2" ht="14.4" customHeight="1" x14ac:dyDescent="0.3">
      <c r="A15" s="504" t="s">
        <v>411</v>
      </c>
      <c r="B15" s="504"/>
    </row>
    <row r="16" spans="1:2" ht="35.1" customHeight="1" x14ac:dyDescent="0.3">
      <c r="A16" s="504" t="s">
        <v>412</v>
      </c>
      <c r="B16" s="504"/>
    </row>
    <row r="17" spans="1:2" ht="39" customHeight="1" x14ac:dyDescent="0.3">
      <c r="A17" s="504" t="s">
        <v>515</v>
      </c>
      <c r="B17" s="504"/>
    </row>
    <row r="18" spans="1:2" ht="39" customHeight="1" x14ac:dyDescent="0.3">
      <c r="A18" s="504" t="s">
        <v>413</v>
      </c>
      <c r="B18" s="504"/>
    </row>
    <row r="19" spans="1:2" ht="14.4" customHeight="1" x14ac:dyDescent="0.3">
      <c r="A19" s="504"/>
      <c r="B19" s="504"/>
    </row>
    <row r="20" spans="1:2" ht="15.6" x14ac:dyDescent="0.3">
      <c r="A20" s="506" t="s">
        <v>395</v>
      </c>
      <c r="B20" s="506"/>
    </row>
    <row r="21" spans="1:2" ht="51.6" customHeight="1" x14ac:dyDescent="0.3">
      <c r="A21" s="505" t="s">
        <v>414</v>
      </c>
      <c r="B21" s="505"/>
    </row>
    <row r="22" spans="1:2" ht="20.100000000000001" customHeight="1" x14ac:dyDescent="0.3">
      <c r="A22" s="505" t="s">
        <v>415</v>
      </c>
      <c r="B22" s="505"/>
    </row>
    <row r="23" spans="1:2" ht="21.6" customHeight="1" x14ac:dyDescent="0.3">
      <c r="A23" s="505" t="s">
        <v>416</v>
      </c>
      <c r="B23" s="505"/>
    </row>
    <row r="24" spans="1:2" ht="18.600000000000001" customHeight="1" x14ac:dyDescent="0.3">
      <c r="A24" s="505" t="s">
        <v>417</v>
      </c>
      <c r="B24" s="505"/>
    </row>
    <row r="25" spans="1:2" ht="51" customHeight="1" x14ac:dyDescent="0.3">
      <c r="A25" s="505" t="s">
        <v>516</v>
      </c>
      <c r="B25" s="505"/>
    </row>
    <row r="26" spans="1:2" x14ac:dyDescent="0.3">
      <c r="A26" s="505"/>
      <c r="B26" s="505"/>
    </row>
    <row r="27" spans="1:2" ht="18" customHeight="1" x14ac:dyDescent="0.3">
      <c r="A27" s="506" t="s">
        <v>397</v>
      </c>
      <c r="B27" s="506"/>
    </row>
    <row r="28" spans="1:2" ht="49.35" customHeight="1" x14ac:dyDescent="0.3">
      <c r="A28" s="505" t="s">
        <v>418</v>
      </c>
      <c r="B28" s="505"/>
    </row>
    <row r="29" spans="1:2" ht="33" customHeight="1" x14ac:dyDescent="0.3">
      <c r="A29" s="505" t="s">
        <v>419</v>
      </c>
      <c r="B29" s="505"/>
    </row>
    <row r="30" spans="1:2" ht="53.1" customHeight="1" x14ac:dyDescent="0.3">
      <c r="A30" s="505" t="s">
        <v>420</v>
      </c>
      <c r="B30" s="505"/>
    </row>
    <row r="31" spans="1:2" ht="14.4" customHeight="1" x14ac:dyDescent="0.3">
      <c r="A31" s="505"/>
      <c r="B31" s="505"/>
    </row>
    <row r="32" spans="1:2" ht="17.399999999999999" customHeight="1" x14ac:dyDescent="0.3">
      <c r="A32" s="506" t="s">
        <v>399</v>
      </c>
      <c r="B32" s="506"/>
    </row>
    <row r="33" spans="1:2" ht="14.4" customHeight="1" x14ac:dyDescent="0.3">
      <c r="A33" s="505" t="s">
        <v>421</v>
      </c>
      <c r="B33" s="505"/>
    </row>
    <row r="34" spans="1:2" x14ac:dyDescent="0.3">
      <c r="A34" s="505" t="s">
        <v>422</v>
      </c>
      <c r="B34" s="505"/>
    </row>
    <row r="35" spans="1:2" ht="36" customHeight="1" x14ac:dyDescent="0.3">
      <c r="A35" s="505" t="s">
        <v>423</v>
      </c>
      <c r="B35" s="505"/>
    </row>
    <row r="36" spans="1:2" ht="14.4" customHeight="1" x14ac:dyDescent="0.3">
      <c r="A36" s="505" t="s">
        <v>424</v>
      </c>
      <c r="B36" s="505"/>
    </row>
    <row r="37" spans="1:2" ht="14.4" customHeight="1" x14ac:dyDescent="0.3">
      <c r="A37" s="505" t="s">
        <v>425</v>
      </c>
      <c r="B37" s="505"/>
    </row>
    <row r="38" spans="1:2" ht="18" customHeight="1" x14ac:dyDescent="0.3">
      <c r="A38" s="505" t="s">
        <v>426</v>
      </c>
      <c r="B38" s="505"/>
    </row>
    <row r="39" spans="1:2" ht="51" customHeight="1" x14ac:dyDescent="0.3">
      <c r="A39" s="505" t="s">
        <v>427</v>
      </c>
      <c r="B39" s="505"/>
    </row>
    <row r="40" spans="1:2" x14ac:dyDescent="0.3">
      <c r="A40" s="505"/>
      <c r="B40" s="505"/>
    </row>
    <row r="41" spans="1:2" ht="15.6" x14ac:dyDescent="0.3">
      <c r="A41" s="506" t="s">
        <v>428</v>
      </c>
      <c r="B41" s="506"/>
    </row>
    <row r="42" spans="1:2" ht="48.6" customHeight="1" x14ac:dyDescent="0.3">
      <c r="A42" s="505" t="s">
        <v>429</v>
      </c>
      <c r="B42" s="505"/>
    </row>
    <row r="43" spans="1:2" ht="51" customHeight="1" x14ac:dyDescent="0.3">
      <c r="A43" s="505" t="s">
        <v>430</v>
      </c>
      <c r="B43" s="505"/>
    </row>
    <row r="44" spans="1:2" ht="14.4" customHeight="1" x14ac:dyDescent="0.3">
      <c r="A44" s="505"/>
      <c r="B44" s="505"/>
    </row>
    <row r="45" spans="1:2" ht="18" customHeight="1" x14ac:dyDescent="0.3">
      <c r="A45" s="506" t="s">
        <v>403</v>
      </c>
      <c r="B45" s="506"/>
    </row>
    <row r="46" spans="1:2" ht="14.4" customHeight="1" x14ac:dyDescent="0.3">
      <c r="A46" s="505" t="s">
        <v>431</v>
      </c>
      <c r="B46" s="505"/>
    </row>
    <row r="47" spans="1:2" ht="14.4" customHeight="1" x14ac:dyDescent="0.3">
      <c r="A47" s="507" t="s">
        <v>432</v>
      </c>
      <c r="B47" s="507"/>
    </row>
    <row r="48" spans="1:2" ht="48.6" customHeight="1" x14ac:dyDescent="0.3">
      <c r="A48" s="505" t="s">
        <v>433</v>
      </c>
      <c r="B48" s="505"/>
    </row>
    <row r="49" spans="1:2" ht="30" customHeight="1" x14ac:dyDescent="0.3">
      <c r="A49" s="505" t="s">
        <v>434</v>
      </c>
      <c r="B49" s="505"/>
    </row>
    <row r="50" spans="1:2" ht="19.350000000000001" customHeight="1" x14ac:dyDescent="0.3">
      <c r="A50" s="507" t="s">
        <v>435</v>
      </c>
      <c r="B50" s="507"/>
    </row>
    <row r="51" spans="1:2" ht="33" customHeight="1" x14ac:dyDescent="0.3">
      <c r="A51" s="505" t="s">
        <v>436</v>
      </c>
      <c r="B51" s="505"/>
    </row>
    <row r="52" spans="1:2" ht="18.600000000000001" customHeight="1" x14ac:dyDescent="0.3">
      <c r="A52" s="505" t="s">
        <v>437</v>
      </c>
      <c r="B52" s="505"/>
    </row>
    <row r="53" spans="1:2" ht="14.4" customHeight="1" x14ac:dyDescent="0.3">
      <c r="A53" s="507" t="s">
        <v>438</v>
      </c>
      <c r="B53" s="507"/>
    </row>
    <row r="54" spans="1:2" ht="33.6" customHeight="1" x14ac:dyDescent="0.3">
      <c r="A54" s="505" t="s">
        <v>439</v>
      </c>
      <c r="B54" s="505"/>
    </row>
    <row r="55" spans="1:2" ht="14.4" customHeight="1" x14ac:dyDescent="0.3">
      <c r="A55" s="505"/>
      <c r="B55" s="505"/>
    </row>
    <row r="56" spans="1:2" ht="14.4" customHeight="1" x14ac:dyDescent="0.3">
      <c r="A56" s="506" t="s">
        <v>405</v>
      </c>
      <c r="B56" s="506"/>
    </row>
    <row r="57" spans="1:2" ht="14.4" customHeight="1" x14ac:dyDescent="0.3">
      <c r="A57" s="505" t="s">
        <v>440</v>
      </c>
      <c r="B57" s="505"/>
    </row>
    <row r="58" spans="1:2" ht="14.4" customHeight="1" x14ac:dyDescent="0.3">
      <c r="A58" s="505" t="s">
        <v>441</v>
      </c>
      <c r="B58" s="505"/>
    </row>
    <row r="59" spans="1:2" ht="14.4" customHeight="1" x14ac:dyDescent="0.3">
      <c r="A59" s="505" t="s">
        <v>442</v>
      </c>
      <c r="B59" s="505"/>
    </row>
    <row r="60" spans="1:2" ht="14.4" customHeight="1" x14ac:dyDescent="0.3">
      <c r="A60" s="505" t="s">
        <v>443</v>
      </c>
      <c r="B60" s="505"/>
    </row>
    <row r="61" spans="1:2" ht="14.4" customHeight="1" x14ac:dyDescent="0.3">
      <c r="A61" s="505" t="s">
        <v>444</v>
      </c>
      <c r="B61" s="505"/>
    </row>
    <row r="62" spans="1:2" ht="14.4" customHeight="1" x14ac:dyDescent="0.3">
      <c r="A62" s="505" t="s">
        <v>445</v>
      </c>
      <c r="B62" s="505"/>
    </row>
    <row r="63" spans="1:2" x14ac:dyDescent="0.3">
      <c r="A63" s="505"/>
      <c r="B63" s="505"/>
    </row>
    <row r="64" spans="1:2" ht="17.100000000000001" customHeight="1" x14ac:dyDescent="0.3">
      <c r="A64" s="506" t="s">
        <v>407</v>
      </c>
      <c r="B64" s="506"/>
    </row>
    <row r="65" spans="1:2" ht="46.35" customHeight="1" x14ac:dyDescent="0.3">
      <c r="A65" s="505" t="s">
        <v>446</v>
      </c>
      <c r="B65" s="505"/>
    </row>
    <row r="66" spans="1:2" x14ac:dyDescent="0.3">
      <c r="A66" s="505" t="s">
        <v>447</v>
      </c>
      <c r="B66" s="505"/>
    </row>
    <row r="67" spans="1:2" ht="14.4" customHeight="1" x14ac:dyDescent="0.3">
      <c r="A67" s="505" t="s">
        <v>448</v>
      </c>
      <c r="B67" s="505"/>
    </row>
    <row r="68" spans="1:2" ht="14.4" customHeight="1" x14ac:dyDescent="0.3">
      <c r="A68" s="505" t="s">
        <v>449</v>
      </c>
      <c r="B68" s="505"/>
    </row>
  </sheetData>
  <sheetProtection sheet="1" objects="1" scenarios="1"/>
  <mergeCells count="56">
    <mergeCell ref="A67:B67"/>
    <mergeCell ref="A68:B68"/>
    <mergeCell ref="A66:B66"/>
    <mergeCell ref="A60:B60"/>
    <mergeCell ref="A61:B61"/>
    <mergeCell ref="A62:B62"/>
    <mergeCell ref="A63:B63"/>
    <mergeCell ref="A64:B64"/>
    <mergeCell ref="A65:B65"/>
    <mergeCell ref="A46:B46"/>
    <mergeCell ref="A59:B59"/>
    <mergeCell ref="A48:B48"/>
    <mergeCell ref="A49:B49"/>
    <mergeCell ref="A50:B50"/>
    <mergeCell ref="A51:B51"/>
    <mergeCell ref="A52:B52"/>
    <mergeCell ref="A53:B53"/>
    <mergeCell ref="A54:B54"/>
    <mergeCell ref="A55:B55"/>
    <mergeCell ref="A56:B56"/>
    <mergeCell ref="A57:B57"/>
    <mergeCell ref="A58:B58"/>
    <mergeCell ref="A47:B47"/>
    <mergeCell ref="A45:B45"/>
    <mergeCell ref="A27:B27"/>
    <mergeCell ref="A31:B31"/>
    <mergeCell ref="A30:B30"/>
    <mergeCell ref="A39:B39"/>
    <mergeCell ref="A42:B42"/>
    <mergeCell ref="A43:B43"/>
    <mergeCell ref="A32:B32"/>
    <mergeCell ref="A34:B34"/>
    <mergeCell ref="A35:B35"/>
    <mergeCell ref="A36:B36"/>
    <mergeCell ref="A37:B37"/>
    <mergeCell ref="A38:B38"/>
    <mergeCell ref="A33:B33"/>
    <mergeCell ref="A40:B40"/>
    <mergeCell ref="A41:B41"/>
    <mergeCell ref="A28:B28"/>
    <mergeCell ref="A29:B29"/>
    <mergeCell ref="A18:B18"/>
    <mergeCell ref="A21:B21"/>
    <mergeCell ref="A44:B44"/>
    <mergeCell ref="A20:B20"/>
    <mergeCell ref="A22:B22"/>
    <mergeCell ref="A23:B23"/>
    <mergeCell ref="A24:B24"/>
    <mergeCell ref="A13:B13"/>
    <mergeCell ref="A19:B19"/>
    <mergeCell ref="A26:B26"/>
    <mergeCell ref="A14:B14"/>
    <mergeCell ref="A15:B15"/>
    <mergeCell ref="A16:B16"/>
    <mergeCell ref="A17:B17"/>
    <mergeCell ref="A25:B25"/>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1" topLeftCell="A2" activePane="bottomLeft" state="frozen"/>
      <selection pane="bottomLeft" activeCell="E5" sqref="E5"/>
    </sheetView>
  </sheetViews>
  <sheetFormatPr defaultColWidth="12.5546875" defaultRowHeight="15" customHeight="1" x14ac:dyDescent="0.3"/>
  <cols>
    <col min="1" max="1" width="23.109375" customWidth="1"/>
    <col min="2" max="2" width="25.44140625" customWidth="1"/>
    <col min="3" max="4" width="19.44140625" customWidth="1"/>
    <col min="5" max="5" width="26.44140625" customWidth="1"/>
    <col min="6" max="13" width="14.44140625" customWidth="1"/>
    <col min="14" max="26" width="8.109375" customWidth="1"/>
  </cols>
  <sheetData>
    <row r="1" spans="1:26" ht="14.25" customHeight="1" x14ac:dyDescent="0.3">
      <c r="A1" s="21" t="s">
        <v>450</v>
      </c>
      <c r="B1" s="21" t="s">
        <v>451</v>
      </c>
      <c r="C1" s="21" t="s">
        <v>452</v>
      </c>
      <c r="D1" s="21" t="s">
        <v>453</v>
      </c>
      <c r="E1" s="21" t="s">
        <v>454</v>
      </c>
      <c r="F1" s="21" t="s">
        <v>455</v>
      </c>
      <c r="G1" s="21" t="s">
        <v>456</v>
      </c>
      <c r="H1" s="21" t="s">
        <v>457</v>
      </c>
      <c r="I1" s="21" t="s">
        <v>458</v>
      </c>
      <c r="J1" s="21" t="s">
        <v>459</v>
      </c>
      <c r="K1" s="21" t="s">
        <v>460</v>
      </c>
      <c r="L1" s="21" t="s">
        <v>461</v>
      </c>
      <c r="M1" s="21" t="s">
        <v>462</v>
      </c>
      <c r="N1" s="22"/>
      <c r="O1" s="22"/>
      <c r="P1" s="22"/>
      <c r="Q1" s="22"/>
      <c r="R1" s="22"/>
      <c r="S1" s="22"/>
      <c r="T1" s="22"/>
      <c r="U1" s="22"/>
      <c r="V1" s="22"/>
      <c r="W1" s="22"/>
      <c r="X1" s="22"/>
      <c r="Y1" s="22"/>
      <c r="Z1" s="22"/>
    </row>
    <row r="2" spans="1:26" ht="114" customHeight="1" x14ac:dyDescent="0.3">
      <c r="A2" s="23" t="s">
        <v>463</v>
      </c>
      <c r="B2" s="23" t="s">
        <v>464</v>
      </c>
      <c r="C2" s="23" t="s">
        <v>465</v>
      </c>
      <c r="D2" s="23" t="s">
        <v>466</v>
      </c>
      <c r="E2" s="23" t="s">
        <v>467</v>
      </c>
      <c r="F2" s="23" t="s">
        <v>466</v>
      </c>
      <c r="G2" s="23" t="s">
        <v>468</v>
      </c>
      <c r="H2" s="23" t="s">
        <v>466</v>
      </c>
      <c r="I2" s="23" t="s">
        <v>466</v>
      </c>
      <c r="J2" s="23" t="s">
        <v>466</v>
      </c>
      <c r="K2" s="23" t="s">
        <v>469</v>
      </c>
      <c r="L2" s="23" t="s">
        <v>466</v>
      </c>
      <c r="M2" s="23" t="s">
        <v>470</v>
      </c>
      <c r="N2" s="22"/>
      <c r="O2" s="22"/>
      <c r="P2" s="22"/>
      <c r="Q2" s="22"/>
      <c r="R2" s="22"/>
      <c r="S2" s="22"/>
      <c r="T2" s="22"/>
      <c r="U2" s="22"/>
      <c r="V2" s="22"/>
      <c r="W2" s="22"/>
      <c r="X2" s="22"/>
      <c r="Y2" s="22"/>
      <c r="Z2" s="22"/>
    </row>
    <row r="3" spans="1:26" ht="114" customHeight="1" x14ac:dyDescent="0.3">
      <c r="A3" s="24" t="s">
        <v>471</v>
      </c>
      <c r="B3" s="25"/>
      <c r="C3" s="25"/>
      <c r="D3" s="25"/>
      <c r="E3" s="26"/>
      <c r="F3" s="26"/>
      <c r="G3" s="25"/>
      <c r="H3" s="25"/>
      <c r="I3" s="25"/>
      <c r="J3" s="25"/>
      <c r="K3" s="25"/>
      <c r="L3" s="25"/>
      <c r="M3" s="25"/>
      <c r="N3" s="22"/>
      <c r="O3" s="22"/>
      <c r="P3" s="22"/>
      <c r="Q3" s="22"/>
      <c r="R3" s="22"/>
      <c r="S3" s="22"/>
      <c r="T3" s="22"/>
      <c r="U3" s="22"/>
      <c r="V3" s="22"/>
      <c r="W3" s="22"/>
      <c r="X3" s="22"/>
      <c r="Y3" s="22"/>
      <c r="Z3" s="22"/>
    </row>
    <row r="4" spans="1:26" ht="89.25" customHeight="1" x14ac:dyDescent="0.3">
      <c r="A4" s="27" t="s">
        <v>472</v>
      </c>
      <c r="B4" s="23"/>
      <c r="C4" s="23" t="s">
        <v>473</v>
      </c>
      <c r="D4" s="28" t="s">
        <v>474</v>
      </c>
      <c r="E4" s="23" t="s">
        <v>475</v>
      </c>
      <c r="F4" s="23" t="s">
        <v>476</v>
      </c>
      <c r="G4" s="23"/>
      <c r="H4" s="23"/>
      <c r="I4" s="23"/>
      <c r="J4" s="23"/>
      <c r="K4" s="23"/>
      <c r="L4" s="23"/>
      <c r="M4" s="23"/>
      <c r="N4" s="22"/>
      <c r="O4" s="22"/>
      <c r="P4" s="22"/>
      <c r="Q4" s="22"/>
      <c r="R4" s="22"/>
      <c r="S4" s="22"/>
      <c r="T4" s="22"/>
      <c r="U4" s="22"/>
      <c r="V4" s="22"/>
      <c r="W4" s="22"/>
      <c r="X4" s="22"/>
      <c r="Y4" s="22"/>
      <c r="Z4" s="22"/>
    </row>
    <row r="5" spans="1:26" ht="54.75" customHeight="1" x14ac:dyDescent="0.3">
      <c r="A5" s="24" t="s">
        <v>477</v>
      </c>
      <c r="B5" s="25"/>
      <c r="C5" s="25" t="s">
        <v>478</v>
      </c>
      <c r="D5" s="25"/>
      <c r="E5" s="25"/>
      <c r="F5" s="25"/>
      <c r="G5" s="25"/>
      <c r="H5" s="25"/>
      <c r="I5" s="25"/>
      <c r="J5" s="25"/>
      <c r="K5" s="25"/>
      <c r="L5" s="25"/>
      <c r="M5" s="25"/>
      <c r="N5" s="22"/>
      <c r="O5" s="22"/>
      <c r="P5" s="22"/>
      <c r="Q5" s="22"/>
      <c r="R5" s="22"/>
      <c r="S5" s="22"/>
      <c r="T5" s="22"/>
      <c r="U5" s="22"/>
      <c r="V5" s="22"/>
      <c r="W5" s="22"/>
      <c r="X5" s="22"/>
      <c r="Y5" s="22"/>
      <c r="Z5" s="22"/>
    </row>
    <row r="6" spans="1:26" ht="54" customHeight="1" x14ac:dyDescent="0.3">
      <c r="A6" s="27" t="s">
        <v>479</v>
      </c>
      <c r="B6" s="23"/>
      <c r="C6" s="23"/>
      <c r="D6" s="23"/>
      <c r="E6" s="23"/>
      <c r="F6" s="23" t="s">
        <v>480</v>
      </c>
      <c r="G6" s="23"/>
      <c r="H6" s="23"/>
      <c r="I6" s="23"/>
      <c r="J6" s="23"/>
      <c r="K6" s="23"/>
      <c r="L6" s="23"/>
      <c r="M6" s="23"/>
      <c r="N6" s="22"/>
      <c r="O6" s="22"/>
      <c r="P6" s="22"/>
      <c r="Q6" s="22"/>
      <c r="R6" s="22"/>
      <c r="S6" s="22"/>
      <c r="T6" s="22"/>
      <c r="U6" s="22"/>
      <c r="V6" s="22"/>
      <c r="W6" s="22"/>
      <c r="X6" s="22"/>
      <c r="Y6" s="22"/>
      <c r="Z6" s="22"/>
    </row>
    <row r="7" spans="1:26" ht="14.25" customHeight="1" x14ac:dyDescent="0.3">
      <c r="A7" s="29"/>
      <c r="B7" s="29"/>
      <c r="C7" s="29"/>
      <c r="D7" s="29"/>
      <c r="E7" s="29"/>
      <c r="F7" s="29"/>
      <c r="G7" s="29"/>
      <c r="H7" s="29"/>
      <c r="I7" s="29"/>
      <c r="J7" s="29"/>
      <c r="K7" s="29"/>
      <c r="L7" s="29"/>
      <c r="M7" s="29"/>
      <c r="N7" s="29"/>
      <c r="O7" s="29"/>
      <c r="P7" s="29"/>
      <c r="Q7" s="29"/>
      <c r="R7" s="29"/>
      <c r="S7" s="29"/>
      <c r="T7" s="29"/>
      <c r="U7" s="29"/>
      <c r="V7" s="29"/>
      <c r="W7" s="29"/>
      <c r="X7" s="29"/>
      <c r="Y7" s="29"/>
      <c r="Z7" s="29"/>
    </row>
    <row r="8" spans="1:26" ht="14.25" customHeight="1" x14ac:dyDescent="0.3">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4.25" customHeight="1" x14ac:dyDescent="0.3">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4.25" customHeight="1" x14ac:dyDescent="0.3">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ht="14.25" customHeight="1" x14ac:dyDescent="0.3">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ht="14.25" customHeight="1" x14ac:dyDescent="0.3">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ht="14.25" customHeight="1" x14ac:dyDescent="0.3">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ht="14.25" customHeight="1" x14ac:dyDescent="0.3">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ht="14.25" customHeight="1" x14ac:dyDescent="0.3">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ht="14.25" customHeight="1" x14ac:dyDescent="0.3">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14.25" customHeight="1" x14ac:dyDescent="0.3">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ht="14.25" customHeight="1" x14ac:dyDescent="0.3">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14.25" customHeight="1" x14ac:dyDescent="0.3">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ht="14.25" customHeight="1" x14ac:dyDescent="0.3">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14.25" customHeight="1" x14ac:dyDescent="0.3">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14.25" customHeight="1" x14ac:dyDescent="0.3">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4.25" customHeight="1" x14ac:dyDescent="0.3">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14.25" customHeight="1" x14ac:dyDescent="0.3">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14.25" customHeight="1" x14ac:dyDescent="0.3">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14.25" customHeight="1" x14ac:dyDescent="0.3">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ht="14.25" customHeight="1" x14ac:dyDescent="0.3">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ht="14.25" customHeight="1" x14ac:dyDescent="0.3">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ht="14.25" customHeight="1" x14ac:dyDescent="0.3">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4.25" customHeight="1" x14ac:dyDescent="0.3">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4.25" customHeight="1" x14ac:dyDescent="0.3">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4.25" customHeight="1" x14ac:dyDescent="0.3">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4.25" customHeight="1" x14ac:dyDescent="0.3">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4.25" customHeight="1" x14ac:dyDescent="0.3">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4.25" customHeight="1" x14ac:dyDescent="0.3">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4.25" customHeight="1" x14ac:dyDescent="0.3">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4.25" customHeight="1" x14ac:dyDescent="0.3">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4.25" customHeight="1" x14ac:dyDescent="0.3">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4.25" customHeight="1" x14ac:dyDescent="0.3">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4.25" customHeight="1" x14ac:dyDescent="0.3">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4.25" customHeight="1" x14ac:dyDescent="0.3">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4.25" customHeight="1" x14ac:dyDescent="0.3">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4.25" customHeight="1" x14ac:dyDescent="0.3">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4.25" customHeight="1" x14ac:dyDescent="0.3">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4.25" customHeight="1" x14ac:dyDescent="0.3">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4.25" customHeight="1" x14ac:dyDescent="0.3">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4.25" customHeight="1" x14ac:dyDescent="0.3">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4.25" customHeight="1" x14ac:dyDescent="0.3">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4.25" customHeight="1" x14ac:dyDescent="0.3">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4.25" customHeight="1" x14ac:dyDescent="0.3">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4.25" customHeight="1" x14ac:dyDescent="0.3">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4.25" customHeight="1" x14ac:dyDescent="0.3">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4.25" customHeight="1" x14ac:dyDescent="0.3">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4.25" customHeight="1" x14ac:dyDescent="0.3">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4.25" customHeight="1" x14ac:dyDescent="0.3">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4.25" customHeight="1" x14ac:dyDescent="0.3">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4.25" customHeight="1" x14ac:dyDescent="0.3">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4.25" customHeight="1" x14ac:dyDescent="0.3">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4.25" customHeight="1" x14ac:dyDescent="0.3">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4.25" customHeight="1" x14ac:dyDescent="0.3">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4.25" customHeight="1" x14ac:dyDescent="0.3">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4.25" customHeight="1" x14ac:dyDescent="0.3">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4.25" customHeight="1" x14ac:dyDescent="0.3">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4.25" customHeight="1" x14ac:dyDescent="0.3">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4.25" customHeight="1" x14ac:dyDescent="0.3">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4.25" customHeight="1" x14ac:dyDescent="0.3">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4.25" customHeight="1" x14ac:dyDescent="0.3">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4.25" customHeight="1" x14ac:dyDescent="0.3">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4.25" customHeight="1" x14ac:dyDescent="0.3">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4.25" customHeight="1" x14ac:dyDescent="0.3">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4.25" customHeight="1" x14ac:dyDescent="0.3">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4.25" customHeight="1" x14ac:dyDescent="0.3">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4.25" customHeight="1" x14ac:dyDescent="0.3">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4.25" customHeight="1" x14ac:dyDescent="0.3">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4.25" customHeight="1" x14ac:dyDescent="0.3">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4.25" customHeight="1" x14ac:dyDescent="0.3">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4.25" customHeight="1" x14ac:dyDescent="0.3">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4.25" customHeight="1" x14ac:dyDescent="0.3">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4.25" customHeight="1" x14ac:dyDescent="0.3">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4.25" customHeight="1" x14ac:dyDescent="0.3">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4.25" customHeight="1" x14ac:dyDescent="0.3">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4.25" customHeight="1" x14ac:dyDescent="0.3">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4.25" customHeight="1" x14ac:dyDescent="0.3">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4.25" customHeight="1" x14ac:dyDescent="0.3">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4.25" customHeight="1" x14ac:dyDescent="0.3">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4.25" customHeight="1" x14ac:dyDescent="0.3">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4.25" customHeight="1" x14ac:dyDescent="0.3">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4.25" customHeight="1" x14ac:dyDescent="0.3">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4.25" customHeight="1" x14ac:dyDescent="0.3">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4.25" customHeight="1" x14ac:dyDescent="0.3">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4.25" customHeight="1" x14ac:dyDescent="0.3">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4.25" customHeight="1" x14ac:dyDescent="0.3">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4.25" customHeight="1" x14ac:dyDescent="0.3">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4.25" customHeight="1" x14ac:dyDescent="0.3">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4.25" customHeight="1" x14ac:dyDescent="0.3">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4.25" customHeight="1" x14ac:dyDescent="0.3">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4.25" customHeight="1" x14ac:dyDescent="0.3">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4.25" customHeight="1" x14ac:dyDescent="0.3">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4.25" customHeight="1" x14ac:dyDescent="0.3">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4.25" customHeight="1" x14ac:dyDescent="0.3">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4.25" customHeight="1" x14ac:dyDescent="0.3">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4.25" customHeight="1" x14ac:dyDescent="0.3">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4.25" customHeight="1" x14ac:dyDescent="0.3">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4.25" customHeight="1" x14ac:dyDescent="0.3">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4.25" customHeight="1" x14ac:dyDescent="0.3">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4.25" customHeight="1" x14ac:dyDescent="0.3">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4.25" customHeight="1" x14ac:dyDescent="0.3">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4.25" customHeight="1" x14ac:dyDescent="0.3">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4.25" customHeight="1" x14ac:dyDescent="0.3">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4.25" customHeight="1" x14ac:dyDescent="0.3">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4.25" customHeight="1" x14ac:dyDescent="0.3">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4.25" customHeight="1" x14ac:dyDescent="0.3">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4.25" customHeight="1" x14ac:dyDescent="0.3">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4.25" customHeight="1" x14ac:dyDescent="0.3">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4.25" customHeight="1" x14ac:dyDescent="0.3">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4.25" customHeight="1" x14ac:dyDescent="0.3">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4.25" customHeight="1" x14ac:dyDescent="0.3">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4.25" customHeight="1" x14ac:dyDescent="0.3">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4.25" customHeight="1" x14ac:dyDescent="0.3">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4.25" customHeight="1" x14ac:dyDescent="0.3">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4.25" customHeight="1" x14ac:dyDescent="0.3">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4.25" customHeight="1" x14ac:dyDescent="0.3">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4.25" customHeight="1" x14ac:dyDescent="0.3">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4.25" customHeight="1" x14ac:dyDescent="0.3">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4.25" customHeight="1" x14ac:dyDescent="0.3">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4.25" customHeight="1" x14ac:dyDescent="0.3">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4.25" customHeight="1" x14ac:dyDescent="0.3">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x14ac:dyDescent="0.3">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x14ac:dyDescent="0.3">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x14ac:dyDescent="0.3">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x14ac:dyDescent="0.3">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x14ac:dyDescent="0.3">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x14ac:dyDescent="0.3">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x14ac:dyDescent="0.3">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x14ac:dyDescent="0.3">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x14ac:dyDescent="0.3">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x14ac:dyDescent="0.3">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x14ac:dyDescent="0.3">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x14ac:dyDescent="0.3">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x14ac:dyDescent="0.3">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x14ac:dyDescent="0.3">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x14ac:dyDescent="0.3">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x14ac:dyDescent="0.3">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x14ac:dyDescent="0.3">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x14ac:dyDescent="0.3">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x14ac:dyDescent="0.3">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x14ac:dyDescent="0.3">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x14ac:dyDescent="0.3">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x14ac:dyDescent="0.3">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x14ac:dyDescent="0.3">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x14ac:dyDescent="0.3">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x14ac:dyDescent="0.3">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x14ac:dyDescent="0.3">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x14ac:dyDescent="0.3">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x14ac:dyDescent="0.3">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x14ac:dyDescent="0.3">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x14ac:dyDescent="0.3">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x14ac:dyDescent="0.3">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x14ac:dyDescent="0.3">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x14ac:dyDescent="0.3">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x14ac:dyDescent="0.3">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x14ac:dyDescent="0.3">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x14ac:dyDescent="0.3">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x14ac:dyDescent="0.3">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x14ac:dyDescent="0.3">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x14ac:dyDescent="0.3">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x14ac:dyDescent="0.3">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x14ac:dyDescent="0.3">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x14ac:dyDescent="0.3">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x14ac:dyDescent="0.3">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x14ac:dyDescent="0.3">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x14ac:dyDescent="0.3">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x14ac:dyDescent="0.3">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x14ac:dyDescent="0.3">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x14ac:dyDescent="0.3">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x14ac:dyDescent="0.3">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x14ac:dyDescent="0.3">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x14ac:dyDescent="0.3">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x14ac:dyDescent="0.3">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x14ac:dyDescent="0.3">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x14ac:dyDescent="0.3">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x14ac:dyDescent="0.3">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x14ac:dyDescent="0.3">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x14ac:dyDescent="0.3">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x14ac:dyDescent="0.3">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x14ac:dyDescent="0.3">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x14ac:dyDescent="0.3">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x14ac:dyDescent="0.3">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x14ac:dyDescent="0.3">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x14ac:dyDescent="0.3">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x14ac:dyDescent="0.3">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x14ac:dyDescent="0.3">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x14ac:dyDescent="0.3">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x14ac:dyDescent="0.3">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x14ac:dyDescent="0.3">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x14ac:dyDescent="0.3">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x14ac:dyDescent="0.3">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x14ac:dyDescent="0.3">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x14ac:dyDescent="0.3">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x14ac:dyDescent="0.3">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x14ac:dyDescent="0.3">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x14ac:dyDescent="0.3">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x14ac:dyDescent="0.3">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x14ac:dyDescent="0.3">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x14ac:dyDescent="0.3">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x14ac:dyDescent="0.3">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x14ac:dyDescent="0.3">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x14ac:dyDescent="0.3">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x14ac:dyDescent="0.3">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x14ac:dyDescent="0.3">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x14ac:dyDescent="0.3">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x14ac:dyDescent="0.3">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x14ac:dyDescent="0.3">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x14ac:dyDescent="0.3">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x14ac:dyDescent="0.3">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x14ac:dyDescent="0.3">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x14ac:dyDescent="0.3">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x14ac:dyDescent="0.3">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x14ac:dyDescent="0.3">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x14ac:dyDescent="0.3">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x14ac:dyDescent="0.3">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x14ac:dyDescent="0.3">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x14ac:dyDescent="0.3">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x14ac:dyDescent="0.3">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x14ac:dyDescent="0.3">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x14ac:dyDescent="0.3">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x14ac:dyDescent="0.3">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x14ac:dyDescent="0.3">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x14ac:dyDescent="0.3">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x14ac:dyDescent="0.3">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x14ac:dyDescent="0.3">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x14ac:dyDescent="0.3">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x14ac:dyDescent="0.3">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x14ac:dyDescent="0.3">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x14ac:dyDescent="0.3">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x14ac:dyDescent="0.3">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x14ac:dyDescent="0.3">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x14ac:dyDescent="0.3">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x14ac:dyDescent="0.3">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x14ac:dyDescent="0.3">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x14ac:dyDescent="0.3">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x14ac:dyDescent="0.3">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x14ac:dyDescent="0.3">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x14ac:dyDescent="0.3">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x14ac:dyDescent="0.3">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x14ac:dyDescent="0.3">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x14ac:dyDescent="0.3">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x14ac:dyDescent="0.3">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x14ac:dyDescent="0.3">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x14ac:dyDescent="0.3">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x14ac:dyDescent="0.3">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x14ac:dyDescent="0.3">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x14ac:dyDescent="0.3">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x14ac:dyDescent="0.3">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x14ac:dyDescent="0.3">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x14ac:dyDescent="0.3">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x14ac:dyDescent="0.3">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x14ac:dyDescent="0.3">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x14ac:dyDescent="0.3">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x14ac:dyDescent="0.3">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x14ac:dyDescent="0.3">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x14ac:dyDescent="0.3">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x14ac:dyDescent="0.3">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x14ac:dyDescent="0.3">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x14ac:dyDescent="0.3">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x14ac:dyDescent="0.3">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x14ac:dyDescent="0.3">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x14ac:dyDescent="0.3">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x14ac:dyDescent="0.3">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x14ac:dyDescent="0.3">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x14ac:dyDescent="0.3">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x14ac:dyDescent="0.3">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x14ac:dyDescent="0.3">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x14ac:dyDescent="0.3">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x14ac:dyDescent="0.3">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x14ac:dyDescent="0.3">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x14ac:dyDescent="0.3">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x14ac:dyDescent="0.3">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x14ac:dyDescent="0.3">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x14ac:dyDescent="0.3">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x14ac:dyDescent="0.3">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x14ac:dyDescent="0.3">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x14ac:dyDescent="0.3">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x14ac:dyDescent="0.3">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x14ac:dyDescent="0.3">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x14ac:dyDescent="0.3">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x14ac:dyDescent="0.3">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x14ac:dyDescent="0.3">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x14ac:dyDescent="0.3">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x14ac:dyDescent="0.3">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x14ac:dyDescent="0.3">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x14ac:dyDescent="0.3">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x14ac:dyDescent="0.3">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x14ac:dyDescent="0.3">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x14ac:dyDescent="0.3">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x14ac:dyDescent="0.3">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x14ac:dyDescent="0.3">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x14ac:dyDescent="0.3">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x14ac:dyDescent="0.3">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x14ac:dyDescent="0.3">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x14ac:dyDescent="0.3">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x14ac:dyDescent="0.3">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x14ac:dyDescent="0.3">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x14ac:dyDescent="0.3">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x14ac:dyDescent="0.3">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x14ac:dyDescent="0.3">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x14ac:dyDescent="0.3">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x14ac:dyDescent="0.3">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x14ac:dyDescent="0.3">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x14ac:dyDescent="0.3">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x14ac:dyDescent="0.3">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x14ac:dyDescent="0.3">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x14ac:dyDescent="0.3">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x14ac:dyDescent="0.3">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x14ac:dyDescent="0.3">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x14ac:dyDescent="0.3">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x14ac:dyDescent="0.3">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x14ac:dyDescent="0.3">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x14ac:dyDescent="0.3">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x14ac:dyDescent="0.3">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x14ac:dyDescent="0.3">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x14ac:dyDescent="0.3">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x14ac:dyDescent="0.3">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x14ac:dyDescent="0.3">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x14ac:dyDescent="0.3">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x14ac:dyDescent="0.3">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x14ac:dyDescent="0.3">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x14ac:dyDescent="0.3">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x14ac:dyDescent="0.3">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x14ac:dyDescent="0.3">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x14ac:dyDescent="0.3">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x14ac:dyDescent="0.3">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x14ac:dyDescent="0.3">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x14ac:dyDescent="0.3">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x14ac:dyDescent="0.3">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x14ac:dyDescent="0.3">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x14ac:dyDescent="0.3">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x14ac:dyDescent="0.3">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x14ac:dyDescent="0.3">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x14ac:dyDescent="0.3">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x14ac:dyDescent="0.3">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x14ac:dyDescent="0.3">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x14ac:dyDescent="0.3">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x14ac:dyDescent="0.3">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x14ac:dyDescent="0.3">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x14ac:dyDescent="0.3">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x14ac:dyDescent="0.3">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x14ac:dyDescent="0.3">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x14ac:dyDescent="0.3">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x14ac:dyDescent="0.3">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x14ac:dyDescent="0.3">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x14ac:dyDescent="0.3">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x14ac:dyDescent="0.3">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x14ac:dyDescent="0.3">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x14ac:dyDescent="0.3">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x14ac:dyDescent="0.3">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x14ac:dyDescent="0.3">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x14ac:dyDescent="0.3">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x14ac:dyDescent="0.3">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x14ac:dyDescent="0.3">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x14ac:dyDescent="0.3">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x14ac:dyDescent="0.3">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x14ac:dyDescent="0.3">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x14ac:dyDescent="0.3">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x14ac:dyDescent="0.3">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x14ac:dyDescent="0.3">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x14ac:dyDescent="0.3">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x14ac:dyDescent="0.3">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x14ac:dyDescent="0.3">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x14ac:dyDescent="0.3">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x14ac:dyDescent="0.3">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x14ac:dyDescent="0.3">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x14ac:dyDescent="0.3">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x14ac:dyDescent="0.3">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x14ac:dyDescent="0.3">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x14ac:dyDescent="0.3">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x14ac:dyDescent="0.3">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x14ac:dyDescent="0.3">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x14ac:dyDescent="0.3">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x14ac:dyDescent="0.3">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x14ac:dyDescent="0.3">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x14ac:dyDescent="0.3">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x14ac:dyDescent="0.3">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x14ac:dyDescent="0.3">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x14ac:dyDescent="0.3">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x14ac:dyDescent="0.3">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x14ac:dyDescent="0.3">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x14ac:dyDescent="0.3">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x14ac:dyDescent="0.3">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x14ac:dyDescent="0.3">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x14ac:dyDescent="0.3">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x14ac:dyDescent="0.3">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x14ac:dyDescent="0.3">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x14ac:dyDescent="0.3">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x14ac:dyDescent="0.3">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x14ac:dyDescent="0.3">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x14ac:dyDescent="0.3">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x14ac:dyDescent="0.3">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x14ac:dyDescent="0.3">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x14ac:dyDescent="0.3">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x14ac:dyDescent="0.3">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x14ac:dyDescent="0.3">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x14ac:dyDescent="0.3">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x14ac:dyDescent="0.3">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x14ac:dyDescent="0.3">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x14ac:dyDescent="0.3">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x14ac:dyDescent="0.3">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x14ac:dyDescent="0.3">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x14ac:dyDescent="0.3">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x14ac:dyDescent="0.3">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x14ac:dyDescent="0.3">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x14ac:dyDescent="0.3">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x14ac:dyDescent="0.3">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x14ac:dyDescent="0.3">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x14ac:dyDescent="0.3">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x14ac:dyDescent="0.3">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x14ac:dyDescent="0.3">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x14ac:dyDescent="0.3">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x14ac:dyDescent="0.3">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x14ac:dyDescent="0.3">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x14ac:dyDescent="0.3">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x14ac:dyDescent="0.3">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x14ac:dyDescent="0.3">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x14ac:dyDescent="0.3">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x14ac:dyDescent="0.3">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x14ac:dyDescent="0.3">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x14ac:dyDescent="0.3">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x14ac:dyDescent="0.3">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x14ac:dyDescent="0.3">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x14ac:dyDescent="0.3">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x14ac:dyDescent="0.3">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x14ac:dyDescent="0.3">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x14ac:dyDescent="0.3">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x14ac:dyDescent="0.3">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x14ac:dyDescent="0.3">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x14ac:dyDescent="0.3">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x14ac:dyDescent="0.3">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x14ac:dyDescent="0.3">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x14ac:dyDescent="0.3">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x14ac:dyDescent="0.3">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x14ac:dyDescent="0.3">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x14ac:dyDescent="0.3">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x14ac:dyDescent="0.3">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x14ac:dyDescent="0.3">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x14ac:dyDescent="0.3">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x14ac:dyDescent="0.3">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x14ac:dyDescent="0.3">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x14ac:dyDescent="0.3">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x14ac:dyDescent="0.3">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x14ac:dyDescent="0.3">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x14ac:dyDescent="0.3">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x14ac:dyDescent="0.3">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x14ac:dyDescent="0.3">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x14ac:dyDescent="0.3">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x14ac:dyDescent="0.3">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x14ac:dyDescent="0.3">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x14ac:dyDescent="0.3">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x14ac:dyDescent="0.3">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x14ac:dyDescent="0.3">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x14ac:dyDescent="0.3">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x14ac:dyDescent="0.3">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x14ac:dyDescent="0.3">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x14ac:dyDescent="0.3">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x14ac:dyDescent="0.3">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x14ac:dyDescent="0.3">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x14ac:dyDescent="0.3">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x14ac:dyDescent="0.3">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x14ac:dyDescent="0.3">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x14ac:dyDescent="0.3">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x14ac:dyDescent="0.3">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x14ac:dyDescent="0.3">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x14ac:dyDescent="0.3">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x14ac:dyDescent="0.3">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x14ac:dyDescent="0.3">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x14ac:dyDescent="0.3">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x14ac:dyDescent="0.3">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x14ac:dyDescent="0.3">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x14ac:dyDescent="0.3">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x14ac:dyDescent="0.3">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x14ac:dyDescent="0.3">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x14ac:dyDescent="0.3">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x14ac:dyDescent="0.3">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x14ac:dyDescent="0.3">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x14ac:dyDescent="0.3">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x14ac:dyDescent="0.3">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x14ac:dyDescent="0.3">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x14ac:dyDescent="0.3">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x14ac:dyDescent="0.3">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x14ac:dyDescent="0.3">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x14ac:dyDescent="0.3">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x14ac:dyDescent="0.3">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x14ac:dyDescent="0.3">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x14ac:dyDescent="0.3">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x14ac:dyDescent="0.3">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x14ac:dyDescent="0.3">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x14ac:dyDescent="0.3">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x14ac:dyDescent="0.3">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x14ac:dyDescent="0.3">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x14ac:dyDescent="0.3">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x14ac:dyDescent="0.3">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x14ac:dyDescent="0.3">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x14ac:dyDescent="0.3">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x14ac:dyDescent="0.3">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x14ac:dyDescent="0.3">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x14ac:dyDescent="0.3">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x14ac:dyDescent="0.3">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x14ac:dyDescent="0.3">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x14ac:dyDescent="0.3">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x14ac:dyDescent="0.3">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x14ac:dyDescent="0.3">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x14ac:dyDescent="0.3">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x14ac:dyDescent="0.3">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x14ac:dyDescent="0.3">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x14ac:dyDescent="0.3">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x14ac:dyDescent="0.3">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x14ac:dyDescent="0.3">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x14ac:dyDescent="0.3">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x14ac:dyDescent="0.3">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x14ac:dyDescent="0.3">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x14ac:dyDescent="0.3">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x14ac:dyDescent="0.3">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x14ac:dyDescent="0.3">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x14ac:dyDescent="0.3">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x14ac:dyDescent="0.3">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x14ac:dyDescent="0.3">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x14ac:dyDescent="0.3">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x14ac:dyDescent="0.3">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x14ac:dyDescent="0.3">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x14ac:dyDescent="0.3">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x14ac:dyDescent="0.3">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x14ac:dyDescent="0.3">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x14ac:dyDescent="0.3">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x14ac:dyDescent="0.3">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x14ac:dyDescent="0.3">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x14ac:dyDescent="0.3">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x14ac:dyDescent="0.3">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x14ac:dyDescent="0.3">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x14ac:dyDescent="0.3">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x14ac:dyDescent="0.3">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x14ac:dyDescent="0.3">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x14ac:dyDescent="0.3">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x14ac:dyDescent="0.3">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x14ac:dyDescent="0.3">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x14ac:dyDescent="0.3">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x14ac:dyDescent="0.3">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x14ac:dyDescent="0.3">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x14ac:dyDescent="0.3">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x14ac:dyDescent="0.3">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x14ac:dyDescent="0.3">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x14ac:dyDescent="0.3">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x14ac:dyDescent="0.3">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x14ac:dyDescent="0.3">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x14ac:dyDescent="0.3">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x14ac:dyDescent="0.3">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x14ac:dyDescent="0.3">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x14ac:dyDescent="0.3">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x14ac:dyDescent="0.3">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x14ac:dyDescent="0.3">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x14ac:dyDescent="0.3">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x14ac:dyDescent="0.3">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x14ac:dyDescent="0.3">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x14ac:dyDescent="0.3">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x14ac:dyDescent="0.3">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x14ac:dyDescent="0.3">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x14ac:dyDescent="0.3">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x14ac:dyDescent="0.3">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x14ac:dyDescent="0.3">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x14ac:dyDescent="0.3">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x14ac:dyDescent="0.3">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x14ac:dyDescent="0.3">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x14ac:dyDescent="0.3">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x14ac:dyDescent="0.3">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x14ac:dyDescent="0.3">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x14ac:dyDescent="0.3">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x14ac:dyDescent="0.3">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x14ac:dyDescent="0.3">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x14ac:dyDescent="0.3">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x14ac:dyDescent="0.3">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x14ac:dyDescent="0.3">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x14ac:dyDescent="0.3">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x14ac:dyDescent="0.3">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x14ac:dyDescent="0.3">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x14ac:dyDescent="0.3">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x14ac:dyDescent="0.3">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x14ac:dyDescent="0.3">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x14ac:dyDescent="0.3">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x14ac:dyDescent="0.3">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x14ac:dyDescent="0.3">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x14ac:dyDescent="0.3">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x14ac:dyDescent="0.3">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x14ac:dyDescent="0.3">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x14ac:dyDescent="0.3">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x14ac:dyDescent="0.3">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x14ac:dyDescent="0.3">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x14ac:dyDescent="0.3">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x14ac:dyDescent="0.3">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x14ac:dyDescent="0.3">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x14ac:dyDescent="0.3">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x14ac:dyDescent="0.3">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x14ac:dyDescent="0.3">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x14ac:dyDescent="0.3">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x14ac:dyDescent="0.3">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x14ac:dyDescent="0.3">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x14ac:dyDescent="0.3">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x14ac:dyDescent="0.3">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x14ac:dyDescent="0.3">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x14ac:dyDescent="0.3">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x14ac:dyDescent="0.3">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x14ac:dyDescent="0.3">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x14ac:dyDescent="0.3">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x14ac:dyDescent="0.3">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x14ac:dyDescent="0.3">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x14ac:dyDescent="0.3">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x14ac:dyDescent="0.3">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x14ac:dyDescent="0.3">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x14ac:dyDescent="0.3">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x14ac:dyDescent="0.3">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x14ac:dyDescent="0.3">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x14ac:dyDescent="0.3">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x14ac:dyDescent="0.3">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x14ac:dyDescent="0.3">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x14ac:dyDescent="0.3">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x14ac:dyDescent="0.3">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x14ac:dyDescent="0.3">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x14ac:dyDescent="0.3">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x14ac:dyDescent="0.3">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x14ac:dyDescent="0.3">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x14ac:dyDescent="0.3">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x14ac:dyDescent="0.3">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x14ac:dyDescent="0.3">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x14ac:dyDescent="0.3">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x14ac:dyDescent="0.3">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x14ac:dyDescent="0.3">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x14ac:dyDescent="0.3">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x14ac:dyDescent="0.3">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x14ac:dyDescent="0.3">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x14ac:dyDescent="0.3">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x14ac:dyDescent="0.3">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x14ac:dyDescent="0.3">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x14ac:dyDescent="0.3">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x14ac:dyDescent="0.3">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x14ac:dyDescent="0.3">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x14ac:dyDescent="0.3">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x14ac:dyDescent="0.3">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x14ac:dyDescent="0.3">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x14ac:dyDescent="0.3">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x14ac:dyDescent="0.3">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x14ac:dyDescent="0.3">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x14ac:dyDescent="0.3">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x14ac:dyDescent="0.3">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x14ac:dyDescent="0.3">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x14ac:dyDescent="0.3">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x14ac:dyDescent="0.3">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x14ac:dyDescent="0.3">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x14ac:dyDescent="0.3">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x14ac:dyDescent="0.3">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x14ac:dyDescent="0.3">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x14ac:dyDescent="0.3">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x14ac:dyDescent="0.3">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x14ac:dyDescent="0.3">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x14ac:dyDescent="0.3">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x14ac:dyDescent="0.3">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x14ac:dyDescent="0.3">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x14ac:dyDescent="0.3">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x14ac:dyDescent="0.3">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x14ac:dyDescent="0.3">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x14ac:dyDescent="0.3">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x14ac:dyDescent="0.3">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x14ac:dyDescent="0.3">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x14ac:dyDescent="0.3">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x14ac:dyDescent="0.3">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x14ac:dyDescent="0.3">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x14ac:dyDescent="0.3">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x14ac:dyDescent="0.3">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x14ac:dyDescent="0.3">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x14ac:dyDescent="0.3">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x14ac:dyDescent="0.3">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x14ac:dyDescent="0.3">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x14ac:dyDescent="0.3">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x14ac:dyDescent="0.3">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x14ac:dyDescent="0.3">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x14ac:dyDescent="0.3">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x14ac:dyDescent="0.3">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x14ac:dyDescent="0.3">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x14ac:dyDescent="0.3">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x14ac:dyDescent="0.3">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x14ac:dyDescent="0.3">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x14ac:dyDescent="0.3">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x14ac:dyDescent="0.3">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x14ac:dyDescent="0.3">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x14ac:dyDescent="0.3">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x14ac:dyDescent="0.3">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x14ac:dyDescent="0.3">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x14ac:dyDescent="0.3">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x14ac:dyDescent="0.3">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x14ac:dyDescent="0.3">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x14ac:dyDescent="0.3">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x14ac:dyDescent="0.3">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x14ac:dyDescent="0.3">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x14ac:dyDescent="0.3">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x14ac:dyDescent="0.3">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x14ac:dyDescent="0.3">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x14ac:dyDescent="0.3">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x14ac:dyDescent="0.3">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x14ac:dyDescent="0.3">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x14ac:dyDescent="0.3">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x14ac:dyDescent="0.3">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x14ac:dyDescent="0.3">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x14ac:dyDescent="0.3">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x14ac:dyDescent="0.3">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x14ac:dyDescent="0.3">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x14ac:dyDescent="0.3">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x14ac:dyDescent="0.3">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x14ac:dyDescent="0.3">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x14ac:dyDescent="0.3">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x14ac:dyDescent="0.3">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x14ac:dyDescent="0.3">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x14ac:dyDescent="0.3">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x14ac:dyDescent="0.3">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x14ac:dyDescent="0.3">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x14ac:dyDescent="0.3">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x14ac:dyDescent="0.3">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x14ac:dyDescent="0.3">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x14ac:dyDescent="0.3">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x14ac:dyDescent="0.3">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x14ac:dyDescent="0.3">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x14ac:dyDescent="0.3">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x14ac:dyDescent="0.3">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x14ac:dyDescent="0.3">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x14ac:dyDescent="0.3">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x14ac:dyDescent="0.3">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x14ac:dyDescent="0.3">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x14ac:dyDescent="0.3">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x14ac:dyDescent="0.3">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x14ac:dyDescent="0.3">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x14ac:dyDescent="0.3">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x14ac:dyDescent="0.3">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x14ac:dyDescent="0.3">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x14ac:dyDescent="0.3">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x14ac:dyDescent="0.3">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x14ac:dyDescent="0.3">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x14ac:dyDescent="0.3">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x14ac:dyDescent="0.3">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x14ac:dyDescent="0.3">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x14ac:dyDescent="0.3">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x14ac:dyDescent="0.3">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x14ac:dyDescent="0.3">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x14ac:dyDescent="0.3">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x14ac:dyDescent="0.3">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x14ac:dyDescent="0.3">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x14ac:dyDescent="0.3">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x14ac:dyDescent="0.3">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x14ac:dyDescent="0.3">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x14ac:dyDescent="0.3">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x14ac:dyDescent="0.3">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x14ac:dyDescent="0.3">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x14ac:dyDescent="0.3">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x14ac:dyDescent="0.3">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x14ac:dyDescent="0.3">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x14ac:dyDescent="0.3">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x14ac:dyDescent="0.3">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x14ac:dyDescent="0.3">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x14ac:dyDescent="0.3">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x14ac:dyDescent="0.3">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x14ac:dyDescent="0.3">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x14ac:dyDescent="0.3">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x14ac:dyDescent="0.3">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x14ac:dyDescent="0.3">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x14ac:dyDescent="0.3">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x14ac:dyDescent="0.3">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x14ac:dyDescent="0.3">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x14ac:dyDescent="0.3">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x14ac:dyDescent="0.3">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x14ac:dyDescent="0.3">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x14ac:dyDescent="0.3">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x14ac:dyDescent="0.3">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x14ac:dyDescent="0.3">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x14ac:dyDescent="0.3">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x14ac:dyDescent="0.3">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x14ac:dyDescent="0.3">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x14ac:dyDescent="0.3">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x14ac:dyDescent="0.3">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x14ac:dyDescent="0.3">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x14ac:dyDescent="0.3">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x14ac:dyDescent="0.3">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x14ac:dyDescent="0.3">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x14ac:dyDescent="0.3">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x14ac:dyDescent="0.3">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x14ac:dyDescent="0.3">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x14ac:dyDescent="0.3">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x14ac:dyDescent="0.3">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x14ac:dyDescent="0.3">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x14ac:dyDescent="0.3">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x14ac:dyDescent="0.3">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x14ac:dyDescent="0.3">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x14ac:dyDescent="0.3">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x14ac:dyDescent="0.3">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x14ac:dyDescent="0.3">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x14ac:dyDescent="0.3">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x14ac:dyDescent="0.3">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x14ac:dyDescent="0.3">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x14ac:dyDescent="0.3">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x14ac:dyDescent="0.3">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x14ac:dyDescent="0.3">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x14ac:dyDescent="0.3">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x14ac:dyDescent="0.3">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x14ac:dyDescent="0.3">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x14ac:dyDescent="0.3">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x14ac:dyDescent="0.3">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x14ac:dyDescent="0.3">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x14ac:dyDescent="0.3">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x14ac:dyDescent="0.3">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x14ac:dyDescent="0.3">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x14ac:dyDescent="0.3">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x14ac:dyDescent="0.3">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x14ac:dyDescent="0.3">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x14ac:dyDescent="0.3">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x14ac:dyDescent="0.3">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x14ac:dyDescent="0.3">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x14ac:dyDescent="0.3">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x14ac:dyDescent="0.3">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x14ac:dyDescent="0.3">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x14ac:dyDescent="0.3">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x14ac:dyDescent="0.3">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x14ac:dyDescent="0.3">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x14ac:dyDescent="0.3">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x14ac:dyDescent="0.3">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x14ac:dyDescent="0.3">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x14ac:dyDescent="0.3">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x14ac:dyDescent="0.3">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x14ac:dyDescent="0.3">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x14ac:dyDescent="0.3">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x14ac:dyDescent="0.3">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x14ac:dyDescent="0.3">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x14ac:dyDescent="0.3">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x14ac:dyDescent="0.3">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x14ac:dyDescent="0.3">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x14ac:dyDescent="0.3">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x14ac:dyDescent="0.3">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x14ac:dyDescent="0.3">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x14ac:dyDescent="0.3">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x14ac:dyDescent="0.3">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x14ac:dyDescent="0.3">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x14ac:dyDescent="0.3">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x14ac:dyDescent="0.3">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x14ac:dyDescent="0.3">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x14ac:dyDescent="0.3">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x14ac:dyDescent="0.3">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x14ac:dyDescent="0.3">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x14ac:dyDescent="0.3">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x14ac:dyDescent="0.3">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x14ac:dyDescent="0.3">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x14ac:dyDescent="0.3">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x14ac:dyDescent="0.3">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x14ac:dyDescent="0.3">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x14ac:dyDescent="0.3">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x14ac:dyDescent="0.3">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x14ac:dyDescent="0.3">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x14ac:dyDescent="0.3">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x14ac:dyDescent="0.3">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x14ac:dyDescent="0.3">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x14ac:dyDescent="0.3">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x14ac:dyDescent="0.3">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x14ac:dyDescent="0.3">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x14ac:dyDescent="0.3">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x14ac:dyDescent="0.3">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x14ac:dyDescent="0.3">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x14ac:dyDescent="0.3">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x14ac:dyDescent="0.3">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x14ac:dyDescent="0.3">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x14ac:dyDescent="0.3">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x14ac:dyDescent="0.3">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x14ac:dyDescent="0.3">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x14ac:dyDescent="0.3">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x14ac:dyDescent="0.3">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x14ac:dyDescent="0.3">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x14ac:dyDescent="0.3">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x14ac:dyDescent="0.3">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x14ac:dyDescent="0.3">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x14ac:dyDescent="0.3">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x14ac:dyDescent="0.3">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x14ac:dyDescent="0.3">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x14ac:dyDescent="0.3">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x14ac:dyDescent="0.3">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x14ac:dyDescent="0.3">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x14ac:dyDescent="0.3">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x14ac:dyDescent="0.3">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x14ac:dyDescent="0.3">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x14ac:dyDescent="0.3">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x14ac:dyDescent="0.3">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x14ac:dyDescent="0.3">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x14ac:dyDescent="0.3">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x14ac:dyDescent="0.3">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x14ac:dyDescent="0.3">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x14ac:dyDescent="0.3">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x14ac:dyDescent="0.3">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x14ac:dyDescent="0.3">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x14ac:dyDescent="0.3">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x14ac:dyDescent="0.3">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x14ac:dyDescent="0.3">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x14ac:dyDescent="0.3">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x14ac:dyDescent="0.3">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x14ac:dyDescent="0.3">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x14ac:dyDescent="0.3">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x14ac:dyDescent="0.3">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x14ac:dyDescent="0.3">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x14ac:dyDescent="0.3">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x14ac:dyDescent="0.3">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x14ac:dyDescent="0.3">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x14ac:dyDescent="0.3">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x14ac:dyDescent="0.3">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x14ac:dyDescent="0.3">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x14ac:dyDescent="0.3">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x14ac:dyDescent="0.3">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x14ac:dyDescent="0.3">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x14ac:dyDescent="0.3">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x14ac:dyDescent="0.3">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x14ac:dyDescent="0.3">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x14ac:dyDescent="0.3">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x14ac:dyDescent="0.3">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x14ac:dyDescent="0.3">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x14ac:dyDescent="0.3">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x14ac:dyDescent="0.3">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x14ac:dyDescent="0.3">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x14ac:dyDescent="0.3">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x14ac:dyDescent="0.3">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x14ac:dyDescent="0.3">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x14ac:dyDescent="0.3">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x14ac:dyDescent="0.3">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x14ac:dyDescent="0.3">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x14ac:dyDescent="0.3">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x14ac:dyDescent="0.3">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x14ac:dyDescent="0.3">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x14ac:dyDescent="0.3">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x14ac:dyDescent="0.3">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x14ac:dyDescent="0.3">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x14ac:dyDescent="0.3">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x14ac:dyDescent="0.3">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x14ac:dyDescent="0.3">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x14ac:dyDescent="0.3">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x14ac:dyDescent="0.3">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x14ac:dyDescent="0.3">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x14ac:dyDescent="0.3">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x14ac:dyDescent="0.3">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x14ac:dyDescent="0.3">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x14ac:dyDescent="0.3">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x14ac:dyDescent="0.3">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x14ac:dyDescent="0.3">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x14ac:dyDescent="0.3">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x14ac:dyDescent="0.3">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x14ac:dyDescent="0.3">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x14ac:dyDescent="0.3">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x14ac:dyDescent="0.3">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x14ac:dyDescent="0.3">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x14ac:dyDescent="0.3">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x14ac:dyDescent="0.3">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x14ac:dyDescent="0.3">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x14ac:dyDescent="0.3">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x14ac:dyDescent="0.3">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x14ac:dyDescent="0.3">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x14ac:dyDescent="0.3">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x14ac:dyDescent="0.3">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x14ac:dyDescent="0.3">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x14ac:dyDescent="0.3">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x14ac:dyDescent="0.3">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x14ac:dyDescent="0.3">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x14ac:dyDescent="0.3">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x14ac:dyDescent="0.3">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x14ac:dyDescent="0.3">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x14ac:dyDescent="0.3">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x14ac:dyDescent="0.3">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x14ac:dyDescent="0.3">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x14ac:dyDescent="0.3">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x14ac:dyDescent="0.3">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x14ac:dyDescent="0.3">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x14ac:dyDescent="0.3">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x14ac:dyDescent="0.3">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x14ac:dyDescent="0.3">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x14ac:dyDescent="0.3">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x14ac:dyDescent="0.3">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x14ac:dyDescent="0.3">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x14ac:dyDescent="0.3">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x14ac:dyDescent="0.3">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x14ac:dyDescent="0.3">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x14ac:dyDescent="0.3">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x14ac:dyDescent="0.3">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x14ac:dyDescent="0.3">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x14ac:dyDescent="0.3">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x14ac:dyDescent="0.3">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4.25" customHeight="1" x14ac:dyDescent="0.3">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4.25" customHeight="1" x14ac:dyDescent="0.3">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4.25" customHeight="1" x14ac:dyDescent="0.3">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4.25" customHeight="1" x14ac:dyDescent="0.3">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4.25" customHeight="1" x14ac:dyDescent="0.3">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4.25" customHeight="1" x14ac:dyDescent="0.3">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4.25" customHeight="1" x14ac:dyDescent="0.3">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4.25" customHeight="1" x14ac:dyDescent="0.3">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4.25" customHeight="1" x14ac:dyDescent="0.3">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4.25" customHeight="1" x14ac:dyDescent="0.3">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4.25" customHeight="1" x14ac:dyDescent="0.3">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2CA2529727801A479614006EA21FCDE8" ma:contentTypeVersion="2" ma:contentTypeDescription="Luo uusi asiakirja." ma:contentTypeScope="" ma:versionID="658659aa6ddb464fdf246543456d3406">
  <xsd:schema xmlns:xsd="http://www.w3.org/2001/XMLSchema" xmlns:xs="http://www.w3.org/2001/XMLSchema" xmlns:p="http://schemas.microsoft.com/office/2006/metadata/properties" xmlns:ns2="b406f94c-163c-4281-bcf2-7122916c10c3" targetNamespace="http://schemas.microsoft.com/office/2006/metadata/properties" ma:root="true" ma:fieldsID="2b0cd94ed912c57dab8039b10b5a70c5" ns2:_="">
    <xsd:import namespace="b406f94c-163c-4281-bcf2-7122916c10c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06f94c-163c-4281-bcf2-7122916c10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8114A1-1780-4D6C-AA18-E7A79FF31622}">
  <ds:schemaRefs>
    <ds:schemaRef ds:uri="http://schemas.microsoft.com/sharepoint/v3/contenttype/forms"/>
  </ds:schemaRefs>
</ds:datastoreItem>
</file>

<file path=customXml/itemProps2.xml><?xml version="1.0" encoding="utf-8"?>
<ds:datastoreItem xmlns:ds="http://schemas.openxmlformats.org/officeDocument/2006/customXml" ds:itemID="{640729E9-BB90-4FED-8FB2-55A939F7E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06f94c-163c-4281-bcf2-7122916c10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474C3D-A673-4389-84C9-5FDE0D598C1A}">
  <ds:schemaRefs>
    <ds:schemaRef ds:uri="http://purl.org/dc/terms/"/>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schemas.microsoft.com/office/infopath/2007/PartnerControls"/>
    <ds:schemaRef ds:uri="b406f94c-163c-4281-bcf2-7122916c10c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10</vt:i4>
      </vt:variant>
      <vt:variant>
        <vt:lpstr>Nimetyt alueet</vt:lpstr>
      </vt:variant>
      <vt:variant>
        <vt:i4>1</vt:i4>
      </vt:variant>
    </vt:vector>
  </HeadingPairs>
  <TitlesOfParts>
    <vt:vector size="11" baseType="lpstr">
      <vt:lpstr>TOIMINTA</vt:lpstr>
      <vt:lpstr>OHJEET JA MÄÄRITELMÄT</vt:lpstr>
      <vt:lpstr>Case-esimerkkejä</vt:lpstr>
      <vt:lpstr>Tilastoinnin tarkoitus</vt:lpstr>
      <vt:lpstr>Tiedot liitolle</vt:lpstr>
      <vt:lpstr>Yhteenveto</vt:lpstr>
      <vt:lpstr>Muuttujat</vt:lpstr>
      <vt:lpstr>Excel for dummies</vt:lpstr>
      <vt:lpstr>VUOSIKELLO</vt:lpstr>
      <vt:lpstr>OHJEITA PÄIVITTÄJÄLLE</vt:lpstr>
      <vt:lpstr>'OHJEET JA MÄÄRITELMÄT'!_GoBack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Herranen Noora</dc:creator>
  <cp:keywords/>
  <dc:description/>
  <cp:lastModifiedBy>Vatanen Julia</cp:lastModifiedBy>
  <cp:revision/>
  <dcterms:created xsi:type="dcterms:W3CDTF">2016-02-09T07:26:49Z</dcterms:created>
  <dcterms:modified xsi:type="dcterms:W3CDTF">2023-10-24T07:16:11Z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0x0101002CA2529727801A479614006EA21FCDE8</vt:lpwstr>
  </property>
</Properties>
</file>